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13.xml"/>
  <Override ContentType="application/vnd.openxmlformats-officedocument.drawingml.chart+xml" PartName="/xl/charts/chart44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il 2025" sheetId="1" r:id="rId4"/>
    <sheet state="visible" name="May 2025" sheetId="2" r:id="rId5"/>
    <sheet state="visible" name="June 2025" sheetId="3" r:id="rId6"/>
    <sheet state="visible" name="July 2025" sheetId="4" r:id="rId7"/>
    <sheet state="visible" name="August 2025" sheetId="5" r:id="rId8"/>
    <sheet state="visible" name="September 2025" sheetId="6" r:id="rId9"/>
    <sheet state="visible" name="October 2025" sheetId="7" r:id="rId10"/>
    <sheet state="visible" name="November 2025" sheetId="8" r:id="rId11"/>
    <sheet state="visible" name="December 2025" sheetId="9" r:id="rId12"/>
  </sheets>
  <definedNames/>
  <calcPr/>
</workbook>
</file>

<file path=xl/sharedStrings.xml><?xml version="1.0" encoding="utf-8"?>
<sst xmlns="http://schemas.openxmlformats.org/spreadsheetml/2006/main" count="13036" uniqueCount="70">
  <si>
    <t>Outflow</t>
  </si>
  <si>
    <t>Closing Balance</t>
  </si>
  <si>
    <t>S No</t>
  </si>
  <si>
    <t>Type Of Expense</t>
  </si>
  <si>
    <t>Description</t>
  </si>
  <si>
    <t>Amount</t>
  </si>
  <si>
    <t>Payment Method</t>
  </si>
  <si>
    <t>SR A/C - HDFC</t>
  </si>
  <si>
    <t>DP A/C - Salary</t>
  </si>
  <si>
    <t>SR CASH</t>
  </si>
  <si>
    <t>DP CASH</t>
  </si>
  <si>
    <t>SR A/C - TDCC</t>
  </si>
  <si>
    <t>DP A/C - IPPB</t>
  </si>
  <si>
    <t>Outflow Grand Total</t>
  </si>
  <si>
    <t>Inflow Grand Total</t>
  </si>
  <si>
    <t>Sub Total</t>
  </si>
  <si>
    <t>Money Lend Grand Total</t>
  </si>
  <si>
    <t>Inflow</t>
  </si>
  <si>
    <t>Type Of Inflow</t>
  </si>
  <si>
    <t>Investment Grand Total</t>
  </si>
  <si>
    <t>Money Lend</t>
  </si>
  <si>
    <t>Type Of Lend</t>
  </si>
  <si>
    <t>Investment</t>
  </si>
  <si>
    <t>Type Of Investment</t>
  </si>
  <si>
    <t>Switching Adjustments</t>
  </si>
  <si>
    <t>FROM</t>
  </si>
  <si>
    <t>TO</t>
  </si>
  <si>
    <t>Expenses</t>
  </si>
  <si>
    <t>Income Source</t>
  </si>
  <si>
    <t>Vehicle service</t>
  </si>
  <si>
    <t>SR Salary</t>
  </si>
  <si>
    <t>Car loan</t>
  </si>
  <si>
    <t>DP Salary</t>
  </si>
  <si>
    <t>Rental</t>
  </si>
  <si>
    <t>Commission/Bonus</t>
  </si>
  <si>
    <t>Water bill</t>
  </si>
  <si>
    <t>Reimbursement</t>
  </si>
  <si>
    <t>Electricity bill</t>
  </si>
  <si>
    <t>Bank Interest</t>
  </si>
  <si>
    <t>Internet bill</t>
  </si>
  <si>
    <t>Dividend</t>
  </si>
  <si>
    <t>Insurance</t>
  </si>
  <si>
    <t>Gift</t>
  </si>
  <si>
    <t>Food &amp; groceries</t>
  </si>
  <si>
    <t>Transportation (petrol, parking, toll)</t>
  </si>
  <si>
    <t>Shopping</t>
  </si>
  <si>
    <t>Social/ Travel</t>
  </si>
  <si>
    <t>Present</t>
  </si>
  <si>
    <t>Hospital bill</t>
  </si>
  <si>
    <t>Medicine bill</t>
  </si>
  <si>
    <t>Others</t>
  </si>
  <si>
    <t>Expected Value</t>
  </si>
  <si>
    <t>Total Outflow Value</t>
  </si>
  <si>
    <t>Total Inflow Value</t>
  </si>
  <si>
    <t>Growth</t>
  </si>
  <si>
    <t>Growth Percentage</t>
  </si>
  <si>
    <t>Outstanding Payment</t>
  </si>
  <si>
    <t>Investement</t>
  </si>
  <si>
    <t>Secured Loan</t>
  </si>
  <si>
    <t>Stocks-Long Term</t>
  </si>
  <si>
    <t>Unsecured Loan</t>
  </si>
  <si>
    <t>Stocks-Short Term</t>
  </si>
  <si>
    <t>Gold</t>
  </si>
  <si>
    <t>RD-Savings</t>
  </si>
  <si>
    <t>Bonds</t>
  </si>
  <si>
    <t>FD</t>
  </si>
  <si>
    <t>Total Money Lend Value</t>
  </si>
  <si>
    <t>Total Investment Value</t>
  </si>
  <si>
    <t>Liquidity</t>
  </si>
  <si>
    <t>Total Liquidity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</si>
</sst>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-d-yyyy"/>
  </numFmts>
  <fonts count="7">
    <font>
      <sz val="10.0"/>
      <color rgb="FF000000"/>
      <name val="Arial"/>
      <scheme val="minor"/>
    </font>
    <font>
      <color theme="1"/>
      <name val="Times New Roman"/>
    </font>
    <font>
      <b/>
      <color theme="1"/>
      <name val="Times New Roman"/>
    </font>
    <font/>
    <font>
      <b/>
      <sz val="11.0"/>
      <color theme="1"/>
      <name val="Times New Roman"/>
    </font>
    <font>
      <sz val="11.0"/>
      <color theme="1"/>
      <name val="Times New Roman"/>
    </font>
    <font>
      <b/>
      <sz val="10.0"/>
      <color theme="1"/>
      <name val="Times New Roman"/>
    </font>
  </fonts>
  <fills count="1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E6B8AF"/>
        <bgColor rgb="FFE6B8AF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DD7E6B"/>
        <bgColor rgb="FFDD7E6B"/>
      </patternFill>
    </fill>
    <fill>
      <patternFill patternType="solid">
        <fgColor rgb="FFF1C232"/>
        <bgColor rgb="FFF1C232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2" fontId="2" numFmtId="164" xfId="0" applyAlignment="1" applyBorder="1" applyFill="1" applyFont="1" applyNumberForma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1" fillId="3" fontId="2" numFmtId="0" xfId="0" applyAlignment="1" applyBorder="1" applyFill="1" applyFont="1">
      <alignment horizontal="center" vertical="bottom"/>
    </xf>
    <xf borderId="4" fillId="4" fontId="2" numFmtId="0" xfId="0" applyAlignment="1" applyBorder="1" applyFill="1" applyFont="1">
      <alignment horizontal="center" shrinkToFit="0" vertical="bottom" wrapText="1"/>
    </xf>
    <xf borderId="5" fillId="0" fontId="3" numFmtId="0" xfId="0" applyBorder="1" applyFont="1"/>
    <xf borderId="6" fillId="5" fontId="2" numFmtId="0" xfId="0" applyAlignment="1" applyBorder="1" applyFill="1" applyFont="1">
      <alignment horizontal="center" vertical="bottom"/>
    </xf>
    <xf borderId="7" fillId="0" fontId="3" numFmtId="0" xfId="0" applyBorder="1" applyFont="1"/>
    <xf borderId="8" fillId="0" fontId="3" numFmtId="0" xfId="0" applyBorder="1" applyFont="1"/>
    <xf borderId="6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readingOrder="0" vertical="bottom"/>
    </xf>
    <xf borderId="6" fillId="6" fontId="2" numFmtId="0" xfId="0" applyAlignment="1" applyBorder="1" applyFill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7" fontId="4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8" fontId="5" numFmtId="0" xfId="0" applyAlignment="1" applyBorder="1" applyFill="1" applyFont="1">
      <alignment horizontal="center" vertical="bottom"/>
    </xf>
    <xf borderId="1" fillId="5" fontId="2" numFmtId="0" xfId="0" applyAlignment="1" applyBorder="1" applyFont="1">
      <alignment horizontal="center" vertical="bottom"/>
    </xf>
    <xf borderId="1" fillId="9" fontId="5" numFmtId="0" xfId="0" applyAlignment="1" applyBorder="1" applyFill="1" applyFont="1">
      <alignment horizontal="center" vertical="bottom"/>
    </xf>
    <xf borderId="1" fillId="8" fontId="2" numFmtId="0" xfId="0" applyAlignment="1" applyBorder="1" applyFont="1">
      <alignment horizontal="center" vertical="bottom"/>
    </xf>
    <xf borderId="1" fillId="5" fontId="2" numFmtId="0" xfId="0" applyAlignment="1" applyBorder="1" applyFont="1">
      <alignment horizontal="center" readingOrder="0" vertical="bottom"/>
    </xf>
    <xf borderId="1" fillId="10" fontId="5" numFmtId="0" xfId="0" applyAlignment="1" applyBorder="1" applyFill="1" applyFont="1">
      <alignment horizontal="center" vertical="bottom"/>
    </xf>
    <xf borderId="6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1" fillId="9" fontId="2" numFmtId="0" xfId="0" applyAlignment="1" applyBorder="1" applyFont="1">
      <alignment horizontal="center" vertical="bottom"/>
    </xf>
    <xf borderId="1" fillId="11" fontId="2" numFmtId="0" xfId="0" applyAlignment="1" applyBorder="1" applyFill="1" applyFont="1">
      <alignment horizontal="center" vertical="bottom"/>
    </xf>
    <xf borderId="6" fillId="5" fontId="2" numFmtId="0" xfId="0" applyAlignment="1" applyBorder="1" applyFont="1">
      <alignment horizontal="center" readingOrder="0" vertical="bottom"/>
    </xf>
    <xf borderId="0" fillId="12" fontId="1" numFmtId="0" xfId="0" applyAlignment="1" applyFill="1" applyFont="1">
      <alignment horizontal="center"/>
    </xf>
    <xf borderId="0" fillId="13" fontId="1" numFmtId="0" xfId="0" applyFill="1" applyFont="1"/>
    <xf borderId="1" fillId="11" fontId="2" numFmtId="0" xfId="0" applyAlignment="1" applyBorder="1" applyFont="1">
      <alignment horizontal="center" readingOrder="0"/>
    </xf>
    <xf borderId="1" fillId="8" fontId="2" numFmtId="0" xfId="0" applyAlignment="1" applyBorder="1" applyFont="1">
      <alignment horizontal="center" readingOrder="0"/>
    </xf>
    <xf borderId="6" fillId="14" fontId="1" numFmtId="0" xfId="0" applyAlignment="1" applyBorder="1" applyFill="1" applyFont="1">
      <alignment horizontal="center" readingOrder="0"/>
    </xf>
    <xf borderId="6" fillId="5" fontId="2" numFmtId="0" xfId="0" applyAlignment="1" applyBorder="1" applyFont="1">
      <alignment horizontal="center" readingOrder="0"/>
    </xf>
    <xf borderId="6" fillId="15" fontId="2" numFmtId="0" xfId="0" applyAlignment="1" applyBorder="1" applyFill="1" applyFont="1">
      <alignment horizontal="center" readingOrder="0"/>
    </xf>
    <xf borderId="6" fillId="15" fontId="2" numFmtId="0" xfId="0" applyAlignment="1" applyBorder="1" applyFont="1">
      <alignment horizontal="center"/>
    </xf>
    <xf borderId="6" fillId="8" fontId="2" numFmtId="0" xfId="0" applyAlignment="1" applyBorder="1" applyFont="1">
      <alignment horizontal="center" readingOrder="0"/>
    </xf>
    <xf borderId="6" fillId="8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6" fillId="9" fontId="2" numFmtId="0" xfId="0" applyAlignment="1" applyBorder="1" applyFont="1">
      <alignment horizontal="center" readingOrder="0"/>
    </xf>
    <xf borderId="6" fillId="16" fontId="2" numFmtId="0" xfId="0" applyAlignment="1" applyBorder="1" applyFill="1" applyFont="1">
      <alignment horizontal="center"/>
    </xf>
    <xf borderId="6" fillId="16" fontId="2" numFmtId="10" xfId="0" applyAlignment="1" applyBorder="1" applyFont="1" applyNumberFormat="1">
      <alignment horizontal="center"/>
    </xf>
    <xf borderId="0" fillId="11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6" fillId="8" fontId="2" numFmtId="0" xfId="0" applyAlignment="1" applyBorder="1" applyFont="1">
      <alignment horizontal="center" vertical="bottom"/>
    </xf>
    <xf borderId="6" fillId="16" fontId="2" numFmtId="0" xfId="0" applyAlignment="1" applyBorder="1" applyFont="1">
      <alignment horizontal="center" readingOrder="0"/>
    </xf>
    <xf borderId="1" fillId="2" fontId="6" numFmtId="164" xfId="0" applyAlignment="1" applyBorder="1" applyFont="1" applyNumberFormat="1">
      <alignment horizontal="center" readingOrder="0" vertical="bottom"/>
    </xf>
    <xf borderId="6" fillId="0" fontId="5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Expense Breakdown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'April 2025'!$C$1340:$C$1354</c:f>
            </c:strRef>
          </c:cat>
          <c:val>
            <c:numRef>
              <c:f>'April 2025'!$D$1340:$D$1354</c:f>
              <c:numCache/>
            </c:numRef>
          </c:val>
        </c:ser>
        <c:axId val="1611007263"/>
        <c:axId val="231835100"/>
      </c:barChart>
      <c:catAx>
        <c:axId val="1611007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835100"/>
      </c:catAx>
      <c:valAx>
        <c:axId val="231835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007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Liquidity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'May 2025'!$D$1420:$D$1425</c:f>
            </c:strRef>
          </c:cat>
          <c:val>
            <c:numRef>
              <c:f>'May 2025'!$E$1420:$E$1425</c:f>
              <c:numCache/>
            </c:numRef>
          </c:val>
        </c:ser>
        <c:axId val="857463475"/>
        <c:axId val="126351949"/>
      </c:barChart>
      <c:catAx>
        <c:axId val="857463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51949"/>
      </c:catAx>
      <c:valAx>
        <c:axId val="126351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463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Expense Breakdown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'June 2025'!$C$1340:$C$1354</c:f>
            </c:strRef>
          </c:cat>
          <c:val>
            <c:numRef>
              <c:f>'June 2025'!$D$1340:$D$1354</c:f>
              <c:numCache/>
            </c:numRef>
          </c:val>
        </c:ser>
        <c:axId val="198088836"/>
        <c:axId val="1165797860"/>
      </c:barChart>
      <c:catAx>
        <c:axId val="198088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797860"/>
      </c:catAx>
      <c:valAx>
        <c:axId val="1165797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88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Income Source Breakdown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'June 2025'!$F$1340:$F$1346</c:f>
            </c:strRef>
          </c:cat>
          <c:val>
            <c:numRef>
              <c:f>'June 2025'!$G$1340:$G$1346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Pending Amount Breakdown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'June 2025'!$C$1385:$C$1386</c:f>
            </c:strRef>
          </c:cat>
          <c:val>
            <c:numRef>
              <c:f>'June 2025'!$D$1385:$D$1386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Investment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'June 2025'!$F$1385:$F$1390</c:f>
            </c:strRef>
          </c:cat>
          <c:val>
            <c:numRef>
              <c:f>'June 2025'!$G$1385:$G$1390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Liquidity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'June 2025'!$D$1420:$D$1425</c:f>
            </c:strRef>
          </c:cat>
          <c:val>
            <c:numRef>
              <c:f>'June 2025'!$E$1420:$E$1425</c:f>
              <c:numCache/>
            </c:numRef>
          </c:val>
        </c:ser>
        <c:axId val="1701200893"/>
        <c:axId val="594880816"/>
      </c:barChart>
      <c:catAx>
        <c:axId val="1701200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880816"/>
      </c:catAx>
      <c:valAx>
        <c:axId val="594880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2008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Expense Breakdown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'July 2025'!$C$1340:$C$1354</c:f>
            </c:strRef>
          </c:cat>
          <c:val>
            <c:numRef>
              <c:f>'July 2025'!$D$1340:$D$1354</c:f>
              <c:numCache/>
            </c:numRef>
          </c:val>
        </c:ser>
        <c:axId val="2100611601"/>
        <c:axId val="893100782"/>
      </c:barChart>
      <c:catAx>
        <c:axId val="2100611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100782"/>
      </c:catAx>
      <c:valAx>
        <c:axId val="893100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611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Income Source Breakdown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'July 2025'!$F$1340:$F$1346</c:f>
            </c:strRef>
          </c:cat>
          <c:val>
            <c:numRef>
              <c:f>'July 2025'!$G$1340:$G$1346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Pending Amount Breakdown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'July 2025'!$C$1385:$C$1386</c:f>
            </c:strRef>
          </c:cat>
          <c:val>
            <c:numRef>
              <c:f>'July 2025'!$D$1385:$D$1386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Investment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'July 2025'!$F$1385:$F$1390</c:f>
            </c:strRef>
          </c:cat>
          <c:val>
            <c:numRef>
              <c:f>'July 2025'!$G$1385:$G$1390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Income Source Breakdown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'April 2025'!$F$1340:$F$1346</c:f>
            </c:strRef>
          </c:cat>
          <c:val>
            <c:numRef>
              <c:f>'April 2025'!$G$1340:$G$1346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Liquidity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'July 2025'!$D$1420:$D$1425</c:f>
            </c:strRef>
          </c:cat>
          <c:val>
            <c:numRef>
              <c:f>'July 2025'!$E$1420:$E$1425</c:f>
              <c:numCache/>
            </c:numRef>
          </c:val>
        </c:ser>
        <c:axId val="1186986610"/>
        <c:axId val="1480970350"/>
      </c:barChart>
      <c:catAx>
        <c:axId val="1186986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970350"/>
      </c:catAx>
      <c:valAx>
        <c:axId val="1480970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986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Expense Breakdown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'August 2025'!$C$1340:$C$1354</c:f>
            </c:strRef>
          </c:cat>
          <c:val>
            <c:numRef>
              <c:f>'August 2025'!$D$1340:$D$1354</c:f>
              <c:numCache/>
            </c:numRef>
          </c:val>
        </c:ser>
        <c:axId val="132141487"/>
        <c:axId val="1691539780"/>
      </c:barChart>
      <c:catAx>
        <c:axId val="13214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539780"/>
      </c:catAx>
      <c:valAx>
        <c:axId val="1691539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41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Income Source Breakdown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'August 2025'!$F$1340:$F$1346</c:f>
            </c:strRef>
          </c:cat>
          <c:val>
            <c:numRef>
              <c:f>'August 2025'!$G$1340:$G$1346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Pending Amount Breakdown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'August 2025'!$C$1385:$C$1386</c:f>
            </c:strRef>
          </c:cat>
          <c:val>
            <c:numRef>
              <c:f>'August 2025'!$D$1385:$D$1386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Investment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'August 2025'!$F$1385:$F$1390</c:f>
            </c:strRef>
          </c:cat>
          <c:val>
            <c:numRef>
              <c:f>'August 2025'!$G$1385:$G$1390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Liquidity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'August 2025'!$D$1420:$D$1425</c:f>
            </c:strRef>
          </c:cat>
          <c:val>
            <c:numRef>
              <c:f>'August 2025'!$E$1420:$E$1425</c:f>
              <c:numCache/>
            </c:numRef>
          </c:val>
        </c:ser>
        <c:axId val="1569205332"/>
        <c:axId val="286802573"/>
      </c:barChart>
      <c:catAx>
        <c:axId val="1569205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802573"/>
      </c:catAx>
      <c:valAx>
        <c:axId val="286802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205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Expense Breakdown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'September 2025'!$C$1340:$C$1354</c:f>
            </c:strRef>
          </c:cat>
          <c:val>
            <c:numRef>
              <c:f>'September 2025'!$D$1340:$D$1354</c:f>
              <c:numCache/>
            </c:numRef>
          </c:val>
        </c:ser>
        <c:axId val="468737358"/>
        <c:axId val="1735974696"/>
      </c:barChart>
      <c:catAx>
        <c:axId val="468737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974696"/>
      </c:catAx>
      <c:valAx>
        <c:axId val="1735974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737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Income Source Breakdown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'September 2025'!$F$1340:$F$1346</c:f>
            </c:strRef>
          </c:cat>
          <c:val>
            <c:numRef>
              <c:f>'September 2025'!$G$1340:$G$1346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Pending Amount Breakdown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'September 2025'!$C$1385:$C$1386</c:f>
            </c:strRef>
          </c:cat>
          <c:val>
            <c:numRef>
              <c:f>'September 2025'!$D$1385:$D$1386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Investment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'September 2025'!$F$1385:$F$1390</c:f>
            </c:strRef>
          </c:cat>
          <c:val>
            <c:numRef>
              <c:f>'September 2025'!$G$1385:$G$1390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Pending Amount Breakdown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'April 2025'!$C$1385:$C$1386</c:f>
            </c:strRef>
          </c:cat>
          <c:val>
            <c:numRef>
              <c:f>'April 2025'!$D$1385:$D$1386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Liquidity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'September 2025'!$D$1420:$D$1425</c:f>
            </c:strRef>
          </c:cat>
          <c:val>
            <c:numRef>
              <c:f>'September 2025'!$E$1420:$E$1425</c:f>
              <c:numCache/>
            </c:numRef>
          </c:val>
        </c:ser>
        <c:axId val="1549969287"/>
        <c:axId val="1519489432"/>
      </c:barChart>
      <c:catAx>
        <c:axId val="1549969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489432"/>
      </c:catAx>
      <c:valAx>
        <c:axId val="1519489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969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Expense Breakdown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'October 2025'!$C$1340:$C$1354</c:f>
            </c:strRef>
          </c:cat>
          <c:val>
            <c:numRef>
              <c:f>'October 2025'!$D$1340:$D$1354</c:f>
              <c:numCache/>
            </c:numRef>
          </c:val>
        </c:ser>
        <c:axId val="2117343742"/>
        <c:axId val="41065270"/>
      </c:barChart>
      <c:catAx>
        <c:axId val="2117343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65270"/>
      </c:catAx>
      <c:valAx>
        <c:axId val="41065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343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Income Source Breakdown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'October 2025'!$F$1340:$F$1346</c:f>
            </c:strRef>
          </c:cat>
          <c:val>
            <c:numRef>
              <c:f>'October 2025'!$G$1340:$G$1346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Pending Amount Breakdown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'October 2025'!$C$1385:$C$1386</c:f>
            </c:strRef>
          </c:cat>
          <c:val>
            <c:numRef>
              <c:f>'October 2025'!$D$1385:$D$1386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Investment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'October 2025'!$F$1385:$F$1390</c:f>
            </c:strRef>
          </c:cat>
          <c:val>
            <c:numRef>
              <c:f>'October 2025'!$G$1385:$G$1390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Liquidity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'October 2025'!$D$1420:$D$1425</c:f>
            </c:strRef>
          </c:cat>
          <c:val>
            <c:numRef>
              <c:f>'October 2025'!$E$1420:$E$1425</c:f>
              <c:numCache/>
            </c:numRef>
          </c:val>
        </c:ser>
        <c:axId val="1246003639"/>
        <c:axId val="872905451"/>
      </c:barChart>
      <c:catAx>
        <c:axId val="1246003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905451"/>
      </c:catAx>
      <c:valAx>
        <c:axId val="872905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003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Expense Breakdown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'November 2025'!$C$1340:$C$1354</c:f>
            </c:strRef>
          </c:cat>
          <c:val>
            <c:numRef>
              <c:f>'November 2025'!$D$1340:$D$1354</c:f>
              <c:numCache/>
            </c:numRef>
          </c:val>
        </c:ser>
        <c:axId val="197217321"/>
        <c:axId val="28070183"/>
      </c:barChart>
      <c:catAx>
        <c:axId val="197217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70183"/>
      </c:catAx>
      <c:valAx>
        <c:axId val="28070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17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Income Source Breakdown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'November 2025'!$F$1340:$F$1346</c:f>
            </c:strRef>
          </c:cat>
          <c:val>
            <c:numRef>
              <c:f>'November 2025'!$G$1340:$G$1346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Pending Amount Breakdown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'November 2025'!$C$1385:$C$1386</c:f>
            </c:strRef>
          </c:cat>
          <c:val>
            <c:numRef>
              <c:f>'November 2025'!$D$1385:$D$1386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Investment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'November 2025'!$F$1385:$F$1390</c:f>
            </c:strRef>
          </c:cat>
          <c:val>
            <c:numRef>
              <c:f>'November 2025'!$G$1385:$G$1390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Investment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'April 2025'!$F$1385:$F$1390</c:f>
            </c:strRef>
          </c:cat>
          <c:val>
            <c:numRef>
              <c:f>'April 2025'!$G$1385:$G$1390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Liquidity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'November 2025'!$D$1420:$D$1425</c:f>
            </c:strRef>
          </c:cat>
          <c:val>
            <c:numRef>
              <c:f>'November 2025'!$E$1420:$E$1425</c:f>
              <c:numCache/>
            </c:numRef>
          </c:val>
        </c:ser>
        <c:axId val="979300160"/>
        <c:axId val="283333767"/>
      </c:barChart>
      <c:catAx>
        <c:axId val="97930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333767"/>
      </c:catAx>
      <c:valAx>
        <c:axId val="283333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3001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Expense Breakdown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'December 2025'!$C$1340:$C$1354</c:f>
            </c:strRef>
          </c:cat>
          <c:val>
            <c:numRef>
              <c:f>'December 2025'!$D$1340:$D$1354</c:f>
              <c:numCache/>
            </c:numRef>
          </c:val>
        </c:ser>
        <c:axId val="374605417"/>
        <c:axId val="2005487689"/>
      </c:barChart>
      <c:catAx>
        <c:axId val="374605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487689"/>
      </c:catAx>
      <c:valAx>
        <c:axId val="2005487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605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Income Source Breakdown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'December 2025'!$F$1340:$F$1346</c:f>
            </c:strRef>
          </c:cat>
          <c:val>
            <c:numRef>
              <c:f>'December 2025'!$G$1340:$G$1346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Pending Amount Breakdown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'December 2025'!$C$1385:$C$1386</c:f>
            </c:strRef>
          </c:cat>
          <c:val>
            <c:numRef>
              <c:f>'December 2025'!$D$1385:$D$1386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Investment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'December 2025'!$F$1385:$F$1390</c:f>
            </c:strRef>
          </c:cat>
          <c:val>
            <c:numRef>
              <c:f>'December 2025'!$G$1385:$G$1390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Liquidity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'December 2025'!$D$1420:$D$1425</c:f>
            </c:strRef>
          </c:cat>
          <c:val>
            <c:numRef>
              <c:f>'December 2025'!$E$1420:$E$1425</c:f>
              <c:numCache/>
            </c:numRef>
          </c:val>
        </c:ser>
        <c:axId val="1413270314"/>
        <c:axId val="2081279541"/>
      </c:barChart>
      <c:catAx>
        <c:axId val="1413270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279541"/>
      </c:catAx>
      <c:valAx>
        <c:axId val="2081279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270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Liquidity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'April 2025'!$D$1420:$D$1425</c:f>
            </c:strRef>
          </c:cat>
          <c:val>
            <c:numRef>
              <c:f>'April 2025'!$E$1420:$E$1425</c:f>
              <c:numCache/>
            </c:numRef>
          </c:val>
        </c:ser>
        <c:axId val="1268804955"/>
        <c:axId val="145018708"/>
      </c:barChart>
      <c:catAx>
        <c:axId val="1268804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18708"/>
      </c:catAx>
      <c:valAx>
        <c:axId val="145018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804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Expense Breakdown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'May 2025'!$C$1340:$C$1354</c:f>
            </c:strRef>
          </c:cat>
          <c:val>
            <c:numRef>
              <c:f>'May 2025'!$D$1340:$D$1354</c:f>
              <c:numCache/>
            </c:numRef>
          </c:val>
        </c:ser>
        <c:axId val="1776821559"/>
        <c:axId val="1003419805"/>
      </c:barChart>
      <c:catAx>
        <c:axId val="1776821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419805"/>
      </c:catAx>
      <c:valAx>
        <c:axId val="1003419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821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Income Source Breakdown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'May 2025'!$F$1340:$F$1346</c:f>
            </c:strRef>
          </c:cat>
          <c:val>
            <c:numRef>
              <c:f>'May 2025'!$G$1340:$G$1346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Pending Amount Breakdown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'May 2025'!$C$1385:$C$1386</c:f>
            </c:strRef>
          </c:cat>
          <c:val>
            <c:numRef>
              <c:f>'May 2025'!$D$1385:$D$1386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Investment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'May 2025'!$F$1385:$F$1390</c:f>
            </c:strRef>
          </c:cat>
          <c:val>
            <c:numRef>
              <c:f>'May 2025'!$G$1385:$G$1390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1362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2209800</xdr:colOff>
      <xdr:row>1362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1396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2209800</xdr:colOff>
      <xdr:row>1396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1600200</xdr:colOff>
      <xdr:row>1429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1362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2209800</xdr:colOff>
      <xdr:row>1362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1396</xdr:row>
      <xdr:rowOff>190500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2209800</xdr:colOff>
      <xdr:row>1396</xdr:row>
      <xdr:rowOff>190500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1600200</xdr:colOff>
      <xdr:row>1429</xdr:row>
      <xdr:rowOff>9525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1362</xdr:row>
      <xdr:rowOff>190500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2209800</xdr:colOff>
      <xdr:row>1362</xdr:row>
      <xdr:rowOff>190500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1396</xdr:row>
      <xdr:rowOff>190500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2209800</xdr:colOff>
      <xdr:row>1396</xdr:row>
      <xdr:rowOff>190500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1600200</xdr:colOff>
      <xdr:row>1429</xdr:row>
      <xdr:rowOff>9525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1362</xdr:row>
      <xdr:rowOff>190500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2209800</xdr:colOff>
      <xdr:row>1362</xdr:row>
      <xdr:rowOff>190500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1396</xdr:row>
      <xdr:rowOff>190500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2209800</xdr:colOff>
      <xdr:row>1396</xdr:row>
      <xdr:rowOff>190500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1600200</xdr:colOff>
      <xdr:row>1429</xdr:row>
      <xdr:rowOff>9525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1362</xdr:row>
      <xdr:rowOff>190500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2209800</xdr:colOff>
      <xdr:row>1362</xdr:row>
      <xdr:rowOff>190500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1396</xdr:row>
      <xdr:rowOff>190500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2209800</xdr:colOff>
      <xdr:row>1396</xdr:row>
      <xdr:rowOff>190500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1600200</xdr:colOff>
      <xdr:row>1429</xdr:row>
      <xdr:rowOff>9525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1362</xdr:row>
      <xdr:rowOff>190500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2209800</xdr:colOff>
      <xdr:row>1362</xdr:row>
      <xdr:rowOff>190500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1396</xdr:row>
      <xdr:rowOff>190500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2209800</xdr:colOff>
      <xdr:row>1396</xdr:row>
      <xdr:rowOff>190500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1600200</xdr:colOff>
      <xdr:row>1429</xdr:row>
      <xdr:rowOff>9525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1362</xdr:row>
      <xdr:rowOff>190500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2209800</xdr:colOff>
      <xdr:row>1362</xdr:row>
      <xdr:rowOff>190500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1396</xdr:row>
      <xdr:rowOff>190500</xdr:rowOff>
    </xdr:from>
    <xdr:ext cx="57150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2209800</xdr:colOff>
      <xdr:row>1396</xdr:row>
      <xdr:rowOff>190500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1600200</xdr:colOff>
      <xdr:row>1429</xdr:row>
      <xdr:rowOff>9525</xdr:rowOff>
    </xdr:from>
    <xdr:ext cx="5715000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1362</xdr:row>
      <xdr:rowOff>190500</xdr:rowOff>
    </xdr:from>
    <xdr:ext cx="57150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2209800</xdr:colOff>
      <xdr:row>1362</xdr:row>
      <xdr:rowOff>190500</xdr:rowOff>
    </xdr:from>
    <xdr:ext cx="5715000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1396</xdr:row>
      <xdr:rowOff>190500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2209800</xdr:colOff>
      <xdr:row>1396</xdr:row>
      <xdr:rowOff>190500</xdr:rowOff>
    </xdr:from>
    <xdr:ext cx="57150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1600200</xdr:colOff>
      <xdr:row>1429</xdr:row>
      <xdr:rowOff>9525</xdr:rowOff>
    </xdr:from>
    <xdr:ext cx="57150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1362</xdr:row>
      <xdr:rowOff>190500</xdr:rowOff>
    </xdr:from>
    <xdr:ext cx="5715000" cy="35337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2209800</xdr:colOff>
      <xdr:row>1362</xdr:row>
      <xdr:rowOff>190500</xdr:rowOff>
    </xdr:from>
    <xdr:ext cx="5715000" cy="3533775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1396</xdr:row>
      <xdr:rowOff>190500</xdr:rowOff>
    </xdr:from>
    <xdr:ext cx="5715000" cy="3533775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2209800</xdr:colOff>
      <xdr:row>1396</xdr:row>
      <xdr:rowOff>190500</xdr:rowOff>
    </xdr:from>
    <xdr:ext cx="5715000" cy="3533775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1600200</xdr:colOff>
      <xdr:row>1429</xdr:row>
      <xdr:rowOff>9525</xdr:rowOff>
    </xdr:from>
    <xdr:ext cx="5715000" cy="3533775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25"/>
    <col customWidth="1" min="3" max="3" width="32.13"/>
    <col customWidth="1" min="4" max="4" width="37.0"/>
    <col customWidth="1" min="6" max="6" width="18.38"/>
    <col customWidth="1" min="7" max="7" width="13.88"/>
  </cols>
  <sheetData>
    <row r="1">
      <c r="A1" s="1"/>
      <c r="B1" s="2"/>
      <c r="C1" s="2"/>
      <c r="D1" s="2"/>
      <c r="E1" s="2"/>
      <c r="F1" s="2"/>
      <c r="G1" s="1"/>
      <c r="H1" s="1"/>
      <c r="I1" s="1"/>
    </row>
    <row r="2">
      <c r="A2" s="1"/>
      <c r="B2" s="3">
        <v>45748.0</v>
      </c>
      <c r="C2" s="4"/>
      <c r="D2" s="4"/>
      <c r="E2" s="4"/>
      <c r="F2" s="4"/>
      <c r="G2" s="4"/>
      <c r="H2" s="5"/>
      <c r="I2" s="1"/>
    </row>
    <row r="3">
      <c r="B3" s="6" t="s">
        <v>0</v>
      </c>
      <c r="C3" s="4"/>
      <c r="D3" s="4"/>
      <c r="E3" s="4"/>
      <c r="F3" s="5"/>
      <c r="G3" s="7" t="s">
        <v>1</v>
      </c>
      <c r="H3" s="8"/>
    </row>
    <row r="4"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0"/>
      <c r="H4" s="11"/>
    </row>
    <row r="5">
      <c r="B5" s="12">
        <v>1.0</v>
      </c>
      <c r="C5" s="13"/>
      <c r="D5" s="13"/>
      <c r="E5" s="13"/>
      <c r="F5" s="13"/>
      <c r="G5" s="14" t="s">
        <v>7</v>
      </c>
      <c r="H5" s="15">
        <f>3303.73 - SUMIF(F5:F14, "SR A/C - HDFC", E5:E14)-SUMIF(F31:F33, "SR A/C - HDFC", E31:E33)-SUMIF(F25:F27, "SR A/C - HDFC", E25:E27)+SUMIF(F19:F21, "SR A/C - HDFC", E19:E21)+SUMIF(F37:F42, "SR A/C - HDFC", E37:E42)</f>
        <v>3303.73</v>
      </c>
    </row>
    <row r="6">
      <c r="B6" s="12">
        <v>2.0</v>
      </c>
      <c r="C6" s="13"/>
      <c r="D6" s="13"/>
      <c r="E6" s="13"/>
      <c r="F6" s="13"/>
      <c r="G6" s="14" t="s">
        <v>8</v>
      </c>
      <c r="H6" s="15">
        <f>5928 - SUMIF(F5:F14, "DP A/C - Salary", E5:E14)-SUMIF(F31:F33, "DP A/C - Salary", E31:E33)-SUMIF(F25:F27, "DP A/C - Salary", E25:E27)+SUMIF(F19:F21, "DP A/C - Salary", E19:E21)+SUMIF(F37:F42, "DP A/C - Salary", E37:E42)</f>
        <v>5928</v>
      </c>
    </row>
    <row r="7">
      <c r="B7" s="12">
        <v>3.0</v>
      </c>
      <c r="C7" s="13"/>
      <c r="D7" s="13"/>
      <c r="E7" s="13"/>
      <c r="F7" s="13"/>
      <c r="G7" s="14" t="s">
        <v>9</v>
      </c>
      <c r="H7" s="15">
        <f>1633 - SUMIF(F5:F14, "SR CASH", E5:E14)-SUMIF(F31:F33, "SR CASH", E31:E33)-SUMIF(F25:F27, "SR CASH", E25:E27)+SUMIF(F19:F21, "SR CASH", E19:E21)+SUMIF(F37:F42, "SR CASH", E37:E42)</f>
        <v>1633</v>
      </c>
    </row>
    <row r="8">
      <c r="B8" s="12">
        <v>4.0</v>
      </c>
      <c r="C8" s="13"/>
      <c r="D8" s="13"/>
      <c r="E8" s="13"/>
      <c r="F8" s="13"/>
      <c r="G8" s="14" t="s">
        <v>10</v>
      </c>
      <c r="H8" s="15">
        <f>839 - SUMIF(F5:F14, "DP CASH", E5:E14)-SUMIF(F31:F33, "DP CASH", E31:E33)-SUMIF(F25:F27, "DP CASH", E25:E27)+SUMIF(F19:F21, "DP CASH", E19:E21)+SUMIF(F37:F42, "DP CASH", E37:E42)</f>
        <v>839</v>
      </c>
    </row>
    <row r="9">
      <c r="B9" s="12">
        <v>5.0</v>
      </c>
      <c r="C9" s="13"/>
      <c r="D9" s="12"/>
      <c r="E9" s="13"/>
      <c r="F9" s="12"/>
      <c r="G9" s="14" t="s">
        <v>11</v>
      </c>
      <c r="H9" s="15">
        <f>106373.4 - SUMIF(F5:F14, "SR A/C - TDCC", E5:E14)-SUMIF(F31:F33, "SR A/C - TDCC", E31:E33)-SUMIF(F25:F27, "SR A/C - TDCC", E25:E27)+SUMIF(F19:F21, "SR A/C - TDCC", E19:E21)+SUMIF(F37:F42, "SR A/C - TDCC", E37:E42)</f>
        <v>106373.4</v>
      </c>
    </row>
    <row r="10">
      <c r="B10" s="12">
        <v>6.0</v>
      </c>
      <c r="C10" s="13"/>
      <c r="D10" s="12"/>
      <c r="E10" s="13"/>
      <c r="F10" s="12"/>
      <c r="G10" s="14" t="s">
        <v>12</v>
      </c>
      <c r="H10" s="15">
        <f>50 - SUMIF(F5:F14, "DP A/C - IPPB", E5:E14)-SUMIF(F31:F33, "DP A/C - IPPB", E31:E33)-SUMIF(F25:F27, "DP A/C - IPPB", E25:E27)+SUMIF(F19:F21, "DP A/C - IPPB", E19:E21)+SUMIF(F37:F42, "DP A/C - IPPB", E37:E42)</f>
        <v>50</v>
      </c>
    </row>
    <row r="11">
      <c r="B11" s="12">
        <v>7.0</v>
      </c>
      <c r="C11" s="13"/>
      <c r="D11" s="12"/>
      <c r="E11" s="13"/>
      <c r="F11" s="12"/>
      <c r="G11" s="16"/>
      <c r="H11" s="5"/>
    </row>
    <row r="12">
      <c r="B12" s="12">
        <v>8.0</v>
      </c>
      <c r="C12" s="13"/>
      <c r="D12" s="12"/>
      <c r="E12" s="13"/>
      <c r="F12" s="12"/>
      <c r="G12" s="17" t="s">
        <v>13</v>
      </c>
      <c r="H12" s="5"/>
    </row>
    <row r="13">
      <c r="B13" s="12">
        <v>9.0</v>
      </c>
      <c r="C13" s="13"/>
      <c r="D13" s="12"/>
      <c r="E13" s="13"/>
      <c r="F13" s="12"/>
      <c r="G13" s="18">
        <f>E15</f>
        <v>0</v>
      </c>
      <c r="H13" s="5"/>
    </row>
    <row r="14">
      <c r="B14" s="12">
        <v>10.0</v>
      </c>
      <c r="C14" s="13"/>
      <c r="D14" s="12"/>
      <c r="E14" s="13"/>
      <c r="F14" s="12"/>
      <c r="G14" s="19" t="s">
        <v>14</v>
      </c>
      <c r="H14" s="5"/>
    </row>
    <row r="15">
      <c r="B15" s="20" t="s">
        <v>15</v>
      </c>
      <c r="C15" s="4"/>
      <c r="D15" s="5"/>
      <c r="E15" s="9">
        <f>SUM(E5:E14)</f>
        <v>0</v>
      </c>
      <c r="F15" s="12"/>
      <c r="G15" s="16">
        <f>E22</f>
        <v>0</v>
      </c>
      <c r="H15" s="5"/>
    </row>
    <row r="16">
      <c r="B16" s="16"/>
      <c r="C16" s="4"/>
      <c r="D16" s="4"/>
      <c r="E16" s="4"/>
      <c r="F16" s="5"/>
      <c r="G16" s="21" t="s">
        <v>16</v>
      </c>
      <c r="H16" s="5"/>
    </row>
    <row r="17">
      <c r="B17" s="22" t="s">
        <v>17</v>
      </c>
      <c r="C17" s="4"/>
      <c r="D17" s="4"/>
      <c r="E17" s="4"/>
      <c r="F17" s="5"/>
      <c r="G17" s="16">
        <f>E28</f>
        <v>0</v>
      </c>
      <c r="H17" s="5"/>
    </row>
    <row r="18">
      <c r="B18" s="9" t="s">
        <v>2</v>
      </c>
      <c r="C18" s="23" t="s">
        <v>18</v>
      </c>
      <c r="D18" s="20" t="s">
        <v>4</v>
      </c>
      <c r="E18" s="9" t="s">
        <v>5</v>
      </c>
      <c r="F18" s="9" t="s">
        <v>6</v>
      </c>
      <c r="G18" s="24" t="s">
        <v>19</v>
      </c>
      <c r="H18" s="5"/>
    </row>
    <row r="19">
      <c r="B19" s="12">
        <v>1.0</v>
      </c>
      <c r="C19" s="25"/>
      <c r="D19" s="13"/>
      <c r="E19" s="13"/>
      <c r="F19" s="13"/>
      <c r="G19" s="26">
        <f>E34</f>
        <v>0</v>
      </c>
      <c r="H19" s="5"/>
    </row>
    <row r="20">
      <c r="B20" s="12">
        <v>2.0</v>
      </c>
      <c r="C20" s="25"/>
      <c r="D20" s="12"/>
      <c r="E20" s="13"/>
      <c r="F20" s="13"/>
      <c r="G20" s="27"/>
      <c r="H20" s="8"/>
    </row>
    <row r="21">
      <c r="B21" s="12">
        <v>3.0</v>
      </c>
      <c r="C21" s="28"/>
      <c r="D21" s="12"/>
      <c r="E21" s="12"/>
      <c r="F21" s="12"/>
      <c r="G21" s="29"/>
      <c r="H21" s="30"/>
    </row>
    <row r="22">
      <c r="B22" s="20" t="s">
        <v>15</v>
      </c>
      <c r="C22" s="4"/>
      <c r="D22" s="5"/>
      <c r="E22" s="9">
        <f>SUM(E19:E21)</f>
        <v>0</v>
      </c>
      <c r="F22" s="12"/>
      <c r="G22" s="29"/>
      <c r="H22" s="30"/>
    </row>
    <row r="23">
      <c r="B23" s="31" t="s">
        <v>20</v>
      </c>
      <c r="C23" s="4"/>
      <c r="D23" s="4"/>
      <c r="E23" s="4"/>
      <c r="F23" s="5"/>
      <c r="G23" s="29"/>
      <c r="H23" s="30"/>
    </row>
    <row r="24">
      <c r="B24" s="9" t="s">
        <v>2</v>
      </c>
      <c r="C24" s="23" t="s">
        <v>21</v>
      </c>
      <c r="D24" s="20" t="s">
        <v>4</v>
      </c>
      <c r="E24" s="9" t="s">
        <v>5</v>
      </c>
      <c r="F24" s="9" t="s">
        <v>6</v>
      </c>
      <c r="G24" s="29"/>
      <c r="H24" s="30"/>
    </row>
    <row r="25">
      <c r="B25" s="12">
        <v>1.0</v>
      </c>
      <c r="C25" s="25"/>
      <c r="D25" s="13"/>
      <c r="E25" s="13"/>
      <c r="F25" s="12"/>
      <c r="G25" s="29"/>
      <c r="H25" s="30"/>
    </row>
    <row r="26">
      <c r="B26" s="12">
        <v>2.0</v>
      </c>
      <c r="C26" s="13"/>
      <c r="D26" s="13"/>
      <c r="E26" s="12"/>
      <c r="F26" s="12"/>
      <c r="G26" s="29"/>
      <c r="H26" s="30"/>
    </row>
    <row r="27">
      <c r="B27" s="12">
        <v>3.0</v>
      </c>
      <c r="C27" s="13"/>
      <c r="D27" s="13"/>
      <c r="E27" s="12"/>
      <c r="F27" s="12"/>
      <c r="G27" s="29"/>
      <c r="H27" s="30"/>
    </row>
    <row r="28">
      <c r="B28" s="20" t="s">
        <v>15</v>
      </c>
      <c r="C28" s="4"/>
      <c r="D28" s="5"/>
      <c r="E28" s="9">
        <f>SUM(E25:E27)</f>
        <v>0</v>
      </c>
      <c r="F28" s="12"/>
      <c r="G28" s="29"/>
      <c r="H28" s="30"/>
    </row>
    <row r="29">
      <c r="B29" s="32" t="s">
        <v>22</v>
      </c>
      <c r="C29" s="4"/>
      <c r="D29" s="4"/>
      <c r="E29" s="4"/>
      <c r="F29" s="5"/>
      <c r="G29" s="29"/>
      <c r="H29" s="30"/>
    </row>
    <row r="30">
      <c r="B30" s="9" t="s">
        <v>2</v>
      </c>
      <c r="C30" s="23" t="s">
        <v>23</v>
      </c>
      <c r="D30" s="20" t="s">
        <v>4</v>
      </c>
      <c r="E30" s="9" t="s">
        <v>5</v>
      </c>
      <c r="F30" s="9" t="s">
        <v>6</v>
      </c>
      <c r="G30" s="29"/>
      <c r="H30" s="30"/>
    </row>
    <row r="31">
      <c r="B31" s="12">
        <v>1.0</v>
      </c>
      <c r="C31" s="25"/>
      <c r="D31" s="13"/>
      <c r="E31" s="13"/>
      <c r="F31" s="12"/>
      <c r="G31" s="29"/>
      <c r="H31" s="30"/>
    </row>
    <row r="32">
      <c r="B32" s="12">
        <v>2.0</v>
      </c>
      <c r="C32" s="13"/>
      <c r="D32" s="13"/>
      <c r="E32" s="12"/>
      <c r="F32" s="12"/>
      <c r="G32" s="29"/>
      <c r="H32" s="30"/>
    </row>
    <row r="33">
      <c r="B33" s="12">
        <v>3.0</v>
      </c>
      <c r="C33" s="13"/>
      <c r="D33" s="13"/>
      <c r="E33" s="12"/>
      <c r="F33" s="12"/>
      <c r="G33" s="29"/>
      <c r="H33" s="30"/>
    </row>
    <row r="34">
      <c r="B34" s="20" t="s">
        <v>15</v>
      </c>
      <c r="C34" s="4"/>
      <c r="D34" s="5"/>
      <c r="E34" s="9">
        <f>SUM(E31:E33)</f>
        <v>0</v>
      </c>
      <c r="F34" s="12"/>
      <c r="G34" s="29"/>
      <c r="H34" s="30"/>
    </row>
    <row r="35">
      <c r="B35" s="32" t="s">
        <v>24</v>
      </c>
      <c r="C35" s="4"/>
      <c r="D35" s="4"/>
      <c r="E35" s="4"/>
      <c r="F35" s="5"/>
      <c r="G35" s="29"/>
      <c r="H35" s="30"/>
    </row>
    <row r="36">
      <c r="B36" s="9" t="s">
        <v>2</v>
      </c>
      <c r="C36" s="33" t="s">
        <v>25</v>
      </c>
      <c r="D36" s="33" t="s">
        <v>26</v>
      </c>
      <c r="E36" s="9" t="s">
        <v>5</v>
      </c>
      <c r="F36" s="9" t="s">
        <v>6</v>
      </c>
      <c r="G36" s="29"/>
      <c r="H36" s="30"/>
    </row>
    <row r="37">
      <c r="B37" s="12">
        <v>1.0</v>
      </c>
      <c r="C37" s="13"/>
      <c r="D37" s="13"/>
      <c r="E37" s="13"/>
      <c r="F37" s="12"/>
      <c r="G37" s="29"/>
      <c r="H37" s="30"/>
    </row>
    <row r="38">
      <c r="B38" s="12">
        <v>2.0</v>
      </c>
      <c r="C38" s="13"/>
      <c r="D38" s="13"/>
      <c r="E38" s="13"/>
      <c r="F38" s="13"/>
      <c r="G38" s="29"/>
      <c r="H38" s="30"/>
    </row>
    <row r="39">
      <c r="B39" s="12">
        <v>3.0</v>
      </c>
      <c r="C39" s="12"/>
      <c r="D39" s="12"/>
      <c r="E39" s="12"/>
      <c r="F39" s="12"/>
      <c r="G39" s="29"/>
      <c r="H39" s="30"/>
    </row>
    <row r="40">
      <c r="B40" s="12">
        <v>4.0</v>
      </c>
      <c r="C40" s="12"/>
      <c r="D40" s="12"/>
      <c r="E40" s="12"/>
      <c r="F40" s="12"/>
      <c r="G40" s="29"/>
      <c r="H40" s="30"/>
    </row>
    <row r="41">
      <c r="B41" s="12">
        <v>5.0</v>
      </c>
      <c r="C41" s="12"/>
      <c r="D41" s="12"/>
      <c r="E41" s="12"/>
      <c r="F41" s="12"/>
      <c r="G41" s="29"/>
      <c r="H41" s="30"/>
    </row>
    <row r="42">
      <c r="B42" s="12">
        <v>6.0</v>
      </c>
      <c r="C42" s="12"/>
      <c r="D42" s="12"/>
      <c r="E42" s="12"/>
      <c r="F42" s="12"/>
      <c r="G42" s="10"/>
      <c r="H42" s="11"/>
    </row>
    <row r="43">
      <c r="B43" s="34"/>
    </row>
    <row r="45">
      <c r="A45" s="1"/>
      <c r="B45" s="3">
        <v>45749.0</v>
      </c>
      <c r="C45" s="4"/>
      <c r="D45" s="4"/>
      <c r="E45" s="4"/>
      <c r="F45" s="4"/>
      <c r="G45" s="4"/>
      <c r="H45" s="5"/>
    </row>
    <row r="46">
      <c r="B46" s="6" t="s">
        <v>0</v>
      </c>
      <c r="C46" s="4"/>
      <c r="D46" s="4"/>
      <c r="E46" s="4"/>
      <c r="F46" s="5"/>
      <c r="G46" s="7" t="s">
        <v>1</v>
      </c>
      <c r="H46" s="8"/>
    </row>
    <row r="47">
      <c r="B47" s="9" t="s">
        <v>2</v>
      </c>
      <c r="C47" s="9" t="s">
        <v>3</v>
      </c>
      <c r="D47" s="9" t="s">
        <v>4</v>
      </c>
      <c r="E47" s="9" t="s">
        <v>5</v>
      </c>
      <c r="F47" s="9" t="s">
        <v>6</v>
      </c>
      <c r="G47" s="10"/>
      <c r="H47" s="11"/>
    </row>
    <row r="48">
      <c r="B48" s="12">
        <v>1.0</v>
      </c>
      <c r="C48" s="13"/>
      <c r="D48" s="13"/>
      <c r="E48" s="13"/>
      <c r="F48" s="13"/>
      <c r="G48" s="14" t="s">
        <v>7</v>
      </c>
      <c r="H48" s="15">
        <f>H5 - SUMIF(F48:F57, "SR A/C - HDFC", E48:E57)-SUMIF(F74:F76, "SR A/C - HDFC", E74:E76)-SUMIF(F68:F70, "SR A/C - HDFC", E68:E70)+SUMIF(F62:F64, "SR A/C - HDFC", E62:E64)+SUMIF(F80:F85, "SR A/C - HDFC", E80:E85)</f>
        <v>3303.73</v>
      </c>
    </row>
    <row r="49">
      <c r="B49" s="12">
        <v>2.0</v>
      </c>
      <c r="C49" s="13"/>
      <c r="D49" s="13"/>
      <c r="E49" s="13"/>
      <c r="F49" s="13"/>
      <c r="G49" s="14" t="s">
        <v>8</v>
      </c>
      <c r="H49" s="15">
        <f>H6 - SUMIF(F48:F57, "DP A/C - Salary", E48:E57)-SUMIF(F74:F76, "DP A/C - Salary", E74:E76)-SUMIF(F68:F70, "DP A/C - Salary", E68:E70)+SUMIF(F62:F64, "DP A/C - Salary", E62:E64)+SUMIF(F80:F85, "DP A/C - Salary", E80:E85)</f>
        <v>5928</v>
      </c>
    </row>
    <row r="50">
      <c r="B50" s="12">
        <v>3.0</v>
      </c>
      <c r="C50" s="13"/>
      <c r="D50" s="13"/>
      <c r="E50" s="13"/>
      <c r="F50" s="13"/>
      <c r="G50" s="14" t="s">
        <v>9</v>
      </c>
      <c r="H50" s="15">
        <f>H7 - SUMIF(F48:F57, "SR CASH", E48:E57)-SUMIF(F74:F76, "SR CASH", E74:E76)-SUMIF(F68:F70, "SR CASH", E68:E70)+SUMIF(F62:F64, "SR CASH", E62:E64)+SUMIF(F80:F85, "SR CASH", E80:E85)</f>
        <v>1633</v>
      </c>
    </row>
    <row r="51">
      <c r="B51" s="12">
        <v>4.0</v>
      </c>
      <c r="C51" s="13"/>
      <c r="D51" s="12"/>
      <c r="E51" s="13"/>
      <c r="F51" s="12"/>
      <c r="G51" s="14" t="s">
        <v>10</v>
      </c>
      <c r="H51" s="15">
        <f>H8 - SUMIF(F48:F57, "DP CASH", E48:E57)-SUMIF(F74:F76, "DP CASH", E74:E76)-SUMIF(F68:F70, "DP CASH", E68:E70)+SUMIF(F62:F64, "DP CASH", E62:E64)+SUMIF(F80:F85, "DP CASH", E80:E85)</f>
        <v>839</v>
      </c>
    </row>
    <row r="52">
      <c r="B52" s="12">
        <v>5.0</v>
      </c>
      <c r="C52" s="13"/>
      <c r="D52" s="12"/>
      <c r="E52" s="13"/>
      <c r="F52" s="12"/>
      <c r="G52" s="14" t="s">
        <v>11</v>
      </c>
      <c r="H52" s="15">
        <f>H9 - SUMIF(F48:F57, "SR A/C - TDCC", E48:E57)-SUMIF(F74:F76, "SR A/C - TDCC", E74:E76)-SUMIF(F68:F70, "SR A/C - TDCC", E68:E70)+SUMIF(F62:F64, "SR A/C - TDCC", E62:E64)+SUMIF(F80:F85, "SR A/C - TDCC", E80:E85)</f>
        <v>106373.4</v>
      </c>
    </row>
    <row r="53">
      <c r="B53" s="12">
        <v>6.0</v>
      </c>
      <c r="C53" s="13"/>
      <c r="D53" s="12"/>
      <c r="E53" s="13"/>
      <c r="F53" s="12"/>
      <c r="G53" s="14" t="s">
        <v>12</v>
      </c>
      <c r="H53" s="15">
        <f>H10 - SUMIF(F48:F57, "DP A/C - IPPB", E48:E57)-SUMIF(F74:F76, "DP A/C - IPPB", E74:E76)-SUMIF(F68:F70, "DP A/C - IPPB", E68:E70)+SUMIF(F62:F64, "DP A/C - IPPB", E62:E64)+SUMIF(F80:F85, "DP A/C - IPPB", E80:E85)</f>
        <v>50</v>
      </c>
    </row>
    <row r="54">
      <c r="B54" s="12">
        <v>7.0</v>
      </c>
      <c r="C54" s="12"/>
      <c r="D54" s="12"/>
      <c r="E54" s="12"/>
      <c r="F54" s="12"/>
      <c r="G54" s="16"/>
      <c r="H54" s="5"/>
    </row>
    <row r="55">
      <c r="B55" s="12">
        <v>8.0</v>
      </c>
      <c r="C55" s="12"/>
      <c r="D55" s="12"/>
      <c r="E55" s="12"/>
      <c r="F55" s="12"/>
      <c r="G55" s="17" t="s">
        <v>13</v>
      </c>
      <c r="H55" s="5"/>
    </row>
    <row r="56">
      <c r="B56" s="12">
        <v>9.0</v>
      </c>
      <c r="C56" s="12"/>
      <c r="D56" s="12"/>
      <c r="E56" s="12"/>
      <c r="F56" s="12"/>
      <c r="G56" s="18">
        <f>E58+G13</f>
        <v>0</v>
      </c>
      <c r="H56" s="5"/>
    </row>
    <row r="57">
      <c r="B57" s="12">
        <v>10.0</v>
      </c>
      <c r="C57" s="12"/>
      <c r="D57" s="12"/>
      <c r="E57" s="12"/>
      <c r="F57" s="12"/>
      <c r="G57" s="19" t="s">
        <v>14</v>
      </c>
      <c r="H57" s="5"/>
    </row>
    <row r="58">
      <c r="B58" s="20" t="s">
        <v>15</v>
      </c>
      <c r="C58" s="4"/>
      <c r="D58" s="5"/>
      <c r="E58" s="9">
        <f>SUM(E48:E57)</f>
        <v>0</v>
      </c>
      <c r="F58" s="12"/>
      <c r="G58" s="16">
        <f>E65+G15</f>
        <v>0</v>
      </c>
      <c r="H58" s="5"/>
    </row>
    <row r="59">
      <c r="B59" s="16"/>
      <c r="C59" s="4"/>
      <c r="D59" s="4"/>
      <c r="E59" s="4"/>
      <c r="F59" s="5"/>
      <c r="G59" s="21" t="s">
        <v>16</v>
      </c>
      <c r="H59" s="5"/>
      <c r="I59" s="1"/>
    </row>
    <row r="60">
      <c r="B60" s="22" t="s">
        <v>17</v>
      </c>
      <c r="C60" s="4"/>
      <c r="D60" s="4"/>
      <c r="E60" s="4"/>
      <c r="F60" s="5"/>
      <c r="G60" s="16">
        <f>E71+G17</f>
        <v>0</v>
      </c>
      <c r="H60" s="5"/>
    </row>
    <row r="61">
      <c r="B61" s="9" t="s">
        <v>2</v>
      </c>
      <c r="C61" s="23" t="s">
        <v>18</v>
      </c>
      <c r="D61" s="20" t="s">
        <v>4</v>
      </c>
      <c r="E61" s="9" t="s">
        <v>5</v>
      </c>
      <c r="F61" s="9" t="s">
        <v>6</v>
      </c>
      <c r="G61" s="24" t="s">
        <v>19</v>
      </c>
      <c r="H61" s="5"/>
    </row>
    <row r="62">
      <c r="B62" s="12">
        <v>1.0</v>
      </c>
      <c r="C62" s="28"/>
      <c r="D62" s="12"/>
      <c r="E62" s="12"/>
      <c r="F62" s="12"/>
      <c r="G62" s="26">
        <f>E77+G19</f>
        <v>0</v>
      </c>
      <c r="H62" s="5"/>
    </row>
    <row r="63">
      <c r="B63" s="12">
        <v>2.0</v>
      </c>
      <c r="C63" s="28"/>
      <c r="D63" s="12"/>
      <c r="E63" s="12"/>
      <c r="F63" s="12"/>
      <c r="G63" s="27"/>
      <c r="H63" s="8"/>
    </row>
    <row r="64">
      <c r="B64" s="12">
        <v>3.0</v>
      </c>
      <c r="C64" s="28"/>
      <c r="D64" s="12"/>
      <c r="E64" s="12"/>
      <c r="F64" s="12"/>
      <c r="G64" s="29"/>
      <c r="H64" s="30"/>
    </row>
    <row r="65">
      <c r="B65" s="20" t="s">
        <v>15</v>
      </c>
      <c r="C65" s="4"/>
      <c r="D65" s="5"/>
      <c r="E65" s="9">
        <f>SUM(E62:E64)</f>
        <v>0</v>
      </c>
      <c r="F65" s="12"/>
      <c r="G65" s="29"/>
      <c r="H65" s="30"/>
    </row>
    <row r="66">
      <c r="B66" s="31" t="s">
        <v>20</v>
      </c>
      <c r="C66" s="4"/>
      <c r="D66" s="4"/>
      <c r="E66" s="4"/>
      <c r="F66" s="5"/>
      <c r="G66" s="29"/>
      <c r="H66" s="30"/>
    </row>
    <row r="67">
      <c r="B67" s="9" t="s">
        <v>2</v>
      </c>
      <c r="C67" s="23" t="s">
        <v>21</v>
      </c>
      <c r="D67" s="20" t="s">
        <v>4</v>
      </c>
      <c r="E67" s="9" t="s">
        <v>5</v>
      </c>
      <c r="F67" s="9" t="s">
        <v>6</v>
      </c>
      <c r="G67" s="29"/>
      <c r="H67" s="30"/>
    </row>
    <row r="68">
      <c r="B68" s="12">
        <v>1.0</v>
      </c>
      <c r="C68" s="28"/>
      <c r="D68" s="12"/>
      <c r="E68" s="12"/>
      <c r="F68" s="12"/>
      <c r="G68" s="29"/>
      <c r="H68" s="30"/>
    </row>
    <row r="69">
      <c r="B69" s="12">
        <v>2.0</v>
      </c>
      <c r="C69" s="13"/>
      <c r="D69" s="12"/>
      <c r="E69" s="12"/>
      <c r="F69" s="12"/>
      <c r="G69" s="29"/>
      <c r="H69" s="30"/>
    </row>
    <row r="70">
      <c r="B70" s="12">
        <v>3.0</v>
      </c>
      <c r="C70" s="13"/>
      <c r="D70" s="12"/>
      <c r="E70" s="12"/>
      <c r="F70" s="12"/>
      <c r="G70" s="29"/>
      <c r="H70" s="30"/>
    </row>
    <row r="71">
      <c r="B71" s="20" t="s">
        <v>15</v>
      </c>
      <c r="C71" s="4"/>
      <c r="D71" s="5"/>
      <c r="E71" s="9">
        <f>SUM(E68:E70)</f>
        <v>0</v>
      </c>
      <c r="F71" s="12"/>
      <c r="G71" s="29"/>
      <c r="H71" s="30"/>
    </row>
    <row r="72">
      <c r="B72" s="32" t="s">
        <v>22</v>
      </c>
      <c r="C72" s="4"/>
      <c r="D72" s="4"/>
      <c r="E72" s="4"/>
      <c r="F72" s="5"/>
      <c r="G72" s="29"/>
      <c r="H72" s="30"/>
    </row>
    <row r="73">
      <c r="B73" s="9" t="s">
        <v>2</v>
      </c>
      <c r="C73" s="23" t="s">
        <v>23</v>
      </c>
      <c r="D73" s="20" t="s">
        <v>4</v>
      </c>
      <c r="E73" s="9" t="s">
        <v>5</v>
      </c>
      <c r="F73" s="9" t="s">
        <v>6</v>
      </c>
      <c r="G73" s="29"/>
      <c r="H73" s="30"/>
    </row>
    <row r="74">
      <c r="B74" s="12">
        <v>1.0</v>
      </c>
      <c r="C74" s="28"/>
      <c r="D74" s="12"/>
      <c r="E74" s="12"/>
      <c r="F74" s="12"/>
      <c r="G74" s="29"/>
      <c r="H74" s="30"/>
    </row>
    <row r="75">
      <c r="B75" s="12">
        <v>2.0</v>
      </c>
      <c r="C75" s="13"/>
      <c r="D75" s="12"/>
      <c r="E75" s="12"/>
      <c r="F75" s="12"/>
      <c r="G75" s="29"/>
      <c r="H75" s="30"/>
    </row>
    <row r="76">
      <c r="B76" s="12">
        <v>3.0</v>
      </c>
      <c r="C76" s="13"/>
      <c r="D76" s="12"/>
      <c r="E76" s="12"/>
      <c r="F76" s="12"/>
      <c r="G76" s="29"/>
      <c r="H76" s="30"/>
    </row>
    <row r="77">
      <c r="B77" s="20" t="s">
        <v>15</v>
      </c>
      <c r="C77" s="4"/>
      <c r="D77" s="5"/>
      <c r="E77" s="9">
        <f>SUM(E74:E76)</f>
        <v>0</v>
      </c>
      <c r="F77" s="12"/>
      <c r="G77" s="29"/>
      <c r="H77" s="30"/>
    </row>
    <row r="78">
      <c r="B78" s="32" t="s">
        <v>24</v>
      </c>
      <c r="C78" s="4"/>
      <c r="D78" s="4"/>
      <c r="E78" s="4"/>
      <c r="F78" s="5"/>
      <c r="G78" s="29"/>
      <c r="H78" s="30"/>
    </row>
    <row r="79">
      <c r="B79" s="9" t="s">
        <v>2</v>
      </c>
      <c r="C79" s="33" t="s">
        <v>25</v>
      </c>
      <c r="D79" s="33" t="s">
        <v>26</v>
      </c>
      <c r="E79" s="9" t="s">
        <v>5</v>
      </c>
      <c r="F79" s="9" t="s">
        <v>6</v>
      </c>
      <c r="G79" s="29"/>
      <c r="H79" s="30"/>
    </row>
    <row r="80">
      <c r="B80" s="12">
        <v>1.0</v>
      </c>
      <c r="C80" s="13"/>
      <c r="D80" s="13"/>
      <c r="E80" s="12"/>
      <c r="F80" s="12"/>
      <c r="G80" s="29"/>
      <c r="H80" s="30"/>
    </row>
    <row r="81">
      <c r="B81" s="12">
        <v>2.0</v>
      </c>
      <c r="C81" s="13"/>
      <c r="D81" s="13"/>
      <c r="E81" s="12"/>
      <c r="F81" s="12"/>
      <c r="G81" s="29"/>
      <c r="H81" s="30"/>
    </row>
    <row r="82">
      <c r="B82" s="12">
        <v>3.0</v>
      </c>
      <c r="C82" s="12"/>
      <c r="D82" s="12"/>
      <c r="E82" s="12"/>
      <c r="F82" s="12"/>
      <c r="G82" s="29"/>
      <c r="H82" s="30"/>
    </row>
    <row r="83">
      <c r="B83" s="12">
        <v>4.0</v>
      </c>
      <c r="C83" s="12"/>
      <c r="D83" s="12"/>
      <c r="E83" s="12"/>
      <c r="F83" s="12"/>
      <c r="G83" s="29"/>
      <c r="H83" s="30"/>
    </row>
    <row r="84">
      <c r="B84" s="12">
        <v>5.0</v>
      </c>
      <c r="C84" s="12"/>
      <c r="D84" s="12"/>
      <c r="E84" s="12"/>
      <c r="F84" s="12"/>
      <c r="G84" s="29"/>
      <c r="H84" s="30"/>
    </row>
    <row r="85">
      <c r="B85" s="12">
        <v>6.0</v>
      </c>
      <c r="C85" s="12"/>
      <c r="D85" s="12"/>
      <c r="E85" s="12"/>
      <c r="F85" s="12"/>
      <c r="G85" s="10"/>
      <c r="H85" s="11"/>
    </row>
    <row r="86">
      <c r="B86" s="34"/>
    </row>
    <row r="88">
      <c r="A88" s="1"/>
      <c r="B88" s="3">
        <v>45750.0</v>
      </c>
      <c r="C88" s="4"/>
      <c r="D88" s="4"/>
      <c r="E88" s="4"/>
      <c r="F88" s="4"/>
      <c r="G88" s="4"/>
      <c r="H88" s="5"/>
    </row>
    <row r="89">
      <c r="B89" s="6" t="s">
        <v>0</v>
      </c>
      <c r="C89" s="4"/>
      <c r="D89" s="4"/>
      <c r="E89" s="4"/>
      <c r="F89" s="5"/>
      <c r="G89" s="7" t="s">
        <v>1</v>
      </c>
      <c r="H89" s="8"/>
    </row>
    <row r="90">
      <c r="B90" s="9" t="s">
        <v>2</v>
      </c>
      <c r="C90" s="9" t="s">
        <v>3</v>
      </c>
      <c r="D90" s="9" t="s">
        <v>4</v>
      </c>
      <c r="E90" s="9" t="s">
        <v>5</v>
      </c>
      <c r="F90" s="9" t="s">
        <v>6</v>
      </c>
      <c r="G90" s="10"/>
      <c r="H90" s="11"/>
    </row>
    <row r="91">
      <c r="B91" s="12">
        <v>1.0</v>
      </c>
      <c r="C91" s="13"/>
      <c r="D91" s="12"/>
      <c r="E91" s="12"/>
      <c r="F91" s="12"/>
      <c r="G91" s="14" t="s">
        <v>7</v>
      </c>
      <c r="H91" s="15">
        <f>H48 - SUMIF(F91:F100, "SR A/C - HDFC", E91:E100)-SUMIF(F117:F119, "SR A/C - HDFC", E117:E119)-SUMIF(F111:F113, "SR A/C - HDFC", E111:E113)+SUMIF(F105:F107, "SR A/C - HDFC", E105:E107)+SUMIF(F123:F128, "SR A/C - HDFC", E123:E128)</f>
        <v>3303.73</v>
      </c>
    </row>
    <row r="92">
      <c r="B92" s="12">
        <v>2.0</v>
      </c>
      <c r="C92" s="12"/>
      <c r="D92" s="12"/>
      <c r="E92" s="12"/>
      <c r="F92" s="12"/>
      <c r="G92" s="14" t="s">
        <v>8</v>
      </c>
      <c r="H92" s="15">
        <f>H49 - SUMIF(F91:F100, "DP A/C - Salary", E91:E100)-SUMIF(F117:F119, "DP A/C - Salary", E117:E119)-SUMIF(F111:F113, "DP A/C - Salary", E111:E113)+SUMIF(F105:F107, "DP A/C - Salary", E105:E107)+SUMIF(F123:F128, "DP A/C - Salary", E123:E128)</f>
        <v>5928</v>
      </c>
    </row>
    <row r="93">
      <c r="B93" s="12">
        <v>3.0</v>
      </c>
      <c r="C93" s="12"/>
      <c r="D93" s="12"/>
      <c r="E93" s="12"/>
      <c r="F93" s="12"/>
      <c r="G93" s="14" t="s">
        <v>9</v>
      </c>
      <c r="H93" s="15">
        <f>H50 - SUMIF(F91:F100, "SR CASH", E91:E100)-SUMIF(F117:F119, "SR CASH", E117:E119)-SUMIF(F111:F113, "SR CASH", E111:E113)+SUMIF(F105:F107, "SR CASH", E105:E107)+SUMIF(F123:F128, "SR CASH", E123:E128)</f>
        <v>1633</v>
      </c>
    </row>
    <row r="94">
      <c r="B94" s="12">
        <v>4.0</v>
      </c>
      <c r="C94" s="12"/>
      <c r="D94" s="12"/>
      <c r="E94" s="12"/>
      <c r="F94" s="12"/>
      <c r="G94" s="14" t="s">
        <v>10</v>
      </c>
      <c r="H94" s="15">
        <f>H51 - SUMIF(F91:F100, "DP CASH", E91:E100)-SUMIF(F117:F119, "DP CASH", E117:E119)-SUMIF(F111:F113, "DP CASH", E111:E113)+SUMIF(F105:F107, "DP CASH", E105:E107)+SUMIF(F123:F128, "DP CASH", E123:E128)</f>
        <v>839</v>
      </c>
    </row>
    <row r="95">
      <c r="B95" s="12">
        <v>5.0</v>
      </c>
      <c r="C95" s="12"/>
      <c r="D95" s="12"/>
      <c r="E95" s="12"/>
      <c r="F95" s="12"/>
      <c r="G95" s="14" t="s">
        <v>11</v>
      </c>
      <c r="H95" s="15">
        <f>H52 - SUMIF(F91:F100, "SR A/C - TDCC", E91:E100)-SUMIF(F117:F119, "SR A/C - TDCC", E117:E119)-SUMIF(F111:F113, "SR A/C - TDCC", E111:E113)+SUMIF(F105:F107, "SR A/C - TDCC", E105:E107)+SUMIF(F123:F128, "SR A/C - TDCC", E123:E128)</f>
        <v>106373.4</v>
      </c>
    </row>
    <row r="96">
      <c r="B96" s="12">
        <v>6.0</v>
      </c>
      <c r="C96" s="12"/>
      <c r="D96" s="12"/>
      <c r="E96" s="12"/>
      <c r="F96" s="12"/>
      <c r="G96" s="14" t="s">
        <v>12</v>
      </c>
      <c r="H96" s="15">
        <f>H53 - SUMIF(F91:F100, "DP A/C - IPPB", E91:E100)-SUMIF(F117:F119, "DP A/C - IPPB", E117:E119)-SUMIF(F111:F113, "DP A/C - IPPB", E111:E113)+SUMIF(F105:F107, "DP A/C - IPPB", E105:E107)+SUMIF(F123:F128, "DP A/C - IPPB", E123:E128)</f>
        <v>50</v>
      </c>
    </row>
    <row r="97">
      <c r="B97" s="12">
        <v>7.0</v>
      </c>
      <c r="C97" s="12"/>
      <c r="D97" s="12"/>
      <c r="E97" s="12"/>
      <c r="F97" s="12"/>
      <c r="G97" s="16"/>
      <c r="H97" s="5"/>
    </row>
    <row r="98">
      <c r="B98" s="12">
        <v>8.0</v>
      </c>
      <c r="C98" s="12"/>
      <c r="D98" s="12"/>
      <c r="E98" s="12"/>
      <c r="F98" s="12"/>
      <c r="G98" s="17" t="s">
        <v>13</v>
      </c>
      <c r="H98" s="5"/>
    </row>
    <row r="99">
      <c r="B99" s="12">
        <v>9.0</v>
      </c>
      <c r="C99" s="12"/>
      <c r="D99" s="12"/>
      <c r="E99" s="12"/>
      <c r="F99" s="12"/>
      <c r="G99" s="18">
        <f>E101+G56</f>
        <v>0</v>
      </c>
      <c r="H99" s="5"/>
    </row>
    <row r="100">
      <c r="B100" s="12">
        <v>10.0</v>
      </c>
      <c r="C100" s="12"/>
      <c r="D100" s="12"/>
      <c r="E100" s="12"/>
      <c r="F100" s="12"/>
      <c r="G100" s="19" t="s">
        <v>14</v>
      </c>
      <c r="H100" s="5"/>
    </row>
    <row r="101">
      <c r="B101" s="20" t="s">
        <v>15</v>
      </c>
      <c r="C101" s="4"/>
      <c r="D101" s="5"/>
      <c r="E101" s="9">
        <f>SUM(E91:E100)</f>
        <v>0</v>
      </c>
      <c r="F101" s="12"/>
      <c r="G101" s="16">
        <f>E108+G58</f>
        <v>0</v>
      </c>
      <c r="H101" s="5"/>
    </row>
    <row r="102">
      <c r="B102" s="16"/>
      <c r="C102" s="4"/>
      <c r="D102" s="4"/>
      <c r="E102" s="4"/>
      <c r="F102" s="5"/>
      <c r="G102" s="21" t="s">
        <v>16</v>
      </c>
      <c r="H102" s="5"/>
      <c r="I102" s="1"/>
    </row>
    <row r="103">
      <c r="B103" s="22" t="s">
        <v>17</v>
      </c>
      <c r="C103" s="4"/>
      <c r="D103" s="4"/>
      <c r="E103" s="4"/>
      <c r="F103" s="5"/>
      <c r="G103" s="16">
        <f>E114+G60</f>
        <v>0</v>
      </c>
      <c r="H103" s="5"/>
    </row>
    <row r="104">
      <c r="B104" s="9" t="s">
        <v>2</v>
      </c>
      <c r="C104" s="23" t="s">
        <v>18</v>
      </c>
      <c r="D104" s="20" t="s">
        <v>4</v>
      </c>
      <c r="E104" s="9" t="s">
        <v>5</v>
      </c>
      <c r="F104" s="9" t="s">
        <v>6</v>
      </c>
      <c r="G104" s="24" t="s">
        <v>19</v>
      </c>
      <c r="H104" s="5"/>
    </row>
    <row r="105">
      <c r="B105" s="12">
        <v>1.0</v>
      </c>
      <c r="C105" s="25"/>
      <c r="D105" s="13"/>
      <c r="E105" s="13"/>
      <c r="F105" s="13"/>
      <c r="G105" s="26">
        <f>E120+G62</f>
        <v>0</v>
      </c>
      <c r="H105" s="5"/>
    </row>
    <row r="106">
      <c r="B106" s="12">
        <v>2.0</v>
      </c>
      <c r="C106" s="28"/>
      <c r="D106" s="12"/>
      <c r="E106" s="12"/>
      <c r="F106" s="12"/>
      <c r="G106" s="27"/>
      <c r="H106" s="8"/>
    </row>
    <row r="107">
      <c r="B107" s="12">
        <v>3.0</v>
      </c>
      <c r="C107" s="28"/>
      <c r="D107" s="12"/>
      <c r="E107" s="12"/>
      <c r="F107" s="12"/>
      <c r="G107" s="29"/>
      <c r="H107" s="30"/>
    </row>
    <row r="108">
      <c r="B108" s="20" t="s">
        <v>15</v>
      </c>
      <c r="C108" s="4"/>
      <c r="D108" s="5"/>
      <c r="E108" s="9">
        <f>SUM(E105:E107)</f>
        <v>0</v>
      </c>
      <c r="F108" s="12"/>
      <c r="G108" s="29"/>
      <c r="H108" s="30"/>
    </row>
    <row r="109">
      <c r="B109" s="31" t="s">
        <v>20</v>
      </c>
      <c r="C109" s="4"/>
      <c r="D109" s="4"/>
      <c r="E109" s="4"/>
      <c r="F109" s="5"/>
      <c r="G109" s="29"/>
      <c r="H109" s="30"/>
    </row>
    <row r="110">
      <c r="B110" s="9" t="s">
        <v>2</v>
      </c>
      <c r="C110" s="23" t="s">
        <v>21</v>
      </c>
      <c r="D110" s="20" t="s">
        <v>4</v>
      </c>
      <c r="E110" s="9" t="s">
        <v>5</v>
      </c>
      <c r="F110" s="9" t="s">
        <v>6</v>
      </c>
      <c r="G110" s="29"/>
      <c r="H110" s="30"/>
    </row>
    <row r="111">
      <c r="B111" s="12">
        <v>1.0</v>
      </c>
      <c r="C111" s="28"/>
      <c r="D111" s="12"/>
      <c r="E111" s="12"/>
      <c r="F111" s="12"/>
      <c r="G111" s="29"/>
      <c r="H111" s="30"/>
    </row>
    <row r="112">
      <c r="B112" s="12">
        <v>2.0</v>
      </c>
      <c r="C112" s="13"/>
      <c r="D112" s="12"/>
      <c r="E112" s="12"/>
      <c r="F112" s="12"/>
      <c r="G112" s="29"/>
      <c r="H112" s="30"/>
    </row>
    <row r="113">
      <c r="B113" s="12">
        <v>3.0</v>
      </c>
      <c r="C113" s="13"/>
      <c r="D113" s="12"/>
      <c r="E113" s="12"/>
      <c r="F113" s="12"/>
      <c r="G113" s="29"/>
      <c r="H113" s="30"/>
    </row>
    <row r="114">
      <c r="B114" s="20" t="s">
        <v>15</v>
      </c>
      <c r="C114" s="4"/>
      <c r="D114" s="5"/>
      <c r="E114" s="9">
        <f>SUM(E111:E113)</f>
        <v>0</v>
      </c>
      <c r="F114" s="12"/>
      <c r="G114" s="29"/>
      <c r="H114" s="30"/>
    </row>
    <row r="115">
      <c r="B115" s="32" t="s">
        <v>22</v>
      </c>
      <c r="C115" s="4"/>
      <c r="D115" s="4"/>
      <c r="E115" s="4"/>
      <c r="F115" s="5"/>
      <c r="G115" s="29"/>
      <c r="H115" s="30"/>
    </row>
    <row r="116">
      <c r="B116" s="9" t="s">
        <v>2</v>
      </c>
      <c r="C116" s="23" t="s">
        <v>23</v>
      </c>
      <c r="D116" s="20" t="s">
        <v>4</v>
      </c>
      <c r="E116" s="9" t="s">
        <v>5</v>
      </c>
      <c r="F116" s="9" t="s">
        <v>6</v>
      </c>
      <c r="G116" s="29"/>
      <c r="H116" s="30"/>
    </row>
    <row r="117">
      <c r="B117" s="12">
        <v>1.0</v>
      </c>
      <c r="C117" s="28"/>
      <c r="D117" s="12"/>
      <c r="E117" s="12"/>
      <c r="F117" s="12"/>
      <c r="G117" s="29"/>
      <c r="H117" s="30"/>
    </row>
    <row r="118">
      <c r="B118" s="12">
        <v>2.0</v>
      </c>
      <c r="C118" s="13"/>
      <c r="D118" s="12"/>
      <c r="E118" s="12"/>
      <c r="F118" s="12"/>
      <c r="G118" s="29"/>
      <c r="H118" s="30"/>
    </row>
    <row r="119">
      <c r="B119" s="12">
        <v>3.0</v>
      </c>
      <c r="C119" s="13"/>
      <c r="D119" s="12"/>
      <c r="E119" s="12"/>
      <c r="F119" s="12"/>
      <c r="G119" s="29"/>
      <c r="H119" s="30"/>
    </row>
    <row r="120">
      <c r="B120" s="20" t="s">
        <v>15</v>
      </c>
      <c r="C120" s="4"/>
      <c r="D120" s="5"/>
      <c r="E120" s="9">
        <f>SUM(E117:E119)</f>
        <v>0</v>
      </c>
      <c r="F120" s="12"/>
      <c r="G120" s="29"/>
      <c r="H120" s="30"/>
    </row>
    <row r="121">
      <c r="B121" s="32" t="s">
        <v>24</v>
      </c>
      <c r="C121" s="4"/>
      <c r="D121" s="4"/>
      <c r="E121" s="4"/>
      <c r="F121" s="5"/>
      <c r="G121" s="29"/>
      <c r="H121" s="30"/>
    </row>
    <row r="122">
      <c r="B122" s="9" t="s">
        <v>2</v>
      </c>
      <c r="C122" s="33" t="s">
        <v>25</v>
      </c>
      <c r="D122" s="33" t="s">
        <v>26</v>
      </c>
      <c r="E122" s="9" t="s">
        <v>5</v>
      </c>
      <c r="F122" s="9" t="s">
        <v>6</v>
      </c>
      <c r="G122" s="29"/>
      <c r="H122" s="30"/>
    </row>
    <row r="123">
      <c r="B123" s="12">
        <v>1.0</v>
      </c>
      <c r="C123" s="13"/>
      <c r="D123" s="13"/>
      <c r="E123" s="12"/>
      <c r="F123" s="12"/>
      <c r="G123" s="29"/>
      <c r="H123" s="30"/>
    </row>
    <row r="124">
      <c r="B124" s="12">
        <v>2.0</v>
      </c>
      <c r="C124" s="13"/>
      <c r="D124" s="13"/>
      <c r="E124" s="12"/>
      <c r="F124" s="12"/>
      <c r="G124" s="29"/>
      <c r="H124" s="30"/>
    </row>
    <row r="125">
      <c r="B125" s="12">
        <v>3.0</v>
      </c>
      <c r="C125" s="12"/>
      <c r="D125" s="12"/>
      <c r="E125" s="12"/>
      <c r="F125" s="12"/>
      <c r="G125" s="29"/>
      <c r="H125" s="30"/>
    </row>
    <row r="126">
      <c r="B126" s="12">
        <v>4.0</v>
      </c>
      <c r="C126" s="12"/>
      <c r="D126" s="12"/>
      <c r="E126" s="12"/>
      <c r="F126" s="12"/>
      <c r="G126" s="29"/>
      <c r="H126" s="30"/>
    </row>
    <row r="127">
      <c r="B127" s="12">
        <v>5.0</v>
      </c>
      <c r="C127" s="12"/>
      <c r="D127" s="12"/>
      <c r="E127" s="12"/>
      <c r="F127" s="12"/>
      <c r="G127" s="29"/>
      <c r="H127" s="30"/>
    </row>
    <row r="128">
      <c r="B128" s="12">
        <v>6.0</v>
      </c>
      <c r="C128" s="12"/>
      <c r="D128" s="12"/>
      <c r="E128" s="12"/>
      <c r="F128" s="12"/>
      <c r="G128" s="10"/>
      <c r="H128" s="11"/>
    </row>
    <row r="129">
      <c r="B129" s="34"/>
    </row>
    <row r="131">
      <c r="A131" s="1"/>
      <c r="B131" s="3">
        <v>45751.0</v>
      </c>
      <c r="C131" s="4"/>
      <c r="D131" s="4"/>
      <c r="E131" s="4"/>
      <c r="F131" s="4"/>
      <c r="G131" s="4"/>
      <c r="H131" s="5"/>
    </row>
    <row r="132">
      <c r="B132" s="6" t="s">
        <v>0</v>
      </c>
      <c r="C132" s="4"/>
      <c r="D132" s="4"/>
      <c r="E132" s="4"/>
      <c r="F132" s="5"/>
      <c r="G132" s="7" t="s">
        <v>1</v>
      </c>
      <c r="H132" s="8"/>
    </row>
    <row r="133">
      <c r="B133" s="9" t="s">
        <v>2</v>
      </c>
      <c r="C133" s="9" t="s">
        <v>3</v>
      </c>
      <c r="D133" s="9" t="s">
        <v>4</v>
      </c>
      <c r="E133" s="9" t="s">
        <v>5</v>
      </c>
      <c r="F133" s="9" t="s">
        <v>6</v>
      </c>
      <c r="G133" s="10"/>
      <c r="H133" s="11"/>
    </row>
    <row r="134">
      <c r="B134" s="12">
        <v>1.0</v>
      </c>
      <c r="C134" s="13"/>
      <c r="D134" s="13"/>
      <c r="E134" s="13"/>
      <c r="F134" s="13"/>
      <c r="G134" s="14" t="s">
        <v>7</v>
      </c>
      <c r="H134" s="15">
        <f>H91 - SUMIF(F134:F143, "SR A/C - HDFC", E134:E143)-SUMIF(F160:F162, "SR A/C - HDFC", E160:E162)-SUMIF(F154:F156, "SR A/C - HDFC", E154:E156)+SUMIF(F148:F150, "SR A/C - HDFC", E148:E150)+SUMIF(F166:F171, "SR A/C - HDFC", E166:E171)</f>
        <v>3303.73</v>
      </c>
    </row>
    <row r="135">
      <c r="B135" s="12">
        <v>2.0</v>
      </c>
      <c r="C135" s="13"/>
      <c r="D135" s="13"/>
      <c r="E135" s="13"/>
      <c r="F135" s="13"/>
      <c r="G135" s="14" t="s">
        <v>8</v>
      </c>
      <c r="H135" s="15">
        <f>H92 - SUMIF(F134:F143, "DP A/C - Salary", E134:E143)-SUMIF(F160:F162, "DP A/C - Salary", E160:E162)-SUMIF(F154:F156, "DP A/C - Salary", E154:E156)+SUMIF(F148:F150, "DP A/C - Salary", E148:E150)+SUMIF(F166:F171, "DP A/C - Salary", E166:E171)</f>
        <v>5928</v>
      </c>
    </row>
    <row r="136">
      <c r="B136" s="12">
        <v>3.0</v>
      </c>
      <c r="C136" s="12"/>
      <c r="D136" s="12"/>
      <c r="E136" s="12"/>
      <c r="F136" s="12"/>
      <c r="G136" s="14" t="s">
        <v>9</v>
      </c>
      <c r="H136" s="15">
        <f>H93 - SUMIF(F134:F143, "SR CASH", E134:E143)-SUMIF(F160:F162, "SR CASH", E160:E162)-SUMIF(F154:F156, "SR CASH", E154:E156)+SUMIF(F148:F150, "SR CASH", E148:E150)+SUMIF(F166:F171, "SR CASH", E166:E171)</f>
        <v>1633</v>
      </c>
    </row>
    <row r="137">
      <c r="B137" s="12">
        <v>4.0</v>
      </c>
      <c r="C137" s="12"/>
      <c r="D137" s="12"/>
      <c r="E137" s="12"/>
      <c r="F137" s="12"/>
      <c r="G137" s="14" t="s">
        <v>10</v>
      </c>
      <c r="H137" s="15">
        <f>H94 - SUMIF(F134:F143, "DP CASH", E134:E143)-SUMIF(F160:F162, "DP CASH", E160:E162)-SUMIF(F154:F156, "DP CASH", E154:E156)+SUMIF(F148:F150, "DP CASH", E148:E150)+SUMIF(F166:F171, "DP CASH", E166:E171)</f>
        <v>839</v>
      </c>
    </row>
    <row r="138">
      <c r="B138" s="12">
        <v>5.0</v>
      </c>
      <c r="C138" s="12"/>
      <c r="D138" s="12"/>
      <c r="E138" s="12"/>
      <c r="F138" s="12"/>
      <c r="G138" s="14" t="s">
        <v>11</v>
      </c>
      <c r="H138" s="15">
        <f>H95 - SUMIF(F134:F143, "SR A/C - TDCC", E134:E143)-SUMIF(F160:F162, "SR A/C - TDCC", E160:E162)-SUMIF(F154:F156, "SR A/C - TDCC", E154:E156)+SUMIF(F148:F150, "SR A/C - TDCC", E148:E150)+SUMIF(F166:F171, "SR A/C - TDCC", E166:E171)</f>
        <v>106373.4</v>
      </c>
    </row>
    <row r="139">
      <c r="B139" s="12">
        <v>6.0</v>
      </c>
      <c r="C139" s="12"/>
      <c r="D139" s="12"/>
      <c r="E139" s="12"/>
      <c r="F139" s="12"/>
      <c r="G139" s="14" t="s">
        <v>12</v>
      </c>
      <c r="H139" s="15">
        <f>H96 - SUMIF(F134:F143, "DP A/C - IPPB", E134:E143)-SUMIF(F160:F162, "DP A/C - IPPB", E160:E162)-SUMIF(F154:F156, "DP A/C - IPPB", E154:E156)+SUMIF(F148:F150, "DP A/C - IPPB", E148:E150)+SUMIF(F166:F171, "DP A/C - IPPB", E166:E171)</f>
        <v>50</v>
      </c>
    </row>
    <row r="140">
      <c r="B140" s="12">
        <v>7.0</v>
      </c>
      <c r="C140" s="12"/>
      <c r="D140" s="12"/>
      <c r="E140" s="12"/>
      <c r="F140" s="12"/>
      <c r="G140" s="16"/>
      <c r="H140" s="5"/>
    </row>
    <row r="141">
      <c r="B141" s="12">
        <v>8.0</v>
      </c>
      <c r="C141" s="12"/>
      <c r="D141" s="12"/>
      <c r="E141" s="12"/>
      <c r="F141" s="12"/>
      <c r="G141" s="17" t="s">
        <v>13</v>
      </c>
      <c r="H141" s="5"/>
    </row>
    <row r="142">
      <c r="B142" s="12">
        <v>9.0</v>
      </c>
      <c r="C142" s="12"/>
      <c r="D142" s="12"/>
      <c r="E142" s="12"/>
      <c r="F142" s="12"/>
      <c r="G142" s="18">
        <f>E144+G99</f>
        <v>0</v>
      </c>
      <c r="H142" s="5"/>
    </row>
    <row r="143">
      <c r="B143" s="12">
        <v>10.0</v>
      </c>
      <c r="C143" s="12"/>
      <c r="D143" s="12"/>
      <c r="E143" s="12"/>
      <c r="F143" s="12"/>
      <c r="G143" s="19" t="s">
        <v>14</v>
      </c>
      <c r="H143" s="5"/>
    </row>
    <row r="144">
      <c r="B144" s="20" t="s">
        <v>15</v>
      </c>
      <c r="C144" s="4"/>
      <c r="D144" s="5"/>
      <c r="E144" s="9">
        <f>SUM(E134:E143)</f>
        <v>0</v>
      </c>
      <c r="F144" s="12"/>
      <c r="G144" s="16">
        <f>E151+G101</f>
        <v>0</v>
      </c>
      <c r="H144" s="5"/>
    </row>
    <row r="145">
      <c r="B145" s="16"/>
      <c r="C145" s="4"/>
      <c r="D145" s="4"/>
      <c r="E145" s="4"/>
      <c r="F145" s="5"/>
      <c r="G145" s="21" t="s">
        <v>16</v>
      </c>
      <c r="H145" s="5"/>
      <c r="I145" s="1"/>
    </row>
    <row r="146">
      <c r="B146" s="22" t="s">
        <v>17</v>
      </c>
      <c r="C146" s="4"/>
      <c r="D146" s="4"/>
      <c r="E146" s="4"/>
      <c r="F146" s="5"/>
      <c r="G146" s="16">
        <f>E157+G103</f>
        <v>0</v>
      </c>
      <c r="H146" s="5"/>
    </row>
    <row r="147">
      <c r="B147" s="9" t="s">
        <v>2</v>
      </c>
      <c r="C147" s="23" t="s">
        <v>18</v>
      </c>
      <c r="D147" s="20" t="s">
        <v>4</v>
      </c>
      <c r="E147" s="9" t="s">
        <v>5</v>
      </c>
      <c r="F147" s="9" t="s">
        <v>6</v>
      </c>
      <c r="G147" s="24" t="s">
        <v>19</v>
      </c>
      <c r="H147" s="5"/>
    </row>
    <row r="148">
      <c r="B148" s="12">
        <v>1.0</v>
      </c>
      <c r="C148" s="25"/>
      <c r="D148" s="12"/>
      <c r="E148" s="13"/>
      <c r="F148" s="12"/>
      <c r="G148" s="26">
        <f>E163+G105</f>
        <v>0</v>
      </c>
      <c r="H148" s="5"/>
    </row>
    <row r="149">
      <c r="B149" s="12">
        <v>2.0</v>
      </c>
      <c r="C149" s="28"/>
      <c r="D149" s="12"/>
      <c r="E149" s="12"/>
      <c r="F149" s="12"/>
      <c r="G149" s="27"/>
      <c r="H149" s="8"/>
    </row>
    <row r="150">
      <c r="B150" s="12">
        <v>3.0</v>
      </c>
      <c r="C150" s="28"/>
      <c r="D150" s="12"/>
      <c r="E150" s="12"/>
      <c r="F150" s="12"/>
      <c r="G150" s="29"/>
      <c r="H150" s="30"/>
    </row>
    <row r="151">
      <c r="B151" s="20" t="s">
        <v>15</v>
      </c>
      <c r="C151" s="4"/>
      <c r="D151" s="5"/>
      <c r="E151" s="9">
        <f>SUM(E148:E150)</f>
        <v>0</v>
      </c>
      <c r="F151" s="12"/>
      <c r="G151" s="29"/>
      <c r="H151" s="30"/>
    </row>
    <row r="152">
      <c r="B152" s="31" t="s">
        <v>20</v>
      </c>
      <c r="C152" s="4"/>
      <c r="D152" s="4"/>
      <c r="E152" s="4"/>
      <c r="F152" s="5"/>
      <c r="G152" s="29"/>
      <c r="H152" s="30"/>
    </row>
    <row r="153">
      <c r="B153" s="9" t="s">
        <v>2</v>
      </c>
      <c r="C153" s="23" t="s">
        <v>21</v>
      </c>
      <c r="D153" s="20" t="s">
        <v>4</v>
      </c>
      <c r="E153" s="9" t="s">
        <v>5</v>
      </c>
      <c r="F153" s="9" t="s">
        <v>6</v>
      </c>
      <c r="G153" s="29"/>
      <c r="H153" s="30"/>
    </row>
    <row r="154">
      <c r="B154" s="12">
        <v>1.0</v>
      </c>
      <c r="C154" s="28"/>
      <c r="D154" s="12"/>
      <c r="E154" s="12"/>
      <c r="F154" s="12"/>
      <c r="G154" s="29"/>
      <c r="H154" s="30"/>
    </row>
    <row r="155">
      <c r="B155" s="12">
        <v>2.0</v>
      </c>
      <c r="C155" s="13"/>
      <c r="D155" s="12"/>
      <c r="E155" s="12"/>
      <c r="F155" s="12"/>
      <c r="G155" s="29"/>
      <c r="H155" s="30"/>
    </row>
    <row r="156">
      <c r="B156" s="12">
        <v>3.0</v>
      </c>
      <c r="C156" s="13"/>
      <c r="D156" s="12"/>
      <c r="E156" s="12"/>
      <c r="F156" s="12"/>
      <c r="G156" s="29"/>
      <c r="H156" s="30"/>
    </row>
    <row r="157">
      <c r="B157" s="20" t="s">
        <v>15</v>
      </c>
      <c r="C157" s="4"/>
      <c r="D157" s="5"/>
      <c r="E157" s="9">
        <f>SUM(E154:E156)</f>
        <v>0</v>
      </c>
      <c r="F157" s="12"/>
      <c r="G157" s="29"/>
      <c r="H157" s="30"/>
    </row>
    <row r="158">
      <c r="B158" s="32" t="s">
        <v>22</v>
      </c>
      <c r="C158" s="4"/>
      <c r="D158" s="4"/>
      <c r="E158" s="4"/>
      <c r="F158" s="5"/>
      <c r="G158" s="29"/>
      <c r="H158" s="30"/>
    </row>
    <row r="159">
      <c r="B159" s="9" t="s">
        <v>2</v>
      </c>
      <c r="C159" s="23" t="s">
        <v>23</v>
      </c>
      <c r="D159" s="20" t="s">
        <v>4</v>
      </c>
      <c r="E159" s="9" t="s">
        <v>5</v>
      </c>
      <c r="F159" s="9" t="s">
        <v>6</v>
      </c>
      <c r="G159" s="29"/>
      <c r="H159" s="30"/>
    </row>
    <row r="160">
      <c r="B160" s="12">
        <v>1.0</v>
      </c>
      <c r="C160" s="25"/>
      <c r="D160" s="13"/>
      <c r="E160" s="13"/>
      <c r="F160" s="13"/>
      <c r="G160" s="29"/>
      <c r="H160" s="30"/>
    </row>
    <row r="161">
      <c r="B161" s="12">
        <v>2.0</v>
      </c>
      <c r="C161" s="13"/>
      <c r="D161" s="12"/>
      <c r="E161" s="12"/>
      <c r="F161" s="12"/>
      <c r="G161" s="29"/>
      <c r="H161" s="30"/>
    </row>
    <row r="162">
      <c r="B162" s="12">
        <v>3.0</v>
      </c>
      <c r="C162" s="13"/>
      <c r="D162" s="12"/>
      <c r="E162" s="12"/>
      <c r="F162" s="12"/>
      <c r="G162" s="29"/>
      <c r="H162" s="30"/>
    </row>
    <row r="163">
      <c r="B163" s="20" t="s">
        <v>15</v>
      </c>
      <c r="C163" s="4"/>
      <c r="D163" s="5"/>
      <c r="E163" s="9">
        <f>SUM(E160:E162)</f>
        <v>0</v>
      </c>
      <c r="F163" s="12"/>
      <c r="G163" s="29"/>
      <c r="H163" s="30"/>
    </row>
    <row r="164">
      <c r="B164" s="32" t="s">
        <v>24</v>
      </c>
      <c r="C164" s="4"/>
      <c r="D164" s="4"/>
      <c r="E164" s="4"/>
      <c r="F164" s="5"/>
      <c r="G164" s="29"/>
      <c r="H164" s="30"/>
    </row>
    <row r="165">
      <c r="B165" s="9" t="s">
        <v>2</v>
      </c>
      <c r="C165" s="33" t="s">
        <v>25</v>
      </c>
      <c r="D165" s="33" t="s">
        <v>26</v>
      </c>
      <c r="E165" s="9" t="s">
        <v>5</v>
      </c>
      <c r="F165" s="9" t="s">
        <v>6</v>
      </c>
      <c r="G165" s="29"/>
      <c r="H165" s="30"/>
    </row>
    <row r="166">
      <c r="B166" s="12">
        <v>1.0</v>
      </c>
      <c r="C166" s="13"/>
      <c r="D166" s="13"/>
      <c r="E166" s="13"/>
      <c r="F166" s="13"/>
      <c r="G166" s="29"/>
      <c r="H166" s="30"/>
    </row>
    <row r="167">
      <c r="B167" s="12">
        <v>2.0</v>
      </c>
      <c r="C167" s="13"/>
      <c r="D167" s="13"/>
      <c r="E167" s="13"/>
      <c r="F167" s="13"/>
      <c r="G167" s="29"/>
      <c r="H167" s="30"/>
    </row>
    <row r="168">
      <c r="B168" s="12">
        <v>3.0</v>
      </c>
      <c r="C168" s="12"/>
      <c r="D168" s="12"/>
      <c r="E168" s="12"/>
      <c r="F168" s="12"/>
      <c r="G168" s="29"/>
      <c r="H168" s="30"/>
    </row>
    <row r="169">
      <c r="B169" s="12">
        <v>4.0</v>
      </c>
      <c r="C169" s="12"/>
      <c r="D169" s="12"/>
      <c r="E169" s="12"/>
      <c r="F169" s="12"/>
      <c r="G169" s="29"/>
      <c r="H169" s="30"/>
    </row>
    <row r="170">
      <c r="B170" s="12">
        <v>5.0</v>
      </c>
      <c r="C170" s="12"/>
      <c r="D170" s="12"/>
      <c r="E170" s="12"/>
      <c r="F170" s="12"/>
      <c r="G170" s="29"/>
      <c r="H170" s="30"/>
    </row>
    <row r="171">
      <c r="B171" s="12">
        <v>6.0</v>
      </c>
      <c r="C171" s="12"/>
      <c r="D171" s="12"/>
      <c r="E171" s="12"/>
      <c r="F171" s="12"/>
      <c r="G171" s="10"/>
      <c r="H171" s="11"/>
    </row>
    <row r="172">
      <c r="B172" s="34"/>
    </row>
    <row r="174">
      <c r="A174" s="1"/>
      <c r="B174" s="3">
        <v>45752.0</v>
      </c>
      <c r="C174" s="4"/>
      <c r="D174" s="4"/>
      <c r="E174" s="4"/>
      <c r="F174" s="4"/>
      <c r="G174" s="4"/>
      <c r="H174" s="5"/>
    </row>
    <row r="175">
      <c r="B175" s="6" t="s">
        <v>0</v>
      </c>
      <c r="C175" s="4"/>
      <c r="D175" s="4"/>
      <c r="E175" s="4"/>
      <c r="F175" s="5"/>
      <c r="G175" s="7" t="s">
        <v>1</v>
      </c>
      <c r="H175" s="8"/>
    </row>
    <row r="176">
      <c r="B176" s="9" t="s">
        <v>2</v>
      </c>
      <c r="C176" s="9" t="s">
        <v>3</v>
      </c>
      <c r="D176" s="9" t="s">
        <v>4</v>
      </c>
      <c r="E176" s="9" t="s">
        <v>5</v>
      </c>
      <c r="F176" s="9" t="s">
        <v>6</v>
      </c>
      <c r="G176" s="10"/>
      <c r="H176" s="11"/>
    </row>
    <row r="177">
      <c r="B177" s="12">
        <v>1.0</v>
      </c>
      <c r="C177" s="13"/>
      <c r="D177" s="13"/>
      <c r="E177" s="13"/>
      <c r="F177" s="12"/>
      <c r="G177" s="14" t="s">
        <v>7</v>
      </c>
      <c r="H177" s="15">
        <f>H134 - SUMIF(F177:F186, "SR A/C - HDFC", E177:E186)-SUMIF(F203:F205, "SR A/C - HDFC", E203:E205)-SUMIF(F197:F199, "SR A/C - HDFC", E197:E199)+SUMIF(F191:F193, "SR A/C - HDFC", E191:E193)+SUMIF(F209:F214, "SR A/C - HDFC", E209:E214)</f>
        <v>3303.73</v>
      </c>
    </row>
    <row r="178">
      <c r="B178" s="12">
        <v>2.0</v>
      </c>
      <c r="C178" s="13"/>
      <c r="D178" s="13"/>
      <c r="E178" s="13"/>
      <c r="F178" s="13"/>
      <c r="G178" s="14" t="s">
        <v>8</v>
      </c>
      <c r="H178" s="15">
        <f>H135 - SUMIF(F177:F186, "DP A/C - Salary", E177:E186)-SUMIF(F203:F205, "DP A/C - Salary", E203:E205)-SUMIF(F197:F199, "DP A/C - Salary", E197:E199)+SUMIF(F191:F193, "DP A/C - Salary", E191:E193)+SUMIF(F209:F214, "DP A/C - Salary", E209:E214)</f>
        <v>5928</v>
      </c>
    </row>
    <row r="179">
      <c r="B179" s="12">
        <v>3.0</v>
      </c>
      <c r="C179" s="12"/>
      <c r="D179" s="12"/>
      <c r="E179" s="12"/>
      <c r="F179" s="12"/>
      <c r="G179" s="14" t="s">
        <v>9</v>
      </c>
      <c r="H179" s="15">
        <f>H136 - SUMIF(F177:F186, "SR CASH", E177:E186)-SUMIF(F203:F205, "SR CASH", E203:E205)-SUMIF(F197:F199, "SR CASH", E197:E199)+SUMIF(F191:F193, "SR CASH", E191:E193)+SUMIF(F209:F214, "SR CASH", E209:E214)</f>
        <v>1633</v>
      </c>
    </row>
    <row r="180">
      <c r="B180" s="12">
        <v>4.0</v>
      </c>
      <c r="C180" s="12"/>
      <c r="D180" s="12"/>
      <c r="E180" s="12"/>
      <c r="F180" s="12"/>
      <c r="G180" s="14" t="s">
        <v>10</v>
      </c>
      <c r="H180" s="15">
        <f>H137 - SUMIF(F177:F186, "DP CASH", E177:E186)-SUMIF(F203:F205, "DP CASH", E203:E205)-SUMIF(F197:F199, "DP CASH", E197:E199)+SUMIF(F191:F193, "DP CASH", E191:E193)+SUMIF(F209:F214, "DP CASH", E209:E214)</f>
        <v>839</v>
      </c>
    </row>
    <row r="181">
      <c r="B181" s="12">
        <v>5.0</v>
      </c>
      <c r="C181" s="12"/>
      <c r="D181" s="12"/>
      <c r="E181" s="12"/>
      <c r="F181" s="12"/>
      <c r="G181" s="14" t="s">
        <v>11</v>
      </c>
      <c r="H181" s="15">
        <f>H138 - SUMIF(F177:F186, "SR A/C - TDCC", E177:E186)-SUMIF(F203:F205, "SR A/C - TDCC", E203:E205)-SUMIF(F197:F199, "SR A/C - TDCC", E197:E199)+SUMIF(F191:F193, "SR A/C - TDCC", E191:E193)+SUMIF(F209:F214, "SR A/C - TDCC", E209:E214)</f>
        <v>106373.4</v>
      </c>
    </row>
    <row r="182">
      <c r="B182" s="12">
        <v>6.0</v>
      </c>
      <c r="C182" s="12"/>
      <c r="D182" s="12"/>
      <c r="E182" s="12"/>
      <c r="F182" s="12"/>
      <c r="G182" s="14" t="s">
        <v>12</v>
      </c>
      <c r="H182" s="15">
        <f>H139 - SUMIF(F177:F186, "DP A/C - IPPB", E177:E186)-SUMIF(F203:F205, "DP A/C - IPPB", E203:E205)-SUMIF(F197:F199, "DP A/C - IPPB", E197:E199)+SUMIF(F191:F193, "DP A/C - IPPB", E191:E193)+SUMIF(F209:F214, "DP A/C - IPPB", E209:E214)</f>
        <v>50</v>
      </c>
    </row>
    <row r="183">
      <c r="B183" s="12">
        <v>7.0</v>
      </c>
      <c r="C183" s="12"/>
      <c r="D183" s="12"/>
      <c r="E183" s="12"/>
      <c r="F183" s="12"/>
      <c r="G183" s="16"/>
      <c r="H183" s="5"/>
    </row>
    <row r="184">
      <c r="B184" s="12">
        <v>8.0</v>
      </c>
      <c r="C184" s="12"/>
      <c r="D184" s="12"/>
      <c r="E184" s="12"/>
      <c r="F184" s="12"/>
      <c r="G184" s="17" t="s">
        <v>13</v>
      </c>
      <c r="H184" s="5"/>
    </row>
    <row r="185">
      <c r="B185" s="12">
        <v>9.0</v>
      </c>
      <c r="C185" s="12"/>
      <c r="D185" s="12"/>
      <c r="E185" s="12"/>
      <c r="F185" s="12"/>
      <c r="G185" s="18">
        <f>E187+G142</f>
        <v>0</v>
      </c>
      <c r="H185" s="5"/>
    </row>
    <row r="186">
      <c r="B186" s="12">
        <v>10.0</v>
      </c>
      <c r="C186" s="12"/>
      <c r="D186" s="12"/>
      <c r="E186" s="12"/>
      <c r="F186" s="12"/>
      <c r="G186" s="19" t="s">
        <v>14</v>
      </c>
      <c r="H186" s="5"/>
    </row>
    <row r="187">
      <c r="B187" s="20" t="s">
        <v>15</v>
      </c>
      <c r="C187" s="4"/>
      <c r="D187" s="5"/>
      <c r="E187" s="9">
        <f>SUM(E177:E186)</f>
        <v>0</v>
      </c>
      <c r="F187" s="12"/>
      <c r="G187" s="16">
        <f>E194+G144</f>
        <v>0</v>
      </c>
      <c r="H187" s="5"/>
    </row>
    <row r="188">
      <c r="B188" s="16"/>
      <c r="C188" s="4"/>
      <c r="D188" s="4"/>
      <c r="E188" s="4"/>
      <c r="F188" s="5"/>
      <c r="G188" s="21" t="s">
        <v>16</v>
      </c>
      <c r="H188" s="5"/>
      <c r="I188" s="1"/>
    </row>
    <row r="189">
      <c r="B189" s="22" t="s">
        <v>17</v>
      </c>
      <c r="C189" s="4"/>
      <c r="D189" s="4"/>
      <c r="E189" s="4"/>
      <c r="F189" s="5"/>
      <c r="G189" s="16">
        <f>E200+G146</f>
        <v>0</v>
      </c>
      <c r="H189" s="5"/>
    </row>
    <row r="190">
      <c r="B190" s="9" t="s">
        <v>2</v>
      </c>
      <c r="C190" s="23" t="s">
        <v>18</v>
      </c>
      <c r="D190" s="20" t="s">
        <v>4</v>
      </c>
      <c r="E190" s="9" t="s">
        <v>5</v>
      </c>
      <c r="F190" s="9" t="s">
        <v>6</v>
      </c>
      <c r="G190" s="24" t="s">
        <v>19</v>
      </c>
      <c r="H190" s="5"/>
    </row>
    <row r="191">
      <c r="B191" s="12">
        <v>1.0</v>
      </c>
      <c r="C191" s="25"/>
      <c r="D191" s="13"/>
      <c r="E191" s="13"/>
      <c r="F191" s="13"/>
      <c r="G191" s="26">
        <f>E206+G148</f>
        <v>0</v>
      </c>
      <c r="H191" s="5"/>
    </row>
    <row r="192">
      <c r="B192" s="12">
        <v>2.0</v>
      </c>
      <c r="C192" s="28"/>
      <c r="D192" s="12"/>
      <c r="E192" s="12"/>
      <c r="F192" s="12"/>
      <c r="G192" s="27"/>
      <c r="H192" s="8"/>
    </row>
    <row r="193">
      <c r="B193" s="12">
        <v>3.0</v>
      </c>
      <c r="C193" s="28"/>
      <c r="D193" s="12"/>
      <c r="E193" s="12"/>
      <c r="F193" s="12"/>
      <c r="G193" s="29"/>
      <c r="H193" s="30"/>
    </row>
    <row r="194">
      <c r="B194" s="20" t="s">
        <v>15</v>
      </c>
      <c r="C194" s="4"/>
      <c r="D194" s="5"/>
      <c r="E194" s="9">
        <f>SUM(E191:E193)</f>
        <v>0</v>
      </c>
      <c r="F194" s="12"/>
      <c r="G194" s="29"/>
      <c r="H194" s="30"/>
    </row>
    <row r="195">
      <c r="B195" s="31" t="s">
        <v>20</v>
      </c>
      <c r="C195" s="4"/>
      <c r="D195" s="4"/>
      <c r="E195" s="4"/>
      <c r="F195" s="5"/>
      <c r="G195" s="29"/>
      <c r="H195" s="30"/>
    </row>
    <row r="196">
      <c r="B196" s="9" t="s">
        <v>2</v>
      </c>
      <c r="C196" s="23" t="s">
        <v>21</v>
      </c>
      <c r="D196" s="20" t="s">
        <v>4</v>
      </c>
      <c r="E196" s="9" t="s">
        <v>5</v>
      </c>
      <c r="F196" s="9" t="s">
        <v>6</v>
      </c>
      <c r="G196" s="29"/>
      <c r="H196" s="30"/>
    </row>
    <row r="197">
      <c r="B197" s="12">
        <v>1.0</v>
      </c>
      <c r="C197" s="28"/>
      <c r="D197" s="12"/>
      <c r="E197" s="12"/>
      <c r="F197" s="12"/>
      <c r="G197" s="29"/>
      <c r="H197" s="30"/>
    </row>
    <row r="198">
      <c r="B198" s="12">
        <v>2.0</v>
      </c>
      <c r="C198" s="13"/>
      <c r="D198" s="12"/>
      <c r="E198" s="12"/>
      <c r="F198" s="12"/>
      <c r="G198" s="29"/>
      <c r="H198" s="30"/>
    </row>
    <row r="199">
      <c r="B199" s="12">
        <v>3.0</v>
      </c>
      <c r="C199" s="13"/>
      <c r="D199" s="12"/>
      <c r="E199" s="12"/>
      <c r="F199" s="12"/>
      <c r="G199" s="29"/>
      <c r="H199" s="30"/>
    </row>
    <row r="200">
      <c r="B200" s="20" t="s">
        <v>15</v>
      </c>
      <c r="C200" s="4"/>
      <c r="D200" s="5"/>
      <c r="E200" s="9">
        <f>SUM(E197:E199)</f>
        <v>0</v>
      </c>
      <c r="F200" s="12"/>
      <c r="G200" s="29"/>
      <c r="H200" s="30"/>
    </row>
    <row r="201">
      <c r="B201" s="32" t="s">
        <v>22</v>
      </c>
      <c r="C201" s="4"/>
      <c r="D201" s="4"/>
      <c r="E201" s="4"/>
      <c r="F201" s="5"/>
      <c r="G201" s="29"/>
      <c r="H201" s="30"/>
    </row>
    <row r="202">
      <c r="B202" s="9" t="s">
        <v>2</v>
      </c>
      <c r="C202" s="23" t="s">
        <v>23</v>
      </c>
      <c r="D202" s="20" t="s">
        <v>4</v>
      </c>
      <c r="E202" s="9" t="s">
        <v>5</v>
      </c>
      <c r="F202" s="9" t="s">
        <v>6</v>
      </c>
      <c r="G202" s="29"/>
      <c r="H202" s="30"/>
    </row>
    <row r="203">
      <c r="B203" s="12">
        <v>1.0</v>
      </c>
      <c r="C203" s="28"/>
      <c r="D203" s="12"/>
      <c r="E203" s="12"/>
      <c r="F203" s="12"/>
      <c r="G203" s="29"/>
      <c r="H203" s="30"/>
    </row>
    <row r="204">
      <c r="B204" s="12">
        <v>2.0</v>
      </c>
      <c r="C204" s="13"/>
      <c r="D204" s="12"/>
      <c r="E204" s="12"/>
      <c r="F204" s="12"/>
      <c r="G204" s="29"/>
      <c r="H204" s="30"/>
    </row>
    <row r="205">
      <c r="B205" s="12">
        <v>3.0</v>
      </c>
      <c r="C205" s="13"/>
      <c r="D205" s="12"/>
      <c r="E205" s="12"/>
      <c r="F205" s="12"/>
      <c r="G205" s="29"/>
      <c r="H205" s="30"/>
    </row>
    <row r="206">
      <c r="B206" s="20" t="s">
        <v>15</v>
      </c>
      <c r="C206" s="4"/>
      <c r="D206" s="5"/>
      <c r="E206" s="9">
        <f>SUM(E203:E205)</f>
        <v>0</v>
      </c>
      <c r="F206" s="12"/>
      <c r="G206" s="29"/>
      <c r="H206" s="30"/>
    </row>
    <row r="207">
      <c r="B207" s="32" t="s">
        <v>24</v>
      </c>
      <c r="C207" s="4"/>
      <c r="D207" s="4"/>
      <c r="E207" s="4"/>
      <c r="F207" s="5"/>
      <c r="G207" s="29"/>
      <c r="H207" s="30"/>
    </row>
    <row r="208">
      <c r="B208" s="9" t="s">
        <v>2</v>
      </c>
      <c r="C208" s="33" t="s">
        <v>25</v>
      </c>
      <c r="D208" s="33" t="s">
        <v>26</v>
      </c>
      <c r="E208" s="9" t="s">
        <v>5</v>
      </c>
      <c r="F208" s="9" t="s">
        <v>6</v>
      </c>
      <c r="G208" s="29"/>
      <c r="H208" s="30"/>
    </row>
    <row r="209">
      <c r="B209" s="12">
        <v>1.0</v>
      </c>
      <c r="C209" s="13"/>
      <c r="D209" s="13"/>
      <c r="E209" s="13"/>
      <c r="F209" s="13"/>
      <c r="G209" s="29"/>
      <c r="H209" s="30"/>
    </row>
    <row r="210">
      <c r="B210" s="12">
        <v>2.0</v>
      </c>
      <c r="C210" s="13"/>
      <c r="D210" s="13"/>
      <c r="E210" s="13"/>
      <c r="F210" s="13"/>
      <c r="G210" s="29"/>
      <c r="H210" s="30"/>
    </row>
    <row r="211">
      <c r="B211" s="12">
        <v>3.0</v>
      </c>
      <c r="C211" s="12"/>
      <c r="D211" s="12"/>
      <c r="E211" s="12"/>
      <c r="F211" s="12"/>
      <c r="G211" s="29"/>
      <c r="H211" s="30"/>
    </row>
    <row r="212">
      <c r="B212" s="12">
        <v>4.0</v>
      </c>
      <c r="C212" s="12"/>
      <c r="D212" s="12"/>
      <c r="E212" s="12"/>
      <c r="F212" s="12"/>
      <c r="G212" s="29"/>
      <c r="H212" s="30"/>
    </row>
    <row r="213">
      <c r="B213" s="12">
        <v>5.0</v>
      </c>
      <c r="C213" s="12"/>
      <c r="D213" s="12"/>
      <c r="E213" s="12"/>
      <c r="F213" s="12"/>
      <c r="G213" s="29"/>
      <c r="H213" s="30"/>
    </row>
    <row r="214">
      <c r="B214" s="12">
        <v>6.0</v>
      </c>
      <c r="C214" s="12"/>
      <c r="D214" s="12"/>
      <c r="E214" s="12"/>
      <c r="F214" s="12"/>
      <c r="G214" s="10"/>
      <c r="H214" s="11"/>
    </row>
    <row r="215">
      <c r="B215" s="34"/>
    </row>
    <row r="217">
      <c r="A217" s="1"/>
      <c r="B217" s="3">
        <v>45753.0</v>
      </c>
      <c r="C217" s="4"/>
      <c r="D217" s="4"/>
      <c r="E217" s="4"/>
      <c r="F217" s="4"/>
      <c r="G217" s="4"/>
      <c r="H217" s="5"/>
    </row>
    <row r="218">
      <c r="B218" s="6" t="s">
        <v>0</v>
      </c>
      <c r="C218" s="4"/>
      <c r="D218" s="4"/>
      <c r="E218" s="4"/>
      <c r="F218" s="5"/>
      <c r="G218" s="7" t="s">
        <v>1</v>
      </c>
      <c r="H218" s="8"/>
    </row>
    <row r="219">
      <c r="B219" s="9" t="s">
        <v>2</v>
      </c>
      <c r="C219" s="9" t="s">
        <v>3</v>
      </c>
      <c r="D219" s="9" t="s">
        <v>4</v>
      </c>
      <c r="E219" s="9" t="s">
        <v>5</v>
      </c>
      <c r="F219" s="9" t="s">
        <v>6</v>
      </c>
      <c r="G219" s="10"/>
      <c r="H219" s="11"/>
    </row>
    <row r="220">
      <c r="B220" s="12">
        <v>1.0</v>
      </c>
      <c r="C220" s="13"/>
      <c r="D220" s="13"/>
      <c r="E220" s="13"/>
      <c r="F220" s="12"/>
      <c r="G220" s="14" t="s">
        <v>7</v>
      </c>
      <c r="H220" s="15">
        <f>H177 - SUMIF(F220:F229, "SR A/C - HDFC", E220:E229)-SUMIF(F246:F248, "SR A/C - HDFC", E246:E248)-SUMIF(F240:F242, "SR A/C - HDFC", E240:E242)+SUMIF(F234:F236, "SR A/C - HDFC", E234:E236)+SUMIF(F252:F257, "SR A/C - HDFC", E252:E257)</f>
        <v>3303.73</v>
      </c>
    </row>
    <row r="221">
      <c r="B221" s="12">
        <v>2.0</v>
      </c>
      <c r="C221" s="13"/>
      <c r="D221" s="13"/>
      <c r="E221" s="13"/>
      <c r="F221" s="13"/>
      <c r="G221" s="14" t="s">
        <v>8</v>
      </c>
      <c r="H221" s="15">
        <f>H178 - SUMIF(F220:F229, "DP A/C - Salary", E220:E229)-SUMIF(F246:F248, "DP A/C - Salary", E246:E248)-SUMIF(F240:F242, "DP A/C - Salary", E240:E242)+SUMIF(F234:F236, "DP A/C - Salary", E234:E236)+SUMIF(F252:F257, "DP A/C - Salary", E252:E257)</f>
        <v>5928</v>
      </c>
    </row>
    <row r="222">
      <c r="B222" s="12">
        <v>3.0</v>
      </c>
      <c r="C222" s="13"/>
      <c r="D222" s="13"/>
      <c r="E222" s="13"/>
      <c r="F222" s="13"/>
      <c r="G222" s="14" t="s">
        <v>9</v>
      </c>
      <c r="H222" s="15">
        <f>H179 - SUMIF(F220:F229, "SR CASH", E220:E229)-SUMIF(F246:F248, "SR CASH", E246:E248)-SUMIF(F240:F242, "SR CASH", E240:E242)+SUMIF(F234:F236, "SR CASH", E234:E236)+SUMIF(F252:F257, "SR CASH", E252:E257)</f>
        <v>1633</v>
      </c>
    </row>
    <row r="223">
      <c r="B223" s="12">
        <v>4.0</v>
      </c>
      <c r="C223" s="12"/>
      <c r="D223" s="12"/>
      <c r="E223" s="12"/>
      <c r="F223" s="12"/>
      <c r="G223" s="14" t="s">
        <v>10</v>
      </c>
      <c r="H223" s="15">
        <f>H180 - SUMIF(F220:F229, "DP CASH", E220:E229)-SUMIF(F246:F248, "DP CASH", E246:E248)-SUMIF(F240:F242, "DP CASH", E240:E242)+SUMIF(F234:F236, "DP CASH", E234:E236)+SUMIF(F252:F257, "DP CASH", E252:E257)</f>
        <v>839</v>
      </c>
    </row>
    <row r="224">
      <c r="B224" s="12">
        <v>5.0</v>
      </c>
      <c r="C224" s="12"/>
      <c r="D224" s="12"/>
      <c r="E224" s="12"/>
      <c r="F224" s="12"/>
      <c r="G224" s="14" t="s">
        <v>11</v>
      </c>
      <c r="H224" s="15">
        <f>H181 - SUMIF(F220:F229, "SR A/C - TDCC", E220:E229)-SUMIF(F246:F248, "SR A/C - TDCC", E246:E248)-SUMIF(F240:F242, "SR A/C - TDCC", E240:E242)+SUMIF(F234:F236, "SR A/C - TDCC", E234:E236)+SUMIF(F252:F257, "SR A/C - TDCC", E252:E257)</f>
        <v>106373.4</v>
      </c>
    </row>
    <row r="225">
      <c r="B225" s="12">
        <v>6.0</v>
      </c>
      <c r="C225" s="12"/>
      <c r="D225" s="12"/>
      <c r="E225" s="12"/>
      <c r="F225" s="12"/>
      <c r="G225" s="14" t="s">
        <v>12</v>
      </c>
      <c r="H225" s="15">
        <f>H182 - SUMIF(F220:F229, "DP A/C - IPPB", E220:E229)-SUMIF(F246:F248, "DP A/C - IPPB", E246:E248)-SUMIF(F240:F242, "DP A/C - IPPB", E240:E242)+SUMIF(F234:F236, "DP A/C - IPPB", E234:E236)+SUMIF(F252:F257, "DP A/C - IPPB", E252:E257)</f>
        <v>50</v>
      </c>
    </row>
    <row r="226">
      <c r="B226" s="12">
        <v>7.0</v>
      </c>
      <c r="C226" s="12"/>
      <c r="D226" s="12"/>
      <c r="E226" s="12"/>
      <c r="F226" s="12"/>
      <c r="G226" s="16"/>
      <c r="H226" s="5"/>
    </row>
    <row r="227">
      <c r="B227" s="12">
        <v>8.0</v>
      </c>
      <c r="C227" s="12"/>
      <c r="D227" s="12"/>
      <c r="E227" s="12"/>
      <c r="F227" s="12"/>
      <c r="G227" s="17" t="s">
        <v>13</v>
      </c>
      <c r="H227" s="5"/>
    </row>
    <row r="228">
      <c r="B228" s="12">
        <v>9.0</v>
      </c>
      <c r="C228" s="12"/>
      <c r="D228" s="12"/>
      <c r="E228" s="12"/>
      <c r="F228" s="12"/>
      <c r="G228" s="18">
        <f>E230+G185</f>
        <v>0</v>
      </c>
      <c r="H228" s="5"/>
    </row>
    <row r="229">
      <c r="B229" s="12">
        <v>10.0</v>
      </c>
      <c r="C229" s="12"/>
      <c r="D229" s="12"/>
      <c r="E229" s="12"/>
      <c r="F229" s="12"/>
      <c r="G229" s="19" t="s">
        <v>14</v>
      </c>
      <c r="H229" s="5"/>
    </row>
    <row r="230">
      <c r="B230" s="20" t="s">
        <v>15</v>
      </c>
      <c r="C230" s="4"/>
      <c r="D230" s="5"/>
      <c r="E230" s="9">
        <f>SUM(E220:E229)</f>
        <v>0</v>
      </c>
      <c r="F230" s="12"/>
      <c r="G230" s="16">
        <f>E237+G187</f>
        <v>0</v>
      </c>
      <c r="H230" s="5"/>
    </row>
    <row r="231">
      <c r="B231" s="16"/>
      <c r="C231" s="4"/>
      <c r="D231" s="4"/>
      <c r="E231" s="4"/>
      <c r="F231" s="5"/>
      <c r="G231" s="21" t="s">
        <v>16</v>
      </c>
      <c r="H231" s="5"/>
      <c r="I231" s="1"/>
    </row>
    <row r="232">
      <c r="B232" s="22" t="s">
        <v>17</v>
      </c>
      <c r="C232" s="4"/>
      <c r="D232" s="4"/>
      <c r="E232" s="4"/>
      <c r="F232" s="5"/>
      <c r="G232" s="16">
        <f>E243+G189</f>
        <v>0</v>
      </c>
      <c r="H232" s="5"/>
    </row>
    <row r="233">
      <c r="B233" s="9" t="s">
        <v>2</v>
      </c>
      <c r="C233" s="23" t="s">
        <v>18</v>
      </c>
      <c r="D233" s="20" t="s">
        <v>4</v>
      </c>
      <c r="E233" s="9" t="s">
        <v>5</v>
      </c>
      <c r="F233" s="9" t="s">
        <v>6</v>
      </c>
      <c r="G233" s="24" t="s">
        <v>19</v>
      </c>
      <c r="H233" s="5"/>
    </row>
    <row r="234">
      <c r="B234" s="12">
        <v>1.0</v>
      </c>
      <c r="C234" s="25"/>
      <c r="D234" s="13"/>
      <c r="E234" s="13"/>
      <c r="F234" s="13"/>
      <c r="G234" s="26">
        <f>E249+G191</f>
        <v>0</v>
      </c>
      <c r="H234" s="5"/>
    </row>
    <row r="235">
      <c r="B235" s="12">
        <v>2.0</v>
      </c>
      <c r="C235" s="28"/>
      <c r="D235" s="12"/>
      <c r="E235" s="12"/>
      <c r="F235" s="12"/>
      <c r="G235" s="27"/>
      <c r="H235" s="8"/>
    </row>
    <row r="236">
      <c r="B236" s="12">
        <v>3.0</v>
      </c>
      <c r="C236" s="28"/>
      <c r="D236" s="12"/>
      <c r="E236" s="12"/>
      <c r="F236" s="12"/>
      <c r="G236" s="29"/>
      <c r="H236" s="30"/>
    </row>
    <row r="237">
      <c r="B237" s="20" t="s">
        <v>15</v>
      </c>
      <c r="C237" s="4"/>
      <c r="D237" s="5"/>
      <c r="E237" s="9">
        <f>SUM(E234:E236)</f>
        <v>0</v>
      </c>
      <c r="F237" s="12"/>
      <c r="G237" s="29"/>
      <c r="H237" s="30"/>
    </row>
    <row r="238">
      <c r="B238" s="31" t="s">
        <v>20</v>
      </c>
      <c r="C238" s="4"/>
      <c r="D238" s="4"/>
      <c r="E238" s="4"/>
      <c r="F238" s="5"/>
      <c r="G238" s="29"/>
      <c r="H238" s="30"/>
    </row>
    <row r="239">
      <c r="B239" s="9" t="s">
        <v>2</v>
      </c>
      <c r="C239" s="23" t="s">
        <v>21</v>
      </c>
      <c r="D239" s="20" t="s">
        <v>4</v>
      </c>
      <c r="E239" s="9" t="s">
        <v>5</v>
      </c>
      <c r="F239" s="9" t="s">
        <v>6</v>
      </c>
      <c r="G239" s="29"/>
      <c r="H239" s="30"/>
    </row>
    <row r="240">
      <c r="B240" s="12">
        <v>1.0</v>
      </c>
      <c r="C240" s="28"/>
      <c r="D240" s="12"/>
      <c r="E240" s="12"/>
      <c r="F240" s="12"/>
      <c r="G240" s="29"/>
      <c r="H240" s="30"/>
    </row>
    <row r="241">
      <c r="B241" s="12">
        <v>2.0</v>
      </c>
      <c r="C241" s="13"/>
      <c r="D241" s="12"/>
      <c r="E241" s="12"/>
      <c r="F241" s="12"/>
      <c r="G241" s="29"/>
      <c r="H241" s="30"/>
    </row>
    <row r="242">
      <c r="B242" s="12">
        <v>3.0</v>
      </c>
      <c r="C242" s="13"/>
      <c r="D242" s="12"/>
      <c r="E242" s="12"/>
      <c r="F242" s="12"/>
      <c r="G242" s="29"/>
      <c r="H242" s="30"/>
    </row>
    <row r="243">
      <c r="B243" s="20" t="s">
        <v>15</v>
      </c>
      <c r="C243" s="4"/>
      <c r="D243" s="5"/>
      <c r="E243" s="9">
        <f>SUM(E240:E242)</f>
        <v>0</v>
      </c>
      <c r="F243" s="12"/>
      <c r="G243" s="29"/>
      <c r="H243" s="30"/>
    </row>
    <row r="244">
      <c r="B244" s="32" t="s">
        <v>22</v>
      </c>
      <c r="C244" s="4"/>
      <c r="D244" s="4"/>
      <c r="E244" s="4"/>
      <c r="F244" s="5"/>
      <c r="G244" s="29"/>
      <c r="H244" s="30"/>
    </row>
    <row r="245">
      <c r="B245" s="9" t="s">
        <v>2</v>
      </c>
      <c r="C245" s="23" t="s">
        <v>23</v>
      </c>
      <c r="D245" s="20" t="s">
        <v>4</v>
      </c>
      <c r="E245" s="9" t="s">
        <v>5</v>
      </c>
      <c r="F245" s="9" t="s">
        <v>6</v>
      </c>
      <c r="G245" s="29"/>
      <c r="H245" s="30"/>
    </row>
    <row r="246">
      <c r="B246" s="12">
        <v>1.0</v>
      </c>
      <c r="C246" s="25"/>
      <c r="D246" s="13"/>
      <c r="E246" s="13"/>
      <c r="F246" s="13"/>
      <c r="G246" s="29"/>
      <c r="H246" s="30"/>
    </row>
    <row r="247">
      <c r="B247" s="12">
        <v>2.0</v>
      </c>
      <c r="C247" s="13"/>
      <c r="D247" s="12"/>
      <c r="E247" s="12"/>
      <c r="F247" s="12"/>
      <c r="G247" s="29"/>
      <c r="H247" s="30"/>
    </row>
    <row r="248">
      <c r="B248" s="12">
        <v>3.0</v>
      </c>
      <c r="C248" s="13"/>
      <c r="D248" s="12"/>
      <c r="E248" s="12"/>
      <c r="F248" s="12"/>
      <c r="G248" s="29"/>
      <c r="H248" s="30"/>
    </row>
    <row r="249">
      <c r="B249" s="20" t="s">
        <v>15</v>
      </c>
      <c r="C249" s="4"/>
      <c r="D249" s="5"/>
      <c r="E249" s="9">
        <f>SUM(E246:E248)</f>
        <v>0</v>
      </c>
      <c r="F249" s="12"/>
      <c r="G249" s="29"/>
      <c r="H249" s="30"/>
    </row>
    <row r="250">
      <c r="B250" s="32" t="s">
        <v>24</v>
      </c>
      <c r="C250" s="4"/>
      <c r="D250" s="4"/>
      <c r="E250" s="4"/>
      <c r="F250" s="5"/>
      <c r="G250" s="29"/>
      <c r="H250" s="30"/>
    </row>
    <row r="251">
      <c r="B251" s="9" t="s">
        <v>2</v>
      </c>
      <c r="C251" s="33" t="s">
        <v>25</v>
      </c>
      <c r="D251" s="33" t="s">
        <v>26</v>
      </c>
      <c r="E251" s="9" t="s">
        <v>5</v>
      </c>
      <c r="F251" s="9" t="s">
        <v>6</v>
      </c>
      <c r="G251" s="29"/>
      <c r="H251" s="30"/>
    </row>
    <row r="252">
      <c r="B252" s="12">
        <v>1.0</v>
      </c>
      <c r="C252" s="13"/>
      <c r="D252" s="13"/>
      <c r="E252" s="13"/>
      <c r="F252" s="13"/>
      <c r="G252" s="29"/>
      <c r="H252" s="30"/>
    </row>
    <row r="253">
      <c r="B253" s="12">
        <v>2.0</v>
      </c>
      <c r="C253" s="13"/>
      <c r="D253" s="13"/>
      <c r="E253" s="13"/>
      <c r="F253" s="13"/>
      <c r="G253" s="29"/>
      <c r="H253" s="30"/>
    </row>
    <row r="254">
      <c r="B254" s="12">
        <v>3.0</v>
      </c>
      <c r="C254" s="13"/>
      <c r="D254" s="13"/>
      <c r="E254" s="13"/>
      <c r="F254" s="13"/>
      <c r="G254" s="29"/>
      <c r="H254" s="30"/>
    </row>
    <row r="255">
      <c r="B255" s="12">
        <v>4.0</v>
      </c>
      <c r="C255" s="13"/>
      <c r="D255" s="13"/>
      <c r="E255" s="13"/>
      <c r="F255" s="13"/>
      <c r="G255" s="29"/>
      <c r="H255" s="30"/>
    </row>
    <row r="256">
      <c r="B256" s="12">
        <v>5.0</v>
      </c>
      <c r="C256" s="12"/>
      <c r="D256" s="12"/>
      <c r="E256" s="12"/>
      <c r="F256" s="12"/>
      <c r="G256" s="29"/>
      <c r="H256" s="30"/>
    </row>
    <row r="257">
      <c r="B257" s="12">
        <v>6.0</v>
      </c>
      <c r="C257" s="12"/>
      <c r="D257" s="12"/>
      <c r="E257" s="12"/>
      <c r="F257" s="12"/>
      <c r="G257" s="10"/>
      <c r="H257" s="11"/>
    </row>
    <row r="258">
      <c r="B258" s="34"/>
    </row>
    <row r="260">
      <c r="A260" s="1"/>
      <c r="B260" s="3">
        <v>45754.0</v>
      </c>
      <c r="C260" s="4"/>
      <c r="D260" s="4"/>
      <c r="E260" s="4"/>
      <c r="F260" s="4"/>
      <c r="G260" s="4"/>
      <c r="H260" s="5"/>
    </row>
    <row r="261">
      <c r="B261" s="6" t="s">
        <v>0</v>
      </c>
      <c r="C261" s="4"/>
      <c r="D261" s="4"/>
      <c r="E261" s="4"/>
      <c r="F261" s="5"/>
      <c r="G261" s="7" t="s">
        <v>1</v>
      </c>
      <c r="H261" s="8"/>
    </row>
    <row r="262">
      <c r="B262" s="9" t="s">
        <v>2</v>
      </c>
      <c r="C262" s="9" t="s">
        <v>3</v>
      </c>
      <c r="D262" s="9" t="s">
        <v>4</v>
      </c>
      <c r="E262" s="9" t="s">
        <v>5</v>
      </c>
      <c r="F262" s="9" t="s">
        <v>6</v>
      </c>
      <c r="G262" s="10"/>
      <c r="H262" s="11"/>
    </row>
    <row r="263">
      <c r="B263" s="12">
        <v>1.0</v>
      </c>
      <c r="C263" s="13"/>
      <c r="D263" s="13"/>
      <c r="E263" s="13"/>
      <c r="F263" s="12"/>
      <c r="G263" s="14" t="s">
        <v>7</v>
      </c>
      <c r="H263" s="15">
        <f>H220 - SUMIF(F263:F272, "SR A/C - HDFC", E263:E272)-SUMIF(F289:F291, "SR A/C - HDFC", E289:E291)-SUMIF(F283:F285, "SR A/C - HDFC", E283:E285)+SUMIF(F277:F279, "SR A/C - HDFC", E277:E279)+SUMIF(F295:F300, "SR A/C - HDFC", E295:E300)</f>
        <v>3303.73</v>
      </c>
    </row>
    <row r="264">
      <c r="B264" s="12">
        <v>2.0</v>
      </c>
      <c r="C264" s="13"/>
      <c r="D264" s="13"/>
      <c r="E264" s="13"/>
      <c r="F264" s="12"/>
      <c r="G264" s="14" t="s">
        <v>8</v>
      </c>
      <c r="H264" s="15">
        <f>H221 - SUMIF(F263:F272, "DP A/C - Salary", E263:E272)-SUMIF(F289:F291, "DP A/C - Salary", E289:E291)-SUMIF(F283:F285, "DP A/C - Salary", E283:E285)+SUMIF(F277:F279, "DP A/C - Salary", E277:E279)+SUMIF(F295:F300, "DP A/C - Salary", E295:E300)</f>
        <v>5928</v>
      </c>
    </row>
    <row r="265">
      <c r="B265" s="12">
        <v>3.0</v>
      </c>
      <c r="C265" s="13"/>
      <c r="D265" s="13"/>
      <c r="E265" s="13"/>
      <c r="F265" s="13"/>
      <c r="G265" s="14" t="s">
        <v>9</v>
      </c>
      <c r="H265" s="15">
        <f>H222 - SUMIF(F263:F272, "SR CASH", E263:E272)-SUMIF(F289:F291, "SR CASH", E289:E291)-SUMIF(F283:F285, "SR CASH", E283:E285)+SUMIF(F277:F279, "SR CASH", E277:E279)+SUMIF(F295:F300, "SR CASH", E295:E300)</f>
        <v>1633</v>
      </c>
    </row>
    <row r="266">
      <c r="B266" s="12">
        <v>4.0</v>
      </c>
      <c r="C266" s="13"/>
      <c r="D266" s="13"/>
      <c r="E266" s="13"/>
      <c r="F266" s="12"/>
      <c r="G266" s="14" t="s">
        <v>10</v>
      </c>
      <c r="H266" s="15">
        <f>H223 - SUMIF(F263:F272, "DP CASH", E263:E272)-SUMIF(F289:F291, "DP CASH", E289:E291)-SUMIF(F283:F285, "DP CASH", E283:E285)+SUMIF(F277:F279, "DP CASH", E277:E279)+SUMIF(F295:F300, "DP CASH", E295:E300)</f>
        <v>839</v>
      </c>
    </row>
    <row r="267">
      <c r="B267" s="12">
        <v>5.0</v>
      </c>
      <c r="C267" s="13"/>
      <c r="D267" s="13"/>
      <c r="E267" s="13"/>
      <c r="F267" s="13"/>
      <c r="G267" s="14" t="s">
        <v>11</v>
      </c>
      <c r="H267" s="15">
        <f>H224 - SUMIF(F263:F272, "SR A/C - TDCC", E263:E272)-SUMIF(F289:F291, "SR A/C - TDCC", E289:E291)-SUMIF(F283:F285, "SR A/C - TDCC", E283:E285)+SUMIF(F277:F279, "SR A/C - TDCC", E277:E279)+SUMIF(F295:F300, "SR A/C - TDCC", E295:E300)</f>
        <v>106373.4</v>
      </c>
    </row>
    <row r="268">
      <c r="B268" s="12">
        <v>6.0</v>
      </c>
      <c r="C268" s="13"/>
      <c r="D268" s="13"/>
      <c r="E268" s="13"/>
      <c r="F268" s="13"/>
      <c r="G268" s="14" t="s">
        <v>12</v>
      </c>
      <c r="H268" s="15">
        <f>H225 - SUMIF(F263:F272, "DP A/C - IPPB", E263:E272)-SUMIF(F289:F291, "DP A/C - IPPB", E289:E291)-SUMIF(F283:F285, "DP A/C - IPPB", E283:E285)+SUMIF(F277:F279, "DP A/C - IPPB", E277:E279)+SUMIF(F295:F300, "DP A/C - IPPB", E295:E300)</f>
        <v>50</v>
      </c>
    </row>
    <row r="269">
      <c r="B269" s="12">
        <v>7.0</v>
      </c>
      <c r="C269" s="12"/>
      <c r="D269" s="12"/>
      <c r="E269" s="12"/>
      <c r="F269" s="12"/>
      <c r="G269" s="16"/>
      <c r="H269" s="5"/>
    </row>
    <row r="270">
      <c r="B270" s="12">
        <v>8.0</v>
      </c>
      <c r="C270" s="12"/>
      <c r="D270" s="12"/>
      <c r="E270" s="12"/>
      <c r="F270" s="12"/>
      <c r="G270" s="17" t="s">
        <v>13</v>
      </c>
      <c r="H270" s="5"/>
    </row>
    <row r="271">
      <c r="B271" s="12">
        <v>9.0</v>
      </c>
      <c r="C271" s="12"/>
      <c r="D271" s="12"/>
      <c r="E271" s="12"/>
      <c r="F271" s="12"/>
      <c r="G271" s="18">
        <f>E273+G228</f>
        <v>0</v>
      </c>
      <c r="H271" s="5"/>
    </row>
    <row r="272">
      <c r="B272" s="12">
        <v>10.0</v>
      </c>
      <c r="C272" s="12"/>
      <c r="D272" s="12"/>
      <c r="E272" s="12"/>
      <c r="F272" s="12"/>
      <c r="G272" s="19" t="s">
        <v>14</v>
      </c>
      <c r="H272" s="5"/>
    </row>
    <row r="273">
      <c r="B273" s="20" t="s">
        <v>15</v>
      </c>
      <c r="C273" s="4"/>
      <c r="D273" s="5"/>
      <c r="E273" s="9">
        <f>SUM(E263:E272)</f>
        <v>0</v>
      </c>
      <c r="F273" s="12"/>
      <c r="G273" s="16">
        <f>E280+G230</f>
        <v>0</v>
      </c>
      <c r="H273" s="5"/>
    </row>
    <row r="274">
      <c r="B274" s="16"/>
      <c r="C274" s="4"/>
      <c r="D274" s="4"/>
      <c r="E274" s="4"/>
      <c r="F274" s="5"/>
      <c r="G274" s="21" t="s">
        <v>16</v>
      </c>
      <c r="H274" s="5"/>
      <c r="I274" s="1"/>
    </row>
    <row r="275">
      <c r="B275" s="22" t="s">
        <v>17</v>
      </c>
      <c r="C275" s="4"/>
      <c r="D275" s="4"/>
      <c r="E275" s="4"/>
      <c r="F275" s="5"/>
      <c r="G275" s="16">
        <f>E286+G232</f>
        <v>0</v>
      </c>
      <c r="H275" s="5"/>
    </row>
    <row r="276">
      <c r="B276" s="9" t="s">
        <v>2</v>
      </c>
      <c r="C276" s="23" t="s">
        <v>18</v>
      </c>
      <c r="D276" s="20" t="s">
        <v>4</v>
      </c>
      <c r="E276" s="9" t="s">
        <v>5</v>
      </c>
      <c r="F276" s="9" t="s">
        <v>6</v>
      </c>
      <c r="G276" s="24" t="s">
        <v>19</v>
      </c>
      <c r="H276" s="5"/>
    </row>
    <row r="277">
      <c r="B277" s="12">
        <v>1.0</v>
      </c>
      <c r="C277" s="28"/>
      <c r="D277" s="12"/>
      <c r="E277" s="12"/>
      <c r="F277" s="12"/>
      <c r="G277" s="26">
        <f>E292+G234</f>
        <v>0</v>
      </c>
      <c r="H277" s="5"/>
    </row>
    <row r="278">
      <c r="B278" s="12">
        <v>2.0</v>
      </c>
      <c r="C278" s="28"/>
      <c r="D278" s="12"/>
      <c r="E278" s="12"/>
      <c r="F278" s="12"/>
      <c r="G278" s="27"/>
      <c r="H278" s="8"/>
    </row>
    <row r="279">
      <c r="B279" s="12">
        <v>3.0</v>
      </c>
      <c r="C279" s="28"/>
      <c r="D279" s="12"/>
      <c r="E279" s="12"/>
      <c r="F279" s="12"/>
      <c r="G279" s="29"/>
      <c r="H279" s="30"/>
    </row>
    <row r="280">
      <c r="B280" s="20" t="s">
        <v>15</v>
      </c>
      <c r="C280" s="4"/>
      <c r="D280" s="5"/>
      <c r="E280" s="9">
        <f>SUM(E277:E279)</f>
        <v>0</v>
      </c>
      <c r="F280" s="12"/>
      <c r="G280" s="29"/>
      <c r="H280" s="30"/>
    </row>
    <row r="281">
      <c r="B281" s="31" t="s">
        <v>20</v>
      </c>
      <c r="C281" s="4"/>
      <c r="D281" s="4"/>
      <c r="E281" s="4"/>
      <c r="F281" s="5"/>
      <c r="G281" s="29"/>
      <c r="H281" s="30"/>
    </row>
    <row r="282">
      <c r="B282" s="9" t="s">
        <v>2</v>
      </c>
      <c r="C282" s="23" t="s">
        <v>21</v>
      </c>
      <c r="D282" s="20" t="s">
        <v>4</v>
      </c>
      <c r="E282" s="9" t="s">
        <v>5</v>
      </c>
      <c r="F282" s="9" t="s">
        <v>6</v>
      </c>
      <c r="G282" s="29"/>
      <c r="H282" s="30"/>
    </row>
    <row r="283">
      <c r="B283" s="12">
        <v>1.0</v>
      </c>
      <c r="C283" s="28"/>
      <c r="D283" s="12"/>
      <c r="E283" s="12"/>
      <c r="F283" s="12"/>
      <c r="G283" s="29"/>
      <c r="H283" s="30"/>
    </row>
    <row r="284">
      <c r="B284" s="12">
        <v>2.0</v>
      </c>
      <c r="C284" s="13"/>
      <c r="D284" s="12"/>
      <c r="E284" s="12"/>
      <c r="F284" s="12"/>
      <c r="G284" s="29"/>
      <c r="H284" s="30"/>
    </row>
    <row r="285">
      <c r="B285" s="12">
        <v>3.0</v>
      </c>
      <c r="C285" s="13"/>
      <c r="D285" s="12"/>
      <c r="E285" s="12"/>
      <c r="F285" s="12"/>
      <c r="G285" s="29"/>
      <c r="H285" s="30"/>
    </row>
    <row r="286">
      <c r="B286" s="20" t="s">
        <v>15</v>
      </c>
      <c r="C286" s="4"/>
      <c r="D286" s="5"/>
      <c r="E286" s="9">
        <f>SUM(E283:E285)</f>
        <v>0</v>
      </c>
      <c r="F286" s="12"/>
      <c r="G286" s="29"/>
      <c r="H286" s="30"/>
    </row>
    <row r="287">
      <c r="B287" s="32" t="s">
        <v>22</v>
      </c>
      <c r="C287" s="4"/>
      <c r="D287" s="4"/>
      <c r="E287" s="4"/>
      <c r="F287" s="5"/>
      <c r="G287" s="29"/>
      <c r="H287" s="30"/>
    </row>
    <row r="288">
      <c r="B288" s="9" t="s">
        <v>2</v>
      </c>
      <c r="C288" s="23" t="s">
        <v>23</v>
      </c>
      <c r="D288" s="20" t="s">
        <v>4</v>
      </c>
      <c r="E288" s="9" t="s">
        <v>5</v>
      </c>
      <c r="F288" s="9" t="s">
        <v>6</v>
      </c>
      <c r="G288" s="29"/>
      <c r="H288" s="30"/>
    </row>
    <row r="289">
      <c r="B289" s="12">
        <v>1.0</v>
      </c>
      <c r="C289" s="25"/>
      <c r="D289" s="13"/>
      <c r="E289" s="13"/>
      <c r="F289" s="13"/>
      <c r="G289" s="29"/>
      <c r="H289" s="30"/>
    </row>
    <row r="290">
      <c r="B290" s="12">
        <v>2.0</v>
      </c>
      <c r="C290" s="13"/>
      <c r="D290" s="12"/>
      <c r="E290" s="12"/>
      <c r="F290" s="12"/>
      <c r="G290" s="29"/>
      <c r="H290" s="30"/>
    </row>
    <row r="291">
      <c r="B291" s="12">
        <v>3.0</v>
      </c>
      <c r="C291" s="13"/>
      <c r="D291" s="12"/>
      <c r="E291" s="12"/>
      <c r="F291" s="12"/>
      <c r="G291" s="29"/>
      <c r="H291" s="30"/>
    </row>
    <row r="292">
      <c r="B292" s="20" t="s">
        <v>15</v>
      </c>
      <c r="C292" s="4"/>
      <c r="D292" s="5"/>
      <c r="E292" s="9">
        <f>SUM(E289:E291)</f>
        <v>0</v>
      </c>
      <c r="F292" s="12"/>
      <c r="G292" s="29"/>
      <c r="H292" s="30"/>
    </row>
    <row r="293">
      <c r="B293" s="32" t="s">
        <v>24</v>
      </c>
      <c r="C293" s="4"/>
      <c r="D293" s="4"/>
      <c r="E293" s="4"/>
      <c r="F293" s="5"/>
      <c r="G293" s="29"/>
      <c r="H293" s="30"/>
    </row>
    <row r="294">
      <c r="B294" s="9" t="s">
        <v>2</v>
      </c>
      <c r="C294" s="33" t="s">
        <v>25</v>
      </c>
      <c r="D294" s="33" t="s">
        <v>26</v>
      </c>
      <c r="E294" s="9" t="s">
        <v>5</v>
      </c>
      <c r="F294" s="9" t="s">
        <v>6</v>
      </c>
      <c r="G294" s="29"/>
      <c r="H294" s="30"/>
    </row>
    <row r="295">
      <c r="B295" s="12">
        <v>1.0</v>
      </c>
      <c r="C295" s="13"/>
      <c r="D295" s="13"/>
      <c r="E295" s="13"/>
      <c r="F295" s="13"/>
      <c r="G295" s="29"/>
      <c r="H295" s="30"/>
    </row>
    <row r="296">
      <c r="B296" s="12">
        <v>2.0</v>
      </c>
      <c r="C296" s="13"/>
      <c r="D296" s="13"/>
      <c r="E296" s="13"/>
      <c r="F296" s="13"/>
      <c r="G296" s="29"/>
      <c r="H296" s="30"/>
    </row>
    <row r="297">
      <c r="B297" s="12">
        <v>3.0</v>
      </c>
      <c r="C297" s="12"/>
      <c r="D297" s="12"/>
      <c r="E297" s="12"/>
      <c r="F297" s="12"/>
      <c r="G297" s="29"/>
      <c r="H297" s="30"/>
    </row>
    <row r="298">
      <c r="B298" s="12">
        <v>4.0</v>
      </c>
      <c r="C298" s="12"/>
      <c r="D298" s="12"/>
      <c r="E298" s="12"/>
      <c r="F298" s="12"/>
      <c r="G298" s="29"/>
      <c r="H298" s="30"/>
    </row>
    <row r="299">
      <c r="B299" s="12">
        <v>5.0</v>
      </c>
      <c r="C299" s="12"/>
      <c r="D299" s="12"/>
      <c r="E299" s="12"/>
      <c r="F299" s="12"/>
      <c r="G299" s="29"/>
      <c r="H299" s="30"/>
    </row>
    <row r="300">
      <c r="B300" s="12">
        <v>6.0</v>
      </c>
      <c r="C300" s="12"/>
      <c r="D300" s="12"/>
      <c r="E300" s="12"/>
      <c r="F300" s="12"/>
      <c r="G300" s="10"/>
      <c r="H300" s="11"/>
    </row>
    <row r="301">
      <c r="B301" s="34"/>
    </row>
    <row r="303">
      <c r="A303" s="1"/>
      <c r="B303" s="3">
        <v>45755.0</v>
      </c>
      <c r="C303" s="4"/>
      <c r="D303" s="4"/>
      <c r="E303" s="4"/>
      <c r="F303" s="4"/>
      <c r="G303" s="4"/>
      <c r="H303" s="5"/>
    </row>
    <row r="304">
      <c r="B304" s="6" t="s">
        <v>0</v>
      </c>
      <c r="C304" s="4"/>
      <c r="D304" s="4"/>
      <c r="E304" s="4"/>
      <c r="F304" s="5"/>
      <c r="G304" s="7" t="s">
        <v>1</v>
      </c>
      <c r="H304" s="8"/>
    </row>
    <row r="305">
      <c r="B305" s="9" t="s">
        <v>2</v>
      </c>
      <c r="C305" s="9" t="s">
        <v>3</v>
      </c>
      <c r="D305" s="9" t="s">
        <v>4</v>
      </c>
      <c r="E305" s="9" t="s">
        <v>5</v>
      </c>
      <c r="F305" s="9" t="s">
        <v>6</v>
      </c>
      <c r="G305" s="10"/>
      <c r="H305" s="11"/>
    </row>
    <row r="306">
      <c r="B306" s="12">
        <v>1.0</v>
      </c>
      <c r="C306" s="13"/>
      <c r="D306" s="12"/>
      <c r="E306" s="12"/>
      <c r="F306" s="12"/>
      <c r="G306" s="14" t="s">
        <v>7</v>
      </c>
      <c r="H306" s="15">
        <f>H263 - SUMIF(F306:F315, "SR A/C - HDFC", E306:E315)-SUMIF(F332:F334, "SR A/C - HDFC", E332:E334)-SUMIF(F326:F328, "SR A/C - HDFC", E326:E328)+SUMIF(F320:F322, "SR A/C - HDFC", E320:E322)+SUMIF(F338:F343, "SR A/C - HDFC", E338:E343)</f>
        <v>3303.73</v>
      </c>
    </row>
    <row r="307">
      <c r="B307" s="12">
        <v>2.0</v>
      </c>
      <c r="C307" s="12"/>
      <c r="D307" s="12"/>
      <c r="E307" s="12"/>
      <c r="F307" s="12"/>
      <c r="G307" s="14" t="s">
        <v>8</v>
      </c>
      <c r="H307" s="15">
        <f>H264 - SUMIF(F306:F315, "DP A/C - Salary", E306:E315)-SUMIF(F332:F334, "DP A/C - Salary", E332:E334)-SUMIF(F326:F328, "DP A/C - Salary", E326:E328)+SUMIF(F320:F322, "DP A/C - Salary", E320:E322)+SUMIF(F338:F343, "DP A/C - Salary", E338:E343)</f>
        <v>5928</v>
      </c>
    </row>
    <row r="308">
      <c r="B308" s="12">
        <v>3.0</v>
      </c>
      <c r="C308" s="12"/>
      <c r="D308" s="12"/>
      <c r="E308" s="12"/>
      <c r="F308" s="12"/>
      <c r="G308" s="14" t="s">
        <v>9</v>
      </c>
      <c r="H308" s="15">
        <f>H265 - SUMIF(F306:F315, "SR CASH", E306:E315)-SUMIF(F332:F334, "SR CASH", E332:E334)-SUMIF(F326:F328, "SR CASH", E326:E328)+SUMIF(F320:F322, "SR CASH", E320:E322)+SUMIF(F338:F343, "SR CASH", E338:E343)</f>
        <v>1633</v>
      </c>
    </row>
    <row r="309">
      <c r="B309" s="12">
        <v>4.0</v>
      </c>
      <c r="C309" s="12"/>
      <c r="D309" s="12"/>
      <c r="E309" s="12"/>
      <c r="F309" s="12"/>
      <c r="G309" s="14" t="s">
        <v>10</v>
      </c>
      <c r="H309" s="15">
        <f>H266 - SUMIF(F306:F315, "DP CASH", E306:E315)-SUMIF(F332:F334, "DP CASH", E332:E334)-SUMIF(F326:F328, "DP CASH", E326:E328)+SUMIF(F320:F322, "DP CASH", E320:E322)+SUMIF(F338:F343, "DP CASH", E338:E343)</f>
        <v>839</v>
      </c>
    </row>
    <row r="310">
      <c r="B310" s="12">
        <v>5.0</v>
      </c>
      <c r="C310" s="12"/>
      <c r="D310" s="12"/>
      <c r="E310" s="12"/>
      <c r="F310" s="12"/>
      <c r="G310" s="14" t="s">
        <v>11</v>
      </c>
      <c r="H310" s="15">
        <f>H267 - SUMIF(F306:F315, "SR A/C - TDCC", E306:E315)-SUMIF(F332:F334, "SR A/C - TDCC", E332:E334)-SUMIF(F326:F328, "SR A/C - TDCC", E326:E328)+SUMIF(F320:F322, "SR A/C - TDCC", E320:E322)+SUMIF(F338:F343, "SR A/C - TDCC", E338:E343)</f>
        <v>106373.4</v>
      </c>
    </row>
    <row r="311">
      <c r="B311" s="12">
        <v>6.0</v>
      </c>
      <c r="C311" s="12"/>
      <c r="D311" s="12"/>
      <c r="E311" s="12"/>
      <c r="F311" s="12"/>
      <c r="G311" s="14" t="s">
        <v>12</v>
      </c>
      <c r="H311" s="15">
        <f>H268 - SUMIF(F306:F315, "DP A/C - IPPB", E306:E315)-SUMIF(F332:F334, "DP A/C - IPPB", E332:E334)-SUMIF(F326:F328, "DP A/C - IPPB", E326:E328)+SUMIF(F320:F322, "DP A/C - IPPB", E320:E322)+SUMIF(F338:F343, "DP A/C - IPPB", E338:E343)</f>
        <v>50</v>
      </c>
    </row>
    <row r="312">
      <c r="B312" s="12">
        <v>7.0</v>
      </c>
      <c r="C312" s="12"/>
      <c r="D312" s="12"/>
      <c r="E312" s="12"/>
      <c r="F312" s="12"/>
      <c r="G312" s="16"/>
      <c r="H312" s="5"/>
    </row>
    <row r="313">
      <c r="B313" s="12">
        <v>8.0</v>
      </c>
      <c r="C313" s="12"/>
      <c r="D313" s="12"/>
      <c r="E313" s="12"/>
      <c r="F313" s="12"/>
      <c r="G313" s="17" t="s">
        <v>13</v>
      </c>
      <c r="H313" s="5"/>
    </row>
    <row r="314">
      <c r="B314" s="12">
        <v>9.0</v>
      </c>
      <c r="C314" s="12"/>
      <c r="D314" s="12"/>
      <c r="E314" s="12"/>
      <c r="F314" s="12"/>
      <c r="G314" s="18">
        <f>E316+G271</f>
        <v>0</v>
      </c>
      <c r="H314" s="5"/>
    </row>
    <row r="315">
      <c r="B315" s="12">
        <v>10.0</v>
      </c>
      <c r="C315" s="12"/>
      <c r="D315" s="12"/>
      <c r="E315" s="12"/>
      <c r="F315" s="12"/>
      <c r="G315" s="19" t="s">
        <v>14</v>
      </c>
      <c r="H315" s="5"/>
    </row>
    <row r="316">
      <c r="B316" s="20" t="s">
        <v>15</v>
      </c>
      <c r="C316" s="4"/>
      <c r="D316" s="5"/>
      <c r="E316" s="9">
        <f>SUM(E306:E315)</f>
        <v>0</v>
      </c>
      <c r="F316" s="12"/>
      <c r="G316" s="16">
        <f>E323+G273</f>
        <v>0</v>
      </c>
      <c r="H316" s="5"/>
    </row>
    <row r="317">
      <c r="B317" s="16"/>
      <c r="C317" s="4"/>
      <c r="D317" s="4"/>
      <c r="E317" s="4"/>
      <c r="F317" s="5"/>
      <c r="G317" s="21" t="s">
        <v>16</v>
      </c>
      <c r="H317" s="5"/>
      <c r="I317" s="1"/>
    </row>
    <row r="318">
      <c r="B318" s="22" t="s">
        <v>17</v>
      </c>
      <c r="C318" s="4"/>
      <c r="D318" s="4"/>
      <c r="E318" s="4"/>
      <c r="F318" s="5"/>
      <c r="G318" s="16">
        <f>E329+G275</f>
        <v>0</v>
      </c>
      <c r="H318" s="5"/>
    </row>
    <row r="319">
      <c r="B319" s="9" t="s">
        <v>2</v>
      </c>
      <c r="C319" s="23" t="s">
        <v>18</v>
      </c>
      <c r="D319" s="20" t="s">
        <v>4</v>
      </c>
      <c r="E319" s="9" t="s">
        <v>5</v>
      </c>
      <c r="F319" s="9" t="s">
        <v>6</v>
      </c>
      <c r="G319" s="24" t="s">
        <v>19</v>
      </c>
      <c r="H319" s="5"/>
    </row>
    <row r="320">
      <c r="B320" s="12">
        <v>1.0</v>
      </c>
      <c r="C320" s="25"/>
      <c r="D320" s="13"/>
      <c r="E320" s="13"/>
      <c r="F320" s="13"/>
      <c r="G320" s="26">
        <f>E335+G277</f>
        <v>0</v>
      </c>
      <c r="H320" s="5"/>
    </row>
    <row r="321">
      <c r="B321" s="12">
        <v>2.0</v>
      </c>
      <c r="C321" s="25"/>
      <c r="D321" s="13"/>
      <c r="E321" s="13"/>
      <c r="F321" s="13"/>
      <c r="G321" s="27"/>
      <c r="H321" s="8"/>
    </row>
    <row r="322">
      <c r="B322" s="12">
        <v>3.0</v>
      </c>
      <c r="C322" s="28"/>
      <c r="D322" s="12"/>
      <c r="E322" s="12"/>
      <c r="F322" s="12"/>
      <c r="G322" s="29"/>
      <c r="H322" s="30"/>
    </row>
    <row r="323">
      <c r="B323" s="20" t="s">
        <v>15</v>
      </c>
      <c r="C323" s="4"/>
      <c r="D323" s="5"/>
      <c r="E323" s="9">
        <f>SUM(E320:E322)</f>
        <v>0</v>
      </c>
      <c r="F323" s="12"/>
      <c r="G323" s="29"/>
      <c r="H323" s="30"/>
    </row>
    <row r="324">
      <c r="B324" s="31" t="s">
        <v>20</v>
      </c>
      <c r="C324" s="4"/>
      <c r="D324" s="4"/>
      <c r="E324" s="4"/>
      <c r="F324" s="5"/>
      <c r="G324" s="29"/>
      <c r="H324" s="30"/>
    </row>
    <row r="325">
      <c r="B325" s="9" t="s">
        <v>2</v>
      </c>
      <c r="C325" s="23" t="s">
        <v>21</v>
      </c>
      <c r="D325" s="20" t="s">
        <v>4</v>
      </c>
      <c r="E325" s="9" t="s">
        <v>5</v>
      </c>
      <c r="F325" s="9" t="s">
        <v>6</v>
      </c>
      <c r="G325" s="29"/>
      <c r="H325" s="30"/>
    </row>
    <row r="326">
      <c r="B326" s="12">
        <v>1.0</v>
      </c>
      <c r="C326" s="28"/>
      <c r="D326" s="12"/>
      <c r="E326" s="12"/>
      <c r="F326" s="12"/>
      <c r="G326" s="29"/>
      <c r="H326" s="30"/>
    </row>
    <row r="327">
      <c r="B327" s="12">
        <v>2.0</v>
      </c>
      <c r="C327" s="13"/>
      <c r="D327" s="12"/>
      <c r="E327" s="12"/>
      <c r="F327" s="12"/>
      <c r="G327" s="29"/>
      <c r="H327" s="30"/>
    </row>
    <row r="328">
      <c r="B328" s="12">
        <v>3.0</v>
      </c>
      <c r="C328" s="13"/>
      <c r="D328" s="12"/>
      <c r="E328" s="12"/>
      <c r="F328" s="12"/>
      <c r="G328" s="29"/>
      <c r="H328" s="30"/>
    </row>
    <row r="329">
      <c r="B329" s="20" t="s">
        <v>15</v>
      </c>
      <c r="C329" s="4"/>
      <c r="D329" s="5"/>
      <c r="E329" s="9">
        <f>SUM(E326:E328)</f>
        <v>0</v>
      </c>
      <c r="F329" s="12"/>
      <c r="G329" s="29"/>
      <c r="H329" s="30"/>
    </row>
    <row r="330">
      <c r="B330" s="32" t="s">
        <v>22</v>
      </c>
      <c r="C330" s="4"/>
      <c r="D330" s="4"/>
      <c r="E330" s="4"/>
      <c r="F330" s="5"/>
      <c r="G330" s="29"/>
      <c r="H330" s="30"/>
    </row>
    <row r="331">
      <c r="B331" s="9" t="s">
        <v>2</v>
      </c>
      <c r="C331" s="23" t="s">
        <v>23</v>
      </c>
      <c r="D331" s="20" t="s">
        <v>4</v>
      </c>
      <c r="E331" s="9" t="s">
        <v>5</v>
      </c>
      <c r="F331" s="9" t="s">
        <v>6</v>
      </c>
      <c r="G331" s="29"/>
      <c r="H331" s="30"/>
    </row>
    <row r="332">
      <c r="B332" s="12">
        <v>1.0</v>
      </c>
      <c r="C332" s="28"/>
      <c r="D332" s="12"/>
      <c r="E332" s="12"/>
      <c r="F332" s="12"/>
      <c r="G332" s="29"/>
      <c r="H332" s="30"/>
    </row>
    <row r="333">
      <c r="B333" s="12">
        <v>2.0</v>
      </c>
      <c r="C333" s="13"/>
      <c r="D333" s="12"/>
      <c r="E333" s="12"/>
      <c r="F333" s="12"/>
      <c r="G333" s="29"/>
      <c r="H333" s="30"/>
    </row>
    <row r="334">
      <c r="B334" s="12">
        <v>3.0</v>
      </c>
      <c r="C334" s="13"/>
      <c r="D334" s="12"/>
      <c r="E334" s="12"/>
      <c r="F334" s="12"/>
      <c r="G334" s="29"/>
      <c r="H334" s="30"/>
    </row>
    <row r="335">
      <c r="B335" s="20" t="s">
        <v>15</v>
      </c>
      <c r="C335" s="4"/>
      <c r="D335" s="5"/>
      <c r="E335" s="9">
        <f>SUM(E332:E334)</f>
        <v>0</v>
      </c>
      <c r="F335" s="12"/>
      <c r="G335" s="29"/>
      <c r="H335" s="30"/>
    </row>
    <row r="336">
      <c r="B336" s="32" t="s">
        <v>24</v>
      </c>
      <c r="C336" s="4"/>
      <c r="D336" s="4"/>
      <c r="E336" s="4"/>
      <c r="F336" s="5"/>
      <c r="G336" s="29"/>
      <c r="H336" s="30"/>
    </row>
    <row r="337">
      <c r="B337" s="9" t="s">
        <v>2</v>
      </c>
      <c r="C337" s="33" t="s">
        <v>25</v>
      </c>
      <c r="D337" s="33" t="s">
        <v>26</v>
      </c>
      <c r="E337" s="9" t="s">
        <v>5</v>
      </c>
      <c r="F337" s="9" t="s">
        <v>6</v>
      </c>
      <c r="G337" s="29"/>
      <c r="H337" s="30"/>
    </row>
    <row r="338">
      <c r="B338" s="12">
        <v>1.0</v>
      </c>
      <c r="C338" s="13"/>
      <c r="D338" s="13"/>
      <c r="E338" s="13"/>
      <c r="F338" s="13"/>
      <c r="G338" s="29"/>
      <c r="H338" s="30"/>
    </row>
    <row r="339">
      <c r="B339" s="12">
        <v>2.0</v>
      </c>
      <c r="C339" s="13"/>
      <c r="D339" s="13"/>
      <c r="E339" s="12"/>
      <c r="F339" s="12"/>
      <c r="G339" s="29"/>
      <c r="H339" s="30"/>
    </row>
    <row r="340">
      <c r="B340" s="12">
        <v>3.0</v>
      </c>
      <c r="C340" s="12"/>
      <c r="D340" s="12"/>
      <c r="E340" s="12"/>
      <c r="F340" s="12"/>
      <c r="G340" s="29"/>
      <c r="H340" s="30"/>
    </row>
    <row r="341">
      <c r="B341" s="12">
        <v>4.0</v>
      </c>
      <c r="C341" s="12"/>
      <c r="D341" s="12"/>
      <c r="E341" s="12"/>
      <c r="F341" s="12"/>
      <c r="G341" s="29"/>
      <c r="H341" s="30"/>
    </row>
    <row r="342">
      <c r="B342" s="12">
        <v>5.0</v>
      </c>
      <c r="C342" s="12"/>
      <c r="D342" s="12"/>
      <c r="E342" s="12"/>
      <c r="F342" s="12"/>
      <c r="G342" s="29"/>
      <c r="H342" s="30"/>
    </row>
    <row r="343">
      <c r="B343" s="12">
        <v>6.0</v>
      </c>
      <c r="C343" s="12"/>
      <c r="D343" s="12"/>
      <c r="E343" s="12"/>
      <c r="F343" s="12"/>
      <c r="G343" s="10"/>
      <c r="H343" s="11"/>
    </row>
    <row r="344">
      <c r="B344" s="34"/>
    </row>
    <row r="346">
      <c r="A346" s="1"/>
      <c r="B346" s="3">
        <v>45756.0</v>
      </c>
      <c r="C346" s="4"/>
      <c r="D346" s="4"/>
      <c r="E346" s="4"/>
      <c r="F346" s="4"/>
      <c r="G346" s="4"/>
      <c r="H346" s="5"/>
    </row>
    <row r="347">
      <c r="B347" s="6" t="s">
        <v>0</v>
      </c>
      <c r="C347" s="4"/>
      <c r="D347" s="4"/>
      <c r="E347" s="4"/>
      <c r="F347" s="5"/>
      <c r="G347" s="7" t="s">
        <v>1</v>
      </c>
      <c r="H347" s="8"/>
    </row>
    <row r="348">
      <c r="B348" s="9" t="s">
        <v>2</v>
      </c>
      <c r="C348" s="9" t="s">
        <v>3</v>
      </c>
      <c r="D348" s="9" t="s">
        <v>4</v>
      </c>
      <c r="E348" s="9" t="s">
        <v>5</v>
      </c>
      <c r="F348" s="9" t="s">
        <v>6</v>
      </c>
      <c r="G348" s="10"/>
      <c r="H348" s="11"/>
    </row>
    <row r="349">
      <c r="B349" s="12">
        <v>1.0</v>
      </c>
      <c r="C349" s="13"/>
      <c r="D349" s="13"/>
      <c r="E349" s="13"/>
      <c r="F349" s="13"/>
      <c r="G349" s="14" t="s">
        <v>7</v>
      </c>
      <c r="H349" s="15">
        <f>H306 - SUMIF(F349:F358, "SR A/C - HDFC", E349:E358)-SUMIF(F375:F377, "SR A/C - HDFC", E375:E377)-SUMIF(F369:F371, "SR A/C - HDFC", E369:E371)+SUMIF(F363:F365, "SR A/C - HDFC", E363:E365)+SUMIF(F381:F386, "SR A/C - HDFC", E381:E386)</f>
        <v>3303.73</v>
      </c>
    </row>
    <row r="350">
      <c r="B350" s="12">
        <v>2.0</v>
      </c>
      <c r="C350" s="13"/>
      <c r="D350" s="13"/>
      <c r="E350" s="13"/>
      <c r="F350" s="13"/>
      <c r="G350" s="14" t="s">
        <v>8</v>
      </c>
      <c r="H350" s="15">
        <f>H307 - SUMIF(F349:F358, "DP A/C - Salary", E349:E358)-SUMIF(F375:F377, "DP A/C - Salary", E375:E377)-SUMIF(F369:F371, "DP A/C - Salary", E369:E371)+SUMIF(F363:F365, "DP A/C - Salary", E363:E365)+SUMIF(F381:F386, "DP A/C - Salary", E381:E386)</f>
        <v>5928</v>
      </c>
    </row>
    <row r="351">
      <c r="B351" s="12">
        <v>3.0</v>
      </c>
      <c r="C351" s="13"/>
      <c r="D351" s="13"/>
      <c r="E351" s="13"/>
      <c r="F351" s="13"/>
      <c r="G351" s="14" t="s">
        <v>9</v>
      </c>
      <c r="H351" s="15">
        <f>H308 - SUMIF(F349:F358, "SR CASH", E349:E358)-SUMIF(F375:F377, "SR CASH", E375:E377)-SUMIF(F369:F371, "SR CASH", E369:E371)+SUMIF(F363:F365, "SR CASH", E363:E365)+SUMIF(F381:F386, "SR CASH", E381:E386)</f>
        <v>1633</v>
      </c>
    </row>
    <row r="352">
      <c r="B352" s="12">
        <v>4.0</v>
      </c>
      <c r="C352" s="13"/>
      <c r="D352" s="13"/>
      <c r="E352" s="13"/>
      <c r="F352" s="12"/>
      <c r="G352" s="14" t="s">
        <v>10</v>
      </c>
      <c r="H352" s="15">
        <f>H309 - SUMIF(F349:F358, "DP CASH", E349:E358)-SUMIF(F375:F377, "DP CASH", E375:E377)-SUMIF(F369:F371, "DP CASH", E369:E371)+SUMIF(F363:F365, "DP CASH", E363:E365)+SUMIF(F381:F386, "DP CASH", E381:E386)</f>
        <v>839</v>
      </c>
    </row>
    <row r="353">
      <c r="B353" s="12">
        <v>5.0</v>
      </c>
      <c r="C353" s="12"/>
      <c r="D353" s="12"/>
      <c r="E353" s="12"/>
      <c r="F353" s="12"/>
      <c r="G353" s="14" t="s">
        <v>11</v>
      </c>
      <c r="H353" s="15">
        <f>H310 - SUMIF(F349:F358, "SR A/C - TDCC", E349:E358)-SUMIF(F375:F377, "SR A/C - TDCC", E375:E377)-SUMIF(F369:F371, "SR A/C - TDCC", E369:E371)+SUMIF(F363:F365, "SR A/C - TDCC", E363:E365)+SUMIF(F381:F386, "SR A/C - TDCC", E381:E386)</f>
        <v>106373.4</v>
      </c>
    </row>
    <row r="354">
      <c r="B354" s="12">
        <v>6.0</v>
      </c>
      <c r="C354" s="12"/>
      <c r="D354" s="12"/>
      <c r="E354" s="12"/>
      <c r="F354" s="12"/>
      <c r="G354" s="14" t="s">
        <v>12</v>
      </c>
      <c r="H354" s="15">
        <f>H311 - SUMIF(F349:F358, "DP A/C - IPPB", E349:E358)-SUMIF(F375:F377, "DP A/C - IPPB", E375:E377)-SUMIF(F369:F371, "DP A/C - IPPB", E369:E371)+SUMIF(F363:F365, "DP A/C - IPPB", E363:E365)+SUMIF(F381:F386, "DP A/C - IPPB", E381:E386)</f>
        <v>50</v>
      </c>
    </row>
    <row r="355">
      <c r="B355" s="12">
        <v>7.0</v>
      </c>
      <c r="C355" s="12"/>
      <c r="D355" s="12"/>
      <c r="E355" s="12"/>
      <c r="F355" s="12"/>
      <c r="G355" s="16"/>
      <c r="H355" s="5"/>
    </row>
    <row r="356">
      <c r="B356" s="12">
        <v>8.0</v>
      </c>
      <c r="C356" s="12"/>
      <c r="D356" s="12"/>
      <c r="E356" s="12"/>
      <c r="F356" s="12"/>
      <c r="G356" s="17" t="s">
        <v>13</v>
      </c>
      <c r="H356" s="5"/>
    </row>
    <row r="357">
      <c r="B357" s="12">
        <v>9.0</v>
      </c>
      <c r="C357" s="12"/>
      <c r="D357" s="12"/>
      <c r="E357" s="12"/>
      <c r="F357" s="12"/>
      <c r="G357" s="18">
        <f>E359+G314</f>
        <v>0</v>
      </c>
      <c r="H357" s="5"/>
    </row>
    <row r="358">
      <c r="B358" s="12">
        <v>10.0</v>
      </c>
      <c r="C358" s="12"/>
      <c r="D358" s="12"/>
      <c r="E358" s="12"/>
      <c r="F358" s="12"/>
      <c r="G358" s="19" t="s">
        <v>14</v>
      </c>
      <c r="H358" s="5"/>
    </row>
    <row r="359">
      <c r="B359" s="20" t="s">
        <v>15</v>
      </c>
      <c r="C359" s="4"/>
      <c r="D359" s="5"/>
      <c r="E359" s="9">
        <f>SUM(E349:E358)</f>
        <v>0</v>
      </c>
      <c r="F359" s="12"/>
      <c r="G359" s="16">
        <f>E366+G316</f>
        <v>0</v>
      </c>
      <c r="H359" s="5"/>
    </row>
    <row r="360">
      <c r="B360" s="16"/>
      <c r="C360" s="4"/>
      <c r="D360" s="4"/>
      <c r="E360" s="4"/>
      <c r="F360" s="5"/>
      <c r="G360" s="21" t="s">
        <v>16</v>
      </c>
      <c r="H360" s="5"/>
      <c r="I360" s="1"/>
    </row>
    <row r="361">
      <c r="B361" s="22" t="s">
        <v>17</v>
      </c>
      <c r="C361" s="4"/>
      <c r="D361" s="4"/>
      <c r="E361" s="4"/>
      <c r="F361" s="5"/>
      <c r="G361" s="16">
        <f>E372+G318</f>
        <v>0</v>
      </c>
      <c r="H361" s="5"/>
    </row>
    <row r="362">
      <c r="B362" s="9" t="s">
        <v>2</v>
      </c>
      <c r="C362" s="23" t="s">
        <v>18</v>
      </c>
      <c r="D362" s="20" t="s">
        <v>4</v>
      </c>
      <c r="E362" s="9" t="s">
        <v>5</v>
      </c>
      <c r="F362" s="9" t="s">
        <v>6</v>
      </c>
      <c r="G362" s="24" t="s">
        <v>19</v>
      </c>
      <c r="H362" s="5"/>
    </row>
    <row r="363">
      <c r="B363" s="12">
        <v>1.0</v>
      </c>
      <c r="C363" s="25"/>
      <c r="D363" s="13"/>
      <c r="E363" s="13"/>
      <c r="F363" s="13"/>
      <c r="G363" s="26">
        <f>E378+G320</f>
        <v>0</v>
      </c>
      <c r="H363" s="5"/>
    </row>
    <row r="364">
      <c r="B364" s="12">
        <v>2.0</v>
      </c>
      <c r="C364" s="28"/>
      <c r="D364" s="12"/>
      <c r="E364" s="12"/>
      <c r="F364" s="12"/>
      <c r="G364" s="27"/>
      <c r="H364" s="8"/>
    </row>
    <row r="365">
      <c r="B365" s="12">
        <v>3.0</v>
      </c>
      <c r="C365" s="28"/>
      <c r="D365" s="12"/>
      <c r="E365" s="12"/>
      <c r="F365" s="12"/>
      <c r="G365" s="29"/>
      <c r="H365" s="30"/>
    </row>
    <row r="366">
      <c r="B366" s="20" t="s">
        <v>15</v>
      </c>
      <c r="C366" s="4"/>
      <c r="D366" s="5"/>
      <c r="E366" s="9">
        <f>SUM(E363:E365)</f>
        <v>0</v>
      </c>
      <c r="F366" s="12"/>
      <c r="G366" s="29"/>
      <c r="H366" s="30"/>
    </row>
    <row r="367">
      <c r="B367" s="31" t="s">
        <v>20</v>
      </c>
      <c r="C367" s="4"/>
      <c r="D367" s="4"/>
      <c r="E367" s="4"/>
      <c r="F367" s="5"/>
      <c r="G367" s="29"/>
      <c r="H367" s="30"/>
    </row>
    <row r="368">
      <c r="B368" s="9" t="s">
        <v>2</v>
      </c>
      <c r="C368" s="23" t="s">
        <v>21</v>
      </c>
      <c r="D368" s="20" t="s">
        <v>4</v>
      </c>
      <c r="E368" s="9" t="s">
        <v>5</v>
      </c>
      <c r="F368" s="9" t="s">
        <v>6</v>
      </c>
      <c r="G368" s="29"/>
      <c r="H368" s="30"/>
    </row>
    <row r="369">
      <c r="B369" s="12">
        <v>1.0</v>
      </c>
      <c r="C369" s="28"/>
      <c r="D369" s="12"/>
      <c r="E369" s="12"/>
      <c r="F369" s="12"/>
      <c r="G369" s="29"/>
      <c r="H369" s="30"/>
    </row>
    <row r="370">
      <c r="B370" s="12">
        <v>2.0</v>
      </c>
      <c r="C370" s="13"/>
      <c r="D370" s="12"/>
      <c r="E370" s="12"/>
      <c r="F370" s="12"/>
      <c r="G370" s="29"/>
      <c r="H370" s="30"/>
    </row>
    <row r="371">
      <c r="B371" s="12">
        <v>3.0</v>
      </c>
      <c r="C371" s="13"/>
      <c r="D371" s="12"/>
      <c r="E371" s="12"/>
      <c r="F371" s="12"/>
      <c r="G371" s="29"/>
      <c r="H371" s="30"/>
    </row>
    <row r="372">
      <c r="B372" s="20" t="s">
        <v>15</v>
      </c>
      <c r="C372" s="4"/>
      <c r="D372" s="5"/>
      <c r="E372" s="9">
        <f>SUM(E369:E371)</f>
        <v>0</v>
      </c>
      <c r="F372" s="12"/>
      <c r="G372" s="29"/>
      <c r="H372" s="30"/>
    </row>
    <row r="373">
      <c r="B373" s="32" t="s">
        <v>22</v>
      </c>
      <c r="C373" s="4"/>
      <c r="D373" s="4"/>
      <c r="E373" s="4"/>
      <c r="F373" s="5"/>
      <c r="G373" s="29"/>
      <c r="H373" s="30"/>
    </row>
    <row r="374">
      <c r="B374" s="9" t="s">
        <v>2</v>
      </c>
      <c r="C374" s="23" t="s">
        <v>23</v>
      </c>
      <c r="D374" s="20" t="s">
        <v>4</v>
      </c>
      <c r="E374" s="9" t="s">
        <v>5</v>
      </c>
      <c r="F374" s="9" t="s">
        <v>6</v>
      </c>
      <c r="G374" s="29"/>
      <c r="H374" s="30"/>
    </row>
    <row r="375">
      <c r="B375" s="12">
        <v>1.0</v>
      </c>
      <c r="C375" s="28"/>
      <c r="D375" s="12"/>
      <c r="E375" s="12"/>
      <c r="F375" s="12"/>
      <c r="G375" s="29"/>
      <c r="H375" s="30"/>
    </row>
    <row r="376">
      <c r="B376" s="12">
        <v>2.0</v>
      </c>
      <c r="C376" s="13"/>
      <c r="D376" s="12"/>
      <c r="E376" s="12"/>
      <c r="F376" s="12"/>
      <c r="G376" s="29"/>
      <c r="H376" s="30"/>
    </row>
    <row r="377">
      <c r="B377" s="12">
        <v>3.0</v>
      </c>
      <c r="C377" s="13"/>
      <c r="D377" s="12"/>
      <c r="E377" s="12"/>
      <c r="F377" s="12"/>
      <c r="G377" s="29"/>
      <c r="H377" s="30"/>
    </row>
    <row r="378">
      <c r="B378" s="20" t="s">
        <v>15</v>
      </c>
      <c r="C378" s="4"/>
      <c r="D378" s="5"/>
      <c r="E378" s="9">
        <f>SUM(E375:E377)</f>
        <v>0</v>
      </c>
      <c r="F378" s="12"/>
      <c r="G378" s="29"/>
      <c r="H378" s="30"/>
    </row>
    <row r="379">
      <c r="B379" s="32" t="s">
        <v>24</v>
      </c>
      <c r="C379" s="4"/>
      <c r="D379" s="4"/>
      <c r="E379" s="4"/>
      <c r="F379" s="5"/>
      <c r="G379" s="29"/>
      <c r="H379" s="30"/>
    </row>
    <row r="380">
      <c r="B380" s="9" t="s">
        <v>2</v>
      </c>
      <c r="C380" s="33" t="s">
        <v>25</v>
      </c>
      <c r="D380" s="33" t="s">
        <v>26</v>
      </c>
      <c r="E380" s="9" t="s">
        <v>5</v>
      </c>
      <c r="F380" s="9" t="s">
        <v>6</v>
      </c>
      <c r="G380" s="29"/>
      <c r="H380" s="30"/>
    </row>
    <row r="381">
      <c r="B381" s="12">
        <v>1.0</v>
      </c>
      <c r="C381" s="13"/>
      <c r="D381" s="13"/>
      <c r="E381" s="12"/>
      <c r="F381" s="12"/>
      <c r="G381" s="29"/>
      <c r="H381" s="30"/>
    </row>
    <row r="382">
      <c r="B382" s="12">
        <v>2.0</v>
      </c>
      <c r="C382" s="13"/>
      <c r="D382" s="13"/>
      <c r="E382" s="12"/>
      <c r="F382" s="12"/>
      <c r="G382" s="29"/>
      <c r="H382" s="30"/>
    </row>
    <row r="383">
      <c r="B383" s="12">
        <v>3.0</v>
      </c>
      <c r="C383" s="12"/>
      <c r="D383" s="12"/>
      <c r="E383" s="12"/>
      <c r="F383" s="12"/>
      <c r="G383" s="29"/>
      <c r="H383" s="30"/>
    </row>
    <row r="384">
      <c r="B384" s="12">
        <v>4.0</v>
      </c>
      <c r="C384" s="12"/>
      <c r="D384" s="12"/>
      <c r="E384" s="12"/>
      <c r="F384" s="12"/>
      <c r="G384" s="29"/>
      <c r="H384" s="30"/>
    </row>
    <row r="385">
      <c r="B385" s="12">
        <v>5.0</v>
      </c>
      <c r="C385" s="12"/>
      <c r="D385" s="12"/>
      <c r="E385" s="12"/>
      <c r="F385" s="12"/>
      <c r="G385" s="29"/>
      <c r="H385" s="30"/>
    </row>
    <row r="386">
      <c r="B386" s="12">
        <v>6.0</v>
      </c>
      <c r="C386" s="12"/>
      <c r="D386" s="12"/>
      <c r="E386" s="12"/>
      <c r="F386" s="12"/>
      <c r="G386" s="10"/>
      <c r="H386" s="11"/>
    </row>
    <row r="387">
      <c r="B387" s="34"/>
    </row>
    <row r="389">
      <c r="A389" s="1"/>
      <c r="B389" s="3">
        <v>45757.0</v>
      </c>
      <c r="C389" s="4"/>
      <c r="D389" s="4"/>
      <c r="E389" s="4"/>
      <c r="F389" s="4"/>
      <c r="G389" s="4"/>
      <c r="H389" s="5"/>
    </row>
    <row r="390">
      <c r="B390" s="6" t="s">
        <v>0</v>
      </c>
      <c r="C390" s="4"/>
      <c r="D390" s="4"/>
      <c r="E390" s="4"/>
      <c r="F390" s="5"/>
      <c r="G390" s="7" t="s">
        <v>1</v>
      </c>
      <c r="H390" s="8"/>
    </row>
    <row r="391">
      <c r="B391" s="9" t="s">
        <v>2</v>
      </c>
      <c r="C391" s="9" t="s">
        <v>3</v>
      </c>
      <c r="D391" s="9" t="s">
        <v>4</v>
      </c>
      <c r="E391" s="9" t="s">
        <v>5</v>
      </c>
      <c r="F391" s="9" t="s">
        <v>6</v>
      </c>
      <c r="G391" s="10"/>
      <c r="H391" s="11"/>
    </row>
    <row r="392">
      <c r="B392" s="12">
        <v>1.0</v>
      </c>
      <c r="C392" s="13"/>
      <c r="D392" s="12"/>
      <c r="E392" s="12"/>
      <c r="F392" s="12"/>
      <c r="G392" s="14" t="s">
        <v>7</v>
      </c>
      <c r="H392" s="15">
        <f>H349 - SUMIF(F392:F401, "SR A/C - HDFC", E392:E401)-SUMIF(F418:F420, "SR A/C - HDFC", E418:E420)-SUMIF(F412:F414, "SR A/C - HDFC", E412:E414)+SUMIF(F406:F408, "SR A/C - HDFC", E406:E408)+SUMIF(F424:F429, "SR A/C - HDFC", E424:E429)</f>
        <v>3303.73</v>
      </c>
    </row>
    <row r="393">
      <c r="B393" s="12">
        <v>2.0</v>
      </c>
      <c r="C393" s="12"/>
      <c r="D393" s="12"/>
      <c r="E393" s="12"/>
      <c r="F393" s="12"/>
      <c r="G393" s="14" t="s">
        <v>8</v>
      </c>
      <c r="H393" s="15">
        <f>H350 - SUMIF(F392:F401, "DP A/C - Salary", E392:E401)-SUMIF(F418:F420, "DP A/C - Salary", E418:E420)-SUMIF(F412:F414, "DP A/C - Salary", E412:E414)+SUMIF(F406:F408, "DP A/C - Salary", E406:E408)+SUMIF(F424:F429, "DP A/C - Salary", E424:E429)</f>
        <v>5928</v>
      </c>
    </row>
    <row r="394">
      <c r="B394" s="12">
        <v>3.0</v>
      </c>
      <c r="C394" s="12"/>
      <c r="D394" s="12"/>
      <c r="E394" s="12"/>
      <c r="F394" s="12"/>
      <c r="G394" s="14" t="s">
        <v>9</v>
      </c>
      <c r="H394" s="15">
        <f>H351 - SUMIF(F392:F401, "SR CASH", E392:E401)-SUMIF(F418:F420, "SR CASH", E418:E420)-SUMIF(F412:F414, "SR CASH", E412:E414)+SUMIF(F406:F408, "SR CASH", E406:E408)+SUMIF(F424:F429, "SR CASH", E424:E429)</f>
        <v>1633</v>
      </c>
    </row>
    <row r="395">
      <c r="B395" s="12">
        <v>4.0</v>
      </c>
      <c r="C395" s="12"/>
      <c r="D395" s="12"/>
      <c r="E395" s="12"/>
      <c r="F395" s="12"/>
      <c r="G395" s="14" t="s">
        <v>10</v>
      </c>
      <c r="H395" s="15">
        <f>H352 - SUMIF(F392:F401, "DP CASH", E392:E401)-SUMIF(F418:F420, "DP CASH", E418:E420)-SUMIF(F412:F414, "DP CASH", E412:E414)+SUMIF(F406:F408, "DP CASH", E406:E408)+SUMIF(F424:F429, "DP CASH", E424:E429)</f>
        <v>839</v>
      </c>
    </row>
    <row r="396">
      <c r="B396" s="12">
        <v>5.0</v>
      </c>
      <c r="C396" s="12"/>
      <c r="D396" s="12"/>
      <c r="E396" s="12"/>
      <c r="F396" s="12"/>
      <c r="G396" s="14" t="s">
        <v>11</v>
      </c>
      <c r="H396" s="15">
        <f>H353 - SUMIF(F392:F401, "SR A/C - TDCC", E392:E401)-SUMIF(F418:F420, "SR A/C - TDCC", E418:E420)-SUMIF(F412:F414, "SR A/C - TDCC", E412:E414)+SUMIF(F406:F408, "SR A/C - TDCC", E406:E408)+SUMIF(F424:F429, "SR A/C - TDCC", E424:E429)</f>
        <v>106373.4</v>
      </c>
    </row>
    <row r="397">
      <c r="B397" s="12">
        <v>6.0</v>
      </c>
      <c r="C397" s="12"/>
      <c r="D397" s="12"/>
      <c r="E397" s="12"/>
      <c r="F397" s="12"/>
      <c r="G397" s="14" t="s">
        <v>12</v>
      </c>
      <c r="H397" s="15">
        <f>H354 - SUMIF(F392:F401, "DP A/C - IPPB", E392:E401)-SUMIF(F418:F420, "DP A/C - IPPB", E418:E420)-SUMIF(F412:F414, "DP A/C - IPPB", E412:E414)+SUMIF(F406:F408, "DP A/C - IPPB", E406:E408)+SUMIF(F424:F429, "DP A/C - IPPB", E424:E429)</f>
        <v>50</v>
      </c>
    </row>
    <row r="398">
      <c r="B398" s="12">
        <v>7.0</v>
      </c>
      <c r="C398" s="12"/>
      <c r="D398" s="12"/>
      <c r="E398" s="12"/>
      <c r="F398" s="12"/>
      <c r="G398" s="16"/>
      <c r="H398" s="5"/>
    </row>
    <row r="399">
      <c r="B399" s="12">
        <v>8.0</v>
      </c>
      <c r="C399" s="12"/>
      <c r="D399" s="12"/>
      <c r="E399" s="12"/>
      <c r="F399" s="12"/>
      <c r="G399" s="17" t="s">
        <v>13</v>
      </c>
      <c r="H399" s="5"/>
    </row>
    <row r="400">
      <c r="B400" s="12">
        <v>9.0</v>
      </c>
      <c r="C400" s="12"/>
      <c r="D400" s="12"/>
      <c r="E400" s="12"/>
      <c r="F400" s="12"/>
      <c r="G400" s="18">
        <f>E402+G357</f>
        <v>0</v>
      </c>
      <c r="H400" s="5"/>
    </row>
    <row r="401">
      <c r="B401" s="12">
        <v>10.0</v>
      </c>
      <c r="C401" s="12"/>
      <c r="D401" s="12"/>
      <c r="E401" s="12"/>
      <c r="F401" s="12"/>
      <c r="G401" s="19" t="s">
        <v>14</v>
      </c>
      <c r="H401" s="5"/>
    </row>
    <row r="402">
      <c r="B402" s="20" t="s">
        <v>15</v>
      </c>
      <c r="C402" s="4"/>
      <c r="D402" s="5"/>
      <c r="E402" s="9">
        <f>SUM(E392:E401)</f>
        <v>0</v>
      </c>
      <c r="F402" s="12"/>
      <c r="G402" s="16">
        <f>E409+G359</f>
        <v>0</v>
      </c>
      <c r="H402" s="5"/>
    </row>
    <row r="403">
      <c r="B403" s="16"/>
      <c r="C403" s="4"/>
      <c r="D403" s="4"/>
      <c r="E403" s="4"/>
      <c r="F403" s="5"/>
      <c r="G403" s="21" t="s">
        <v>16</v>
      </c>
      <c r="H403" s="5"/>
      <c r="I403" s="1"/>
    </row>
    <row r="404">
      <c r="B404" s="22" t="s">
        <v>17</v>
      </c>
      <c r="C404" s="4"/>
      <c r="D404" s="4"/>
      <c r="E404" s="4"/>
      <c r="F404" s="5"/>
      <c r="G404" s="16">
        <f>E415+G361</f>
        <v>0</v>
      </c>
      <c r="H404" s="5"/>
    </row>
    <row r="405">
      <c r="B405" s="9" t="s">
        <v>2</v>
      </c>
      <c r="C405" s="23" t="s">
        <v>18</v>
      </c>
      <c r="D405" s="20" t="s">
        <v>4</v>
      </c>
      <c r="E405" s="9" t="s">
        <v>5</v>
      </c>
      <c r="F405" s="9" t="s">
        <v>6</v>
      </c>
      <c r="G405" s="24" t="s">
        <v>19</v>
      </c>
      <c r="H405" s="5"/>
    </row>
    <row r="406">
      <c r="B406" s="12">
        <v>1.0</v>
      </c>
      <c r="C406" s="28"/>
      <c r="D406" s="12"/>
      <c r="E406" s="12"/>
      <c r="F406" s="12"/>
      <c r="G406" s="26">
        <f>E421+G363</f>
        <v>0</v>
      </c>
      <c r="H406" s="5"/>
    </row>
    <row r="407">
      <c r="B407" s="12">
        <v>2.0</v>
      </c>
      <c r="C407" s="28"/>
      <c r="D407" s="12"/>
      <c r="E407" s="12"/>
      <c r="F407" s="12"/>
      <c r="G407" s="27"/>
      <c r="H407" s="8"/>
    </row>
    <row r="408">
      <c r="B408" s="12">
        <v>3.0</v>
      </c>
      <c r="C408" s="28"/>
      <c r="D408" s="12"/>
      <c r="E408" s="12"/>
      <c r="F408" s="12"/>
      <c r="G408" s="29"/>
      <c r="H408" s="30"/>
    </row>
    <row r="409">
      <c r="B409" s="20" t="s">
        <v>15</v>
      </c>
      <c r="C409" s="4"/>
      <c r="D409" s="5"/>
      <c r="E409" s="9">
        <f>SUM(E406:E408)</f>
        <v>0</v>
      </c>
      <c r="F409" s="12"/>
      <c r="G409" s="29"/>
      <c r="H409" s="30"/>
    </row>
    <row r="410">
      <c r="B410" s="31" t="s">
        <v>20</v>
      </c>
      <c r="C410" s="4"/>
      <c r="D410" s="4"/>
      <c r="E410" s="4"/>
      <c r="F410" s="5"/>
      <c r="G410" s="29"/>
      <c r="H410" s="30"/>
    </row>
    <row r="411">
      <c r="B411" s="9" t="s">
        <v>2</v>
      </c>
      <c r="C411" s="23" t="s">
        <v>21</v>
      </c>
      <c r="D411" s="20" t="s">
        <v>4</v>
      </c>
      <c r="E411" s="9" t="s">
        <v>5</v>
      </c>
      <c r="F411" s="9" t="s">
        <v>6</v>
      </c>
      <c r="G411" s="29"/>
      <c r="H411" s="30"/>
    </row>
    <row r="412">
      <c r="B412" s="12">
        <v>1.0</v>
      </c>
      <c r="C412" s="28"/>
      <c r="D412" s="12"/>
      <c r="E412" s="12"/>
      <c r="F412" s="12"/>
      <c r="G412" s="29"/>
      <c r="H412" s="30"/>
    </row>
    <row r="413">
      <c r="B413" s="12">
        <v>2.0</v>
      </c>
      <c r="C413" s="13"/>
      <c r="D413" s="12"/>
      <c r="E413" s="12"/>
      <c r="F413" s="12"/>
      <c r="G413" s="29"/>
      <c r="H413" s="30"/>
    </row>
    <row r="414">
      <c r="B414" s="12">
        <v>3.0</v>
      </c>
      <c r="C414" s="13"/>
      <c r="D414" s="12"/>
      <c r="E414" s="12"/>
      <c r="F414" s="12"/>
      <c r="G414" s="29"/>
      <c r="H414" s="30"/>
    </row>
    <row r="415">
      <c r="B415" s="20" t="s">
        <v>15</v>
      </c>
      <c r="C415" s="4"/>
      <c r="D415" s="5"/>
      <c r="E415" s="9">
        <f>SUM(E412:E414)</f>
        <v>0</v>
      </c>
      <c r="F415" s="12"/>
      <c r="G415" s="29"/>
      <c r="H415" s="30"/>
    </row>
    <row r="416">
      <c r="B416" s="32" t="s">
        <v>22</v>
      </c>
      <c r="C416" s="4"/>
      <c r="D416" s="4"/>
      <c r="E416" s="4"/>
      <c r="F416" s="5"/>
      <c r="G416" s="29"/>
      <c r="H416" s="30"/>
    </row>
    <row r="417">
      <c r="B417" s="9" t="s">
        <v>2</v>
      </c>
      <c r="C417" s="23" t="s">
        <v>23</v>
      </c>
      <c r="D417" s="20" t="s">
        <v>4</v>
      </c>
      <c r="E417" s="9" t="s">
        <v>5</v>
      </c>
      <c r="F417" s="9" t="s">
        <v>6</v>
      </c>
      <c r="G417" s="29"/>
      <c r="H417" s="30"/>
    </row>
    <row r="418">
      <c r="B418" s="12">
        <v>1.0</v>
      </c>
      <c r="C418" s="28"/>
      <c r="D418" s="12"/>
      <c r="E418" s="12"/>
      <c r="F418" s="12"/>
      <c r="G418" s="29"/>
      <c r="H418" s="30"/>
    </row>
    <row r="419">
      <c r="B419" s="12">
        <v>2.0</v>
      </c>
      <c r="C419" s="13"/>
      <c r="D419" s="12"/>
      <c r="E419" s="12"/>
      <c r="F419" s="12"/>
      <c r="G419" s="29"/>
      <c r="H419" s="30"/>
    </row>
    <row r="420">
      <c r="B420" s="12">
        <v>3.0</v>
      </c>
      <c r="C420" s="13"/>
      <c r="D420" s="12"/>
      <c r="E420" s="12"/>
      <c r="F420" s="12"/>
      <c r="G420" s="29"/>
      <c r="H420" s="30"/>
    </row>
    <row r="421">
      <c r="B421" s="20" t="s">
        <v>15</v>
      </c>
      <c r="C421" s="4"/>
      <c r="D421" s="5"/>
      <c r="E421" s="9">
        <f>SUM(E418:E420)</f>
        <v>0</v>
      </c>
      <c r="F421" s="12"/>
      <c r="G421" s="29"/>
      <c r="H421" s="30"/>
    </row>
    <row r="422">
      <c r="B422" s="32" t="s">
        <v>24</v>
      </c>
      <c r="C422" s="4"/>
      <c r="D422" s="4"/>
      <c r="E422" s="4"/>
      <c r="F422" s="5"/>
      <c r="G422" s="29"/>
      <c r="H422" s="30"/>
    </row>
    <row r="423">
      <c r="B423" s="9" t="s">
        <v>2</v>
      </c>
      <c r="C423" s="33" t="s">
        <v>25</v>
      </c>
      <c r="D423" s="33" t="s">
        <v>26</v>
      </c>
      <c r="E423" s="9" t="s">
        <v>5</v>
      </c>
      <c r="F423" s="9" t="s">
        <v>6</v>
      </c>
      <c r="G423" s="29"/>
      <c r="H423" s="30"/>
    </row>
    <row r="424">
      <c r="B424" s="12">
        <v>1.0</v>
      </c>
      <c r="C424" s="13"/>
      <c r="D424" s="13"/>
      <c r="E424" s="12"/>
      <c r="F424" s="12"/>
      <c r="G424" s="29"/>
      <c r="H424" s="30"/>
    </row>
    <row r="425">
      <c r="B425" s="12">
        <v>2.0</v>
      </c>
      <c r="C425" s="13"/>
      <c r="D425" s="13"/>
      <c r="E425" s="12"/>
      <c r="F425" s="12"/>
      <c r="G425" s="29"/>
      <c r="H425" s="30"/>
    </row>
    <row r="426">
      <c r="B426" s="12">
        <v>3.0</v>
      </c>
      <c r="C426" s="12"/>
      <c r="D426" s="12"/>
      <c r="E426" s="12"/>
      <c r="F426" s="12"/>
      <c r="G426" s="29"/>
      <c r="H426" s="30"/>
    </row>
    <row r="427">
      <c r="B427" s="12">
        <v>4.0</v>
      </c>
      <c r="C427" s="12"/>
      <c r="D427" s="12"/>
      <c r="E427" s="12"/>
      <c r="F427" s="12"/>
      <c r="G427" s="29"/>
      <c r="H427" s="30"/>
    </row>
    <row r="428">
      <c r="B428" s="12">
        <v>5.0</v>
      </c>
      <c r="C428" s="12"/>
      <c r="D428" s="12"/>
      <c r="E428" s="12"/>
      <c r="F428" s="12"/>
      <c r="G428" s="29"/>
      <c r="H428" s="30"/>
    </row>
    <row r="429">
      <c r="B429" s="12">
        <v>6.0</v>
      </c>
      <c r="C429" s="12"/>
      <c r="D429" s="12"/>
      <c r="E429" s="12"/>
      <c r="F429" s="12"/>
      <c r="G429" s="10"/>
      <c r="H429" s="11"/>
    </row>
    <row r="430">
      <c r="B430" s="34"/>
    </row>
    <row r="432">
      <c r="A432" s="1"/>
      <c r="B432" s="3">
        <v>45758.0</v>
      </c>
      <c r="C432" s="4"/>
      <c r="D432" s="4"/>
      <c r="E432" s="4"/>
      <c r="F432" s="4"/>
      <c r="G432" s="4"/>
      <c r="H432" s="5"/>
    </row>
    <row r="433">
      <c r="B433" s="6" t="s">
        <v>0</v>
      </c>
      <c r="C433" s="4"/>
      <c r="D433" s="4"/>
      <c r="E433" s="4"/>
      <c r="F433" s="5"/>
      <c r="G433" s="7" t="s">
        <v>1</v>
      </c>
      <c r="H433" s="8"/>
    </row>
    <row r="434">
      <c r="B434" s="9" t="s">
        <v>2</v>
      </c>
      <c r="C434" s="9" t="s">
        <v>3</v>
      </c>
      <c r="D434" s="9" t="s">
        <v>4</v>
      </c>
      <c r="E434" s="9" t="s">
        <v>5</v>
      </c>
      <c r="F434" s="9" t="s">
        <v>6</v>
      </c>
      <c r="G434" s="10"/>
      <c r="H434" s="11"/>
    </row>
    <row r="435">
      <c r="B435" s="12">
        <v>1.0</v>
      </c>
      <c r="C435" s="13"/>
      <c r="D435" s="13"/>
      <c r="E435" s="13"/>
      <c r="F435" s="13"/>
      <c r="G435" s="14" t="s">
        <v>7</v>
      </c>
      <c r="H435" s="15">
        <f>H392 - SUMIF(F435:F444, "SR A/C - HDFC", E435:E444)-SUMIF(F461:F463, "SR A/C - HDFC", E461:E463)-SUMIF(F455:F457, "SR A/C - HDFC", E455:E457)+SUMIF(F449:F451, "SR A/C - HDFC", E449:E451)+SUMIF(F467:F472, "SR A/C - HDFC", E467:E472)</f>
        <v>3303.73</v>
      </c>
    </row>
    <row r="436">
      <c r="B436" s="12">
        <v>2.0</v>
      </c>
      <c r="C436" s="12"/>
      <c r="D436" s="12"/>
      <c r="E436" s="12"/>
      <c r="F436" s="12"/>
      <c r="G436" s="14" t="s">
        <v>8</v>
      </c>
      <c r="H436" s="15">
        <f>H393 - SUMIF(F435:F444, "DP A/C - Salary", E435:E444)-SUMIF(F461:F463, "DP A/C - Salary", E461:E463)-SUMIF(F455:F457, "DP A/C - Salary", E455:E457)+SUMIF(F449:F451, "DP A/C - Salary", E449:E451)+SUMIF(F467:F472, "DP A/C - Salary", E467:E472)</f>
        <v>5928</v>
      </c>
    </row>
    <row r="437">
      <c r="B437" s="12">
        <v>3.0</v>
      </c>
      <c r="C437" s="12"/>
      <c r="D437" s="12"/>
      <c r="E437" s="12"/>
      <c r="F437" s="12"/>
      <c r="G437" s="14" t="s">
        <v>9</v>
      </c>
      <c r="H437" s="15">
        <f>H394 - SUMIF(F435:F444, "SR CASH", E435:E444)-SUMIF(F461:F463, "SR CASH", E461:E463)-SUMIF(F455:F457, "SR CASH", E455:E457)+SUMIF(F449:F451, "SR CASH", E449:E451)+SUMIF(F467:F472, "SR CASH", E467:E472)</f>
        <v>1633</v>
      </c>
    </row>
    <row r="438">
      <c r="B438" s="12">
        <v>4.0</v>
      </c>
      <c r="C438" s="12"/>
      <c r="D438" s="12"/>
      <c r="E438" s="12"/>
      <c r="F438" s="12"/>
      <c r="G438" s="14" t="s">
        <v>10</v>
      </c>
      <c r="H438" s="15">
        <f>H395 - SUMIF(F435:F444, "DP CASH", E435:E444)-SUMIF(F461:F463, "DP CASH", E461:E463)-SUMIF(F455:F457, "DP CASH", E455:E457)+SUMIF(F449:F451, "DP CASH", E449:E451)+SUMIF(F467:F472, "DP CASH", E467:E472)</f>
        <v>839</v>
      </c>
    </row>
    <row r="439">
      <c r="B439" s="12">
        <v>5.0</v>
      </c>
      <c r="C439" s="12"/>
      <c r="D439" s="12"/>
      <c r="E439" s="12"/>
      <c r="F439" s="12"/>
      <c r="G439" s="14" t="s">
        <v>11</v>
      </c>
      <c r="H439" s="15">
        <f>H396 - SUMIF(F435:F444, "SR A/C - TDCC", E435:E444)-SUMIF(F461:F463, "SR A/C - TDCC", E461:E463)-SUMIF(F455:F457, "SR A/C - TDCC", E455:E457)+SUMIF(F449:F451, "SR A/C - TDCC", E449:E451)+SUMIF(F467:F472, "SR A/C - TDCC", E467:E472)</f>
        <v>106373.4</v>
      </c>
    </row>
    <row r="440">
      <c r="B440" s="12">
        <v>6.0</v>
      </c>
      <c r="C440" s="12"/>
      <c r="D440" s="12"/>
      <c r="E440" s="12"/>
      <c r="F440" s="12"/>
      <c r="G440" s="14" t="s">
        <v>12</v>
      </c>
      <c r="H440" s="15">
        <f>H397 - SUMIF(F435:F444, "DP A/C - IPPB", E435:E444)-SUMIF(F461:F463, "DP A/C - IPPB", E461:E463)-SUMIF(F455:F457, "DP A/C - IPPB", E455:E457)+SUMIF(F449:F451, "DP A/C - IPPB", E449:E451)+SUMIF(F467:F472, "DP A/C - IPPB", E467:E472)</f>
        <v>50</v>
      </c>
    </row>
    <row r="441">
      <c r="B441" s="12">
        <v>7.0</v>
      </c>
      <c r="C441" s="12"/>
      <c r="D441" s="12"/>
      <c r="E441" s="12"/>
      <c r="F441" s="12"/>
      <c r="G441" s="16"/>
      <c r="H441" s="5"/>
    </row>
    <row r="442">
      <c r="B442" s="12">
        <v>8.0</v>
      </c>
      <c r="C442" s="12"/>
      <c r="D442" s="12"/>
      <c r="E442" s="12"/>
      <c r="F442" s="12"/>
      <c r="G442" s="17" t="s">
        <v>13</v>
      </c>
      <c r="H442" s="5"/>
    </row>
    <row r="443">
      <c r="B443" s="12">
        <v>9.0</v>
      </c>
      <c r="C443" s="12"/>
      <c r="D443" s="12"/>
      <c r="E443" s="12"/>
      <c r="F443" s="12"/>
      <c r="G443" s="18">
        <f>E445+G400</f>
        <v>0</v>
      </c>
      <c r="H443" s="5"/>
    </row>
    <row r="444">
      <c r="B444" s="12">
        <v>10.0</v>
      </c>
      <c r="C444" s="12"/>
      <c r="D444" s="12"/>
      <c r="E444" s="12"/>
      <c r="F444" s="12"/>
      <c r="G444" s="19" t="s">
        <v>14</v>
      </c>
      <c r="H444" s="5"/>
    </row>
    <row r="445">
      <c r="B445" s="20" t="s">
        <v>15</v>
      </c>
      <c r="C445" s="4"/>
      <c r="D445" s="5"/>
      <c r="E445" s="9">
        <f>SUM(E435:E444)</f>
        <v>0</v>
      </c>
      <c r="F445" s="12"/>
      <c r="G445" s="16">
        <f>E452+G402</f>
        <v>0</v>
      </c>
      <c r="H445" s="5"/>
    </row>
    <row r="446">
      <c r="B446" s="16"/>
      <c r="C446" s="4"/>
      <c r="D446" s="4"/>
      <c r="E446" s="4"/>
      <c r="F446" s="5"/>
      <c r="G446" s="21" t="s">
        <v>16</v>
      </c>
      <c r="H446" s="5"/>
      <c r="I446" s="1"/>
    </row>
    <row r="447">
      <c r="B447" s="22" t="s">
        <v>17</v>
      </c>
      <c r="C447" s="4"/>
      <c r="D447" s="4"/>
      <c r="E447" s="4"/>
      <c r="F447" s="5"/>
      <c r="G447" s="16">
        <f>E458+G404</f>
        <v>0</v>
      </c>
      <c r="H447" s="5"/>
    </row>
    <row r="448">
      <c r="B448" s="9" t="s">
        <v>2</v>
      </c>
      <c r="C448" s="23" t="s">
        <v>18</v>
      </c>
      <c r="D448" s="20" t="s">
        <v>4</v>
      </c>
      <c r="E448" s="9" t="s">
        <v>5</v>
      </c>
      <c r="F448" s="9" t="s">
        <v>6</v>
      </c>
      <c r="G448" s="24" t="s">
        <v>19</v>
      </c>
      <c r="H448" s="5"/>
    </row>
    <row r="449">
      <c r="B449" s="12">
        <v>1.0</v>
      </c>
      <c r="C449" s="25"/>
      <c r="D449" s="13"/>
      <c r="E449" s="13"/>
      <c r="F449" s="13" t="s">
        <v>8</v>
      </c>
      <c r="G449" s="26">
        <f>E464+G406</f>
        <v>0</v>
      </c>
      <c r="H449" s="5"/>
    </row>
    <row r="450">
      <c r="B450" s="12">
        <v>2.0</v>
      </c>
      <c r="C450" s="28"/>
      <c r="D450" s="12"/>
      <c r="E450" s="12"/>
      <c r="F450" s="12"/>
      <c r="G450" s="27"/>
      <c r="H450" s="8"/>
    </row>
    <row r="451">
      <c r="B451" s="12">
        <v>3.0</v>
      </c>
      <c r="C451" s="28"/>
      <c r="D451" s="12"/>
      <c r="E451" s="12"/>
      <c r="F451" s="12"/>
      <c r="G451" s="29"/>
      <c r="H451" s="30"/>
    </row>
    <row r="452">
      <c r="B452" s="20" t="s">
        <v>15</v>
      </c>
      <c r="C452" s="4"/>
      <c r="D452" s="5"/>
      <c r="E452" s="9">
        <f>SUM(E449:E451)</f>
        <v>0</v>
      </c>
      <c r="F452" s="12"/>
      <c r="G452" s="29"/>
      <c r="H452" s="30"/>
    </row>
    <row r="453">
      <c r="B453" s="31" t="s">
        <v>20</v>
      </c>
      <c r="C453" s="4"/>
      <c r="D453" s="4"/>
      <c r="E453" s="4"/>
      <c r="F453" s="5"/>
      <c r="G453" s="29"/>
      <c r="H453" s="30"/>
    </row>
    <row r="454">
      <c r="B454" s="9" t="s">
        <v>2</v>
      </c>
      <c r="C454" s="23" t="s">
        <v>21</v>
      </c>
      <c r="D454" s="20" t="s">
        <v>4</v>
      </c>
      <c r="E454" s="9" t="s">
        <v>5</v>
      </c>
      <c r="F454" s="9" t="s">
        <v>6</v>
      </c>
      <c r="G454" s="29"/>
      <c r="H454" s="30"/>
    </row>
    <row r="455">
      <c r="B455" s="12">
        <v>1.0</v>
      </c>
      <c r="C455" s="28"/>
      <c r="D455" s="12"/>
      <c r="E455" s="12"/>
      <c r="F455" s="12"/>
      <c r="G455" s="29"/>
      <c r="H455" s="30"/>
    </row>
    <row r="456">
      <c r="B456" s="12">
        <v>2.0</v>
      </c>
      <c r="C456" s="13"/>
      <c r="D456" s="12"/>
      <c r="E456" s="12"/>
      <c r="F456" s="12"/>
      <c r="G456" s="29"/>
      <c r="H456" s="30"/>
    </row>
    <row r="457">
      <c r="B457" s="12">
        <v>3.0</v>
      </c>
      <c r="C457" s="13"/>
      <c r="D457" s="12"/>
      <c r="E457" s="12"/>
      <c r="F457" s="12"/>
      <c r="G457" s="29"/>
      <c r="H457" s="30"/>
    </row>
    <row r="458">
      <c r="B458" s="20" t="s">
        <v>15</v>
      </c>
      <c r="C458" s="4"/>
      <c r="D458" s="5"/>
      <c r="E458" s="9">
        <f>SUM(E455:E457)</f>
        <v>0</v>
      </c>
      <c r="F458" s="12"/>
      <c r="G458" s="29"/>
      <c r="H458" s="30"/>
    </row>
    <row r="459">
      <c r="B459" s="32" t="s">
        <v>22</v>
      </c>
      <c r="C459" s="4"/>
      <c r="D459" s="4"/>
      <c r="E459" s="4"/>
      <c r="F459" s="5"/>
      <c r="G459" s="29"/>
      <c r="H459" s="30"/>
    </row>
    <row r="460">
      <c r="B460" s="9" t="s">
        <v>2</v>
      </c>
      <c r="C460" s="23" t="s">
        <v>23</v>
      </c>
      <c r="D460" s="20" t="s">
        <v>4</v>
      </c>
      <c r="E460" s="9" t="s">
        <v>5</v>
      </c>
      <c r="F460" s="9" t="s">
        <v>6</v>
      </c>
      <c r="G460" s="29"/>
      <c r="H460" s="30"/>
    </row>
    <row r="461">
      <c r="B461" s="12">
        <v>1.0</v>
      </c>
      <c r="C461" s="28"/>
      <c r="D461" s="12"/>
      <c r="E461" s="12"/>
      <c r="F461" s="12"/>
      <c r="G461" s="29"/>
      <c r="H461" s="30"/>
    </row>
    <row r="462">
      <c r="B462" s="12">
        <v>2.0</v>
      </c>
      <c r="C462" s="13"/>
      <c r="D462" s="12"/>
      <c r="E462" s="12"/>
      <c r="F462" s="12"/>
      <c r="G462" s="29"/>
      <c r="H462" s="30"/>
    </row>
    <row r="463">
      <c r="B463" s="12">
        <v>3.0</v>
      </c>
      <c r="C463" s="13"/>
      <c r="D463" s="12"/>
      <c r="E463" s="12"/>
      <c r="F463" s="12"/>
      <c r="G463" s="29"/>
      <c r="H463" s="30"/>
    </row>
    <row r="464">
      <c r="B464" s="20" t="s">
        <v>15</v>
      </c>
      <c r="C464" s="4"/>
      <c r="D464" s="5"/>
      <c r="E464" s="9">
        <f>SUM(E461:E463)</f>
        <v>0</v>
      </c>
      <c r="F464" s="12"/>
      <c r="G464" s="29"/>
      <c r="H464" s="30"/>
    </row>
    <row r="465">
      <c r="B465" s="32" t="s">
        <v>24</v>
      </c>
      <c r="C465" s="4"/>
      <c r="D465" s="4"/>
      <c r="E465" s="4"/>
      <c r="F465" s="5"/>
      <c r="G465" s="29"/>
      <c r="H465" s="30"/>
    </row>
    <row r="466">
      <c r="B466" s="9" t="s">
        <v>2</v>
      </c>
      <c r="C466" s="33" t="s">
        <v>25</v>
      </c>
      <c r="D466" s="33" t="s">
        <v>26</v>
      </c>
      <c r="E466" s="9" t="s">
        <v>5</v>
      </c>
      <c r="F466" s="9" t="s">
        <v>6</v>
      </c>
      <c r="G466" s="29"/>
      <c r="H466" s="30"/>
    </row>
    <row r="467">
      <c r="B467" s="12">
        <v>1.0</v>
      </c>
      <c r="C467" s="13"/>
      <c r="D467" s="13"/>
      <c r="E467" s="12"/>
      <c r="F467" s="12"/>
      <c r="G467" s="29"/>
      <c r="H467" s="30"/>
    </row>
    <row r="468">
      <c r="B468" s="12">
        <v>2.0</v>
      </c>
      <c r="C468" s="13"/>
      <c r="D468" s="13"/>
      <c r="E468" s="12"/>
      <c r="F468" s="12"/>
      <c r="G468" s="29"/>
      <c r="H468" s="30"/>
    </row>
    <row r="469">
      <c r="B469" s="12">
        <v>3.0</v>
      </c>
      <c r="C469" s="12"/>
      <c r="D469" s="12"/>
      <c r="E469" s="12"/>
      <c r="F469" s="12"/>
      <c r="G469" s="29"/>
      <c r="H469" s="30"/>
    </row>
    <row r="470">
      <c r="B470" s="12">
        <v>4.0</v>
      </c>
      <c r="C470" s="12"/>
      <c r="D470" s="12"/>
      <c r="E470" s="12"/>
      <c r="F470" s="12"/>
      <c r="G470" s="29"/>
      <c r="H470" s="30"/>
    </row>
    <row r="471">
      <c r="B471" s="12">
        <v>5.0</v>
      </c>
      <c r="C471" s="12"/>
      <c r="D471" s="12"/>
      <c r="E471" s="12"/>
      <c r="F471" s="12"/>
      <c r="G471" s="29"/>
      <c r="H471" s="30"/>
    </row>
    <row r="472">
      <c r="B472" s="12">
        <v>6.0</v>
      </c>
      <c r="C472" s="12"/>
      <c r="D472" s="12"/>
      <c r="E472" s="12"/>
      <c r="F472" s="12"/>
      <c r="G472" s="10"/>
      <c r="H472" s="11"/>
    </row>
    <row r="473">
      <c r="B473" s="34"/>
    </row>
    <row r="475">
      <c r="A475" s="1"/>
      <c r="B475" s="3">
        <v>45759.0</v>
      </c>
      <c r="C475" s="4"/>
      <c r="D475" s="4"/>
      <c r="E475" s="4"/>
      <c r="F475" s="4"/>
      <c r="G475" s="4"/>
      <c r="H475" s="5"/>
    </row>
    <row r="476">
      <c r="B476" s="6" t="s">
        <v>0</v>
      </c>
      <c r="C476" s="4"/>
      <c r="D476" s="4"/>
      <c r="E476" s="4"/>
      <c r="F476" s="5"/>
      <c r="G476" s="7" t="s">
        <v>1</v>
      </c>
      <c r="H476" s="8"/>
    </row>
    <row r="477">
      <c r="B477" s="9" t="s">
        <v>2</v>
      </c>
      <c r="C477" s="9" t="s">
        <v>3</v>
      </c>
      <c r="D477" s="9" t="s">
        <v>4</v>
      </c>
      <c r="E477" s="9" t="s">
        <v>5</v>
      </c>
      <c r="F477" s="9" t="s">
        <v>6</v>
      </c>
      <c r="G477" s="10"/>
      <c r="H477" s="11"/>
    </row>
    <row r="478">
      <c r="B478" s="12">
        <v>1.0</v>
      </c>
      <c r="C478" s="13"/>
      <c r="D478" s="13"/>
      <c r="E478" s="13"/>
      <c r="F478" s="13"/>
      <c r="G478" s="14" t="s">
        <v>7</v>
      </c>
      <c r="H478" s="15">
        <f>H435 - SUMIF(F478:F487, "SR A/C - HDFC", E478:E487)-SUMIF(F504:F506, "SR A/C - HDFC", E504:E506)-SUMIF(F498:F500, "SR A/C - HDFC", E498:E500)+SUMIF(F492:F494, "SR A/C - HDFC", E492:E494)+SUMIF(F510:F515, "SR A/C - HDFC", E510:E515)</f>
        <v>3303.73</v>
      </c>
    </row>
    <row r="479">
      <c r="B479" s="12">
        <v>2.0</v>
      </c>
      <c r="C479" s="13"/>
      <c r="D479" s="13"/>
      <c r="E479" s="13"/>
      <c r="F479" s="13"/>
      <c r="G479" s="14" t="s">
        <v>8</v>
      </c>
      <c r="H479" s="15">
        <f>H436 - SUMIF(F478:F487, "DP A/C - Salary", E478:E487)-SUMIF(F504:F506, "DP A/C - Salary", E504:E506)-SUMIF(F498:F500, "DP A/C - Salary", E498:E500)+SUMIF(F492:F494, "DP A/C - Salary", E492:E494)+SUMIF(F510:F515, "DP A/C - Salary", E510:E515)</f>
        <v>5928</v>
      </c>
    </row>
    <row r="480">
      <c r="B480" s="12">
        <v>3.0</v>
      </c>
      <c r="C480" s="13"/>
      <c r="D480" s="13"/>
      <c r="E480" s="13"/>
      <c r="F480" s="13"/>
      <c r="G480" s="14" t="s">
        <v>9</v>
      </c>
      <c r="H480" s="15">
        <f>H437 - SUMIF(F478:F487, "SR CASH", E478:E487)-SUMIF(F504:F506, "SR CASH", E504:E506)-SUMIF(F498:F500, "SR CASH", E498:E500)+SUMIF(F492:F494, "SR CASH", E492:E494)+SUMIF(F510:F515, "SR CASH", E510:E515)</f>
        <v>1633</v>
      </c>
    </row>
    <row r="481">
      <c r="B481" s="12">
        <v>4.0</v>
      </c>
      <c r="C481" s="12"/>
      <c r="D481" s="12"/>
      <c r="E481" s="12"/>
      <c r="F481" s="12"/>
      <c r="G481" s="14" t="s">
        <v>10</v>
      </c>
      <c r="H481" s="15">
        <f>H438 - SUMIF(F478:F487, "DP CASH", E478:E487)-SUMIF(F504:F506, "DP CASH", E504:E506)-SUMIF(F498:F500, "DP CASH", E498:E500)+SUMIF(F492:F494, "DP CASH", E492:E494)+SUMIF(F510:F515, "DP CASH", E510:E515)</f>
        <v>839</v>
      </c>
    </row>
    <row r="482">
      <c r="B482" s="12">
        <v>5.0</v>
      </c>
      <c r="C482" s="12"/>
      <c r="D482" s="12"/>
      <c r="E482" s="12"/>
      <c r="F482" s="12"/>
      <c r="G482" s="14" t="s">
        <v>11</v>
      </c>
      <c r="H482" s="15">
        <f>H439 - SUMIF(F478:F487, "SR A/C - TDCC", E478:E487)-SUMIF(F504:F506, "SR A/C - TDCC", E504:E506)-SUMIF(F498:F500, "SR A/C - TDCC", E498:E500)+SUMIF(F492:F494, "SR A/C - TDCC", E492:E494)+SUMIF(F510:F515, "SR A/C - TDCC", E510:E515)</f>
        <v>106373.4</v>
      </c>
    </row>
    <row r="483">
      <c r="B483" s="12">
        <v>6.0</v>
      </c>
      <c r="C483" s="12"/>
      <c r="D483" s="12"/>
      <c r="E483" s="12"/>
      <c r="F483" s="12"/>
      <c r="G483" s="14" t="s">
        <v>12</v>
      </c>
      <c r="H483" s="15">
        <f>H440 - SUMIF(F478:F487, "DP A/C - IPPB", E478:E487)-SUMIF(F504:F506, "DP A/C - IPPB", E504:E506)-SUMIF(F498:F500, "DP A/C - IPPB", E498:E500)+SUMIF(F492:F494, "DP A/C - IPPB", E492:E494)+SUMIF(F510:F515, "DP A/C - IPPB", E510:E515)</f>
        <v>50</v>
      </c>
    </row>
    <row r="484">
      <c r="B484" s="12">
        <v>7.0</v>
      </c>
      <c r="C484" s="12"/>
      <c r="D484" s="12"/>
      <c r="E484" s="12"/>
      <c r="F484" s="12"/>
      <c r="G484" s="16"/>
      <c r="H484" s="5"/>
    </row>
    <row r="485">
      <c r="B485" s="12">
        <v>8.0</v>
      </c>
      <c r="C485" s="12"/>
      <c r="D485" s="12"/>
      <c r="E485" s="12"/>
      <c r="F485" s="12"/>
      <c r="G485" s="17" t="s">
        <v>13</v>
      </c>
      <c r="H485" s="5"/>
    </row>
    <row r="486">
      <c r="B486" s="12">
        <v>9.0</v>
      </c>
      <c r="C486" s="12"/>
      <c r="D486" s="12"/>
      <c r="E486" s="12"/>
      <c r="F486" s="12"/>
      <c r="G486" s="18">
        <f>E488+G443</f>
        <v>0</v>
      </c>
      <c r="H486" s="5"/>
    </row>
    <row r="487">
      <c r="B487" s="12">
        <v>10.0</v>
      </c>
      <c r="C487" s="12"/>
      <c r="D487" s="12"/>
      <c r="E487" s="12"/>
      <c r="F487" s="12"/>
      <c r="G487" s="19" t="s">
        <v>14</v>
      </c>
      <c r="H487" s="5"/>
    </row>
    <row r="488">
      <c r="B488" s="20" t="s">
        <v>15</v>
      </c>
      <c r="C488" s="4"/>
      <c r="D488" s="5"/>
      <c r="E488" s="9">
        <f>SUM(E478:E487)</f>
        <v>0</v>
      </c>
      <c r="F488" s="12"/>
      <c r="G488" s="16">
        <f>E495+G445</f>
        <v>0</v>
      </c>
      <c r="H488" s="5"/>
    </row>
    <row r="489">
      <c r="B489" s="16"/>
      <c r="C489" s="4"/>
      <c r="D489" s="4"/>
      <c r="E489" s="4"/>
      <c r="F489" s="5"/>
      <c r="G489" s="21" t="s">
        <v>16</v>
      </c>
      <c r="H489" s="5"/>
      <c r="I489" s="1"/>
    </row>
    <row r="490">
      <c r="B490" s="22" t="s">
        <v>17</v>
      </c>
      <c r="C490" s="4"/>
      <c r="D490" s="4"/>
      <c r="E490" s="4"/>
      <c r="F490" s="5"/>
      <c r="G490" s="16">
        <f>E501+G447</f>
        <v>0</v>
      </c>
      <c r="H490" s="5"/>
    </row>
    <row r="491">
      <c r="B491" s="9" t="s">
        <v>2</v>
      </c>
      <c r="C491" s="23" t="s">
        <v>18</v>
      </c>
      <c r="D491" s="20" t="s">
        <v>4</v>
      </c>
      <c r="E491" s="9" t="s">
        <v>5</v>
      </c>
      <c r="F491" s="9" t="s">
        <v>6</v>
      </c>
      <c r="G491" s="24" t="s">
        <v>19</v>
      </c>
      <c r="H491" s="5"/>
    </row>
    <row r="492">
      <c r="B492" s="12">
        <v>1.0</v>
      </c>
      <c r="C492" s="28"/>
      <c r="D492" s="12"/>
      <c r="E492" s="12"/>
      <c r="F492" s="12"/>
      <c r="G492" s="26">
        <f>E507+G449</f>
        <v>0</v>
      </c>
      <c r="H492" s="5"/>
    </row>
    <row r="493">
      <c r="B493" s="12">
        <v>2.0</v>
      </c>
      <c r="C493" s="28"/>
      <c r="D493" s="12"/>
      <c r="E493" s="12"/>
      <c r="F493" s="12"/>
      <c r="G493" s="27"/>
      <c r="H493" s="8"/>
    </row>
    <row r="494">
      <c r="B494" s="12">
        <v>3.0</v>
      </c>
      <c r="C494" s="28"/>
      <c r="D494" s="12"/>
      <c r="E494" s="12"/>
      <c r="F494" s="12"/>
      <c r="G494" s="29"/>
      <c r="H494" s="30"/>
    </row>
    <row r="495">
      <c r="B495" s="20" t="s">
        <v>15</v>
      </c>
      <c r="C495" s="4"/>
      <c r="D495" s="5"/>
      <c r="E495" s="9">
        <f>SUM(E492:E494)</f>
        <v>0</v>
      </c>
      <c r="F495" s="12"/>
      <c r="G495" s="29"/>
      <c r="H495" s="30"/>
    </row>
    <row r="496">
      <c r="B496" s="31" t="s">
        <v>20</v>
      </c>
      <c r="C496" s="4"/>
      <c r="D496" s="4"/>
      <c r="E496" s="4"/>
      <c r="F496" s="5"/>
      <c r="G496" s="29"/>
      <c r="H496" s="30"/>
    </row>
    <row r="497">
      <c r="B497" s="9" t="s">
        <v>2</v>
      </c>
      <c r="C497" s="23" t="s">
        <v>21</v>
      </c>
      <c r="D497" s="20" t="s">
        <v>4</v>
      </c>
      <c r="E497" s="9" t="s">
        <v>5</v>
      </c>
      <c r="F497" s="9" t="s">
        <v>6</v>
      </c>
      <c r="G497" s="29"/>
      <c r="H497" s="30"/>
    </row>
    <row r="498">
      <c r="B498" s="12">
        <v>1.0</v>
      </c>
      <c r="C498" s="28"/>
      <c r="D498" s="12"/>
      <c r="E498" s="12"/>
      <c r="F498" s="12"/>
      <c r="G498" s="29"/>
      <c r="H498" s="30"/>
    </row>
    <row r="499">
      <c r="B499" s="12">
        <v>2.0</v>
      </c>
      <c r="C499" s="13"/>
      <c r="D499" s="12"/>
      <c r="E499" s="12"/>
      <c r="F499" s="12"/>
      <c r="G499" s="29"/>
      <c r="H499" s="30"/>
    </row>
    <row r="500">
      <c r="B500" s="12">
        <v>3.0</v>
      </c>
      <c r="C500" s="13"/>
      <c r="D500" s="12"/>
      <c r="E500" s="12"/>
      <c r="F500" s="12"/>
      <c r="G500" s="29"/>
      <c r="H500" s="30"/>
    </row>
    <row r="501">
      <c r="B501" s="20" t="s">
        <v>15</v>
      </c>
      <c r="C501" s="4"/>
      <c r="D501" s="5"/>
      <c r="E501" s="9">
        <f>SUM(E498:E500)</f>
        <v>0</v>
      </c>
      <c r="F501" s="12"/>
      <c r="G501" s="29"/>
      <c r="H501" s="30"/>
    </row>
    <row r="502">
      <c r="B502" s="32" t="s">
        <v>22</v>
      </c>
      <c r="C502" s="4"/>
      <c r="D502" s="4"/>
      <c r="E502" s="4"/>
      <c r="F502" s="5"/>
      <c r="G502" s="29"/>
      <c r="H502" s="30"/>
    </row>
    <row r="503">
      <c r="B503" s="9" t="s">
        <v>2</v>
      </c>
      <c r="C503" s="23" t="s">
        <v>23</v>
      </c>
      <c r="D503" s="20" t="s">
        <v>4</v>
      </c>
      <c r="E503" s="9" t="s">
        <v>5</v>
      </c>
      <c r="F503" s="9" t="s">
        <v>6</v>
      </c>
      <c r="G503" s="29"/>
      <c r="H503" s="30"/>
    </row>
    <row r="504">
      <c r="B504" s="12">
        <v>1.0</v>
      </c>
      <c r="C504" s="28"/>
      <c r="D504" s="12"/>
      <c r="E504" s="12"/>
      <c r="F504" s="12"/>
      <c r="G504" s="29"/>
      <c r="H504" s="30"/>
    </row>
    <row r="505">
      <c r="B505" s="12">
        <v>2.0</v>
      </c>
      <c r="C505" s="13"/>
      <c r="D505" s="12"/>
      <c r="E505" s="12"/>
      <c r="F505" s="12"/>
      <c r="G505" s="29"/>
      <c r="H505" s="30"/>
    </row>
    <row r="506">
      <c r="B506" s="12">
        <v>3.0</v>
      </c>
      <c r="C506" s="13"/>
      <c r="D506" s="12"/>
      <c r="E506" s="12"/>
      <c r="F506" s="12"/>
      <c r="G506" s="29"/>
      <c r="H506" s="30"/>
    </row>
    <row r="507">
      <c r="B507" s="20" t="s">
        <v>15</v>
      </c>
      <c r="C507" s="4"/>
      <c r="D507" s="5"/>
      <c r="E507" s="9">
        <f>SUM(E504:E506)</f>
        <v>0</v>
      </c>
      <c r="F507" s="12"/>
      <c r="G507" s="29"/>
      <c r="H507" s="30"/>
    </row>
    <row r="508">
      <c r="B508" s="32" t="s">
        <v>24</v>
      </c>
      <c r="C508" s="4"/>
      <c r="D508" s="4"/>
      <c r="E508" s="4"/>
      <c r="F508" s="5"/>
      <c r="G508" s="29"/>
      <c r="H508" s="30"/>
    </row>
    <row r="509">
      <c r="B509" s="9" t="s">
        <v>2</v>
      </c>
      <c r="C509" s="33" t="s">
        <v>25</v>
      </c>
      <c r="D509" s="33" t="s">
        <v>26</v>
      </c>
      <c r="E509" s="9" t="s">
        <v>5</v>
      </c>
      <c r="F509" s="9" t="s">
        <v>6</v>
      </c>
      <c r="G509" s="29"/>
      <c r="H509" s="30"/>
    </row>
    <row r="510">
      <c r="B510" s="12">
        <v>1.0</v>
      </c>
      <c r="C510" s="13"/>
      <c r="D510" s="13"/>
      <c r="E510" s="12"/>
      <c r="F510" s="12"/>
      <c r="G510" s="29"/>
      <c r="H510" s="30"/>
    </row>
    <row r="511">
      <c r="B511" s="12">
        <v>2.0</v>
      </c>
      <c r="C511" s="13"/>
      <c r="D511" s="13"/>
      <c r="E511" s="12"/>
      <c r="F511" s="12"/>
      <c r="G511" s="29"/>
      <c r="H511" s="30"/>
    </row>
    <row r="512">
      <c r="B512" s="12">
        <v>3.0</v>
      </c>
      <c r="C512" s="12"/>
      <c r="D512" s="12"/>
      <c r="E512" s="12"/>
      <c r="F512" s="12"/>
      <c r="G512" s="29"/>
      <c r="H512" s="30"/>
    </row>
    <row r="513">
      <c r="B513" s="12">
        <v>4.0</v>
      </c>
      <c r="C513" s="12"/>
      <c r="D513" s="12"/>
      <c r="E513" s="12"/>
      <c r="F513" s="12"/>
      <c r="G513" s="29"/>
      <c r="H513" s="30"/>
    </row>
    <row r="514">
      <c r="B514" s="12">
        <v>5.0</v>
      </c>
      <c r="C514" s="12"/>
      <c r="D514" s="12"/>
      <c r="E514" s="12"/>
      <c r="F514" s="12"/>
      <c r="G514" s="29"/>
      <c r="H514" s="30"/>
    </row>
    <row r="515">
      <c r="B515" s="12">
        <v>6.0</v>
      </c>
      <c r="C515" s="12"/>
      <c r="D515" s="12"/>
      <c r="E515" s="12"/>
      <c r="F515" s="12"/>
      <c r="G515" s="10"/>
      <c r="H515" s="11"/>
    </row>
    <row r="516">
      <c r="B516" s="34"/>
    </row>
    <row r="518">
      <c r="A518" s="1"/>
      <c r="B518" s="3">
        <v>45760.0</v>
      </c>
      <c r="C518" s="4"/>
      <c r="D518" s="4"/>
      <c r="E518" s="4"/>
      <c r="F518" s="4"/>
      <c r="G518" s="4"/>
      <c r="H518" s="5"/>
    </row>
    <row r="519">
      <c r="B519" s="6" t="s">
        <v>0</v>
      </c>
      <c r="C519" s="4"/>
      <c r="D519" s="4"/>
      <c r="E519" s="4"/>
      <c r="F519" s="5"/>
      <c r="G519" s="7" t="s">
        <v>1</v>
      </c>
      <c r="H519" s="8"/>
    </row>
    <row r="520">
      <c r="B520" s="9" t="s">
        <v>2</v>
      </c>
      <c r="C520" s="9" t="s">
        <v>3</v>
      </c>
      <c r="D520" s="9" t="s">
        <v>4</v>
      </c>
      <c r="E520" s="9" t="s">
        <v>5</v>
      </c>
      <c r="F520" s="9" t="s">
        <v>6</v>
      </c>
      <c r="G520" s="10"/>
      <c r="H520" s="11"/>
    </row>
    <row r="521">
      <c r="B521" s="12">
        <v>1.0</v>
      </c>
      <c r="C521" s="13"/>
      <c r="D521" s="13"/>
      <c r="E521" s="13"/>
      <c r="F521" s="12"/>
      <c r="G521" s="14" t="s">
        <v>7</v>
      </c>
      <c r="H521" s="15">
        <f>H478 - SUMIF(F521:F530, "SR A/C - HDFC", E521:E530)-SUMIF(F547:F549, "SR A/C - HDFC", E547:E549)-SUMIF(F541:F543, "SR A/C - HDFC", E541:E543)+SUMIF(F535:F537, "SR A/C - HDFC", E535:E537)+SUMIF(F553:F558, "SR A/C - HDFC", E553:E558)</f>
        <v>3303.73</v>
      </c>
    </row>
    <row r="522">
      <c r="B522" s="12">
        <v>2.0</v>
      </c>
      <c r="C522" s="13"/>
      <c r="D522" s="13"/>
      <c r="E522" s="13"/>
      <c r="F522" s="13"/>
      <c r="G522" s="14" t="s">
        <v>8</v>
      </c>
      <c r="H522" s="15">
        <f>H479 - SUMIF(F521:F530, "DP A/C - Salary", E521:E530)-SUMIF(F547:F549, "DP A/C - Salary", E547:E549)-SUMIF(F541:F543, "DP A/C - Salary", E541:E543)+SUMIF(F535:F537, "DP A/C - Salary", E535:E537)+SUMIF(F553:F558, "DP A/C - Salary", E553:E558)</f>
        <v>5928</v>
      </c>
    </row>
    <row r="523">
      <c r="B523" s="12">
        <v>3.0</v>
      </c>
      <c r="C523" s="13"/>
      <c r="D523" s="13"/>
      <c r="E523" s="13"/>
      <c r="F523" s="13"/>
      <c r="G523" s="14" t="s">
        <v>9</v>
      </c>
      <c r="H523" s="15">
        <f>H480 - SUMIF(F521:F530, "SR CASH", E521:E530)-SUMIF(F547:F549, "SR CASH", E547:E549)-SUMIF(F541:F543, "SR CASH", E541:E543)+SUMIF(F535:F537, "SR CASH", E535:E537)+SUMIF(F553:F558, "SR CASH", E553:E558)</f>
        <v>1633</v>
      </c>
    </row>
    <row r="524">
      <c r="B524" s="12">
        <v>4.0</v>
      </c>
      <c r="C524" s="13"/>
      <c r="D524" s="13"/>
      <c r="E524" s="13"/>
      <c r="F524" s="13"/>
      <c r="G524" s="14" t="s">
        <v>10</v>
      </c>
      <c r="H524" s="15">
        <f>H481 - SUMIF(F521:F530, "DP CASH", E521:E530)-SUMIF(F547:F549, "DP CASH", E547:E549)-SUMIF(F541:F543, "DP CASH", E541:E543)+SUMIF(F535:F537, "DP CASH", E535:E537)+SUMIF(F553:F558, "DP CASH", E553:E558)</f>
        <v>839</v>
      </c>
    </row>
    <row r="525">
      <c r="B525" s="12">
        <v>5.0</v>
      </c>
      <c r="C525" s="13"/>
      <c r="D525" s="13"/>
      <c r="E525" s="13"/>
      <c r="F525" s="13"/>
      <c r="G525" s="14" t="s">
        <v>11</v>
      </c>
      <c r="H525" s="15">
        <f>H482 - SUMIF(F521:F530, "SR A/C - TDCC", E521:E530)-SUMIF(F547:F549, "SR A/C - TDCC", E547:E549)-SUMIF(F541:F543, "SR A/C - TDCC", E541:E543)+SUMIF(F535:F537, "SR A/C - TDCC", E535:E537)+SUMIF(F553:F558, "SR A/C - TDCC", E553:E558)</f>
        <v>106373.4</v>
      </c>
    </row>
    <row r="526">
      <c r="B526" s="12">
        <v>6.0</v>
      </c>
      <c r="C526" s="12"/>
      <c r="D526" s="12"/>
      <c r="E526" s="12"/>
      <c r="F526" s="12"/>
      <c r="G526" s="14" t="s">
        <v>12</v>
      </c>
      <c r="H526" s="15">
        <f>H483 - SUMIF(F521:F530, "DP A/C - IPPB", E521:E530)-SUMIF(F547:F549, "DP A/C - IPPB", E547:E549)-SUMIF(F541:F543, "DP A/C - IPPB", E541:E543)+SUMIF(F535:F537, "DP A/C - IPPB", E535:E537)+SUMIF(F553:F558, "DP A/C - IPPB", E553:E558)</f>
        <v>50</v>
      </c>
    </row>
    <row r="527">
      <c r="B527" s="12">
        <v>7.0</v>
      </c>
      <c r="C527" s="12"/>
      <c r="D527" s="12"/>
      <c r="E527" s="12"/>
      <c r="F527" s="12"/>
      <c r="G527" s="16"/>
      <c r="H527" s="5"/>
    </row>
    <row r="528">
      <c r="B528" s="12">
        <v>8.0</v>
      </c>
      <c r="C528" s="12"/>
      <c r="D528" s="12"/>
      <c r="E528" s="12"/>
      <c r="F528" s="12"/>
      <c r="G528" s="17" t="s">
        <v>13</v>
      </c>
      <c r="H528" s="5"/>
    </row>
    <row r="529">
      <c r="B529" s="12">
        <v>9.0</v>
      </c>
      <c r="C529" s="12"/>
      <c r="D529" s="12"/>
      <c r="E529" s="12"/>
      <c r="F529" s="12"/>
      <c r="G529" s="18">
        <f>E531+G486</f>
        <v>0</v>
      </c>
      <c r="H529" s="5"/>
    </row>
    <row r="530">
      <c r="B530" s="12">
        <v>10.0</v>
      </c>
      <c r="C530" s="12"/>
      <c r="D530" s="12"/>
      <c r="E530" s="12"/>
      <c r="F530" s="12"/>
      <c r="G530" s="19" t="s">
        <v>14</v>
      </c>
      <c r="H530" s="5"/>
    </row>
    <row r="531">
      <c r="B531" s="20" t="s">
        <v>15</v>
      </c>
      <c r="C531" s="4"/>
      <c r="D531" s="5"/>
      <c r="E531" s="9">
        <f>SUM(E521:E530)</f>
        <v>0</v>
      </c>
      <c r="F531" s="12"/>
      <c r="G531" s="16">
        <f>E538+G488</f>
        <v>0</v>
      </c>
      <c r="H531" s="5"/>
    </row>
    <row r="532">
      <c r="B532" s="16"/>
      <c r="C532" s="4"/>
      <c r="D532" s="4"/>
      <c r="E532" s="4"/>
      <c r="F532" s="5"/>
      <c r="G532" s="21" t="s">
        <v>16</v>
      </c>
      <c r="H532" s="5"/>
      <c r="I532" s="1"/>
    </row>
    <row r="533">
      <c r="B533" s="22" t="s">
        <v>17</v>
      </c>
      <c r="C533" s="4"/>
      <c r="D533" s="4"/>
      <c r="E533" s="4"/>
      <c r="F533" s="5"/>
      <c r="G533" s="16">
        <f>E544+G490</f>
        <v>0</v>
      </c>
      <c r="H533" s="5"/>
    </row>
    <row r="534">
      <c r="B534" s="9" t="s">
        <v>2</v>
      </c>
      <c r="C534" s="23" t="s">
        <v>18</v>
      </c>
      <c r="D534" s="20" t="s">
        <v>4</v>
      </c>
      <c r="E534" s="9" t="s">
        <v>5</v>
      </c>
      <c r="F534" s="9" t="s">
        <v>6</v>
      </c>
      <c r="G534" s="24" t="s">
        <v>19</v>
      </c>
      <c r="H534" s="5"/>
    </row>
    <row r="535">
      <c r="B535" s="12">
        <v>1.0</v>
      </c>
      <c r="C535" s="28"/>
      <c r="D535" s="12"/>
      <c r="E535" s="12"/>
      <c r="F535" s="12"/>
      <c r="G535" s="26">
        <f>E550+G492</f>
        <v>0</v>
      </c>
      <c r="H535" s="5"/>
    </row>
    <row r="536">
      <c r="B536" s="12">
        <v>2.0</v>
      </c>
      <c r="C536" s="28"/>
      <c r="D536" s="12"/>
      <c r="E536" s="12"/>
      <c r="F536" s="12"/>
      <c r="G536" s="27"/>
      <c r="H536" s="8"/>
    </row>
    <row r="537">
      <c r="B537" s="12">
        <v>3.0</v>
      </c>
      <c r="C537" s="28"/>
      <c r="D537" s="12"/>
      <c r="E537" s="12"/>
      <c r="F537" s="12"/>
      <c r="G537" s="29"/>
      <c r="H537" s="30"/>
    </row>
    <row r="538">
      <c r="B538" s="20" t="s">
        <v>15</v>
      </c>
      <c r="C538" s="4"/>
      <c r="D538" s="5"/>
      <c r="E538" s="9">
        <f>SUM(E535:E537)</f>
        <v>0</v>
      </c>
      <c r="F538" s="12"/>
      <c r="G538" s="29"/>
      <c r="H538" s="30"/>
    </row>
    <row r="539">
      <c r="B539" s="31" t="s">
        <v>20</v>
      </c>
      <c r="C539" s="4"/>
      <c r="D539" s="4"/>
      <c r="E539" s="4"/>
      <c r="F539" s="5"/>
      <c r="G539" s="29"/>
      <c r="H539" s="30"/>
    </row>
    <row r="540">
      <c r="B540" s="9" t="s">
        <v>2</v>
      </c>
      <c r="C540" s="23" t="s">
        <v>21</v>
      </c>
      <c r="D540" s="20" t="s">
        <v>4</v>
      </c>
      <c r="E540" s="9" t="s">
        <v>5</v>
      </c>
      <c r="F540" s="9" t="s">
        <v>6</v>
      </c>
      <c r="G540" s="29"/>
      <c r="H540" s="30"/>
    </row>
    <row r="541">
      <c r="B541" s="12">
        <v>1.0</v>
      </c>
      <c r="C541" s="28"/>
      <c r="D541" s="12"/>
      <c r="E541" s="12"/>
      <c r="F541" s="12"/>
      <c r="G541" s="29"/>
      <c r="H541" s="30"/>
    </row>
    <row r="542">
      <c r="B542" s="12">
        <v>2.0</v>
      </c>
      <c r="C542" s="13"/>
      <c r="D542" s="12"/>
      <c r="E542" s="12"/>
      <c r="F542" s="12"/>
      <c r="G542" s="29"/>
      <c r="H542" s="30"/>
    </row>
    <row r="543">
      <c r="B543" s="12">
        <v>3.0</v>
      </c>
      <c r="C543" s="13"/>
      <c r="D543" s="12"/>
      <c r="E543" s="12"/>
      <c r="F543" s="12"/>
      <c r="G543" s="29"/>
      <c r="H543" s="30"/>
    </row>
    <row r="544">
      <c r="B544" s="20" t="s">
        <v>15</v>
      </c>
      <c r="C544" s="4"/>
      <c r="D544" s="5"/>
      <c r="E544" s="9">
        <f>SUM(E541:E543)</f>
        <v>0</v>
      </c>
      <c r="F544" s="12"/>
      <c r="G544" s="29"/>
      <c r="H544" s="30"/>
    </row>
    <row r="545">
      <c r="B545" s="32" t="s">
        <v>22</v>
      </c>
      <c r="C545" s="4"/>
      <c r="D545" s="4"/>
      <c r="E545" s="4"/>
      <c r="F545" s="5"/>
      <c r="G545" s="29"/>
      <c r="H545" s="30"/>
    </row>
    <row r="546">
      <c r="B546" s="9" t="s">
        <v>2</v>
      </c>
      <c r="C546" s="23" t="s">
        <v>23</v>
      </c>
      <c r="D546" s="20" t="s">
        <v>4</v>
      </c>
      <c r="E546" s="9" t="s">
        <v>5</v>
      </c>
      <c r="F546" s="9" t="s">
        <v>6</v>
      </c>
      <c r="G546" s="29"/>
      <c r="H546" s="30"/>
    </row>
    <row r="547">
      <c r="B547" s="12">
        <v>1.0</v>
      </c>
      <c r="C547" s="28"/>
      <c r="D547" s="12"/>
      <c r="E547" s="12"/>
      <c r="F547" s="12"/>
      <c r="G547" s="29"/>
      <c r="H547" s="30"/>
    </row>
    <row r="548">
      <c r="B548" s="12">
        <v>2.0</v>
      </c>
      <c r="C548" s="13"/>
      <c r="D548" s="12"/>
      <c r="E548" s="12"/>
      <c r="F548" s="12"/>
      <c r="G548" s="29"/>
      <c r="H548" s="30"/>
    </row>
    <row r="549">
      <c r="B549" s="12">
        <v>3.0</v>
      </c>
      <c r="C549" s="13"/>
      <c r="D549" s="12"/>
      <c r="E549" s="12"/>
      <c r="F549" s="12"/>
      <c r="G549" s="29"/>
      <c r="H549" s="30"/>
    </row>
    <row r="550">
      <c r="B550" s="20" t="s">
        <v>15</v>
      </c>
      <c r="C550" s="4"/>
      <c r="D550" s="5"/>
      <c r="E550" s="9">
        <f>SUM(E547:E549)</f>
        <v>0</v>
      </c>
      <c r="F550" s="12"/>
      <c r="G550" s="29"/>
      <c r="H550" s="30"/>
    </row>
    <row r="551">
      <c r="B551" s="32" t="s">
        <v>24</v>
      </c>
      <c r="C551" s="4"/>
      <c r="D551" s="4"/>
      <c r="E551" s="4"/>
      <c r="F551" s="5"/>
      <c r="G551" s="29"/>
      <c r="H551" s="30"/>
    </row>
    <row r="552">
      <c r="B552" s="9" t="s">
        <v>2</v>
      </c>
      <c r="C552" s="33" t="s">
        <v>25</v>
      </c>
      <c r="D552" s="33" t="s">
        <v>26</v>
      </c>
      <c r="E552" s="9" t="s">
        <v>5</v>
      </c>
      <c r="F552" s="9" t="s">
        <v>6</v>
      </c>
      <c r="G552" s="29"/>
      <c r="H552" s="30"/>
    </row>
    <row r="553">
      <c r="B553" s="12"/>
      <c r="C553" s="13"/>
      <c r="D553" s="13"/>
      <c r="E553" s="13"/>
      <c r="F553" s="13"/>
      <c r="G553" s="29"/>
      <c r="H553" s="30"/>
    </row>
    <row r="554">
      <c r="B554" s="12"/>
      <c r="C554" s="13"/>
      <c r="D554" s="13"/>
      <c r="E554" s="13"/>
      <c r="F554" s="13"/>
      <c r="G554" s="29"/>
      <c r="H554" s="30"/>
    </row>
    <row r="555">
      <c r="B555" s="12">
        <v>3.0</v>
      </c>
      <c r="C555" s="12"/>
      <c r="D555" s="12"/>
      <c r="E555" s="12"/>
      <c r="F555" s="12"/>
      <c r="G555" s="29"/>
      <c r="H555" s="30"/>
    </row>
    <row r="556">
      <c r="B556" s="12">
        <v>4.0</v>
      </c>
      <c r="C556" s="12"/>
      <c r="D556" s="12"/>
      <c r="E556" s="12"/>
      <c r="F556" s="12"/>
      <c r="G556" s="29"/>
      <c r="H556" s="30"/>
    </row>
    <row r="557">
      <c r="B557" s="12">
        <v>5.0</v>
      </c>
      <c r="C557" s="12"/>
      <c r="D557" s="12"/>
      <c r="E557" s="12"/>
      <c r="F557" s="12"/>
      <c r="G557" s="29"/>
      <c r="H557" s="30"/>
    </row>
    <row r="558">
      <c r="B558" s="12">
        <v>6.0</v>
      </c>
      <c r="C558" s="12"/>
      <c r="D558" s="12"/>
      <c r="E558" s="12"/>
      <c r="F558" s="12"/>
      <c r="G558" s="10"/>
      <c r="H558" s="11"/>
    </row>
    <row r="559">
      <c r="B559" s="34"/>
    </row>
    <row r="561">
      <c r="A561" s="1"/>
      <c r="B561" s="3">
        <v>45761.0</v>
      </c>
      <c r="C561" s="4"/>
      <c r="D561" s="4"/>
      <c r="E561" s="4"/>
      <c r="F561" s="4"/>
      <c r="G561" s="4"/>
      <c r="H561" s="5"/>
    </row>
    <row r="562">
      <c r="B562" s="6" t="s">
        <v>0</v>
      </c>
      <c r="C562" s="4"/>
      <c r="D562" s="4"/>
      <c r="E562" s="4"/>
      <c r="F562" s="5"/>
      <c r="G562" s="7" t="s">
        <v>1</v>
      </c>
      <c r="H562" s="8"/>
    </row>
    <row r="563">
      <c r="B563" s="9" t="s">
        <v>2</v>
      </c>
      <c r="C563" s="9" t="s">
        <v>3</v>
      </c>
      <c r="D563" s="9" t="s">
        <v>4</v>
      </c>
      <c r="E563" s="9" t="s">
        <v>5</v>
      </c>
      <c r="F563" s="9" t="s">
        <v>6</v>
      </c>
      <c r="G563" s="10"/>
      <c r="H563" s="11"/>
    </row>
    <row r="564">
      <c r="B564" s="12">
        <v>1.0</v>
      </c>
      <c r="C564" s="13"/>
      <c r="D564" s="13"/>
      <c r="E564" s="13"/>
      <c r="F564" s="12"/>
      <c r="G564" s="14" t="s">
        <v>7</v>
      </c>
      <c r="H564" s="15">
        <f>H521 - SUMIF(F564:F573, "SR A/C - HDFC", E564:E573)-SUMIF(F590:F592, "SR A/C - HDFC", E590:E592)-SUMIF(F584:F586, "SR A/C - HDFC", E584:E586)+SUMIF(F578:F580, "SR A/C - HDFC", E578:E580)+SUMIF(F596:F601, "SR A/C - HDFC", E596:E601)</f>
        <v>3303.73</v>
      </c>
    </row>
    <row r="565">
      <c r="B565" s="12">
        <v>2.0</v>
      </c>
      <c r="C565" s="13"/>
      <c r="D565" s="13"/>
      <c r="E565" s="13"/>
      <c r="F565" s="13"/>
      <c r="G565" s="14" t="s">
        <v>8</v>
      </c>
      <c r="H565" s="15">
        <f>H522 - SUMIF(F564:F573, "DP A/C - Salary", E564:E573)-SUMIF(F590:F592, "DP A/C - Salary", E590:E592)-SUMIF(F584:F586, "DP A/C - Salary", E584:E586)+SUMIF(F578:F580, "DP A/C - Salary", E578:E580)+SUMIF(F596:F601, "DP A/C - Salary", E596:E601)</f>
        <v>5928</v>
      </c>
    </row>
    <row r="566">
      <c r="B566" s="12">
        <v>3.0</v>
      </c>
      <c r="C566" s="13"/>
      <c r="D566" s="13"/>
      <c r="E566" s="13"/>
      <c r="F566" s="12"/>
      <c r="G566" s="14" t="s">
        <v>9</v>
      </c>
      <c r="H566" s="15">
        <f>H523 - SUMIF(F564:F573, "SR CASH", E564:E573)-SUMIF(F590:F592, "SR CASH", E590:E592)-SUMIF(F584:F586, "SR CASH", E584:E586)+SUMIF(F578:F580, "SR CASH", E578:E580)+SUMIF(F596:F601, "SR CASH", E596:E601)</f>
        <v>1633</v>
      </c>
    </row>
    <row r="567">
      <c r="B567" s="12">
        <v>4.0</v>
      </c>
      <c r="C567" s="12"/>
      <c r="D567" s="12"/>
      <c r="E567" s="12"/>
      <c r="F567" s="12"/>
      <c r="G567" s="14" t="s">
        <v>10</v>
      </c>
      <c r="H567" s="15">
        <f>H524 - SUMIF(F564:F573, "DP CASH", E564:E573)-SUMIF(F590:F592, "DP CASH", E590:E592)-SUMIF(F584:F586, "DP CASH", E584:E586)+SUMIF(F578:F580, "DP CASH", E578:E580)+SUMIF(F596:F601, "DP CASH", E596:E601)</f>
        <v>839</v>
      </c>
    </row>
    <row r="568">
      <c r="B568" s="12">
        <v>5.0</v>
      </c>
      <c r="C568" s="12"/>
      <c r="D568" s="12"/>
      <c r="E568" s="12"/>
      <c r="F568" s="12"/>
      <c r="G568" s="14" t="s">
        <v>11</v>
      </c>
      <c r="H568" s="15">
        <f>H525 - SUMIF(F564:F573, "SR A/C - TDCC", E564:E573)-SUMIF(F590:F592, "SR A/C - TDCC", E590:E592)-SUMIF(F584:F586, "SR A/C - TDCC", E584:E586)+SUMIF(F578:F580, "SR A/C - TDCC", E578:E580)+SUMIF(F596:F601, "SR A/C - TDCC", E596:E601)</f>
        <v>106373.4</v>
      </c>
    </row>
    <row r="569">
      <c r="B569" s="12">
        <v>6.0</v>
      </c>
      <c r="C569" s="12"/>
      <c r="D569" s="12"/>
      <c r="E569" s="12"/>
      <c r="F569" s="12"/>
      <c r="G569" s="14" t="s">
        <v>12</v>
      </c>
      <c r="H569" s="15">
        <f>H526 - SUMIF(F564:F573, "DP A/C - IPPB", E564:E573)-SUMIF(F590:F592, "DP A/C - IPPB", E590:E592)-SUMIF(F584:F586, "DP A/C - IPPB", E584:E586)+SUMIF(F578:F580, "DP A/C - IPPB", E578:E580)+SUMIF(F596:F601, "DP A/C - IPPB", E596:E601)</f>
        <v>50</v>
      </c>
    </row>
    <row r="570">
      <c r="B570" s="12">
        <v>7.0</v>
      </c>
      <c r="C570" s="12"/>
      <c r="D570" s="12"/>
      <c r="E570" s="12"/>
      <c r="F570" s="12"/>
      <c r="G570" s="16"/>
      <c r="H570" s="5"/>
    </row>
    <row r="571">
      <c r="B571" s="12">
        <v>8.0</v>
      </c>
      <c r="C571" s="12"/>
      <c r="D571" s="12"/>
      <c r="E571" s="12"/>
      <c r="F571" s="12"/>
      <c r="G571" s="17" t="s">
        <v>13</v>
      </c>
      <c r="H571" s="5"/>
    </row>
    <row r="572">
      <c r="B572" s="12">
        <v>9.0</v>
      </c>
      <c r="C572" s="12"/>
      <c r="D572" s="12"/>
      <c r="E572" s="12"/>
      <c r="F572" s="12"/>
      <c r="G572" s="18">
        <f>E574+G529</f>
        <v>0</v>
      </c>
      <c r="H572" s="5"/>
    </row>
    <row r="573">
      <c r="B573" s="12">
        <v>10.0</v>
      </c>
      <c r="C573" s="12"/>
      <c r="D573" s="12"/>
      <c r="E573" s="12"/>
      <c r="F573" s="12"/>
      <c r="G573" s="19" t="s">
        <v>14</v>
      </c>
      <c r="H573" s="5"/>
    </row>
    <row r="574">
      <c r="B574" s="20" t="s">
        <v>15</v>
      </c>
      <c r="C574" s="4"/>
      <c r="D574" s="5"/>
      <c r="E574" s="9">
        <f>SUM(E564:E573)</f>
        <v>0</v>
      </c>
      <c r="F574" s="12"/>
      <c r="G574" s="16">
        <f>E581+G531</f>
        <v>0</v>
      </c>
      <c r="H574" s="5"/>
    </row>
    <row r="575">
      <c r="B575" s="16"/>
      <c r="C575" s="4"/>
      <c r="D575" s="4"/>
      <c r="E575" s="4"/>
      <c r="F575" s="5"/>
      <c r="G575" s="21" t="s">
        <v>16</v>
      </c>
      <c r="H575" s="5"/>
      <c r="I575" s="1"/>
    </row>
    <row r="576">
      <c r="B576" s="22" t="s">
        <v>17</v>
      </c>
      <c r="C576" s="4"/>
      <c r="D576" s="4"/>
      <c r="E576" s="4"/>
      <c r="F576" s="5"/>
      <c r="G576" s="16">
        <f>E587+G533</f>
        <v>0</v>
      </c>
      <c r="H576" s="5"/>
    </row>
    <row r="577">
      <c r="B577" s="9" t="s">
        <v>2</v>
      </c>
      <c r="C577" s="23" t="s">
        <v>18</v>
      </c>
      <c r="D577" s="20" t="s">
        <v>4</v>
      </c>
      <c r="E577" s="9" t="s">
        <v>5</v>
      </c>
      <c r="F577" s="9" t="s">
        <v>6</v>
      </c>
      <c r="G577" s="24" t="s">
        <v>19</v>
      </c>
      <c r="H577" s="5"/>
    </row>
    <row r="578">
      <c r="B578" s="12">
        <v>1.0</v>
      </c>
      <c r="C578" s="25"/>
      <c r="D578" s="13"/>
      <c r="E578" s="13"/>
      <c r="F578" s="13"/>
      <c r="G578" s="26">
        <f>E593+G535</f>
        <v>0</v>
      </c>
      <c r="H578" s="5"/>
    </row>
    <row r="579">
      <c r="B579" s="12">
        <v>2.0</v>
      </c>
      <c r="C579" s="28"/>
      <c r="D579" s="12"/>
      <c r="E579" s="12"/>
      <c r="F579" s="12"/>
      <c r="G579" s="27"/>
      <c r="H579" s="8"/>
    </row>
    <row r="580">
      <c r="B580" s="12">
        <v>3.0</v>
      </c>
      <c r="C580" s="28"/>
      <c r="D580" s="12"/>
      <c r="E580" s="12"/>
      <c r="F580" s="12"/>
      <c r="G580" s="29"/>
      <c r="H580" s="30"/>
    </row>
    <row r="581">
      <c r="B581" s="20" t="s">
        <v>15</v>
      </c>
      <c r="C581" s="4"/>
      <c r="D581" s="5"/>
      <c r="E581" s="9">
        <f>SUM(E578:E580)</f>
        <v>0</v>
      </c>
      <c r="F581" s="12"/>
      <c r="G581" s="29"/>
      <c r="H581" s="30"/>
    </row>
    <row r="582">
      <c r="B582" s="31" t="s">
        <v>20</v>
      </c>
      <c r="C582" s="4"/>
      <c r="D582" s="4"/>
      <c r="E582" s="4"/>
      <c r="F582" s="5"/>
      <c r="G582" s="29"/>
      <c r="H582" s="30"/>
    </row>
    <row r="583">
      <c r="B583" s="9" t="s">
        <v>2</v>
      </c>
      <c r="C583" s="23" t="s">
        <v>21</v>
      </c>
      <c r="D583" s="20" t="s">
        <v>4</v>
      </c>
      <c r="E583" s="9" t="s">
        <v>5</v>
      </c>
      <c r="F583" s="9" t="s">
        <v>6</v>
      </c>
      <c r="G583" s="29"/>
      <c r="H583" s="30"/>
    </row>
    <row r="584">
      <c r="B584" s="12">
        <v>1.0</v>
      </c>
      <c r="C584" s="28"/>
      <c r="D584" s="12"/>
      <c r="E584" s="12"/>
      <c r="F584" s="12"/>
      <c r="G584" s="29"/>
      <c r="H584" s="30"/>
    </row>
    <row r="585">
      <c r="B585" s="12">
        <v>2.0</v>
      </c>
      <c r="C585" s="13"/>
      <c r="D585" s="12"/>
      <c r="E585" s="12"/>
      <c r="F585" s="12"/>
      <c r="G585" s="29"/>
      <c r="H585" s="30"/>
    </row>
    <row r="586">
      <c r="B586" s="12">
        <v>3.0</v>
      </c>
      <c r="C586" s="13"/>
      <c r="D586" s="12"/>
      <c r="E586" s="12"/>
      <c r="F586" s="12"/>
      <c r="G586" s="29"/>
      <c r="H586" s="30"/>
    </row>
    <row r="587">
      <c r="B587" s="20" t="s">
        <v>15</v>
      </c>
      <c r="C587" s="4"/>
      <c r="D587" s="5"/>
      <c r="E587" s="9">
        <f>SUM(E584:E586)</f>
        <v>0</v>
      </c>
      <c r="F587" s="12"/>
      <c r="G587" s="29"/>
      <c r="H587" s="30"/>
    </row>
    <row r="588">
      <c r="B588" s="32" t="s">
        <v>22</v>
      </c>
      <c r="C588" s="4"/>
      <c r="D588" s="4"/>
      <c r="E588" s="4"/>
      <c r="F588" s="5"/>
      <c r="G588" s="29"/>
      <c r="H588" s="30"/>
    </row>
    <row r="589">
      <c r="B589" s="9" t="s">
        <v>2</v>
      </c>
      <c r="C589" s="23" t="s">
        <v>23</v>
      </c>
      <c r="D589" s="20" t="s">
        <v>4</v>
      </c>
      <c r="E589" s="9" t="s">
        <v>5</v>
      </c>
      <c r="F589" s="9" t="s">
        <v>6</v>
      </c>
      <c r="G589" s="29"/>
      <c r="H589" s="30"/>
    </row>
    <row r="590">
      <c r="B590" s="12">
        <v>1.0</v>
      </c>
      <c r="C590" s="28"/>
      <c r="D590" s="12"/>
      <c r="E590" s="12"/>
      <c r="F590" s="12"/>
      <c r="G590" s="29"/>
      <c r="H590" s="30"/>
    </row>
    <row r="591">
      <c r="B591" s="12">
        <v>2.0</v>
      </c>
      <c r="C591" s="13"/>
      <c r="D591" s="12"/>
      <c r="E591" s="12"/>
      <c r="F591" s="12"/>
      <c r="G591" s="29"/>
      <c r="H591" s="30"/>
    </row>
    <row r="592">
      <c r="B592" s="12">
        <v>3.0</v>
      </c>
      <c r="C592" s="13"/>
      <c r="D592" s="12"/>
      <c r="E592" s="12"/>
      <c r="F592" s="12"/>
      <c r="G592" s="29"/>
      <c r="H592" s="30"/>
    </row>
    <row r="593">
      <c r="B593" s="20" t="s">
        <v>15</v>
      </c>
      <c r="C593" s="4"/>
      <c r="D593" s="5"/>
      <c r="E593" s="9">
        <f>SUM(E590:E592)</f>
        <v>0</v>
      </c>
      <c r="F593" s="12"/>
      <c r="G593" s="29"/>
      <c r="H593" s="30"/>
    </row>
    <row r="594">
      <c r="B594" s="32" t="s">
        <v>24</v>
      </c>
      <c r="C594" s="4"/>
      <c r="D594" s="4"/>
      <c r="E594" s="4"/>
      <c r="F594" s="5"/>
      <c r="G594" s="29"/>
      <c r="H594" s="30"/>
    </row>
    <row r="595">
      <c r="B595" s="9" t="s">
        <v>2</v>
      </c>
      <c r="C595" s="33" t="s">
        <v>25</v>
      </c>
      <c r="D595" s="33" t="s">
        <v>26</v>
      </c>
      <c r="E595" s="9" t="s">
        <v>5</v>
      </c>
      <c r="F595" s="9" t="s">
        <v>6</v>
      </c>
      <c r="G595" s="29"/>
      <c r="H595" s="30"/>
    </row>
    <row r="596">
      <c r="B596" s="12">
        <v>1.0</v>
      </c>
      <c r="C596" s="13"/>
      <c r="D596" s="13"/>
      <c r="E596" s="12"/>
      <c r="F596" s="12"/>
      <c r="G596" s="29"/>
      <c r="H596" s="30"/>
    </row>
    <row r="597">
      <c r="B597" s="12">
        <v>2.0</v>
      </c>
      <c r="C597" s="13"/>
      <c r="D597" s="13"/>
      <c r="E597" s="12"/>
      <c r="F597" s="12"/>
      <c r="G597" s="29"/>
      <c r="H597" s="30"/>
    </row>
    <row r="598">
      <c r="B598" s="12">
        <v>3.0</v>
      </c>
      <c r="C598" s="12"/>
      <c r="D598" s="12"/>
      <c r="E598" s="12"/>
      <c r="F598" s="12"/>
      <c r="G598" s="29"/>
      <c r="H598" s="30"/>
    </row>
    <row r="599">
      <c r="B599" s="12">
        <v>4.0</v>
      </c>
      <c r="C599" s="12"/>
      <c r="D599" s="12"/>
      <c r="E599" s="12"/>
      <c r="F599" s="12"/>
      <c r="G599" s="29"/>
      <c r="H599" s="30"/>
    </row>
    <row r="600">
      <c r="B600" s="12">
        <v>5.0</v>
      </c>
      <c r="C600" s="12"/>
      <c r="D600" s="12"/>
      <c r="E600" s="12"/>
      <c r="F600" s="12"/>
      <c r="G600" s="29"/>
      <c r="H600" s="30"/>
    </row>
    <row r="601">
      <c r="B601" s="12">
        <v>6.0</v>
      </c>
      <c r="C601" s="12"/>
      <c r="D601" s="12"/>
      <c r="E601" s="12"/>
      <c r="F601" s="12"/>
      <c r="G601" s="10"/>
      <c r="H601" s="11"/>
    </row>
    <row r="602">
      <c r="B602" s="34"/>
    </row>
    <row r="604">
      <c r="A604" s="1"/>
      <c r="B604" s="3">
        <v>45762.0</v>
      </c>
      <c r="C604" s="4"/>
      <c r="D604" s="4"/>
      <c r="E604" s="4"/>
      <c r="F604" s="4"/>
      <c r="G604" s="4"/>
      <c r="H604" s="5"/>
    </row>
    <row r="605">
      <c r="B605" s="6" t="s">
        <v>0</v>
      </c>
      <c r="C605" s="4"/>
      <c r="D605" s="4"/>
      <c r="E605" s="4"/>
      <c r="F605" s="5"/>
      <c r="G605" s="7" t="s">
        <v>1</v>
      </c>
      <c r="H605" s="8"/>
    </row>
    <row r="606">
      <c r="B606" s="9" t="s">
        <v>2</v>
      </c>
      <c r="C606" s="9" t="s">
        <v>3</v>
      </c>
      <c r="D606" s="9" t="s">
        <v>4</v>
      </c>
      <c r="E606" s="9" t="s">
        <v>5</v>
      </c>
      <c r="F606" s="9" t="s">
        <v>6</v>
      </c>
      <c r="G606" s="10"/>
      <c r="H606" s="11"/>
    </row>
    <row r="607">
      <c r="B607" s="12">
        <v>1.0</v>
      </c>
      <c r="C607" s="13"/>
      <c r="D607" s="12"/>
      <c r="E607" s="12"/>
      <c r="F607" s="12"/>
      <c r="G607" s="14" t="s">
        <v>7</v>
      </c>
      <c r="H607" s="15">
        <f>H564 - SUMIF(F607:F616, "SR A/C - HDFC", E607:E616)-SUMIF(F633:F635, "SR A/C - HDFC", E633:E635)-SUMIF(F627:F629, "SR A/C - HDFC", E627:E629)+SUMIF(F621:F623, "SR A/C - HDFC", E621:E623)+SUMIF(F639:F644, "SR A/C - HDFC", E639:E644)</f>
        <v>3303.73</v>
      </c>
    </row>
    <row r="608">
      <c r="B608" s="12">
        <v>2.0</v>
      </c>
      <c r="C608" s="12"/>
      <c r="D608" s="12"/>
      <c r="E608" s="12"/>
      <c r="F608" s="12"/>
      <c r="G608" s="14" t="s">
        <v>8</v>
      </c>
      <c r="H608" s="15">
        <f>H565 - SUMIF(F607:F616, "DP A/C - Salary", E607:E616)-SUMIF(F633:F635, "DP A/C - Salary", E633:E635)-SUMIF(F627:F629, "DP A/C - Salary", E627:E629)+SUMIF(F621:F623, "DP A/C - Salary", E621:E623)+SUMIF(F639:F644, "DP A/C - Salary", E639:E644)</f>
        <v>5928</v>
      </c>
    </row>
    <row r="609">
      <c r="B609" s="12">
        <v>3.0</v>
      </c>
      <c r="C609" s="12"/>
      <c r="D609" s="12"/>
      <c r="E609" s="12"/>
      <c r="F609" s="12"/>
      <c r="G609" s="14" t="s">
        <v>9</v>
      </c>
      <c r="H609" s="15">
        <f>H566 - SUMIF(F607:F616, "SR CASH", E607:E616)-SUMIF(F633:F635, "SR CASH", E633:E635)-SUMIF(F627:F629, "SR CASH", E627:E629)+SUMIF(F621:F623, "SR CASH", E621:E623)+SUMIF(F639:F644, "SR CASH", E639:E644)</f>
        <v>1633</v>
      </c>
    </row>
    <row r="610">
      <c r="B610" s="12">
        <v>4.0</v>
      </c>
      <c r="C610" s="12"/>
      <c r="D610" s="12"/>
      <c r="E610" s="12"/>
      <c r="F610" s="12"/>
      <c r="G610" s="14" t="s">
        <v>10</v>
      </c>
      <c r="H610" s="15">
        <f>H567 - SUMIF(F607:F616, "DP CASH", E607:E616)-SUMIF(F633:F635, "DP CASH", E633:E635)-SUMIF(F627:F629, "DP CASH", E627:E629)+SUMIF(F621:F623, "DP CASH", E621:E623)+SUMIF(F639:F644, "DP CASH", E639:E644)</f>
        <v>839</v>
      </c>
    </row>
    <row r="611">
      <c r="B611" s="12">
        <v>5.0</v>
      </c>
      <c r="C611" s="12"/>
      <c r="D611" s="12"/>
      <c r="E611" s="12"/>
      <c r="F611" s="12"/>
      <c r="G611" s="14" t="s">
        <v>11</v>
      </c>
      <c r="H611" s="15">
        <f>H568 - SUMIF(F607:F616, "SR A/C - TDCC", E607:E616)-SUMIF(F633:F635, "SR A/C - TDCC", E633:E635)-SUMIF(F627:F629, "SR A/C - TDCC", E627:E629)+SUMIF(F621:F623, "SR A/C - TDCC", E621:E623)+SUMIF(F639:F644, "SR A/C - TDCC", E639:E644)</f>
        <v>106373.4</v>
      </c>
    </row>
    <row r="612">
      <c r="B612" s="12">
        <v>6.0</v>
      </c>
      <c r="C612" s="12"/>
      <c r="D612" s="12"/>
      <c r="E612" s="12"/>
      <c r="F612" s="12"/>
      <c r="G612" s="14" t="s">
        <v>12</v>
      </c>
      <c r="H612" s="15">
        <f>H569 - SUMIF(F607:F616, "DP A/C - IPPB", E607:E616)-SUMIF(F633:F635, "DP A/C - IPPB", E633:E635)-SUMIF(F627:F629, "DP A/C - IPPB", E627:E629)+SUMIF(F621:F623, "DP A/C - IPPB", E621:E623)+SUMIF(F639:F644, "DP A/C - IPPB", E639:E644)</f>
        <v>50</v>
      </c>
    </row>
    <row r="613">
      <c r="B613" s="12">
        <v>7.0</v>
      </c>
      <c r="C613" s="12"/>
      <c r="D613" s="12"/>
      <c r="E613" s="12"/>
      <c r="F613" s="12"/>
      <c r="G613" s="16"/>
      <c r="H613" s="5"/>
    </row>
    <row r="614">
      <c r="B614" s="12">
        <v>8.0</v>
      </c>
      <c r="C614" s="12"/>
      <c r="D614" s="12"/>
      <c r="E614" s="12"/>
      <c r="F614" s="12"/>
      <c r="G614" s="17" t="s">
        <v>13</v>
      </c>
      <c r="H614" s="5"/>
    </row>
    <row r="615">
      <c r="B615" s="12">
        <v>9.0</v>
      </c>
      <c r="C615" s="12"/>
      <c r="D615" s="12"/>
      <c r="E615" s="12"/>
      <c r="F615" s="12"/>
      <c r="G615" s="18">
        <f>E617+G572</f>
        <v>0</v>
      </c>
      <c r="H615" s="5"/>
    </row>
    <row r="616">
      <c r="B616" s="12">
        <v>10.0</v>
      </c>
      <c r="C616" s="12"/>
      <c r="D616" s="12"/>
      <c r="E616" s="12"/>
      <c r="F616" s="12"/>
      <c r="G616" s="19" t="s">
        <v>14</v>
      </c>
      <c r="H616" s="5"/>
    </row>
    <row r="617">
      <c r="B617" s="20" t="s">
        <v>15</v>
      </c>
      <c r="C617" s="4"/>
      <c r="D617" s="5"/>
      <c r="E617" s="9">
        <f>SUM(E607:E616)</f>
        <v>0</v>
      </c>
      <c r="F617" s="12"/>
      <c r="G617" s="16">
        <f>E624+G574</f>
        <v>0</v>
      </c>
      <c r="H617" s="5"/>
    </row>
    <row r="618">
      <c r="B618" s="16"/>
      <c r="C618" s="4"/>
      <c r="D618" s="4"/>
      <c r="E618" s="4"/>
      <c r="F618" s="5"/>
      <c r="G618" s="21" t="s">
        <v>16</v>
      </c>
      <c r="H618" s="5"/>
      <c r="I618" s="1"/>
    </row>
    <row r="619">
      <c r="B619" s="22" t="s">
        <v>17</v>
      </c>
      <c r="C619" s="4"/>
      <c r="D619" s="4"/>
      <c r="E619" s="4"/>
      <c r="F619" s="5"/>
      <c r="G619" s="16">
        <f>E630+G576</f>
        <v>0</v>
      </c>
      <c r="H619" s="5"/>
    </row>
    <row r="620">
      <c r="B620" s="9" t="s">
        <v>2</v>
      </c>
      <c r="C620" s="23" t="s">
        <v>18</v>
      </c>
      <c r="D620" s="20" t="s">
        <v>4</v>
      </c>
      <c r="E620" s="9" t="s">
        <v>5</v>
      </c>
      <c r="F620" s="9" t="s">
        <v>6</v>
      </c>
      <c r="G620" s="24" t="s">
        <v>19</v>
      </c>
      <c r="H620" s="5"/>
    </row>
    <row r="621">
      <c r="B621" s="12">
        <v>1.0</v>
      </c>
      <c r="C621" s="25"/>
      <c r="D621" s="13"/>
      <c r="E621" s="13"/>
      <c r="F621" s="13"/>
      <c r="G621" s="26">
        <f>E636+G578</f>
        <v>0</v>
      </c>
      <c r="H621" s="5"/>
    </row>
    <row r="622">
      <c r="B622" s="12">
        <v>2.0</v>
      </c>
      <c r="C622" s="28"/>
      <c r="D622" s="12"/>
      <c r="E622" s="12"/>
      <c r="F622" s="12"/>
      <c r="G622" s="27"/>
      <c r="H622" s="8"/>
    </row>
    <row r="623">
      <c r="B623" s="12">
        <v>3.0</v>
      </c>
      <c r="C623" s="28"/>
      <c r="D623" s="12"/>
      <c r="E623" s="12"/>
      <c r="F623" s="12"/>
      <c r="G623" s="29"/>
      <c r="H623" s="30"/>
    </row>
    <row r="624">
      <c r="B624" s="20" t="s">
        <v>15</v>
      </c>
      <c r="C624" s="4"/>
      <c r="D624" s="5"/>
      <c r="E624" s="9">
        <f>SUM(E621:E623)</f>
        <v>0</v>
      </c>
      <c r="F624" s="12"/>
      <c r="G624" s="29"/>
      <c r="H624" s="30"/>
    </row>
    <row r="625">
      <c r="B625" s="31" t="s">
        <v>20</v>
      </c>
      <c r="C625" s="4"/>
      <c r="D625" s="4"/>
      <c r="E625" s="4"/>
      <c r="F625" s="5"/>
      <c r="G625" s="29"/>
      <c r="H625" s="30"/>
    </row>
    <row r="626">
      <c r="B626" s="9" t="s">
        <v>2</v>
      </c>
      <c r="C626" s="23" t="s">
        <v>21</v>
      </c>
      <c r="D626" s="20" t="s">
        <v>4</v>
      </c>
      <c r="E626" s="9" t="s">
        <v>5</v>
      </c>
      <c r="F626" s="9" t="s">
        <v>6</v>
      </c>
      <c r="G626" s="29"/>
      <c r="H626" s="30"/>
    </row>
    <row r="627">
      <c r="B627" s="12">
        <v>1.0</v>
      </c>
      <c r="C627" s="28"/>
      <c r="D627" s="12"/>
      <c r="E627" s="12"/>
      <c r="F627" s="12"/>
      <c r="G627" s="29"/>
      <c r="H627" s="30"/>
    </row>
    <row r="628">
      <c r="B628" s="12">
        <v>2.0</v>
      </c>
      <c r="C628" s="13"/>
      <c r="D628" s="12"/>
      <c r="E628" s="12"/>
      <c r="F628" s="12"/>
      <c r="G628" s="29"/>
      <c r="H628" s="30"/>
    </row>
    <row r="629">
      <c r="B629" s="12">
        <v>3.0</v>
      </c>
      <c r="C629" s="13"/>
      <c r="D629" s="12"/>
      <c r="E629" s="12"/>
      <c r="F629" s="12"/>
      <c r="G629" s="29"/>
      <c r="H629" s="30"/>
    </row>
    <row r="630">
      <c r="B630" s="20" t="s">
        <v>15</v>
      </c>
      <c r="C630" s="4"/>
      <c r="D630" s="5"/>
      <c r="E630" s="9">
        <f>SUM(E627:E629)</f>
        <v>0</v>
      </c>
      <c r="F630" s="12"/>
      <c r="G630" s="29"/>
      <c r="H630" s="30"/>
    </row>
    <row r="631">
      <c r="B631" s="32" t="s">
        <v>22</v>
      </c>
      <c r="C631" s="4"/>
      <c r="D631" s="4"/>
      <c r="E631" s="4"/>
      <c r="F631" s="5"/>
      <c r="G631" s="29"/>
      <c r="H631" s="30"/>
    </row>
    <row r="632">
      <c r="B632" s="9" t="s">
        <v>2</v>
      </c>
      <c r="C632" s="23" t="s">
        <v>23</v>
      </c>
      <c r="D632" s="20" t="s">
        <v>4</v>
      </c>
      <c r="E632" s="9" t="s">
        <v>5</v>
      </c>
      <c r="F632" s="9" t="s">
        <v>6</v>
      </c>
      <c r="G632" s="29"/>
      <c r="H632" s="30"/>
    </row>
    <row r="633">
      <c r="B633" s="12">
        <v>1.0</v>
      </c>
      <c r="C633" s="25"/>
      <c r="D633" s="13"/>
      <c r="E633" s="13"/>
      <c r="F633" s="13"/>
      <c r="G633" s="29"/>
      <c r="H633" s="30"/>
    </row>
    <row r="634">
      <c r="B634" s="12">
        <v>2.0</v>
      </c>
      <c r="C634" s="13"/>
      <c r="D634" s="12"/>
      <c r="E634" s="12"/>
      <c r="F634" s="12"/>
      <c r="G634" s="29"/>
      <c r="H634" s="30"/>
    </row>
    <row r="635">
      <c r="B635" s="12">
        <v>3.0</v>
      </c>
      <c r="C635" s="13"/>
      <c r="D635" s="12"/>
      <c r="E635" s="12"/>
      <c r="F635" s="12"/>
      <c r="G635" s="29"/>
      <c r="H635" s="30"/>
    </row>
    <row r="636">
      <c r="B636" s="20" t="s">
        <v>15</v>
      </c>
      <c r="C636" s="4"/>
      <c r="D636" s="5"/>
      <c r="E636" s="9">
        <f>SUM(E633:E635)</f>
        <v>0</v>
      </c>
      <c r="F636" s="12"/>
      <c r="G636" s="29"/>
      <c r="H636" s="30"/>
    </row>
    <row r="637">
      <c r="B637" s="32" t="s">
        <v>24</v>
      </c>
      <c r="C637" s="4"/>
      <c r="D637" s="4"/>
      <c r="E637" s="4"/>
      <c r="F637" s="5"/>
      <c r="G637" s="29"/>
      <c r="H637" s="30"/>
    </row>
    <row r="638">
      <c r="B638" s="9" t="s">
        <v>2</v>
      </c>
      <c r="C638" s="33" t="s">
        <v>25</v>
      </c>
      <c r="D638" s="33" t="s">
        <v>26</v>
      </c>
      <c r="E638" s="9" t="s">
        <v>5</v>
      </c>
      <c r="F638" s="9" t="s">
        <v>6</v>
      </c>
      <c r="G638" s="29"/>
      <c r="H638" s="30"/>
    </row>
    <row r="639">
      <c r="B639" s="12">
        <v>1.0</v>
      </c>
      <c r="C639" s="13"/>
      <c r="D639" s="13"/>
      <c r="E639" s="12"/>
      <c r="F639" s="12"/>
      <c r="G639" s="29"/>
      <c r="H639" s="30"/>
    </row>
    <row r="640">
      <c r="B640" s="12">
        <v>2.0</v>
      </c>
      <c r="C640" s="13"/>
      <c r="D640" s="13"/>
      <c r="E640" s="12"/>
      <c r="F640" s="12"/>
      <c r="G640" s="29"/>
      <c r="H640" s="30"/>
    </row>
    <row r="641">
      <c r="B641" s="12">
        <v>3.0</v>
      </c>
      <c r="C641" s="12"/>
      <c r="D641" s="12"/>
      <c r="E641" s="12"/>
      <c r="F641" s="12"/>
      <c r="G641" s="29"/>
      <c r="H641" s="30"/>
    </row>
    <row r="642">
      <c r="B642" s="12">
        <v>4.0</v>
      </c>
      <c r="C642" s="12"/>
      <c r="D642" s="12"/>
      <c r="E642" s="12"/>
      <c r="F642" s="12"/>
      <c r="G642" s="29"/>
      <c r="H642" s="30"/>
    </row>
    <row r="643">
      <c r="B643" s="12">
        <v>5.0</v>
      </c>
      <c r="C643" s="12"/>
      <c r="D643" s="12"/>
      <c r="E643" s="12"/>
      <c r="F643" s="12"/>
      <c r="G643" s="29"/>
      <c r="H643" s="30"/>
    </row>
    <row r="644">
      <c r="B644" s="12">
        <v>6.0</v>
      </c>
      <c r="C644" s="12"/>
      <c r="D644" s="12"/>
      <c r="E644" s="12"/>
      <c r="F644" s="12"/>
      <c r="G644" s="10"/>
      <c r="H644" s="11"/>
    </row>
    <row r="645">
      <c r="B645" s="34"/>
    </row>
    <row r="647">
      <c r="A647" s="1"/>
      <c r="B647" s="3">
        <v>45763.0</v>
      </c>
      <c r="C647" s="4"/>
      <c r="D647" s="4"/>
      <c r="E647" s="4"/>
      <c r="F647" s="4"/>
      <c r="G647" s="4"/>
      <c r="H647" s="5"/>
    </row>
    <row r="648">
      <c r="B648" s="6" t="s">
        <v>0</v>
      </c>
      <c r="C648" s="4"/>
      <c r="D648" s="4"/>
      <c r="E648" s="4"/>
      <c r="F648" s="5"/>
      <c r="G648" s="7" t="s">
        <v>1</v>
      </c>
      <c r="H648" s="8"/>
    </row>
    <row r="649">
      <c r="B649" s="9" t="s">
        <v>2</v>
      </c>
      <c r="C649" s="9" t="s">
        <v>3</v>
      </c>
      <c r="D649" s="9" t="s">
        <v>4</v>
      </c>
      <c r="E649" s="9" t="s">
        <v>5</v>
      </c>
      <c r="F649" s="9" t="s">
        <v>6</v>
      </c>
      <c r="G649" s="10"/>
      <c r="H649" s="11"/>
    </row>
    <row r="650">
      <c r="B650" s="12">
        <v>1.0</v>
      </c>
      <c r="C650" s="13"/>
      <c r="D650" s="13"/>
      <c r="E650" s="13"/>
      <c r="F650" s="13"/>
      <c r="G650" s="14" t="s">
        <v>7</v>
      </c>
      <c r="H650" s="15">
        <f>H607 - SUMIF(F650:F659, "SR A/C - HDFC", E650:E659)-SUMIF(F676:F678, "SR A/C - HDFC", E676:E678)-SUMIF(F670:F672, "SR A/C - HDFC", E670:E672)+SUMIF(F664:F666, "SR A/C - HDFC", E664:E666)+SUMIF(F682:F687, "SR A/C - HDFC", E682:E687)</f>
        <v>3303.73</v>
      </c>
    </row>
    <row r="651">
      <c r="B651" s="12">
        <v>2.0</v>
      </c>
      <c r="C651" s="13"/>
      <c r="D651" s="13"/>
      <c r="E651" s="13"/>
      <c r="F651" s="13"/>
      <c r="G651" s="14" t="s">
        <v>8</v>
      </c>
      <c r="H651" s="15">
        <f>H608 - SUMIF(F650:F659, "DP A/C - Salary", E650:E659)-SUMIF(F676:F678, "DP A/C - Salary", E676:E678)-SUMIF(F670:F672, "DP A/C - Salary", E670:E672)+SUMIF(F664:F666, "DP A/C - Salary", E664:E666)+SUMIF(F682:F687, "DP A/C - Salary", E682:E687)</f>
        <v>5928</v>
      </c>
    </row>
    <row r="652">
      <c r="B652" s="12">
        <v>3.0</v>
      </c>
      <c r="C652" s="12"/>
      <c r="D652" s="12"/>
      <c r="E652" s="12"/>
      <c r="F652" s="12"/>
      <c r="G652" s="14" t="s">
        <v>9</v>
      </c>
      <c r="H652" s="15">
        <f>H609 - SUMIF(F650:F659, "SR CASH", E650:E659)-SUMIF(F676:F678, "SR CASH", E676:E678)-SUMIF(F670:F672, "SR CASH", E670:E672)+SUMIF(F664:F666, "SR CASH", E664:E666)+SUMIF(F682:F687, "SR CASH", E682:E687)</f>
        <v>1633</v>
      </c>
    </row>
    <row r="653">
      <c r="B653" s="12">
        <v>4.0</v>
      </c>
      <c r="C653" s="12"/>
      <c r="D653" s="12"/>
      <c r="E653" s="12"/>
      <c r="F653" s="12"/>
      <c r="G653" s="14" t="s">
        <v>10</v>
      </c>
      <c r="H653" s="15">
        <f>H610 - SUMIF(F650:F659, "DP CASH", E650:E659)-SUMIF(F676:F678, "DP CASH", E676:E678)-SUMIF(F670:F672, "DP CASH", E670:E672)+SUMIF(F664:F666, "DP CASH", E664:E666)+SUMIF(F682:F687, "DP CASH", E682:E687)</f>
        <v>839</v>
      </c>
    </row>
    <row r="654">
      <c r="B654" s="12">
        <v>5.0</v>
      </c>
      <c r="C654" s="12"/>
      <c r="D654" s="12"/>
      <c r="E654" s="12"/>
      <c r="F654" s="12"/>
      <c r="G654" s="14" t="s">
        <v>11</v>
      </c>
      <c r="H654" s="15">
        <f>H611 - SUMIF(F650:F659, "SR A/C - TDCC", E650:E659)-SUMIF(F676:F678, "SR A/C - TDCC", E676:E678)-SUMIF(F670:F672, "SR A/C - TDCC", E670:E672)+SUMIF(F664:F666, "SR A/C - TDCC", E664:E666)+SUMIF(F682:F687, "SR A/C - TDCC", E682:E687)</f>
        <v>106373.4</v>
      </c>
    </row>
    <row r="655">
      <c r="B655" s="12">
        <v>6.0</v>
      </c>
      <c r="C655" s="12"/>
      <c r="D655" s="12"/>
      <c r="E655" s="12"/>
      <c r="F655" s="12"/>
      <c r="G655" s="14" t="s">
        <v>12</v>
      </c>
      <c r="H655" s="15">
        <f>H612 - SUMIF(F650:F659, "DP A/C - IPPB", E650:E659)-SUMIF(F676:F678, "DP A/C - IPPB", E676:E678)-SUMIF(F670:F672, "DP A/C - IPPB", E670:E672)+SUMIF(F664:F666, "DP A/C - IPPB", E664:E666)+SUMIF(F682:F687, "DP A/C - IPPB", E682:E687)</f>
        <v>50</v>
      </c>
    </row>
    <row r="656">
      <c r="B656" s="12">
        <v>7.0</v>
      </c>
      <c r="C656" s="12"/>
      <c r="D656" s="12"/>
      <c r="E656" s="12"/>
      <c r="F656" s="12"/>
      <c r="G656" s="16"/>
      <c r="H656" s="5"/>
    </row>
    <row r="657">
      <c r="B657" s="12">
        <v>8.0</v>
      </c>
      <c r="C657" s="12"/>
      <c r="D657" s="12"/>
      <c r="E657" s="12"/>
      <c r="F657" s="12"/>
      <c r="G657" s="17" t="s">
        <v>13</v>
      </c>
      <c r="H657" s="5"/>
    </row>
    <row r="658">
      <c r="B658" s="12">
        <v>9.0</v>
      </c>
      <c r="C658" s="12"/>
      <c r="D658" s="12"/>
      <c r="E658" s="12"/>
      <c r="F658" s="12"/>
      <c r="G658" s="18">
        <f>E660+G615</f>
        <v>0</v>
      </c>
      <c r="H658" s="5"/>
    </row>
    <row r="659">
      <c r="B659" s="12">
        <v>10.0</v>
      </c>
      <c r="C659" s="12"/>
      <c r="D659" s="12"/>
      <c r="E659" s="12"/>
      <c r="F659" s="12"/>
      <c r="G659" s="19" t="s">
        <v>14</v>
      </c>
      <c r="H659" s="5"/>
    </row>
    <row r="660">
      <c r="B660" s="20" t="s">
        <v>15</v>
      </c>
      <c r="C660" s="4"/>
      <c r="D660" s="5"/>
      <c r="E660" s="9">
        <f>SUM(E650:E659)</f>
        <v>0</v>
      </c>
      <c r="F660" s="12"/>
      <c r="G660" s="16">
        <f>E667+G617</f>
        <v>0</v>
      </c>
      <c r="H660" s="5"/>
    </row>
    <row r="661">
      <c r="B661" s="16"/>
      <c r="C661" s="4"/>
      <c r="D661" s="4"/>
      <c r="E661" s="4"/>
      <c r="F661" s="5"/>
      <c r="G661" s="21" t="s">
        <v>16</v>
      </c>
      <c r="H661" s="5"/>
      <c r="I661" s="1"/>
    </row>
    <row r="662">
      <c r="B662" s="22" t="s">
        <v>17</v>
      </c>
      <c r="C662" s="4"/>
      <c r="D662" s="4"/>
      <c r="E662" s="4"/>
      <c r="F662" s="5"/>
      <c r="G662" s="16">
        <f>E673+G619</f>
        <v>0</v>
      </c>
      <c r="H662" s="5"/>
    </row>
    <row r="663">
      <c r="B663" s="9" t="s">
        <v>2</v>
      </c>
      <c r="C663" s="23" t="s">
        <v>18</v>
      </c>
      <c r="D663" s="20" t="s">
        <v>4</v>
      </c>
      <c r="E663" s="9" t="s">
        <v>5</v>
      </c>
      <c r="F663" s="9" t="s">
        <v>6</v>
      </c>
      <c r="G663" s="24" t="s">
        <v>19</v>
      </c>
      <c r="H663" s="5"/>
    </row>
    <row r="664">
      <c r="B664" s="12">
        <v>1.0</v>
      </c>
      <c r="C664" s="28"/>
      <c r="D664" s="12"/>
      <c r="E664" s="12"/>
      <c r="F664" s="12"/>
      <c r="G664" s="26">
        <f>E679+G621</f>
        <v>0</v>
      </c>
      <c r="H664" s="5"/>
    </row>
    <row r="665">
      <c r="B665" s="12">
        <v>2.0</v>
      </c>
      <c r="C665" s="28"/>
      <c r="D665" s="12"/>
      <c r="E665" s="12"/>
      <c r="F665" s="12"/>
      <c r="G665" s="27"/>
      <c r="H665" s="8"/>
    </row>
    <row r="666">
      <c r="B666" s="12">
        <v>3.0</v>
      </c>
      <c r="C666" s="28"/>
      <c r="D666" s="12"/>
      <c r="E666" s="12"/>
      <c r="F666" s="12"/>
      <c r="G666" s="29"/>
      <c r="H666" s="30"/>
    </row>
    <row r="667">
      <c r="B667" s="20" t="s">
        <v>15</v>
      </c>
      <c r="C667" s="4"/>
      <c r="D667" s="5"/>
      <c r="E667" s="9">
        <f>SUM(E664:E666)</f>
        <v>0</v>
      </c>
      <c r="F667" s="12"/>
      <c r="G667" s="29"/>
      <c r="H667" s="30"/>
    </row>
    <row r="668">
      <c r="B668" s="31" t="s">
        <v>20</v>
      </c>
      <c r="C668" s="4"/>
      <c r="D668" s="4"/>
      <c r="E668" s="4"/>
      <c r="F668" s="5"/>
      <c r="G668" s="29"/>
      <c r="H668" s="30"/>
    </row>
    <row r="669">
      <c r="B669" s="9" t="s">
        <v>2</v>
      </c>
      <c r="C669" s="23" t="s">
        <v>21</v>
      </c>
      <c r="D669" s="20" t="s">
        <v>4</v>
      </c>
      <c r="E669" s="9" t="s">
        <v>5</v>
      </c>
      <c r="F669" s="9" t="s">
        <v>6</v>
      </c>
      <c r="G669" s="29"/>
      <c r="H669" s="30"/>
    </row>
    <row r="670">
      <c r="B670" s="12">
        <v>1.0</v>
      </c>
      <c r="C670" s="28"/>
      <c r="D670" s="12"/>
      <c r="E670" s="12"/>
      <c r="F670" s="12"/>
      <c r="G670" s="29"/>
      <c r="H670" s="30"/>
    </row>
    <row r="671">
      <c r="B671" s="12">
        <v>2.0</v>
      </c>
      <c r="C671" s="13"/>
      <c r="D671" s="12"/>
      <c r="E671" s="12"/>
      <c r="F671" s="12"/>
      <c r="G671" s="29"/>
      <c r="H671" s="30"/>
    </row>
    <row r="672">
      <c r="B672" s="12">
        <v>3.0</v>
      </c>
      <c r="C672" s="13"/>
      <c r="D672" s="12"/>
      <c r="E672" s="12"/>
      <c r="F672" s="12"/>
      <c r="G672" s="29"/>
      <c r="H672" s="30"/>
    </row>
    <row r="673">
      <c r="B673" s="20" t="s">
        <v>15</v>
      </c>
      <c r="C673" s="4"/>
      <c r="D673" s="5"/>
      <c r="E673" s="9">
        <f>SUM(E670:E672)</f>
        <v>0</v>
      </c>
      <c r="F673" s="12"/>
      <c r="G673" s="29"/>
      <c r="H673" s="30"/>
    </row>
    <row r="674">
      <c r="B674" s="32" t="s">
        <v>22</v>
      </c>
      <c r="C674" s="4"/>
      <c r="D674" s="4"/>
      <c r="E674" s="4"/>
      <c r="F674" s="5"/>
      <c r="G674" s="29"/>
      <c r="H674" s="30"/>
    </row>
    <row r="675">
      <c r="B675" s="9" t="s">
        <v>2</v>
      </c>
      <c r="C675" s="23" t="s">
        <v>23</v>
      </c>
      <c r="D675" s="20" t="s">
        <v>4</v>
      </c>
      <c r="E675" s="9" t="s">
        <v>5</v>
      </c>
      <c r="F675" s="9" t="s">
        <v>6</v>
      </c>
      <c r="G675" s="29"/>
      <c r="H675" s="30"/>
    </row>
    <row r="676">
      <c r="B676" s="12">
        <v>1.0</v>
      </c>
      <c r="C676" s="25"/>
      <c r="D676" s="13"/>
      <c r="E676" s="13"/>
      <c r="F676" s="13"/>
      <c r="G676" s="29"/>
      <c r="H676" s="30"/>
    </row>
    <row r="677">
      <c r="B677" s="12">
        <v>2.0</v>
      </c>
      <c r="C677" s="13"/>
      <c r="D677" s="12"/>
      <c r="E677" s="12"/>
      <c r="F677" s="12"/>
      <c r="G677" s="29"/>
      <c r="H677" s="30"/>
    </row>
    <row r="678">
      <c r="B678" s="12">
        <v>3.0</v>
      </c>
      <c r="C678" s="13"/>
      <c r="D678" s="12"/>
      <c r="E678" s="12"/>
      <c r="F678" s="12"/>
      <c r="G678" s="29"/>
      <c r="H678" s="30"/>
    </row>
    <row r="679">
      <c r="B679" s="20" t="s">
        <v>15</v>
      </c>
      <c r="C679" s="4"/>
      <c r="D679" s="5"/>
      <c r="E679" s="9">
        <f>SUM(E676:E678)</f>
        <v>0</v>
      </c>
      <c r="F679" s="12"/>
      <c r="G679" s="29"/>
      <c r="H679" s="30"/>
    </row>
    <row r="680">
      <c r="B680" s="32" t="s">
        <v>24</v>
      </c>
      <c r="C680" s="4"/>
      <c r="D680" s="4"/>
      <c r="E680" s="4"/>
      <c r="F680" s="5"/>
      <c r="G680" s="29"/>
      <c r="H680" s="30"/>
    </row>
    <row r="681">
      <c r="B681" s="9" t="s">
        <v>2</v>
      </c>
      <c r="C681" s="33" t="s">
        <v>25</v>
      </c>
      <c r="D681" s="33" t="s">
        <v>26</v>
      </c>
      <c r="E681" s="9" t="s">
        <v>5</v>
      </c>
      <c r="F681" s="9" t="s">
        <v>6</v>
      </c>
      <c r="G681" s="29"/>
      <c r="H681" s="30"/>
    </row>
    <row r="682">
      <c r="B682" s="12">
        <v>1.0</v>
      </c>
      <c r="C682" s="13"/>
      <c r="D682" s="13"/>
      <c r="E682" s="13"/>
      <c r="F682" s="13"/>
      <c r="G682" s="29"/>
      <c r="H682" s="30"/>
    </row>
    <row r="683">
      <c r="B683" s="12">
        <v>2.0</v>
      </c>
      <c r="C683" s="13"/>
      <c r="D683" s="13"/>
      <c r="E683" s="13"/>
      <c r="F683" s="13"/>
      <c r="G683" s="29"/>
      <c r="H683" s="30"/>
    </row>
    <row r="684">
      <c r="B684" s="12">
        <v>3.0</v>
      </c>
      <c r="C684" s="12"/>
      <c r="D684" s="12"/>
      <c r="E684" s="12"/>
      <c r="F684" s="12"/>
      <c r="G684" s="29"/>
      <c r="H684" s="30"/>
    </row>
    <row r="685">
      <c r="B685" s="12">
        <v>4.0</v>
      </c>
      <c r="C685" s="12"/>
      <c r="D685" s="12"/>
      <c r="E685" s="12"/>
      <c r="F685" s="12"/>
      <c r="G685" s="29"/>
      <c r="H685" s="30"/>
    </row>
    <row r="686">
      <c r="B686" s="12">
        <v>5.0</v>
      </c>
      <c r="C686" s="12"/>
      <c r="D686" s="12"/>
      <c r="E686" s="12"/>
      <c r="F686" s="12"/>
      <c r="G686" s="29"/>
      <c r="H686" s="30"/>
    </row>
    <row r="687">
      <c r="B687" s="12">
        <v>6.0</v>
      </c>
      <c r="C687" s="12"/>
      <c r="D687" s="12"/>
      <c r="E687" s="12"/>
      <c r="F687" s="12"/>
      <c r="G687" s="10"/>
      <c r="H687" s="11"/>
    </row>
    <row r="688">
      <c r="B688" s="34"/>
    </row>
    <row r="690">
      <c r="A690" s="1"/>
      <c r="B690" s="3">
        <v>45764.0</v>
      </c>
      <c r="C690" s="4"/>
      <c r="D690" s="4"/>
      <c r="E690" s="4"/>
      <c r="F690" s="4"/>
      <c r="G690" s="4"/>
      <c r="H690" s="5"/>
    </row>
    <row r="691">
      <c r="B691" s="6" t="s">
        <v>0</v>
      </c>
      <c r="C691" s="4"/>
      <c r="D691" s="4"/>
      <c r="E691" s="4"/>
      <c r="F691" s="5"/>
      <c r="G691" s="7" t="s">
        <v>1</v>
      </c>
      <c r="H691" s="8"/>
    </row>
    <row r="692">
      <c r="B692" s="9" t="s">
        <v>2</v>
      </c>
      <c r="C692" s="9" t="s">
        <v>3</v>
      </c>
      <c r="D692" s="9" t="s">
        <v>4</v>
      </c>
      <c r="E692" s="9" t="s">
        <v>5</v>
      </c>
      <c r="F692" s="9" t="s">
        <v>6</v>
      </c>
      <c r="G692" s="10"/>
      <c r="H692" s="11"/>
    </row>
    <row r="693">
      <c r="B693" s="12">
        <v>1.0</v>
      </c>
      <c r="C693" s="13"/>
      <c r="D693" s="12"/>
      <c r="E693" s="12"/>
      <c r="F693" s="12"/>
      <c r="G693" s="14" t="s">
        <v>7</v>
      </c>
      <c r="H693" s="15">
        <f>H650 - SUMIF(F693:F702, "SR A/C - HDFC", E693:E702)-SUMIF(F719:F721, "SR A/C - HDFC", E719:E721)-SUMIF(F713:F715, "SR A/C - HDFC", E713:E715)+SUMIF(F707:F709, "SR A/C - HDFC", E707:E709)+SUMIF(F725:F730, "SR A/C - HDFC", E725:E730)</f>
        <v>3303.73</v>
      </c>
    </row>
    <row r="694">
      <c r="B694" s="12">
        <v>2.0</v>
      </c>
      <c r="C694" s="12"/>
      <c r="D694" s="12"/>
      <c r="E694" s="12"/>
      <c r="F694" s="12"/>
      <c r="G694" s="14" t="s">
        <v>8</v>
      </c>
      <c r="H694" s="15">
        <f>H651 - SUMIF(F693:F702, "DP A/C - Salary", E693:E702)-SUMIF(F719:F721, "DP A/C - Salary", E719:E721)-SUMIF(F713:F715, "DP A/C - Salary", E713:E715)+SUMIF(F707:F709, "DP A/C - Salary", E707:E709)+SUMIF(F725:F730, "DP A/C - Salary", E725:E730)</f>
        <v>5928</v>
      </c>
    </row>
    <row r="695">
      <c r="B695" s="12">
        <v>3.0</v>
      </c>
      <c r="C695" s="12"/>
      <c r="D695" s="12"/>
      <c r="E695" s="12"/>
      <c r="F695" s="12"/>
      <c r="G695" s="14" t="s">
        <v>9</v>
      </c>
      <c r="H695" s="15">
        <f>H652 - SUMIF(F693:F702, "SR CASH", E693:E702)-SUMIF(F719:F721, "SR CASH", E719:E721)-SUMIF(F713:F715, "SR CASH", E713:E715)+SUMIF(F707:F709, "SR CASH", E707:E709)+SUMIF(F725:F730, "SR CASH", E725:E730)</f>
        <v>1633</v>
      </c>
    </row>
    <row r="696">
      <c r="B696" s="12">
        <v>4.0</v>
      </c>
      <c r="C696" s="12"/>
      <c r="D696" s="12"/>
      <c r="E696" s="12"/>
      <c r="F696" s="12"/>
      <c r="G696" s="14" t="s">
        <v>10</v>
      </c>
      <c r="H696" s="15">
        <f>H653 - SUMIF(F693:F702, "DP CASH", E693:E702)-SUMIF(F719:F721, "DP CASH", E719:E721)-SUMIF(F713:F715, "DP CASH", E713:E715)+SUMIF(F707:F709, "DP CASH", E707:E709)+SUMIF(F725:F730, "DP CASH", E725:E730)</f>
        <v>839</v>
      </c>
    </row>
    <row r="697">
      <c r="B697" s="12">
        <v>5.0</v>
      </c>
      <c r="C697" s="12"/>
      <c r="D697" s="12"/>
      <c r="E697" s="12"/>
      <c r="F697" s="12"/>
      <c r="G697" s="14" t="s">
        <v>11</v>
      </c>
      <c r="H697" s="15">
        <f>H654 - SUMIF(F693:F702, "SR A/C - TDCC", E693:E702)-SUMIF(F719:F721, "SR A/C - TDCC", E719:E721)-SUMIF(F713:F715, "SR A/C - TDCC", E713:E715)+SUMIF(F707:F709, "SR A/C - TDCC", E707:E709)+SUMIF(F725:F730, "SR A/C - TDCC", E725:E730)</f>
        <v>106373.4</v>
      </c>
    </row>
    <row r="698">
      <c r="B698" s="12">
        <v>6.0</v>
      </c>
      <c r="C698" s="12"/>
      <c r="D698" s="12"/>
      <c r="E698" s="12"/>
      <c r="F698" s="12"/>
      <c r="G698" s="14" t="s">
        <v>12</v>
      </c>
      <c r="H698" s="15">
        <f>H655 - SUMIF(F693:F702, "DP A/C - IPPB", E693:E702)-SUMIF(F719:F721, "DP A/C - IPPB", E719:E721)-SUMIF(F713:F715, "DP A/C - IPPB", E713:E715)+SUMIF(F707:F709, "DP A/C - IPPB", E707:E709)+SUMIF(F725:F730, "DP A/C - IPPB", E725:E730)</f>
        <v>50</v>
      </c>
    </row>
    <row r="699">
      <c r="B699" s="12">
        <v>7.0</v>
      </c>
      <c r="C699" s="12"/>
      <c r="D699" s="12"/>
      <c r="E699" s="12"/>
      <c r="F699" s="12"/>
      <c r="G699" s="16"/>
      <c r="H699" s="5"/>
    </row>
    <row r="700">
      <c r="B700" s="12">
        <v>8.0</v>
      </c>
      <c r="C700" s="12"/>
      <c r="D700" s="12"/>
      <c r="E700" s="12"/>
      <c r="F700" s="12"/>
      <c r="G700" s="17" t="s">
        <v>13</v>
      </c>
      <c r="H700" s="5"/>
    </row>
    <row r="701">
      <c r="B701" s="12">
        <v>9.0</v>
      </c>
      <c r="C701" s="12"/>
      <c r="D701" s="12"/>
      <c r="E701" s="12"/>
      <c r="F701" s="12"/>
      <c r="G701" s="18">
        <f>E703+G658</f>
        <v>0</v>
      </c>
      <c r="H701" s="5"/>
    </row>
    <row r="702">
      <c r="B702" s="12">
        <v>10.0</v>
      </c>
      <c r="C702" s="12"/>
      <c r="D702" s="12"/>
      <c r="E702" s="12"/>
      <c r="F702" s="12"/>
      <c r="G702" s="19" t="s">
        <v>14</v>
      </c>
      <c r="H702" s="5"/>
    </row>
    <row r="703">
      <c r="B703" s="20" t="s">
        <v>15</v>
      </c>
      <c r="C703" s="4"/>
      <c r="D703" s="5"/>
      <c r="E703" s="9">
        <f>SUM(E693:E702)</f>
        <v>0</v>
      </c>
      <c r="F703" s="12"/>
      <c r="G703" s="16">
        <f>E710+G660</f>
        <v>0</v>
      </c>
      <c r="H703" s="5"/>
    </row>
    <row r="704">
      <c r="B704" s="16"/>
      <c r="C704" s="4"/>
      <c r="D704" s="4"/>
      <c r="E704" s="4"/>
      <c r="F704" s="5"/>
      <c r="G704" s="21" t="s">
        <v>16</v>
      </c>
      <c r="H704" s="5"/>
      <c r="I704" s="1"/>
    </row>
    <row r="705">
      <c r="B705" s="22" t="s">
        <v>17</v>
      </c>
      <c r="C705" s="4"/>
      <c r="D705" s="4"/>
      <c r="E705" s="4"/>
      <c r="F705" s="5"/>
      <c r="G705" s="16">
        <f>E716+G662</f>
        <v>0</v>
      </c>
      <c r="H705" s="5"/>
    </row>
    <row r="706">
      <c r="B706" s="9" t="s">
        <v>2</v>
      </c>
      <c r="C706" s="23" t="s">
        <v>18</v>
      </c>
      <c r="D706" s="20" t="s">
        <v>4</v>
      </c>
      <c r="E706" s="9" t="s">
        <v>5</v>
      </c>
      <c r="F706" s="9" t="s">
        <v>6</v>
      </c>
      <c r="G706" s="24" t="s">
        <v>19</v>
      </c>
      <c r="H706" s="5"/>
    </row>
    <row r="707">
      <c r="B707" s="12">
        <v>1.0</v>
      </c>
      <c r="C707" s="28"/>
      <c r="D707" s="12"/>
      <c r="E707" s="12"/>
      <c r="F707" s="12"/>
      <c r="G707" s="26">
        <f>E722+G664</f>
        <v>0</v>
      </c>
      <c r="H707" s="5"/>
    </row>
    <row r="708">
      <c r="B708" s="12">
        <v>2.0</v>
      </c>
      <c r="C708" s="28"/>
      <c r="D708" s="12"/>
      <c r="E708" s="12"/>
      <c r="F708" s="12"/>
      <c r="G708" s="27"/>
      <c r="H708" s="8"/>
    </row>
    <row r="709">
      <c r="B709" s="12">
        <v>3.0</v>
      </c>
      <c r="C709" s="28"/>
      <c r="D709" s="12"/>
      <c r="E709" s="12"/>
      <c r="F709" s="12"/>
      <c r="G709" s="29"/>
      <c r="H709" s="30"/>
    </row>
    <row r="710">
      <c r="B710" s="20" t="s">
        <v>15</v>
      </c>
      <c r="C710" s="4"/>
      <c r="D710" s="5"/>
      <c r="E710" s="9">
        <f>SUM(E707:E709)</f>
        <v>0</v>
      </c>
      <c r="F710" s="12"/>
      <c r="G710" s="29"/>
      <c r="H710" s="30"/>
    </row>
    <row r="711">
      <c r="B711" s="31" t="s">
        <v>20</v>
      </c>
      <c r="C711" s="4"/>
      <c r="D711" s="4"/>
      <c r="E711" s="4"/>
      <c r="F711" s="5"/>
      <c r="G711" s="29"/>
      <c r="H711" s="30"/>
    </row>
    <row r="712">
      <c r="B712" s="9" t="s">
        <v>2</v>
      </c>
      <c r="C712" s="23" t="s">
        <v>21</v>
      </c>
      <c r="D712" s="20" t="s">
        <v>4</v>
      </c>
      <c r="E712" s="9" t="s">
        <v>5</v>
      </c>
      <c r="F712" s="9" t="s">
        <v>6</v>
      </c>
      <c r="G712" s="29"/>
      <c r="H712" s="30"/>
    </row>
    <row r="713">
      <c r="B713" s="12">
        <v>1.0</v>
      </c>
      <c r="C713" s="28"/>
      <c r="D713" s="12"/>
      <c r="E713" s="12"/>
      <c r="F713" s="12"/>
      <c r="G713" s="29"/>
      <c r="H713" s="30"/>
    </row>
    <row r="714">
      <c r="B714" s="12">
        <v>2.0</v>
      </c>
      <c r="C714" s="13"/>
      <c r="D714" s="12"/>
      <c r="E714" s="12"/>
      <c r="F714" s="12"/>
      <c r="G714" s="29"/>
      <c r="H714" s="30"/>
    </row>
    <row r="715">
      <c r="B715" s="12">
        <v>3.0</v>
      </c>
      <c r="C715" s="13"/>
      <c r="D715" s="12"/>
      <c r="E715" s="12"/>
      <c r="F715" s="12"/>
      <c r="G715" s="29"/>
      <c r="H715" s="30"/>
    </row>
    <row r="716">
      <c r="B716" s="20" t="s">
        <v>15</v>
      </c>
      <c r="C716" s="4"/>
      <c r="D716" s="5"/>
      <c r="E716" s="9">
        <f>SUM(E713:E715)</f>
        <v>0</v>
      </c>
      <c r="F716" s="12"/>
      <c r="G716" s="29"/>
      <c r="H716" s="30"/>
    </row>
    <row r="717">
      <c r="B717" s="32" t="s">
        <v>22</v>
      </c>
      <c r="C717" s="4"/>
      <c r="D717" s="4"/>
      <c r="E717" s="4"/>
      <c r="F717" s="5"/>
      <c r="G717" s="29"/>
      <c r="H717" s="30"/>
    </row>
    <row r="718">
      <c r="B718" s="9" t="s">
        <v>2</v>
      </c>
      <c r="C718" s="23" t="s">
        <v>23</v>
      </c>
      <c r="D718" s="20" t="s">
        <v>4</v>
      </c>
      <c r="E718" s="9" t="s">
        <v>5</v>
      </c>
      <c r="F718" s="9" t="s">
        <v>6</v>
      </c>
      <c r="G718" s="29"/>
      <c r="H718" s="30"/>
    </row>
    <row r="719">
      <c r="B719" s="12">
        <v>1.0</v>
      </c>
      <c r="C719" s="28"/>
      <c r="D719" s="12"/>
      <c r="E719" s="12"/>
      <c r="F719" s="12"/>
      <c r="G719" s="29"/>
      <c r="H719" s="30"/>
    </row>
    <row r="720">
      <c r="B720" s="12">
        <v>2.0</v>
      </c>
      <c r="C720" s="13"/>
      <c r="D720" s="12"/>
      <c r="E720" s="12"/>
      <c r="F720" s="12"/>
      <c r="G720" s="29"/>
      <c r="H720" s="30"/>
    </row>
    <row r="721">
      <c r="B721" s="12">
        <v>3.0</v>
      </c>
      <c r="C721" s="13"/>
      <c r="D721" s="12"/>
      <c r="E721" s="12"/>
      <c r="F721" s="12"/>
      <c r="G721" s="29"/>
      <c r="H721" s="30"/>
    </row>
    <row r="722">
      <c r="B722" s="20" t="s">
        <v>15</v>
      </c>
      <c r="C722" s="4"/>
      <c r="D722" s="5"/>
      <c r="E722" s="9">
        <f>SUM(E719:E721)</f>
        <v>0</v>
      </c>
      <c r="F722" s="12"/>
      <c r="G722" s="29"/>
      <c r="H722" s="30"/>
    </row>
    <row r="723">
      <c r="B723" s="32" t="s">
        <v>24</v>
      </c>
      <c r="C723" s="4"/>
      <c r="D723" s="4"/>
      <c r="E723" s="4"/>
      <c r="F723" s="5"/>
      <c r="G723" s="29"/>
      <c r="H723" s="30"/>
    </row>
    <row r="724">
      <c r="B724" s="9" t="s">
        <v>2</v>
      </c>
      <c r="C724" s="33" t="s">
        <v>25</v>
      </c>
      <c r="D724" s="33" t="s">
        <v>26</v>
      </c>
      <c r="E724" s="9" t="s">
        <v>5</v>
      </c>
      <c r="F724" s="9" t="s">
        <v>6</v>
      </c>
      <c r="G724" s="29"/>
      <c r="H724" s="30"/>
    </row>
    <row r="725">
      <c r="B725" s="12">
        <v>1.0</v>
      </c>
      <c r="C725" s="13"/>
      <c r="D725" s="13"/>
      <c r="E725" s="13"/>
      <c r="F725" s="13"/>
      <c r="G725" s="29"/>
      <c r="H725" s="30"/>
    </row>
    <row r="726">
      <c r="B726" s="12">
        <v>2.0</v>
      </c>
      <c r="C726" s="13"/>
      <c r="D726" s="13"/>
      <c r="E726" s="13"/>
      <c r="F726" s="13"/>
      <c r="G726" s="29"/>
      <c r="H726" s="30"/>
    </row>
    <row r="727">
      <c r="B727" s="12">
        <v>3.0</v>
      </c>
      <c r="C727" s="12"/>
      <c r="D727" s="12"/>
      <c r="E727" s="12"/>
      <c r="F727" s="12"/>
      <c r="G727" s="29"/>
      <c r="H727" s="30"/>
    </row>
    <row r="728">
      <c r="B728" s="12">
        <v>4.0</v>
      </c>
      <c r="C728" s="12"/>
      <c r="D728" s="12"/>
      <c r="E728" s="12"/>
      <c r="F728" s="12"/>
      <c r="G728" s="29"/>
      <c r="H728" s="30"/>
    </row>
    <row r="729">
      <c r="B729" s="12">
        <v>5.0</v>
      </c>
      <c r="C729" s="12"/>
      <c r="D729" s="12"/>
      <c r="E729" s="12"/>
      <c r="F729" s="12"/>
      <c r="G729" s="29"/>
      <c r="H729" s="30"/>
    </row>
    <row r="730">
      <c r="B730" s="12">
        <v>6.0</v>
      </c>
      <c r="C730" s="12"/>
      <c r="D730" s="12"/>
      <c r="E730" s="12"/>
      <c r="F730" s="12"/>
      <c r="G730" s="10"/>
      <c r="H730" s="11"/>
    </row>
    <row r="731">
      <c r="B731" s="34"/>
    </row>
    <row r="733">
      <c r="A733" s="1"/>
      <c r="B733" s="3">
        <v>45765.0</v>
      </c>
      <c r="C733" s="4"/>
      <c r="D733" s="4"/>
      <c r="E733" s="4"/>
      <c r="F733" s="4"/>
      <c r="G733" s="4"/>
      <c r="H733" s="5"/>
    </row>
    <row r="734">
      <c r="B734" s="6" t="s">
        <v>0</v>
      </c>
      <c r="C734" s="4"/>
      <c r="D734" s="4"/>
      <c r="E734" s="4"/>
      <c r="F734" s="5"/>
      <c r="G734" s="7" t="s">
        <v>1</v>
      </c>
      <c r="H734" s="8"/>
    </row>
    <row r="735">
      <c r="B735" s="9" t="s">
        <v>2</v>
      </c>
      <c r="C735" s="9" t="s">
        <v>3</v>
      </c>
      <c r="D735" s="9" t="s">
        <v>4</v>
      </c>
      <c r="E735" s="9" t="s">
        <v>5</v>
      </c>
      <c r="F735" s="9" t="s">
        <v>6</v>
      </c>
      <c r="G735" s="10"/>
      <c r="H735" s="11"/>
    </row>
    <row r="736">
      <c r="B736" s="12">
        <v>1.0</v>
      </c>
      <c r="C736" s="13"/>
      <c r="D736" s="13"/>
      <c r="E736" s="13"/>
      <c r="F736" s="12"/>
      <c r="G736" s="14" t="s">
        <v>7</v>
      </c>
      <c r="H736" s="15">
        <f>H693 - SUMIF(F736:F745, "SR A/C - HDFC", E736:E745)-SUMIF(F762:F764, "SR A/C - HDFC", E762:E764)-SUMIF(F756:F758, "SR A/C - HDFC", E756:E758)+SUMIF(F750:F752, "SR A/C - HDFC", E750:E752)+SUMIF(F768:F773, "SR A/C - HDFC", E768:E773)</f>
        <v>3303.73</v>
      </c>
    </row>
    <row r="737">
      <c r="B737" s="12">
        <v>2.0</v>
      </c>
      <c r="C737" s="13"/>
      <c r="D737" s="13"/>
      <c r="E737" s="13"/>
      <c r="F737" s="13"/>
      <c r="G737" s="14" t="s">
        <v>8</v>
      </c>
      <c r="H737" s="15">
        <f>H694 - SUMIF(F736:F745, "DP A/C - Salary", E736:E745)-SUMIF(F762:F764, "DP A/C - Salary", E762:E764)-SUMIF(F756:F758, "DP A/C - Salary", E756:E758)+SUMIF(F750:F752, "DP A/C - Salary", E750:E752)+SUMIF(F768:F773, "DP A/C - Salary", E768:E773)</f>
        <v>5928</v>
      </c>
    </row>
    <row r="738">
      <c r="B738" s="12">
        <v>3.0</v>
      </c>
      <c r="C738" s="13"/>
      <c r="D738" s="13"/>
      <c r="E738" s="13"/>
      <c r="F738" s="13"/>
      <c r="G738" s="14" t="s">
        <v>9</v>
      </c>
      <c r="H738" s="15">
        <f>H695 - SUMIF(F736:F745, "SR CASH", E736:E745)-SUMIF(F762:F764, "SR CASH", E762:E764)-SUMIF(F756:F758, "SR CASH", E756:E758)+SUMIF(F750:F752, "SR CASH", E750:E752)+SUMIF(F768:F773, "SR CASH", E768:E773)</f>
        <v>1633</v>
      </c>
    </row>
    <row r="739">
      <c r="B739" s="12">
        <v>4.0</v>
      </c>
      <c r="C739" s="12"/>
      <c r="D739" s="12"/>
      <c r="E739" s="12"/>
      <c r="F739" s="12"/>
      <c r="G739" s="14" t="s">
        <v>10</v>
      </c>
      <c r="H739" s="15">
        <f>H696 - SUMIF(F736:F745, "DP CASH", E736:E745)-SUMIF(F762:F764, "DP CASH", E762:E764)-SUMIF(F756:F758, "DP CASH", E756:E758)+SUMIF(F750:F752, "DP CASH", E750:E752)+SUMIF(F768:F773, "DP CASH", E768:E773)</f>
        <v>839</v>
      </c>
    </row>
    <row r="740">
      <c r="B740" s="12">
        <v>5.0</v>
      </c>
      <c r="C740" s="12"/>
      <c r="D740" s="12"/>
      <c r="E740" s="12"/>
      <c r="F740" s="12"/>
      <c r="G740" s="14" t="s">
        <v>11</v>
      </c>
      <c r="H740" s="15">
        <f>H697 - SUMIF(F736:F745, "SR A/C - TDCC", E736:E745)-SUMIF(F762:F764, "SR A/C - TDCC", E762:E764)-SUMIF(F756:F758, "SR A/C - TDCC", E756:E758)+SUMIF(F750:F752, "SR A/C - TDCC", E750:E752)+SUMIF(F768:F773, "SR A/C - TDCC", E768:E773)</f>
        <v>106373.4</v>
      </c>
    </row>
    <row r="741">
      <c r="B741" s="12">
        <v>6.0</v>
      </c>
      <c r="C741" s="12"/>
      <c r="D741" s="12"/>
      <c r="E741" s="12"/>
      <c r="F741" s="12"/>
      <c r="G741" s="14" t="s">
        <v>12</v>
      </c>
      <c r="H741" s="15">
        <f>H698 - SUMIF(F736:F745, "DP A/C - IPPB", E736:E745)-SUMIF(F762:F764, "DP A/C - IPPB", E762:E764)-SUMIF(F756:F758, "DP A/C - IPPB", E756:E758)+SUMIF(F750:F752, "DP A/C - IPPB", E750:E752)+SUMIF(F768:F773, "DP A/C - IPPB", E768:E773)</f>
        <v>50</v>
      </c>
    </row>
    <row r="742">
      <c r="B742" s="12">
        <v>7.0</v>
      </c>
      <c r="C742" s="12"/>
      <c r="D742" s="12"/>
      <c r="E742" s="12"/>
      <c r="F742" s="12"/>
      <c r="G742" s="16"/>
      <c r="H742" s="5"/>
    </row>
    <row r="743">
      <c r="B743" s="12">
        <v>8.0</v>
      </c>
      <c r="C743" s="12"/>
      <c r="D743" s="12"/>
      <c r="E743" s="12"/>
      <c r="F743" s="12"/>
      <c r="G743" s="17" t="s">
        <v>13</v>
      </c>
      <c r="H743" s="5"/>
    </row>
    <row r="744">
      <c r="B744" s="12">
        <v>9.0</v>
      </c>
      <c r="C744" s="12"/>
      <c r="D744" s="12"/>
      <c r="E744" s="12"/>
      <c r="F744" s="12"/>
      <c r="G744" s="18">
        <f>E746+G701</f>
        <v>0</v>
      </c>
      <c r="H744" s="5"/>
    </row>
    <row r="745">
      <c r="B745" s="12">
        <v>10.0</v>
      </c>
      <c r="C745" s="12"/>
      <c r="D745" s="12"/>
      <c r="E745" s="12"/>
      <c r="F745" s="12"/>
      <c r="G745" s="19" t="s">
        <v>14</v>
      </c>
      <c r="H745" s="5"/>
    </row>
    <row r="746">
      <c r="B746" s="20" t="s">
        <v>15</v>
      </c>
      <c r="C746" s="4"/>
      <c r="D746" s="5"/>
      <c r="E746" s="9">
        <f>SUM(E736:E745)</f>
        <v>0</v>
      </c>
      <c r="F746" s="12"/>
      <c r="G746" s="16">
        <f>E753+G703</f>
        <v>0</v>
      </c>
      <c r="H746" s="5"/>
    </row>
    <row r="747">
      <c r="B747" s="16"/>
      <c r="C747" s="4"/>
      <c r="D747" s="4"/>
      <c r="E747" s="4"/>
      <c r="F747" s="5"/>
      <c r="G747" s="21" t="s">
        <v>16</v>
      </c>
      <c r="H747" s="5"/>
      <c r="I747" s="1"/>
    </row>
    <row r="748">
      <c r="B748" s="22" t="s">
        <v>17</v>
      </c>
      <c r="C748" s="4"/>
      <c r="D748" s="4"/>
      <c r="E748" s="4"/>
      <c r="F748" s="5"/>
      <c r="G748" s="16">
        <f>E759+G705</f>
        <v>0</v>
      </c>
      <c r="H748" s="5"/>
    </row>
    <row r="749">
      <c r="B749" s="9" t="s">
        <v>2</v>
      </c>
      <c r="C749" s="23" t="s">
        <v>18</v>
      </c>
      <c r="D749" s="20" t="s">
        <v>4</v>
      </c>
      <c r="E749" s="9" t="s">
        <v>5</v>
      </c>
      <c r="F749" s="9" t="s">
        <v>6</v>
      </c>
      <c r="G749" s="24" t="s">
        <v>19</v>
      </c>
      <c r="H749" s="5"/>
    </row>
    <row r="750">
      <c r="B750" s="12">
        <v>1.0</v>
      </c>
      <c r="C750" s="28"/>
      <c r="D750" s="12"/>
      <c r="E750" s="12"/>
      <c r="F750" s="12"/>
      <c r="G750" s="26">
        <f>E765+G707</f>
        <v>0</v>
      </c>
      <c r="H750" s="5"/>
    </row>
    <row r="751">
      <c r="B751" s="12">
        <v>2.0</v>
      </c>
      <c r="C751" s="28"/>
      <c r="D751" s="12"/>
      <c r="E751" s="12"/>
      <c r="F751" s="12"/>
      <c r="G751" s="27"/>
      <c r="H751" s="8"/>
    </row>
    <row r="752">
      <c r="B752" s="12">
        <v>3.0</v>
      </c>
      <c r="C752" s="28"/>
      <c r="D752" s="12"/>
      <c r="E752" s="12"/>
      <c r="F752" s="12"/>
      <c r="G752" s="29"/>
      <c r="H752" s="30"/>
    </row>
    <row r="753">
      <c r="B753" s="20" t="s">
        <v>15</v>
      </c>
      <c r="C753" s="4"/>
      <c r="D753" s="5"/>
      <c r="E753" s="9">
        <f>SUM(E750:E752)</f>
        <v>0</v>
      </c>
      <c r="F753" s="12"/>
      <c r="G753" s="29"/>
      <c r="H753" s="30"/>
    </row>
    <row r="754">
      <c r="B754" s="31" t="s">
        <v>20</v>
      </c>
      <c r="C754" s="4"/>
      <c r="D754" s="4"/>
      <c r="E754" s="4"/>
      <c r="F754" s="5"/>
      <c r="G754" s="29"/>
      <c r="H754" s="30"/>
    </row>
    <row r="755">
      <c r="B755" s="9" t="s">
        <v>2</v>
      </c>
      <c r="C755" s="23" t="s">
        <v>21</v>
      </c>
      <c r="D755" s="20" t="s">
        <v>4</v>
      </c>
      <c r="E755" s="9" t="s">
        <v>5</v>
      </c>
      <c r="F755" s="9" t="s">
        <v>6</v>
      </c>
      <c r="G755" s="29"/>
      <c r="H755" s="30"/>
    </row>
    <row r="756">
      <c r="B756" s="12">
        <v>1.0</v>
      </c>
      <c r="C756" s="25"/>
      <c r="D756" s="13"/>
      <c r="E756" s="13"/>
      <c r="F756" s="13"/>
      <c r="G756" s="29"/>
      <c r="H756" s="30"/>
    </row>
    <row r="757">
      <c r="B757" s="12">
        <v>2.0</v>
      </c>
      <c r="C757" s="13"/>
      <c r="D757" s="12"/>
      <c r="E757" s="12"/>
      <c r="F757" s="12"/>
      <c r="G757" s="29"/>
      <c r="H757" s="30"/>
    </row>
    <row r="758">
      <c r="B758" s="12">
        <v>3.0</v>
      </c>
      <c r="C758" s="13"/>
      <c r="D758" s="12"/>
      <c r="E758" s="12"/>
      <c r="F758" s="12"/>
      <c r="G758" s="29"/>
      <c r="H758" s="30"/>
    </row>
    <row r="759">
      <c r="B759" s="20" t="s">
        <v>15</v>
      </c>
      <c r="C759" s="4"/>
      <c r="D759" s="5"/>
      <c r="E759" s="9">
        <f>SUM(E756:E758)</f>
        <v>0</v>
      </c>
      <c r="F759" s="12"/>
      <c r="G759" s="29"/>
      <c r="H759" s="30"/>
    </row>
    <row r="760">
      <c r="B760" s="32" t="s">
        <v>22</v>
      </c>
      <c r="C760" s="4"/>
      <c r="D760" s="4"/>
      <c r="E760" s="4"/>
      <c r="F760" s="5"/>
      <c r="G760" s="29"/>
      <c r="H760" s="30"/>
    </row>
    <row r="761">
      <c r="B761" s="9" t="s">
        <v>2</v>
      </c>
      <c r="C761" s="23" t="s">
        <v>23</v>
      </c>
      <c r="D761" s="20" t="s">
        <v>4</v>
      </c>
      <c r="E761" s="9" t="s">
        <v>5</v>
      </c>
      <c r="F761" s="9" t="s">
        <v>6</v>
      </c>
      <c r="G761" s="29"/>
      <c r="H761" s="30"/>
    </row>
    <row r="762">
      <c r="B762" s="12">
        <v>1.0</v>
      </c>
      <c r="C762" s="28"/>
      <c r="D762" s="12"/>
      <c r="E762" s="12"/>
      <c r="F762" s="12"/>
      <c r="G762" s="29"/>
      <c r="H762" s="30"/>
    </row>
    <row r="763">
      <c r="B763" s="12">
        <v>2.0</v>
      </c>
      <c r="C763" s="13"/>
      <c r="D763" s="12"/>
      <c r="E763" s="12"/>
      <c r="F763" s="12"/>
      <c r="G763" s="29"/>
      <c r="H763" s="30"/>
    </row>
    <row r="764">
      <c r="B764" s="12">
        <v>3.0</v>
      </c>
      <c r="C764" s="13"/>
      <c r="D764" s="12"/>
      <c r="E764" s="12"/>
      <c r="F764" s="12"/>
      <c r="G764" s="29"/>
      <c r="H764" s="30"/>
    </row>
    <row r="765">
      <c r="B765" s="20" t="s">
        <v>15</v>
      </c>
      <c r="C765" s="4"/>
      <c r="D765" s="5"/>
      <c r="E765" s="9">
        <f>SUM(E762:E764)</f>
        <v>0</v>
      </c>
      <c r="F765" s="12"/>
      <c r="G765" s="29"/>
      <c r="H765" s="30"/>
    </row>
    <row r="766">
      <c r="B766" s="32" t="s">
        <v>24</v>
      </c>
      <c r="C766" s="4"/>
      <c r="D766" s="4"/>
      <c r="E766" s="4"/>
      <c r="F766" s="5"/>
      <c r="G766" s="29"/>
      <c r="H766" s="30"/>
    </row>
    <row r="767">
      <c r="B767" s="9" t="s">
        <v>2</v>
      </c>
      <c r="C767" s="33" t="s">
        <v>25</v>
      </c>
      <c r="D767" s="33" t="s">
        <v>26</v>
      </c>
      <c r="E767" s="9" t="s">
        <v>5</v>
      </c>
      <c r="F767" s="9" t="s">
        <v>6</v>
      </c>
      <c r="G767" s="29"/>
      <c r="H767" s="30"/>
    </row>
    <row r="768">
      <c r="B768" s="12">
        <v>1.0</v>
      </c>
      <c r="C768" s="13"/>
      <c r="D768" s="13"/>
      <c r="E768" s="12"/>
      <c r="F768" s="12"/>
      <c r="G768" s="29"/>
      <c r="H768" s="30"/>
    </row>
    <row r="769">
      <c r="B769" s="12">
        <v>2.0</v>
      </c>
      <c r="C769" s="13"/>
      <c r="D769" s="13"/>
      <c r="E769" s="12"/>
      <c r="F769" s="12"/>
      <c r="G769" s="29"/>
      <c r="H769" s="30"/>
    </row>
    <row r="770">
      <c r="B770" s="12">
        <v>3.0</v>
      </c>
      <c r="C770" s="12"/>
      <c r="D770" s="12"/>
      <c r="E770" s="12"/>
      <c r="F770" s="12"/>
      <c r="G770" s="29"/>
      <c r="H770" s="30"/>
    </row>
    <row r="771">
      <c r="B771" s="12">
        <v>4.0</v>
      </c>
      <c r="C771" s="12"/>
      <c r="D771" s="12"/>
      <c r="E771" s="12"/>
      <c r="F771" s="12"/>
      <c r="G771" s="29"/>
      <c r="H771" s="30"/>
    </row>
    <row r="772">
      <c r="B772" s="12">
        <v>5.0</v>
      </c>
      <c r="C772" s="12"/>
      <c r="D772" s="12"/>
      <c r="E772" s="12"/>
      <c r="F772" s="12"/>
      <c r="G772" s="29"/>
      <c r="H772" s="30"/>
    </row>
    <row r="773">
      <c r="B773" s="12">
        <v>6.0</v>
      </c>
      <c r="C773" s="12"/>
      <c r="D773" s="12"/>
      <c r="E773" s="12"/>
      <c r="F773" s="12"/>
      <c r="G773" s="10"/>
      <c r="H773" s="11"/>
    </row>
    <row r="774">
      <c r="B774" s="34"/>
    </row>
    <row r="776">
      <c r="A776" s="1"/>
      <c r="B776" s="3">
        <v>45766.0</v>
      </c>
      <c r="C776" s="4"/>
      <c r="D776" s="4"/>
      <c r="E776" s="4"/>
      <c r="F776" s="4"/>
      <c r="G776" s="4"/>
      <c r="H776" s="5"/>
    </row>
    <row r="777">
      <c r="B777" s="6" t="s">
        <v>0</v>
      </c>
      <c r="C777" s="4"/>
      <c r="D777" s="4"/>
      <c r="E777" s="4"/>
      <c r="F777" s="5"/>
      <c r="G777" s="7" t="s">
        <v>1</v>
      </c>
      <c r="H777" s="8"/>
    </row>
    <row r="778">
      <c r="B778" s="9" t="s">
        <v>2</v>
      </c>
      <c r="C778" s="9" t="s">
        <v>3</v>
      </c>
      <c r="D778" s="9" t="s">
        <v>4</v>
      </c>
      <c r="E778" s="9" t="s">
        <v>5</v>
      </c>
      <c r="F778" s="9" t="s">
        <v>6</v>
      </c>
      <c r="G778" s="10"/>
      <c r="H778" s="11"/>
    </row>
    <row r="779">
      <c r="B779" s="12">
        <v>1.0</v>
      </c>
      <c r="C779" s="13"/>
      <c r="D779" s="13"/>
      <c r="E779" s="13"/>
      <c r="F779" s="12"/>
      <c r="G779" s="14" t="s">
        <v>7</v>
      </c>
      <c r="H779" s="15">
        <f>H736 - SUMIF(F779:F788, "SR A/C - HDFC", E779:E788)-SUMIF(F805:F807, "SR A/C - HDFC", E805:E807)-SUMIF(F799:F801, "SR A/C - HDFC", E799:E801)+SUMIF(F793:F795, "SR A/C - HDFC", E793:E795)+SUMIF(F811:F816, "SR A/C - HDFC", E811:E816)</f>
        <v>3303.73</v>
      </c>
    </row>
    <row r="780">
      <c r="B780" s="12">
        <v>2.0</v>
      </c>
      <c r="C780" s="13"/>
      <c r="D780" s="13"/>
      <c r="E780" s="13"/>
      <c r="F780" s="13"/>
      <c r="G780" s="14" t="s">
        <v>8</v>
      </c>
      <c r="H780" s="15">
        <f>H737 - SUMIF(F779:F788, "DP A/C - Salary", E779:E788)-SUMIF(F805:F807, "DP A/C - Salary", E805:E807)-SUMIF(F799:F801, "DP A/C - Salary", E799:E801)+SUMIF(F793:F795, "DP A/C - Salary", E793:E795)+SUMIF(F811:F816, "DP A/C - Salary", E811:E816)</f>
        <v>5928</v>
      </c>
    </row>
    <row r="781">
      <c r="B781" s="12">
        <v>3.0</v>
      </c>
      <c r="C781" s="13"/>
      <c r="D781" s="13"/>
      <c r="E781" s="13"/>
      <c r="F781" s="12"/>
      <c r="G781" s="14" t="s">
        <v>9</v>
      </c>
      <c r="H781" s="15">
        <f>H738 - SUMIF(F779:F788, "SR CASH", E779:E788)-SUMIF(F805:F807, "SR CASH", E805:E807)-SUMIF(F799:F801, "SR CASH", E799:E801)+SUMIF(F793:F795, "SR CASH", E793:E795)+SUMIF(F811:F816, "SR CASH", E811:E816)</f>
        <v>1633</v>
      </c>
    </row>
    <row r="782">
      <c r="B782" s="12">
        <v>4.0</v>
      </c>
      <c r="C782" s="13"/>
      <c r="D782" s="13"/>
      <c r="E782" s="13"/>
      <c r="F782" s="13"/>
      <c r="G782" s="14" t="s">
        <v>10</v>
      </c>
      <c r="H782" s="15">
        <f>H739 - SUMIF(F779:F788, "DP CASH", E779:E788)-SUMIF(F805:F807, "DP CASH", E805:E807)-SUMIF(F799:F801, "DP CASH", E799:E801)+SUMIF(F793:F795, "DP CASH", E793:E795)+SUMIF(F811:F816, "DP CASH", E811:E816)</f>
        <v>839</v>
      </c>
    </row>
    <row r="783">
      <c r="B783" s="12">
        <v>5.0</v>
      </c>
      <c r="C783" s="13"/>
      <c r="D783" s="13"/>
      <c r="E783" s="13"/>
      <c r="F783" s="13"/>
      <c r="G783" s="14" t="s">
        <v>11</v>
      </c>
      <c r="H783" s="15">
        <f>H740 - SUMIF(F779:F788, "SR A/C - TDCC", E779:E788)-SUMIF(F805:F807, "SR A/C - TDCC", E805:E807)-SUMIF(F799:F801, "SR A/C - TDCC", E799:E801)+SUMIF(F793:F795, "SR A/C - TDCC", E793:E795)+SUMIF(F811:F816, "SR A/C - TDCC", E811:E816)</f>
        <v>106373.4</v>
      </c>
    </row>
    <row r="784">
      <c r="B784" s="12">
        <v>6.0</v>
      </c>
      <c r="C784" s="13"/>
      <c r="D784" s="13"/>
      <c r="E784" s="13"/>
      <c r="F784" s="13"/>
      <c r="G784" s="14" t="s">
        <v>12</v>
      </c>
      <c r="H784" s="15">
        <f>H741 - SUMIF(F779:F788, "DP A/C - IPPB", E779:E788)-SUMIF(F805:F807, "DP A/C - IPPB", E805:E807)-SUMIF(F799:F801, "DP A/C - IPPB", E799:E801)+SUMIF(F793:F795, "DP A/C - IPPB", E793:E795)+SUMIF(F811:F816, "DP A/C - IPPB", E811:E816)</f>
        <v>50</v>
      </c>
    </row>
    <row r="785">
      <c r="B785" s="12">
        <v>7.0</v>
      </c>
      <c r="C785" s="12"/>
      <c r="D785" s="12"/>
      <c r="E785" s="12"/>
      <c r="F785" s="12"/>
      <c r="G785" s="16"/>
      <c r="H785" s="5"/>
    </row>
    <row r="786">
      <c r="B786" s="12">
        <v>8.0</v>
      </c>
      <c r="C786" s="12"/>
      <c r="D786" s="12"/>
      <c r="E786" s="12"/>
      <c r="F786" s="12"/>
      <c r="G786" s="17" t="s">
        <v>13</v>
      </c>
      <c r="H786" s="5"/>
    </row>
    <row r="787">
      <c r="B787" s="12">
        <v>9.0</v>
      </c>
      <c r="C787" s="12"/>
      <c r="D787" s="12"/>
      <c r="E787" s="12"/>
      <c r="F787" s="12"/>
      <c r="G787" s="18">
        <f>E789+G744</f>
        <v>0</v>
      </c>
      <c r="H787" s="5"/>
    </row>
    <row r="788">
      <c r="B788" s="12">
        <v>10.0</v>
      </c>
      <c r="C788" s="12"/>
      <c r="D788" s="12"/>
      <c r="E788" s="12"/>
      <c r="F788" s="12"/>
      <c r="G788" s="19" t="s">
        <v>14</v>
      </c>
      <c r="H788" s="5"/>
    </row>
    <row r="789">
      <c r="B789" s="20" t="s">
        <v>15</v>
      </c>
      <c r="C789" s="4"/>
      <c r="D789" s="5"/>
      <c r="E789" s="9">
        <f>SUM(E779:E788)</f>
        <v>0</v>
      </c>
      <c r="F789" s="12"/>
      <c r="G789" s="16">
        <f>E796+G746</f>
        <v>0</v>
      </c>
      <c r="H789" s="5"/>
    </row>
    <row r="790">
      <c r="B790" s="16"/>
      <c r="C790" s="4"/>
      <c r="D790" s="4"/>
      <c r="E790" s="4"/>
      <c r="F790" s="5"/>
      <c r="G790" s="21" t="s">
        <v>16</v>
      </c>
      <c r="H790" s="5"/>
      <c r="I790" s="1"/>
    </row>
    <row r="791">
      <c r="B791" s="22" t="s">
        <v>17</v>
      </c>
      <c r="C791" s="4"/>
      <c r="D791" s="4"/>
      <c r="E791" s="4"/>
      <c r="F791" s="5"/>
      <c r="G791" s="16">
        <f>E802+G748</f>
        <v>0</v>
      </c>
      <c r="H791" s="5"/>
    </row>
    <row r="792">
      <c r="B792" s="9" t="s">
        <v>2</v>
      </c>
      <c r="C792" s="23" t="s">
        <v>18</v>
      </c>
      <c r="D792" s="20" t="s">
        <v>4</v>
      </c>
      <c r="E792" s="9" t="s">
        <v>5</v>
      </c>
      <c r="F792" s="9" t="s">
        <v>6</v>
      </c>
      <c r="G792" s="24" t="s">
        <v>19</v>
      </c>
      <c r="H792" s="5"/>
    </row>
    <row r="793">
      <c r="B793" s="12">
        <v>1.0</v>
      </c>
      <c r="C793" s="28"/>
      <c r="D793" s="12"/>
      <c r="E793" s="12"/>
      <c r="F793" s="12"/>
      <c r="G793" s="26">
        <f>E808+G750</f>
        <v>0</v>
      </c>
      <c r="H793" s="5"/>
    </row>
    <row r="794">
      <c r="B794" s="12">
        <v>2.0</v>
      </c>
      <c r="C794" s="28"/>
      <c r="D794" s="12"/>
      <c r="E794" s="12"/>
      <c r="F794" s="12"/>
      <c r="G794" s="27"/>
      <c r="H794" s="8"/>
    </row>
    <row r="795">
      <c r="B795" s="12">
        <v>3.0</v>
      </c>
      <c r="C795" s="28"/>
      <c r="D795" s="12"/>
      <c r="E795" s="12"/>
      <c r="F795" s="12"/>
      <c r="G795" s="29"/>
      <c r="H795" s="30"/>
    </row>
    <row r="796">
      <c r="B796" s="20" t="s">
        <v>15</v>
      </c>
      <c r="C796" s="4"/>
      <c r="D796" s="5"/>
      <c r="E796" s="9">
        <f>SUM(E793:E795)</f>
        <v>0</v>
      </c>
      <c r="F796" s="12"/>
      <c r="G796" s="29"/>
      <c r="H796" s="30"/>
    </row>
    <row r="797">
      <c r="B797" s="31" t="s">
        <v>20</v>
      </c>
      <c r="C797" s="4"/>
      <c r="D797" s="4"/>
      <c r="E797" s="4"/>
      <c r="F797" s="5"/>
      <c r="G797" s="29"/>
      <c r="H797" s="30"/>
    </row>
    <row r="798">
      <c r="B798" s="9" t="s">
        <v>2</v>
      </c>
      <c r="C798" s="23" t="s">
        <v>21</v>
      </c>
      <c r="D798" s="20" t="s">
        <v>4</v>
      </c>
      <c r="E798" s="9" t="s">
        <v>5</v>
      </c>
      <c r="F798" s="9" t="s">
        <v>6</v>
      </c>
      <c r="G798" s="29"/>
      <c r="H798" s="30"/>
    </row>
    <row r="799">
      <c r="B799" s="12">
        <v>1.0</v>
      </c>
      <c r="C799" s="28"/>
      <c r="D799" s="12"/>
      <c r="E799" s="12"/>
      <c r="F799" s="12"/>
      <c r="G799" s="29"/>
      <c r="H799" s="30"/>
    </row>
    <row r="800">
      <c r="B800" s="12">
        <v>2.0</v>
      </c>
      <c r="C800" s="13"/>
      <c r="D800" s="12"/>
      <c r="E800" s="12"/>
      <c r="F800" s="12"/>
      <c r="G800" s="29"/>
      <c r="H800" s="30"/>
    </row>
    <row r="801">
      <c r="B801" s="12">
        <v>3.0</v>
      </c>
      <c r="C801" s="13"/>
      <c r="D801" s="12"/>
      <c r="E801" s="12"/>
      <c r="F801" s="12"/>
      <c r="G801" s="29"/>
      <c r="H801" s="30"/>
    </row>
    <row r="802">
      <c r="B802" s="20" t="s">
        <v>15</v>
      </c>
      <c r="C802" s="4"/>
      <c r="D802" s="5"/>
      <c r="E802" s="9">
        <f>SUM(E799:E801)</f>
        <v>0</v>
      </c>
      <c r="F802" s="12"/>
      <c r="G802" s="29"/>
      <c r="H802" s="30"/>
    </row>
    <row r="803">
      <c r="B803" s="32" t="s">
        <v>22</v>
      </c>
      <c r="C803" s="4"/>
      <c r="D803" s="4"/>
      <c r="E803" s="4"/>
      <c r="F803" s="5"/>
      <c r="G803" s="29"/>
      <c r="H803" s="30"/>
    </row>
    <row r="804">
      <c r="B804" s="9" t="s">
        <v>2</v>
      </c>
      <c r="C804" s="23" t="s">
        <v>23</v>
      </c>
      <c r="D804" s="20" t="s">
        <v>4</v>
      </c>
      <c r="E804" s="9" t="s">
        <v>5</v>
      </c>
      <c r="F804" s="9" t="s">
        <v>6</v>
      </c>
      <c r="G804" s="29"/>
      <c r="H804" s="30"/>
    </row>
    <row r="805">
      <c r="B805" s="12">
        <v>1.0</v>
      </c>
      <c r="C805" s="28"/>
      <c r="D805" s="12"/>
      <c r="E805" s="12"/>
      <c r="F805" s="12"/>
      <c r="G805" s="29"/>
      <c r="H805" s="30"/>
    </row>
    <row r="806">
      <c r="B806" s="12">
        <v>2.0</v>
      </c>
      <c r="C806" s="13"/>
      <c r="D806" s="12"/>
      <c r="E806" s="12"/>
      <c r="F806" s="12"/>
      <c r="G806" s="29"/>
      <c r="H806" s="30"/>
    </row>
    <row r="807">
      <c r="B807" s="12">
        <v>3.0</v>
      </c>
      <c r="C807" s="13"/>
      <c r="D807" s="12"/>
      <c r="E807" s="12"/>
      <c r="F807" s="12"/>
      <c r="G807" s="29"/>
      <c r="H807" s="30"/>
    </row>
    <row r="808">
      <c r="B808" s="20" t="s">
        <v>15</v>
      </c>
      <c r="C808" s="4"/>
      <c r="D808" s="5"/>
      <c r="E808" s="9">
        <f>SUM(E805:E807)</f>
        <v>0</v>
      </c>
      <c r="F808" s="12"/>
      <c r="G808" s="29"/>
      <c r="H808" s="30"/>
    </row>
    <row r="809">
      <c r="B809" s="32" t="s">
        <v>24</v>
      </c>
      <c r="C809" s="4"/>
      <c r="D809" s="4"/>
      <c r="E809" s="4"/>
      <c r="F809" s="5"/>
      <c r="G809" s="29"/>
      <c r="H809" s="30"/>
    </row>
    <row r="810">
      <c r="B810" s="9" t="s">
        <v>2</v>
      </c>
      <c r="C810" s="33" t="s">
        <v>25</v>
      </c>
      <c r="D810" s="33" t="s">
        <v>26</v>
      </c>
      <c r="E810" s="9" t="s">
        <v>5</v>
      </c>
      <c r="F810" s="9" t="s">
        <v>6</v>
      </c>
      <c r="G810" s="29"/>
      <c r="H810" s="30"/>
    </row>
    <row r="811">
      <c r="B811" s="12">
        <v>1.0</v>
      </c>
      <c r="C811" s="13"/>
      <c r="D811" s="13"/>
      <c r="E811" s="12"/>
      <c r="F811" s="12"/>
      <c r="G811" s="29"/>
      <c r="H811" s="30"/>
    </row>
    <row r="812">
      <c r="B812" s="12">
        <v>2.0</v>
      </c>
      <c r="C812" s="13"/>
      <c r="D812" s="13"/>
      <c r="E812" s="12"/>
      <c r="F812" s="12"/>
      <c r="G812" s="29"/>
      <c r="H812" s="30"/>
    </row>
    <row r="813">
      <c r="B813" s="12">
        <v>3.0</v>
      </c>
      <c r="C813" s="12"/>
      <c r="D813" s="12"/>
      <c r="E813" s="12"/>
      <c r="F813" s="12"/>
      <c r="G813" s="29"/>
      <c r="H813" s="30"/>
    </row>
    <row r="814">
      <c r="B814" s="12">
        <v>4.0</v>
      </c>
      <c r="C814" s="12"/>
      <c r="D814" s="12"/>
      <c r="E814" s="12"/>
      <c r="F814" s="12"/>
      <c r="G814" s="29"/>
      <c r="H814" s="30"/>
    </row>
    <row r="815">
      <c r="B815" s="12">
        <v>5.0</v>
      </c>
      <c r="C815" s="12"/>
      <c r="D815" s="12"/>
      <c r="E815" s="12"/>
      <c r="F815" s="12"/>
      <c r="G815" s="29"/>
      <c r="H815" s="30"/>
    </row>
    <row r="816">
      <c r="B816" s="12">
        <v>6.0</v>
      </c>
      <c r="C816" s="12"/>
      <c r="D816" s="12"/>
      <c r="E816" s="12"/>
      <c r="F816" s="12"/>
      <c r="G816" s="10"/>
      <c r="H816" s="11"/>
    </row>
    <row r="817">
      <c r="B817" s="34"/>
    </row>
    <row r="819">
      <c r="A819" s="1"/>
      <c r="B819" s="3">
        <v>45767.0</v>
      </c>
      <c r="C819" s="4"/>
      <c r="D819" s="4"/>
      <c r="E819" s="4"/>
      <c r="F819" s="4"/>
      <c r="G819" s="4"/>
      <c r="H819" s="5"/>
    </row>
    <row r="820">
      <c r="B820" s="6" t="s">
        <v>0</v>
      </c>
      <c r="C820" s="4"/>
      <c r="D820" s="4"/>
      <c r="E820" s="4"/>
      <c r="F820" s="5"/>
      <c r="G820" s="7" t="s">
        <v>1</v>
      </c>
      <c r="H820" s="8"/>
    </row>
    <row r="821">
      <c r="B821" s="9" t="s">
        <v>2</v>
      </c>
      <c r="C821" s="9" t="s">
        <v>3</v>
      </c>
      <c r="D821" s="9" t="s">
        <v>4</v>
      </c>
      <c r="E821" s="9" t="s">
        <v>5</v>
      </c>
      <c r="F821" s="9" t="s">
        <v>6</v>
      </c>
      <c r="G821" s="10"/>
      <c r="H821" s="11"/>
    </row>
    <row r="822">
      <c r="B822" s="12">
        <v>1.0</v>
      </c>
      <c r="C822" s="13"/>
      <c r="D822" s="13"/>
      <c r="E822" s="13"/>
      <c r="F822" s="12"/>
      <c r="G822" s="14" t="s">
        <v>7</v>
      </c>
      <c r="H822" s="15">
        <f>H779 - SUMIF(F822:F831, "SR A/C - HDFC", E822:E831)-SUMIF(F848:F850, "SR A/C - HDFC", E848:E850)-SUMIF(F842:F844, "SR A/C - HDFC", E842:E844)+SUMIF(F836:F838, "SR A/C - HDFC", E836:E838)+SUMIF(F854:F859, "SR A/C - HDFC", E854:E859)</f>
        <v>3303.73</v>
      </c>
    </row>
    <row r="823">
      <c r="B823" s="12">
        <v>2.0</v>
      </c>
      <c r="C823" s="12"/>
      <c r="D823" s="12"/>
      <c r="E823" s="12"/>
      <c r="F823" s="12"/>
      <c r="G823" s="14" t="s">
        <v>8</v>
      </c>
      <c r="H823" s="15">
        <f>H780 - SUMIF(F822:F831, "DP A/C - Salary", E822:E831)-SUMIF(F848:F850, "DP A/C - Salary", E848:E850)-SUMIF(F842:F844, "DP A/C - Salary", E842:E844)+SUMIF(F836:F838, "DP A/C - Salary", E836:E838)+SUMIF(F854:F859, "DP A/C - Salary", E854:E859)</f>
        <v>5928</v>
      </c>
    </row>
    <row r="824">
      <c r="B824" s="12">
        <v>3.0</v>
      </c>
      <c r="C824" s="12"/>
      <c r="D824" s="12"/>
      <c r="E824" s="12"/>
      <c r="F824" s="12"/>
      <c r="G824" s="14" t="s">
        <v>9</v>
      </c>
      <c r="H824" s="15">
        <f>H781 - SUMIF(F822:F831, "SR CASH", E822:E831)-SUMIF(F848:F850, "SR CASH", E848:E850)-SUMIF(F842:F844, "SR CASH", E842:E844)+SUMIF(F836:F838, "SR CASH", E836:E838)+SUMIF(F854:F859, "SR CASH", E854:E859)</f>
        <v>1633</v>
      </c>
    </row>
    <row r="825">
      <c r="B825" s="12">
        <v>4.0</v>
      </c>
      <c r="C825" s="12"/>
      <c r="D825" s="12"/>
      <c r="E825" s="12"/>
      <c r="F825" s="12"/>
      <c r="G825" s="14" t="s">
        <v>10</v>
      </c>
      <c r="H825" s="15">
        <f>H782 - SUMIF(F822:F831, "DP CASH", E822:E831)-SUMIF(F848:F850, "DP CASH", E848:E850)-SUMIF(F842:F844, "DP CASH", E842:E844)+SUMIF(F836:F838, "DP CASH", E836:E838)+SUMIF(F854:F859, "DP CASH", E854:E859)</f>
        <v>839</v>
      </c>
    </row>
    <row r="826">
      <c r="B826" s="12">
        <v>5.0</v>
      </c>
      <c r="C826" s="12"/>
      <c r="D826" s="12"/>
      <c r="E826" s="12"/>
      <c r="F826" s="12"/>
      <c r="G826" s="14" t="s">
        <v>11</v>
      </c>
      <c r="H826" s="15">
        <f>H783 - SUMIF(F822:F831, "SR A/C - TDCC", E822:E831)-SUMIF(F848:F850, "SR A/C - TDCC", E848:E850)-SUMIF(F842:F844, "SR A/C - TDCC", E842:E844)+SUMIF(F836:F838, "SR A/C - TDCC", E836:E838)+SUMIF(F854:F859, "SR A/C - TDCC", E854:E859)</f>
        <v>106373.4</v>
      </c>
    </row>
    <row r="827">
      <c r="B827" s="12">
        <v>6.0</v>
      </c>
      <c r="C827" s="12"/>
      <c r="D827" s="12"/>
      <c r="E827" s="12"/>
      <c r="F827" s="12"/>
      <c r="G827" s="14" t="s">
        <v>12</v>
      </c>
      <c r="H827" s="15">
        <f>H784 - SUMIF(F822:F831, "DP A/C - IPPB", E822:E831)-SUMIF(F848:F850, "DP A/C - IPPB", E848:E850)-SUMIF(F842:F844, "DP A/C - IPPB", E842:E844)+SUMIF(F836:F838, "DP A/C - IPPB", E836:E838)+SUMIF(F854:F859, "DP A/C - IPPB", E854:E859)</f>
        <v>50</v>
      </c>
    </row>
    <row r="828">
      <c r="B828" s="12">
        <v>7.0</v>
      </c>
      <c r="C828" s="12"/>
      <c r="D828" s="12"/>
      <c r="E828" s="12"/>
      <c r="F828" s="12"/>
      <c r="G828" s="16"/>
      <c r="H828" s="5"/>
    </row>
    <row r="829">
      <c r="B829" s="12">
        <v>8.0</v>
      </c>
      <c r="C829" s="12"/>
      <c r="D829" s="12"/>
      <c r="E829" s="12"/>
      <c r="F829" s="12"/>
      <c r="G829" s="17" t="s">
        <v>13</v>
      </c>
      <c r="H829" s="5"/>
    </row>
    <row r="830">
      <c r="B830" s="12">
        <v>9.0</v>
      </c>
      <c r="C830" s="12"/>
      <c r="D830" s="12"/>
      <c r="E830" s="12"/>
      <c r="F830" s="12"/>
      <c r="G830" s="18">
        <f>E832+G787</f>
        <v>0</v>
      </c>
      <c r="H830" s="5"/>
    </row>
    <row r="831">
      <c r="B831" s="12">
        <v>10.0</v>
      </c>
      <c r="C831" s="12"/>
      <c r="D831" s="12"/>
      <c r="E831" s="12"/>
      <c r="F831" s="12"/>
      <c r="G831" s="19" t="s">
        <v>14</v>
      </c>
      <c r="H831" s="5"/>
    </row>
    <row r="832">
      <c r="B832" s="20" t="s">
        <v>15</v>
      </c>
      <c r="C832" s="4"/>
      <c r="D832" s="5"/>
      <c r="E832" s="9">
        <f>SUM(E822:E831)</f>
        <v>0</v>
      </c>
      <c r="F832" s="12"/>
      <c r="G832" s="16">
        <f>E839+G789</f>
        <v>0</v>
      </c>
      <c r="H832" s="5"/>
    </row>
    <row r="833">
      <c r="B833" s="16"/>
      <c r="C833" s="4"/>
      <c r="D833" s="4"/>
      <c r="E833" s="4"/>
      <c r="F833" s="5"/>
      <c r="G833" s="21" t="s">
        <v>16</v>
      </c>
      <c r="H833" s="5"/>
      <c r="I833" s="1"/>
    </row>
    <row r="834">
      <c r="B834" s="22" t="s">
        <v>17</v>
      </c>
      <c r="C834" s="4"/>
      <c r="D834" s="4"/>
      <c r="E834" s="4"/>
      <c r="F834" s="5"/>
      <c r="G834" s="16">
        <f>E845+G791</f>
        <v>0</v>
      </c>
      <c r="H834" s="5"/>
    </row>
    <row r="835">
      <c r="B835" s="9" t="s">
        <v>2</v>
      </c>
      <c r="C835" s="23" t="s">
        <v>18</v>
      </c>
      <c r="D835" s="20" t="s">
        <v>4</v>
      </c>
      <c r="E835" s="9" t="s">
        <v>5</v>
      </c>
      <c r="F835" s="9" t="s">
        <v>6</v>
      </c>
      <c r="G835" s="24" t="s">
        <v>19</v>
      </c>
      <c r="H835" s="5"/>
    </row>
    <row r="836">
      <c r="B836" s="12">
        <v>1.0</v>
      </c>
      <c r="C836" s="28"/>
      <c r="D836" s="12"/>
      <c r="E836" s="12"/>
      <c r="F836" s="12"/>
      <c r="G836" s="26">
        <f>E851+G793</f>
        <v>0</v>
      </c>
      <c r="H836" s="5"/>
    </row>
    <row r="837">
      <c r="B837" s="12">
        <v>2.0</v>
      </c>
      <c r="C837" s="28"/>
      <c r="D837" s="12"/>
      <c r="E837" s="12"/>
      <c r="F837" s="12"/>
      <c r="G837" s="27"/>
      <c r="H837" s="8"/>
    </row>
    <row r="838">
      <c r="B838" s="12">
        <v>3.0</v>
      </c>
      <c r="C838" s="28"/>
      <c r="D838" s="12"/>
      <c r="E838" s="12"/>
      <c r="F838" s="12"/>
      <c r="G838" s="29"/>
      <c r="H838" s="30"/>
    </row>
    <row r="839">
      <c r="B839" s="20" t="s">
        <v>15</v>
      </c>
      <c r="C839" s="4"/>
      <c r="D839" s="5"/>
      <c r="E839" s="9">
        <f>SUM(E836:E838)</f>
        <v>0</v>
      </c>
      <c r="F839" s="12"/>
      <c r="G839" s="29"/>
      <c r="H839" s="30"/>
    </row>
    <row r="840">
      <c r="B840" s="31" t="s">
        <v>20</v>
      </c>
      <c r="C840" s="4"/>
      <c r="D840" s="4"/>
      <c r="E840" s="4"/>
      <c r="F840" s="5"/>
      <c r="G840" s="29"/>
      <c r="H840" s="30"/>
    </row>
    <row r="841">
      <c r="B841" s="9" t="s">
        <v>2</v>
      </c>
      <c r="C841" s="23" t="s">
        <v>21</v>
      </c>
      <c r="D841" s="20" t="s">
        <v>4</v>
      </c>
      <c r="E841" s="9" t="s">
        <v>5</v>
      </c>
      <c r="F841" s="9" t="s">
        <v>6</v>
      </c>
      <c r="G841" s="29"/>
      <c r="H841" s="30"/>
    </row>
    <row r="842">
      <c r="B842" s="12">
        <v>1.0</v>
      </c>
      <c r="C842" s="28"/>
      <c r="D842" s="12"/>
      <c r="E842" s="12"/>
      <c r="F842" s="12"/>
      <c r="G842" s="29"/>
      <c r="H842" s="30"/>
    </row>
    <row r="843">
      <c r="B843" s="12">
        <v>2.0</v>
      </c>
      <c r="C843" s="13"/>
      <c r="D843" s="12"/>
      <c r="E843" s="12"/>
      <c r="F843" s="12"/>
      <c r="G843" s="29"/>
      <c r="H843" s="30"/>
    </row>
    <row r="844">
      <c r="B844" s="12">
        <v>3.0</v>
      </c>
      <c r="C844" s="13"/>
      <c r="D844" s="12"/>
      <c r="E844" s="12"/>
      <c r="F844" s="12"/>
      <c r="G844" s="29"/>
      <c r="H844" s="30"/>
    </row>
    <row r="845">
      <c r="B845" s="20" t="s">
        <v>15</v>
      </c>
      <c r="C845" s="4"/>
      <c r="D845" s="5"/>
      <c r="E845" s="9">
        <f>SUM(E842:E844)</f>
        <v>0</v>
      </c>
      <c r="F845" s="12"/>
      <c r="G845" s="29"/>
      <c r="H845" s="30"/>
    </row>
    <row r="846">
      <c r="B846" s="32" t="s">
        <v>22</v>
      </c>
      <c r="C846" s="4"/>
      <c r="D846" s="4"/>
      <c r="E846" s="4"/>
      <c r="F846" s="5"/>
      <c r="G846" s="29"/>
      <c r="H846" s="30"/>
    </row>
    <row r="847">
      <c r="B847" s="9" t="s">
        <v>2</v>
      </c>
      <c r="C847" s="23" t="s">
        <v>23</v>
      </c>
      <c r="D847" s="20" t="s">
        <v>4</v>
      </c>
      <c r="E847" s="9" t="s">
        <v>5</v>
      </c>
      <c r="F847" s="9" t="s">
        <v>6</v>
      </c>
      <c r="G847" s="29"/>
      <c r="H847" s="30"/>
    </row>
    <row r="848">
      <c r="B848" s="12">
        <v>1.0</v>
      </c>
      <c r="C848" s="28"/>
      <c r="D848" s="12"/>
      <c r="E848" s="12"/>
      <c r="F848" s="12"/>
      <c r="G848" s="29"/>
      <c r="H848" s="30"/>
    </row>
    <row r="849">
      <c r="B849" s="12">
        <v>2.0</v>
      </c>
      <c r="C849" s="13"/>
      <c r="D849" s="12"/>
      <c r="E849" s="12"/>
      <c r="F849" s="12"/>
      <c r="G849" s="29"/>
      <c r="H849" s="30"/>
    </row>
    <row r="850">
      <c r="B850" s="12">
        <v>3.0</v>
      </c>
      <c r="C850" s="13"/>
      <c r="D850" s="12"/>
      <c r="E850" s="12"/>
      <c r="F850" s="12"/>
      <c r="G850" s="29"/>
      <c r="H850" s="30"/>
    </row>
    <row r="851">
      <c r="B851" s="20" t="s">
        <v>15</v>
      </c>
      <c r="C851" s="4"/>
      <c r="D851" s="5"/>
      <c r="E851" s="9">
        <f>SUM(E848:E850)</f>
        <v>0</v>
      </c>
      <c r="F851" s="12"/>
      <c r="G851" s="29"/>
      <c r="H851" s="30"/>
    </row>
    <row r="852">
      <c r="B852" s="32" t="s">
        <v>24</v>
      </c>
      <c r="C852" s="4"/>
      <c r="D852" s="4"/>
      <c r="E852" s="4"/>
      <c r="F852" s="5"/>
      <c r="G852" s="29"/>
      <c r="H852" s="30"/>
    </row>
    <row r="853">
      <c r="B853" s="9" t="s">
        <v>2</v>
      </c>
      <c r="C853" s="33" t="s">
        <v>25</v>
      </c>
      <c r="D853" s="33" t="s">
        <v>26</v>
      </c>
      <c r="E853" s="9" t="s">
        <v>5</v>
      </c>
      <c r="F853" s="9" t="s">
        <v>6</v>
      </c>
      <c r="G853" s="29"/>
      <c r="H853" s="30"/>
    </row>
    <row r="854">
      <c r="B854" s="12">
        <v>1.0</v>
      </c>
      <c r="C854" s="13"/>
      <c r="D854" s="13"/>
      <c r="E854" s="12"/>
      <c r="F854" s="12"/>
      <c r="G854" s="29"/>
      <c r="H854" s="30"/>
    </row>
    <row r="855">
      <c r="B855" s="12">
        <v>2.0</v>
      </c>
      <c r="C855" s="13"/>
      <c r="D855" s="13"/>
      <c r="E855" s="12"/>
      <c r="F855" s="12"/>
      <c r="G855" s="29"/>
      <c r="H855" s="30"/>
    </row>
    <row r="856">
      <c r="B856" s="12">
        <v>3.0</v>
      </c>
      <c r="C856" s="12"/>
      <c r="D856" s="12"/>
      <c r="E856" s="12"/>
      <c r="F856" s="12"/>
      <c r="G856" s="29"/>
      <c r="H856" s="30"/>
    </row>
    <row r="857">
      <c r="B857" s="12">
        <v>4.0</v>
      </c>
      <c r="C857" s="12"/>
      <c r="D857" s="12"/>
      <c r="E857" s="12"/>
      <c r="F857" s="12"/>
      <c r="G857" s="29"/>
      <c r="H857" s="30"/>
    </row>
    <row r="858">
      <c r="B858" s="12">
        <v>5.0</v>
      </c>
      <c r="C858" s="12"/>
      <c r="D858" s="12"/>
      <c r="E858" s="12"/>
      <c r="F858" s="12"/>
      <c r="G858" s="29"/>
      <c r="H858" s="30"/>
    </row>
    <row r="859">
      <c r="B859" s="12">
        <v>6.0</v>
      </c>
      <c r="C859" s="12"/>
      <c r="D859" s="12"/>
      <c r="E859" s="12"/>
      <c r="F859" s="12"/>
      <c r="G859" s="10"/>
      <c r="H859" s="11"/>
    </row>
    <row r="860">
      <c r="B860" s="34"/>
    </row>
    <row r="862">
      <c r="A862" s="1"/>
      <c r="B862" s="3">
        <v>45768.0</v>
      </c>
      <c r="C862" s="4"/>
      <c r="D862" s="4"/>
      <c r="E862" s="4"/>
      <c r="F862" s="4"/>
      <c r="G862" s="4"/>
      <c r="H862" s="5"/>
    </row>
    <row r="863">
      <c r="B863" s="6" t="s">
        <v>0</v>
      </c>
      <c r="C863" s="4"/>
      <c r="D863" s="4"/>
      <c r="E863" s="4"/>
      <c r="F863" s="5"/>
      <c r="G863" s="7" t="s">
        <v>1</v>
      </c>
      <c r="H863" s="8"/>
    </row>
    <row r="864">
      <c r="B864" s="9" t="s">
        <v>2</v>
      </c>
      <c r="C864" s="9" t="s">
        <v>3</v>
      </c>
      <c r="D864" s="9" t="s">
        <v>4</v>
      </c>
      <c r="E864" s="9" t="s">
        <v>5</v>
      </c>
      <c r="F864" s="9" t="s">
        <v>6</v>
      </c>
      <c r="G864" s="10"/>
      <c r="H864" s="11"/>
    </row>
    <row r="865">
      <c r="B865" s="12">
        <v>1.0</v>
      </c>
      <c r="C865" s="13"/>
      <c r="D865" s="13"/>
      <c r="E865" s="13"/>
      <c r="F865" s="12"/>
      <c r="G865" s="14" t="s">
        <v>7</v>
      </c>
      <c r="H865" s="15">
        <f>H822 - SUMIF(F865:F874, "SR A/C - HDFC", E865:E874)-SUMIF(F891:F893, "SR A/C - HDFC", E891:E893)-SUMIF(F885:F887, "SR A/C - HDFC", E885:E887)+SUMIF(F879:F881, "SR A/C - HDFC", E879:E881)+SUMIF(F897:F902, "SR A/C - HDFC", E897:E902)</f>
        <v>3303.73</v>
      </c>
    </row>
    <row r="866">
      <c r="B866" s="12">
        <v>2.0</v>
      </c>
      <c r="C866" s="13"/>
      <c r="D866" s="13"/>
      <c r="E866" s="13"/>
      <c r="F866" s="13"/>
      <c r="G866" s="14" t="s">
        <v>8</v>
      </c>
      <c r="H866" s="15">
        <f>H823 - SUMIF(F865:F874, "DP A/C - Salary", E865:E874)-SUMIF(F891:F893, "DP A/C - Salary", E891:E893)-SUMIF(F885:F887, "DP A/C - Salary", E885:E887)+SUMIF(F879:F881, "DP A/C - Salary", E879:E881)+SUMIF(F897:F902, "DP A/C - Salary", E897:E902)</f>
        <v>5928</v>
      </c>
    </row>
    <row r="867">
      <c r="B867" s="12">
        <v>3.0</v>
      </c>
      <c r="C867" s="13"/>
      <c r="D867" s="13"/>
      <c r="E867" s="13"/>
      <c r="F867" s="12"/>
      <c r="G867" s="14" t="s">
        <v>9</v>
      </c>
      <c r="H867" s="15">
        <f>H824 - SUMIF(F865:F874, "SR CASH", E865:E874)-SUMIF(F891:F893, "SR CASH", E891:E893)-SUMIF(F885:F887, "SR CASH", E885:E887)+SUMIF(F879:F881, "SR CASH", E879:E881)+SUMIF(F897:F902, "SR CASH", E897:E902)</f>
        <v>1633</v>
      </c>
    </row>
    <row r="868">
      <c r="B868" s="12">
        <v>4.0</v>
      </c>
      <c r="C868" s="12"/>
      <c r="D868" s="12"/>
      <c r="E868" s="12"/>
      <c r="F868" s="12"/>
      <c r="G868" s="14" t="s">
        <v>10</v>
      </c>
      <c r="H868" s="15">
        <f>H825 - SUMIF(F865:F874, "DP CASH", E865:E874)-SUMIF(F891:F893, "DP CASH", E891:E893)-SUMIF(F885:F887, "DP CASH", E885:E887)+SUMIF(F879:F881, "DP CASH", E879:E881)+SUMIF(F897:F902, "DP CASH", E897:E902)</f>
        <v>839</v>
      </c>
    </row>
    <row r="869">
      <c r="B869" s="12">
        <v>5.0</v>
      </c>
      <c r="C869" s="12"/>
      <c r="D869" s="12"/>
      <c r="E869" s="12"/>
      <c r="F869" s="12"/>
      <c r="G869" s="14" t="s">
        <v>11</v>
      </c>
      <c r="H869" s="15">
        <f>H826 - SUMIF(F865:F874, "SR A/C - TDCC", E865:E874)-SUMIF(F891:F893, "SR A/C - TDCC", E891:E893)-SUMIF(F885:F887, "SR A/C - TDCC", E885:E887)+SUMIF(F879:F881, "SR A/C - TDCC", E879:E881)+SUMIF(F897:F902, "SR A/C - TDCC", E897:E902)</f>
        <v>106373.4</v>
      </c>
    </row>
    <row r="870">
      <c r="B870" s="12">
        <v>6.0</v>
      </c>
      <c r="C870" s="12"/>
      <c r="D870" s="12"/>
      <c r="E870" s="12"/>
      <c r="F870" s="12"/>
      <c r="G870" s="14" t="s">
        <v>12</v>
      </c>
      <c r="H870" s="15">
        <f>H827 - SUMIF(F865:F874, "DP A/C - IPPB", E865:E874)-SUMIF(F891:F893, "DP A/C - IPPB", E891:E893)-SUMIF(F885:F887, "DP A/C - IPPB", E885:E887)+SUMIF(F879:F881, "DP A/C - IPPB", E879:E881)+SUMIF(F897:F902, "DP A/C - IPPB", E897:E902)</f>
        <v>50</v>
      </c>
    </row>
    <row r="871">
      <c r="B871" s="12">
        <v>7.0</v>
      </c>
      <c r="C871" s="12"/>
      <c r="D871" s="12"/>
      <c r="E871" s="12"/>
      <c r="F871" s="12"/>
      <c r="G871" s="16"/>
      <c r="H871" s="5"/>
    </row>
    <row r="872">
      <c r="B872" s="12">
        <v>8.0</v>
      </c>
      <c r="C872" s="12"/>
      <c r="D872" s="12"/>
      <c r="E872" s="12"/>
      <c r="F872" s="12"/>
      <c r="G872" s="17" t="s">
        <v>13</v>
      </c>
      <c r="H872" s="5"/>
    </row>
    <row r="873">
      <c r="B873" s="12">
        <v>9.0</v>
      </c>
      <c r="C873" s="12"/>
      <c r="D873" s="12"/>
      <c r="E873" s="12"/>
      <c r="F873" s="12"/>
      <c r="G873" s="18">
        <f>E875+G830</f>
        <v>0</v>
      </c>
      <c r="H873" s="5"/>
    </row>
    <row r="874">
      <c r="B874" s="12">
        <v>10.0</v>
      </c>
      <c r="C874" s="12"/>
      <c r="D874" s="13"/>
      <c r="E874" s="13"/>
      <c r="F874" s="13"/>
      <c r="G874" s="19" t="s">
        <v>14</v>
      </c>
      <c r="H874" s="5"/>
    </row>
    <row r="875">
      <c r="B875" s="20" t="s">
        <v>15</v>
      </c>
      <c r="C875" s="4"/>
      <c r="D875" s="5"/>
      <c r="E875" s="9">
        <f>SUM(E865:E874)</f>
        <v>0</v>
      </c>
      <c r="F875" s="12"/>
      <c r="G875" s="16">
        <f>E882+G832</f>
        <v>0</v>
      </c>
      <c r="H875" s="5"/>
    </row>
    <row r="876">
      <c r="B876" s="16"/>
      <c r="C876" s="4"/>
      <c r="D876" s="4"/>
      <c r="E876" s="4"/>
      <c r="F876" s="5"/>
      <c r="G876" s="21" t="s">
        <v>16</v>
      </c>
      <c r="H876" s="5"/>
      <c r="I876" s="1"/>
    </row>
    <row r="877">
      <c r="B877" s="22" t="s">
        <v>17</v>
      </c>
      <c r="C877" s="4"/>
      <c r="D877" s="4"/>
      <c r="E877" s="4"/>
      <c r="F877" s="5"/>
      <c r="G877" s="16">
        <f>E888+G834</f>
        <v>0</v>
      </c>
      <c r="H877" s="5"/>
    </row>
    <row r="878">
      <c r="B878" s="9" t="s">
        <v>2</v>
      </c>
      <c r="C878" s="23" t="s">
        <v>18</v>
      </c>
      <c r="D878" s="20" t="s">
        <v>4</v>
      </c>
      <c r="E878" s="9" t="s">
        <v>5</v>
      </c>
      <c r="F878" s="9" t="s">
        <v>6</v>
      </c>
      <c r="G878" s="24" t="s">
        <v>19</v>
      </c>
      <c r="H878" s="5"/>
    </row>
    <row r="879">
      <c r="B879" s="12">
        <v>1.0</v>
      </c>
      <c r="C879" s="25"/>
      <c r="D879" s="13"/>
      <c r="E879" s="13"/>
      <c r="F879" s="13"/>
      <c r="G879" s="26">
        <f>E894+G836</f>
        <v>0</v>
      </c>
      <c r="H879" s="5"/>
    </row>
    <row r="880">
      <c r="B880" s="12">
        <v>2.0</v>
      </c>
      <c r="C880" s="28"/>
      <c r="D880" s="12"/>
      <c r="E880" s="12"/>
      <c r="F880" s="12"/>
      <c r="G880" s="27"/>
      <c r="H880" s="8"/>
    </row>
    <row r="881">
      <c r="B881" s="12">
        <v>3.0</v>
      </c>
      <c r="C881" s="28"/>
      <c r="D881" s="12"/>
      <c r="E881" s="12"/>
      <c r="F881" s="12"/>
      <c r="G881" s="29"/>
      <c r="H881" s="30"/>
    </row>
    <row r="882">
      <c r="B882" s="20" t="s">
        <v>15</v>
      </c>
      <c r="C882" s="4"/>
      <c r="D882" s="5"/>
      <c r="E882" s="9">
        <f>SUM(E879:E881)</f>
        <v>0</v>
      </c>
      <c r="F882" s="12"/>
      <c r="G882" s="29"/>
      <c r="H882" s="30"/>
    </row>
    <row r="883">
      <c r="B883" s="31" t="s">
        <v>20</v>
      </c>
      <c r="C883" s="4"/>
      <c r="D883" s="4"/>
      <c r="E883" s="4"/>
      <c r="F883" s="5"/>
      <c r="G883" s="29"/>
      <c r="H883" s="30"/>
    </row>
    <row r="884">
      <c r="B884" s="9" t="s">
        <v>2</v>
      </c>
      <c r="C884" s="23" t="s">
        <v>21</v>
      </c>
      <c r="D884" s="20" t="s">
        <v>4</v>
      </c>
      <c r="E884" s="9" t="s">
        <v>5</v>
      </c>
      <c r="F884" s="9" t="s">
        <v>6</v>
      </c>
      <c r="G884" s="29"/>
      <c r="H884" s="30"/>
    </row>
    <row r="885">
      <c r="B885" s="12">
        <v>1.0</v>
      </c>
      <c r="C885" s="28"/>
      <c r="D885" s="12"/>
      <c r="E885" s="12"/>
      <c r="F885" s="12"/>
      <c r="G885" s="29"/>
      <c r="H885" s="30"/>
    </row>
    <row r="886">
      <c r="B886" s="12">
        <v>2.0</v>
      </c>
      <c r="C886" s="13"/>
      <c r="D886" s="12"/>
      <c r="E886" s="12"/>
      <c r="F886" s="12"/>
      <c r="G886" s="29"/>
      <c r="H886" s="30"/>
    </row>
    <row r="887">
      <c r="B887" s="12">
        <v>3.0</v>
      </c>
      <c r="C887" s="13"/>
      <c r="D887" s="12"/>
      <c r="E887" s="12"/>
      <c r="F887" s="12"/>
      <c r="G887" s="29"/>
      <c r="H887" s="30"/>
    </row>
    <row r="888">
      <c r="B888" s="20" t="s">
        <v>15</v>
      </c>
      <c r="C888" s="4"/>
      <c r="D888" s="5"/>
      <c r="E888" s="9">
        <f>SUM(E885:E887)</f>
        <v>0</v>
      </c>
      <c r="F888" s="12"/>
      <c r="G888" s="29"/>
      <c r="H888" s="30"/>
    </row>
    <row r="889">
      <c r="B889" s="32" t="s">
        <v>22</v>
      </c>
      <c r="C889" s="4"/>
      <c r="D889" s="4"/>
      <c r="E889" s="4"/>
      <c r="F889" s="5"/>
      <c r="G889" s="29"/>
      <c r="H889" s="30"/>
    </row>
    <row r="890">
      <c r="B890" s="9" t="s">
        <v>2</v>
      </c>
      <c r="C890" s="23" t="s">
        <v>23</v>
      </c>
      <c r="D890" s="20" t="s">
        <v>4</v>
      </c>
      <c r="E890" s="9" t="s">
        <v>5</v>
      </c>
      <c r="F890" s="9" t="s">
        <v>6</v>
      </c>
      <c r="G890" s="29"/>
      <c r="H890" s="30"/>
    </row>
    <row r="891">
      <c r="B891" s="12">
        <v>1.0</v>
      </c>
      <c r="C891" s="28"/>
      <c r="D891" s="12"/>
      <c r="E891" s="12"/>
      <c r="F891" s="12"/>
      <c r="G891" s="29"/>
      <c r="H891" s="30"/>
    </row>
    <row r="892">
      <c r="B892" s="12">
        <v>2.0</v>
      </c>
      <c r="C892" s="13"/>
      <c r="D892" s="12"/>
      <c r="E892" s="12"/>
      <c r="F892" s="12"/>
      <c r="G892" s="29"/>
      <c r="H892" s="30"/>
    </row>
    <row r="893">
      <c r="B893" s="12">
        <v>3.0</v>
      </c>
      <c r="C893" s="13"/>
      <c r="D893" s="12"/>
      <c r="E893" s="12"/>
      <c r="F893" s="12"/>
      <c r="G893" s="29"/>
      <c r="H893" s="30"/>
    </row>
    <row r="894">
      <c r="B894" s="20" t="s">
        <v>15</v>
      </c>
      <c r="C894" s="4"/>
      <c r="D894" s="5"/>
      <c r="E894" s="9">
        <f>SUM(E891:E893)</f>
        <v>0</v>
      </c>
      <c r="F894" s="12"/>
      <c r="G894" s="29"/>
      <c r="H894" s="30"/>
    </row>
    <row r="895">
      <c r="B895" s="32" t="s">
        <v>24</v>
      </c>
      <c r="C895" s="4"/>
      <c r="D895" s="4"/>
      <c r="E895" s="4"/>
      <c r="F895" s="5"/>
      <c r="G895" s="29"/>
      <c r="H895" s="30"/>
    </row>
    <row r="896">
      <c r="B896" s="9" t="s">
        <v>2</v>
      </c>
      <c r="C896" s="33" t="s">
        <v>25</v>
      </c>
      <c r="D896" s="33" t="s">
        <v>26</v>
      </c>
      <c r="E896" s="9" t="s">
        <v>5</v>
      </c>
      <c r="F896" s="9" t="s">
        <v>6</v>
      </c>
      <c r="G896" s="29"/>
      <c r="H896" s="30"/>
    </row>
    <row r="897">
      <c r="B897" s="12">
        <v>1.0</v>
      </c>
      <c r="C897" s="13"/>
      <c r="D897" s="13"/>
      <c r="E897" s="12"/>
      <c r="F897" s="12"/>
      <c r="G897" s="29"/>
      <c r="H897" s="30"/>
    </row>
    <row r="898">
      <c r="B898" s="12">
        <v>2.0</v>
      </c>
      <c r="C898" s="13"/>
      <c r="D898" s="13"/>
      <c r="E898" s="12"/>
      <c r="F898" s="12"/>
      <c r="G898" s="29"/>
      <c r="H898" s="30"/>
    </row>
    <row r="899">
      <c r="B899" s="12">
        <v>3.0</v>
      </c>
      <c r="C899" s="12"/>
      <c r="D899" s="12"/>
      <c r="E899" s="12"/>
      <c r="F899" s="12"/>
      <c r="G899" s="29"/>
      <c r="H899" s="30"/>
    </row>
    <row r="900">
      <c r="B900" s="12">
        <v>4.0</v>
      </c>
      <c r="C900" s="12"/>
      <c r="D900" s="12"/>
      <c r="E900" s="12"/>
      <c r="F900" s="12"/>
      <c r="G900" s="29"/>
      <c r="H900" s="30"/>
    </row>
    <row r="901">
      <c r="B901" s="12">
        <v>5.0</v>
      </c>
      <c r="C901" s="12"/>
      <c r="D901" s="12"/>
      <c r="E901" s="12"/>
      <c r="F901" s="12"/>
      <c r="G901" s="29"/>
      <c r="H901" s="30"/>
    </row>
    <row r="902">
      <c r="B902" s="12">
        <v>6.0</v>
      </c>
      <c r="C902" s="12"/>
      <c r="D902" s="12"/>
      <c r="E902" s="12"/>
      <c r="F902" s="12"/>
      <c r="G902" s="10"/>
      <c r="H902" s="11"/>
    </row>
    <row r="903">
      <c r="B903" s="34"/>
    </row>
    <row r="905">
      <c r="A905" s="1"/>
      <c r="B905" s="3">
        <v>45769.0</v>
      </c>
      <c r="C905" s="4"/>
      <c r="D905" s="4"/>
      <c r="E905" s="4"/>
      <c r="F905" s="4"/>
      <c r="G905" s="4"/>
      <c r="H905" s="5"/>
    </row>
    <row r="906">
      <c r="B906" s="6" t="s">
        <v>0</v>
      </c>
      <c r="C906" s="4"/>
      <c r="D906" s="4"/>
      <c r="E906" s="4"/>
      <c r="F906" s="5"/>
      <c r="G906" s="7" t="s">
        <v>1</v>
      </c>
      <c r="H906" s="8"/>
    </row>
    <row r="907">
      <c r="B907" s="9" t="s">
        <v>2</v>
      </c>
      <c r="C907" s="9" t="s">
        <v>3</v>
      </c>
      <c r="D907" s="9" t="s">
        <v>4</v>
      </c>
      <c r="E907" s="9" t="s">
        <v>5</v>
      </c>
      <c r="F907" s="9" t="s">
        <v>6</v>
      </c>
      <c r="G907" s="10"/>
      <c r="H907" s="11"/>
    </row>
    <row r="908">
      <c r="B908" s="12">
        <v>1.0</v>
      </c>
      <c r="C908" s="13"/>
      <c r="D908" s="13"/>
      <c r="E908" s="13"/>
      <c r="F908" s="12"/>
      <c r="G908" s="14" t="s">
        <v>7</v>
      </c>
      <c r="H908" s="15">
        <f>H865 - SUMIF(F908:F917, "SR A/C - HDFC", E908:E917)-SUMIF(F934:F936, "SR A/C - HDFC", E934:E936)-SUMIF(F928:F930, "SR A/C - HDFC", E928:E930)+SUMIF(F922:F924, "SR A/C - HDFC", E922:E924)+SUMIF(F940:F945, "SR A/C - HDFC", E940:E945)</f>
        <v>3303.73</v>
      </c>
    </row>
    <row r="909">
      <c r="B909" s="12">
        <v>2.0</v>
      </c>
      <c r="C909" s="13"/>
      <c r="D909" s="13"/>
      <c r="E909" s="13"/>
      <c r="F909" s="13"/>
      <c r="G909" s="14" t="s">
        <v>8</v>
      </c>
      <c r="H909" s="15">
        <f>H866 - SUMIF(F908:F917, "DP A/C - Salary", E908:E917)-SUMIF(F934:F936, "DP A/C - Salary", E934:E936)-SUMIF(F928:F930, "DP A/C - Salary", E928:E930)+SUMIF(F922:F924, "DP A/C - Salary", E922:E924)+SUMIF(F940:F945, "DP A/C - Salary", E940:E945)</f>
        <v>5928</v>
      </c>
    </row>
    <row r="910">
      <c r="B910" s="12">
        <v>3.0</v>
      </c>
      <c r="C910" s="12"/>
      <c r="D910" s="12"/>
      <c r="E910" s="12"/>
      <c r="F910" s="12"/>
      <c r="G910" s="14" t="s">
        <v>9</v>
      </c>
      <c r="H910" s="15">
        <f>H867 - SUMIF(F908:F917, "SR CASH", E908:E917)-SUMIF(F934:F936, "SR CASH", E934:E936)-SUMIF(F928:F930, "SR CASH", E928:E930)+SUMIF(F922:F924, "SR CASH", E922:E924)+SUMIF(F940:F945, "SR CASH", E940:E945)</f>
        <v>1633</v>
      </c>
    </row>
    <row r="911">
      <c r="B911" s="12">
        <v>4.0</v>
      </c>
      <c r="C911" s="12"/>
      <c r="D911" s="12"/>
      <c r="E911" s="12"/>
      <c r="F911" s="12"/>
      <c r="G911" s="14" t="s">
        <v>10</v>
      </c>
      <c r="H911" s="15">
        <f>H868 - SUMIF(F908:F917, "DP CASH", E908:E917)-SUMIF(F934:F936, "DP CASH", E934:E936)-SUMIF(F928:F930, "DP CASH", E928:E930)+SUMIF(F922:F924, "DP CASH", E922:E924)+SUMIF(F940:F945, "DP CASH", E940:E945)</f>
        <v>839</v>
      </c>
    </row>
    <row r="912">
      <c r="B912" s="12">
        <v>5.0</v>
      </c>
      <c r="C912" s="12"/>
      <c r="D912" s="12"/>
      <c r="E912" s="12"/>
      <c r="F912" s="12"/>
      <c r="G912" s="14" t="s">
        <v>11</v>
      </c>
      <c r="H912" s="15">
        <f>H869 - SUMIF(F908:F917, "SR A/C - TDCC", E908:E917)-SUMIF(F934:F936, "SR A/C - TDCC", E934:E936)-SUMIF(F928:F930, "SR A/C - TDCC", E928:E930)+SUMIF(F922:F924, "SR A/C - TDCC", E922:E924)+SUMIF(F940:F945, "SR A/C - TDCC", E940:E945)</f>
        <v>106373.4</v>
      </c>
    </row>
    <row r="913">
      <c r="B913" s="12">
        <v>6.0</v>
      </c>
      <c r="C913" s="12"/>
      <c r="D913" s="12"/>
      <c r="E913" s="12"/>
      <c r="F913" s="12"/>
      <c r="G913" s="14" t="s">
        <v>12</v>
      </c>
      <c r="H913" s="15">
        <f>H870 - SUMIF(F908:F917, "DP A/C - IPPB", E908:E917)-SUMIF(F934:F936, "DP A/C - IPPB", E934:E936)-SUMIF(F928:F930, "DP A/C - IPPB", E928:E930)+SUMIF(F922:F924, "DP A/C - IPPB", E922:E924)+SUMIF(F940:F945, "DP A/C - IPPB", E940:E945)</f>
        <v>50</v>
      </c>
    </row>
    <row r="914">
      <c r="B914" s="12">
        <v>7.0</v>
      </c>
      <c r="C914" s="12"/>
      <c r="D914" s="12"/>
      <c r="E914" s="12"/>
      <c r="F914" s="12"/>
      <c r="G914" s="16"/>
      <c r="H914" s="5"/>
    </row>
    <row r="915">
      <c r="B915" s="12">
        <v>8.0</v>
      </c>
      <c r="C915" s="12"/>
      <c r="D915" s="12"/>
      <c r="E915" s="12"/>
      <c r="F915" s="12"/>
      <c r="G915" s="17" t="s">
        <v>13</v>
      </c>
      <c r="H915" s="5"/>
    </row>
    <row r="916">
      <c r="B916" s="12">
        <v>9.0</v>
      </c>
      <c r="C916" s="12"/>
      <c r="D916" s="12"/>
      <c r="E916" s="12"/>
      <c r="F916" s="12"/>
      <c r="G916" s="18">
        <f>E918+G873</f>
        <v>0</v>
      </c>
      <c r="H916" s="5"/>
    </row>
    <row r="917">
      <c r="B917" s="12">
        <v>10.0</v>
      </c>
      <c r="C917" s="12"/>
      <c r="D917" s="12"/>
      <c r="E917" s="12"/>
      <c r="F917" s="12"/>
      <c r="G917" s="19" t="s">
        <v>14</v>
      </c>
      <c r="H917" s="5"/>
    </row>
    <row r="918">
      <c r="B918" s="20" t="s">
        <v>15</v>
      </c>
      <c r="C918" s="4"/>
      <c r="D918" s="5"/>
      <c r="E918" s="9">
        <f>SUM(E908:E917)</f>
        <v>0</v>
      </c>
      <c r="F918" s="12"/>
      <c r="G918" s="16">
        <f>E925+G875</f>
        <v>0</v>
      </c>
      <c r="H918" s="5"/>
    </row>
    <row r="919">
      <c r="B919" s="16"/>
      <c r="C919" s="4"/>
      <c r="D919" s="4"/>
      <c r="E919" s="4"/>
      <c r="F919" s="5"/>
      <c r="G919" s="21" t="s">
        <v>16</v>
      </c>
      <c r="H919" s="5"/>
      <c r="I919" s="1"/>
    </row>
    <row r="920">
      <c r="B920" s="22" t="s">
        <v>17</v>
      </c>
      <c r="C920" s="4"/>
      <c r="D920" s="4"/>
      <c r="E920" s="4"/>
      <c r="F920" s="5"/>
      <c r="G920" s="16">
        <f>E931+G877</f>
        <v>0</v>
      </c>
      <c r="H920" s="5"/>
    </row>
    <row r="921">
      <c r="B921" s="9" t="s">
        <v>2</v>
      </c>
      <c r="C921" s="23" t="s">
        <v>18</v>
      </c>
      <c r="D921" s="20" t="s">
        <v>4</v>
      </c>
      <c r="E921" s="9" t="s">
        <v>5</v>
      </c>
      <c r="F921" s="9" t="s">
        <v>6</v>
      </c>
      <c r="G921" s="24" t="s">
        <v>19</v>
      </c>
      <c r="H921" s="5"/>
    </row>
    <row r="922">
      <c r="B922" s="12">
        <v>1.0</v>
      </c>
      <c r="C922" s="28"/>
      <c r="D922" s="12"/>
      <c r="E922" s="12"/>
      <c r="F922" s="12"/>
      <c r="G922" s="26">
        <f>E937+G879</f>
        <v>0</v>
      </c>
      <c r="H922" s="5"/>
    </row>
    <row r="923">
      <c r="B923" s="12">
        <v>2.0</v>
      </c>
      <c r="C923" s="28"/>
      <c r="D923" s="12"/>
      <c r="E923" s="12"/>
      <c r="F923" s="12"/>
      <c r="G923" s="27"/>
      <c r="H923" s="8"/>
    </row>
    <row r="924">
      <c r="B924" s="12">
        <v>3.0</v>
      </c>
      <c r="C924" s="28"/>
      <c r="D924" s="12"/>
      <c r="E924" s="12"/>
      <c r="F924" s="12"/>
      <c r="G924" s="29"/>
      <c r="H924" s="30"/>
    </row>
    <row r="925">
      <c r="B925" s="20" t="s">
        <v>15</v>
      </c>
      <c r="C925" s="4"/>
      <c r="D925" s="5"/>
      <c r="E925" s="9">
        <f>SUM(E922:E924)</f>
        <v>0</v>
      </c>
      <c r="F925" s="12"/>
      <c r="G925" s="29"/>
      <c r="H925" s="30"/>
    </row>
    <row r="926">
      <c r="B926" s="31" t="s">
        <v>20</v>
      </c>
      <c r="C926" s="4"/>
      <c r="D926" s="4"/>
      <c r="E926" s="4"/>
      <c r="F926" s="5"/>
      <c r="G926" s="29"/>
      <c r="H926" s="30"/>
    </row>
    <row r="927">
      <c r="B927" s="9" t="s">
        <v>2</v>
      </c>
      <c r="C927" s="23" t="s">
        <v>21</v>
      </c>
      <c r="D927" s="20" t="s">
        <v>4</v>
      </c>
      <c r="E927" s="9" t="s">
        <v>5</v>
      </c>
      <c r="F927" s="9" t="s">
        <v>6</v>
      </c>
      <c r="G927" s="29"/>
      <c r="H927" s="30"/>
    </row>
    <row r="928">
      <c r="B928" s="12">
        <v>1.0</v>
      </c>
      <c r="C928" s="28"/>
      <c r="D928" s="12"/>
      <c r="E928" s="12"/>
      <c r="F928" s="12"/>
      <c r="G928" s="29"/>
      <c r="H928" s="30"/>
    </row>
    <row r="929">
      <c r="B929" s="12">
        <v>2.0</v>
      </c>
      <c r="C929" s="13"/>
      <c r="D929" s="12"/>
      <c r="E929" s="12"/>
      <c r="F929" s="12"/>
      <c r="G929" s="29"/>
      <c r="H929" s="30"/>
    </row>
    <row r="930">
      <c r="B930" s="12">
        <v>3.0</v>
      </c>
      <c r="C930" s="13"/>
      <c r="D930" s="12"/>
      <c r="E930" s="12"/>
      <c r="F930" s="12"/>
      <c r="G930" s="29"/>
      <c r="H930" s="30"/>
    </row>
    <row r="931">
      <c r="B931" s="20" t="s">
        <v>15</v>
      </c>
      <c r="C931" s="4"/>
      <c r="D931" s="5"/>
      <c r="E931" s="9">
        <f>SUM(E928:E930)</f>
        <v>0</v>
      </c>
      <c r="F931" s="12"/>
      <c r="G931" s="29"/>
      <c r="H931" s="30"/>
    </row>
    <row r="932">
      <c r="B932" s="32" t="s">
        <v>22</v>
      </c>
      <c r="C932" s="4"/>
      <c r="D932" s="4"/>
      <c r="E932" s="4"/>
      <c r="F932" s="5"/>
      <c r="G932" s="29"/>
      <c r="H932" s="30"/>
    </row>
    <row r="933">
      <c r="B933" s="9" t="s">
        <v>2</v>
      </c>
      <c r="C933" s="23" t="s">
        <v>23</v>
      </c>
      <c r="D933" s="20" t="s">
        <v>4</v>
      </c>
      <c r="E933" s="9" t="s">
        <v>5</v>
      </c>
      <c r="F933" s="9" t="s">
        <v>6</v>
      </c>
      <c r="G933" s="29"/>
      <c r="H933" s="30"/>
    </row>
    <row r="934">
      <c r="B934" s="12">
        <v>1.0</v>
      </c>
      <c r="C934" s="28"/>
      <c r="D934" s="12"/>
      <c r="E934" s="12"/>
      <c r="F934" s="12"/>
      <c r="G934" s="29"/>
      <c r="H934" s="30"/>
    </row>
    <row r="935">
      <c r="B935" s="12">
        <v>2.0</v>
      </c>
      <c r="C935" s="13"/>
      <c r="D935" s="12"/>
      <c r="E935" s="12"/>
      <c r="F935" s="12"/>
      <c r="G935" s="29"/>
      <c r="H935" s="30"/>
    </row>
    <row r="936">
      <c r="B936" s="12">
        <v>3.0</v>
      </c>
      <c r="C936" s="13"/>
      <c r="D936" s="12"/>
      <c r="E936" s="12"/>
      <c r="F936" s="12"/>
      <c r="G936" s="29"/>
      <c r="H936" s="30"/>
    </row>
    <row r="937">
      <c r="B937" s="20" t="s">
        <v>15</v>
      </c>
      <c r="C937" s="4"/>
      <c r="D937" s="5"/>
      <c r="E937" s="9">
        <f>SUM(E934:E936)</f>
        <v>0</v>
      </c>
      <c r="F937" s="12"/>
      <c r="G937" s="29"/>
      <c r="H937" s="30"/>
    </row>
    <row r="938">
      <c r="B938" s="32" t="s">
        <v>24</v>
      </c>
      <c r="C938" s="4"/>
      <c r="D938" s="4"/>
      <c r="E938" s="4"/>
      <c r="F938" s="5"/>
      <c r="G938" s="29"/>
      <c r="H938" s="30"/>
    </row>
    <row r="939">
      <c r="B939" s="9" t="s">
        <v>2</v>
      </c>
      <c r="C939" s="33" t="s">
        <v>25</v>
      </c>
      <c r="D939" s="33" t="s">
        <v>26</v>
      </c>
      <c r="E939" s="9" t="s">
        <v>5</v>
      </c>
      <c r="F939" s="9" t="s">
        <v>6</v>
      </c>
      <c r="G939" s="29"/>
      <c r="H939" s="30"/>
    </row>
    <row r="940">
      <c r="B940" s="12">
        <v>1.0</v>
      </c>
      <c r="C940" s="13"/>
      <c r="D940" s="13"/>
      <c r="E940" s="12"/>
      <c r="F940" s="12"/>
      <c r="G940" s="29"/>
      <c r="H940" s="30"/>
    </row>
    <row r="941">
      <c r="B941" s="12">
        <v>2.0</v>
      </c>
      <c r="C941" s="13"/>
      <c r="D941" s="13"/>
      <c r="E941" s="12"/>
      <c r="F941" s="12"/>
      <c r="G941" s="29"/>
      <c r="H941" s="30"/>
    </row>
    <row r="942">
      <c r="B942" s="12">
        <v>3.0</v>
      </c>
      <c r="C942" s="12"/>
      <c r="D942" s="12"/>
      <c r="E942" s="12"/>
      <c r="F942" s="12"/>
      <c r="G942" s="29"/>
      <c r="H942" s="30"/>
    </row>
    <row r="943">
      <c r="B943" s="12">
        <v>4.0</v>
      </c>
      <c r="C943" s="12"/>
      <c r="D943" s="12"/>
      <c r="E943" s="12"/>
      <c r="F943" s="12"/>
      <c r="G943" s="29"/>
      <c r="H943" s="30"/>
    </row>
    <row r="944">
      <c r="B944" s="12">
        <v>5.0</v>
      </c>
      <c r="C944" s="12"/>
      <c r="D944" s="12"/>
      <c r="E944" s="12"/>
      <c r="F944" s="12"/>
      <c r="G944" s="29"/>
      <c r="H944" s="30"/>
    </row>
    <row r="945">
      <c r="B945" s="12">
        <v>6.0</v>
      </c>
      <c r="C945" s="12"/>
      <c r="D945" s="12"/>
      <c r="E945" s="12"/>
      <c r="F945" s="12"/>
      <c r="G945" s="10"/>
      <c r="H945" s="11"/>
    </row>
    <row r="946">
      <c r="B946" s="34"/>
    </row>
    <row r="948">
      <c r="A948" s="1"/>
      <c r="B948" s="3">
        <v>45770.0</v>
      </c>
      <c r="C948" s="4"/>
      <c r="D948" s="4"/>
      <c r="E948" s="4"/>
      <c r="F948" s="4"/>
      <c r="G948" s="4"/>
      <c r="H948" s="5"/>
    </row>
    <row r="949">
      <c r="B949" s="6" t="s">
        <v>0</v>
      </c>
      <c r="C949" s="4"/>
      <c r="D949" s="4"/>
      <c r="E949" s="4"/>
      <c r="F949" s="5"/>
      <c r="G949" s="7" t="s">
        <v>1</v>
      </c>
      <c r="H949" s="8"/>
    </row>
    <row r="950">
      <c r="B950" s="9" t="s">
        <v>2</v>
      </c>
      <c r="C950" s="9" t="s">
        <v>3</v>
      </c>
      <c r="D950" s="9" t="s">
        <v>4</v>
      </c>
      <c r="E950" s="9" t="s">
        <v>5</v>
      </c>
      <c r="F950" s="9" t="s">
        <v>6</v>
      </c>
      <c r="G950" s="10"/>
      <c r="H950" s="11"/>
    </row>
    <row r="951">
      <c r="B951" s="12">
        <v>1.0</v>
      </c>
      <c r="C951" s="13"/>
      <c r="D951" s="13"/>
      <c r="E951" s="13"/>
      <c r="F951" s="12"/>
      <c r="G951" s="14" t="s">
        <v>7</v>
      </c>
      <c r="H951" s="15">
        <f>H908 - SUMIF(F951:F960, "SR A/C - HDFC", E951:E960)-SUMIF(F977:F979, "SR A/C - HDFC", E977:E979)-SUMIF(F971:F973, "SR A/C - HDFC", E971:E973)+SUMIF(F965:F967, "SR A/C - HDFC", E965:E967)+SUMIF(F983:F988, "SR A/C - HDFC", E983:E988)</f>
        <v>3303.73</v>
      </c>
    </row>
    <row r="952">
      <c r="B952" s="12">
        <v>2.0</v>
      </c>
      <c r="C952" s="13"/>
      <c r="D952" s="13"/>
      <c r="E952" s="13"/>
      <c r="F952" s="13"/>
      <c r="G952" s="14" t="s">
        <v>8</v>
      </c>
      <c r="H952" s="15">
        <f>H909 - SUMIF(F951:F960, "DP A/C - Salary", E951:E960)-SUMIF(F977:F979, "DP A/C - Salary", E977:E979)-SUMIF(F971:F973, "DP A/C - Salary", E971:E973)+SUMIF(F965:F967, "DP A/C - Salary", E965:E967)+SUMIF(F983:F988, "DP A/C - Salary", E983:E988)</f>
        <v>5928</v>
      </c>
    </row>
    <row r="953">
      <c r="B953" s="12">
        <v>3.0</v>
      </c>
      <c r="C953" s="13"/>
      <c r="D953" s="13"/>
      <c r="E953" s="13"/>
      <c r="F953" s="13"/>
      <c r="G953" s="14" t="s">
        <v>9</v>
      </c>
      <c r="H953" s="15">
        <f>H910 - SUMIF(F951:F960, "SR CASH", E951:E960)-SUMIF(F977:F979, "SR CASH", E977:E979)-SUMIF(F971:F973, "SR CASH", E971:E973)+SUMIF(F965:F967, "SR CASH", E965:E967)+SUMIF(F983:F988, "SR CASH", E983:E988)</f>
        <v>1633</v>
      </c>
    </row>
    <row r="954">
      <c r="B954" s="12">
        <v>4.0</v>
      </c>
      <c r="C954" s="13"/>
      <c r="D954" s="13"/>
      <c r="E954" s="13"/>
      <c r="F954" s="13"/>
      <c r="G954" s="14" t="s">
        <v>10</v>
      </c>
      <c r="H954" s="15">
        <f>H911 - SUMIF(F951:F960, "DP CASH", E951:E960)-SUMIF(F977:F979, "DP CASH", E977:E979)-SUMIF(F971:F973, "DP CASH", E971:E973)+SUMIF(F965:F967, "DP CASH", E965:E967)+SUMIF(F983:F988, "DP CASH", E983:E988)</f>
        <v>839</v>
      </c>
    </row>
    <row r="955">
      <c r="B955" s="12">
        <v>5.0</v>
      </c>
      <c r="C955" s="12"/>
      <c r="D955" s="12"/>
      <c r="E955" s="12"/>
      <c r="F955" s="12"/>
      <c r="G955" s="14" t="s">
        <v>11</v>
      </c>
      <c r="H955" s="15">
        <f>H912 - SUMIF(F951:F960, "SR A/C - TDCC", E951:E960)-SUMIF(F977:F979, "SR A/C - TDCC", E977:E979)-SUMIF(F971:F973, "SR A/C - TDCC", E971:E973)+SUMIF(F965:F967, "SR A/C - TDCC", E965:E967)+SUMIF(F983:F988, "SR A/C - TDCC", E983:E988)</f>
        <v>106373.4</v>
      </c>
    </row>
    <row r="956">
      <c r="B956" s="12">
        <v>6.0</v>
      </c>
      <c r="C956" s="12"/>
      <c r="D956" s="12"/>
      <c r="E956" s="12"/>
      <c r="F956" s="12"/>
      <c r="G956" s="14" t="s">
        <v>12</v>
      </c>
      <c r="H956" s="15">
        <f>H913 - SUMIF(F951:F960, "DP A/C - IPPB", E951:E960)-SUMIF(F977:F979, "DP A/C - IPPB", E977:E979)-SUMIF(F971:F973, "DP A/C - IPPB", E971:E973)+SUMIF(F965:F967, "DP A/C - IPPB", E965:E967)+SUMIF(F983:F988, "DP A/C - IPPB", E983:E988)</f>
        <v>50</v>
      </c>
    </row>
    <row r="957">
      <c r="B957" s="12">
        <v>7.0</v>
      </c>
      <c r="C957" s="12"/>
      <c r="D957" s="12"/>
      <c r="E957" s="12"/>
      <c r="F957" s="12"/>
      <c r="G957" s="16"/>
      <c r="H957" s="5"/>
    </row>
    <row r="958">
      <c r="B958" s="12">
        <v>8.0</v>
      </c>
      <c r="C958" s="12"/>
      <c r="D958" s="12"/>
      <c r="E958" s="12"/>
      <c r="F958" s="12"/>
      <c r="G958" s="17" t="s">
        <v>13</v>
      </c>
      <c r="H958" s="5"/>
    </row>
    <row r="959">
      <c r="B959" s="12">
        <v>9.0</v>
      </c>
      <c r="C959" s="12"/>
      <c r="D959" s="12"/>
      <c r="E959" s="12"/>
      <c r="F959" s="12"/>
      <c r="G959" s="18">
        <f>E961+G916</f>
        <v>0</v>
      </c>
      <c r="H959" s="5"/>
    </row>
    <row r="960">
      <c r="B960" s="12">
        <v>10.0</v>
      </c>
      <c r="C960" s="12"/>
      <c r="D960" s="12"/>
      <c r="E960" s="12"/>
      <c r="F960" s="12"/>
      <c r="G960" s="19" t="s">
        <v>14</v>
      </c>
      <c r="H960" s="5"/>
    </row>
    <row r="961">
      <c r="B961" s="20" t="s">
        <v>15</v>
      </c>
      <c r="C961" s="4"/>
      <c r="D961" s="5"/>
      <c r="E961" s="9">
        <f>SUM(E951:E960)</f>
        <v>0</v>
      </c>
      <c r="F961" s="12"/>
      <c r="G961" s="16">
        <f>E968+G918</f>
        <v>0</v>
      </c>
      <c r="H961" s="5"/>
    </row>
    <row r="962">
      <c r="B962" s="16"/>
      <c r="C962" s="4"/>
      <c r="D962" s="4"/>
      <c r="E962" s="4"/>
      <c r="F962" s="5"/>
      <c r="G962" s="21" t="s">
        <v>16</v>
      </c>
      <c r="H962" s="5"/>
      <c r="I962" s="1"/>
    </row>
    <row r="963">
      <c r="B963" s="22" t="s">
        <v>17</v>
      </c>
      <c r="C963" s="4"/>
      <c r="D963" s="4"/>
      <c r="E963" s="4"/>
      <c r="F963" s="5"/>
      <c r="G963" s="16">
        <f>E974+G920</f>
        <v>0</v>
      </c>
      <c r="H963" s="5"/>
    </row>
    <row r="964">
      <c r="B964" s="9" t="s">
        <v>2</v>
      </c>
      <c r="C964" s="23" t="s">
        <v>18</v>
      </c>
      <c r="D964" s="20" t="s">
        <v>4</v>
      </c>
      <c r="E964" s="9" t="s">
        <v>5</v>
      </c>
      <c r="F964" s="9" t="s">
        <v>6</v>
      </c>
      <c r="G964" s="24" t="s">
        <v>19</v>
      </c>
      <c r="H964" s="5"/>
    </row>
    <row r="965">
      <c r="B965" s="12">
        <v>1.0</v>
      </c>
      <c r="C965" s="25"/>
      <c r="D965" s="13"/>
      <c r="E965" s="13"/>
      <c r="F965" s="13"/>
      <c r="G965" s="26">
        <f>E980+G922</f>
        <v>0</v>
      </c>
      <c r="H965" s="5"/>
    </row>
    <row r="966">
      <c r="B966" s="12">
        <v>2.0</v>
      </c>
      <c r="C966" s="28"/>
      <c r="D966" s="12"/>
      <c r="E966" s="12"/>
      <c r="F966" s="12"/>
      <c r="G966" s="27"/>
      <c r="H966" s="8"/>
    </row>
    <row r="967">
      <c r="B967" s="12">
        <v>3.0</v>
      </c>
      <c r="C967" s="28"/>
      <c r="D967" s="12"/>
      <c r="E967" s="12"/>
      <c r="F967" s="12"/>
      <c r="G967" s="29"/>
      <c r="H967" s="30"/>
    </row>
    <row r="968">
      <c r="B968" s="20" t="s">
        <v>15</v>
      </c>
      <c r="C968" s="4"/>
      <c r="D968" s="5"/>
      <c r="E968" s="9">
        <f>SUM(E965:E967)</f>
        <v>0</v>
      </c>
      <c r="F968" s="12"/>
      <c r="G968" s="29"/>
      <c r="H968" s="30"/>
    </row>
    <row r="969">
      <c r="B969" s="31" t="s">
        <v>20</v>
      </c>
      <c r="C969" s="4"/>
      <c r="D969" s="4"/>
      <c r="E969" s="4"/>
      <c r="F969" s="5"/>
      <c r="G969" s="29"/>
      <c r="H969" s="30"/>
    </row>
    <row r="970">
      <c r="B970" s="9" t="s">
        <v>2</v>
      </c>
      <c r="C970" s="23" t="s">
        <v>21</v>
      </c>
      <c r="D970" s="20" t="s">
        <v>4</v>
      </c>
      <c r="E970" s="9" t="s">
        <v>5</v>
      </c>
      <c r="F970" s="9" t="s">
        <v>6</v>
      </c>
      <c r="G970" s="29"/>
      <c r="H970" s="30"/>
    </row>
    <row r="971">
      <c r="B971" s="12">
        <v>1.0</v>
      </c>
      <c r="C971" s="28"/>
      <c r="D971" s="12"/>
      <c r="E971" s="12"/>
      <c r="F971" s="12"/>
      <c r="G971" s="29"/>
      <c r="H971" s="30"/>
    </row>
    <row r="972">
      <c r="B972" s="12">
        <v>2.0</v>
      </c>
      <c r="C972" s="13"/>
      <c r="D972" s="12"/>
      <c r="E972" s="12"/>
      <c r="F972" s="12"/>
      <c r="G972" s="29"/>
      <c r="H972" s="30"/>
    </row>
    <row r="973">
      <c r="B973" s="12">
        <v>3.0</v>
      </c>
      <c r="C973" s="13"/>
      <c r="D973" s="12"/>
      <c r="E973" s="12"/>
      <c r="F973" s="12"/>
      <c r="G973" s="29"/>
      <c r="H973" s="30"/>
    </row>
    <row r="974">
      <c r="B974" s="20" t="s">
        <v>15</v>
      </c>
      <c r="C974" s="4"/>
      <c r="D974" s="5"/>
      <c r="E974" s="9">
        <f>SUM(E971:E973)</f>
        <v>0</v>
      </c>
      <c r="F974" s="12"/>
      <c r="G974" s="29"/>
      <c r="H974" s="30"/>
    </row>
    <row r="975">
      <c r="B975" s="32" t="s">
        <v>22</v>
      </c>
      <c r="C975" s="4"/>
      <c r="D975" s="4"/>
      <c r="E975" s="4"/>
      <c r="F975" s="5"/>
      <c r="G975" s="29"/>
      <c r="H975" s="30"/>
    </row>
    <row r="976">
      <c r="B976" s="9" t="s">
        <v>2</v>
      </c>
      <c r="C976" s="23" t="s">
        <v>23</v>
      </c>
      <c r="D976" s="20" t="s">
        <v>4</v>
      </c>
      <c r="E976" s="9" t="s">
        <v>5</v>
      </c>
      <c r="F976" s="9" t="s">
        <v>6</v>
      </c>
      <c r="G976" s="29"/>
      <c r="H976" s="30"/>
    </row>
    <row r="977">
      <c r="B977" s="12">
        <v>1.0</v>
      </c>
      <c r="C977" s="28"/>
      <c r="D977" s="12"/>
      <c r="E977" s="12"/>
      <c r="F977" s="12"/>
      <c r="G977" s="29"/>
      <c r="H977" s="30"/>
    </row>
    <row r="978">
      <c r="B978" s="12">
        <v>2.0</v>
      </c>
      <c r="C978" s="13"/>
      <c r="D978" s="12"/>
      <c r="E978" s="12"/>
      <c r="F978" s="12"/>
      <c r="G978" s="29"/>
      <c r="H978" s="30"/>
    </row>
    <row r="979">
      <c r="B979" s="12">
        <v>3.0</v>
      </c>
      <c r="C979" s="13"/>
      <c r="D979" s="12"/>
      <c r="E979" s="12"/>
      <c r="F979" s="12"/>
      <c r="G979" s="29"/>
      <c r="H979" s="30"/>
    </row>
    <row r="980">
      <c r="B980" s="20" t="s">
        <v>15</v>
      </c>
      <c r="C980" s="4"/>
      <c r="D980" s="5"/>
      <c r="E980" s="9">
        <f>SUM(E977:E979)</f>
        <v>0</v>
      </c>
      <c r="F980" s="12"/>
      <c r="G980" s="29"/>
      <c r="H980" s="30"/>
    </row>
    <row r="981">
      <c r="B981" s="32" t="s">
        <v>24</v>
      </c>
      <c r="C981" s="4"/>
      <c r="D981" s="4"/>
      <c r="E981" s="4"/>
      <c r="F981" s="5"/>
      <c r="G981" s="29"/>
      <c r="H981" s="30"/>
    </row>
    <row r="982">
      <c r="B982" s="9" t="s">
        <v>2</v>
      </c>
      <c r="C982" s="33" t="s">
        <v>25</v>
      </c>
      <c r="D982" s="33" t="s">
        <v>26</v>
      </c>
      <c r="E982" s="9" t="s">
        <v>5</v>
      </c>
      <c r="F982" s="9" t="s">
        <v>6</v>
      </c>
      <c r="G982" s="29"/>
      <c r="H982" s="30"/>
    </row>
    <row r="983">
      <c r="B983" s="12">
        <v>1.0</v>
      </c>
      <c r="C983" s="13"/>
      <c r="D983" s="13"/>
      <c r="E983" s="12"/>
      <c r="F983" s="12"/>
      <c r="G983" s="29"/>
      <c r="H983" s="30"/>
    </row>
    <row r="984">
      <c r="B984" s="12">
        <v>2.0</v>
      </c>
      <c r="C984" s="13"/>
      <c r="D984" s="13"/>
      <c r="E984" s="12"/>
      <c r="F984" s="12"/>
      <c r="G984" s="29"/>
      <c r="H984" s="30"/>
    </row>
    <row r="985">
      <c r="B985" s="12">
        <v>3.0</v>
      </c>
      <c r="C985" s="12"/>
      <c r="D985" s="12"/>
      <c r="E985" s="12"/>
      <c r="F985" s="12"/>
      <c r="G985" s="29"/>
      <c r="H985" s="30"/>
    </row>
    <row r="986">
      <c r="B986" s="12">
        <v>4.0</v>
      </c>
      <c r="C986" s="12"/>
      <c r="D986" s="12"/>
      <c r="E986" s="12"/>
      <c r="F986" s="12"/>
      <c r="G986" s="29"/>
      <c r="H986" s="30"/>
    </row>
    <row r="987">
      <c r="B987" s="12">
        <v>5.0</v>
      </c>
      <c r="C987" s="12"/>
      <c r="D987" s="12"/>
      <c r="E987" s="12"/>
      <c r="F987" s="12"/>
      <c r="G987" s="29"/>
      <c r="H987" s="30"/>
    </row>
    <row r="988">
      <c r="B988" s="12">
        <v>6.0</v>
      </c>
      <c r="C988" s="12"/>
      <c r="D988" s="12"/>
      <c r="E988" s="12"/>
      <c r="F988" s="12"/>
      <c r="G988" s="10"/>
      <c r="H988" s="11"/>
    </row>
    <row r="989">
      <c r="B989" s="34"/>
    </row>
    <row r="991">
      <c r="A991" s="1"/>
      <c r="B991" s="3">
        <v>45771.0</v>
      </c>
      <c r="C991" s="4"/>
      <c r="D991" s="4"/>
      <c r="E991" s="4"/>
      <c r="F991" s="4"/>
      <c r="G991" s="4"/>
      <c r="H991" s="5"/>
    </row>
    <row r="992">
      <c r="B992" s="6" t="s">
        <v>0</v>
      </c>
      <c r="C992" s="4"/>
      <c r="D992" s="4"/>
      <c r="E992" s="4"/>
      <c r="F992" s="5"/>
      <c r="G992" s="7" t="s">
        <v>1</v>
      </c>
      <c r="H992" s="8"/>
    </row>
    <row r="993">
      <c r="B993" s="9" t="s">
        <v>2</v>
      </c>
      <c r="C993" s="9" t="s">
        <v>3</v>
      </c>
      <c r="D993" s="9" t="s">
        <v>4</v>
      </c>
      <c r="E993" s="9" t="s">
        <v>5</v>
      </c>
      <c r="F993" s="9" t="s">
        <v>6</v>
      </c>
      <c r="G993" s="10"/>
      <c r="H993" s="11"/>
    </row>
    <row r="994">
      <c r="B994" s="12">
        <v>1.0</v>
      </c>
      <c r="C994" s="13"/>
      <c r="D994" s="13"/>
      <c r="E994" s="13"/>
      <c r="F994" s="13"/>
      <c r="G994" s="14" t="s">
        <v>7</v>
      </c>
      <c r="H994" s="15">
        <f>H951 - SUMIF(F994:F1003, "SR A/C - HDFC", E994:E1003)-SUMIF(F1020:F1022, "SR A/C - HDFC", E1020:E1022)-SUMIF(F1014:F1016, "SR A/C - HDFC", E1014:E1016)+SUMIF(F1008:F1010, "SR A/C - HDFC", E1008:E1010)+SUMIF(F1026:F1031, "SR A/C - HDFC", E1026:E1031)</f>
        <v>3303.73</v>
      </c>
    </row>
    <row r="995">
      <c r="B995" s="12">
        <v>2.0</v>
      </c>
      <c r="C995" s="12"/>
      <c r="D995" s="12"/>
      <c r="E995" s="12"/>
      <c r="F995" s="12"/>
      <c r="G995" s="14" t="s">
        <v>8</v>
      </c>
      <c r="H995" s="15">
        <f>H952 - SUMIF(F994:F1003, "DP A/C - Salary", E994:E1003)-SUMIF(F1020:F1022, "DP A/C - Salary", E1020:E1022)-SUMIF(F1014:F1016, "DP A/C - Salary", E1014:E1016)+SUMIF(F1008:F1010, "DP A/C - Salary", E1008:E1010)+SUMIF(F1026:F1031, "DP A/C - Salary", E1026:E1031)</f>
        <v>5928</v>
      </c>
    </row>
    <row r="996">
      <c r="B996" s="12">
        <v>3.0</v>
      </c>
      <c r="C996" s="12"/>
      <c r="D996" s="12"/>
      <c r="E996" s="12"/>
      <c r="F996" s="12"/>
      <c r="G996" s="14" t="s">
        <v>9</v>
      </c>
      <c r="H996" s="15">
        <f>H953 - SUMIF(F994:F1003, "SR CASH", E994:E1003)-SUMIF(F1020:F1022, "SR CASH", E1020:E1022)-SUMIF(F1014:F1016, "SR CASH", E1014:E1016)+SUMIF(F1008:F1010, "SR CASH", E1008:E1010)+SUMIF(F1026:F1031, "SR CASH", E1026:E1031)</f>
        <v>1633</v>
      </c>
    </row>
    <row r="997">
      <c r="B997" s="12">
        <v>4.0</v>
      </c>
      <c r="C997" s="12"/>
      <c r="D997" s="12"/>
      <c r="E997" s="12"/>
      <c r="F997" s="12"/>
      <c r="G997" s="14" t="s">
        <v>10</v>
      </c>
      <c r="H997" s="15">
        <f>H954 - SUMIF(F994:F1003, "DP CASH", E994:E1003)-SUMIF(F1020:F1022, "DP CASH", E1020:E1022)-SUMIF(F1014:F1016, "DP CASH", E1014:E1016)+SUMIF(F1008:F1010, "DP CASH", E1008:E1010)+SUMIF(F1026:F1031, "DP CASH", E1026:E1031)</f>
        <v>839</v>
      </c>
    </row>
    <row r="998">
      <c r="B998" s="12">
        <v>5.0</v>
      </c>
      <c r="C998" s="12"/>
      <c r="D998" s="12"/>
      <c r="E998" s="12"/>
      <c r="F998" s="12"/>
      <c r="G998" s="14" t="s">
        <v>11</v>
      </c>
      <c r="H998" s="15">
        <f>H955 - SUMIF(F994:F1003, "SR A/C - TDCC", E994:E1003)-SUMIF(F1020:F1022, "SR A/C - TDCC", E1020:E1022)-SUMIF(F1014:F1016, "SR A/C - TDCC", E1014:E1016)+SUMIF(F1008:F1010, "SR A/C - TDCC", E1008:E1010)+SUMIF(F1026:F1031, "SR A/C - TDCC", E1026:E1031)</f>
        <v>106373.4</v>
      </c>
    </row>
    <row r="999">
      <c r="B999" s="12">
        <v>6.0</v>
      </c>
      <c r="C999" s="12"/>
      <c r="D999" s="12"/>
      <c r="E999" s="12"/>
      <c r="F999" s="12"/>
      <c r="G999" s="14" t="s">
        <v>12</v>
      </c>
      <c r="H999" s="15">
        <f>H956 - SUMIF(F994:F1003, "DP A/C - IPPB", E994:E1003)-SUMIF(F1020:F1022, "DP A/C - IPPB", E1020:E1022)-SUMIF(F1014:F1016, "DP A/C - IPPB", E1014:E1016)+SUMIF(F1008:F1010, "DP A/C - IPPB", E1008:E1010)+SUMIF(F1026:F1031, "DP A/C - IPPB", E1026:E1031)</f>
        <v>50</v>
      </c>
    </row>
    <row r="1000">
      <c r="B1000" s="12">
        <v>7.0</v>
      </c>
      <c r="C1000" s="12"/>
      <c r="D1000" s="12"/>
      <c r="E1000" s="12"/>
      <c r="F1000" s="12"/>
      <c r="G1000" s="16"/>
      <c r="H1000" s="5"/>
    </row>
    <row r="1001">
      <c r="B1001" s="12">
        <v>8.0</v>
      </c>
      <c r="C1001" s="12"/>
      <c r="D1001" s="12"/>
      <c r="E1001" s="12"/>
      <c r="F1001" s="12"/>
      <c r="G1001" s="17" t="s">
        <v>13</v>
      </c>
      <c r="H1001" s="5"/>
    </row>
    <row r="1002">
      <c r="B1002" s="12">
        <v>9.0</v>
      </c>
      <c r="C1002" s="12"/>
      <c r="D1002" s="12"/>
      <c r="E1002" s="12"/>
      <c r="F1002" s="12"/>
      <c r="G1002" s="18">
        <f>E1004+G959</f>
        <v>0</v>
      </c>
      <c r="H1002" s="5"/>
    </row>
    <row r="1003">
      <c r="B1003" s="12">
        <v>10.0</v>
      </c>
      <c r="C1003" s="12"/>
      <c r="D1003" s="12"/>
      <c r="E1003" s="12"/>
      <c r="F1003" s="12"/>
      <c r="G1003" s="19" t="s">
        <v>14</v>
      </c>
      <c r="H1003" s="5"/>
    </row>
    <row r="1004">
      <c r="B1004" s="20" t="s">
        <v>15</v>
      </c>
      <c r="C1004" s="4"/>
      <c r="D1004" s="5"/>
      <c r="E1004" s="9">
        <f>SUM(E994:E1003)</f>
        <v>0</v>
      </c>
      <c r="F1004" s="12"/>
      <c r="G1004" s="16">
        <f>E1011+G961</f>
        <v>0</v>
      </c>
      <c r="H1004" s="5"/>
    </row>
    <row r="1005">
      <c r="B1005" s="16"/>
      <c r="C1005" s="4"/>
      <c r="D1005" s="4"/>
      <c r="E1005" s="4"/>
      <c r="F1005" s="5"/>
      <c r="G1005" s="21" t="s">
        <v>16</v>
      </c>
      <c r="H1005" s="5"/>
      <c r="I1005" s="1"/>
    </row>
    <row r="1006">
      <c r="B1006" s="22" t="s">
        <v>17</v>
      </c>
      <c r="C1006" s="4"/>
      <c r="D1006" s="4"/>
      <c r="E1006" s="4"/>
      <c r="F1006" s="5"/>
      <c r="G1006" s="16">
        <f>E1017+G963</f>
        <v>0</v>
      </c>
      <c r="H1006" s="5"/>
    </row>
    <row r="1007">
      <c r="B1007" s="9" t="s">
        <v>2</v>
      </c>
      <c r="C1007" s="23" t="s">
        <v>18</v>
      </c>
      <c r="D1007" s="20" t="s">
        <v>4</v>
      </c>
      <c r="E1007" s="9" t="s">
        <v>5</v>
      </c>
      <c r="F1007" s="9" t="s">
        <v>6</v>
      </c>
      <c r="G1007" s="24" t="s">
        <v>19</v>
      </c>
      <c r="H1007" s="5"/>
    </row>
    <row r="1008">
      <c r="B1008" s="12">
        <v>1.0</v>
      </c>
      <c r="C1008" s="28"/>
      <c r="D1008" s="12"/>
      <c r="E1008" s="12"/>
      <c r="F1008" s="12"/>
      <c r="G1008" s="26">
        <f>E1023+G965</f>
        <v>0</v>
      </c>
      <c r="H1008" s="5"/>
    </row>
    <row r="1009">
      <c r="B1009" s="12">
        <v>2.0</v>
      </c>
      <c r="C1009" s="28"/>
      <c r="D1009" s="12"/>
      <c r="E1009" s="12"/>
      <c r="F1009" s="12"/>
      <c r="G1009" s="27"/>
      <c r="H1009" s="8"/>
    </row>
    <row r="1010">
      <c r="B1010" s="12">
        <v>3.0</v>
      </c>
      <c r="C1010" s="28"/>
      <c r="D1010" s="12"/>
      <c r="E1010" s="12"/>
      <c r="F1010" s="12"/>
      <c r="G1010" s="29"/>
      <c r="H1010" s="30"/>
    </row>
    <row r="1011">
      <c r="B1011" s="20" t="s">
        <v>15</v>
      </c>
      <c r="C1011" s="4"/>
      <c r="D1011" s="5"/>
      <c r="E1011" s="9">
        <f>SUM(E1008:E1010)</f>
        <v>0</v>
      </c>
      <c r="F1011" s="12"/>
      <c r="G1011" s="29"/>
      <c r="H1011" s="30"/>
    </row>
    <row r="1012">
      <c r="B1012" s="31" t="s">
        <v>20</v>
      </c>
      <c r="C1012" s="4"/>
      <c r="D1012" s="4"/>
      <c r="E1012" s="4"/>
      <c r="F1012" s="5"/>
      <c r="G1012" s="29"/>
      <c r="H1012" s="30"/>
    </row>
    <row r="1013">
      <c r="B1013" s="9" t="s">
        <v>2</v>
      </c>
      <c r="C1013" s="23" t="s">
        <v>21</v>
      </c>
      <c r="D1013" s="20" t="s">
        <v>4</v>
      </c>
      <c r="E1013" s="9" t="s">
        <v>5</v>
      </c>
      <c r="F1013" s="9" t="s">
        <v>6</v>
      </c>
      <c r="G1013" s="29"/>
      <c r="H1013" s="30"/>
    </row>
    <row r="1014">
      <c r="B1014" s="12">
        <v>1.0</v>
      </c>
      <c r="C1014" s="28"/>
      <c r="D1014" s="12"/>
      <c r="E1014" s="12"/>
      <c r="F1014" s="12"/>
      <c r="G1014" s="29"/>
      <c r="H1014" s="30"/>
    </row>
    <row r="1015">
      <c r="B1015" s="12">
        <v>2.0</v>
      </c>
      <c r="C1015" s="13"/>
      <c r="D1015" s="12"/>
      <c r="E1015" s="12"/>
      <c r="F1015" s="12"/>
      <c r="G1015" s="29"/>
      <c r="H1015" s="30"/>
    </row>
    <row r="1016">
      <c r="B1016" s="12">
        <v>3.0</v>
      </c>
      <c r="C1016" s="13"/>
      <c r="D1016" s="12"/>
      <c r="E1016" s="12"/>
      <c r="F1016" s="12"/>
      <c r="G1016" s="29"/>
      <c r="H1016" s="30"/>
    </row>
    <row r="1017">
      <c r="B1017" s="20" t="s">
        <v>15</v>
      </c>
      <c r="C1017" s="4"/>
      <c r="D1017" s="5"/>
      <c r="E1017" s="9">
        <f>SUM(E1014:E1016)</f>
        <v>0</v>
      </c>
      <c r="F1017" s="12"/>
      <c r="G1017" s="29"/>
      <c r="H1017" s="30"/>
    </row>
    <row r="1018">
      <c r="B1018" s="32" t="s">
        <v>22</v>
      </c>
      <c r="C1018" s="4"/>
      <c r="D1018" s="4"/>
      <c r="E1018" s="4"/>
      <c r="F1018" s="5"/>
      <c r="G1018" s="29"/>
      <c r="H1018" s="30"/>
    </row>
    <row r="1019">
      <c r="B1019" s="9" t="s">
        <v>2</v>
      </c>
      <c r="C1019" s="23" t="s">
        <v>23</v>
      </c>
      <c r="D1019" s="20" t="s">
        <v>4</v>
      </c>
      <c r="E1019" s="9" t="s">
        <v>5</v>
      </c>
      <c r="F1019" s="9" t="s">
        <v>6</v>
      </c>
      <c r="G1019" s="29"/>
      <c r="H1019" s="30"/>
    </row>
    <row r="1020">
      <c r="B1020" s="12">
        <v>1.0</v>
      </c>
      <c r="C1020" s="28"/>
      <c r="D1020" s="12"/>
      <c r="E1020" s="12"/>
      <c r="F1020" s="12"/>
      <c r="G1020" s="29"/>
      <c r="H1020" s="30"/>
    </row>
    <row r="1021">
      <c r="B1021" s="12">
        <v>2.0</v>
      </c>
      <c r="C1021" s="13"/>
      <c r="D1021" s="12"/>
      <c r="E1021" s="12"/>
      <c r="F1021" s="12"/>
      <c r="G1021" s="29"/>
      <c r="H1021" s="30"/>
    </row>
    <row r="1022">
      <c r="B1022" s="12">
        <v>3.0</v>
      </c>
      <c r="C1022" s="13"/>
      <c r="D1022" s="12"/>
      <c r="E1022" s="12"/>
      <c r="F1022" s="12"/>
      <c r="G1022" s="29"/>
      <c r="H1022" s="30"/>
    </row>
    <row r="1023">
      <c r="B1023" s="20" t="s">
        <v>15</v>
      </c>
      <c r="C1023" s="4"/>
      <c r="D1023" s="5"/>
      <c r="E1023" s="9">
        <f>SUM(E1020:E1022)</f>
        <v>0</v>
      </c>
      <c r="F1023" s="12"/>
      <c r="G1023" s="29"/>
      <c r="H1023" s="30"/>
    </row>
    <row r="1024">
      <c r="B1024" s="32" t="s">
        <v>24</v>
      </c>
      <c r="C1024" s="4"/>
      <c r="D1024" s="4"/>
      <c r="E1024" s="4"/>
      <c r="F1024" s="5"/>
      <c r="G1024" s="29"/>
      <c r="H1024" s="30"/>
    </row>
    <row r="1025">
      <c r="B1025" s="9" t="s">
        <v>2</v>
      </c>
      <c r="C1025" s="33" t="s">
        <v>25</v>
      </c>
      <c r="D1025" s="33" t="s">
        <v>26</v>
      </c>
      <c r="E1025" s="9" t="s">
        <v>5</v>
      </c>
      <c r="F1025" s="9" t="s">
        <v>6</v>
      </c>
      <c r="G1025" s="29"/>
      <c r="H1025" s="30"/>
    </row>
    <row r="1026">
      <c r="B1026" s="12">
        <v>1.0</v>
      </c>
      <c r="C1026" s="13"/>
      <c r="D1026" s="13"/>
      <c r="E1026" s="12"/>
      <c r="F1026" s="12"/>
      <c r="G1026" s="29"/>
      <c r="H1026" s="30"/>
    </row>
    <row r="1027">
      <c r="B1027" s="12">
        <v>2.0</v>
      </c>
      <c r="C1027" s="13"/>
      <c r="D1027" s="13"/>
      <c r="E1027" s="12"/>
      <c r="F1027" s="12"/>
      <c r="G1027" s="29"/>
      <c r="H1027" s="30"/>
    </row>
    <row r="1028">
      <c r="B1028" s="12">
        <v>3.0</v>
      </c>
      <c r="C1028" s="12"/>
      <c r="D1028" s="12"/>
      <c r="E1028" s="12"/>
      <c r="F1028" s="12"/>
      <c r="G1028" s="29"/>
      <c r="H1028" s="30"/>
    </row>
    <row r="1029">
      <c r="B1029" s="12">
        <v>4.0</v>
      </c>
      <c r="C1029" s="12"/>
      <c r="D1029" s="12"/>
      <c r="E1029" s="12"/>
      <c r="F1029" s="12"/>
      <c r="G1029" s="29"/>
      <c r="H1029" s="30"/>
    </row>
    <row r="1030">
      <c r="B1030" s="12">
        <v>5.0</v>
      </c>
      <c r="C1030" s="12"/>
      <c r="D1030" s="12"/>
      <c r="E1030" s="12"/>
      <c r="F1030" s="12"/>
      <c r="G1030" s="29"/>
      <c r="H1030" s="30"/>
    </row>
    <row r="1031">
      <c r="B1031" s="12">
        <v>6.0</v>
      </c>
      <c r="C1031" s="12"/>
      <c r="D1031" s="12"/>
      <c r="E1031" s="12"/>
      <c r="F1031" s="12"/>
      <c r="G1031" s="10"/>
      <c r="H1031" s="11"/>
    </row>
    <row r="1032">
      <c r="B1032" s="34"/>
    </row>
    <row r="1034">
      <c r="A1034" s="1"/>
      <c r="B1034" s="3">
        <v>45772.0</v>
      </c>
      <c r="C1034" s="4"/>
      <c r="D1034" s="4"/>
      <c r="E1034" s="4"/>
      <c r="F1034" s="4"/>
      <c r="G1034" s="4"/>
      <c r="H1034" s="5"/>
    </row>
    <row r="1035">
      <c r="B1035" s="6" t="s">
        <v>0</v>
      </c>
      <c r="C1035" s="4"/>
      <c r="D1035" s="4"/>
      <c r="E1035" s="4"/>
      <c r="F1035" s="5"/>
      <c r="G1035" s="7" t="s">
        <v>1</v>
      </c>
      <c r="H1035" s="8"/>
    </row>
    <row r="1036">
      <c r="B1036" s="9" t="s">
        <v>2</v>
      </c>
      <c r="C1036" s="9" t="s">
        <v>3</v>
      </c>
      <c r="D1036" s="9" t="s">
        <v>4</v>
      </c>
      <c r="E1036" s="9" t="s">
        <v>5</v>
      </c>
      <c r="F1036" s="9" t="s">
        <v>6</v>
      </c>
      <c r="G1036" s="10"/>
      <c r="H1036" s="11"/>
    </row>
    <row r="1037">
      <c r="B1037" s="12">
        <v>1.0</v>
      </c>
      <c r="C1037" s="13"/>
      <c r="D1037" s="13"/>
      <c r="E1037" s="13"/>
      <c r="F1037" s="13"/>
      <c r="G1037" s="14" t="s">
        <v>7</v>
      </c>
      <c r="H1037" s="15">
        <f>H994 - SUMIF(F1037:F1046, "SR A/C - HDFC", E1037:E1046)-SUMIF(F1063:F1065, "SR A/C - HDFC", E1063:E1065)-SUMIF(F1057:F1059, "SR A/C - HDFC", E1057:E1059)+SUMIF(F1051:F1053, "SR A/C - HDFC", E1051:E1053)+SUMIF(F1069:F1074, "SR A/C - HDFC", E1069:E1074)</f>
        <v>3303.73</v>
      </c>
    </row>
    <row r="1038">
      <c r="B1038" s="12">
        <v>2.0</v>
      </c>
      <c r="C1038" s="12"/>
      <c r="D1038" s="12"/>
      <c r="E1038" s="12"/>
      <c r="F1038" s="12"/>
      <c r="G1038" s="14" t="s">
        <v>8</v>
      </c>
      <c r="H1038" s="15">
        <f>H995 - SUMIF(F1037:F1046, "DP A/C - Salary", E1037:E1046)-SUMIF(F1063:F1065, "DP A/C - Salary", E1063:E1065)-SUMIF(F1057:F1059, "DP A/C - Salary", E1057:E1059)+SUMIF(F1051:F1053, "DP A/C - Salary", E1051:E1053)+SUMIF(F1069:F1074, "DP A/C - Salary", E1069:E1074)</f>
        <v>5928</v>
      </c>
    </row>
    <row r="1039">
      <c r="B1039" s="12">
        <v>3.0</v>
      </c>
      <c r="C1039" s="12"/>
      <c r="D1039" s="12"/>
      <c r="E1039" s="12"/>
      <c r="F1039" s="12"/>
      <c r="G1039" s="14" t="s">
        <v>9</v>
      </c>
      <c r="H1039" s="15">
        <f>H996 - SUMIF(F1037:F1046, "SR CASH", E1037:E1046)-SUMIF(F1063:F1065, "SR CASH", E1063:E1065)-SUMIF(F1057:F1059, "SR CASH", E1057:E1059)+SUMIF(F1051:F1053, "SR CASH", E1051:E1053)+SUMIF(F1069:F1074, "SR CASH", E1069:E1074)</f>
        <v>1633</v>
      </c>
    </row>
    <row r="1040">
      <c r="B1040" s="12">
        <v>4.0</v>
      </c>
      <c r="C1040" s="12"/>
      <c r="D1040" s="12"/>
      <c r="E1040" s="12"/>
      <c r="F1040" s="12"/>
      <c r="G1040" s="14" t="s">
        <v>10</v>
      </c>
      <c r="H1040" s="15">
        <f>H997 - SUMIF(F1037:F1046, "DP CASH", E1037:E1046)-SUMIF(F1063:F1065, "DP CASH", E1063:E1065)-SUMIF(F1057:F1059, "DP CASH", E1057:E1059)+SUMIF(F1051:F1053, "DP CASH", E1051:E1053)+SUMIF(F1069:F1074, "DP CASH", E1069:E1074)</f>
        <v>839</v>
      </c>
    </row>
    <row r="1041">
      <c r="B1041" s="12">
        <v>5.0</v>
      </c>
      <c r="C1041" s="12"/>
      <c r="D1041" s="12"/>
      <c r="E1041" s="12"/>
      <c r="F1041" s="12"/>
      <c r="G1041" s="14" t="s">
        <v>11</v>
      </c>
      <c r="H1041" s="15">
        <f>H998 - SUMIF(F1037:F1046, "SR A/C - TDCC", E1037:E1046)-SUMIF(F1063:F1065, "SR A/C - TDCC", E1063:E1065)-SUMIF(F1057:F1059, "SR A/C - TDCC", E1057:E1059)+SUMIF(F1051:F1053, "SR A/C - TDCC", E1051:E1053)+SUMIF(F1069:F1074, "SR A/C - TDCC", E1069:E1074)</f>
        <v>106373.4</v>
      </c>
    </row>
    <row r="1042">
      <c r="B1042" s="12">
        <v>6.0</v>
      </c>
      <c r="C1042" s="12"/>
      <c r="D1042" s="12"/>
      <c r="E1042" s="12"/>
      <c r="F1042" s="12"/>
      <c r="G1042" s="14" t="s">
        <v>12</v>
      </c>
      <c r="H1042" s="15">
        <f>H999 - SUMIF(F1037:F1046, "DP A/C - IPPB", E1037:E1046)-SUMIF(F1063:F1065, "DP A/C - IPPB", E1063:E1065)-SUMIF(F1057:F1059, "DP A/C - IPPB", E1057:E1059)+SUMIF(F1051:F1053, "DP A/C - IPPB", E1051:E1053)+SUMIF(F1069:F1074, "DP A/C - IPPB", E1069:E1074)</f>
        <v>50</v>
      </c>
    </row>
    <row r="1043">
      <c r="B1043" s="12">
        <v>7.0</v>
      </c>
      <c r="C1043" s="12"/>
      <c r="D1043" s="12"/>
      <c r="E1043" s="12"/>
      <c r="F1043" s="12"/>
      <c r="G1043" s="16"/>
      <c r="H1043" s="5"/>
    </row>
    <row r="1044">
      <c r="B1044" s="12">
        <v>8.0</v>
      </c>
      <c r="C1044" s="12"/>
      <c r="D1044" s="12"/>
      <c r="E1044" s="12"/>
      <c r="F1044" s="12"/>
      <c r="G1044" s="17" t="s">
        <v>13</v>
      </c>
      <c r="H1044" s="5"/>
    </row>
    <row r="1045">
      <c r="B1045" s="12">
        <v>9.0</v>
      </c>
      <c r="C1045" s="12"/>
      <c r="D1045" s="12"/>
      <c r="E1045" s="12"/>
      <c r="F1045" s="12"/>
      <c r="G1045" s="18">
        <f>E1047+G1002</f>
        <v>0</v>
      </c>
      <c r="H1045" s="5"/>
    </row>
    <row r="1046">
      <c r="B1046" s="12">
        <v>10.0</v>
      </c>
      <c r="C1046" s="12"/>
      <c r="D1046" s="12"/>
      <c r="E1046" s="12"/>
      <c r="F1046" s="12"/>
      <c r="G1046" s="19" t="s">
        <v>14</v>
      </c>
      <c r="H1046" s="5"/>
    </row>
    <row r="1047">
      <c r="B1047" s="20" t="s">
        <v>15</v>
      </c>
      <c r="C1047" s="4"/>
      <c r="D1047" s="5"/>
      <c r="E1047" s="9">
        <f>SUM(E1037:E1046)</f>
        <v>0</v>
      </c>
      <c r="F1047" s="12"/>
      <c r="G1047" s="16">
        <f>E1054+G1004</f>
        <v>0</v>
      </c>
      <c r="H1047" s="5"/>
    </row>
    <row r="1048">
      <c r="B1048" s="16"/>
      <c r="C1048" s="4"/>
      <c r="D1048" s="4"/>
      <c r="E1048" s="4"/>
      <c r="F1048" s="5"/>
      <c r="G1048" s="21" t="s">
        <v>16</v>
      </c>
      <c r="H1048" s="5"/>
      <c r="I1048" s="1"/>
    </row>
    <row r="1049">
      <c r="B1049" s="22" t="s">
        <v>17</v>
      </c>
      <c r="C1049" s="4"/>
      <c r="D1049" s="4"/>
      <c r="E1049" s="4"/>
      <c r="F1049" s="5"/>
      <c r="G1049" s="16">
        <f>E1060+G1006</f>
        <v>0</v>
      </c>
      <c r="H1049" s="5"/>
    </row>
    <row r="1050">
      <c r="B1050" s="9" t="s">
        <v>2</v>
      </c>
      <c r="C1050" s="23" t="s">
        <v>18</v>
      </c>
      <c r="D1050" s="20" t="s">
        <v>4</v>
      </c>
      <c r="E1050" s="9" t="s">
        <v>5</v>
      </c>
      <c r="F1050" s="9" t="s">
        <v>6</v>
      </c>
      <c r="G1050" s="24" t="s">
        <v>19</v>
      </c>
      <c r="H1050" s="5"/>
    </row>
    <row r="1051">
      <c r="B1051" s="12">
        <v>1.0</v>
      </c>
      <c r="C1051" s="25"/>
      <c r="D1051" s="13"/>
      <c r="E1051" s="13"/>
      <c r="F1051" s="13"/>
      <c r="G1051" s="26">
        <f>E1066+G1008</f>
        <v>0</v>
      </c>
      <c r="H1051" s="5"/>
    </row>
    <row r="1052">
      <c r="B1052" s="12">
        <v>2.0</v>
      </c>
      <c r="C1052" s="28"/>
      <c r="D1052" s="12"/>
      <c r="E1052" s="12"/>
      <c r="F1052" s="12"/>
      <c r="G1052" s="27"/>
      <c r="H1052" s="8"/>
    </row>
    <row r="1053">
      <c r="B1053" s="12">
        <v>3.0</v>
      </c>
      <c r="C1053" s="28"/>
      <c r="D1053" s="12"/>
      <c r="E1053" s="12"/>
      <c r="F1053" s="12"/>
      <c r="G1053" s="29"/>
      <c r="H1053" s="30"/>
    </row>
    <row r="1054">
      <c r="B1054" s="20" t="s">
        <v>15</v>
      </c>
      <c r="C1054" s="4"/>
      <c r="D1054" s="5"/>
      <c r="E1054" s="9">
        <f>SUM(E1051:E1053)</f>
        <v>0</v>
      </c>
      <c r="F1054" s="12"/>
      <c r="G1054" s="29"/>
      <c r="H1054" s="30"/>
    </row>
    <row r="1055">
      <c r="B1055" s="31" t="s">
        <v>20</v>
      </c>
      <c r="C1055" s="4"/>
      <c r="D1055" s="4"/>
      <c r="E1055" s="4"/>
      <c r="F1055" s="5"/>
      <c r="G1055" s="29"/>
      <c r="H1055" s="30"/>
    </row>
    <row r="1056">
      <c r="B1056" s="9" t="s">
        <v>2</v>
      </c>
      <c r="C1056" s="23" t="s">
        <v>21</v>
      </c>
      <c r="D1056" s="20" t="s">
        <v>4</v>
      </c>
      <c r="E1056" s="9" t="s">
        <v>5</v>
      </c>
      <c r="F1056" s="9" t="s">
        <v>6</v>
      </c>
      <c r="G1056" s="29"/>
      <c r="H1056" s="30"/>
    </row>
    <row r="1057">
      <c r="B1057" s="12">
        <v>1.0</v>
      </c>
      <c r="C1057" s="28"/>
      <c r="D1057" s="12"/>
      <c r="E1057" s="12"/>
      <c r="F1057" s="12"/>
      <c r="G1057" s="29"/>
      <c r="H1057" s="30"/>
    </row>
    <row r="1058">
      <c r="B1058" s="12">
        <v>2.0</v>
      </c>
      <c r="C1058" s="13"/>
      <c r="D1058" s="12"/>
      <c r="E1058" s="12"/>
      <c r="F1058" s="12"/>
      <c r="G1058" s="29"/>
      <c r="H1058" s="30"/>
    </row>
    <row r="1059">
      <c r="B1059" s="12">
        <v>3.0</v>
      </c>
      <c r="C1059" s="13"/>
      <c r="D1059" s="12"/>
      <c r="E1059" s="12"/>
      <c r="F1059" s="12"/>
      <c r="G1059" s="29"/>
      <c r="H1059" s="30"/>
    </row>
    <row r="1060">
      <c r="B1060" s="20" t="s">
        <v>15</v>
      </c>
      <c r="C1060" s="4"/>
      <c r="D1060" s="5"/>
      <c r="E1060" s="9">
        <f>SUM(E1057:E1059)</f>
        <v>0</v>
      </c>
      <c r="F1060" s="12"/>
      <c r="G1060" s="29"/>
      <c r="H1060" s="30"/>
    </row>
    <row r="1061">
      <c r="B1061" s="32" t="s">
        <v>22</v>
      </c>
      <c r="C1061" s="4"/>
      <c r="D1061" s="4"/>
      <c r="E1061" s="4"/>
      <c r="F1061" s="5"/>
      <c r="G1061" s="29"/>
      <c r="H1061" s="30"/>
    </row>
    <row r="1062">
      <c r="B1062" s="9" t="s">
        <v>2</v>
      </c>
      <c r="C1062" s="23" t="s">
        <v>23</v>
      </c>
      <c r="D1062" s="20" t="s">
        <v>4</v>
      </c>
      <c r="E1062" s="9" t="s">
        <v>5</v>
      </c>
      <c r="F1062" s="9" t="s">
        <v>6</v>
      </c>
      <c r="G1062" s="29"/>
      <c r="H1062" s="30"/>
    </row>
    <row r="1063">
      <c r="B1063" s="12">
        <v>1.0</v>
      </c>
      <c r="C1063" s="28"/>
      <c r="D1063" s="12"/>
      <c r="E1063" s="12"/>
      <c r="F1063" s="12"/>
      <c r="G1063" s="29"/>
      <c r="H1063" s="30"/>
    </row>
    <row r="1064">
      <c r="B1064" s="12">
        <v>2.0</v>
      </c>
      <c r="C1064" s="13"/>
      <c r="D1064" s="12"/>
      <c r="E1064" s="12"/>
      <c r="F1064" s="12"/>
      <c r="G1064" s="29"/>
      <c r="H1064" s="30"/>
    </row>
    <row r="1065">
      <c r="B1065" s="12">
        <v>3.0</v>
      </c>
      <c r="C1065" s="13"/>
      <c r="D1065" s="12"/>
      <c r="E1065" s="12"/>
      <c r="F1065" s="12"/>
      <c r="G1065" s="29"/>
      <c r="H1065" s="30"/>
    </row>
    <row r="1066">
      <c r="B1066" s="20" t="s">
        <v>15</v>
      </c>
      <c r="C1066" s="4"/>
      <c r="D1066" s="5"/>
      <c r="E1066" s="9">
        <f>SUM(E1063:E1065)</f>
        <v>0</v>
      </c>
      <c r="F1066" s="12"/>
      <c r="G1066" s="29"/>
      <c r="H1066" s="30"/>
    </row>
    <row r="1067">
      <c r="B1067" s="32" t="s">
        <v>24</v>
      </c>
      <c r="C1067" s="4"/>
      <c r="D1067" s="4"/>
      <c r="E1067" s="4"/>
      <c r="F1067" s="5"/>
      <c r="G1067" s="29"/>
      <c r="H1067" s="30"/>
    </row>
    <row r="1068">
      <c r="B1068" s="9" t="s">
        <v>2</v>
      </c>
      <c r="C1068" s="33" t="s">
        <v>25</v>
      </c>
      <c r="D1068" s="33" t="s">
        <v>26</v>
      </c>
      <c r="E1068" s="9" t="s">
        <v>5</v>
      </c>
      <c r="F1068" s="9" t="s">
        <v>6</v>
      </c>
      <c r="G1068" s="29"/>
      <c r="H1068" s="30"/>
    </row>
    <row r="1069">
      <c r="B1069" s="12">
        <v>1.0</v>
      </c>
      <c r="C1069" s="13"/>
      <c r="D1069" s="13"/>
      <c r="E1069" s="12"/>
      <c r="F1069" s="12"/>
      <c r="G1069" s="29"/>
      <c r="H1069" s="30"/>
    </row>
    <row r="1070">
      <c r="B1070" s="12">
        <v>2.0</v>
      </c>
      <c r="C1070" s="13"/>
      <c r="D1070" s="13"/>
      <c r="E1070" s="12"/>
      <c r="F1070" s="12"/>
      <c r="G1070" s="29"/>
      <c r="H1070" s="30"/>
    </row>
    <row r="1071">
      <c r="B1071" s="12">
        <v>3.0</v>
      </c>
      <c r="C1071" s="12"/>
      <c r="D1071" s="12"/>
      <c r="E1071" s="12"/>
      <c r="F1071" s="12"/>
      <c r="G1071" s="29"/>
      <c r="H1071" s="30"/>
    </row>
    <row r="1072">
      <c r="B1072" s="12">
        <v>4.0</v>
      </c>
      <c r="C1072" s="12"/>
      <c r="D1072" s="12"/>
      <c r="E1072" s="12"/>
      <c r="F1072" s="12"/>
      <c r="G1072" s="29"/>
      <c r="H1072" s="30"/>
    </row>
    <row r="1073">
      <c r="B1073" s="12">
        <v>5.0</v>
      </c>
      <c r="C1073" s="12"/>
      <c r="D1073" s="12"/>
      <c r="E1073" s="12"/>
      <c r="F1073" s="12"/>
      <c r="G1073" s="29"/>
      <c r="H1073" s="30"/>
    </row>
    <row r="1074">
      <c r="B1074" s="12">
        <v>6.0</v>
      </c>
      <c r="C1074" s="12"/>
      <c r="D1074" s="12"/>
      <c r="E1074" s="12"/>
      <c r="F1074" s="12"/>
      <c r="G1074" s="10"/>
      <c r="H1074" s="11"/>
    </row>
    <row r="1075">
      <c r="B1075" s="34"/>
    </row>
    <row r="1077">
      <c r="A1077" s="1"/>
      <c r="B1077" s="3">
        <v>45773.0</v>
      </c>
      <c r="C1077" s="4"/>
      <c r="D1077" s="4"/>
      <c r="E1077" s="4"/>
      <c r="F1077" s="4"/>
      <c r="G1077" s="4"/>
      <c r="H1077" s="5"/>
    </row>
    <row r="1078">
      <c r="B1078" s="6" t="s">
        <v>0</v>
      </c>
      <c r="C1078" s="4"/>
      <c r="D1078" s="4"/>
      <c r="E1078" s="4"/>
      <c r="F1078" s="5"/>
      <c r="G1078" s="7" t="s">
        <v>1</v>
      </c>
      <c r="H1078" s="8"/>
    </row>
    <row r="1079">
      <c r="B1079" s="9" t="s">
        <v>2</v>
      </c>
      <c r="C1079" s="9" t="s">
        <v>3</v>
      </c>
      <c r="D1079" s="9" t="s">
        <v>4</v>
      </c>
      <c r="E1079" s="9" t="s">
        <v>5</v>
      </c>
      <c r="F1079" s="9" t="s">
        <v>6</v>
      </c>
      <c r="G1079" s="10"/>
      <c r="H1079" s="11"/>
    </row>
    <row r="1080">
      <c r="B1080" s="12">
        <v>1.0</v>
      </c>
      <c r="C1080" s="13"/>
      <c r="D1080" s="13"/>
      <c r="E1080" s="13"/>
      <c r="F1080" s="12"/>
      <c r="G1080" s="14" t="s">
        <v>7</v>
      </c>
      <c r="H1080" s="15">
        <f>H1037 - SUMIF(F1080:F1089, "SR A/C - HDFC", E1080:E1089)-SUMIF(F1106:F1108, "SR A/C - HDFC", E1106:E1108)-SUMIF(F1100:F1102, "SR A/C - HDFC", E1100:E1102)+SUMIF(F1094:F1096, "SR A/C - HDFC", E1094:E1096)+SUMIF(F1112:F1117, "SR A/C - HDFC", E1112:E1117)</f>
        <v>3303.73</v>
      </c>
    </row>
    <row r="1081">
      <c r="B1081" s="12">
        <v>2.0</v>
      </c>
      <c r="C1081" s="13"/>
      <c r="D1081" s="13"/>
      <c r="E1081" s="13"/>
      <c r="F1081" s="13"/>
      <c r="G1081" s="14" t="s">
        <v>8</v>
      </c>
      <c r="H1081" s="15">
        <f>H1038 - SUMIF(F1080:F1089, "DP A/C - Salary", E1080:E1089)-SUMIF(F1106:F1108, "DP A/C - Salary", E1106:E1108)-SUMIF(F1100:F1102, "DP A/C - Salary", E1100:E1102)+SUMIF(F1094:F1096, "DP A/C - Salary", E1094:E1096)+SUMIF(F1112:F1117, "DP A/C - Salary", E1112:E1117)</f>
        <v>5928</v>
      </c>
    </row>
    <row r="1082">
      <c r="B1082" s="12">
        <v>3.0</v>
      </c>
      <c r="C1082" s="13"/>
      <c r="D1082" s="13"/>
      <c r="E1082" s="13"/>
      <c r="F1082" s="12"/>
      <c r="G1082" s="14" t="s">
        <v>9</v>
      </c>
      <c r="H1082" s="15">
        <f>H1039 - SUMIF(F1080:F1089, "SR CASH", E1080:E1089)-SUMIF(F1106:F1108, "SR CASH", E1106:E1108)-SUMIF(F1100:F1102, "SR CASH", E1100:E1102)+SUMIF(F1094:F1096, "SR CASH", E1094:E1096)+SUMIF(F1112:F1117, "SR CASH", E1112:E1117)</f>
        <v>1633</v>
      </c>
    </row>
    <row r="1083">
      <c r="B1083" s="12">
        <v>4.0</v>
      </c>
      <c r="C1083" s="13"/>
      <c r="D1083" s="13"/>
      <c r="E1083" s="13"/>
      <c r="F1083" s="13"/>
      <c r="G1083" s="14" t="s">
        <v>10</v>
      </c>
      <c r="H1083" s="15">
        <f>H1040 - SUMIF(F1080:F1089, "DP CASH", E1080:E1089)-SUMIF(F1106:F1108, "DP CASH", E1106:E1108)-SUMIF(F1100:F1102, "DP CASH", E1100:E1102)+SUMIF(F1094:F1096, "DP CASH", E1094:E1096)+SUMIF(F1112:F1117, "DP CASH", E1112:E1117)</f>
        <v>839</v>
      </c>
    </row>
    <row r="1084">
      <c r="B1084" s="12">
        <v>5.0</v>
      </c>
      <c r="C1084" s="13"/>
      <c r="D1084" s="13"/>
      <c r="E1084" s="13"/>
      <c r="F1084" s="13"/>
      <c r="G1084" s="14" t="s">
        <v>11</v>
      </c>
      <c r="H1084" s="15">
        <f>H1041 - SUMIF(F1080:F1089, "SR A/C - TDCC", E1080:E1089)-SUMIF(F1106:F1108, "SR A/C - TDCC", E1106:E1108)-SUMIF(F1100:F1102, "SR A/C - TDCC", E1100:E1102)+SUMIF(F1094:F1096, "SR A/C - TDCC", E1094:E1096)+SUMIF(F1112:F1117, "SR A/C - TDCC", E1112:E1117)</f>
        <v>106373.4</v>
      </c>
    </row>
    <row r="1085">
      <c r="B1085" s="12">
        <v>6.0</v>
      </c>
      <c r="C1085" s="12"/>
      <c r="D1085" s="12"/>
      <c r="E1085" s="12"/>
      <c r="F1085" s="12"/>
      <c r="G1085" s="14" t="s">
        <v>12</v>
      </c>
      <c r="H1085" s="15">
        <f>H1042 - SUMIF(F1080:F1089, "DP A/C - IPPB", E1080:E1089)-SUMIF(F1106:F1108, "DP A/C - IPPB", E1106:E1108)-SUMIF(F1100:F1102, "DP A/C - IPPB", E1100:E1102)+SUMIF(F1094:F1096, "DP A/C - IPPB", E1094:E1096)+SUMIF(F1112:F1117, "DP A/C - IPPB", E1112:E1117)</f>
        <v>50</v>
      </c>
    </row>
    <row r="1086">
      <c r="B1086" s="12">
        <v>7.0</v>
      </c>
      <c r="C1086" s="12"/>
      <c r="D1086" s="12"/>
      <c r="E1086" s="12"/>
      <c r="F1086" s="12"/>
      <c r="G1086" s="16"/>
      <c r="H1086" s="5"/>
    </row>
    <row r="1087">
      <c r="B1087" s="12">
        <v>8.0</v>
      </c>
      <c r="C1087" s="12"/>
      <c r="D1087" s="12"/>
      <c r="E1087" s="12"/>
      <c r="F1087" s="12"/>
      <c r="G1087" s="17" t="s">
        <v>13</v>
      </c>
      <c r="H1087" s="5"/>
    </row>
    <row r="1088">
      <c r="B1088" s="12">
        <v>9.0</v>
      </c>
      <c r="C1088" s="12"/>
      <c r="D1088" s="12"/>
      <c r="E1088" s="12"/>
      <c r="F1088" s="12"/>
      <c r="G1088" s="18">
        <f>E1090+G1045</f>
        <v>0</v>
      </c>
      <c r="H1088" s="5"/>
    </row>
    <row r="1089">
      <c r="B1089" s="12">
        <v>10.0</v>
      </c>
      <c r="C1089" s="12"/>
      <c r="D1089" s="12"/>
      <c r="E1089" s="12"/>
      <c r="F1089" s="12"/>
      <c r="G1089" s="19" t="s">
        <v>14</v>
      </c>
      <c r="H1089" s="5"/>
    </row>
    <row r="1090">
      <c r="B1090" s="20" t="s">
        <v>15</v>
      </c>
      <c r="C1090" s="4"/>
      <c r="D1090" s="5"/>
      <c r="E1090" s="9">
        <f>SUM(E1080:E1089)</f>
        <v>0</v>
      </c>
      <c r="F1090" s="12"/>
      <c r="G1090" s="16">
        <f>E1097+G1047</f>
        <v>0</v>
      </c>
      <c r="H1090" s="5"/>
    </row>
    <row r="1091">
      <c r="B1091" s="16"/>
      <c r="C1091" s="4"/>
      <c r="D1091" s="4"/>
      <c r="E1091" s="4"/>
      <c r="F1091" s="5"/>
      <c r="G1091" s="21" t="s">
        <v>16</v>
      </c>
      <c r="H1091" s="5"/>
      <c r="I1091" s="1"/>
    </row>
    <row r="1092">
      <c r="B1092" s="22" t="s">
        <v>17</v>
      </c>
      <c r="C1092" s="4"/>
      <c r="D1092" s="4"/>
      <c r="E1092" s="4"/>
      <c r="F1092" s="5"/>
      <c r="G1092" s="16">
        <f>E1103+G1049</f>
        <v>0</v>
      </c>
      <c r="H1092" s="5"/>
    </row>
    <row r="1093">
      <c r="B1093" s="9" t="s">
        <v>2</v>
      </c>
      <c r="C1093" s="23" t="s">
        <v>18</v>
      </c>
      <c r="D1093" s="20" t="s">
        <v>4</v>
      </c>
      <c r="E1093" s="9" t="s">
        <v>5</v>
      </c>
      <c r="F1093" s="9" t="s">
        <v>6</v>
      </c>
      <c r="G1093" s="24" t="s">
        <v>19</v>
      </c>
      <c r="H1093" s="5"/>
    </row>
    <row r="1094">
      <c r="B1094" s="12">
        <v>1.0</v>
      </c>
      <c r="C1094" s="28"/>
      <c r="D1094" s="12"/>
      <c r="E1094" s="12"/>
      <c r="F1094" s="12"/>
      <c r="G1094" s="26">
        <f>E1109+G1051</f>
        <v>0</v>
      </c>
      <c r="H1094" s="5"/>
    </row>
    <row r="1095">
      <c r="B1095" s="12">
        <v>2.0</v>
      </c>
      <c r="C1095" s="28"/>
      <c r="D1095" s="12"/>
      <c r="E1095" s="12"/>
      <c r="F1095" s="12"/>
      <c r="G1095" s="27"/>
      <c r="H1095" s="8"/>
    </row>
    <row r="1096">
      <c r="B1096" s="12">
        <v>3.0</v>
      </c>
      <c r="C1096" s="28"/>
      <c r="D1096" s="12"/>
      <c r="E1096" s="12"/>
      <c r="F1096" s="12"/>
      <c r="G1096" s="29"/>
      <c r="H1096" s="30"/>
    </row>
    <row r="1097">
      <c r="B1097" s="20" t="s">
        <v>15</v>
      </c>
      <c r="C1097" s="4"/>
      <c r="D1097" s="5"/>
      <c r="E1097" s="9">
        <f>SUM(E1094:E1096)</f>
        <v>0</v>
      </c>
      <c r="F1097" s="12"/>
      <c r="G1097" s="29"/>
      <c r="H1097" s="30"/>
    </row>
    <row r="1098">
      <c r="B1098" s="31" t="s">
        <v>20</v>
      </c>
      <c r="C1098" s="4"/>
      <c r="D1098" s="4"/>
      <c r="E1098" s="4"/>
      <c r="F1098" s="5"/>
      <c r="G1098" s="29"/>
      <c r="H1098" s="30"/>
    </row>
    <row r="1099">
      <c r="B1099" s="9" t="s">
        <v>2</v>
      </c>
      <c r="C1099" s="23" t="s">
        <v>21</v>
      </c>
      <c r="D1099" s="20" t="s">
        <v>4</v>
      </c>
      <c r="E1099" s="9" t="s">
        <v>5</v>
      </c>
      <c r="F1099" s="9" t="s">
        <v>6</v>
      </c>
      <c r="G1099" s="29"/>
      <c r="H1099" s="30"/>
    </row>
    <row r="1100">
      <c r="B1100" s="12">
        <v>1.0</v>
      </c>
      <c r="C1100" s="28"/>
      <c r="D1100" s="12"/>
      <c r="E1100" s="12"/>
      <c r="F1100" s="12"/>
      <c r="G1100" s="29"/>
      <c r="H1100" s="30"/>
    </row>
    <row r="1101">
      <c r="B1101" s="12">
        <v>2.0</v>
      </c>
      <c r="C1101" s="13"/>
      <c r="D1101" s="12"/>
      <c r="E1101" s="12"/>
      <c r="F1101" s="12"/>
      <c r="G1101" s="29"/>
      <c r="H1101" s="30"/>
    </row>
    <row r="1102">
      <c r="B1102" s="12">
        <v>3.0</v>
      </c>
      <c r="C1102" s="13"/>
      <c r="D1102" s="12"/>
      <c r="E1102" s="12"/>
      <c r="F1102" s="12"/>
      <c r="G1102" s="29"/>
      <c r="H1102" s="30"/>
    </row>
    <row r="1103">
      <c r="B1103" s="20" t="s">
        <v>15</v>
      </c>
      <c r="C1103" s="4"/>
      <c r="D1103" s="5"/>
      <c r="E1103" s="9">
        <f>SUM(E1100:E1102)</f>
        <v>0</v>
      </c>
      <c r="F1103" s="12"/>
      <c r="G1103" s="29"/>
      <c r="H1103" s="30"/>
    </row>
    <row r="1104">
      <c r="B1104" s="32" t="s">
        <v>22</v>
      </c>
      <c r="C1104" s="4"/>
      <c r="D1104" s="4"/>
      <c r="E1104" s="4"/>
      <c r="F1104" s="5"/>
      <c r="G1104" s="29"/>
      <c r="H1104" s="30"/>
    </row>
    <row r="1105">
      <c r="B1105" s="9" t="s">
        <v>2</v>
      </c>
      <c r="C1105" s="23" t="s">
        <v>23</v>
      </c>
      <c r="D1105" s="20" t="s">
        <v>4</v>
      </c>
      <c r="E1105" s="9" t="s">
        <v>5</v>
      </c>
      <c r="F1105" s="9" t="s">
        <v>6</v>
      </c>
      <c r="G1105" s="29"/>
      <c r="H1105" s="30"/>
    </row>
    <row r="1106">
      <c r="B1106" s="12">
        <v>1.0</v>
      </c>
      <c r="C1106" s="28"/>
      <c r="D1106" s="12"/>
      <c r="E1106" s="12"/>
      <c r="F1106" s="12"/>
      <c r="G1106" s="29"/>
      <c r="H1106" s="30"/>
    </row>
    <row r="1107">
      <c r="B1107" s="12">
        <v>2.0</v>
      </c>
      <c r="C1107" s="13"/>
      <c r="D1107" s="12"/>
      <c r="E1107" s="12"/>
      <c r="F1107" s="12"/>
      <c r="G1107" s="29"/>
      <c r="H1107" s="30"/>
    </row>
    <row r="1108">
      <c r="B1108" s="12">
        <v>3.0</v>
      </c>
      <c r="C1108" s="13"/>
      <c r="D1108" s="12"/>
      <c r="E1108" s="12"/>
      <c r="F1108" s="12"/>
      <c r="G1108" s="29"/>
      <c r="H1108" s="30"/>
    </row>
    <row r="1109">
      <c r="B1109" s="20" t="s">
        <v>15</v>
      </c>
      <c r="C1109" s="4"/>
      <c r="D1109" s="5"/>
      <c r="E1109" s="9">
        <f>SUM(E1106:E1108)</f>
        <v>0</v>
      </c>
      <c r="F1109" s="12"/>
      <c r="G1109" s="29"/>
      <c r="H1109" s="30"/>
    </row>
    <row r="1110">
      <c r="B1110" s="32" t="s">
        <v>24</v>
      </c>
      <c r="C1110" s="4"/>
      <c r="D1110" s="4"/>
      <c r="E1110" s="4"/>
      <c r="F1110" s="5"/>
      <c r="G1110" s="29"/>
      <c r="H1110" s="30"/>
    </row>
    <row r="1111">
      <c r="B1111" s="9" t="s">
        <v>2</v>
      </c>
      <c r="C1111" s="33" t="s">
        <v>25</v>
      </c>
      <c r="D1111" s="33" t="s">
        <v>26</v>
      </c>
      <c r="E1111" s="9" t="s">
        <v>5</v>
      </c>
      <c r="F1111" s="9" t="s">
        <v>6</v>
      </c>
      <c r="G1111" s="29"/>
      <c r="H1111" s="30"/>
    </row>
    <row r="1112">
      <c r="B1112" s="12">
        <v>1.0</v>
      </c>
      <c r="C1112" s="13"/>
      <c r="D1112" s="13"/>
      <c r="E1112" s="13"/>
      <c r="F1112" s="13"/>
      <c r="G1112" s="29"/>
      <c r="H1112" s="30"/>
    </row>
    <row r="1113">
      <c r="B1113" s="12">
        <v>2.0</v>
      </c>
      <c r="C1113" s="13"/>
      <c r="D1113" s="13"/>
      <c r="E1113" s="13"/>
      <c r="F1113" s="13"/>
      <c r="G1113" s="29"/>
      <c r="H1113" s="30"/>
    </row>
    <row r="1114">
      <c r="B1114" s="12">
        <v>3.0</v>
      </c>
      <c r="C1114" s="12"/>
      <c r="D1114" s="12"/>
      <c r="E1114" s="12"/>
      <c r="F1114" s="12"/>
      <c r="G1114" s="29"/>
      <c r="H1114" s="30"/>
    </row>
    <row r="1115">
      <c r="B1115" s="12">
        <v>4.0</v>
      </c>
      <c r="C1115" s="12"/>
      <c r="D1115" s="12"/>
      <c r="E1115" s="12"/>
      <c r="F1115" s="12"/>
      <c r="G1115" s="29"/>
      <c r="H1115" s="30"/>
    </row>
    <row r="1116">
      <c r="B1116" s="12">
        <v>5.0</v>
      </c>
      <c r="C1116" s="12"/>
      <c r="D1116" s="12"/>
      <c r="E1116" s="12"/>
      <c r="F1116" s="12"/>
      <c r="G1116" s="29"/>
      <c r="H1116" s="30"/>
    </row>
    <row r="1117">
      <c r="B1117" s="12">
        <v>6.0</v>
      </c>
      <c r="C1117" s="12"/>
      <c r="D1117" s="12"/>
      <c r="E1117" s="12"/>
      <c r="F1117" s="12"/>
      <c r="G1117" s="10"/>
      <c r="H1117" s="11"/>
    </row>
    <row r="1118">
      <c r="B1118" s="34"/>
    </row>
    <row r="1120">
      <c r="A1120" s="1"/>
      <c r="B1120" s="3">
        <v>45774.0</v>
      </c>
      <c r="C1120" s="4"/>
      <c r="D1120" s="4"/>
      <c r="E1120" s="4"/>
      <c r="F1120" s="4"/>
      <c r="G1120" s="4"/>
      <c r="H1120" s="5"/>
    </row>
    <row r="1121">
      <c r="B1121" s="6" t="s">
        <v>0</v>
      </c>
      <c r="C1121" s="4"/>
      <c r="D1121" s="4"/>
      <c r="E1121" s="4"/>
      <c r="F1121" s="5"/>
      <c r="G1121" s="7" t="s">
        <v>1</v>
      </c>
      <c r="H1121" s="8"/>
    </row>
    <row r="1122">
      <c r="B1122" s="9" t="s">
        <v>2</v>
      </c>
      <c r="C1122" s="9" t="s">
        <v>3</v>
      </c>
      <c r="D1122" s="9" t="s">
        <v>4</v>
      </c>
      <c r="E1122" s="9" t="s">
        <v>5</v>
      </c>
      <c r="F1122" s="9" t="s">
        <v>6</v>
      </c>
      <c r="G1122" s="10"/>
      <c r="H1122" s="11"/>
    </row>
    <row r="1123">
      <c r="B1123" s="12">
        <v>1.0</v>
      </c>
      <c r="C1123" s="13"/>
      <c r="D1123" s="13"/>
      <c r="E1123" s="13"/>
      <c r="F1123" s="13"/>
      <c r="G1123" s="14" t="s">
        <v>7</v>
      </c>
      <c r="H1123" s="15">
        <f>H1080 - SUMIF(F1123:F1132, "SR A/C - HDFC", E1123:E1132)-SUMIF(F1149:F1151, "SR A/C - HDFC", E1149:E1151)-SUMIF(F1143:F1145, "SR A/C - HDFC", E1143:E1145)+SUMIF(F1137:F1139, "SR A/C - HDFC", E1137:E1139)+SUMIF(F1155:F1160, "SR A/C - HDFC", E1155:E1160)</f>
        <v>3303.73</v>
      </c>
    </row>
    <row r="1124">
      <c r="B1124" s="12">
        <v>2.0</v>
      </c>
      <c r="C1124" s="13"/>
      <c r="D1124" s="13"/>
      <c r="E1124" s="13"/>
      <c r="F1124" s="13"/>
      <c r="G1124" s="14" t="s">
        <v>8</v>
      </c>
      <c r="H1124" s="15">
        <f>H1081 - SUMIF(F1123:F1132, "DP A/C - Salary", E1123:E1132)-SUMIF(F1149:F1151, "DP A/C - Salary", E1149:E1151)-SUMIF(F1143:F1145, "DP A/C - Salary", E1143:E1145)+SUMIF(F1137:F1139, "DP A/C - Salary", E1137:E1139)+SUMIF(F1155:F1160, "DP A/C - Salary", E1155:E1160)</f>
        <v>5928</v>
      </c>
    </row>
    <row r="1125">
      <c r="B1125" s="12">
        <v>3.0</v>
      </c>
      <c r="C1125" s="13"/>
      <c r="D1125" s="13"/>
      <c r="E1125" s="13"/>
      <c r="F1125" s="13"/>
      <c r="G1125" s="14" t="s">
        <v>9</v>
      </c>
      <c r="H1125" s="15">
        <f>H1082 - SUMIF(F1123:F1132, "SR CASH", E1123:E1132)-SUMIF(F1149:F1151, "SR CASH", E1149:E1151)-SUMIF(F1143:F1145, "SR CASH", E1143:E1145)+SUMIF(F1137:F1139, "SR CASH", E1137:E1139)+SUMIF(F1155:F1160, "SR CASH", E1155:E1160)</f>
        <v>1633</v>
      </c>
    </row>
    <row r="1126">
      <c r="B1126" s="12">
        <v>4.0</v>
      </c>
      <c r="C1126" s="13"/>
      <c r="D1126" s="13"/>
      <c r="E1126" s="13"/>
      <c r="F1126" s="13"/>
      <c r="G1126" s="14" t="s">
        <v>10</v>
      </c>
      <c r="H1126" s="15">
        <f>H1083 - SUMIF(F1123:F1132, "DP CASH", E1123:E1132)-SUMIF(F1149:F1151, "DP CASH", E1149:E1151)-SUMIF(F1143:F1145, "DP CASH", E1143:E1145)+SUMIF(F1137:F1139, "DP CASH", E1137:E1139)+SUMIF(F1155:F1160, "DP CASH", E1155:E1160)</f>
        <v>839</v>
      </c>
    </row>
    <row r="1127">
      <c r="B1127" s="12">
        <v>5.0</v>
      </c>
      <c r="C1127" s="12"/>
      <c r="D1127" s="12"/>
      <c r="E1127" s="12"/>
      <c r="F1127" s="12"/>
      <c r="G1127" s="14" t="s">
        <v>11</v>
      </c>
      <c r="H1127" s="15">
        <f>H1084 - SUMIF(F1123:F1132, "SR A/C - TDCC", E1123:E1132)-SUMIF(F1149:F1151, "SR A/C - TDCC", E1149:E1151)-SUMIF(F1143:F1145, "SR A/C - TDCC", E1143:E1145)+SUMIF(F1137:F1139, "SR A/C - TDCC", E1137:E1139)+SUMIF(F1155:F1160, "SR A/C - TDCC", E1155:E1160)</f>
        <v>106373.4</v>
      </c>
    </row>
    <row r="1128">
      <c r="B1128" s="12">
        <v>6.0</v>
      </c>
      <c r="C1128" s="12"/>
      <c r="D1128" s="12"/>
      <c r="E1128" s="12"/>
      <c r="F1128" s="12"/>
      <c r="G1128" s="14" t="s">
        <v>12</v>
      </c>
      <c r="H1128" s="15">
        <f>H1085 - SUMIF(F1123:F1132, "DP A/C - IPPB", E1123:E1132)-SUMIF(F1149:F1151, "DP A/C - IPPB", E1149:E1151)-SUMIF(F1143:F1145, "DP A/C - IPPB", E1143:E1145)+SUMIF(F1137:F1139, "DP A/C - IPPB", E1137:E1139)+SUMIF(F1155:F1160, "DP A/C - IPPB", E1155:E1160)</f>
        <v>50</v>
      </c>
    </row>
    <row r="1129">
      <c r="B1129" s="12">
        <v>7.0</v>
      </c>
      <c r="C1129" s="12"/>
      <c r="D1129" s="12"/>
      <c r="E1129" s="12"/>
      <c r="F1129" s="12"/>
      <c r="G1129" s="16"/>
      <c r="H1129" s="5"/>
    </row>
    <row r="1130">
      <c r="B1130" s="12">
        <v>8.0</v>
      </c>
      <c r="C1130" s="12"/>
      <c r="D1130" s="12"/>
      <c r="E1130" s="12"/>
      <c r="F1130" s="12"/>
      <c r="G1130" s="17" t="s">
        <v>13</v>
      </c>
      <c r="H1130" s="5"/>
    </row>
    <row r="1131">
      <c r="B1131" s="12">
        <v>9.0</v>
      </c>
      <c r="C1131" s="12"/>
      <c r="D1131" s="12"/>
      <c r="E1131" s="12"/>
      <c r="F1131" s="12"/>
      <c r="G1131" s="18">
        <f>E1133+G1088</f>
        <v>0</v>
      </c>
      <c r="H1131" s="5"/>
    </row>
    <row r="1132">
      <c r="B1132" s="12">
        <v>10.0</v>
      </c>
      <c r="C1132" s="12"/>
      <c r="D1132" s="12"/>
      <c r="E1132" s="12"/>
      <c r="F1132" s="12"/>
      <c r="G1132" s="19" t="s">
        <v>14</v>
      </c>
      <c r="H1132" s="5"/>
    </row>
    <row r="1133">
      <c r="B1133" s="20" t="s">
        <v>15</v>
      </c>
      <c r="C1133" s="4"/>
      <c r="D1133" s="5"/>
      <c r="E1133" s="9">
        <f>SUM(E1123:E1132)</f>
        <v>0</v>
      </c>
      <c r="F1133" s="12"/>
      <c r="G1133" s="16">
        <f>E1140+G1090</f>
        <v>0</v>
      </c>
      <c r="H1133" s="5"/>
    </row>
    <row r="1134">
      <c r="B1134" s="16"/>
      <c r="C1134" s="4"/>
      <c r="D1134" s="4"/>
      <c r="E1134" s="4"/>
      <c r="F1134" s="5"/>
      <c r="G1134" s="21" t="s">
        <v>16</v>
      </c>
      <c r="H1134" s="5"/>
      <c r="I1134" s="1"/>
    </row>
    <row r="1135">
      <c r="B1135" s="22" t="s">
        <v>17</v>
      </c>
      <c r="C1135" s="4"/>
      <c r="D1135" s="4"/>
      <c r="E1135" s="4"/>
      <c r="F1135" s="5"/>
      <c r="G1135" s="16">
        <f>E1146+G1092</f>
        <v>0</v>
      </c>
      <c r="H1135" s="5"/>
    </row>
    <row r="1136">
      <c r="B1136" s="9" t="s">
        <v>2</v>
      </c>
      <c r="C1136" s="23" t="s">
        <v>18</v>
      </c>
      <c r="D1136" s="20" t="s">
        <v>4</v>
      </c>
      <c r="E1136" s="9" t="s">
        <v>5</v>
      </c>
      <c r="F1136" s="9" t="s">
        <v>6</v>
      </c>
      <c r="G1136" s="24" t="s">
        <v>19</v>
      </c>
      <c r="H1136" s="5"/>
    </row>
    <row r="1137">
      <c r="B1137" s="12">
        <v>1.0</v>
      </c>
      <c r="C1137" s="28"/>
      <c r="D1137" s="12"/>
      <c r="E1137" s="12"/>
      <c r="F1137" s="12"/>
      <c r="G1137" s="26">
        <f>E1152+G1094</f>
        <v>0</v>
      </c>
      <c r="H1137" s="5"/>
    </row>
    <row r="1138">
      <c r="B1138" s="12">
        <v>2.0</v>
      </c>
      <c r="C1138" s="28"/>
      <c r="D1138" s="12"/>
      <c r="E1138" s="12"/>
      <c r="F1138" s="12"/>
      <c r="G1138" s="27"/>
      <c r="H1138" s="8"/>
    </row>
    <row r="1139">
      <c r="B1139" s="12">
        <v>3.0</v>
      </c>
      <c r="C1139" s="28"/>
      <c r="D1139" s="12"/>
      <c r="E1139" s="12"/>
      <c r="F1139" s="12"/>
      <c r="G1139" s="29"/>
      <c r="H1139" s="30"/>
    </row>
    <row r="1140">
      <c r="B1140" s="20" t="s">
        <v>15</v>
      </c>
      <c r="C1140" s="4"/>
      <c r="D1140" s="5"/>
      <c r="E1140" s="9">
        <f>SUM(E1137:E1139)</f>
        <v>0</v>
      </c>
      <c r="F1140" s="12"/>
      <c r="G1140" s="29"/>
      <c r="H1140" s="30"/>
    </row>
    <row r="1141">
      <c r="B1141" s="31" t="s">
        <v>20</v>
      </c>
      <c r="C1141" s="4"/>
      <c r="D1141" s="4"/>
      <c r="E1141" s="4"/>
      <c r="F1141" s="5"/>
      <c r="G1141" s="29"/>
      <c r="H1141" s="30"/>
    </row>
    <row r="1142">
      <c r="B1142" s="9" t="s">
        <v>2</v>
      </c>
      <c r="C1142" s="23" t="s">
        <v>21</v>
      </c>
      <c r="D1142" s="20" t="s">
        <v>4</v>
      </c>
      <c r="E1142" s="9" t="s">
        <v>5</v>
      </c>
      <c r="F1142" s="9" t="s">
        <v>6</v>
      </c>
      <c r="G1142" s="29"/>
      <c r="H1142" s="30"/>
    </row>
    <row r="1143">
      <c r="B1143" s="12">
        <v>1.0</v>
      </c>
      <c r="C1143" s="25"/>
      <c r="D1143" s="13"/>
      <c r="E1143" s="13"/>
      <c r="F1143" s="13"/>
      <c r="G1143" s="29"/>
      <c r="H1143" s="30"/>
    </row>
    <row r="1144">
      <c r="B1144" s="12">
        <v>2.0</v>
      </c>
      <c r="C1144" s="13"/>
      <c r="D1144" s="12"/>
      <c r="E1144" s="12"/>
      <c r="F1144" s="12"/>
      <c r="G1144" s="29"/>
      <c r="H1144" s="30"/>
    </row>
    <row r="1145">
      <c r="B1145" s="12">
        <v>3.0</v>
      </c>
      <c r="C1145" s="13"/>
      <c r="D1145" s="12"/>
      <c r="E1145" s="12"/>
      <c r="F1145" s="12"/>
      <c r="G1145" s="29"/>
      <c r="H1145" s="30"/>
    </row>
    <row r="1146">
      <c r="B1146" s="20" t="s">
        <v>15</v>
      </c>
      <c r="C1146" s="4"/>
      <c r="D1146" s="5"/>
      <c r="E1146" s="9">
        <f>SUM(E1143:E1145)</f>
        <v>0</v>
      </c>
      <c r="F1146" s="12"/>
      <c r="G1146" s="29"/>
      <c r="H1146" s="30"/>
    </row>
    <row r="1147">
      <c r="B1147" s="32" t="s">
        <v>22</v>
      </c>
      <c r="C1147" s="4"/>
      <c r="D1147" s="4"/>
      <c r="E1147" s="4"/>
      <c r="F1147" s="5"/>
      <c r="G1147" s="29"/>
      <c r="H1147" s="30"/>
    </row>
    <row r="1148">
      <c r="B1148" s="9" t="s">
        <v>2</v>
      </c>
      <c r="C1148" s="23" t="s">
        <v>23</v>
      </c>
      <c r="D1148" s="20" t="s">
        <v>4</v>
      </c>
      <c r="E1148" s="9" t="s">
        <v>5</v>
      </c>
      <c r="F1148" s="9" t="s">
        <v>6</v>
      </c>
      <c r="G1148" s="29"/>
      <c r="H1148" s="30"/>
    </row>
    <row r="1149">
      <c r="B1149" s="12">
        <v>1.0</v>
      </c>
      <c r="C1149" s="28"/>
      <c r="D1149" s="12"/>
      <c r="E1149" s="12"/>
      <c r="F1149" s="12"/>
      <c r="G1149" s="29"/>
      <c r="H1149" s="30"/>
    </row>
    <row r="1150">
      <c r="B1150" s="12">
        <v>2.0</v>
      </c>
      <c r="C1150" s="13"/>
      <c r="D1150" s="12"/>
      <c r="E1150" s="12"/>
      <c r="F1150" s="12"/>
      <c r="G1150" s="29"/>
      <c r="H1150" s="30"/>
    </row>
    <row r="1151">
      <c r="B1151" s="12">
        <v>3.0</v>
      </c>
      <c r="C1151" s="13"/>
      <c r="D1151" s="12"/>
      <c r="E1151" s="12"/>
      <c r="F1151" s="12"/>
      <c r="G1151" s="29"/>
      <c r="H1151" s="30"/>
    </row>
    <row r="1152">
      <c r="B1152" s="20" t="s">
        <v>15</v>
      </c>
      <c r="C1152" s="4"/>
      <c r="D1152" s="5"/>
      <c r="E1152" s="9">
        <f>SUM(E1149:E1151)</f>
        <v>0</v>
      </c>
      <c r="F1152" s="12"/>
      <c r="G1152" s="29"/>
      <c r="H1152" s="30"/>
    </row>
    <row r="1153">
      <c r="B1153" s="32" t="s">
        <v>24</v>
      </c>
      <c r="C1153" s="4"/>
      <c r="D1153" s="4"/>
      <c r="E1153" s="4"/>
      <c r="F1153" s="5"/>
      <c r="G1153" s="29"/>
      <c r="H1153" s="30"/>
    </row>
    <row r="1154">
      <c r="B1154" s="9" t="s">
        <v>2</v>
      </c>
      <c r="C1154" s="33" t="s">
        <v>25</v>
      </c>
      <c r="D1154" s="33" t="s">
        <v>26</v>
      </c>
      <c r="E1154" s="9" t="s">
        <v>5</v>
      </c>
      <c r="F1154" s="9" t="s">
        <v>6</v>
      </c>
      <c r="G1154" s="29"/>
      <c r="H1154" s="30"/>
    </row>
    <row r="1155">
      <c r="B1155" s="12">
        <v>1.0</v>
      </c>
      <c r="C1155" s="13"/>
      <c r="D1155" s="13"/>
      <c r="E1155" s="13"/>
      <c r="F1155" s="13"/>
      <c r="G1155" s="29"/>
      <c r="H1155" s="30"/>
    </row>
    <row r="1156">
      <c r="B1156" s="12">
        <v>2.0</v>
      </c>
      <c r="C1156" s="13"/>
      <c r="D1156" s="13"/>
      <c r="E1156" s="13"/>
      <c r="F1156" s="13"/>
      <c r="G1156" s="29"/>
      <c r="H1156" s="30"/>
    </row>
    <row r="1157">
      <c r="B1157" s="12">
        <v>3.0</v>
      </c>
      <c r="C1157" s="13"/>
      <c r="D1157" s="13"/>
      <c r="E1157" s="13"/>
      <c r="F1157" s="13"/>
      <c r="G1157" s="29"/>
      <c r="H1157" s="30"/>
    </row>
    <row r="1158">
      <c r="B1158" s="12">
        <v>4.0</v>
      </c>
      <c r="C1158" s="13"/>
      <c r="D1158" s="13"/>
      <c r="E1158" s="13"/>
      <c r="F1158" s="13"/>
      <c r="G1158" s="29"/>
      <c r="H1158" s="30"/>
    </row>
    <row r="1159">
      <c r="B1159" s="12">
        <v>5.0</v>
      </c>
      <c r="C1159" s="12"/>
      <c r="D1159" s="12"/>
      <c r="E1159" s="12"/>
      <c r="F1159" s="12"/>
      <c r="G1159" s="29"/>
      <c r="H1159" s="30"/>
    </row>
    <row r="1160">
      <c r="B1160" s="12">
        <v>6.0</v>
      </c>
      <c r="C1160" s="12"/>
      <c r="D1160" s="12"/>
      <c r="E1160" s="12"/>
      <c r="F1160" s="12"/>
      <c r="G1160" s="10"/>
      <c r="H1160" s="11"/>
    </row>
    <row r="1161">
      <c r="B1161" s="34"/>
    </row>
    <row r="1163">
      <c r="A1163" s="1"/>
      <c r="B1163" s="3">
        <v>45775.0</v>
      </c>
      <c r="C1163" s="4"/>
      <c r="D1163" s="4"/>
      <c r="E1163" s="4"/>
      <c r="F1163" s="4"/>
      <c r="G1163" s="4"/>
      <c r="H1163" s="5"/>
    </row>
    <row r="1164">
      <c r="B1164" s="6" t="s">
        <v>0</v>
      </c>
      <c r="C1164" s="4"/>
      <c r="D1164" s="4"/>
      <c r="E1164" s="4"/>
      <c r="F1164" s="5"/>
      <c r="G1164" s="7" t="s">
        <v>1</v>
      </c>
      <c r="H1164" s="8"/>
    </row>
    <row r="1165">
      <c r="B1165" s="9" t="s">
        <v>2</v>
      </c>
      <c r="C1165" s="9" t="s">
        <v>3</v>
      </c>
      <c r="D1165" s="9" t="s">
        <v>4</v>
      </c>
      <c r="E1165" s="9" t="s">
        <v>5</v>
      </c>
      <c r="F1165" s="9" t="s">
        <v>6</v>
      </c>
      <c r="G1165" s="10"/>
      <c r="H1165" s="11"/>
    </row>
    <row r="1166">
      <c r="B1166" s="12">
        <v>1.0</v>
      </c>
      <c r="C1166" s="13"/>
      <c r="D1166" s="12"/>
      <c r="E1166" s="12"/>
      <c r="F1166" s="12"/>
      <c r="G1166" s="14" t="s">
        <v>7</v>
      </c>
      <c r="H1166" s="15">
        <f>H1123 - SUMIF(F1166:F1175, "SR A/C - HDFC", E1166:E1175)-SUMIF(F1192:F1194, "SR A/C - HDFC", E1192:E1194)-SUMIF(F1186:F1188, "SR A/C - HDFC", E1186:E1188)+SUMIF(F1180:F1182, "SR A/C - HDFC", E1180:E1182)+SUMIF(F1198:F1203, "SR A/C - HDFC", E1198:E1203)</f>
        <v>3303.73</v>
      </c>
    </row>
    <row r="1167">
      <c r="B1167" s="12">
        <v>2.0</v>
      </c>
      <c r="C1167" s="12"/>
      <c r="D1167" s="12"/>
      <c r="E1167" s="12"/>
      <c r="F1167" s="12"/>
      <c r="G1167" s="14" t="s">
        <v>8</v>
      </c>
      <c r="H1167" s="15">
        <f>H1124 - SUMIF(F1166:F1175, "DP A/C - Salary", E1166:E1175)-SUMIF(F1192:F1194, "DP A/C - Salary", E1192:E1194)-SUMIF(F1186:F1188, "DP A/C - Salary", E1186:E1188)+SUMIF(F1180:F1182, "DP A/C - Salary", E1180:E1182)+SUMIF(F1198:F1203, "DP A/C - Salary", E1198:E1203)</f>
        <v>5928</v>
      </c>
    </row>
    <row r="1168">
      <c r="B1168" s="12">
        <v>3.0</v>
      </c>
      <c r="C1168" s="12"/>
      <c r="D1168" s="12"/>
      <c r="E1168" s="12"/>
      <c r="F1168" s="12"/>
      <c r="G1168" s="14" t="s">
        <v>9</v>
      </c>
      <c r="H1168" s="15">
        <f>H1125 - SUMIF(F1166:F1175, "SR CASH", E1166:E1175)-SUMIF(F1192:F1194, "SR CASH", E1192:E1194)-SUMIF(F1186:F1188, "SR CASH", E1186:E1188)+SUMIF(F1180:F1182, "SR CASH", E1180:E1182)+SUMIF(F1198:F1203, "SR CASH", E1198:E1203)</f>
        <v>1633</v>
      </c>
    </row>
    <row r="1169">
      <c r="B1169" s="12">
        <v>4.0</v>
      </c>
      <c r="C1169" s="12"/>
      <c r="D1169" s="12"/>
      <c r="E1169" s="12"/>
      <c r="F1169" s="12"/>
      <c r="G1169" s="14" t="s">
        <v>10</v>
      </c>
      <c r="H1169" s="15">
        <f>H1126 - SUMIF(F1166:F1175, "DP CASH", E1166:E1175)-SUMIF(F1192:F1194, "DP CASH", E1192:E1194)-SUMIF(F1186:F1188, "DP CASH", E1186:E1188)+SUMIF(F1180:F1182, "DP CASH", E1180:E1182)+SUMIF(F1198:F1203, "DP CASH", E1198:E1203)</f>
        <v>839</v>
      </c>
    </row>
    <row r="1170">
      <c r="B1170" s="12">
        <v>5.0</v>
      </c>
      <c r="C1170" s="12"/>
      <c r="D1170" s="12"/>
      <c r="E1170" s="12"/>
      <c r="F1170" s="12"/>
      <c r="G1170" s="14" t="s">
        <v>11</v>
      </c>
      <c r="H1170" s="15">
        <f>H1127 - SUMIF(F1166:F1175, "SR A/C - TDCC", E1166:E1175)-SUMIF(F1192:F1194, "SR A/C - TDCC", E1192:E1194)-SUMIF(F1186:F1188, "SR A/C - TDCC", E1186:E1188)+SUMIF(F1180:F1182, "SR A/C - TDCC", E1180:E1182)+SUMIF(F1198:F1203, "SR A/C - TDCC", E1198:E1203)</f>
        <v>106373.4</v>
      </c>
    </row>
    <row r="1171">
      <c r="B1171" s="12">
        <v>6.0</v>
      </c>
      <c r="C1171" s="12"/>
      <c r="D1171" s="12"/>
      <c r="E1171" s="12"/>
      <c r="F1171" s="12"/>
      <c r="G1171" s="14" t="s">
        <v>12</v>
      </c>
      <c r="H1171" s="15">
        <f>H1128 - SUMIF(F1166:F1175, "DP A/C - IPPB", E1166:E1175)-SUMIF(F1192:F1194, "DP A/C - IPPB", E1192:E1194)-SUMIF(F1186:F1188, "DP A/C - IPPB", E1186:E1188)+SUMIF(F1180:F1182, "DP A/C - IPPB", E1180:E1182)+SUMIF(F1198:F1203, "DP A/C - IPPB", E1198:E1203)</f>
        <v>50</v>
      </c>
    </row>
    <row r="1172">
      <c r="B1172" s="12">
        <v>7.0</v>
      </c>
      <c r="C1172" s="12"/>
      <c r="D1172" s="12"/>
      <c r="E1172" s="12"/>
      <c r="F1172" s="12"/>
      <c r="G1172" s="16"/>
      <c r="H1172" s="5"/>
    </row>
    <row r="1173">
      <c r="B1173" s="12">
        <v>8.0</v>
      </c>
      <c r="C1173" s="12"/>
      <c r="D1173" s="12"/>
      <c r="E1173" s="12"/>
      <c r="F1173" s="12"/>
      <c r="G1173" s="17" t="s">
        <v>13</v>
      </c>
      <c r="H1173" s="5"/>
    </row>
    <row r="1174">
      <c r="B1174" s="12">
        <v>9.0</v>
      </c>
      <c r="C1174" s="12"/>
      <c r="D1174" s="12"/>
      <c r="E1174" s="12"/>
      <c r="F1174" s="12"/>
      <c r="G1174" s="18">
        <f>E1176+G1131</f>
        <v>0</v>
      </c>
      <c r="H1174" s="5"/>
    </row>
    <row r="1175">
      <c r="B1175" s="12">
        <v>10.0</v>
      </c>
      <c r="C1175" s="12"/>
      <c r="D1175" s="12"/>
      <c r="E1175" s="12"/>
      <c r="F1175" s="12"/>
      <c r="G1175" s="19" t="s">
        <v>14</v>
      </c>
      <c r="H1175" s="5"/>
    </row>
    <row r="1176">
      <c r="B1176" s="20" t="s">
        <v>15</v>
      </c>
      <c r="C1176" s="4"/>
      <c r="D1176" s="5"/>
      <c r="E1176" s="9">
        <f>SUM(E1166:E1175)</f>
        <v>0</v>
      </c>
      <c r="F1176" s="12"/>
      <c r="G1176" s="16">
        <f>E1183+G1133</f>
        <v>0</v>
      </c>
      <c r="H1176" s="5"/>
    </row>
    <row r="1177">
      <c r="B1177" s="16"/>
      <c r="C1177" s="4"/>
      <c r="D1177" s="4"/>
      <c r="E1177" s="4"/>
      <c r="F1177" s="5"/>
      <c r="G1177" s="21" t="s">
        <v>16</v>
      </c>
      <c r="H1177" s="5"/>
      <c r="I1177" s="1"/>
    </row>
    <row r="1178">
      <c r="B1178" s="22" t="s">
        <v>17</v>
      </c>
      <c r="C1178" s="4"/>
      <c r="D1178" s="4"/>
      <c r="E1178" s="4"/>
      <c r="F1178" s="5"/>
      <c r="G1178" s="16">
        <f>E1189+G1135</f>
        <v>0</v>
      </c>
      <c r="H1178" s="5"/>
    </row>
    <row r="1179">
      <c r="B1179" s="9" t="s">
        <v>2</v>
      </c>
      <c r="C1179" s="23" t="s">
        <v>18</v>
      </c>
      <c r="D1179" s="20" t="s">
        <v>4</v>
      </c>
      <c r="E1179" s="9" t="s">
        <v>5</v>
      </c>
      <c r="F1179" s="9" t="s">
        <v>6</v>
      </c>
      <c r="G1179" s="24" t="s">
        <v>19</v>
      </c>
      <c r="H1179" s="5"/>
    </row>
    <row r="1180">
      <c r="B1180" s="12">
        <v>1.0</v>
      </c>
      <c r="C1180" s="28"/>
      <c r="D1180" s="12"/>
      <c r="E1180" s="12"/>
      <c r="F1180" s="12"/>
      <c r="G1180" s="26">
        <f>E1195+G1137</f>
        <v>0</v>
      </c>
      <c r="H1180" s="5"/>
    </row>
    <row r="1181">
      <c r="B1181" s="12">
        <v>2.0</v>
      </c>
      <c r="C1181" s="28"/>
      <c r="D1181" s="12"/>
      <c r="E1181" s="12"/>
      <c r="F1181" s="12"/>
      <c r="G1181" s="27"/>
      <c r="H1181" s="8"/>
    </row>
    <row r="1182">
      <c r="B1182" s="12">
        <v>3.0</v>
      </c>
      <c r="C1182" s="28"/>
      <c r="D1182" s="12"/>
      <c r="E1182" s="12"/>
      <c r="F1182" s="12"/>
      <c r="G1182" s="29"/>
      <c r="H1182" s="30"/>
    </row>
    <row r="1183">
      <c r="B1183" s="20" t="s">
        <v>15</v>
      </c>
      <c r="C1183" s="4"/>
      <c r="D1183" s="5"/>
      <c r="E1183" s="9">
        <f>SUM(E1180:E1182)</f>
        <v>0</v>
      </c>
      <c r="F1183" s="12"/>
      <c r="G1183" s="29"/>
      <c r="H1183" s="30"/>
    </row>
    <row r="1184">
      <c r="B1184" s="31" t="s">
        <v>20</v>
      </c>
      <c r="C1184" s="4"/>
      <c r="D1184" s="4"/>
      <c r="E1184" s="4"/>
      <c r="F1184" s="5"/>
      <c r="G1184" s="29"/>
      <c r="H1184" s="30"/>
    </row>
    <row r="1185">
      <c r="B1185" s="9" t="s">
        <v>2</v>
      </c>
      <c r="C1185" s="23" t="s">
        <v>21</v>
      </c>
      <c r="D1185" s="20" t="s">
        <v>4</v>
      </c>
      <c r="E1185" s="9" t="s">
        <v>5</v>
      </c>
      <c r="F1185" s="9" t="s">
        <v>6</v>
      </c>
      <c r="G1185" s="29"/>
      <c r="H1185" s="30"/>
    </row>
    <row r="1186">
      <c r="B1186" s="12">
        <v>1.0</v>
      </c>
      <c r="C1186" s="28"/>
      <c r="D1186" s="12"/>
      <c r="E1186" s="12"/>
      <c r="F1186" s="12"/>
      <c r="G1186" s="29"/>
      <c r="H1186" s="30"/>
    </row>
    <row r="1187">
      <c r="B1187" s="12">
        <v>2.0</v>
      </c>
      <c r="C1187" s="13"/>
      <c r="D1187" s="12"/>
      <c r="E1187" s="12"/>
      <c r="F1187" s="12"/>
      <c r="G1187" s="29"/>
      <c r="H1187" s="30"/>
    </row>
    <row r="1188">
      <c r="B1188" s="12">
        <v>3.0</v>
      </c>
      <c r="C1188" s="13"/>
      <c r="D1188" s="12"/>
      <c r="E1188" s="12"/>
      <c r="F1188" s="12"/>
      <c r="G1188" s="29"/>
      <c r="H1188" s="30"/>
    </row>
    <row r="1189">
      <c r="B1189" s="20" t="s">
        <v>15</v>
      </c>
      <c r="C1189" s="4"/>
      <c r="D1189" s="5"/>
      <c r="E1189" s="9">
        <f>SUM(E1186:E1188)</f>
        <v>0</v>
      </c>
      <c r="F1189" s="12"/>
      <c r="G1189" s="29"/>
      <c r="H1189" s="30"/>
    </row>
    <row r="1190">
      <c r="B1190" s="32" t="s">
        <v>22</v>
      </c>
      <c r="C1190" s="4"/>
      <c r="D1190" s="4"/>
      <c r="E1190" s="4"/>
      <c r="F1190" s="5"/>
      <c r="G1190" s="29"/>
      <c r="H1190" s="30"/>
    </row>
    <row r="1191">
      <c r="B1191" s="9" t="s">
        <v>2</v>
      </c>
      <c r="C1191" s="23" t="s">
        <v>23</v>
      </c>
      <c r="D1191" s="20" t="s">
        <v>4</v>
      </c>
      <c r="E1191" s="9" t="s">
        <v>5</v>
      </c>
      <c r="F1191" s="9" t="s">
        <v>6</v>
      </c>
      <c r="G1191" s="29"/>
      <c r="H1191" s="30"/>
    </row>
    <row r="1192">
      <c r="B1192" s="12">
        <v>1.0</v>
      </c>
      <c r="C1192" s="28"/>
      <c r="D1192" s="12"/>
      <c r="E1192" s="12"/>
      <c r="F1192" s="12"/>
      <c r="G1192" s="29"/>
      <c r="H1192" s="30"/>
    </row>
    <row r="1193">
      <c r="B1193" s="12">
        <v>2.0</v>
      </c>
      <c r="C1193" s="13"/>
      <c r="D1193" s="12"/>
      <c r="E1193" s="12"/>
      <c r="F1193" s="12"/>
      <c r="G1193" s="29"/>
      <c r="H1193" s="30"/>
    </row>
    <row r="1194">
      <c r="B1194" s="12">
        <v>3.0</v>
      </c>
      <c r="C1194" s="13"/>
      <c r="D1194" s="12"/>
      <c r="E1194" s="12"/>
      <c r="F1194" s="12"/>
      <c r="G1194" s="29"/>
      <c r="H1194" s="30"/>
    </row>
    <row r="1195">
      <c r="B1195" s="20" t="s">
        <v>15</v>
      </c>
      <c r="C1195" s="4"/>
      <c r="D1195" s="5"/>
      <c r="E1195" s="9">
        <f>SUM(E1192:E1194)</f>
        <v>0</v>
      </c>
      <c r="F1195" s="12"/>
      <c r="G1195" s="29"/>
      <c r="H1195" s="30"/>
    </row>
    <row r="1196">
      <c r="B1196" s="32" t="s">
        <v>24</v>
      </c>
      <c r="C1196" s="4"/>
      <c r="D1196" s="4"/>
      <c r="E1196" s="4"/>
      <c r="F1196" s="5"/>
      <c r="G1196" s="29"/>
      <c r="H1196" s="30"/>
    </row>
    <row r="1197">
      <c r="B1197" s="9" t="s">
        <v>2</v>
      </c>
      <c r="C1197" s="33" t="s">
        <v>25</v>
      </c>
      <c r="D1197" s="33" t="s">
        <v>26</v>
      </c>
      <c r="E1197" s="9" t="s">
        <v>5</v>
      </c>
      <c r="F1197" s="9" t="s">
        <v>6</v>
      </c>
      <c r="G1197" s="29"/>
      <c r="H1197" s="30"/>
    </row>
    <row r="1198">
      <c r="B1198" s="12">
        <v>1.0</v>
      </c>
      <c r="C1198" s="13"/>
      <c r="D1198" s="13"/>
      <c r="E1198" s="12"/>
      <c r="F1198" s="12"/>
      <c r="G1198" s="29"/>
      <c r="H1198" s="30"/>
    </row>
    <row r="1199">
      <c r="B1199" s="12">
        <v>2.0</v>
      </c>
      <c r="C1199" s="13"/>
      <c r="D1199" s="13"/>
      <c r="E1199" s="12"/>
      <c r="F1199" s="12"/>
      <c r="G1199" s="29"/>
      <c r="H1199" s="30"/>
    </row>
    <row r="1200">
      <c r="B1200" s="12">
        <v>3.0</v>
      </c>
      <c r="C1200" s="12"/>
      <c r="D1200" s="12"/>
      <c r="E1200" s="12"/>
      <c r="F1200" s="12"/>
      <c r="G1200" s="29"/>
      <c r="H1200" s="30"/>
    </row>
    <row r="1201">
      <c r="B1201" s="12">
        <v>4.0</v>
      </c>
      <c r="C1201" s="12"/>
      <c r="D1201" s="12"/>
      <c r="E1201" s="12"/>
      <c r="F1201" s="12"/>
      <c r="G1201" s="29"/>
      <c r="H1201" s="30"/>
    </row>
    <row r="1202">
      <c r="B1202" s="12">
        <v>5.0</v>
      </c>
      <c r="C1202" s="12"/>
      <c r="D1202" s="12"/>
      <c r="E1202" s="12"/>
      <c r="F1202" s="12"/>
      <c r="G1202" s="29"/>
      <c r="H1202" s="30"/>
    </row>
    <row r="1203">
      <c r="B1203" s="12">
        <v>6.0</v>
      </c>
      <c r="C1203" s="12"/>
      <c r="D1203" s="12"/>
      <c r="E1203" s="12"/>
      <c r="F1203" s="12"/>
      <c r="G1203" s="10"/>
      <c r="H1203" s="11"/>
    </row>
    <row r="1204">
      <c r="B1204" s="34"/>
    </row>
    <row r="1206">
      <c r="A1206" s="1"/>
      <c r="B1206" s="3">
        <v>45776.0</v>
      </c>
      <c r="C1206" s="4"/>
      <c r="D1206" s="4"/>
      <c r="E1206" s="4"/>
      <c r="F1206" s="4"/>
      <c r="G1206" s="4"/>
      <c r="H1206" s="5"/>
    </row>
    <row r="1207">
      <c r="B1207" s="6" t="s">
        <v>0</v>
      </c>
      <c r="C1207" s="4"/>
      <c r="D1207" s="4"/>
      <c r="E1207" s="4"/>
      <c r="F1207" s="5"/>
      <c r="G1207" s="7" t="s">
        <v>1</v>
      </c>
      <c r="H1207" s="8"/>
    </row>
    <row r="1208">
      <c r="B1208" s="9" t="s">
        <v>2</v>
      </c>
      <c r="C1208" s="9" t="s">
        <v>3</v>
      </c>
      <c r="D1208" s="9" t="s">
        <v>4</v>
      </c>
      <c r="E1208" s="9" t="s">
        <v>5</v>
      </c>
      <c r="F1208" s="9" t="s">
        <v>6</v>
      </c>
      <c r="G1208" s="10"/>
      <c r="H1208" s="11"/>
    </row>
    <row r="1209">
      <c r="B1209" s="12">
        <v>1.0</v>
      </c>
      <c r="C1209" s="13"/>
      <c r="D1209" s="12"/>
      <c r="E1209" s="12"/>
      <c r="F1209" s="12"/>
      <c r="G1209" s="14" t="s">
        <v>7</v>
      </c>
      <c r="H1209" s="15">
        <f>H1166 - SUMIF(F1209:F1218, "SR A/C - HDFC", E1209:E1218)-SUMIF(F1235:F1237, "SR A/C - HDFC", E1235:E1237)-SUMIF(F1229:F1231, "SR A/C - HDFC", E1229:E1231)+SUMIF(F1223:F1225, "SR A/C - HDFC", E1223:E1225)+SUMIF(F1241:F1246, "SR A/C - HDFC", E1241:E1246)</f>
        <v>3303.73</v>
      </c>
    </row>
    <row r="1210">
      <c r="B1210" s="12">
        <v>2.0</v>
      </c>
      <c r="C1210" s="12"/>
      <c r="D1210" s="12"/>
      <c r="E1210" s="12"/>
      <c r="F1210" s="12"/>
      <c r="G1210" s="14" t="s">
        <v>8</v>
      </c>
      <c r="H1210" s="15">
        <f>H1167 - SUMIF(F1209:F1218, "DP A/C - Salary", E1209:E1218)-SUMIF(F1235:F1237, "DP A/C - Salary", E1235:E1237)-SUMIF(F1229:F1231, "DP A/C - Salary", E1229:E1231)+SUMIF(F1223:F1225, "DP A/C - Salary", E1223:E1225)+SUMIF(F1241:F1246, "DP A/C - Salary", E1241:E1246)</f>
        <v>5928</v>
      </c>
    </row>
    <row r="1211">
      <c r="B1211" s="12">
        <v>3.0</v>
      </c>
      <c r="C1211" s="12"/>
      <c r="D1211" s="12"/>
      <c r="E1211" s="12"/>
      <c r="F1211" s="12"/>
      <c r="G1211" s="14" t="s">
        <v>9</v>
      </c>
      <c r="H1211" s="15">
        <f>H1168 - SUMIF(F1209:F1218, "SR CASH", E1209:E1218)-SUMIF(F1235:F1237, "SR CASH", E1235:E1237)-SUMIF(F1229:F1231, "SR CASH", E1229:E1231)+SUMIF(F1223:F1225, "SR CASH", E1223:E1225)+SUMIF(F1241:F1246, "SR CASH", E1241:E1246)</f>
        <v>1633</v>
      </c>
    </row>
    <row r="1212">
      <c r="B1212" s="12">
        <v>4.0</v>
      </c>
      <c r="C1212" s="12"/>
      <c r="D1212" s="12"/>
      <c r="E1212" s="12"/>
      <c r="F1212" s="12"/>
      <c r="G1212" s="14" t="s">
        <v>10</v>
      </c>
      <c r="H1212" s="15">
        <f>H1169 - SUMIF(F1209:F1218, "DP CASH", E1209:E1218)-SUMIF(F1235:F1237, "DP CASH", E1235:E1237)-SUMIF(F1229:F1231, "DP CASH", E1229:E1231)+SUMIF(F1223:F1225, "DP CASH", E1223:E1225)+SUMIF(F1241:F1246, "DP CASH", E1241:E1246)</f>
        <v>839</v>
      </c>
    </row>
    <row r="1213">
      <c r="B1213" s="12">
        <v>5.0</v>
      </c>
      <c r="C1213" s="12"/>
      <c r="D1213" s="12"/>
      <c r="E1213" s="12"/>
      <c r="F1213" s="12"/>
      <c r="G1213" s="14" t="s">
        <v>11</v>
      </c>
      <c r="H1213" s="15">
        <f>H1170 - SUMIF(F1209:F1218, "SR A/C - TDCC", E1209:E1218)-SUMIF(F1235:F1237, "SR A/C - TDCC", E1235:E1237)-SUMIF(F1229:F1231, "SR A/C - TDCC", E1229:E1231)+SUMIF(F1223:F1225, "SR A/C - TDCC", E1223:E1225)+SUMIF(F1241:F1246, "SR A/C - TDCC", E1241:E1246)</f>
        <v>106373.4</v>
      </c>
    </row>
    <row r="1214">
      <c r="B1214" s="12">
        <v>6.0</v>
      </c>
      <c r="C1214" s="12"/>
      <c r="D1214" s="12"/>
      <c r="E1214" s="12"/>
      <c r="F1214" s="12"/>
      <c r="G1214" s="14" t="s">
        <v>12</v>
      </c>
      <c r="H1214" s="15">
        <f>H1171 - SUMIF(F1209:F1218, "DP A/C - IPPB", E1209:E1218)-SUMIF(F1235:F1237, "DP A/C - IPPB", E1235:E1237)-SUMIF(F1229:F1231, "DP A/C - IPPB", E1229:E1231)+SUMIF(F1223:F1225, "DP A/C - IPPB", E1223:E1225)+SUMIF(F1241:F1246, "DP A/C - IPPB", E1241:E1246)</f>
        <v>50</v>
      </c>
    </row>
    <row r="1215">
      <c r="B1215" s="12">
        <v>7.0</v>
      </c>
      <c r="C1215" s="12"/>
      <c r="D1215" s="12"/>
      <c r="E1215" s="12"/>
      <c r="F1215" s="12"/>
      <c r="G1215" s="16"/>
      <c r="H1215" s="5"/>
    </row>
    <row r="1216">
      <c r="B1216" s="12">
        <v>8.0</v>
      </c>
      <c r="C1216" s="12"/>
      <c r="D1216" s="12"/>
      <c r="E1216" s="12"/>
      <c r="F1216" s="12"/>
      <c r="G1216" s="17" t="s">
        <v>13</v>
      </c>
      <c r="H1216" s="5"/>
    </row>
    <row r="1217">
      <c r="B1217" s="12">
        <v>9.0</v>
      </c>
      <c r="C1217" s="12"/>
      <c r="D1217" s="12"/>
      <c r="E1217" s="12"/>
      <c r="F1217" s="12"/>
      <c r="G1217" s="18">
        <f>E1219+G1174</f>
        <v>0</v>
      </c>
      <c r="H1217" s="5"/>
    </row>
    <row r="1218">
      <c r="B1218" s="12">
        <v>10.0</v>
      </c>
      <c r="C1218" s="12"/>
      <c r="D1218" s="12"/>
      <c r="E1218" s="12"/>
      <c r="F1218" s="12"/>
      <c r="G1218" s="19" t="s">
        <v>14</v>
      </c>
      <c r="H1218" s="5"/>
    </row>
    <row r="1219">
      <c r="B1219" s="20" t="s">
        <v>15</v>
      </c>
      <c r="C1219" s="4"/>
      <c r="D1219" s="5"/>
      <c r="E1219" s="9">
        <f>SUM(E1209:E1218)</f>
        <v>0</v>
      </c>
      <c r="F1219" s="12"/>
      <c r="G1219" s="16">
        <f>E1226+G1176</f>
        <v>0</v>
      </c>
      <c r="H1219" s="5"/>
    </row>
    <row r="1220">
      <c r="B1220" s="16"/>
      <c r="C1220" s="4"/>
      <c r="D1220" s="4"/>
      <c r="E1220" s="4"/>
      <c r="F1220" s="5"/>
      <c r="G1220" s="21" t="s">
        <v>16</v>
      </c>
      <c r="H1220" s="5"/>
      <c r="I1220" s="1"/>
    </row>
    <row r="1221">
      <c r="B1221" s="22" t="s">
        <v>17</v>
      </c>
      <c r="C1221" s="4"/>
      <c r="D1221" s="4"/>
      <c r="E1221" s="4"/>
      <c r="F1221" s="5"/>
      <c r="G1221" s="16">
        <f>E1232+G1178</f>
        <v>0</v>
      </c>
      <c r="H1221" s="5"/>
    </row>
    <row r="1222">
      <c r="B1222" s="9" t="s">
        <v>2</v>
      </c>
      <c r="C1222" s="23" t="s">
        <v>18</v>
      </c>
      <c r="D1222" s="20" t="s">
        <v>4</v>
      </c>
      <c r="E1222" s="9" t="s">
        <v>5</v>
      </c>
      <c r="F1222" s="9" t="s">
        <v>6</v>
      </c>
      <c r="G1222" s="24" t="s">
        <v>19</v>
      </c>
      <c r="H1222" s="5"/>
    </row>
    <row r="1223">
      <c r="B1223" s="12">
        <v>1.0</v>
      </c>
      <c r="C1223" s="28"/>
      <c r="D1223" s="12"/>
      <c r="E1223" s="12"/>
      <c r="F1223" s="12"/>
      <c r="G1223" s="26">
        <f>E1238+G1180</f>
        <v>0</v>
      </c>
      <c r="H1223" s="5"/>
    </row>
    <row r="1224">
      <c r="B1224" s="12">
        <v>2.0</v>
      </c>
      <c r="C1224" s="28"/>
      <c r="D1224" s="12"/>
      <c r="E1224" s="12"/>
      <c r="F1224" s="12"/>
      <c r="G1224" s="27"/>
      <c r="H1224" s="8"/>
    </row>
    <row r="1225">
      <c r="B1225" s="12">
        <v>3.0</v>
      </c>
      <c r="C1225" s="28"/>
      <c r="D1225" s="12"/>
      <c r="E1225" s="12"/>
      <c r="F1225" s="12"/>
      <c r="G1225" s="29"/>
      <c r="H1225" s="30"/>
    </row>
    <row r="1226">
      <c r="B1226" s="20" t="s">
        <v>15</v>
      </c>
      <c r="C1226" s="4"/>
      <c r="D1226" s="5"/>
      <c r="E1226" s="9">
        <f>SUM(E1223:E1225)</f>
        <v>0</v>
      </c>
      <c r="F1226" s="12"/>
      <c r="G1226" s="29"/>
      <c r="H1226" s="30"/>
    </row>
    <row r="1227">
      <c r="B1227" s="31" t="s">
        <v>20</v>
      </c>
      <c r="C1227" s="4"/>
      <c r="D1227" s="4"/>
      <c r="E1227" s="4"/>
      <c r="F1227" s="5"/>
      <c r="G1227" s="29"/>
      <c r="H1227" s="30"/>
    </row>
    <row r="1228">
      <c r="B1228" s="9" t="s">
        <v>2</v>
      </c>
      <c r="C1228" s="23" t="s">
        <v>21</v>
      </c>
      <c r="D1228" s="20" t="s">
        <v>4</v>
      </c>
      <c r="E1228" s="9" t="s">
        <v>5</v>
      </c>
      <c r="F1228" s="9" t="s">
        <v>6</v>
      </c>
      <c r="G1228" s="29"/>
      <c r="H1228" s="30"/>
    </row>
    <row r="1229">
      <c r="B1229" s="12">
        <v>1.0</v>
      </c>
      <c r="C1229" s="28"/>
      <c r="D1229" s="12"/>
      <c r="E1229" s="12"/>
      <c r="F1229" s="12"/>
      <c r="G1229" s="29"/>
      <c r="H1229" s="30"/>
    </row>
    <row r="1230">
      <c r="B1230" s="12">
        <v>2.0</v>
      </c>
      <c r="C1230" s="13"/>
      <c r="D1230" s="12"/>
      <c r="E1230" s="12"/>
      <c r="F1230" s="12"/>
      <c r="G1230" s="29"/>
      <c r="H1230" s="30"/>
    </row>
    <row r="1231">
      <c r="B1231" s="12">
        <v>3.0</v>
      </c>
      <c r="C1231" s="13"/>
      <c r="D1231" s="12"/>
      <c r="E1231" s="12"/>
      <c r="F1231" s="12"/>
      <c r="G1231" s="29"/>
      <c r="H1231" s="30"/>
    </row>
    <row r="1232">
      <c r="B1232" s="20" t="s">
        <v>15</v>
      </c>
      <c r="C1232" s="4"/>
      <c r="D1232" s="5"/>
      <c r="E1232" s="9">
        <f>SUM(E1229:E1231)</f>
        <v>0</v>
      </c>
      <c r="F1232" s="12"/>
      <c r="G1232" s="29"/>
      <c r="H1232" s="30"/>
    </row>
    <row r="1233">
      <c r="B1233" s="32" t="s">
        <v>22</v>
      </c>
      <c r="C1233" s="4"/>
      <c r="D1233" s="4"/>
      <c r="E1233" s="4"/>
      <c r="F1233" s="5"/>
      <c r="G1233" s="29"/>
      <c r="H1233" s="30"/>
    </row>
    <row r="1234">
      <c r="B1234" s="9" t="s">
        <v>2</v>
      </c>
      <c r="C1234" s="23" t="s">
        <v>23</v>
      </c>
      <c r="D1234" s="20" t="s">
        <v>4</v>
      </c>
      <c r="E1234" s="9" t="s">
        <v>5</v>
      </c>
      <c r="F1234" s="9" t="s">
        <v>6</v>
      </c>
      <c r="G1234" s="29"/>
      <c r="H1234" s="30"/>
    </row>
    <row r="1235">
      <c r="B1235" s="12">
        <v>1.0</v>
      </c>
      <c r="C1235" s="28"/>
      <c r="D1235" s="12"/>
      <c r="E1235" s="12"/>
      <c r="F1235" s="12"/>
      <c r="G1235" s="29"/>
      <c r="H1235" s="30"/>
    </row>
    <row r="1236">
      <c r="B1236" s="12">
        <v>2.0</v>
      </c>
      <c r="C1236" s="13"/>
      <c r="D1236" s="12"/>
      <c r="E1236" s="12"/>
      <c r="F1236" s="12"/>
      <c r="G1236" s="29"/>
      <c r="H1236" s="30"/>
    </row>
    <row r="1237">
      <c r="B1237" s="12">
        <v>3.0</v>
      </c>
      <c r="C1237" s="13"/>
      <c r="D1237" s="12"/>
      <c r="E1237" s="12"/>
      <c r="F1237" s="12"/>
      <c r="G1237" s="29"/>
      <c r="H1237" s="30"/>
    </row>
    <row r="1238">
      <c r="B1238" s="20" t="s">
        <v>15</v>
      </c>
      <c r="C1238" s="4"/>
      <c r="D1238" s="5"/>
      <c r="E1238" s="9">
        <f>SUM(E1235:E1237)</f>
        <v>0</v>
      </c>
      <c r="F1238" s="12"/>
      <c r="G1238" s="29"/>
      <c r="H1238" s="30"/>
    </row>
    <row r="1239">
      <c r="B1239" s="32" t="s">
        <v>24</v>
      </c>
      <c r="C1239" s="4"/>
      <c r="D1239" s="4"/>
      <c r="E1239" s="4"/>
      <c r="F1239" s="5"/>
      <c r="G1239" s="29"/>
      <c r="H1239" s="30"/>
    </row>
    <row r="1240">
      <c r="B1240" s="9" t="s">
        <v>2</v>
      </c>
      <c r="C1240" s="33" t="s">
        <v>25</v>
      </c>
      <c r="D1240" s="33" t="s">
        <v>26</v>
      </c>
      <c r="E1240" s="9" t="s">
        <v>5</v>
      </c>
      <c r="F1240" s="9" t="s">
        <v>6</v>
      </c>
      <c r="G1240" s="29"/>
      <c r="H1240" s="30"/>
    </row>
    <row r="1241">
      <c r="B1241" s="12">
        <v>1.0</v>
      </c>
      <c r="C1241" s="13"/>
      <c r="D1241" s="13"/>
      <c r="E1241" s="12"/>
      <c r="F1241" s="12"/>
      <c r="G1241" s="29"/>
      <c r="H1241" s="30"/>
    </row>
    <row r="1242">
      <c r="B1242" s="12">
        <v>2.0</v>
      </c>
      <c r="C1242" s="13"/>
      <c r="D1242" s="13"/>
      <c r="E1242" s="12"/>
      <c r="F1242" s="12"/>
      <c r="G1242" s="29"/>
      <c r="H1242" s="30"/>
    </row>
    <row r="1243">
      <c r="B1243" s="12">
        <v>3.0</v>
      </c>
      <c r="C1243" s="12"/>
      <c r="D1243" s="12"/>
      <c r="E1243" s="12"/>
      <c r="F1243" s="12"/>
      <c r="G1243" s="29"/>
      <c r="H1243" s="30"/>
    </row>
    <row r="1244">
      <c r="B1244" s="12">
        <v>4.0</v>
      </c>
      <c r="C1244" s="12"/>
      <c r="D1244" s="12"/>
      <c r="E1244" s="12"/>
      <c r="F1244" s="12"/>
      <c r="G1244" s="29"/>
      <c r="H1244" s="30"/>
    </row>
    <row r="1245">
      <c r="B1245" s="12">
        <v>5.0</v>
      </c>
      <c r="C1245" s="12"/>
      <c r="D1245" s="12"/>
      <c r="E1245" s="12"/>
      <c r="F1245" s="12"/>
      <c r="G1245" s="29"/>
      <c r="H1245" s="30"/>
    </row>
    <row r="1246">
      <c r="B1246" s="12">
        <v>6.0</v>
      </c>
      <c r="C1246" s="12"/>
      <c r="D1246" s="12"/>
      <c r="E1246" s="12"/>
      <c r="F1246" s="12"/>
      <c r="G1246" s="10"/>
      <c r="H1246" s="11"/>
    </row>
    <row r="1247">
      <c r="B1247" s="34"/>
    </row>
    <row r="1249">
      <c r="A1249" s="1"/>
      <c r="B1249" s="3">
        <v>45777.0</v>
      </c>
      <c r="C1249" s="4"/>
      <c r="D1249" s="4"/>
      <c r="E1249" s="4"/>
      <c r="F1249" s="4"/>
      <c r="G1249" s="4"/>
      <c r="H1249" s="5"/>
    </row>
    <row r="1250">
      <c r="B1250" s="6" t="s">
        <v>0</v>
      </c>
      <c r="C1250" s="4"/>
      <c r="D1250" s="4"/>
      <c r="E1250" s="4"/>
      <c r="F1250" s="5"/>
      <c r="G1250" s="7" t="s">
        <v>1</v>
      </c>
      <c r="H1250" s="8"/>
    </row>
    <row r="1251">
      <c r="B1251" s="9" t="s">
        <v>2</v>
      </c>
      <c r="C1251" s="9" t="s">
        <v>3</v>
      </c>
      <c r="D1251" s="9" t="s">
        <v>4</v>
      </c>
      <c r="E1251" s="9" t="s">
        <v>5</v>
      </c>
      <c r="F1251" s="9" t="s">
        <v>6</v>
      </c>
      <c r="G1251" s="10"/>
      <c r="H1251" s="11"/>
    </row>
    <row r="1252">
      <c r="B1252" s="12">
        <v>1.0</v>
      </c>
      <c r="C1252" s="13"/>
      <c r="D1252" s="13"/>
      <c r="E1252" s="13"/>
      <c r="F1252" s="13"/>
      <c r="G1252" s="14" t="s">
        <v>7</v>
      </c>
      <c r="H1252" s="15">
        <f>H1209 - SUMIF(F1252:F1261, "SR A/C - HDFC", E1252:E1261)-SUMIF(F1278:F1280, "SR A/C - HDFC", E1278:E1280)-SUMIF(F1272:F1274, "SR A/C - HDFC", E1272:E1274)+SUMIF(F1266:F1268, "SR A/C - HDFC", E1266:E1268)+SUMIF(F1284:F1289, "SR A/C - HDFC", E1284:E1289)</f>
        <v>3303.73</v>
      </c>
    </row>
    <row r="1253">
      <c r="B1253" s="12">
        <v>2.0</v>
      </c>
      <c r="C1253" s="13"/>
      <c r="D1253" s="13"/>
      <c r="E1253" s="13"/>
      <c r="F1253" s="13"/>
      <c r="G1253" s="14" t="s">
        <v>8</v>
      </c>
      <c r="H1253" s="15">
        <f>H1210 - SUMIF(F1252:F1261, "DP A/C - Salary", E1252:E1261)-SUMIF(F1278:F1280, "DP A/C - Salary", E1278:E1280)-SUMIF(F1272:F1274, "DP A/C - Salary", E1272:E1274)+SUMIF(F1266:F1268, "DP A/C - Salary", E1266:E1268)+SUMIF(F1284:F1289, "DP A/C - Salary", E1284:E1289)</f>
        <v>5928</v>
      </c>
    </row>
    <row r="1254">
      <c r="B1254" s="12">
        <v>3.0</v>
      </c>
      <c r="C1254" s="13"/>
      <c r="D1254" s="13"/>
      <c r="E1254" s="13"/>
      <c r="F1254" s="13"/>
      <c r="G1254" s="14" t="s">
        <v>9</v>
      </c>
      <c r="H1254" s="15">
        <f>H1211 - SUMIF(F1252:F1261, "SR CASH", E1252:E1261)-SUMIF(F1278:F1280, "SR CASH", E1278:E1280)-SUMIF(F1272:F1274, "SR CASH", E1272:E1274)+SUMIF(F1266:F1268, "SR CASH", E1266:E1268)+SUMIF(F1284:F1289, "SR CASH", E1284:E1289)</f>
        <v>1633</v>
      </c>
    </row>
    <row r="1255">
      <c r="B1255" s="12">
        <v>4.0</v>
      </c>
      <c r="C1255" s="13"/>
      <c r="D1255" s="13"/>
      <c r="E1255" s="13"/>
      <c r="F1255" s="13"/>
      <c r="G1255" s="14" t="s">
        <v>10</v>
      </c>
      <c r="H1255" s="15">
        <f>H1212 - SUMIF(F1252:F1261, "DP CASH", E1252:E1261)-SUMIF(F1278:F1280, "DP CASH", E1278:E1280)-SUMIF(F1272:F1274, "DP CASH", E1272:E1274)+SUMIF(F1266:F1268, "DP CASH", E1266:E1268)+SUMIF(F1284:F1289, "DP CASH", E1284:E1289)</f>
        <v>839</v>
      </c>
    </row>
    <row r="1256">
      <c r="B1256" s="12">
        <v>5.0</v>
      </c>
      <c r="C1256" s="12"/>
      <c r="D1256" s="12"/>
      <c r="E1256" s="12"/>
      <c r="F1256" s="12"/>
      <c r="G1256" s="14" t="s">
        <v>11</v>
      </c>
      <c r="H1256" s="15">
        <f>H1213 - SUMIF(F1252:F1261, "SR A/C - TDCC", E1252:E1261)-SUMIF(F1278:F1280, "SR A/C - TDCC", E1278:E1280)-SUMIF(F1272:F1274, "SR A/C - TDCC", E1272:E1274)+SUMIF(F1266:F1268, "SR A/C - TDCC", E1266:E1268)+SUMIF(F1284:F1289, "SR A/C - TDCC", E1284:E1289)</f>
        <v>106373.4</v>
      </c>
    </row>
    <row r="1257">
      <c r="B1257" s="12">
        <v>6.0</v>
      </c>
      <c r="C1257" s="12"/>
      <c r="D1257" s="12"/>
      <c r="E1257" s="12"/>
      <c r="F1257" s="12"/>
      <c r="G1257" s="14" t="s">
        <v>12</v>
      </c>
      <c r="H1257" s="15">
        <f>H1214 - SUMIF(F1252:F1261, "DP A/C - IPPB", E1252:E1261)-SUMIF(F1278:F1280, "DP A/C - IPPB", E1278:E1280)-SUMIF(F1272:F1274, "DP A/C - IPPB", E1272:E1274)+SUMIF(F1266:F1268, "DP A/C - IPPB", E1266:E1268)+SUMIF(F1284:F1289, "DP A/C - IPPB", E1284:E1289)</f>
        <v>50</v>
      </c>
    </row>
    <row r="1258">
      <c r="B1258" s="12">
        <v>7.0</v>
      </c>
      <c r="C1258" s="12"/>
      <c r="D1258" s="12"/>
      <c r="E1258" s="12"/>
      <c r="F1258" s="12"/>
      <c r="G1258" s="16"/>
      <c r="H1258" s="5"/>
    </row>
    <row r="1259">
      <c r="B1259" s="12">
        <v>8.0</v>
      </c>
      <c r="C1259" s="12"/>
      <c r="D1259" s="12"/>
      <c r="E1259" s="12"/>
      <c r="F1259" s="12"/>
      <c r="G1259" s="17" t="s">
        <v>13</v>
      </c>
      <c r="H1259" s="5"/>
    </row>
    <row r="1260">
      <c r="B1260" s="12">
        <v>9.0</v>
      </c>
      <c r="C1260" s="12"/>
      <c r="D1260" s="12"/>
      <c r="E1260" s="12"/>
      <c r="F1260" s="12"/>
      <c r="G1260" s="18">
        <f>E1262+G1217</f>
        <v>0</v>
      </c>
      <c r="H1260" s="5"/>
    </row>
    <row r="1261">
      <c r="B1261" s="12">
        <v>10.0</v>
      </c>
      <c r="C1261" s="12"/>
      <c r="D1261" s="12"/>
      <c r="E1261" s="12"/>
      <c r="F1261" s="12"/>
      <c r="G1261" s="19" t="s">
        <v>14</v>
      </c>
      <c r="H1261" s="5"/>
    </row>
    <row r="1262">
      <c r="B1262" s="20" t="s">
        <v>15</v>
      </c>
      <c r="C1262" s="4"/>
      <c r="D1262" s="5"/>
      <c r="E1262" s="9">
        <f>SUM(E1252:E1261)</f>
        <v>0</v>
      </c>
      <c r="F1262" s="12"/>
      <c r="G1262" s="16">
        <f>E1269+G1219</f>
        <v>0</v>
      </c>
      <c r="H1262" s="5"/>
    </row>
    <row r="1263">
      <c r="B1263" s="16"/>
      <c r="C1263" s="4"/>
      <c r="D1263" s="4"/>
      <c r="E1263" s="4"/>
      <c r="F1263" s="5"/>
      <c r="G1263" s="21" t="s">
        <v>16</v>
      </c>
      <c r="H1263" s="5"/>
      <c r="I1263" s="1"/>
    </row>
    <row r="1264">
      <c r="B1264" s="22" t="s">
        <v>17</v>
      </c>
      <c r="C1264" s="4"/>
      <c r="D1264" s="4"/>
      <c r="E1264" s="4"/>
      <c r="F1264" s="5"/>
      <c r="G1264" s="16">
        <f>E1275+G1221</f>
        <v>0</v>
      </c>
      <c r="H1264" s="5"/>
    </row>
    <row r="1265">
      <c r="B1265" s="9" t="s">
        <v>2</v>
      </c>
      <c r="C1265" s="23" t="s">
        <v>18</v>
      </c>
      <c r="D1265" s="20" t="s">
        <v>4</v>
      </c>
      <c r="E1265" s="9" t="s">
        <v>5</v>
      </c>
      <c r="F1265" s="9" t="s">
        <v>6</v>
      </c>
      <c r="G1265" s="24" t="s">
        <v>19</v>
      </c>
      <c r="H1265" s="5"/>
    </row>
    <row r="1266">
      <c r="B1266" s="12">
        <v>1.0</v>
      </c>
      <c r="C1266" s="28"/>
      <c r="D1266" s="12"/>
      <c r="E1266" s="12"/>
      <c r="F1266" s="12"/>
      <c r="G1266" s="26">
        <f>E1281+G1223</f>
        <v>0</v>
      </c>
      <c r="H1266" s="5"/>
    </row>
    <row r="1267">
      <c r="B1267" s="12">
        <v>2.0</v>
      </c>
      <c r="C1267" s="28"/>
      <c r="D1267" s="12"/>
      <c r="E1267" s="12"/>
      <c r="F1267" s="12"/>
      <c r="G1267" s="27"/>
      <c r="H1267" s="8"/>
    </row>
    <row r="1268">
      <c r="B1268" s="12">
        <v>3.0</v>
      </c>
      <c r="C1268" s="28"/>
      <c r="D1268" s="12"/>
      <c r="E1268" s="12"/>
      <c r="F1268" s="12"/>
      <c r="G1268" s="29"/>
      <c r="H1268" s="30"/>
    </row>
    <row r="1269">
      <c r="B1269" s="20" t="s">
        <v>15</v>
      </c>
      <c r="C1269" s="4"/>
      <c r="D1269" s="5"/>
      <c r="E1269" s="9">
        <f>SUM(E1266:E1268)</f>
        <v>0</v>
      </c>
      <c r="F1269" s="12"/>
      <c r="G1269" s="29"/>
      <c r="H1269" s="30"/>
    </row>
    <row r="1270">
      <c r="B1270" s="31" t="s">
        <v>20</v>
      </c>
      <c r="C1270" s="4"/>
      <c r="D1270" s="4"/>
      <c r="E1270" s="4"/>
      <c r="F1270" s="5"/>
      <c r="G1270" s="29"/>
      <c r="H1270" s="30"/>
    </row>
    <row r="1271">
      <c r="B1271" s="9" t="s">
        <v>2</v>
      </c>
      <c r="C1271" s="23" t="s">
        <v>21</v>
      </c>
      <c r="D1271" s="20" t="s">
        <v>4</v>
      </c>
      <c r="E1271" s="9" t="s">
        <v>5</v>
      </c>
      <c r="F1271" s="9" t="s">
        <v>6</v>
      </c>
      <c r="G1271" s="29"/>
      <c r="H1271" s="30"/>
    </row>
    <row r="1272">
      <c r="B1272" s="12">
        <v>1.0</v>
      </c>
      <c r="C1272" s="28"/>
      <c r="D1272" s="12"/>
      <c r="E1272" s="12"/>
      <c r="F1272" s="12"/>
      <c r="G1272" s="29"/>
      <c r="H1272" s="30"/>
    </row>
    <row r="1273">
      <c r="B1273" s="12">
        <v>2.0</v>
      </c>
      <c r="C1273" s="13"/>
      <c r="D1273" s="12"/>
      <c r="E1273" s="12"/>
      <c r="F1273" s="12"/>
      <c r="G1273" s="29"/>
      <c r="H1273" s="30"/>
    </row>
    <row r="1274">
      <c r="B1274" s="12">
        <v>3.0</v>
      </c>
      <c r="C1274" s="13"/>
      <c r="D1274" s="12"/>
      <c r="E1274" s="12"/>
      <c r="F1274" s="12"/>
      <c r="G1274" s="29"/>
      <c r="H1274" s="30"/>
    </row>
    <row r="1275">
      <c r="B1275" s="20" t="s">
        <v>15</v>
      </c>
      <c r="C1275" s="4"/>
      <c r="D1275" s="5"/>
      <c r="E1275" s="9">
        <f>SUM(E1272:E1274)</f>
        <v>0</v>
      </c>
      <c r="F1275" s="12"/>
      <c r="G1275" s="29"/>
      <c r="H1275" s="30"/>
    </row>
    <row r="1276">
      <c r="B1276" s="32" t="s">
        <v>22</v>
      </c>
      <c r="C1276" s="4"/>
      <c r="D1276" s="4"/>
      <c r="E1276" s="4"/>
      <c r="F1276" s="5"/>
      <c r="G1276" s="29"/>
      <c r="H1276" s="30"/>
    </row>
    <row r="1277">
      <c r="B1277" s="9" t="s">
        <v>2</v>
      </c>
      <c r="C1277" s="23" t="s">
        <v>23</v>
      </c>
      <c r="D1277" s="20" t="s">
        <v>4</v>
      </c>
      <c r="E1277" s="9" t="s">
        <v>5</v>
      </c>
      <c r="F1277" s="9" t="s">
        <v>6</v>
      </c>
      <c r="G1277" s="29"/>
      <c r="H1277" s="30"/>
    </row>
    <row r="1278">
      <c r="B1278" s="12">
        <v>1.0</v>
      </c>
      <c r="C1278" s="28"/>
      <c r="D1278" s="12"/>
      <c r="E1278" s="12"/>
      <c r="F1278" s="12"/>
      <c r="G1278" s="29"/>
      <c r="H1278" s="30"/>
    </row>
    <row r="1279">
      <c r="B1279" s="12">
        <v>2.0</v>
      </c>
      <c r="C1279" s="13"/>
      <c r="D1279" s="12"/>
      <c r="E1279" s="12"/>
      <c r="F1279" s="12"/>
      <c r="G1279" s="29"/>
      <c r="H1279" s="30"/>
    </row>
    <row r="1280">
      <c r="B1280" s="12">
        <v>3.0</v>
      </c>
      <c r="C1280" s="13"/>
      <c r="D1280" s="12"/>
      <c r="E1280" s="12"/>
      <c r="F1280" s="12"/>
      <c r="G1280" s="29"/>
      <c r="H1280" s="30"/>
    </row>
    <row r="1281">
      <c r="B1281" s="20" t="s">
        <v>15</v>
      </c>
      <c r="C1281" s="4"/>
      <c r="D1281" s="5"/>
      <c r="E1281" s="9">
        <f>SUM(E1278:E1280)</f>
        <v>0</v>
      </c>
      <c r="F1281" s="12"/>
      <c r="G1281" s="29"/>
      <c r="H1281" s="30"/>
    </row>
    <row r="1282">
      <c r="B1282" s="32" t="s">
        <v>24</v>
      </c>
      <c r="C1282" s="4"/>
      <c r="D1282" s="4"/>
      <c r="E1282" s="4"/>
      <c r="F1282" s="5"/>
      <c r="G1282" s="29"/>
      <c r="H1282" s="30"/>
    </row>
    <row r="1283">
      <c r="B1283" s="9" t="s">
        <v>2</v>
      </c>
      <c r="C1283" s="33" t="s">
        <v>25</v>
      </c>
      <c r="D1283" s="33" t="s">
        <v>26</v>
      </c>
      <c r="E1283" s="9" t="s">
        <v>5</v>
      </c>
      <c r="F1283" s="9" t="s">
        <v>6</v>
      </c>
      <c r="G1283" s="29"/>
      <c r="H1283" s="30"/>
    </row>
    <row r="1284">
      <c r="B1284" s="12">
        <v>1.0</v>
      </c>
      <c r="C1284" s="13"/>
      <c r="D1284" s="13"/>
      <c r="E1284" s="13"/>
      <c r="F1284" s="13"/>
      <c r="G1284" s="29"/>
      <c r="H1284" s="30"/>
    </row>
    <row r="1285">
      <c r="B1285" s="12">
        <v>2.0</v>
      </c>
      <c r="C1285" s="13"/>
      <c r="D1285" s="13"/>
      <c r="E1285" s="13"/>
      <c r="F1285" s="13"/>
      <c r="G1285" s="29"/>
      <c r="H1285" s="30"/>
    </row>
    <row r="1286">
      <c r="B1286" s="12">
        <v>3.0</v>
      </c>
      <c r="C1286" s="12"/>
      <c r="D1286" s="12"/>
      <c r="E1286" s="12"/>
      <c r="F1286" s="12"/>
      <c r="G1286" s="29"/>
      <c r="H1286" s="30"/>
    </row>
    <row r="1287">
      <c r="B1287" s="12">
        <v>4.0</v>
      </c>
      <c r="C1287" s="12"/>
      <c r="D1287" s="12"/>
      <c r="E1287" s="12"/>
      <c r="F1287" s="12"/>
      <c r="G1287" s="29"/>
      <c r="H1287" s="30"/>
    </row>
    <row r="1288">
      <c r="B1288" s="12">
        <v>5.0</v>
      </c>
      <c r="C1288" s="12"/>
      <c r="D1288" s="12"/>
      <c r="E1288" s="12"/>
      <c r="F1288" s="12"/>
      <c r="G1288" s="29"/>
      <c r="H1288" s="30"/>
    </row>
    <row r="1289">
      <c r="B1289" s="12">
        <v>6.0</v>
      </c>
      <c r="C1289" s="12"/>
      <c r="D1289" s="12"/>
      <c r="E1289" s="12"/>
      <c r="F1289" s="12"/>
      <c r="G1289" s="10"/>
      <c r="H1289" s="11"/>
    </row>
    <row r="1290">
      <c r="B1290" s="34"/>
    </row>
    <row r="1292">
      <c r="A1292" s="1"/>
      <c r="B1292" s="3"/>
      <c r="C1292" s="4"/>
      <c r="D1292" s="4"/>
      <c r="E1292" s="4"/>
      <c r="F1292" s="4"/>
      <c r="G1292" s="4"/>
      <c r="H1292" s="5"/>
    </row>
    <row r="1293">
      <c r="B1293" s="6" t="s">
        <v>0</v>
      </c>
      <c r="C1293" s="4"/>
      <c r="D1293" s="4"/>
      <c r="E1293" s="4"/>
      <c r="F1293" s="5"/>
      <c r="G1293" s="7" t="s">
        <v>1</v>
      </c>
      <c r="H1293" s="8"/>
    </row>
    <row r="1294">
      <c r="B1294" s="9" t="s">
        <v>2</v>
      </c>
      <c r="C1294" s="9" t="s">
        <v>3</v>
      </c>
      <c r="D1294" s="9" t="s">
        <v>4</v>
      </c>
      <c r="E1294" s="9" t="s">
        <v>5</v>
      </c>
      <c r="F1294" s="9" t="s">
        <v>6</v>
      </c>
      <c r="G1294" s="10"/>
      <c r="H1294" s="11"/>
    </row>
    <row r="1295">
      <c r="B1295" s="12">
        <v>1.0</v>
      </c>
      <c r="C1295" s="13"/>
      <c r="D1295" s="12"/>
      <c r="E1295" s="12"/>
      <c r="F1295" s="12"/>
      <c r="G1295" s="14" t="s">
        <v>7</v>
      </c>
      <c r="H1295" s="15">
        <f>H1252 - SUMIF(F1295:F1304, "SR A/C - HDFC", E1295:E1304)-SUMIF(F1321:F1323, "SR A/C - HDFC", E1321:E1323)-SUMIF(F1315:F1317, "SR A/C - HDFC", E1315:E1317)+SUMIF(F1309:F1311, "SR A/C - HDFC", E1309:E1311)+SUMIF(F1327:F1332, "SR A/C - HDFC", E1327:E1332)</f>
        <v>3303.73</v>
      </c>
    </row>
    <row r="1296">
      <c r="B1296" s="12">
        <v>2.0</v>
      </c>
      <c r="C1296" s="12"/>
      <c r="D1296" s="12"/>
      <c r="E1296" s="12"/>
      <c r="F1296" s="12"/>
      <c r="G1296" s="14" t="s">
        <v>8</v>
      </c>
      <c r="H1296" s="15">
        <f>H1253 - SUMIF(F1295:F1304, "DP A/C - Salary", E1295:E1304)-SUMIF(F1321:F1323, "DP A/C - Salary", E1321:E1323)-SUMIF(F1315:F1317, "DP A/C - Salary", E1315:E1317)+SUMIF(F1309:F1311, "DP A/C - Salary", E1309:E1311)+SUMIF(F1327:F1332, "DP A/C - Salary", E1327:E1332)</f>
        <v>5928</v>
      </c>
    </row>
    <row r="1297">
      <c r="B1297" s="12">
        <v>3.0</v>
      </c>
      <c r="C1297" s="12"/>
      <c r="D1297" s="12"/>
      <c r="E1297" s="12"/>
      <c r="F1297" s="12"/>
      <c r="G1297" s="14" t="s">
        <v>9</v>
      </c>
      <c r="H1297" s="15">
        <f>H1254 - SUMIF(F1295:F1304, "SR CASH", E1295:E1304)-SUMIF(F1321:F1323, "SR CASH", E1321:E1323)-SUMIF(F1315:F1317, "SR CASH", E1315:E1317)+SUMIF(F1309:F1311, "SR CASH", E1309:E1311)+SUMIF(F1327:F1332, "SR CASH", E1327:E1332)</f>
        <v>1633</v>
      </c>
    </row>
    <row r="1298">
      <c r="B1298" s="12">
        <v>4.0</v>
      </c>
      <c r="C1298" s="12"/>
      <c r="D1298" s="12"/>
      <c r="E1298" s="12"/>
      <c r="F1298" s="12"/>
      <c r="G1298" s="14" t="s">
        <v>10</v>
      </c>
      <c r="H1298" s="15">
        <f>H1255 - SUMIF(F1295:F1304, "DP CASH", E1295:E1304)-SUMIF(F1321:F1323, "DP CASH", E1321:E1323)-SUMIF(F1315:F1317, "DP CASH", E1315:E1317)+SUMIF(F1309:F1311, "DP CASH", E1309:E1311)+SUMIF(F1327:F1332, "DP CASH", E1327:E1332)</f>
        <v>839</v>
      </c>
    </row>
    <row r="1299">
      <c r="B1299" s="12">
        <v>5.0</v>
      </c>
      <c r="C1299" s="12"/>
      <c r="D1299" s="12"/>
      <c r="E1299" s="12"/>
      <c r="F1299" s="12"/>
      <c r="G1299" s="14" t="s">
        <v>11</v>
      </c>
      <c r="H1299" s="15">
        <f>H1256 - SUMIF(F1295:F1304, "SR A/C - TDCC", E1295:E1304)-SUMIF(F1321:F1323, "SR A/C - TDCC", E1321:E1323)-SUMIF(F1315:F1317, "SR A/C - TDCC", E1315:E1317)+SUMIF(F1309:F1311, "SR A/C - TDCC", E1309:E1311)+SUMIF(F1327:F1332, "SR A/C - TDCC", E1327:E1332)</f>
        <v>106373.4</v>
      </c>
    </row>
    <row r="1300">
      <c r="B1300" s="12">
        <v>6.0</v>
      </c>
      <c r="C1300" s="12"/>
      <c r="D1300" s="12"/>
      <c r="E1300" s="12"/>
      <c r="F1300" s="12"/>
      <c r="G1300" s="14" t="s">
        <v>12</v>
      </c>
      <c r="H1300" s="15">
        <f>H1257 - SUMIF(F1295:F1304, "DP A/C - IPPB", E1295:E1304)-SUMIF(F1321:F1323, "DP A/C - IPPB", E1321:E1323)-SUMIF(F1315:F1317, "DP A/C - IPPB", E1315:E1317)+SUMIF(F1309:F1311, "DP A/C - IPPB", E1309:E1311)+SUMIF(F1327:F1332, "DP A/C - IPPB", E1327:E1332)</f>
        <v>50</v>
      </c>
    </row>
    <row r="1301">
      <c r="B1301" s="12">
        <v>7.0</v>
      </c>
      <c r="C1301" s="12"/>
      <c r="D1301" s="12"/>
      <c r="E1301" s="12"/>
      <c r="F1301" s="12"/>
      <c r="G1301" s="16"/>
      <c r="H1301" s="5"/>
    </row>
    <row r="1302">
      <c r="B1302" s="12">
        <v>8.0</v>
      </c>
      <c r="C1302" s="12"/>
      <c r="D1302" s="12"/>
      <c r="E1302" s="12"/>
      <c r="F1302" s="12"/>
      <c r="G1302" s="17" t="s">
        <v>13</v>
      </c>
      <c r="H1302" s="5"/>
    </row>
    <row r="1303">
      <c r="B1303" s="12">
        <v>9.0</v>
      </c>
      <c r="C1303" s="12"/>
      <c r="D1303" s="12"/>
      <c r="E1303" s="12"/>
      <c r="F1303" s="12"/>
      <c r="G1303" s="18">
        <f>E1305+G1260</f>
        <v>0</v>
      </c>
      <c r="H1303" s="5"/>
    </row>
    <row r="1304">
      <c r="B1304" s="12">
        <v>10.0</v>
      </c>
      <c r="C1304" s="12"/>
      <c r="D1304" s="12"/>
      <c r="E1304" s="12"/>
      <c r="F1304" s="12"/>
      <c r="G1304" s="19" t="s">
        <v>14</v>
      </c>
      <c r="H1304" s="5"/>
    </row>
    <row r="1305">
      <c r="B1305" s="20" t="s">
        <v>15</v>
      </c>
      <c r="C1305" s="4"/>
      <c r="D1305" s="5"/>
      <c r="E1305" s="9">
        <f>SUM(E1295:E1304)</f>
        <v>0</v>
      </c>
      <c r="F1305" s="12"/>
      <c r="G1305" s="16">
        <f>E1312+G1262</f>
        <v>0</v>
      </c>
      <c r="H1305" s="5"/>
    </row>
    <row r="1306">
      <c r="B1306" s="16"/>
      <c r="C1306" s="4"/>
      <c r="D1306" s="4"/>
      <c r="E1306" s="4"/>
      <c r="F1306" s="5"/>
      <c r="G1306" s="21" t="s">
        <v>16</v>
      </c>
      <c r="H1306" s="5"/>
      <c r="I1306" s="1"/>
    </row>
    <row r="1307">
      <c r="B1307" s="22" t="s">
        <v>17</v>
      </c>
      <c r="C1307" s="4"/>
      <c r="D1307" s="4"/>
      <c r="E1307" s="4"/>
      <c r="F1307" s="5"/>
      <c r="G1307" s="16">
        <f>E1318+G1264</f>
        <v>0</v>
      </c>
      <c r="H1307" s="5"/>
      <c r="I1307" s="1"/>
    </row>
    <row r="1308">
      <c r="B1308" s="9" t="s">
        <v>2</v>
      </c>
      <c r="C1308" s="23" t="s">
        <v>18</v>
      </c>
      <c r="D1308" s="20" t="s">
        <v>4</v>
      </c>
      <c r="E1308" s="9" t="s">
        <v>5</v>
      </c>
      <c r="F1308" s="9" t="s">
        <v>6</v>
      </c>
      <c r="G1308" s="24" t="s">
        <v>19</v>
      </c>
      <c r="H1308" s="5"/>
      <c r="I1308" s="1"/>
    </row>
    <row r="1309">
      <c r="B1309" s="12">
        <v>1.0</v>
      </c>
      <c r="C1309" s="25"/>
      <c r="D1309" s="12"/>
      <c r="E1309" s="13"/>
      <c r="F1309" s="13"/>
      <c r="G1309" s="26">
        <f>E1324+G1266</f>
        <v>0</v>
      </c>
      <c r="H1309" s="5"/>
      <c r="I1309" s="1"/>
    </row>
    <row r="1310">
      <c r="B1310" s="12">
        <v>2.0</v>
      </c>
      <c r="C1310" s="28"/>
      <c r="D1310" s="12"/>
      <c r="E1310" s="12"/>
      <c r="F1310" s="12"/>
      <c r="G1310" s="27"/>
      <c r="H1310" s="8"/>
      <c r="I1310" s="1"/>
    </row>
    <row r="1311">
      <c r="B1311" s="12">
        <v>3.0</v>
      </c>
      <c r="C1311" s="28"/>
      <c r="D1311" s="12"/>
      <c r="E1311" s="12"/>
      <c r="F1311" s="12"/>
      <c r="G1311" s="29"/>
      <c r="H1311" s="30"/>
      <c r="I1311" s="1"/>
    </row>
    <row r="1312">
      <c r="B1312" s="20" t="s">
        <v>15</v>
      </c>
      <c r="C1312" s="4"/>
      <c r="D1312" s="5"/>
      <c r="E1312" s="9">
        <f>SUM(E1309:E1311)</f>
        <v>0</v>
      </c>
      <c r="F1312" s="12"/>
      <c r="G1312" s="29"/>
      <c r="H1312" s="30"/>
      <c r="I1312" s="1"/>
    </row>
    <row r="1313">
      <c r="B1313" s="31" t="s">
        <v>20</v>
      </c>
      <c r="C1313" s="4"/>
      <c r="D1313" s="4"/>
      <c r="E1313" s="4"/>
      <c r="F1313" s="5"/>
      <c r="G1313" s="29"/>
      <c r="H1313" s="30"/>
      <c r="I1313" s="1"/>
    </row>
    <row r="1314">
      <c r="B1314" s="9" t="s">
        <v>2</v>
      </c>
      <c r="C1314" s="23" t="s">
        <v>21</v>
      </c>
      <c r="D1314" s="20" t="s">
        <v>4</v>
      </c>
      <c r="E1314" s="9" t="s">
        <v>5</v>
      </c>
      <c r="F1314" s="9" t="s">
        <v>6</v>
      </c>
      <c r="G1314" s="29"/>
      <c r="H1314" s="30"/>
      <c r="I1314" s="1"/>
    </row>
    <row r="1315">
      <c r="B1315" s="12">
        <v>1.0</v>
      </c>
      <c r="C1315" s="28"/>
      <c r="D1315" s="12"/>
      <c r="E1315" s="12"/>
      <c r="F1315" s="12"/>
      <c r="G1315" s="29"/>
      <c r="H1315" s="30"/>
      <c r="I1315" s="1"/>
    </row>
    <row r="1316">
      <c r="B1316" s="12">
        <v>2.0</v>
      </c>
      <c r="C1316" s="13"/>
      <c r="D1316" s="12"/>
      <c r="E1316" s="12"/>
      <c r="F1316" s="12"/>
      <c r="G1316" s="29"/>
      <c r="H1316" s="30"/>
      <c r="I1316" s="1"/>
    </row>
    <row r="1317">
      <c r="B1317" s="12">
        <v>3.0</v>
      </c>
      <c r="C1317" s="13"/>
      <c r="D1317" s="12"/>
      <c r="E1317" s="12"/>
      <c r="F1317" s="12"/>
      <c r="G1317" s="29"/>
      <c r="H1317" s="30"/>
      <c r="I1317" s="1"/>
    </row>
    <row r="1318">
      <c r="B1318" s="20" t="s">
        <v>15</v>
      </c>
      <c r="C1318" s="4"/>
      <c r="D1318" s="5"/>
      <c r="E1318" s="9">
        <f>SUM(E1315:E1317)</f>
        <v>0</v>
      </c>
      <c r="F1318" s="12"/>
      <c r="G1318" s="29"/>
      <c r="H1318" s="30"/>
      <c r="I1318" s="1"/>
    </row>
    <row r="1319">
      <c r="B1319" s="32" t="s">
        <v>22</v>
      </c>
      <c r="C1319" s="4"/>
      <c r="D1319" s="4"/>
      <c r="E1319" s="4"/>
      <c r="F1319" s="5"/>
      <c r="G1319" s="29"/>
      <c r="H1319" s="30"/>
      <c r="I1319" s="1"/>
    </row>
    <row r="1320">
      <c r="B1320" s="9" t="s">
        <v>2</v>
      </c>
      <c r="C1320" s="23" t="s">
        <v>23</v>
      </c>
      <c r="D1320" s="20" t="s">
        <v>4</v>
      </c>
      <c r="E1320" s="9" t="s">
        <v>5</v>
      </c>
      <c r="F1320" s="9" t="s">
        <v>6</v>
      </c>
      <c r="G1320" s="29"/>
      <c r="H1320" s="30"/>
      <c r="I1320" s="1"/>
    </row>
    <row r="1321">
      <c r="B1321" s="12">
        <v>1.0</v>
      </c>
      <c r="C1321" s="28"/>
      <c r="D1321" s="12"/>
      <c r="E1321" s="12"/>
      <c r="F1321" s="12"/>
      <c r="G1321" s="29"/>
      <c r="H1321" s="30"/>
      <c r="I1321" s="1"/>
    </row>
    <row r="1322">
      <c r="B1322" s="12">
        <v>2.0</v>
      </c>
      <c r="C1322" s="13"/>
      <c r="D1322" s="12"/>
      <c r="E1322" s="12"/>
      <c r="F1322" s="12"/>
      <c r="G1322" s="29"/>
      <c r="H1322" s="30"/>
      <c r="I1322" s="1"/>
    </row>
    <row r="1323">
      <c r="B1323" s="12">
        <v>3.0</v>
      </c>
      <c r="C1323" s="13"/>
      <c r="D1323" s="12"/>
      <c r="E1323" s="12"/>
      <c r="F1323" s="12"/>
      <c r="G1323" s="29"/>
      <c r="H1323" s="30"/>
      <c r="I1323" s="1"/>
    </row>
    <row r="1324">
      <c r="B1324" s="20" t="s">
        <v>15</v>
      </c>
      <c r="C1324" s="4"/>
      <c r="D1324" s="5"/>
      <c r="E1324" s="9">
        <f>SUM(E1321:E1323)</f>
        <v>0</v>
      </c>
      <c r="F1324" s="12"/>
      <c r="G1324" s="29"/>
      <c r="H1324" s="30"/>
      <c r="I1324" s="1"/>
    </row>
    <row r="1325">
      <c r="B1325" s="32" t="s">
        <v>24</v>
      </c>
      <c r="C1325" s="4"/>
      <c r="D1325" s="4"/>
      <c r="E1325" s="4"/>
      <c r="F1325" s="5"/>
      <c r="G1325" s="29"/>
      <c r="H1325" s="30"/>
      <c r="I1325" s="1"/>
    </row>
    <row r="1326">
      <c r="B1326" s="9" t="s">
        <v>2</v>
      </c>
      <c r="C1326" s="33" t="s">
        <v>25</v>
      </c>
      <c r="D1326" s="33" t="s">
        <v>26</v>
      </c>
      <c r="E1326" s="9" t="s">
        <v>5</v>
      </c>
      <c r="F1326" s="9" t="s">
        <v>6</v>
      </c>
      <c r="G1326" s="29"/>
      <c r="H1326" s="30"/>
      <c r="I1326" s="1"/>
    </row>
    <row r="1327">
      <c r="B1327" s="12">
        <v>1.0</v>
      </c>
      <c r="C1327" s="13"/>
      <c r="D1327" s="13"/>
      <c r="E1327" s="12"/>
      <c r="F1327" s="12"/>
      <c r="G1327" s="29"/>
      <c r="H1327" s="30"/>
      <c r="I1327" s="1"/>
    </row>
    <row r="1328">
      <c r="B1328" s="12">
        <v>2.0</v>
      </c>
      <c r="C1328" s="13"/>
      <c r="D1328" s="13"/>
      <c r="E1328" s="12"/>
      <c r="F1328" s="12"/>
      <c r="G1328" s="29"/>
      <c r="H1328" s="30"/>
      <c r="I1328" s="1"/>
    </row>
    <row r="1329">
      <c r="B1329" s="12">
        <v>3.0</v>
      </c>
      <c r="C1329" s="12"/>
      <c r="D1329" s="12"/>
      <c r="E1329" s="12"/>
      <c r="F1329" s="12"/>
      <c r="G1329" s="29"/>
      <c r="H1329" s="30"/>
      <c r="I1329" s="1"/>
    </row>
    <row r="1330">
      <c r="B1330" s="12">
        <v>4.0</v>
      </c>
      <c r="C1330" s="12"/>
      <c r="D1330" s="12"/>
      <c r="E1330" s="12"/>
      <c r="F1330" s="12"/>
      <c r="G1330" s="29"/>
      <c r="H1330" s="30"/>
      <c r="I1330" s="1"/>
    </row>
    <row r="1331">
      <c r="B1331" s="12">
        <v>5.0</v>
      </c>
      <c r="C1331" s="12"/>
      <c r="D1331" s="12"/>
      <c r="E1331" s="12"/>
      <c r="F1331" s="12"/>
      <c r="G1331" s="29"/>
      <c r="H1331" s="30"/>
      <c r="I1331" s="1"/>
    </row>
    <row r="1332">
      <c r="B1332" s="12">
        <v>6.0</v>
      </c>
      <c r="C1332" s="12"/>
      <c r="D1332" s="12"/>
      <c r="E1332" s="12"/>
      <c r="F1332" s="12"/>
      <c r="G1332" s="10"/>
      <c r="H1332" s="11"/>
      <c r="I1332" s="1"/>
    </row>
    <row r="1333">
      <c r="B1333" s="34"/>
      <c r="I1333" s="1"/>
    </row>
    <row r="1334">
      <c r="I1334" s="1"/>
    </row>
    <row r="1335">
      <c r="A1335" s="1"/>
      <c r="B1335" s="2"/>
      <c r="C1335" s="2"/>
      <c r="D1335" s="2"/>
      <c r="E1335" s="2"/>
      <c r="F1335" s="2"/>
      <c r="G1335" s="2"/>
      <c r="H1335" s="2"/>
      <c r="I1335" s="1"/>
    </row>
    <row r="1336">
      <c r="A1336" s="35"/>
    </row>
    <row r="1338">
      <c r="A1338" s="1"/>
      <c r="B1338" s="2"/>
      <c r="C1338" s="2"/>
      <c r="D1338" s="2"/>
      <c r="E1338" s="2"/>
      <c r="F1338" s="2"/>
      <c r="G1338" s="2"/>
      <c r="H1338" s="2"/>
      <c r="I1338" s="1"/>
    </row>
    <row r="1339">
      <c r="A1339" s="1"/>
      <c r="B1339" s="2"/>
      <c r="C1339" s="36" t="s">
        <v>27</v>
      </c>
      <c r="D1339" s="5"/>
      <c r="E1339" s="2"/>
      <c r="F1339" s="37" t="s">
        <v>28</v>
      </c>
      <c r="G1339" s="5"/>
      <c r="H1339" s="2"/>
      <c r="I1339" s="1"/>
    </row>
    <row r="1340">
      <c r="A1340" s="1"/>
      <c r="B1340" s="2"/>
      <c r="C1340" s="33" t="s">
        <v>29</v>
      </c>
      <c r="D1340" s="38">
        <f>SUMIF(C5:C1304, "Vehicle service", E5:E1304)</f>
        <v>0</v>
      </c>
      <c r="E1340" s="2"/>
      <c r="F1340" s="39" t="s">
        <v>30</v>
      </c>
      <c r="G1340" s="38">
        <f>SUMIF(C5:C1332, "SR Salary", E5:E1332)</f>
        <v>0</v>
      </c>
      <c r="H1340" s="2"/>
      <c r="I1340" s="1"/>
    </row>
    <row r="1341">
      <c r="A1341" s="1"/>
      <c r="B1341" s="2"/>
      <c r="C1341" s="9" t="s">
        <v>31</v>
      </c>
      <c r="D1341" s="38">
        <f>SUMIF(C5:C1304, "Car loan", E5:E1304)</f>
        <v>0</v>
      </c>
      <c r="E1341" s="2"/>
      <c r="F1341" s="39" t="s">
        <v>32</v>
      </c>
      <c r="G1341" s="38">
        <f>SUMIF(C5:C1332, "DP Salary", E5:E1332)</f>
        <v>0</v>
      </c>
      <c r="H1341" s="2"/>
      <c r="I1341" s="1"/>
    </row>
    <row r="1342">
      <c r="A1342" s="1"/>
      <c r="B1342" s="2"/>
      <c r="C1342" s="9" t="s">
        <v>33</v>
      </c>
      <c r="D1342" s="38">
        <f>SUMIF(C5:C1304, "Rental", E5:E1304)</f>
        <v>0</v>
      </c>
      <c r="E1342" s="2"/>
      <c r="F1342" s="39" t="s">
        <v>34</v>
      </c>
      <c r="G1342" s="38">
        <f>SUMIF(C5:C1332, "Commission/Bonus", E5:E1332)</f>
        <v>0</v>
      </c>
      <c r="H1342" s="2"/>
      <c r="I1342" s="1"/>
    </row>
    <row r="1343">
      <c r="A1343" s="1"/>
      <c r="B1343" s="2"/>
      <c r="C1343" s="9" t="s">
        <v>35</v>
      </c>
      <c r="D1343" s="38">
        <f>SUMIF(C5:C1304, "Water bill", E5:E1304)</f>
        <v>0</v>
      </c>
      <c r="E1343" s="2"/>
      <c r="F1343" s="39" t="s">
        <v>36</v>
      </c>
      <c r="G1343" s="38">
        <f>SUMIF(C5:C1332, "Reimbursement", E5:E1332)</f>
        <v>0</v>
      </c>
      <c r="H1343" s="2"/>
      <c r="I1343" s="1"/>
    </row>
    <row r="1344">
      <c r="A1344" s="1"/>
      <c r="B1344" s="2"/>
      <c r="C1344" s="9" t="s">
        <v>37</v>
      </c>
      <c r="D1344" s="38">
        <f>SUMIF(C5:C1304, "Electricity bill", E5:E1304)</f>
        <v>0</v>
      </c>
      <c r="E1344" s="2"/>
      <c r="F1344" s="39" t="s">
        <v>38</v>
      </c>
      <c r="G1344" s="38">
        <f>SUMIF(C5:C1332, "Bank Interest", E5:E1332)</f>
        <v>0</v>
      </c>
      <c r="H1344" s="2"/>
      <c r="I1344" s="1"/>
    </row>
    <row r="1345">
      <c r="A1345" s="1"/>
      <c r="B1345" s="2"/>
      <c r="C1345" s="9" t="s">
        <v>39</v>
      </c>
      <c r="D1345" s="38">
        <f>SUMIF(C5:C1304, "Internet bill", E5:E1304)</f>
        <v>0</v>
      </c>
      <c r="E1345" s="2"/>
      <c r="F1345" s="39" t="s">
        <v>40</v>
      </c>
      <c r="G1345" s="38">
        <f>SUMIF(C5:C1332, "Dividend", E5:E1332)</f>
        <v>0</v>
      </c>
      <c r="H1345" s="2"/>
      <c r="I1345" s="1"/>
    </row>
    <row r="1346">
      <c r="A1346" s="1"/>
      <c r="B1346" s="2"/>
      <c r="C1346" s="9" t="s">
        <v>41</v>
      </c>
      <c r="D1346" s="38">
        <f>SUMIF(C5:C1304, "Insurance", E5:E1304)</f>
        <v>0</v>
      </c>
      <c r="E1346" s="2"/>
      <c r="F1346" s="39" t="s">
        <v>42</v>
      </c>
      <c r="G1346" s="38">
        <f>SUMIF(C5:C1332, "Gift", E5:E1332)</f>
        <v>0</v>
      </c>
      <c r="H1346" s="2"/>
      <c r="I1346" s="1"/>
    </row>
    <row r="1347">
      <c r="A1347" s="1"/>
      <c r="B1347" s="2"/>
      <c r="C1347" s="9" t="s">
        <v>43</v>
      </c>
      <c r="D1347" s="38">
        <f>SUMIF(C5:C1304, "Food &amp; groceries", E5:E1304)</f>
        <v>0</v>
      </c>
      <c r="E1347" s="2"/>
      <c r="F1347" s="2"/>
      <c r="G1347" s="2"/>
      <c r="H1347" s="2"/>
      <c r="I1347" s="1"/>
    </row>
    <row r="1348">
      <c r="A1348" s="1"/>
      <c r="B1348" s="2"/>
      <c r="C1348" s="9" t="s">
        <v>44</v>
      </c>
      <c r="D1348" s="38">
        <f>SUMIF(C5:C1304, "Transportation (petrol, parking, toll)", E5:E1304)</f>
        <v>0</v>
      </c>
      <c r="E1348" s="2"/>
      <c r="F1348" s="2"/>
      <c r="G1348" s="2"/>
      <c r="H1348" s="2"/>
      <c r="I1348" s="1"/>
    </row>
    <row r="1349">
      <c r="A1349" s="1"/>
      <c r="B1349" s="2"/>
      <c r="C1349" s="9" t="s">
        <v>45</v>
      </c>
      <c r="D1349" s="38">
        <f>SUMIF(C5:C1304, "Shopping", E5:E1304)</f>
        <v>0</v>
      </c>
      <c r="E1349" s="2"/>
      <c r="F1349" s="2"/>
      <c r="G1349" s="2"/>
      <c r="H1349" s="2"/>
      <c r="I1349" s="1"/>
    </row>
    <row r="1350">
      <c r="A1350" s="1"/>
      <c r="B1350" s="2"/>
      <c r="C1350" s="9" t="s">
        <v>46</v>
      </c>
      <c r="D1350" s="38">
        <f>SUMIF(C5:C1304, "Social/ Travel", E5:E1304)</f>
        <v>0</v>
      </c>
      <c r="E1350" s="2"/>
      <c r="F1350" s="2"/>
      <c r="G1350" s="2"/>
      <c r="H1350" s="2"/>
      <c r="I1350" s="1"/>
    </row>
    <row r="1351">
      <c r="A1351" s="1"/>
      <c r="B1351" s="2"/>
      <c r="C1351" s="33" t="s">
        <v>47</v>
      </c>
      <c r="D1351" s="38">
        <f>SUMIF(C5:C1304, "Present", E5:E1304)</f>
        <v>0</v>
      </c>
      <c r="E1351" s="2"/>
      <c r="F1351" s="2"/>
      <c r="G1351" s="2"/>
      <c r="H1351" s="2"/>
      <c r="I1351" s="1"/>
    </row>
    <row r="1352">
      <c r="A1352" s="1"/>
      <c r="B1352" s="2"/>
      <c r="C1352" s="9" t="s">
        <v>48</v>
      </c>
      <c r="D1352" s="38">
        <f>SUMIF(C5:C1304, "Hospital bill", E5:E1304)</f>
        <v>0</v>
      </c>
      <c r="E1352" s="2"/>
      <c r="F1352" s="2"/>
      <c r="G1352" s="2"/>
      <c r="H1352" s="2"/>
      <c r="I1352" s="1"/>
    </row>
    <row r="1353">
      <c r="A1353" s="1"/>
      <c r="B1353" s="2"/>
      <c r="C1353" s="9" t="s">
        <v>49</v>
      </c>
      <c r="D1353" s="38">
        <f>SUMIF(C5:C1304, "Medicine bill", E5:E1304)</f>
        <v>0</v>
      </c>
      <c r="E1353" s="2"/>
      <c r="F1353" s="2"/>
      <c r="G1353" s="2"/>
      <c r="H1353" s="2"/>
      <c r="I1353" s="1"/>
    </row>
    <row r="1354">
      <c r="A1354" s="1"/>
      <c r="B1354" s="2"/>
      <c r="C1354" s="9" t="s">
        <v>50</v>
      </c>
      <c r="D1354" s="38">
        <f>SUMIF(C5:C1304, "Others", E5:E1304)</f>
        <v>0</v>
      </c>
      <c r="E1354" s="2"/>
      <c r="F1354" s="1"/>
      <c r="G1354" s="1"/>
      <c r="H1354" s="2"/>
      <c r="I1354" s="1"/>
    </row>
    <row r="1355">
      <c r="A1355" s="1"/>
      <c r="B1355" s="2"/>
      <c r="C1355" s="2"/>
      <c r="D1355" s="2"/>
      <c r="E1355" s="2"/>
      <c r="F1355" s="1"/>
      <c r="G1355" s="1"/>
      <c r="H1355" s="2"/>
      <c r="I1355" s="1"/>
    </row>
    <row r="1356">
      <c r="A1356" s="1"/>
      <c r="B1356" s="2"/>
      <c r="C1356" s="40" t="s">
        <v>51</v>
      </c>
      <c r="D1356" s="41">
        <f>SUM(D1340:D1354)</f>
        <v>0</v>
      </c>
      <c r="E1356" s="2"/>
      <c r="F1356" s="40" t="s">
        <v>51</v>
      </c>
      <c r="G1356" s="41">
        <f>SUM(G1340:G1346)</f>
        <v>0</v>
      </c>
      <c r="H1356" s="2"/>
      <c r="I1356" s="1"/>
    </row>
    <row r="1357">
      <c r="A1357" s="1"/>
      <c r="B1357" s="2"/>
      <c r="C1357" s="2"/>
      <c r="D1357" s="2"/>
      <c r="E1357" s="2"/>
      <c r="F1357" s="1"/>
      <c r="G1357" s="1"/>
      <c r="H1357" s="2"/>
      <c r="I1357" s="1"/>
    </row>
    <row r="1358">
      <c r="A1358" s="1"/>
      <c r="B1358" s="2"/>
      <c r="C1358" s="42" t="s">
        <v>52</v>
      </c>
      <c r="D1358" s="43">
        <f>G1303</f>
        <v>0</v>
      </c>
      <c r="E1358" s="1"/>
      <c r="F1358" s="42" t="s">
        <v>53</v>
      </c>
      <c r="G1358" s="43">
        <f>G1305</f>
        <v>0</v>
      </c>
      <c r="H1358" s="2"/>
      <c r="I1358" s="1"/>
    </row>
    <row r="1359">
      <c r="A1359" s="1"/>
      <c r="B1359" s="2"/>
      <c r="C1359" s="2"/>
      <c r="D1359" s="2"/>
      <c r="E1359" s="2"/>
      <c r="F1359" s="2"/>
      <c r="G1359" s="2"/>
      <c r="H1359" s="2"/>
      <c r="I1359" s="1"/>
    </row>
    <row r="1360">
      <c r="A1360" s="1"/>
      <c r="B1360" s="2"/>
      <c r="C1360" s="2"/>
      <c r="D1360" s="2"/>
      <c r="E1360" s="44"/>
      <c r="F1360" s="1"/>
      <c r="G1360" s="2"/>
      <c r="H1360" s="2"/>
      <c r="I1360" s="1"/>
    </row>
    <row r="1361">
      <c r="A1361" s="1"/>
      <c r="B1361" s="2"/>
      <c r="C1361" s="2"/>
      <c r="D1361" s="45" t="s">
        <v>54</v>
      </c>
      <c r="E1361" s="46">
        <f>G1358-D1358</f>
        <v>0</v>
      </c>
      <c r="F1361" s="2"/>
      <c r="G1361" s="2"/>
      <c r="H1361" s="2"/>
      <c r="I1361" s="1"/>
    </row>
    <row r="1362">
      <c r="A1362" s="1"/>
      <c r="B1362" s="2"/>
      <c r="C1362" s="2"/>
      <c r="D1362" s="45" t="s">
        <v>55</v>
      </c>
      <c r="E1362" s="47" t="str">
        <f>((G1358-D1358)/G1358)</f>
        <v>#DIV/0!</v>
      </c>
      <c r="F1362" s="2"/>
      <c r="G1362" s="2"/>
      <c r="H1362" s="2"/>
      <c r="I1362" s="1"/>
    </row>
    <row r="1363">
      <c r="A1363" s="1"/>
      <c r="B1363" s="2"/>
      <c r="C1363" s="2"/>
      <c r="D1363" s="2"/>
      <c r="E1363" s="2"/>
      <c r="F1363" s="2"/>
      <c r="G1363" s="2"/>
      <c r="H1363" s="2"/>
      <c r="I1363" s="1"/>
    </row>
    <row r="1364">
      <c r="A1364" s="1"/>
      <c r="B1364" s="2"/>
      <c r="C1364" s="2"/>
      <c r="D1364" s="2"/>
      <c r="E1364" s="2"/>
      <c r="F1364" s="2"/>
      <c r="G1364" s="2"/>
      <c r="H1364" s="2"/>
      <c r="I1364" s="1"/>
    </row>
    <row r="1365">
      <c r="A1365" s="1"/>
      <c r="B1365" s="2"/>
      <c r="C1365" s="2"/>
      <c r="D1365" s="2"/>
      <c r="E1365" s="2"/>
      <c r="F1365" s="2"/>
      <c r="G1365" s="2"/>
      <c r="H1365" s="2"/>
      <c r="I1365" s="1"/>
    </row>
    <row r="1366">
      <c r="A1366" s="1"/>
      <c r="B1366" s="2"/>
      <c r="C1366" s="2"/>
      <c r="D1366" s="2"/>
      <c r="E1366" s="2"/>
      <c r="F1366" s="2"/>
      <c r="G1366" s="2"/>
      <c r="H1366" s="2"/>
      <c r="I1366" s="1"/>
    </row>
    <row r="1367">
      <c r="A1367" s="1"/>
      <c r="B1367" s="2"/>
      <c r="C1367" s="2"/>
      <c r="D1367" s="2"/>
      <c r="E1367" s="2"/>
      <c r="F1367" s="2"/>
      <c r="G1367" s="2"/>
      <c r="H1367" s="2"/>
      <c r="I1367" s="1"/>
    </row>
    <row r="1368">
      <c r="A1368" s="1"/>
      <c r="B1368" s="2"/>
      <c r="C1368" s="2"/>
      <c r="D1368" s="2"/>
      <c r="E1368" s="2"/>
      <c r="F1368" s="2"/>
      <c r="G1368" s="2"/>
      <c r="H1368" s="2"/>
      <c r="I1368" s="1"/>
    </row>
    <row r="1369">
      <c r="A1369" s="1"/>
      <c r="B1369" s="2"/>
      <c r="C1369" s="2"/>
      <c r="D1369" s="2"/>
      <c r="E1369" s="2"/>
      <c r="F1369" s="2"/>
      <c r="G1369" s="2"/>
      <c r="H1369" s="2"/>
      <c r="I1369" s="1"/>
    </row>
    <row r="1370">
      <c r="A1370" s="1"/>
      <c r="B1370" s="2"/>
      <c r="C1370" s="2"/>
      <c r="D1370" s="2"/>
      <c r="E1370" s="2"/>
      <c r="F1370" s="2"/>
      <c r="G1370" s="2"/>
      <c r="H1370" s="2"/>
      <c r="I1370" s="1"/>
    </row>
    <row r="1371">
      <c r="A1371" s="1"/>
      <c r="B1371" s="2"/>
      <c r="C1371" s="2"/>
      <c r="D1371" s="2"/>
      <c r="E1371" s="2"/>
      <c r="F1371" s="2"/>
      <c r="G1371" s="2"/>
      <c r="H1371" s="2"/>
      <c r="I1371" s="1"/>
    </row>
    <row r="1372">
      <c r="A1372" s="1"/>
      <c r="B1372" s="2"/>
      <c r="C1372" s="2"/>
      <c r="D1372" s="2"/>
      <c r="E1372" s="2"/>
      <c r="F1372" s="2"/>
      <c r="G1372" s="2"/>
      <c r="H1372" s="2"/>
      <c r="I1372" s="1"/>
    </row>
    <row r="1373">
      <c r="A1373" s="1"/>
      <c r="B1373" s="2"/>
      <c r="C1373" s="2"/>
      <c r="D1373" s="2"/>
      <c r="E1373" s="2"/>
      <c r="F1373" s="2"/>
      <c r="G1373" s="2"/>
      <c r="H1373" s="2"/>
      <c r="I1373" s="1"/>
    </row>
    <row r="1374">
      <c r="A1374" s="1"/>
      <c r="B1374" s="2"/>
      <c r="C1374" s="2"/>
      <c r="D1374" s="2"/>
      <c r="E1374" s="2"/>
      <c r="F1374" s="2"/>
      <c r="G1374" s="2"/>
      <c r="H1374" s="2"/>
      <c r="I1374" s="1"/>
    </row>
    <row r="1375">
      <c r="A1375" s="1"/>
      <c r="B1375" s="2"/>
      <c r="C1375" s="2"/>
      <c r="D1375" s="2"/>
      <c r="E1375" s="2"/>
      <c r="F1375" s="2"/>
      <c r="G1375" s="2"/>
      <c r="H1375" s="2"/>
      <c r="I1375" s="1"/>
    </row>
    <row r="1376">
      <c r="A1376" s="1"/>
      <c r="B1376" s="2"/>
      <c r="C1376" s="2"/>
      <c r="D1376" s="2"/>
      <c r="E1376" s="2"/>
      <c r="F1376" s="2"/>
      <c r="G1376" s="2"/>
      <c r="H1376" s="2"/>
      <c r="I1376" s="1"/>
    </row>
    <row r="1377">
      <c r="A1377" s="1"/>
      <c r="B1377" s="2"/>
      <c r="C1377" s="2"/>
      <c r="D1377" s="2"/>
      <c r="E1377" s="2"/>
      <c r="F1377" s="2"/>
      <c r="G1377" s="2"/>
      <c r="H1377" s="2"/>
      <c r="I1377" s="1"/>
    </row>
    <row r="1378">
      <c r="A1378" s="1"/>
      <c r="B1378" s="2"/>
      <c r="C1378" s="2"/>
      <c r="D1378" s="2"/>
      <c r="E1378" s="2"/>
      <c r="F1378" s="2"/>
      <c r="G1378" s="2"/>
      <c r="H1378" s="2"/>
      <c r="I1378" s="1"/>
    </row>
    <row r="1379">
      <c r="A1379" s="1"/>
      <c r="B1379" s="2"/>
      <c r="C1379" s="2"/>
      <c r="D1379" s="2"/>
      <c r="E1379" s="2"/>
      <c r="F1379" s="2"/>
      <c r="G1379" s="2"/>
      <c r="H1379" s="2"/>
      <c r="I1379" s="1"/>
    </row>
    <row r="1380">
      <c r="A1380" s="1"/>
      <c r="B1380" s="2"/>
      <c r="C1380" s="2"/>
      <c r="D1380" s="2"/>
      <c r="E1380" s="2"/>
      <c r="F1380" s="2"/>
      <c r="G1380" s="2"/>
      <c r="H1380" s="2"/>
      <c r="I1380" s="1"/>
    </row>
    <row r="1381">
      <c r="A1381" s="1"/>
      <c r="B1381" s="2"/>
      <c r="C1381" s="2"/>
      <c r="D1381" s="2"/>
      <c r="E1381" s="2"/>
      <c r="F1381" s="2"/>
      <c r="G1381" s="2"/>
      <c r="H1381" s="2"/>
      <c r="I1381" s="1"/>
    </row>
    <row r="1382">
      <c r="A1382" s="1"/>
      <c r="B1382" s="2"/>
      <c r="C1382" s="2"/>
      <c r="D1382" s="2"/>
      <c r="E1382" s="2"/>
      <c r="F1382" s="2"/>
      <c r="G1382" s="2"/>
      <c r="H1382" s="2"/>
      <c r="I1382" s="1"/>
    </row>
    <row r="1383">
      <c r="A1383" s="1"/>
      <c r="B1383" s="2"/>
      <c r="C1383" s="2"/>
      <c r="D1383" s="2"/>
      <c r="E1383" s="2"/>
      <c r="F1383" s="2"/>
      <c r="G1383" s="2"/>
      <c r="H1383" s="2"/>
      <c r="I1383" s="1"/>
    </row>
    <row r="1384">
      <c r="A1384" s="1"/>
      <c r="B1384" s="2"/>
      <c r="C1384" s="36" t="s">
        <v>56</v>
      </c>
      <c r="D1384" s="5"/>
      <c r="E1384" s="2"/>
      <c r="F1384" s="48" t="s">
        <v>57</v>
      </c>
      <c r="H1384" s="2"/>
      <c r="I1384" s="1"/>
    </row>
    <row r="1385">
      <c r="A1385" s="1"/>
      <c r="B1385" s="2"/>
      <c r="C1385" s="42" t="s">
        <v>58</v>
      </c>
      <c r="D1385" s="25">
        <f>SUMIF(C5:C1332, "Secured Loan", E5:E1332)</f>
        <v>0</v>
      </c>
      <c r="E1385" s="2"/>
      <c r="F1385" s="42" t="s">
        <v>59</v>
      </c>
      <c r="G1385" s="25">
        <f>SUMIF(C5:C1332, "Stocks-Long Term", E5:E1332)</f>
        <v>0</v>
      </c>
      <c r="H1385" s="2"/>
      <c r="I1385" s="1"/>
    </row>
    <row r="1386">
      <c r="A1386" s="1"/>
      <c r="B1386" s="2"/>
      <c r="C1386" s="42" t="s">
        <v>60</v>
      </c>
      <c r="D1386" s="25">
        <f>SUMIF(C5:C1332, "Unsecured Loan", E5:E1332)</f>
        <v>0</v>
      </c>
      <c r="E1386" s="2"/>
      <c r="F1386" s="42" t="s">
        <v>61</v>
      </c>
      <c r="G1386" s="25">
        <f>SUMIF(C5:C1332, "Stocks-Short Term", E5:E1332)</f>
        <v>0</v>
      </c>
      <c r="H1386" s="2"/>
      <c r="I1386" s="1"/>
    </row>
    <row r="1387">
      <c r="A1387" s="1"/>
      <c r="B1387" s="2"/>
      <c r="C1387" s="44"/>
      <c r="D1387" s="44"/>
      <c r="E1387" s="2"/>
      <c r="F1387" s="42" t="s">
        <v>62</v>
      </c>
      <c r="G1387" s="25">
        <f>SUMIF(C5:C1332, "Gold", E5:E1332)</f>
        <v>0</v>
      </c>
      <c r="H1387" s="2"/>
      <c r="I1387" s="1"/>
    </row>
    <row r="1388">
      <c r="A1388" s="1"/>
      <c r="B1388" s="2"/>
      <c r="C1388" s="1"/>
      <c r="D1388" s="1"/>
      <c r="E1388" s="2"/>
      <c r="F1388" s="42" t="s">
        <v>63</v>
      </c>
      <c r="G1388" s="25">
        <f>SUMIF(C5:C1332, "RD-Savings", E5:E1332)</f>
        <v>0</v>
      </c>
      <c r="H1388" s="2"/>
      <c r="I1388" s="1"/>
    </row>
    <row r="1389">
      <c r="A1389" s="1"/>
      <c r="B1389" s="2"/>
      <c r="C1389" s="1"/>
      <c r="D1389" s="1"/>
      <c r="E1389" s="2"/>
      <c r="F1389" s="42" t="s">
        <v>64</v>
      </c>
      <c r="G1389" s="25">
        <f>SUMIF(C5:C1332, "Bonds", E5:E1332)</f>
        <v>0</v>
      </c>
      <c r="H1389" s="2"/>
      <c r="I1389" s="1"/>
    </row>
    <row r="1390">
      <c r="A1390" s="1"/>
      <c r="B1390" s="2"/>
      <c r="C1390" s="1"/>
      <c r="D1390" s="1"/>
      <c r="E1390" s="2"/>
      <c r="F1390" s="42" t="s">
        <v>65</v>
      </c>
      <c r="G1390" s="25">
        <f>SUMIF(C5:C1332, "FD", E5:E1332)</f>
        <v>0</v>
      </c>
      <c r="H1390" s="2"/>
      <c r="I1390" s="1"/>
    </row>
    <row r="1391">
      <c r="A1391" s="1"/>
      <c r="B1391" s="2"/>
      <c r="C1391" s="44"/>
      <c r="D1391" s="44"/>
      <c r="E1391" s="2"/>
      <c r="F1391" s="44"/>
      <c r="G1391" s="49"/>
      <c r="H1391" s="2"/>
      <c r="I1391" s="1"/>
    </row>
    <row r="1392">
      <c r="A1392" s="1"/>
      <c r="B1392" s="2"/>
      <c r="C1392" s="40" t="s">
        <v>51</v>
      </c>
      <c r="D1392" s="41">
        <f>SUM(D1385:D1386)</f>
        <v>0</v>
      </c>
      <c r="E1392" s="2"/>
      <c r="F1392" s="40" t="s">
        <v>51</v>
      </c>
      <c r="G1392" s="41">
        <f>SUM(G1385:G1390)</f>
        <v>0</v>
      </c>
      <c r="H1392" s="2"/>
      <c r="I1392" s="1"/>
    </row>
    <row r="1393">
      <c r="A1393" s="1"/>
      <c r="B1393" s="2"/>
      <c r="C1393" s="2"/>
      <c r="D1393" s="2"/>
      <c r="E1393" s="2"/>
      <c r="F1393" s="2"/>
      <c r="G1393" s="2"/>
      <c r="H1393" s="2"/>
      <c r="I1393" s="1"/>
    </row>
    <row r="1394">
      <c r="A1394" s="1"/>
      <c r="B1394" s="2"/>
      <c r="C1394" s="42" t="s">
        <v>66</v>
      </c>
      <c r="D1394" s="43">
        <f>G1307</f>
        <v>0</v>
      </c>
      <c r="E1394" s="2"/>
      <c r="F1394" s="42" t="s">
        <v>67</v>
      </c>
      <c r="G1394" s="43">
        <f>G1309</f>
        <v>0</v>
      </c>
      <c r="H1394" s="2"/>
      <c r="I1394" s="1"/>
    </row>
    <row r="1395">
      <c r="A1395" s="1"/>
      <c r="B1395" s="2"/>
      <c r="C1395" s="2"/>
      <c r="D1395" s="2"/>
      <c r="E1395" s="2"/>
      <c r="F1395" s="2"/>
      <c r="G1395" s="2"/>
      <c r="H1395" s="2"/>
      <c r="I1395" s="1"/>
    </row>
    <row r="1396">
      <c r="A1396" s="1"/>
      <c r="B1396" s="2"/>
      <c r="C1396" s="2"/>
      <c r="D1396" s="2"/>
      <c r="E1396" s="2"/>
      <c r="F1396" s="2"/>
      <c r="G1396" s="2"/>
      <c r="H1396" s="2"/>
      <c r="I1396" s="1"/>
    </row>
    <row r="1397">
      <c r="A1397" s="1"/>
      <c r="B1397" s="2"/>
      <c r="C1397" s="2"/>
      <c r="D1397" s="2"/>
      <c r="E1397" s="2"/>
      <c r="F1397" s="2"/>
      <c r="G1397" s="2"/>
      <c r="H1397" s="2"/>
      <c r="I1397" s="1"/>
    </row>
    <row r="1398">
      <c r="A1398" s="1"/>
      <c r="B1398" s="2"/>
      <c r="C1398" s="2"/>
      <c r="D1398" s="2"/>
      <c r="E1398" s="2"/>
      <c r="F1398" s="2"/>
      <c r="G1398" s="2"/>
      <c r="H1398" s="2"/>
      <c r="I1398" s="1"/>
    </row>
    <row r="1399">
      <c r="A1399" s="1"/>
      <c r="B1399" s="2"/>
      <c r="C1399" s="2"/>
      <c r="D1399" s="2"/>
      <c r="E1399" s="2"/>
      <c r="F1399" s="2"/>
      <c r="G1399" s="2"/>
      <c r="H1399" s="2"/>
      <c r="I1399" s="1"/>
    </row>
    <row r="1400">
      <c r="A1400" s="1"/>
      <c r="B1400" s="2"/>
      <c r="C1400" s="2"/>
      <c r="D1400" s="2"/>
      <c r="E1400" s="2"/>
      <c r="F1400" s="2"/>
      <c r="G1400" s="2"/>
      <c r="H1400" s="2"/>
      <c r="I1400" s="1"/>
    </row>
    <row r="1401">
      <c r="A1401" s="1"/>
      <c r="B1401" s="2"/>
      <c r="C1401" s="2"/>
      <c r="D1401" s="2"/>
      <c r="E1401" s="2"/>
      <c r="F1401" s="2"/>
      <c r="G1401" s="2"/>
      <c r="H1401" s="2"/>
      <c r="I1401" s="1"/>
    </row>
    <row r="1402">
      <c r="A1402" s="1"/>
      <c r="B1402" s="2"/>
      <c r="C1402" s="2"/>
      <c r="D1402" s="2"/>
      <c r="E1402" s="2"/>
      <c r="F1402" s="2"/>
      <c r="G1402" s="2"/>
      <c r="H1402" s="2"/>
      <c r="I1402" s="1"/>
    </row>
    <row r="1403">
      <c r="A1403" s="1"/>
      <c r="B1403" s="2"/>
      <c r="C1403" s="2"/>
      <c r="D1403" s="2"/>
      <c r="E1403" s="2"/>
      <c r="F1403" s="2"/>
      <c r="G1403" s="2"/>
      <c r="H1403" s="2"/>
      <c r="I1403" s="1"/>
    </row>
    <row r="1404">
      <c r="A1404" s="1"/>
      <c r="B1404" s="2"/>
      <c r="C1404" s="2"/>
      <c r="D1404" s="2"/>
      <c r="E1404" s="2"/>
      <c r="F1404" s="2"/>
      <c r="G1404" s="2"/>
      <c r="H1404" s="2"/>
      <c r="I1404" s="1"/>
    </row>
    <row r="1405">
      <c r="A1405" s="1"/>
      <c r="B1405" s="2"/>
      <c r="C1405" s="2"/>
      <c r="D1405" s="2"/>
      <c r="E1405" s="2"/>
      <c r="F1405" s="2"/>
      <c r="G1405" s="2"/>
      <c r="H1405" s="2"/>
      <c r="I1405" s="1"/>
    </row>
    <row r="1406">
      <c r="A1406" s="1"/>
      <c r="B1406" s="2"/>
      <c r="C1406" s="2"/>
      <c r="D1406" s="2"/>
      <c r="E1406" s="2"/>
      <c r="F1406" s="2"/>
      <c r="G1406" s="2"/>
      <c r="H1406" s="2"/>
      <c r="I1406" s="1"/>
    </row>
    <row r="1407">
      <c r="A1407" s="1"/>
      <c r="B1407" s="2"/>
      <c r="C1407" s="2"/>
      <c r="D1407" s="2"/>
      <c r="E1407" s="2"/>
      <c r="F1407" s="2"/>
      <c r="G1407" s="2"/>
      <c r="H1407" s="2"/>
      <c r="I1407" s="1"/>
    </row>
    <row r="1408">
      <c r="A1408" s="1"/>
      <c r="B1408" s="2"/>
      <c r="C1408" s="2"/>
      <c r="D1408" s="2"/>
      <c r="E1408" s="2"/>
      <c r="F1408" s="2"/>
      <c r="G1408" s="2"/>
      <c r="H1408" s="2"/>
      <c r="I1408" s="1"/>
    </row>
    <row r="1409">
      <c r="A1409" s="1"/>
      <c r="B1409" s="2"/>
      <c r="C1409" s="2"/>
      <c r="D1409" s="2"/>
      <c r="E1409" s="2"/>
      <c r="F1409" s="2"/>
      <c r="G1409" s="2"/>
      <c r="H1409" s="2"/>
      <c r="I1409" s="1"/>
    </row>
    <row r="1410">
      <c r="A1410" s="1"/>
      <c r="B1410" s="2"/>
      <c r="C1410" s="2"/>
      <c r="D1410" s="2"/>
      <c r="E1410" s="2"/>
      <c r="F1410" s="2"/>
      <c r="G1410" s="2"/>
      <c r="H1410" s="2"/>
      <c r="I1410" s="1"/>
    </row>
    <row r="1411">
      <c r="A1411" s="1"/>
      <c r="B1411" s="2"/>
      <c r="C1411" s="2"/>
      <c r="D1411" s="1"/>
      <c r="E1411" s="1"/>
      <c r="F1411" s="2"/>
      <c r="G1411" s="2"/>
      <c r="H1411" s="2"/>
      <c r="I1411" s="1"/>
    </row>
    <row r="1412">
      <c r="A1412" s="1"/>
      <c r="B1412" s="2"/>
      <c r="C1412" s="2"/>
      <c r="D1412" s="1"/>
      <c r="E1412" s="1"/>
      <c r="F1412" s="2"/>
      <c r="G1412" s="2"/>
      <c r="H1412" s="2"/>
      <c r="I1412" s="1"/>
    </row>
    <row r="1413">
      <c r="A1413" s="1"/>
      <c r="B1413" s="2"/>
      <c r="C1413" s="2"/>
      <c r="D1413" s="1"/>
      <c r="E1413" s="1"/>
      <c r="F1413" s="2"/>
      <c r="G1413" s="2"/>
      <c r="H1413" s="2"/>
      <c r="I1413" s="1"/>
    </row>
    <row r="1414">
      <c r="A1414" s="1"/>
      <c r="B1414" s="2"/>
      <c r="C1414" s="2"/>
      <c r="D1414" s="1"/>
      <c r="E1414" s="1"/>
      <c r="F1414" s="2"/>
      <c r="G1414" s="2"/>
      <c r="H1414" s="2"/>
      <c r="I1414" s="1"/>
    </row>
    <row r="1415">
      <c r="A1415" s="1"/>
      <c r="B1415" s="2"/>
      <c r="C1415" s="2"/>
      <c r="D1415" s="1"/>
      <c r="E1415" s="1"/>
      <c r="F1415" s="2"/>
      <c r="G1415" s="2"/>
      <c r="H1415" s="2"/>
      <c r="I1415" s="1"/>
    </row>
    <row r="1416">
      <c r="A1416" s="1"/>
      <c r="B1416" s="2"/>
      <c r="C1416" s="2"/>
      <c r="D1416" s="1"/>
      <c r="E1416" s="1"/>
      <c r="F1416" s="2"/>
      <c r="G1416" s="2"/>
      <c r="H1416" s="2"/>
      <c r="I1416" s="1"/>
    </row>
    <row r="1417">
      <c r="A1417" s="1"/>
      <c r="B1417" s="2"/>
      <c r="C1417" s="2"/>
      <c r="D1417" s="1"/>
      <c r="E1417" s="1"/>
      <c r="F1417" s="2"/>
      <c r="G1417" s="2"/>
      <c r="H1417" s="2"/>
      <c r="I1417" s="1"/>
    </row>
    <row r="1418">
      <c r="A1418" s="1"/>
      <c r="B1418" s="2"/>
      <c r="C1418" s="2"/>
      <c r="D1418" s="1"/>
      <c r="E1418" s="1"/>
      <c r="F1418" s="2"/>
      <c r="G1418" s="2"/>
      <c r="H1418" s="2"/>
      <c r="I1418" s="1"/>
    </row>
    <row r="1419">
      <c r="A1419" s="1"/>
      <c r="B1419" s="2"/>
      <c r="C1419" s="2"/>
      <c r="D1419" s="36" t="s">
        <v>68</v>
      </c>
      <c r="E1419" s="5"/>
      <c r="F1419" s="2"/>
      <c r="G1419" s="2"/>
      <c r="H1419" s="2"/>
      <c r="I1419" s="1"/>
    </row>
    <row r="1420">
      <c r="A1420" s="1"/>
      <c r="B1420" s="2"/>
      <c r="C1420" s="2"/>
      <c r="D1420" s="50" t="s">
        <v>7</v>
      </c>
      <c r="E1420" s="15">
        <f t="shared" ref="E1420:E1425" si="1">H1295</f>
        <v>3303.73</v>
      </c>
      <c r="F1420" s="2"/>
      <c r="G1420" s="2"/>
      <c r="H1420" s="2"/>
      <c r="I1420" s="1"/>
    </row>
    <row r="1421">
      <c r="A1421" s="1"/>
      <c r="B1421" s="2"/>
      <c r="C1421" s="2"/>
      <c r="D1421" s="50" t="s">
        <v>8</v>
      </c>
      <c r="E1421" s="15">
        <f t="shared" si="1"/>
        <v>5928</v>
      </c>
      <c r="F1421" s="2"/>
      <c r="G1421" s="2"/>
      <c r="H1421" s="2"/>
      <c r="I1421" s="1"/>
    </row>
    <row r="1422">
      <c r="A1422" s="1"/>
      <c r="B1422" s="2"/>
      <c r="C1422" s="2"/>
      <c r="D1422" s="50" t="s">
        <v>9</v>
      </c>
      <c r="E1422" s="15">
        <f t="shared" si="1"/>
        <v>1633</v>
      </c>
      <c r="F1422" s="2"/>
      <c r="G1422" s="2"/>
      <c r="H1422" s="2"/>
      <c r="I1422" s="1"/>
    </row>
    <row r="1423">
      <c r="A1423" s="1"/>
      <c r="B1423" s="2"/>
      <c r="C1423" s="2"/>
      <c r="D1423" s="50" t="s">
        <v>10</v>
      </c>
      <c r="E1423" s="15">
        <f t="shared" si="1"/>
        <v>839</v>
      </c>
      <c r="F1423" s="2"/>
      <c r="G1423" s="2"/>
      <c r="H1423" s="2"/>
      <c r="I1423" s="1"/>
    </row>
    <row r="1424">
      <c r="A1424" s="1"/>
      <c r="B1424" s="2"/>
      <c r="C1424" s="2"/>
      <c r="D1424" s="50" t="s">
        <v>11</v>
      </c>
      <c r="E1424" s="15">
        <f t="shared" si="1"/>
        <v>106373.4</v>
      </c>
      <c r="F1424" s="2"/>
      <c r="G1424" s="2"/>
      <c r="H1424" s="2"/>
      <c r="I1424" s="1"/>
    </row>
    <row r="1425">
      <c r="A1425" s="1"/>
      <c r="B1425" s="2"/>
      <c r="C1425" s="2"/>
      <c r="D1425" s="50" t="s">
        <v>12</v>
      </c>
      <c r="E1425" s="15">
        <f t="shared" si="1"/>
        <v>50</v>
      </c>
      <c r="F1425" s="2"/>
      <c r="G1425" s="2"/>
      <c r="H1425" s="2"/>
      <c r="I1425" s="1"/>
    </row>
    <row r="1426">
      <c r="A1426" s="1"/>
      <c r="B1426" s="2"/>
      <c r="C1426" s="2"/>
      <c r="D1426" s="2"/>
      <c r="E1426" s="2"/>
      <c r="F1426" s="2"/>
      <c r="G1426" s="2"/>
      <c r="H1426" s="2"/>
      <c r="I1426" s="1"/>
    </row>
    <row r="1427">
      <c r="A1427" s="1"/>
      <c r="B1427" s="2"/>
      <c r="C1427" s="2"/>
      <c r="D1427" s="51" t="s">
        <v>69</v>
      </c>
      <c r="E1427" s="46">
        <f>SUM(E1420:E1425)</f>
        <v>118127.13</v>
      </c>
      <c r="F1427" s="2"/>
      <c r="G1427" s="2"/>
      <c r="H1427" s="2"/>
      <c r="I1427" s="1"/>
    </row>
    <row r="1428">
      <c r="A1428" s="1"/>
      <c r="B1428" s="2"/>
      <c r="C1428" s="2"/>
      <c r="D1428" s="2"/>
      <c r="E1428" s="2"/>
      <c r="F1428" s="2"/>
      <c r="G1428" s="2"/>
      <c r="H1428" s="2"/>
      <c r="I1428" s="1"/>
    </row>
    <row r="1429">
      <c r="A1429" s="1"/>
      <c r="B1429" s="2"/>
      <c r="C1429" s="2"/>
      <c r="D1429" s="2"/>
      <c r="E1429" s="2"/>
      <c r="F1429" s="2"/>
      <c r="G1429" s="2"/>
      <c r="H1429" s="2"/>
      <c r="I1429" s="1"/>
    </row>
    <row r="1430">
      <c r="A1430" s="1"/>
      <c r="B1430" s="2"/>
      <c r="C1430" s="2"/>
      <c r="D1430" s="2"/>
      <c r="E1430" s="2"/>
      <c r="F1430" s="2"/>
      <c r="G1430" s="2"/>
      <c r="H1430" s="2"/>
      <c r="I1430" s="1"/>
    </row>
    <row r="1431">
      <c r="A1431" s="1"/>
      <c r="B1431" s="2"/>
      <c r="C1431" s="2"/>
      <c r="D1431" s="2"/>
      <c r="E1431" s="2"/>
      <c r="F1431" s="2"/>
      <c r="G1431" s="2"/>
      <c r="H1431" s="2"/>
      <c r="I1431" s="1"/>
    </row>
    <row r="1432">
      <c r="A1432" s="1"/>
      <c r="B1432" s="2"/>
      <c r="C1432" s="2"/>
      <c r="D1432" s="2"/>
      <c r="E1432" s="2"/>
      <c r="F1432" s="2"/>
      <c r="G1432" s="2"/>
      <c r="H1432" s="2"/>
      <c r="I1432" s="1"/>
    </row>
    <row r="1433">
      <c r="A1433" s="1"/>
      <c r="B1433" s="2"/>
      <c r="C1433" s="2"/>
      <c r="D1433" s="2"/>
      <c r="E1433" s="2"/>
      <c r="F1433" s="2"/>
      <c r="G1433" s="2"/>
      <c r="H1433" s="2"/>
      <c r="I1433" s="1"/>
    </row>
    <row r="1434">
      <c r="A1434" s="1"/>
      <c r="B1434" s="2"/>
      <c r="C1434" s="2"/>
      <c r="D1434" s="2"/>
      <c r="E1434" s="2"/>
      <c r="F1434" s="2"/>
      <c r="G1434" s="2"/>
      <c r="H1434" s="2"/>
      <c r="I1434" s="1"/>
    </row>
    <row r="1435">
      <c r="A1435" s="1"/>
      <c r="B1435" s="2"/>
      <c r="C1435" s="2"/>
      <c r="D1435" s="2"/>
      <c r="E1435" s="2"/>
      <c r="F1435" s="2"/>
      <c r="G1435" s="2"/>
      <c r="H1435" s="2"/>
      <c r="I1435" s="1"/>
    </row>
    <row r="1436">
      <c r="A1436" s="1"/>
      <c r="B1436" s="2"/>
      <c r="C1436" s="2"/>
      <c r="D1436" s="2"/>
      <c r="E1436" s="2"/>
      <c r="F1436" s="2"/>
      <c r="G1436" s="2"/>
      <c r="H1436" s="2"/>
      <c r="I1436" s="1"/>
    </row>
    <row r="1437">
      <c r="A1437" s="1"/>
      <c r="B1437" s="2"/>
      <c r="C1437" s="2"/>
      <c r="D1437" s="2"/>
      <c r="E1437" s="2"/>
      <c r="F1437" s="2"/>
      <c r="G1437" s="2"/>
      <c r="H1437" s="2"/>
      <c r="I1437" s="1"/>
    </row>
    <row r="1438">
      <c r="A1438" s="1"/>
      <c r="B1438" s="2"/>
      <c r="C1438" s="2"/>
      <c r="D1438" s="2"/>
      <c r="E1438" s="2"/>
      <c r="F1438" s="2"/>
      <c r="G1438" s="2"/>
      <c r="H1438" s="2"/>
      <c r="I1438" s="1"/>
    </row>
    <row r="1439">
      <c r="A1439" s="1"/>
      <c r="B1439" s="2"/>
      <c r="C1439" s="2"/>
      <c r="D1439" s="2"/>
      <c r="E1439" s="2"/>
      <c r="F1439" s="2"/>
      <c r="G1439" s="2"/>
      <c r="H1439" s="2"/>
      <c r="I1439" s="1"/>
    </row>
    <row r="1440">
      <c r="A1440" s="1"/>
      <c r="B1440" s="2"/>
      <c r="C1440" s="2"/>
      <c r="D1440" s="2"/>
      <c r="E1440" s="2"/>
      <c r="F1440" s="2"/>
      <c r="G1440" s="2"/>
      <c r="H1440" s="2"/>
      <c r="I1440" s="1"/>
    </row>
    <row r="1441">
      <c r="A1441" s="1"/>
      <c r="B1441" s="2"/>
      <c r="C1441" s="2"/>
      <c r="D1441" s="2"/>
      <c r="E1441" s="2"/>
      <c r="F1441" s="2"/>
      <c r="G1441" s="2"/>
      <c r="H1441" s="2"/>
      <c r="I1441" s="1"/>
    </row>
    <row r="1442">
      <c r="A1442" s="1"/>
      <c r="B1442" s="2"/>
      <c r="C1442" s="2"/>
      <c r="D1442" s="2"/>
      <c r="E1442" s="2"/>
      <c r="F1442" s="2"/>
      <c r="G1442" s="2"/>
      <c r="H1442" s="2"/>
      <c r="I1442" s="1"/>
    </row>
    <row r="1443">
      <c r="A1443" s="1"/>
      <c r="B1443" s="2"/>
      <c r="C1443" s="2"/>
      <c r="D1443" s="2"/>
      <c r="E1443" s="2"/>
      <c r="F1443" s="2"/>
      <c r="G1443" s="2"/>
      <c r="H1443" s="2"/>
      <c r="I1443" s="1"/>
    </row>
    <row r="1444">
      <c r="A1444" s="1"/>
      <c r="B1444" s="2"/>
      <c r="C1444" s="2"/>
      <c r="D1444" s="2"/>
      <c r="E1444" s="2"/>
      <c r="F1444" s="2"/>
      <c r="G1444" s="2"/>
      <c r="H1444" s="2"/>
      <c r="I1444" s="1"/>
    </row>
    <row r="1445">
      <c r="A1445" s="1"/>
      <c r="B1445" s="2"/>
      <c r="C1445" s="2"/>
      <c r="D1445" s="2"/>
      <c r="E1445" s="2"/>
      <c r="F1445" s="2"/>
      <c r="G1445" s="2"/>
      <c r="H1445" s="2"/>
      <c r="I1445" s="1"/>
    </row>
    <row r="1446">
      <c r="A1446" s="1"/>
      <c r="B1446" s="2"/>
      <c r="C1446" s="2"/>
      <c r="D1446" s="2"/>
      <c r="E1446" s="2"/>
      <c r="F1446" s="2"/>
      <c r="G1446" s="2"/>
      <c r="H1446" s="2"/>
      <c r="I1446" s="1"/>
    </row>
    <row r="1447">
      <c r="A1447" s="1"/>
      <c r="B1447" s="2"/>
      <c r="C1447" s="2"/>
      <c r="D1447" s="2"/>
      <c r="E1447" s="2"/>
      <c r="F1447" s="2"/>
      <c r="G1447" s="2"/>
      <c r="H1447" s="2"/>
      <c r="I1447" s="1"/>
    </row>
    <row r="1448">
      <c r="A1448" s="1"/>
      <c r="B1448" s="2"/>
      <c r="C1448" s="2"/>
      <c r="D1448" s="2"/>
      <c r="E1448" s="2"/>
      <c r="F1448" s="2"/>
      <c r="G1448" s="2"/>
      <c r="H1448" s="2"/>
      <c r="I1448" s="1"/>
    </row>
    <row r="1449">
      <c r="A1449" s="1"/>
      <c r="B1449" s="2"/>
      <c r="C1449" s="2"/>
      <c r="D1449" s="2"/>
      <c r="E1449" s="2"/>
      <c r="F1449" s="2"/>
      <c r="G1449" s="2"/>
      <c r="H1449" s="2"/>
      <c r="I1449" s="1"/>
    </row>
    <row r="1450">
      <c r="A1450" s="1"/>
      <c r="B1450" s="2"/>
      <c r="C1450" s="2"/>
      <c r="D1450" s="2"/>
      <c r="E1450" s="2"/>
      <c r="F1450" s="2"/>
      <c r="G1450" s="2"/>
      <c r="H1450" s="2"/>
      <c r="I1450" s="1"/>
    </row>
    <row r="1451">
      <c r="A1451" s="1"/>
      <c r="B1451" s="2"/>
      <c r="C1451" s="2"/>
      <c r="D1451" s="2"/>
      <c r="E1451" s="2"/>
      <c r="F1451" s="2"/>
      <c r="G1451" s="2"/>
      <c r="H1451" s="2"/>
      <c r="I1451" s="1"/>
    </row>
    <row r="1452">
      <c r="A1452" s="1"/>
      <c r="B1452" s="2"/>
      <c r="C1452" s="2"/>
      <c r="D1452" s="2"/>
      <c r="E1452" s="2"/>
      <c r="F1452" s="2"/>
      <c r="G1452" s="2"/>
      <c r="H1452" s="2"/>
      <c r="I1452" s="1"/>
    </row>
    <row r="1453">
      <c r="A1453" s="1"/>
      <c r="B1453" s="2"/>
      <c r="C1453" s="2"/>
      <c r="D1453" s="2"/>
      <c r="E1453" s="2"/>
      <c r="F1453" s="2"/>
      <c r="G1453" s="2"/>
      <c r="H1453" s="2"/>
      <c r="I1453" s="1"/>
    </row>
    <row r="1454">
      <c r="A1454" s="1"/>
      <c r="B1454" s="2"/>
      <c r="C1454" s="2"/>
      <c r="D1454" s="2"/>
      <c r="E1454" s="2"/>
      <c r="F1454" s="2"/>
      <c r="G1454" s="2"/>
      <c r="H1454" s="2"/>
      <c r="I1454" s="1"/>
    </row>
    <row r="1455">
      <c r="A1455" s="1"/>
      <c r="B1455" s="2"/>
      <c r="C1455" s="2"/>
      <c r="D1455" s="2"/>
      <c r="E1455" s="2"/>
      <c r="F1455" s="2"/>
      <c r="G1455" s="2"/>
      <c r="H1455" s="2"/>
      <c r="I1455" s="1"/>
    </row>
    <row r="1456">
      <c r="A1456" s="1"/>
      <c r="B1456" s="2"/>
      <c r="C1456" s="2"/>
      <c r="D1456" s="2"/>
      <c r="E1456" s="2"/>
      <c r="F1456" s="2"/>
      <c r="G1456" s="2"/>
      <c r="H1456" s="2"/>
      <c r="I1456" s="1"/>
    </row>
    <row r="1457">
      <c r="A1457" s="1"/>
      <c r="B1457" s="2"/>
      <c r="C1457" s="2"/>
      <c r="D1457" s="2"/>
      <c r="E1457" s="2"/>
      <c r="F1457" s="2"/>
      <c r="G1457" s="2"/>
      <c r="H1457" s="2"/>
      <c r="I1457" s="1"/>
    </row>
    <row r="1458">
      <c r="A1458" s="1"/>
      <c r="B1458" s="2"/>
      <c r="C1458" s="2"/>
      <c r="D1458" s="2"/>
      <c r="E1458" s="2"/>
      <c r="F1458" s="2"/>
      <c r="G1458" s="2"/>
      <c r="H1458" s="2"/>
      <c r="I1458" s="1"/>
    </row>
    <row r="1459">
      <c r="A1459" s="1"/>
      <c r="B1459" s="2"/>
      <c r="C1459" s="2"/>
      <c r="D1459" s="2"/>
      <c r="E1459" s="2"/>
      <c r="F1459" s="2"/>
      <c r="G1459" s="2"/>
      <c r="H1459" s="2"/>
      <c r="I1459" s="1"/>
    </row>
    <row r="1460">
      <c r="A1460" s="1"/>
      <c r="B1460" s="2"/>
      <c r="C1460" s="2"/>
      <c r="D1460" s="2"/>
      <c r="E1460" s="2"/>
      <c r="F1460" s="2"/>
      <c r="G1460" s="2"/>
      <c r="H1460" s="2"/>
      <c r="I1460" s="1"/>
    </row>
    <row r="1461">
      <c r="A1461" s="1"/>
      <c r="B1461" s="2"/>
      <c r="C1461" s="2"/>
      <c r="D1461" s="2"/>
      <c r="E1461" s="2"/>
      <c r="F1461" s="2"/>
      <c r="G1461" s="2"/>
      <c r="H1461" s="2"/>
      <c r="I1461" s="1"/>
    </row>
    <row r="1462">
      <c r="A1462" s="1"/>
      <c r="B1462" s="2"/>
      <c r="C1462" s="2"/>
      <c r="D1462" s="2"/>
      <c r="E1462" s="2"/>
      <c r="F1462" s="2"/>
      <c r="G1462" s="2"/>
      <c r="H1462" s="2"/>
      <c r="I1462" s="1"/>
    </row>
    <row r="1463">
      <c r="A1463" s="1"/>
      <c r="B1463" s="2"/>
      <c r="C1463" s="2"/>
      <c r="D1463" s="2"/>
      <c r="E1463" s="2"/>
      <c r="F1463" s="2"/>
      <c r="G1463" s="2"/>
      <c r="H1463" s="2"/>
      <c r="I1463" s="1"/>
    </row>
    <row r="1464">
      <c r="A1464" s="1"/>
      <c r="B1464" s="2"/>
      <c r="C1464" s="2"/>
      <c r="D1464" s="2"/>
      <c r="E1464" s="2"/>
      <c r="F1464" s="2"/>
      <c r="G1464" s="2"/>
      <c r="H1464" s="2"/>
      <c r="I1464" s="1"/>
    </row>
    <row r="1465">
      <c r="A1465" s="1"/>
      <c r="B1465" s="2"/>
      <c r="C1465" s="2"/>
      <c r="D1465" s="2"/>
      <c r="E1465" s="2"/>
      <c r="F1465" s="2"/>
      <c r="G1465" s="2"/>
      <c r="H1465" s="2"/>
      <c r="I1465" s="1"/>
    </row>
    <row r="1466">
      <c r="A1466" s="1"/>
      <c r="B1466" s="2"/>
      <c r="C1466" s="2"/>
      <c r="D1466" s="2"/>
      <c r="E1466" s="2"/>
      <c r="F1466" s="2"/>
      <c r="G1466" s="2"/>
      <c r="H1466" s="2"/>
      <c r="I1466" s="1"/>
    </row>
    <row r="1467">
      <c r="A1467" s="1"/>
      <c r="B1467" s="2"/>
      <c r="C1467" s="2"/>
      <c r="D1467" s="2"/>
      <c r="E1467" s="2"/>
      <c r="F1467" s="2"/>
      <c r="G1467" s="2"/>
      <c r="H1467" s="2"/>
      <c r="I1467" s="1"/>
    </row>
    <row r="1468">
      <c r="A1468" s="1"/>
      <c r="B1468" s="2"/>
      <c r="C1468" s="2"/>
      <c r="D1468" s="2"/>
      <c r="E1468" s="2"/>
      <c r="F1468" s="2"/>
      <c r="G1468" s="2"/>
      <c r="H1468" s="2"/>
      <c r="I1468" s="1"/>
    </row>
    <row r="1469">
      <c r="A1469" s="1"/>
      <c r="B1469" s="2"/>
      <c r="C1469" s="2"/>
      <c r="D1469" s="2"/>
      <c r="E1469" s="2"/>
      <c r="F1469" s="2"/>
      <c r="G1469" s="2"/>
      <c r="H1469" s="2"/>
      <c r="I1469" s="1"/>
    </row>
    <row r="1470">
      <c r="A1470" s="1"/>
      <c r="B1470" s="2"/>
      <c r="C1470" s="2"/>
      <c r="D1470" s="2"/>
      <c r="E1470" s="2"/>
      <c r="F1470" s="2"/>
      <c r="G1470" s="2"/>
      <c r="H1470" s="2"/>
      <c r="I1470" s="1"/>
    </row>
    <row r="1471">
      <c r="A1471" s="1"/>
      <c r="B1471" s="2"/>
      <c r="C1471" s="2"/>
      <c r="D1471" s="2"/>
      <c r="E1471" s="2"/>
      <c r="F1471" s="2"/>
      <c r="G1471" s="2"/>
      <c r="H1471" s="2"/>
      <c r="I1471" s="1"/>
    </row>
    <row r="1472">
      <c r="A1472" s="1"/>
      <c r="B1472" s="2"/>
      <c r="C1472" s="2"/>
      <c r="D1472" s="2"/>
      <c r="E1472" s="2"/>
      <c r="F1472" s="2"/>
      <c r="G1472" s="2"/>
      <c r="H1472" s="2"/>
      <c r="I1472" s="1"/>
    </row>
    <row r="1473">
      <c r="A1473" s="1"/>
      <c r="B1473" s="2"/>
      <c r="C1473" s="2"/>
      <c r="D1473" s="2"/>
      <c r="E1473" s="2"/>
      <c r="F1473" s="2"/>
      <c r="G1473" s="2"/>
      <c r="H1473" s="2"/>
      <c r="I1473" s="1"/>
    </row>
    <row r="1474">
      <c r="A1474" s="1"/>
      <c r="B1474" s="2"/>
      <c r="C1474" s="2"/>
      <c r="D1474" s="2"/>
      <c r="E1474" s="2"/>
      <c r="F1474" s="2"/>
      <c r="G1474" s="2"/>
      <c r="H1474" s="2"/>
      <c r="I1474" s="1"/>
    </row>
    <row r="1475">
      <c r="A1475" s="1"/>
      <c r="B1475" s="2"/>
      <c r="C1475" s="2"/>
      <c r="D1475" s="2"/>
      <c r="E1475" s="2"/>
      <c r="F1475" s="2"/>
      <c r="G1475" s="2"/>
      <c r="H1475" s="2"/>
      <c r="I1475" s="1"/>
    </row>
    <row r="1476">
      <c r="A1476" s="1"/>
      <c r="B1476" s="2"/>
      <c r="C1476" s="2"/>
      <c r="D1476" s="2"/>
      <c r="E1476" s="2"/>
      <c r="F1476" s="2"/>
      <c r="G1476" s="2"/>
      <c r="H1476" s="2"/>
      <c r="I1476" s="1"/>
    </row>
    <row r="1477">
      <c r="A1477" s="1"/>
      <c r="B1477" s="2"/>
      <c r="C1477" s="2"/>
      <c r="D1477" s="2"/>
      <c r="E1477" s="2"/>
      <c r="F1477" s="2"/>
      <c r="G1477" s="2"/>
      <c r="H1477" s="2"/>
      <c r="I1477" s="1"/>
    </row>
    <row r="1478">
      <c r="A1478" s="1"/>
      <c r="B1478" s="2"/>
      <c r="C1478" s="2"/>
      <c r="D1478" s="2"/>
      <c r="E1478" s="2"/>
      <c r="F1478" s="2"/>
      <c r="G1478" s="2"/>
      <c r="H1478" s="2"/>
      <c r="I1478" s="1"/>
    </row>
    <row r="1479">
      <c r="A1479" s="1"/>
      <c r="B1479" s="2"/>
      <c r="C1479" s="2"/>
      <c r="D1479" s="2"/>
      <c r="E1479" s="2"/>
      <c r="F1479" s="2"/>
      <c r="G1479" s="2"/>
      <c r="H1479" s="2"/>
      <c r="I1479" s="1"/>
    </row>
    <row r="1480">
      <c r="A1480" s="1"/>
      <c r="B1480" s="2"/>
      <c r="C1480" s="2"/>
      <c r="D1480" s="2"/>
      <c r="E1480" s="2"/>
      <c r="F1480" s="2"/>
      <c r="G1480" s="2"/>
      <c r="H1480" s="2"/>
      <c r="I1480" s="1"/>
    </row>
    <row r="1481">
      <c r="A1481" s="1"/>
      <c r="B1481" s="2"/>
      <c r="C1481" s="2"/>
      <c r="D1481" s="2"/>
      <c r="E1481" s="2"/>
      <c r="F1481" s="2"/>
      <c r="G1481" s="2"/>
      <c r="H1481" s="2"/>
      <c r="I1481" s="1"/>
    </row>
    <row r="1482">
      <c r="A1482" s="1"/>
      <c r="B1482" s="2"/>
      <c r="C1482" s="2"/>
      <c r="D1482" s="2"/>
      <c r="E1482" s="2"/>
      <c r="F1482" s="2"/>
      <c r="G1482" s="2"/>
      <c r="H1482" s="2"/>
      <c r="I1482" s="1"/>
    </row>
    <row r="1483">
      <c r="A1483" s="1"/>
      <c r="B1483" s="2"/>
      <c r="C1483" s="2"/>
      <c r="D1483" s="2"/>
      <c r="E1483" s="2"/>
      <c r="F1483" s="2"/>
      <c r="G1483" s="2"/>
      <c r="H1483" s="2"/>
      <c r="I1483" s="1"/>
    </row>
    <row r="1484">
      <c r="A1484" s="1"/>
      <c r="B1484" s="2"/>
      <c r="C1484" s="2"/>
      <c r="D1484" s="2"/>
      <c r="E1484" s="2"/>
      <c r="F1484" s="2"/>
      <c r="G1484" s="2"/>
      <c r="H1484" s="2"/>
      <c r="I1484" s="1"/>
    </row>
    <row r="1485">
      <c r="A1485" s="1"/>
      <c r="B1485" s="2"/>
      <c r="C1485" s="2"/>
      <c r="D1485" s="2"/>
      <c r="E1485" s="2"/>
      <c r="F1485" s="2"/>
      <c r="G1485" s="2"/>
      <c r="H1485" s="2"/>
      <c r="I1485" s="1"/>
    </row>
    <row r="1486">
      <c r="A1486" s="1"/>
      <c r="B1486" s="2"/>
      <c r="C1486" s="2"/>
      <c r="D1486" s="2"/>
      <c r="E1486" s="2"/>
      <c r="F1486" s="2"/>
      <c r="G1486" s="2"/>
      <c r="H1486" s="2"/>
      <c r="I1486" s="1"/>
    </row>
    <row r="1487">
      <c r="A1487" s="1"/>
      <c r="B1487" s="2"/>
      <c r="C1487" s="2"/>
      <c r="D1487" s="2"/>
      <c r="E1487" s="2"/>
      <c r="F1487" s="2"/>
      <c r="G1487" s="2"/>
      <c r="H1487" s="2"/>
      <c r="I1487" s="1"/>
    </row>
    <row r="1488">
      <c r="A1488" s="1"/>
      <c r="B1488" s="2"/>
      <c r="C1488" s="2"/>
      <c r="D1488" s="2"/>
      <c r="E1488" s="2"/>
      <c r="F1488" s="2"/>
      <c r="G1488" s="2"/>
      <c r="H1488" s="2"/>
      <c r="I1488" s="1"/>
    </row>
    <row r="1489">
      <c r="A1489" s="1"/>
      <c r="B1489" s="2"/>
      <c r="C1489" s="2"/>
      <c r="D1489" s="2"/>
      <c r="E1489" s="2"/>
      <c r="F1489" s="2"/>
      <c r="G1489" s="2"/>
      <c r="H1489" s="2"/>
      <c r="I1489" s="1"/>
    </row>
    <row r="1490">
      <c r="A1490" s="1"/>
      <c r="B1490" s="2"/>
      <c r="C1490" s="2"/>
      <c r="D1490" s="2"/>
      <c r="E1490" s="2"/>
      <c r="F1490" s="2"/>
      <c r="G1490" s="2"/>
      <c r="H1490" s="2"/>
      <c r="I1490" s="1"/>
    </row>
    <row r="1491">
      <c r="A1491" s="1"/>
      <c r="B1491" s="2"/>
      <c r="C1491" s="2"/>
      <c r="D1491" s="2"/>
      <c r="E1491" s="2"/>
      <c r="F1491" s="2"/>
      <c r="G1491" s="2"/>
      <c r="H1491" s="2"/>
      <c r="I1491" s="1"/>
    </row>
    <row r="1492">
      <c r="A1492" s="1"/>
      <c r="B1492" s="2"/>
      <c r="C1492" s="2"/>
      <c r="D1492" s="2"/>
      <c r="E1492" s="2"/>
      <c r="F1492" s="2"/>
      <c r="G1492" s="2"/>
      <c r="H1492" s="2"/>
      <c r="I1492" s="1"/>
    </row>
    <row r="1493">
      <c r="A1493" s="1"/>
      <c r="B1493" s="2"/>
      <c r="C1493" s="2"/>
      <c r="D1493" s="2"/>
      <c r="E1493" s="2"/>
      <c r="F1493" s="2"/>
      <c r="G1493" s="2"/>
      <c r="H1493" s="2"/>
      <c r="I1493" s="1"/>
    </row>
    <row r="1494">
      <c r="A1494" s="1"/>
      <c r="B1494" s="2"/>
      <c r="C1494" s="2"/>
      <c r="D1494" s="2"/>
      <c r="E1494" s="2"/>
      <c r="F1494" s="2"/>
      <c r="G1494" s="2"/>
      <c r="H1494" s="2"/>
      <c r="I1494" s="1"/>
    </row>
    <row r="1495">
      <c r="A1495" s="1"/>
      <c r="B1495" s="2"/>
      <c r="C1495" s="2"/>
      <c r="D1495" s="2"/>
      <c r="E1495" s="2"/>
      <c r="F1495" s="2"/>
      <c r="G1495" s="2"/>
      <c r="H1495" s="2"/>
      <c r="I1495" s="1"/>
    </row>
    <row r="1496">
      <c r="A1496" s="1"/>
      <c r="B1496" s="2"/>
      <c r="C1496" s="2"/>
      <c r="D1496" s="2"/>
      <c r="E1496" s="2"/>
      <c r="F1496" s="2"/>
      <c r="G1496" s="2"/>
      <c r="H1496" s="2"/>
      <c r="I1496" s="1"/>
    </row>
    <row r="1497">
      <c r="A1497" s="1"/>
      <c r="B1497" s="2"/>
      <c r="C1497" s="2"/>
      <c r="D1497" s="2"/>
      <c r="E1497" s="2"/>
      <c r="F1497" s="2"/>
      <c r="G1497" s="2"/>
      <c r="H1497" s="2"/>
      <c r="I1497" s="1"/>
    </row>
    <row r="1498">
      <c r="A1498" s="1"/>
      <c r="B1498" s="2"/>
      <c r="C1498" s="2"/>
      <c r="D1498" s="2"/>
      <c r="E1498" s="2"/>
      <c r="F1498" s="2"/>
      <c r="G1498" s="2"/>
      <c r="H1498" s="2"/>
      <c r="I1498" s="1"/>
    </row>
    <row r="1499">
      <c r="A1499" s="1"/>
      <c r="B1499" s="2"/>
      <c r="C1499" s="2"/>
      <c r="D1499" s="2"/>
      <c r="E1499" s="2"/>
      <c r="F1499" s="2"/>
      <c r="G1499" s="2"/>
      <c r="H1499" s="2"/>
      <c r="I1499" s="1"/>
    </row>
    <row r="1500">
      <c r="A1500" s="1"/>
      <c r="B1500" s="2"/>
      <c r="C1500" s="2"/>
      <c r="D1500" s="2"/>
      <c r="E1500" s="2"/>
      <c r="F1500" s="2"/>
      <c r="G1500" s="2"/>
      <c r="H1500" s="2"/>
      <c r="I1500" s="1"/>
    </row>
    <row r="1501">
      <c r="A1501" s="1"/>
      <c r="B1501" s="2"/>
      <c r="C1501" s="2"/>
      <c r="D1501" s="2"/>
      <c r="E1501" s="2"/>
      <c r="F1501" s="2"/>
      <c r="G1501" s="2"/>
      <c r="H1501" s="2"/>
      <c r="I1501" s="1"/>
    </row>
    <row r="1502">
      <c r="A1502" s="1"/>
      <c r="B1502" s="2"/>
      <c r="C1502" s="2"/>
      <c r="D1502" s="2"/>
      <c r="E1502" s="2"/>
      <c r="F1502" s="2"/>
      <c r="G1502" s="2"/>
      <c r="H1502" s="2"/>
      <c r="I1502" s="1"/>
    </row>
    <row r="1503">
      <c r="A1503" s="1"/>
      <c r="B1503" s="2"/>
      <c r="C1503" s="2"/>
      <c r="D1503" s="2"/>
      <c r="E1503" s="2"/>
      <c r="F1503" s="2"/>
      <c r="G1503" s="2"/>
      <c r="H1503" s="2"/>
      <c r="I1503" s="1"/>
    </row>
  </sheetData>
  <mergeCells count="780">
    <mergeCell ref="B60:F60"/>
    <mergeCell ref="B65:D65"/>
    <mergeCell ref="B66:F66"/>
    <mergeCell ref="B71:D71"/>
    <mergeCell ref="B72:F72"/>
    <mergeCell ref="B77:D77"/>
    <mergeCell ref="B78:F78"/>
    <mergeCell ref="B238:F238"/>
    <mergeCell ref="B243:D243"/>
    <mergeCell ref="A45:A87"/>
    <mergeCell ref="A88:A130"/>
    <mergeCell ref="A131:A173"/>
    <mergeCell ref="A174:A216"/>
    <mergeCell ref="B231:F231"/>
    <mergeCell ref="B232:F232"/>
    <mergeCell ref="B250:F250"/>
    <mergeCell ref="B244:F244"/>
    <mergeCell ref="B249:D249"/>
    <mergeCell ref="B261:F261"/>
    <mergeCell ref="B273:D273"/>
    <mergeCell ref="B274:F274"/>
    <mergeCell ref="B275:F275"/>
    <mergeCell ref="B281:F281"/>
    <mergeCell ref="B280:D280"/>
    <mergeCell ref="B286:D286"/>
    <mergeCell ref="B287:F287"/>
    <mergeCell ref="B292:D292"/>
    <mergeCell ref="B293:F293"/>
    <mergeCell ref="B304:F304"/>
    <mergeCell ref="B316:D316"/>
    <mergeCell ref="B531:D531"/>
    <mergeCell ref="B532:F532"/>
    <mergeCell ref="B495:D495"/>
    <mergeCell ref="B496:F496"/>
    <mergeCell ref="B501:D501"/>
    <mergeCell ref="B502:F502"/>
    <mergeCell ref="B507:D507"/>
    <mergeCell ref="B508:F508"/>
    <mergeCell ref="B519:F519"/>
    <mergeCell ref="B317:F317"/>
    <mergeCell ref="B318:F318"/>
    <mergeCell ref="B323:D323"/>
    <mergeCell ref="B324:F324"/>
    <mergeCell ref="B329:D329"/>
    <mergeCell ref="B330:F330"/>
    <mergeCell ref="B335:D335"/>
    <mergeCell ref="B336:F336"/>
    <mergeCell ref="B347:F347"/>
    <mergeCell ref="B359:D359"/>
    <mergeCell ref="B360:F360"/>
    <mergeCell ref="B361:F361"/>
    <mergeCell ref="B366:D366"/>
    <mergeCell ref="B367:F367"/>
    <mergeCell ref="B387:H388"/>
    <mergeCell ref="B389:H389"/>
    <mergeCell ref="B430:H431"/>
    <mergeCell ref="B432:H432"/>
    <mergeCell ref="B473:H474"/>
    <mergeCell ref="B475:H475"/>
    <mergeCell ref="B516:H517"/>
    <mergeCell ref="B533:F533"/>
    <mergeCell ref="B538:D538"/>
    <mergeCell ref="B539:F539"/>
    <mergeCell ref="B544:D544"/>
    <mergeCell ref="B545:F545"/>
    <mergeCell ref="B550:D550"/>
    <mergeCell ref="B561:H561"/>
    <mergeCell ref="B562:F562"/>
    <mergeCell ref="G963:H963"/>
    <mergeCell ref="G964:H964"/>
    <mergeCell ref="G965:H965"/>
    <mergeCell ref="G966:H988"/>
    <mergeCell ref="G1000:H1000"/>
    <mergeCell ref="G1001:H1001"/>
    <mergeCell ref="G1002:H1002"/>
    <mergeCell ref="G1003:H1003"/>
    <mergeCell ref="G1007:H1007"/>
    <mergeCell ref="G1008:H1008"/>
    <mergeCell ref="G1009:H1031"/>
    <mergeCell ref="G1035:H1036"/>
    <mergeCell ref="G1043:H1043"/>
    <mergeCell ref="G1046:H1046"/>
    <mergeCell ref="G1049:H1049"/>
    <mergeCell ref="G1050:H1050"/>
    <mergeCell ref="G1051:H1051"/>
    <mergeCell ref="G1052:H1074"/>
    <mergeCell ref="B1060:D1060"/>
    <mergeCell ref="B1061:F1061"/>
    <mergeCell ref="B1066:D1066"/>
    <mergeCell ref="B1067:F1067"/>
    <mergeCell ref="B1075:H1076"/>
    <mergeCell ref="B1077:H1077"/>
    <mergeCell ref="B1078:F1078"/>
    <mergeCell ref="G1078:H1079"/>
    <mergeCell ref="G1086:H1086"/>
    <mergeCell ref="G1087:H1087"/>
    <mergeCell ref="G958:H958"/>
    <mergeCell ref="G959:H959"/>
    <mergeCell ref="B961:D961"/>
    <mergeCell ref="G961:H961"/>
    <mergeCell ref="B962:F962"/>
    <mergeCell ref="G962:H962"/>
    <mergeCell ref="B963:F963"/>
    <mergeCell ref="B968:D968"/>
    <mergeCell ref="B969:F969"/>
    <mergeCell ref="B974:D974"/>
    <mergeCell ref="B975:F975"/>
    <mergeCell ref="B980:D980"/>
    <mergeCell ref="B981:F981"/>
    <mergeCell ref="B989:H990"/>
    <mergeCell ref="B991:H991"/>
    <mergeCell ref="B992:F992"/>
    <mergeCell ref="G992:H993"/>
    <mergeCell ref="B1004:D1004"/>
    <mergeCell ref="G1004:H1004"/>
    <mergeCell ref="B1005:F1005"/>
    <mergeCell ref="G1005:H1005"/>
    <mergeCell ref="B1024:F1024"/>
    <mergeCell ref="B1032:H1033"/>
    <mergeCell ref="B1034:H1034"/>
    <mergeCell ref="B1035:F1035"/>
    <mergeCell ref="B1006:F1006"/>
    <mergeCell ref="G1006:H1006"/>
    <mergeCell ref="B1011:D1011"/>
    <mergeCell ref="B1012:F1012"/>
    <mergeCell ref="B1017:D1017"/>
    <mergeCell ref="B1018:F1018"/>
    <mergeCell ref="B1023:D1023"/>
    <mergeCell ref="I1005:I1047"/>
    <mergeCell ref="I1048:I1090"/>
    <mergeCell ref="G1088:H1088"/>
    <mergeCell ref="G1089:H1089"/>
    <mergeCell ref="B1090:D1090"/>
    <mergeCell ref="G1090:H1090"/>
    <mergeCell ref="G1044:H1044"/>
    <mergeCell ref="G1045:H1045"/>
    <mergeCell ref="B1047:D1047"/>
    <mergeCell ref="G1047:H1047"/>
    <mergeCell ref="B1048:F1048"/>
    <mergeCell ref="G1048:H1048"/>
    <mergeCell ref="B1049:F1049"/>
    <mergeCell ref="G1093:H1093"/>
    <mergeCell ref="G1094:H1094"/>
    <mergeCell ref="B1092:F1092"/>
    <mergeCell ref="B1097:D1097"/>
    <mergeCell ref="B1098:F1098"/>
    <mergeCell ref="B1103:D1103"/>
    <mergeCell ref="B1104:F1104"/>
    <mergeCell ref="B1109:D1109"/>
    <mergeCell ref="B1120:H1120"/>
    <mergeCell ref="B1121:F1121"/>
    <mergeCell ref="G1121:H1122"/>
    <mergeCell ref="G1129:H1129"/>
    <mergeCell ref="B1196:F1196"/>
    <mergeCell ref="B1204:H1205"/>
    <mergeCell ref="G1180:H1180"/>
    <mergeCell ref="G1181:H1203"/>
    <mergeCell ref="B1183:D1183"/>
    <mergeCell ref="B1184:F1184"/>
    <mergeCell ref="B1189:D1189"/>
    <mergeCell ref="B1190:F1190"/>
    <mergeCell ref="B1195:D1195"/>
    <mergeCell ref="B1110:F1110"/>
    <mergeCell ref="B1118:H1119"/>
    <mergeCell ref="B1054:D1054"/>
    <mergeCell ref="B1055:F1055"/>
    <mergeCell ref="B1091:F1091"/>
    <mergeCell ref="G1091:H1091"/>
    <mergeCell ref="I1091:I1133"/>
    <mergeCell ref="G1092:H1092"/>
    <mergeCell ref="G1095:H1117"/>
    <mergeCell ref="B1140:D1140"/>
    <mergeCell ref="B1146:D1146"/>
    <mergeCell ref="B1147:F1147"/>
    <mergeCell ref="B1152:D1152"/>
    <mergeCell ref="B1153:F1153"/>
    <mergeCell ref="B1161:H1162"/>
    <mergeCell ref="B1163:H1163"/>
    <mergeCell ref="B1164:F1164"/>
    <mergeCell ref="G1132:H1132"/>
    <mergeCell ref="B1133:D1133"/>
    <mergeCell ref="G1133:H1133"/>
    <mergeCell ref="B1134:F1134"/>
    <mergeCell ref="G1134:H1134"/>
    <mergeCell ref="B1135:F1135"/>
    <mergeCell ref="B1141:F1141"/>
    <mergeCell ref="I1134:I1176"/>
    <mergeCell ref="I1177:I1219"/>
    <mergeCell ref="G1130:H1130"/>
    <mergeCell ref="G1131:H1131"/>
    <mergeCell ref="G1135:H1135"/>
    <mergeCell ref="G1136:H1136"/>
    <mergeCell ref="G1137:H1137"/>
    <mergeCell ref="G1138:H1160"/>
    <mergeCell ref="G1175:H1175"/>
    <mergeCell ref="G1217:H1217"/>
    <mergeCell ref="G1218:H1218"/>
    <mergeCell ref="B1219:D1219"/>
    <mergeCell ref="G1219:H1219"/>
    <mergeCell ref="G1164:H1165"/>
    <mergeCell ref="G1172:H1172"/>
    <mergeCell ref="B1206:H1206"/>
    <mergeCell ref="B1207:F1207"/>
    <mergeCell ref="G1207:H1208"/>
    <mergeCell ref="G1215:H1215"/>
    <mergeCell ref="G1216:H1216"/>
    <mergeCell ref="G1264:H1264"/>
    <mergeCell ref="G1265:H1265"/>
    <mergeCell ref="G1266:H1266"/>
    <mergeCell ref="G1267:H1289"/>
    <mergeCell ref="B1275:D1275"/>
    <mergeCell ref="B1276:F1276"/>
    <mergeCell ref="B1281:D1281"/>
    <mergeCell ref="B1282:F1282"/>
    <mergeCell ref="B1290:H1291"/>
    <mergeCell ref="B1292:H1292"/>
    <mergeCell ref="B1293:F1293"/>
    <mergeCell ref="G1293:H1294"/>
    <mergeCell ref="G1301:H1301"/>
    <mergeCell ref="G1302:H1302"/>
    <mergeCell ref="G1173:H1173"/>
    <mergeCell ref="G1174:H1174"/>
    <mergeCell ref="B1176:D1176"/>
    <mergeCell ref="G1176:H1176"/>
    <mergeCell ref="B1177:F1177"/>
    <mergeCell ref="G1177:H1177"/>
    <mergeCell ref="B1178:F1178"/>
    <mergeCell ref="B1238:D1238"/>
    <mergeCell ref="B1239:F1239"/>
    <mergeCell ref="B1247:H1248"/>
    <mergeCell ref="B1249:H1249"/>
    <mergeCell ref="B1250:F1250"/>
    <mergeCell ref="B1220:F1220"/>
    <mergeCell ref="G1220:H1220"/>
    <mergeCell ref="B1221:F1221"/>
    <mergeCell ref="B1226:D1226"/>
    <mergeCell ref="B1227:F1227"/>
    <mergeCell ref="B1232:D1232"/>
    <mergeCell ref="B1233:F1233"/>
    <mergeCell ref="G1250:H1251"/>
    <mergeCell ref="G1258:H1258"/>
    <mergeCell ref="I1220:I1262"/>
    <mergeCell ref="I1263:I1305"/>
    <mergeCell ref="G1178:H1178"/>
    <mergeCell ref="G1179:H1179"/>
    <mergeCell ref="G1221:H1221"/>
    <mergeCell ref="G1222:H1222"/>
    <mergeCell ref="G1223:H1223"/>
    <mergeCell ref="G1224:H1246"/>
    <mergeCell ref="G1261:H1261"/>
    <mergeCell ref="G1303:H1303"/>
    <mergeCell ref="G1304:H1304"/>
    <mergeCell ref="B1305:D1305"/>
    <mergeCell ref="G1305:H1305"/>
    <mergeCell ref="G20:H42"/>
    <mergeCell ref="B45:H45"/>
    <mergeCell ref="G99:H99"/>
    <mergeCell ref="G100:H100"/>
    <mergeCell ref="B101:D101"/>
    <mergeCell ref="G101:H101"/>
    <mergeCell ref="A2:A44"/>
    <mergeCell ref="B2:H2"/>
    <mergeCell ref="I2:I58"/>
    <mergeCell ref="B3:F3"/>
    <mergeCell ref="G3:H4"/>
    <mergeCell ref="G11:H11"/>
    <mergeCell ref="I59:I101"/>
    <mergeCell ref="B86:H87"/>
    <mergeCell ref="B88:H88"/>
    <mergeCell ref="B89:F89"/>
    <mergeCell ref="G89:H90"/>
    <mergeCell ref="G97:H97"/>
    <mergeCell ref="G98:H98"/>
    <mergeCell ref="B102:F102"/>
    <mergeCell ref="G102:H102"/>
    <mergeCell ref="B103:F103"/>
    <mergeCell ref="B108:D108"/>
    <mergeCell ref="B109:F109"/>
    <mergeCell ref="B114:D114"/>
    <mergeCell ref="B115:F115"/>
    <mergeCell ref="B120:D120"/>
    <mergeCell ref="B121:F121"/>
    <mergeCell ref="B129:H130"/>
    <mergeCell ref="B131:H131"/>
    <mergeCell ref="B132:F132"/>
    <mergeCell ref="G60:H60"/>
    <mergeCell ref="G61:H61"/>
    <mergeCell ref="G218:H219"/>
    <mergeCell ref="G226:H226"/>
    <mergeCell ref="G227:H227"/>
    <mergeCell ref="G228:H228"/>
    <mergeCell ref="G229:H229"/>
    <mergeCell ref="B230:D230"/>
    <mergeCell ref="B237:D237"/>
    <mergeCell ref="B258:H259"/>
    <mergeCell ref="B260:H260"/>
    <mergeCell ref="G270:H270"/>
    <mergeCell ref="G271:H271"/>
    <mergeCell ref="B301:H302"/>
    <mergeCell ref="B303:H303"/>
    <mergeCell ref="B344:H345"/>
    <mergeCell ref="B346:H346"/>
    <mergeCell ref="G261:H262"/>
    <mergeCell ref="G269:H269"/>
    <mergeCell ref="G272:H272"/>
    <mergeCell ref="G273:H273"/>
    <mergeCell ref="G274:H274"/>
    <mergeCell ref="G276:H276"/>
    <mergeCell ref="G277:H277"/>
    <mergeCell ref="G278:H300"/>
    <mergeCell ref="G304:H305"/>
    <mergeCell ref="G312:H312"/>
    <mergeCell ref="G313:H313"/>
    <mergeCell ref="G314:H314"/>
    <mergeCell ref="G315:H315"/>
    <mergeCell ref="G316:H316"/>
    <mergeCell ref="G317:H317"/>
    <mergeCell ref="B372:D372"/>
    <mergeCell ref="B373:F373"/>
    <mergeCell ref="B378:D378"/>
    <mergeCell ref="B379:F379"/>
    <mergeCell ref="B390:F390"/>
    <mergeCell ref="B403:F403"/>
    <mergeCell ref="B404:F404"/>
    <mergeCell ref="B402:D402"/>
    <mergeCell ref="B409:D409"/>
    <mergeCell ref="B410:F410"/>
    <mergeCell ref="B415:D415"/>
    <mergeCell ref="B416:F416"/>
    <mergeCell ref="B421:D421"/>
    <mergeCell ref="B422:F422"/>
    <mergeCell ref="B433:F433"/>
    <mergeCell ref="B445:D445"/>
    <mergeCell ref="B446:F446"/>
    <mergeCell ref="B447:F447"/>
    <mergeCell ref="B452:D452"/>
    <mergeCell ref="B453:F453"/>
    <mergeCell ref="B459:F459"/>
    <mergeCell ref="B458:D458"/>
    <mergeCell ref="B464:D464"/>
    <mergeCell ref="B465:F465"/>
    <mergeCell ref="B476:F476"/>
    <mergeCell ref="B488:D488"/>
    <mergeCell ref="B489:F489"/>
    <mergeCell ref="B490:F490"/>
    <mergeCell ref="A217:A259"/>
    <mergeCell ref="A260:A302"/>
    <mergeCell ref="A303:A345"/>
    <mergeCell ref="A346:A388"/>
    <mergeCell ref="A389:A431"/>
    <mergeCell ref="A432:A474"/>
    <mergeCell ref="A475:A517"/>
    <mergeCell ref="A518:A560"/>
    <mergeCell ref="A561:A603"/>
    <mergeCell ref="A604:A646"/>
    <mergeCell ref="A647:A689"/>
    <mergeCell ref="A690:A732"/>
    <mergeCell ref="A733:A775"/>
    <mergeCell ref="A776:A818"/>
    <mergeCell ref="A1120:A1162"/>
    <mergeCell ref="A1163:A1205"/>
    <mergeCell ref="A1206:A1248"/>
    <mergeCell ref="A1249:A1291"/>
    <mergeCell ref="A1292:A1334"/>
    <mergeCell ref="A819:A861"/>
    <mergeCell ref="A862:A904"/>
    <mergeCell ref="A905:A947"/>
    <mergeCell ref="A948:A990"/>
    <mergeCell ref="A991:A1033"/>
    <mergeCell ref="A1034:A1076"/>
    <mergeCell ref="A1077:A1119"/>
    <mergeCell ref="G1259:H1259"/>
    <mergeCell ref="G1260:H1260"/>
    <mergeCell ref="B1262:D1262"/>
    <mergeCell ref="G1262:H1262"/>
    <mergeCell ref="B1263:F1263"/>
    <mergeCell ref="G1263:H1263"/>
    <mergeCell ref="B1264:F1264"/>
    <mergeCell ref="G1309:H1309"/>
    <mergeCell ref="G1310:H1332"/>
    <mergeCell ref="B1269:D1269"/>
    <mergeCell ref="B1270:F1270"/>
    <mergeCell ref="B1306:F1306"/>
    <mergeCell ref="G1306:H1306"/>
    <mergeCell ref="B1307:F1307"/>
    <mergeCell ref="G1307:H1307"/>
    <mergeCell ref="G1308:H1308"/>
    <mergeCell ref="A1336:I1337"/>
    <mergeCell ref="C1339:D1339"/>
    <mergeCell ref="F1339:G1339"/>
    <mergeCell ref="C1384:D1384"/>
    <mergeCell ref="F1384:G1384"/>
    <mergeCell ref="D1419:E1419"/>
    <mergeCell ref="B1312:D1312"/>
    <mergeCell ref="B1313:F1313"/>
    <mergeCell ref="B1318:D1318"/>
    <mergeCell ref="B1319:F1319"/>
    <mergeCell ref="B1324:D1324"/>
    <mergeCell ref="B1325:F1325"/>
    <mergeCell ref="B1333:H1334"/>
    <mergeCell ref="G13:H13"/>
    <mergeCell ref="G14:H14"/>
    <mergeCell ref="B15:D15"/>
    <mergeCell ref="G15:H15"/>
    <mergeCell ref="B16:F16"/>
    <mergeCell ref="G16:H16"/>
    <mergeCell ref="B17:F17"/>
    <mergeCell ref="G17:H17"/>
    <mergeCell ref="G18:H18"/>
    <mergeCell ref="G19:H19"/>
    <mergeCell ref="B23:F23"/>
    <mergeCell ref="B28:D28"/>
    <mergeCell ref="B29:F29"/>
    <mergeCell ref="B34:D34"/>
    <mergeCell ref="G12:H12"/>
    <mergeCell ref="B22:D22"/>
    <mergeCell ref="B35:F35"/>
    <mergeCell ref="B43:H44"/>
    <mergeCell ref="B46:F46"/>
    <mergeCell ref="G46:H47"/>
    <mergeCell ref="G54:H54"/>
    <mergeCell ref="G55:H55"/>
    <mergeCell ref="G56:H56"/>
    <mergeCell ref="G57:H57"/>
    <mergeCell ref="B58:D58"/>
    <mergeCell ref="G58:H58"/>
    <mergeCell ref="B59:F59"/>
    <mergeCell ref="G59:H59"/>
    <mergeCell ref="B157:D157"/>
    <mergeCell ref="B163:D163"/>
    <mergeCell ref="B144:D144"/>
    <mergeCell ref="B145:F145"/>
    <mergeCell ref="G145:H145"/>
    <mergeCell ref="B146:F146"/>
    <mergeCell ref="B151:D151"/>
    <mergeCell ref="B152:F152"/>
    <mergeCell ref="B158:F158"/>
    <mergeCell ref="G106:H128"/>
    <mergeCell ref="G146:H146"/>
    <mergeCell ref="I188:I230"/>
    <mergeCell ref="G189:H189"/>
    <mergeCell ref="G190:H190"/>
    <mergeCell ref="G191:H191"/>
    <mergeCell ref="G192:H214"/>
    <mergeCell ref="G62:H62"/>
    <mergeCell ref="G63:H85"/>
    <mergeCell ref="I102:I144"/>
    <mergeCell ref="G103:H103"/>
    <mergeCell ref="G104:H104"/>
    <mergeCell ref="G105:H105"/>
    <mergeCell ref="I145:I187"/>
    <mergeCell ref="G132:H133"/>
    <mergeCell ref="G140:H140"/>
    <mergeCell ref="G141:H141"/>
    <mergeCell ref="G142:H142"/>
    <mergeCell ref="G143:H143"/>
    <mergeCell ref="G144:H144"/>
    <mergeCell ref="G147:H147"/>
    <mergeCell ref="G148:H148"/>
    <mergeCell ref="G149:H171"/>
    <mergeCell ref="G175:H176"/>
    <mergeCell ref="G183:H183"/>
    <mergeCell ref="G184:H184"/>
    <mergeCell ref="G185:H185"/>
    <mergeCell ref="G186:H186"/>
    <mergeCell ref="B188:F188"/>
    <mergeCell ref="B189:F189"/>
    <mergeCell ref="B164:F164"/>
    <mergeCell ref="B172:H173"/>
    <mergeCell ref="B174:H174"/>
    <mergeCell ref="B175:F175"/>
    <mergeCell ref="B187:D187"/>
    <mergeCell ref="G187:H187"/>
    <mergeCell ref="G188:H188"/>
    <mergeCell ref="B217:H217"/>
    <mergeCell ref="B218:F218"/>
    <mergeCell ref="B194:D194"/>
    <mergeCell ref="B195:F195"/>
    <mergeCell ref="B200:D200"/>
    <mergeCell ref="B201:F201"/>
    <mergeCell ref="B206:D206"/>
    <mergeCell ref="B207:F207"/>
    <mergeCell ref="B215:H216"/>
    <mergeCell ref="G235:H257"/>
    <mergeCell ref="G275:H275"/>
    <mergeCell ref="G230:H230"/>
    <mergeCell ref="G231:H231"/>
    <mergeCell ref="I231:I273"/>
    <mergeCell ref="G232:H232"/>
    <mergeCell ref="G233:H233"/>
    <mergeCell ref="G234:H234"/>
    <mergeCell ref="I274:I316"/>
    <mergeCell ref="G356:H356"/>
    <mergeCell ref="G357:H357"/>
    <mergeCell ref="G358:H358"/>
    <mergeCell ref="G359:H359"/>
    <mergeCell ref="G360:H360"/>
    <mergeCell ref="G355:H355"/>
    <mergeCell ref="G361:H361"/>
    <mergeCell ref="G362:H362"/>
    <mergeCell ref="G363:H363"/>
    <mergeCell ref="G398:H398"/>
    <mergeCell ref="G399:H399"/>
    <mergeCell ref="G364:H386"/>
    <mergeCell ref="G390:H391"/>
    <mergeCell ref="G400:H400"/>
    <mergeCell ref="G401:H401"/>
    <mergeCell ref="I317:I359"/>
    <mergeCell ref="G318:H318"/>
    <mergeCell ref="G319:H319"/>
    <mergeCell ref="G320:H320"/>
    <mergeCell ref="G321:H343"/>
    <mergeCell ref="G347:H348"/>
    <mergeCell ref="I360:I402"/>
    <mergeCell ref="G433:H434"/>
    <mergeCell ref="G441:H441"/>
    <mergeCell ref="G442:H442"/>
    <mergeCell ref="G443:H443"/>
    <mergeCell ref="G444:H444"/>
    <mergeCell ref="G445:H445"/>
    <mergeCell ref="G446:H446"/>
    <mergeCell ref="G448:H448"/>
    <mergeCell ref="G449:H449"/>
    <mergeCell ref="G519:H520"/>
    <mergeCell ref="G527:H527"/>
    <mergeCell ref="G488:H488"/>
    <mergeCell ref="G489:H489"/>
    <mergeCell ref="I489:I531"/>
    <mergeCell ref="G490:H490"/>
    <mergeCell ref="G491:H491"/>
    <mergeCell ref="G492:H492"/>
    <mergeCell ref="G493:H515"/>
    <mergeCell ref="G407:H429"/>
    <mergeCell ref="G447:H447"/>
    <mergeCell ref="G450:H472"/>
    <mergeCell ref="G476:H477"/>
    <mergeCell ref="G484:H484"/>
    <mergeCell ref="G485:H485"/>
    <mergeCell ref="G486:H486"/>
    <mergeCell ref="G487:H487"/>
    <mergeCell ref="G402:H402"/>
    <mergeCell ref="G403:H403"/>
    <mergeCell ref="I403:I445"/>
    <mergeCell ref="G404:H404"/>
    <mergeCell ref="G405:H405"/>
    <mergeCell ref="G406:H406"/>
    <mergeCell ref="I446:I488"/>
    <mergeCell ref="G528:H528"/>
    <mergeCell ref="G529:H529"/>
    <mergeCell ref="G530:H530"/>
    <mergeCell ref="G531:H531"/>
    <mergeCell ref="G605:H606"/>
    <mergeCell ref="G613:H613"/>
    <mergeCell ref="G571:H571"/>
    <mergeCell ref="G572:H572"/>
    <mergeCell ref="G576:H576"/>
    <mergeCell ref="G577:H577"/>
    <mergeCell ref="G578:H578"/>
    <mergeCell ref="G579:H601"/>
    <mergeCell ref="G616:H616"/>
    <mergeCell ref="G619:H619"/>
    <mergeCell ref="G620:H620"/>
    <mergeCell ref="G621:H621"/>
    <mergeCell ref="G622:H644"/>
    <mergeCell ref="B630:D630"/>
    <mergeCell ref="B631:F631"/>
    <mergeCell ref="B636:D636"/>
    <mergeCell ref="B637:F637"/>
    <mergeCell ref="B645:H646"/>
    <mergeCell ref="B647:H647"/>
    <mergeCell ref="B648:F648"/>
    <mergeCell ref="G648:H649"/>
    <mergeCell ref="G656:H656"/>
    <mergeCell ref="G657:H657"/>
    <mergeCell ref="B551:F551"/>
    <mergeCell ref="B559:H560"/>
    <mergeCell ref="G562:H563"/>
    <mergeCell ref="G570:H570"/>
    <mergeCell ref="B518:H518"/>
    <mergeCell ref="G532:H532"/>
    <mergeCell ref="I532:I574"/>
    <mergeCell ref="G533:H533"/>
    <mergeCell ref="G534:H534"/>
    <mergeCell ref="G535:H535"/>
    <mergeCell ref="G536:H558"/>
    <mergeCell ref="B581:D581"/>
    <mergeCell ref="B587:D587"/>
    <mergeCell ref="B588:F588"/>
    <mergeCell ref="B593:D593"/>
    <mergeCell ref="B594:F594"/>
    <mergeCell ref="B602:H603"/>
    <mergeCell ref="B604:H604"/>
    <mergeCell ref="B605:F605"/>
    <mergeCell ref="G573:H573"/>
    <mergeCell ref="B574:D574"/>
    <mergeCell ref="G574:H574"/>
    <mergeCell ref="B575:F575"/>
    <mergeCell ref="G575:H575"/>
    <mergeCell ref="B576:F576"/>
    <mergeCell ref="B582:F582"/>
    <mergeCell ref="I575:I617"/>
    <mergeCell ref="I618:I660"/>
    <mergeCell ref="G658:H658"/>
    <mergeCell ref="G659:H659"/>
    <mergeCell ref="B660:D660"/>
    <mergeCell ref="G660:H660"/>
    <mergeCell ref="G614:H614"/>
    <mergeCell ref="G615:H615"/>
    <mergeCell ref="B617:D617"/>
    <mergeCell ref="G617:H617"/>
    <mergeCell ref="B618:F618"/>
    <mergeCell ref="G618:H618"/>
    <mergeCell ref="B619:F619"/>
    <mergeCell ref="G663:H663"/>
    <mergeCell ref="G664:H664"/>
    <mergeCell ref="B662:F662"/>
    <mergeCell ref="B667:D667"/>
    <mergeCell ref="B668:F668"/>
    <mergeCell ref="B673:D673"/>
    <mergeCell ref="B674:F674"/>
    <mergeCell ref="B679:D679"/>
    <mergeCell ref="B690:H690"/>
    <mergeCell ref="B691:F691"/>
    <mergeCell ref="G691:H692"/>
    <mergeCell ref="G699:H699"/>
    <mergeCell ref="B766:F766"/>
    <mergeCell ref="B774:H775"/>
    <mergeCell ref="G750:H750"/>
    <mergeCell ref="G751:H773"/>
    <mergeCell ref="B753:D753"/>
    <mergeCell ref="B754:F754"/>
    <mergeCell ref="B759:D759"/>
    <mergeCell ref="B760:F760"/>
    <mergeCell ref="B765:D765"/>
    <mergeCell ref="B680:F680"/>
    <mergeCell ref="B688:H689"/>
    <mergeCell ref="B624:D624"/>
    <mergeCell ref="B625:F625"/>
    <mergeCell ref="B661:F661"/>
    <mergeCell ref="G661:H661"/>
    <mergeCell ref="I661:I703"/>
    <mergeCell ref="G662:H662"/>
    <mergeCell ref="G665:H687"/>
    <mergeCell ref="B710:D710"/>
    <mergeCell ref="B716:D716"/>
    <mergeCell ref="B717:F717"/>
    <mergeCell ref="B722:D722"/>
    <mergeCell ref="B723:F723"/>
    <mergeCell ref="B731:H732"/>
    <mergeCell ref="B733:H733"/>
    <mergeCell ref="B734:F734"/>
    <mergeCell ref="G702:H702"/>
    <mergeCell ref="B703:D703"/>
    <mergeCell ref="G703:H703"/>
    <mergeCell ref="B704:F704"/>
    <mergeCell ref="G704:H704"/>
    <mergeCell ref="B705:F705"/>
    <mergeCell ref="B711:F711"/>
    <mergeCell ref="I704:I746"/>
    <mergeCell ref="I747:I789"/>
    <mergeCell ref="G700:H700"/>
    <mergeCell ref="G701:H701"/>
    <mergeCell ref="G705:H705"/>
    <mergeCell ref="G706:H706"/>
    <mergeCell ref="G707:H707"/>
    <mergeCell ref="G708:H730"/>
    <mergeCell ref="G745:H745"/>
    <mergeCell ref="G787:H787"/>
    <mergeCell ref="G788:H788"/>
    <mergeCell ref="B789:D789"/>
    <mergeCell ref="G789:H789"/>
    <mergeCell ref="G734:H735"/>
    <mergeCell ref="G742:H742"/>
    <mergeCell ref="B776:H776"/>
    <mergeCell ref="B777:F777"/>
    <mergeCell ref="G777:H778"/>
    <mergeCell ref="G785:H785"/>
    <mergeCell ref="G786:H786"/>
    <mergeCell ref="G834:H834"/>
    <mergeCell ref="G835:H835"/>
    <mergeCell ref="G836:H836"/>
    <mergeCell ref="G837:H859"/>
    <mergeCell ref="B845:D845"/>
    <mergeCell ref="B846:F846"/>
    <mergeCell ref="B851:D851"/>
    <mergeCell ref="B852:F852"/>
    <mergeCell ref="B860:H861"/>
    <mergeCell ref="B862:H862"/>
    <mergeCell ref="B863:F863"/>
    <mergeCell ref="G863:H864"/>
    <mergeCell ref="G871:H871"/>
    <mergeCell ref="G872:H872"/>
    <mergeCell ref="G743:H743"/>
    <mergeCell ref="G744:H744"/>
    <mergeCell ref="B746:D746"/>
    <mergeCell ref="G746:H746"/>
    <mergeCell ref="B747:F747"/>
    <mergeCell ref="G747:H747"/>
    <mergeCell ref="B748:F748"/>
    <mergeCell ref="B808:D808"/>
    <mergeCell ref="B809:F809"/>
    <mergeCell ref="B817:H818"/>
    <mergeCell ref="B819:H819"/>
    <mergeCell ref="B820:F820"/>
    <mergeCell ref="B790:F790"/>
    <mergeCell ref="G790:H790"/>
    <mergeCell ref="B791:F791"/>
    <mergeCell ref="B796:D796"/>
    <mergeCell ref="B797:F797"/>
    <mergeCell ref="B802:D802"/>
    <mergeCell ref="B803:F803"/>
    <mergeCell ref="G820:H821"/>
    <mergeCell ref="G828:H828"/>
    <mergeCell ref="I790:I832"/>
    <mergeCell ref="I833:I875"/>
    <mergeCell ref="G748:H748"/>
    <mergeCell ref="G749:H749"/>
    <mergeCell ref="G791:H791"/>
    <mergeCell ref="G792:H792"/>
    <mergeCell ref="G793:H793"/>
    <mergeCell ref="G794:H816"/>
    <mergeCell ref="G831:H831"/>
    <mergeCell ref="G873:H873"/>
    <mergeCell ref="G874:H874"/>
    <mergeCell ref="B875:D875"/>
    <mergeCell ref="G875:H875"/>
    <mergeCell ref="G829:H829"/>
    <mergeCell ref="G830:H830"/>
    <mergeCell ref="B832:D832"/>
    <mergeCell ref="G832:H832"/>
    <mergeCell ref="B833:F833"/>
    <mergeCell ref="G833:H833"/>
    <mergeCell ref="B834:F834"/>
    <mergeCell ref="G878:H878"/>
    <mergeCell ref="G879:H879"/>
    <mergeCell ref="B877:F877"/>
    <mergeCell ref="B882:D882"/>
    <mergeCell ref="B883:F883"/>
    <mergeCell ref="B888:D888"/>
    <mergeCell ref="B889:F889"/>
    <mergeCell ref="B894:D894"/>
    <mergeCell ref="B905:H905"/>
    <mergeCell ref="B906:F906"/>
    <mergeCell ref="G906:H907"/>
    <mergeCell ref="G914:H914"/>
    <mergeCell ref="B895:F895"/>
    <mergeCell ref="B903:H904"/>
    <mergeCell ref="B839:D839"/>
    <mergeCell ref="B840:F840"/>
    <mergeCell ref="B876:F876"/>
    <mergeCell ref="G876:H876"/>
    <mergeCell ref="I876:I918"/>
    <mergeCell ref="G877:H877"/>
    <mergeCell ref="G880:H902"/>
    <mergeCell ref="B925:D925"/>
    <mergeCell ref="B931:D931"/>
    <mergeCell ref="B932:F932"/>
    <mergeCell ref="B937:D937"/>
    <mergeCell ref="B938:F938"/>
    <mergeCell ref="B946:H947"/>
    <mergeCell ref="B948:H948"/>
    <mergeCell ref="B949:F949"/>
    <mergeCell ref="G917:H917"/>
    <mergeCell ref="B918:D918"/>
    <mergeCell ref="G918:H918"/>
    <mergeCell ref="B919:F919"/>
    <mergeCell ref="G919:H919"/>
    <mergeCell ref="B920:F920"/>
    <mergeCell ref="B926:F926"/>
    <mergeCell ref="G949:H950"/>
    <mergeCell ref="G957:H957"/>
    <mergeCell ref="I919:I961"/>
    <mergeCell ref="I962:I1004"/>
    <mergeCell ref="G915:H915"/>
    <mergeCell ref="G916:H916"/>
    <mergeCell ref="G920:H920"/>
    <mergeCell ref="G921:H921"/>
    <mergeCell ref="G922:H922"/>
    <mergeCell ref="G923:H945"/>
    <mergeCell ref="G960:H960"/>
  </mergeCells>
  <dataValidations>
    <dataValidation type="list" allowBlank="1" showErrorMessage="1" sqref="C25:C27 C68:C70 C111:C113 C154:C156 C197:C199 C240:C242 C283:C285 C326:C328 C369:C371 C412:C414 C455:C457 C498:C500 C541:C543 C584:C586 C627:C629 C670:C672 C713:C715 C756:C758 C799:C801 C842:C844 C885:C887 C928:C930 C971:C973 C1014:C1016 C1057:C1059 C1100:C1102 C1143:C1145 C1186:C1188 C1229:C1231 C1272:C1274 C1315:C1317">
      <formula1>"Secured Loan,Unsecured Loan"</formula1>
    </dataValidation>
    <dataValidation type="list" allowBlank="1" showErrorMessage="1" sqref="C31:C33 C74:C76 C117:C119 C160:C162 C203:C205 C246:C248 C289:C291 C332:C334 C375:C377 C418:C420 C461:C463 C504:C506 C547:C549 C590:C592 C633:C635 C676:C678 C719:C721 C762:C764 C805:C807 C848:C850 C891:C893 C934:C936 C977:C979 C1020:C1022 C1063:C1065 C1106:C1108 C1149:C1151 C1192:C1194 C1235:C1237 C1278:C1280 C1321:C1323">
      <formula1>"Stocks-Long Term,Stocks-Short Term,Gold,RD-Savings,Bonds,FD"</formula1>
    </dataValidation>
    <dataValidation type="list" allowBlank="1" showErrorMessage="1" sqref="C5:C14 C48:C57 C91:C100 C134:C143 C177:C186 C220:C229 C263:C272 C306:C315 C349:C358 C392:C401 C435:C444 C478:C487 C521:C530 C564:C573 C607:C616 C650:C659 C693:C702 C736:C745 C779:C788 C822:C831 C865:C874 C908:C917 C951:C960 C994:C1003 C1037:C1046 C1080:C1089 C1123:C1132 C1166:C1175 C1209:C1218 C1252:C1261 C1295:C1304">
      <formula1>"Internet bill,Rental,Insurance,Food &amp; groceries,Transportation (petrol, parking, toll),Shopping,Social/ Travel,Present,Hospital bill,Medicine bill,Others,Water bill,Electricity bill,Car loan,Vehicle service"</formula1>
    </dataValidation>
    <dataValidation type="list" allowBlank="1" showErrorMessage="1" sqref="C19:C21 C62:C64 C105:C107 C148:C150 C191:C193 C234:C236 C277:C279 C320:C322 C363:C365 C406:C408 C449:C451 C492:C494 C535:C537 C578:C580 C621:C623 C664:C666 C707:C709 C750:C752 C793:C795 C836:C838 C879:C881 C922:C924 C965:C967 C1008:C1010 C1051:C1053 C1094:C1096 C1137:C1139 C1180:C1182 C1223:C1225 C1266:C1268 C1309:C1311">
      <formula1>"SR Salary,DP Salary,Commission/Bonus,Reimbursement,Bank Interest,Dividend,Gift"</formula1>
    </dataValidation>
    <dataValidation type="list" allowBlank="1" showErrorMessage="1" sqref="F5:F14 F19:F21 F25:F27 F31:F33 C37:D42 F37:F42 F48:F57 F62:F64 F68:F70 F74:F76 C80:D85 F80:F85 F91:F100 F105:F107 F111:F113 F117:F119 C123:D128 F123:F128 F134:F143 F148:F150 F154:F156 F160:F162 C166:D171 F166:F171 F177:F186 F191:F193 F197:F199 F203:F205 C209:D214 F209:F214 F220:F229 F234:F236 F240:F242 F246:F248 C252:D257 F252:F257 F263:F272 F277:F279 F283:F285 F289:F291 C295:D300 F295:F300 F306:F315 F320:F322 F326:F328 F332:F334 C338:D343 F338:F343 F349:F358 F363:F365 F369:F371 F375:F377 C381:D386 F381:F386 F392:F401 F406:F408 F412:F414 F418:F420 C424:D429 F424:F429 F435:F444 F449:F451 F455:F457 F461:F463 C467:D472 F467:F472 F478:F487 F492:F494 F498:F500 F504:F506 C510:D515 F510:F515 F521:F530 F535:F537 F541:F543 F547:F549 C553:D558 F553:F558 F564:F573 F578:F580 F584:F586 F590:F592 C596:D601 F596:F601 F607:F616 F621:F623 F627:F629 F633:F635 C639:D644 F639:F644 F650:F659 F664:F666 F670:F672 F676:F678 C682:D687 F682:F687 F693:F702 F707:F709 F713:F715 F719:F721 C725:D730 F725:F730 F736:F745 F750:F752 F756:F758 F762:F764 C768:D773 F768:F773 F779:F788 F793:F795 F799:F801 F805:F807 C811:D816 F811:F816 F822:F831 F836:F838 F842:F844 F848:F850 C854:D859 F854:F859 F865:F874 F879:F881 F885:F887 F891:F893 C897:D902 F897:F902 F908:F917 F922:F924 F928:F930 F934:F936 C940:D945 F940:F945 F951:F960 F965:F967 F971:F973 F977:F979 C983:D988 F983:F988 F994:F1003 F1008:F1010 F1014:F1016 F1020:F1022 C1026:D1031 F1026:F1031 F1037:F1046 F1051:F1053 F1057:F1059 F1063:F1065 C1069:D1074 F1069:F1074 F1080:F1089 F1094:F1096 F1100:F1102 F1106:F1108 C1112:D1117 F1112:F1117 F1123:F1132 F1137:F1139 F1143:F1145 F1149:F1151 C1155:D1160 F1155:F1160 F1166:F1175 F1180:F1182 F1186:F1188 F1192:F1194 C1198:D1203 F1198:F1203 F1209:F1218 F1223:F1225 F1229:F1231 F1235:F1237 C1241:D1246 F1241:F1246 F1252:F1261 F1266:F1268 F1272:F1274 F1278:F1280 C1284:D1289 F1284:F1289 F1295:F1304 F1309:F1311 F1315:F1317 F1321:F1323 C1327:D1332 F1327:F1332">
      <formula1>"SR A/C - HDFC,DP A/C - Salary,SR CASH,DP CASH,DP A/C - IPPB,SR A/C - TDCC"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25"/>
    <col customWidth="1" min="3" max="3" width="32.13"/>
    <col customWidth="1" min="4" max="4" width="37.0"/>
    <col customWidth="1" min="6" max="6" width="18.38"/>
    <col customWidth="1" min="7" max="7" width="13.88"/>
  </cols>
  <sheetData>
    <row r="1">
      <c r="A1" s="1"/>
      <c r="B1" s="2"/>
      <c r="C1" s="2"/>
      <c r="D1" s="2"/>
      <c r="E1" s="2"/>
      <c r="F1" s="2"/>
      <c r="G1" s="1"/>
      <c r="H1" s="1"/>
      <c r="I1" s="1"/>
    </row>
    <row r="2">
      <c r="A2" s="1"/>
      <c r="B2" s="52">
        <v>45778.0</v>
      </c>
      <c r="C2" s="4"/>
      <c r="D2" s="4"/>
      <c r="E2" s="4"/>
      <c r="F2" s="4"/>
      <c r="G2" s="4"/>
      <c r="H2" s="5"/>
      <c r="I2" s="1"/>
    </row>
    <row r="3">
      <c r="B3" s="6" t="s">
        <v>0</v>
      </c>
      <c r="C3" s="4"/>
      <c r="D3" s="4"/>
      <c r="E3" s="4"/>
      <c r="F3" s="5"/>
      <c r="G3" s="7" t="s">
        <v>1</v>
      </c>
      <c r="H3" s="8"/>
    </row>
    <row r="4"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0"/>
      <c r="H4" s="11"/>
    </row>
    <row r="5">
      <c r="B5" s="12">
        <v>1.0</v>
      </c>
      <c r="C5" s="13"/>
      <c r="D5" s="13"/>
      <c r="E5" s="13"/>
      <c r="F5" s="13"/>
      <c r="G5" s="14" t="s">
        <v>7</v>
      </c>
      <c r="H5" s="15">
        <f>'April 2025'!E1420 - SUMIF(F5:F14, "SR A/C - HDFC", E5:E14)-SUMIF(F31:F33, "SR A/C - HDFC", E31:E33)-SUMIF(F25:F27, "SR A/C - HDFC", E25:E27)+SUMIF(F19:F21, "SR A/C - HDFC", E19:E21)+SUMIF(F37:F42, "SR A/C - HDFC", E37:E42)</f>
        <v>3303.73</v>
      </c>
    </row>
    <row r="6">
      <c r="B6" s="12">
        <v>2.0</v>
      </c>
      <c r="C6" s="13"/>
      <c r="D6" s="13"/>
      <c r="E6" s="13"/>
      <c r="F6" s="13"/>
      <c r="G6" s="14" t="s">
        <v>8</v>
      </c>
      <c r="H6" s="15">
        <f>'April 2025'!E1421 - SUMIF(F5:F14, "DP A/C - Salary", E5:E14)-SUMIF(F31:F33, "DP A/C - Salary", E31:E33)-SUMIF(F25:F27, "DP A/C - Salary", E25:E27)+SUMIF(F19:F21, "DP A/C - Salary", E19:E21)+SUMIF(F37:F42, "DP A/C - Salary", E37:E42)</f>
        <v>5928</v>
      </c>
    </row>
    <row r="7">
      <c r="B7" s="12">
        <v>3.0</v>
      </c>
      <c r="C7" s="13"/>
      <c r="D7" s="13"/>
      <c r="E7" s="13"/>
      <c r="F7" s="13"/>
      <c r="G7" s="14" t="s">
        <v>9</v>
      </c>
      <c r="H7" s="15">
        <f>'April 2025'!E1422 - SUMIF(F5:F14, "SR CASH", E5:E14)-SUMIF(F31:F33, "SR CASH", E31:E33)-SUMIF(F25:F27, "SR CASH", E25:E27)+SUMIF(F19:F21, "SR CASH", E19:E21)+SUMIF(F37:F42, "SR CASH", E37:E42)</f>
        <v>1633</v>
      </c>
    </row>
    <row r="8">
      <c r="B8" s="12">
        <v>4.0</v>
      </c>
      <c r="C8" s="13"/>
      <c r="D8" s="13"/>
      <c r="E8" s="13"/>
      <c r="F8" s="13"/>
      <c r="G8" s="14" t="s">
        <v>10</v>
      </c>
      <c r="H8" s="15">
        <f>'April 2025'!E1423 - SUMIF(F5:F14, "DP CASH", E5:E14)-SUMIF(F31:F33, "DP CASH", E31:E33)-SUMIF(F25:F27, "DP CASH", E25:E27)+SUMIF(F19:F21, "DP CASH", E19:E21)+SUMIF(F37:F42, "DP CASH", E37:E42)</f>
        <v>839</v>
      </c>
    </row>
    <row r="9">
      <c r="B9" s="12">
        <v>5.0</v>
      </c>
      <c r="C9" s="13"/>
      <c r="D9" s="12"/>
      <c r="E9" s="13"/>
      <c r="F9" s="12"/>
      <c r="G9" s="14" t="s">
        <v>11</v>
      </c>
      <c r="H9" s="15">
        <f>'April 2025'!E1424 - SUMIF(F5:F14, "SR A/C - TDCC", E5:E14)-SUMIF(F31:F33, "SR A/C - TDCC", E31:E33)-SUMIF(F25:F27, "SR A/C - TDCC", E25:E27)+SUMIF(F19:F21, "SR A/C - TDCC", E19:E21)+SUMIF(F37:F42, "SR A/C - TDCC", E37:E42)</f>
        <v>106373.4</v>
      </c>
    </row>
    <row r="10">
      <c r="B10" s="12">
        <v>6.0</v>
      </c>
      <c r="C10" s="13"/>
      <c r="D10" s="12"/>
      <c r="E10" s="13"/>
      <c r="F10" s="12"/>
      <c r="G10" s="14" t="s">
        <v>12</v>
      </c>
      <c r="H10" s="15">
        <f>'April 2025'!E1425 - SUMIF(F5:F14, "DP A/C - IPPB", E5:E14)-SUMIF(F31:F33, "DP A/C - IPPB", E31:E33)-SUMIF(F25:F27, "DP A/C - IPPB", E25:E27)+SUMIF(F19:F21, "DP A/C - IPPB", E19:E21)+SUMIF(F37:F42, "DP A/C - IPPB", E37:E42)</f>
        <v>50</v>
      </c>
    </row>
    <row r="11">
      <c r="B11" s="12">
        <v>7.0</v>
      </c>
      <c r="C11" s="13"/>
      <c r="D11" s="12"/>
      <c r="E11" s="13"/>
      <c r="F11" s="12"/>
      <c r="G11" s="16"/>
      <c r="H11" s="5"/>
    </row>
    <row r="12">
      <c r="B12" s="12">
        <v>8.0</v>
      </c>
      <c r="C12" s="13"/>
      <c r="D12" s="12"/>
      <c r="E12" s="13"/>
      <c r="F12" s="12"/>
      <c r="G12" s="17" t="s">
        <v>13</v>
      </c>
      <c r="H12" s="5"/>
    </row>
    <row r="13">
      <c r="B13" s="12">
        <v>9.0</v>
      </c>
      <c r="C13" s="13"/>
      <c r="D13" s="12"/>
      <c r="E13" s="13"/>
      <c r="F13" s="12"/>
      <c r="G13" s="18">
        <f>E15</f>
        <v>0</v>
      </c>
      <c r="H13" s="5"/>
    </row>
    <row r="14">
      <c r="B14" s="12">
        <v>10.0</v>
      </c>
      <c r="C14" s="13"/>
      <c r="D14" s="12"/>
      <c r="E14" s="13"/>
      <c r="F14" s="12"/>
      <c r="G14" s="19" t="s">
        <v>14</v>
      </c>
      <c r="H14" s="5"/>
    </row>
    <row r="15">
      <c r="B15" s="20" t="s">
        <v>15</v>
      </c>
      <c r="C15" s="4"/>
      <c r="D15" s="5"/>
      <c r="E15" s="9">
        <f>SUM(E5:E14)</f>
        <v>0</v>
      </c>
      <c r="F15" s="12"/>
      <c r="G15" s="16">
        <f>E22</f>
        <v>0</v>
      </c>
      <c r="H15" s="5"/>
    </row>
    <row r="16">
      <c r="B16" s="16"/>
      <c r="C16" s="4"/>
      <c r="D16" s="4"/>
      <c r="E16" s="4"/>
      <c r="F16" s="5"/>
      <c r="G16" s="21" t="s">
        <v>16</v>
      </c>
      <c r="H16" s="5"/>
    </row>
    <row r="17">
      <c r="B17" s="22" t="s">
        <v>17</v>
      </c>
      <c r="C17" s="4"/>
      <c r="D17" s="4"/>
      <c r="E17" s="4"/>
      <c r="F17" s="5"/>
      <c r="G17" s="16">
        <f>E28-SUMIF(C19:C21,"Reimbursement",E19:E21)</f>
        <v>0</v>
      </c>
      <c r="H17" s="5"/>
    </row>
    <row r="18">
      <c r="B18" s="9" t="s">
        <v>2</v>
      </c>
      <c r="C18" s="23" t="s">
        <v>18</v>
      </c>
      <c r="D18" s="20" t="s">
        <v>4</v>
      </c>
      <c r="E18" s="9" t="s">
        <v>5</v>
      </c>
      <c r="F18" s="9" t="s">
        <v>6</v>
      </c>
      <c r="G18" s="24" t="s">
        <v>19</v>
      </c>
      <c r="H18" s="5"/>
    </row>
    <row r="19">
      <c r="B19" s="12">
        <v>1.0</v>
      </c>
      <c r="C19" s="53"/>
      <c r="D19" s="13"/>
      <c r="E19" s="13"/>
      <c r="F19" s="13"/>
      <c r="G19" s="26">
        <f>E34</f>
        <v>0</v>
      </c>
      <c r="H19" s="5"/>
    </row>
    <row r="20">
      <c r="B20" s="12">
        <v>2.0</v>
      </c>
      <c r="C20" s="25"/>
      <c r="D20" s="13"/>
      <c r="E20" s="13"/>
      <c r="F20" s="13"/>
      <c r="G20" s="27"/>
      <c r="H20" s="8"/>
    </row>
    <row r="21">
      <c r="B21" s="12">
        <v>3.0</v>
      </c>
      <c r="C21" s="28"/>
      <c r="D21" s="12"/>
      <c r="E21" s="12"/>
      <c r="F21" s="12"/>
      <c r="G21" s="29"/>
      <c r="H21" s="30"/>
    </row>
    <row r="22">
      <c r="B22" s="20" t="s">
        <v>15</v>
      </c>
      <c r="C22" s="4"/>
      <c r="D22" s="5"/>
      <c r="E22" s="9">
        <f>SUM(E19:E21)</f>
        <v>0</v>
      </c>
      <c r="F22" s="12"/>
      <c r="G22" s="29"/>
      <c r="H22" s="30"/>
    </row>
    <row r="23">
      <c r="B23" s="31" t="s">
        <v>20</v>
      </c>
      <c r="C23" s="4"/>
      <c r="D23" s="4"/>
      <c r="E23" s="4"/>
      <c r="F23" s="5"/>
      <c r="G23" s="29"/>
      <c r="H23" s="30"/>
    </row>
    <row r="24">
      <c r="B24" s="9" t="s">
        <v>2</v>
      </c>
      <c r="C24" s="23" t="s">
        <v>21</v>
      </c>
      <c r="D24" s="20" t="s">
        <v>4</v>
      </c>
      <c r="E24" s="9" t="s">
        <v>5</v>
      </c>
      <c r="F24" s="9" t="s">
        <v>6</v>
      </c>
      <c r="G24" s="29"/>
      <c r="H24" s="30"/>
    </row>
    <row r="25">
      <c r="B25" s="12"/>
      <c r="C25" s="25"/>
      <c r="D25" s="13"/>
      <c r="E25" s="13"/>
      <c r="F25" s="13"/>
      <c r="G25" s="29"/>
      <c r="H25" s="30"/>
    </row>
    <row r="26">
      <c r="B26" s="12"/>
      <c r="C26" s="13"/>
      <c r="D26" s="13"/>
      <c r="E26" s="13"/>
      <c r="F26" s="12"/>
      <c r="G26" s="29"/>
      <c r="H26" s="30"/>
    </row>
    <row r="27">
      <c r="B27" s="12"/>
      <c r="C27" s="13"/>
      <c r="D27" s="13"/>
      <c r="E27" s="13"/>
      <c r="F27" s="12"/>
      <c r="G27" s="29"/>
      <c r="H27" s="30"/>
    </row>
    <row r="28">
      <c r="B28" s="20" t="s">
        <v>15</v>
      </c>
      <c r="C28" s="4"/>
      <c r="D28" s="5"/>
      <c r="E28" s="9">
        <f>SUM(E25:E27)</f>
        <v>0</v>
      </c>
      <c r="F28" s="12"/>
      <c r="G28" s="29"/>
      <c r="H28" s="30"/>
    </row>
    <row r="29">
      <c r="B29" s="32" t="s">
        <v>22</v>
      </c>
      <c r="C29" s="4"/>
      <c r="D29" s="4"/>
      <c r="E29" s="4"/>
      <c r="F29" s="5"/>
      <c r="G29" s="29"/>
      <c r="H29" s="30"/>
    </row>
    <row r="30">
      <c r="B30" s="9" t="s">
        <v>2</v>
      </c>
      <c r="C30" s="23" t="s">
        <v>23</v>
      </c>
      <c r="D30" s="20" t="s">
        <v>4</v>
      </c>
      <c r="E30" s="9" t="s">
        <v>5</v>
      </c>
      <c r="F30" s="9" t="s">
        <v>6</v>
      </c>
      <c r="G30" s="29"/>
      <c r="H30" s="30"/>
    </row>
    <row r="31">
      <c r="B31" s="12"/>
      <c r="C31" s="53"/>
      <c r="D31" s="13"/>
      <c r="E31" s="13"/>
      <c r="F31" s="13"/>
      <c r="G31" s="29"/>
      <c r="H31" s="30"/>
    </row>
    <row r="32">
      <c r="B32" s="12">
        <v>2.0</v>
      </c>
      <c r="C32" s="13"/>
      <c r="D32" s="13"/>
      <c r="E32" s="12"/>
      <c r="F32" s="12"/>
      <c r="G32" s="29"/>
      <c r="H32" s="30"/>
    </row>
    <row r="33">
      <c r="B33" s="12">
        <v>3.0</v>
      </c>
      <c r="C33" s="13"/>
      <c r="D33" s="13"/>
      <c r="E33" s="12"/>
      <c r="F33" s="12"/>
      <c r="G33" s="29"/>
      <c r="H33" s="30"/>
    </row>
    <row r="34">
      <c r="B34" s="20" t="s">
        <v>15</v>
      </c>
      <c r="C34" s="4"/>
      <c r="D34" s="5"/>
      <c r="E34" s="9">
        <f>SUM(E31:E33)</f>
        <v>0</v>
      </c>
      <c r="F34" s="12"/>
      <c r="G34" s="29"/>
      <c r="H34" s="30"/>
    </row>
    <row r="35">
      <c r="B35" s="32" t="s">
        <v>24</v>
      </c>
      <c r="C35" s="4"/>
      <c r="D35" s="4"/>
      <c r="E35" s="4"/>
      <c r="F35" s="5"/>
      <c r="G35" s="29"/>
      <c r="H35" s="30"/>
    </row>
    <row r="36">
      <c r="B36" s="9" t="s">
        <v>2</v>
      </c>
      <c r="C36" s="33" t="s">
        <v>25</v>
      </c>
      <c r="D36" s="33" t="s">
        <v>26</v>
      </c>
      <c r="E36" s="9" t="s">
        <v>5</v>
      </c>
      <c r="F36" s="9" t="s">
        <v>6</v>
      </c>
      <c r="G36" s="29"/>
      <c r="H36" s="30"/>
    </row>
    <row r="37">
      <c r="B37" s="12">
        <v>1.0</v>
      </c>
      <c r="C37" s="13"/>
      <c r="D37" s="13"/>
      <c r="E37" s="13"/>
      <c r="F37" s="12"/>
      <c r="G37" s="29"/>
      <c r="H37" s="30"/>
    </row>
    <row r="38">
      <c r="B38" s="12">
        <v>2.0</v>
      </c>
      <c r="C38" s="13"/>
      <c r="D38" s="13"/>
      <c r="E38" s="13"/>
      <c r="F38" s="13"/>
      <c r="G38" s="29"/>
      <c r="H38" s="30"/>
    </row>
    <row r="39">
      <c r="B39" s="12">
        <v>3.0</v>
      </c>
      <c r="C39" s="12"/>
      <c r="D39" s="12"/>
      <c r="E39" s="12"/>
      <c r="F39" s="12"/>
      <c r="G39" s="29"/>
      <c r="H39" s="30"/>
    </row>
    <row r="40">
      <c r="B40" s="12">
        <v>4.0</v>
      </c>
      <c r="C40" s="12"/>
      <c r="D40" s="12"/>
      <c r="E40" s="12"/>
      <c r="F40" s="12"/>
      <c r="G40" s="29"/>
      <c r="H40" s="30"/>
    </row>
    <row r="41">
      <c r="B41" s="12">
        <v>5.0</v>
      </c>
      <c r="C41" s="12"/>
      <c r="D41" s="12"/>
      <c r="E41" s="12"/>
      <c r="F41" s="12"/>
      <c r="G41" s="29"/>
      <c r="H41" s="30"/>
    </row>
    <row r="42">
      <c r="B42" s="12">
        <v>6.0</v>
      </c>
      <c r="C42" s="12"/>
      <c r="D42" s="12"/>
      <c r="E42" s="12"/>
      <c r="F42" s="12"/>
      <c r="G42" s="10"/>
      <c r="H42" s="11"/>
    </row>
    <row r="43">
      <c r="B43" s="34"/>
    </row>
    <row r="45">
      <c r="A45" s="1"/>
      <c r="B45" s="3">
        <v>45779.0</v>
      </c>
      <c r="C45" s="4"/>
      <c r="D45" s="4"/>
      <c r="E45" s="4"/>
      <c r="F45" s="4"/>
      <c r="G45" s="4"/>
      <c r="H45" s="5"/>
    </row>
    <row r="46">
      <c r="B46" s="6" t="s">
        <v>0</v>
      </c>
      <c r="C46" s="4"/>
      <c r="D46" s="4"/>
      <c r="E46" s="4"/>
      <c r="F46" s="5"/>
      <c r="G46" s="7" t="s">
        <v>1</v>
      </c>
      <c r="H46" s="8"/>
    </row>
    <row r="47">
      <c r="B47" s="9" t="s">
        <v>2</v>
      </c>
      <c r="C47" s="9" t="s">
        <v>3</v>
      </c>
      <c r="D47" s="9" t="s">
        <v>4</v>
      </c>
      <c r="E47" s="9" t="s">
        <v>5</v>
      </c>
      <c r="F47" s="9" t="s">
        <v>6</v>
      </c>
      <c r="G47" s="10"/>
      <c r="H47" s="11"/>
    </row>
    <row r="48">
      <c r="B48" s="12">
        <v>1.0</v>
      </c>
      <c r="C48" s="13"/>
      <c r="D48" s="13"/>
      <c r="E48" s="13"/>
      <c r="F48" s="13"/>
      <c r="G48" s="14" t="s">
        <v>7</v>
      </c>
      <c r="H48" s="15">
        <f>H5 - SUMIF(F48:F57, "SR A/C - HDFC", E48:E57)-SUMIF(F74:F76, "SR A/C - HDFC", E74:E76)-SUMIF(F68:F70, "SR A/C - HDFC", E68:E70)+SUMIF(F62:F64, "SR A/C - HDFC", E62:E64)+SUMIF(F80:F85, "SR A/C - HDFC", E80:E85)</f>
        <v>3303.73</v>
      </c>
    </row>
    <row r="49">
      <c r="B49" s="12">
        <v>2.0</v>
      </c>
      <c r="C49" s="13"/>
      <c r="D49" s="13"/>
      <c r="E49" s="13"/>
      <c r="F49" s="13"/>
      <c r="G49" s="14" t="s">
        <v>8</v>
      </c>
      <c r="H49" s="15">
        <f>H6 - SUMIF(F48:F57, "DP A/C - Salary", E48:E57)-SUMIF(F74:F76, "DP A/C - Salary", E74:E76)-SUMIF(F68:F70, "DP A/C - Salary", E68:E70)+SUMIF(F62:F64, "DP A/C - Salary", E62:E64)+SUMIF(F80:F85, "DP A/C - Salary", E80:E85)</f>
        <v>5928</v>
      </c>
    </row>
    <row r="50">
      <c r="B50" s="12">
        <v>3.0</v>
      </c>
      <c r="C50" s="13"/>
      <c r="D50" s="13"/>
      <c r="E50" s="13"/>
      <c r="F50" s="13"/>
      <c r="G50" s="14" t="s">
        <v>9</v>
      </c>
      <c r="H50" s="15">
        <f>H7 - SUMIF(F48:F57, "SR CASH", E48:E57)-SUMIF(F74:F76, "SR CASH", E74:E76)-SUMIF(F68:F70, "SR CASH", E68:E70)+SUMIF(F62:F64, "SR CASH", E62:E64)+SUMIF(F80:F85, "SR CASH", E80:E85)</f>
        <v>1633</v>
      </c>
    </row>
    <row r="51">
      <c r="B51" s="12">
        <v>4.0</v>
      </c>
      <c r="C51" s="13"/>
      <c r="D51" s="12"/>
      <c r="E51" s="13"/>
      <c r="F51" s="12"/>
      <c r="G51" s="14" t="s">
        <v>10</v>
      </c>
      <c r="H51" s="15">
        <f>H8 - SUMIF(F48:F57, "DP CASH", E48:E57)-SUMIF(F74:F76, "DP CASH", E74:E76)-SUMIF(F68:F70, "DP CASH", E68:E70)+SUMIF(F62:F64, "DP CASH", E62:E64)+SUMIF(F80:F85, "DP CASH", E80:E85)</f>
        <v>839</v>
      </c>
    </row>
    <row r="52">
      <c r="B52" s="12">
        <v>5.0</v>
      </c>
      <c r="C52" s="13"/>
      <c r="D52" s="12"/>
      <c r="E52" s="13"/>
      <c r="F52" s="12"/>
      <c r="G52" s="14" t="s">
        <v>11</v>
      </c>
      <c r="H52" s="15">
        <f>H9 - SUMIF(F48:F57, "SR A/C - TDCC", E48:E57)-SUMIF(F74:F76, "SR A/C - TDCC", E74:E76)-SUMIF(F68:F70, "SR A/C - TDCC", E68:E70)+SUMIF(F62:F64, "SR A/C - TDCC", E62:E64)+SUMIF(F80:F85, "SR A/C - TDCC", E80:E85)</f>
        <v>106373.4</v>
      </c>
    </row>
    <row r="53">
      <c r="B53" s="12">
        <v>6.0</v>
      </c>
      <c r="C53" s="13"/>
      <c r="D53" s="12"/>
      <c r="E53" s="13"/>
      <c r="F53" s="12"/>
      <c r="G53" s="14" t="s">
        <v>12</v>
      </c>
      <c r="H53" s="15">
        <f>H10 - SUMIF(F48:F57, "DP A/C - IPPB", E48:E57)-SUMIF(F74:F76, "DP A/C - IPPB", E74:E76)-SUMIF(F68:F70, "DP A/C - IPPB", E68:E70)+SUMIF(F62:F64, "DP A/C - IPPB", E62:E64)+SUMIF(F80:F85, "DP A/C - IPPB", E80:E85)</f>
        <v>50</v>
      </c>
    </row>
    <row r="54">
      <c r="B54" s="12">
        <v>7.0</v>
      </c>
      <c r="C54" s="12"/>
      <c r="D54" s="12"/>
      <c r="E54" s="12"/>
      <c r="F54" s="12"/>
      <c r="G54" s="16"/>
      <c r="H54" s="5"/>
    </row>
    <row r="55">
      <c r="B55" s="12">
        <v>8.0</v>
      </c>
      <c r="C55" s="12"/>
      <c r="D55" s="12"/>
      <c r="E55" s="12"/>
      <c r="F55" s="12"/>
      <c r="G55" s="17" t="s">
        <v>13</v>
      </c>
      <c r="H55" s="5"/>
    </row>
    <row r="56">
      <c r="B56" s="12">
        <v>9.0</v>
      </c>
      <c r="C56" s="12"/>
      <c r="D56" s="12"/>
      <c r="E56" s="12"/>
      <c r="F56" s="12"/>
      <c r="G56" s="18">
        <f>E58+G13</f>
        <v>0</v>
      </c>
      <c r="H56" s="5"/>
    </row>
    <row r="57">
      <c r="B57" s="12">
        <v>10.0</v>
      </c>
      <c r="C57" s="12"/>
      <c r="D57" s="12"/>
      <c r="E57" s="12"/>
      <c r="F57" s="12"/>
      <c r="G57" s="19" t="s">
        <v>14</v>
      </c>
      <c r="H57" s="5"/>
    </row>
    <row r="58">
      <c r="B58" s="20" t="s">
        <v>15</v>
      </c>
      <c r="C58" s="4"/>
      <c r="D58" s="5"/>
      <c r="E58" s="9">
        <f>SUM(E48:E57)</f>
        <v>0</v>
      </c>
      <c r="F58" s="12"/>
      <c r="G58" s="16">
        <f>E65+G15</f>
        <v>0</v>
      </c>
      <c r="H58" s="5"/>
    </row>
    <row r="59">
      <c r="B59" s="16"/>
      <c r="C59" s="4"/>
      <c r="D59" s="4"/>
      <c r="E59" s="4"/>
      <c r="F59" s="5"/>
      <c r="G59" s="21" t="s">
        <v>16</v>
      </c>
      <c r="H59" s="5"/>
      <c r="I59" s="1"/>
    </row>
    <row r="60">
      <c r="B60" s="22" t="s">
        <v>17</v>
      </c>
      <c r="C60" s="4"/>
      <c r="D60" s="4"/>
      <c r="E60" s="4"/>
      <c r="F60" s="5"/>
      <c r="G60" s="16">
        <f>E71+G17-SUMIF(C62:C64,"Reimbursement",E62:E64)</f>
        <v>0</v>
      </c>
      <c r="H60" s="5"/>
    </row>
    <row r="61">
      <c r="B61" s="9" t="s">
        <v>2</v>
      </c>
      <c r="C61" s="23" t="s">
        <v>18</v>
      </c>
      <c r="D61" s="20" t="s">
        <v>4</v>
      </c>
      <c r="E61" s="9" t="s">
        <v>5</v>
      </c>
      <c r="F61" s="9" t="s">
        <v>6</v>
      </c>
      <c r="G61" s="24" t="s">
        <v>19</v>
      </c>
      <c r="H61" s="5"/>
    </row>
    <row r="62">
      <c r="B62" s="12">
        <v>1.0</v>
      </c>
      <c r="C62" s="28"/>
      <c r="D62" s="12"/>
      <c r="E62" s="12"/>
      <c r="F62" s="12"/>
      <c r="G62" s="26">
        <f>E77+G19</f>
        <v>0</v>
      </c>
      <c r="H62" s="5"/>
    </row>
    <row r="63">
      <c r="B63" s="12">
        <v>2.0</v>
      </c>
      <c r="C63" s="28"/>
      <c r="D63" s="12"/>
      <c r="E63" s="12"/>
      <c r="F63" s="12"/>
      <c r="G63" s="27"/>
      <c r="H63" s="8"/>
    </row>
    <row r="64">
      <c r="B64" s="12">
        <v>3.0</v>
      </c>
      <c r="C64" s="28"/>
      <c r="D64" s="12"/>
      <c r="E64" s="12"/>
      <c r="F64" s="12"/>
      <c r="G64" s="29"/>
      <c r="H64" s="30"/>
    </row>
    <row r="65">
      <c r="B65" s="20" t="s">
        <v>15</v>
      </c>
      <c r="C65" s="4"/>
      <c r="D65" s="5"/>
      <c r="E65" s="9">
        <f>SUM(E62:E64)</f>
        <v>0</v>
      </c>
      <c r="F65" s="12"/>
      <c r="G65" s="29"/>
      <c r="H65" s="30"/>
    </row>
    <row r="66">
      <c r="B66" s="31" t="s">
        <v>20</v>
      </c>
      <c r="C66" s="4"/>
      <c r="D66" s="4"/>
      <c r="E66" s="4"/>
      <c r="F66" s="5"/>
      <c r="G66" s="29"/>
      <c r="H66" s="30"/>
    </row>
    <row r="67">
      <c r="B67" s="9" t="s">
        <v>2</v>
      </c>
      <c r="C67" s="23" t="s">
        <v>21</v>
      </c>
      <c r="D67" s="20" t="s">
        <v>4</v>
      </c>
      <c r="E67" s="9" t="s">
        <v>5</v>
      </c>
      <c r="F67" s="9" t="s">
        <v>6</v>
      </c>
      <c r="G67" s="29"/>
      <c r="H67" s="30"/>
    </row>
    <row r="68">
      <c r="B68" s="12">
        <v>1.0</v>
      </c>
      <c r="C68" s="28"/>
      <c r="D68" s="12"/>
      <c r="E68" s="12"/>
      <c r="F68" s="12"/>
      <c r="G68" s="29"/>
      <c r="H68" s="30"/>
    </row>
    <row r="69">
      <c r="B69" s="12">
        <v>2.0</v>
      </c>
      <c r="C69" s="13"/>
      <c r="D69" s="12"/>
      <c r="E69" s="12"/>
      <c r="F69" s="12"/>
      <c r="G69" s="29"/>
      <c r="H69" s="30"/>
    </row>
    <row r="70">
      <c r="B70" s="12">
        <v>3.0</v>
      </c>
      <c r="C70" s="13"/>
      <c r="D70" s="12"/>
      <c r="E70" s="12"/>
      <c r="F70" s="12"/>
      <c r="G70" s="29"/>
      <c r="H70" s="30"/>
    </row>
    <row r="71">
      <c r="B71" s="20" t="s">
        <v>15</v>
      </c>
      <c r="C71" s="4"/>
      <c r="D71" s="5"/>
      <c r="E71" s="9">
        <f>SUM(E68:E70)</f>
        <v>0</v>
      </c>
      <c r="F71" s="12"/>
      <c r="G71" s="29"/>
      <c r="H71" s="30"/>
    </row>
    <row r="72">
      <c r="B72" s="32" t="s">
        <v>22</v>
      </c>
      <c r="C72" s="4"/>
      <c r="D72" s="4"/>
      <c r="E72" s="4"/>
      <c r="F72" s="5"/>
      <c r="G72" s="29"/>
      <c r="H72" s="30"/>
    </row>
    <row r="73">
      <c r="B73" s="9" t="s">
        <v>2</v>
      </c>
      <c r="C73" s="23" t="s">
        <v>23</v>
      </c>
      <c r="D73" s="20" t="s">
        <v>4</v>
      </c>
      <c r="E73" s="9" t="s">
        <v>5</v>
      </c>
      <c r="F73" s="9" t="s">
        <v>6</v>
      </c>
      <c r="G73" s="29"/>
      <c r="H73" s="30"/>
    </row>
    <row r="74">
      <c r="B74" s="12">
        <v>1.0</v>
      </c>
      <c r="C74" s="25"/>
      <c r="D74" s="13"/>
      <c r="E74" s="13"/>
      <c r="F74" s="13"/>
      <c r="G74" s="29"/>
      <c r="H74" s="30"/>
    </row>
    <row r="75">
      <c r="B75" s="12">
        <v>2.0</v>
      </c>
      <c r="C75" s="13"/>
      <c r="D75" s="13"/>
      <c r="E75" s="13"/>
      <c r="F75" s="13"/>
      <c r="G75" s="29"/>
      <c r="H75" s="30"/>
    </row>
    <row r="76">
      <c r="B76" s="12">
        <v>3.0</v>
      </c>
      <c r="C76" s="13"/>
      <c r="D76" s="12"/>
      <c r="E76" s="12"/>
      <c r="F76" s="12"/>
      <c r="G76" s="29"/>
      <c r="H76" s="30"/>
    </row>
    <row r="77">
      <c r="B77" s="20" t="s">
        <v>15</v>
      </c>
      <c r="C77" s="4"/>
      <c r="D77" s="5"/>
      <c r="E77" s="9">
        <f>SUM(E74:E76)</f>
        <v>0</v>
      </c>
      <c r="F77" s="12"/>
      <c r="G77" s="29"/>
      <c r="H77" s="30"/>
    </row>
    <row r="78">
      <c r="B78" s="32" t="s">
        <v>24</v>
      </c>
      <c r="C78" s="4"/>
      <c r="D78" s="4"/>
      <c r="E78" s="4"/>
      <c r="F78" s="5"/>
      <c r="G78" s="29"/>
      <c r="H78" s="30"/>
    </row>
    <row r="79">
      <c r="B79" s="9" t="s">
        <v>2</v>
      </c>
      <c r="C79" s="33" t="s">
        <v>25</v>
      </c>
      <c r="D79" s="33" t="s">
        <v>26</v>
      </c>
      <c r="E79" s="9" t="s">
        <v>5</v>
      </c>
      <c r="F79" s="9" t="s">
        <v>6</v>
      </c>
      <c r="G79" s="29"/>
      <c r="H79" s="30"/>
    </row>
    <row r="80">
      <c r="B80" s="12">
        <v>1.0</v>
      </c>
      <c r="C80" s="13"/>
      <c r="D80" s="13"/>
      <c r="E80" s="13"/>
      <c r="F80" s="13"/>
      <c r="G80" s="29"/>
      <c r="H80" s="30"/>
    </row>
    <row r="81">
      <c r="B81" s="12">
        <v>2.0</v>
      </c>
      <c r="C81" s="13"/>
      <c r="D81" s="13"/>
      <c r="E81" s="13"/>
      <c r="F81" s="13"/>
      <c r="G81" s="29"/>
      <c r="H81" s="30"/>
    </row>
    <row r="82">
      <c r="B82" s="12">
        <v>3.0</v>
      </c>
      <c r="C82" s="12"/>
      <c r="D82" s="12"/>
      <c r="E82" s="12"/>
      <c r="F82" s="12"/>
      <c r="G82" s="29"/>
      <c r="H82" s="30"/>
    </row>
    <row r="83">
      <c r="B83" s="12">
        <v>4.0</v>
      </c>
      <c r="C83" s="12"/>
      <c r="D83" s="12"/>
      <c r="E83" s="12"/>
      <c r="F83" s="12"/>
      <c r="G83" s="29"/>
      <c r="H83" s="30"/>
    </row>
    <row r="84">
      <c r="B84" s="12">
        <v>5.0</v>
      </c>
      <c r="C84" s="12"/>
      <c r="D84" s="12"/>
      <c r="E84" s="12"/>
      <c r="F84" s="12"/>
      <c r="G84" s="29"/>
      <c r="H84" s="30"/>
    </row>
    <row r="85">
      <c r="B85" s="12">
        <v>6.0</v>
      </c>
      <c r="C85" s="12"/>
      <c r="D85" s="12"/>
      <c r="E85" s="12"/>
      <c r="F85" s="12"/>
      <c r="G85" s="10"/>
      <c r="H85" s="11"/>
    </row>
    <row r="86">
      <c r="B86" s="34"/>
    </row>
    <row r="88">
      <c r="A88" s="1"/>
      <c r="B88" s="3">
        <v>45780.0</v>
      </c>
      <c r="C88" s="4"/>
      <c r="D88" s="4"/>
      <c r="E88" s="4"/>
      <c r="F88" s="4"/>
      <c r="G88" s="4"/>
      <c r="H88" s="5"/>
    </row>
    <row r="89">
      <c r="B89" s="6" t="s">
        <v>0</v>
      </c>
      <c r="C89" s="4"/>
      <c r="D89" s="4"/>
      <c r="E89" s="4"/>
      <c r="F89" s="5"/>
      <c r="G89" s="7" t="s">
        <v>1</v>
      </c>
      <c r="H89" s="8"/>
    </row>
    <row r="90">
      <c r="B90" s="9" t="s">
        <v>2</v>
      </c>
      <c r="C90" s="9" t="s">
        <v>3</v>
      </c>
      <c r="D90" s="9" t="s">
        <v>4</v>
      </c>
      <c r="E90" s="9" t="s">
        <v>5</v>
      </c>
      <c r="F90" s="9" t="s">
        <v>6</v>
      </c>
      <c r="G90" s="10"/>
      <c r="H90" s="11"/>
    </row>
    <row r="91">
      <c r="B91" s="12">
        <v>1.0</v>
      </c>
      <c r="C91" s="13"/>
      <c r="D91" s="13"/>
      <c r="E91" s="13"/>
      <c r="F91" s="13"/>
      <c r="G91" s="14" t="s">
        <v>7</v>
      </c>
      <c r="H91" s="15">
        <f>H48 - SUMIF(F91:F100, "SR A/C - HDFC", E91:E100)-SUMIF(F117:F119, "SR A/C - HDFC", E117:E119)-SUMIF(F111:F113, "SR A/C - HDFC", E111:E113)+SUMIF(F105:F107, "SR A/C - HDFC", E105:E107)+SUMIF(F123:F128, "SR A/C - HDFC", E123:E128)</f>
        <v>3303.73</v>
      </c>
    </row>
    <row r="92">
      <c r="B92" s="12">
        <v>2.0</v>
      </c>
      <c r="C92" s="12"/>
      <c r="D92" s="12"/>
      <c r="E92" s="12"/>
      <c r="F92" s="12"/>
      <c r="G92" s="14" t="s">
        <v>8</v>
      </c>
      <c r="H92" s="15">
        <f>H49 - SUMIF(F91:F100, "DP A/C - Salary", E91:E100)-SUMIF(F117:F119, "DP A/C - Salary", E117:E119)-SUMIF(F111:F113, "DP A/C - Salary", E111:E113)+SUMIF(F105:F107, "DP A/C - Salary", E105:E107)+SUMIF(F123:F128, "DP A/C - Salary", E123:E128)</f>
        <v>5928</v>
      </c>
    </row>
    <row r="93">
      <c r="B93" s="12">
        <v>3.0</v>
      </c>
      <c r="C93" s="12"/>
      <c r="D93" s="12"/>
      <c r="E93" s="12"/>
      <c r="F93" s="12"/>
      <c r="G93" s="14" t="s">
        <v>9</v>
      </c>
      <c r="H93" s="15">
        <f>H50 - SUMIF(F91:F100, "SR CASH", E91:E100)-SUMIF(F117:F119, "SR CASH", E117:E119)-SUMIF(F111:F113, "SR CASH", E111:E113)+SUMIF(F105:F107, "SR CASH", E105:E107)+SUMIF(F123:F128, "SR CASH", E123:E128)</f>
        <v>1633</v>
      </c>
    </row>
    <row r="94">
      <c r="B94" s="12">
        <v>4.0</v>
      </c>
      <c r="C94" s="12"/>
      <c r="D94" s="12"/>
      <c r="E94" s="12"/>
      <c r="F94" s="12"/>
      <c r="G94" s="14" t="s">
        <v>10</v>
      </c>
      <c r="H94" s="15">
        <f>H51 - SUMIF(F91:F100, "DP CASH", E91:E100)-SUMIF(F117:F119, "DP CASH", E117:E119)-SUMIF(F111:F113, "DP CASH", E111:E113)+SUMIF(F105:F107, "DP CASH", E105:E107)+SUMIF(F123:F128, "DP CASH", E123:E128)</f>
        <v>839</v>
      </c>
    </row>
    <row r="95">
      <c r="B95" s="12">
        <v>5.0</v>
      </c>
      <c r="C95" s="12"/>
      <c r="D95" s="12"/>
      <c r="E95" s="12"/>
      <c r="F95" s="12"/>
      <c r="G95" s="14" t="s">
        <v>11</v>
      </c>
      <c r="H95" s="15">
        <f>H52 - SUMIF(F91:F100, "SR A/C - TDCC", E91:E100)-SUMIF(F117:F119, "SR A/C - TDCC", E117:E119)-SUMIF(F111:F113, "SR A/C - TDCC", E111:E113)+SUMIF(F105:F107, "SR A/C - TDCC", E105:E107)+SUMIF(F123:F128, "SR A/C - TDCC", E123:E128)</f>
        <v>106373.4</v>
      </c>
    </row>
    <row r="96">
      <c r="B96" s="12">
        <v>6.0</v>
      </c>
      <c r="C96" s="12"/>
      <c r="D96" s="12"/>
      <c r="E96" s="12"/>
      <c r="F96" s="12"/>
      <c r="G96" s="14" t="s">
        <v>12</v>
      </c>
      <c r="H96" s="15">
        <f>H53 - SUMIF(F91:F100, "DP A/C - IPPB", E91:E100)-SUMIF(F117:F119, "DP A/C - IPPB", E117:E119)-SUMIF(F111:F113, "DP A/C - IPPB", E111:E113)+SUMIF(F105:F107, "DP A/C - IPPB", E105:E107)+SUMIF(F123:F128, "DP A/C - IPPB", E123:E128)</f>
        <v>50</v>
      </c>
    </row>
    <row r="97">
      <c r="B97" s="12">
        <v>7.0</v>
      </c>
      <c r="C97" s="12"/>
      <c r="D97" s="12"/>
      <c r="E97" s="12"/>
      <c r="F97" s="12"/>
      <c r="G97" s="16"/>
      <c r="H97" s="5"/>
    </row>
    <row r="98">
      <c r="B98" s="12">
        <v>8.0</v>
      </c>
      <c r="C98" s="12"/>
      <c r="D98" s="12"/>
      <c r="E98" s="12"/>
      <c r="F98" s="12"/>
      <c r="G98" s="17" t="s">
        <v>13</v>
      </c>
      <c r="H98" s="5"/>
    </row>
    <row r="99">
      <c r="B99" s="12">
        <v>9.0</v>
      </c>
      <c r="C99" s="12"/>
      <c r="D99" s="12"/>
      <c r="E99" s="12"/>
      <c r="F99" s="12"/>
      <c r="G99" s="18">
        <f>E101+G56</f>
        <v>0</v>
      </c>
      <c r="H99" s="5"/>
    </row>
    <row r="100">
      <c r="B100" s="12">
        <v>10.0</v>
      </c>
      <c r="C100" s="12"/>
      <c r="D100" s="12"/>
      <c r="E100" s="12"/>
      <c r="F100" s="12"/>
      <c r="G100" s="19" t="s">
        <v>14</v>
      </c>
      <c r="H100" s="5"/>
    </row>
    <row r="101">
      <c r="B101" s="20" t="s">
        <v>15</v>
      </c>
      <c r="C101" s="4"/>
      <c r="D101" s="5"/>
      <c r="E101" s="9">
        <f>SUM(E91:E100)</f>
        <v>0</v>
      </c>
      <c r="F101" s="12"/>
      <c r="G101" s="16">
        <f>E108+G58</f>
        <v>0</v>
      </c>
      <c r="H101" s="5"/>
    </row>
    <row r="102">
      <c r="B102" s="16"/>
      <c r="C102" s="4"/>
      <c r="D102" s="4"/>
      <c r="E102" s="4"/>
      <c r="F102" s="5"/>
      <c r="G102" s="21" t="s">
        <v>16</v>
      </c>
      <c r="H102" s="5"/>
      <c r="I102" s="1"/>
    </row>
    <row r="103">
      <c r="B103" s="22" t="s">
        <v>17</v>
      </c>
      <c r="C103" s="4"/>
      <c r="D103" s="4"/>
      <c r="E103" s="4"/>
      <c r="F103" s="5"/>
      <c r="G103" s="16">
        <f>E114+G60-SUMIF(C105:C107,"Reimbursement",E105:E107)</f>
        <v>0</v>
      </c>
      <c r="H103" s="5"/>
    </row>
    <row r="104">
      <c r="B104" s="9" t="s">
        <v>2</v>
      </c>
      <c r="C104" s="23" t="s">
        <v>18</v>
      </c>
      <c r="D104" s="20" t="s">
        <v>4</v>
      </c>
      <c r="E104" s="9" t="s">
        <v>5</v>
      </c>
      <c r="F104" s="9" t="s">
        <v>6</v>
      </c>
      <c r="G104" s="24" t="s">
        <v>19</v>
      </c>
      <c r="H104" s="5"/>
    </row>
    <row r="105">
      <c r="B105" s="12">
        <v>1.0</v>
      </c>
      <c r="C105" s="25"/>
      <c r="D105" s="12"/>
      <c r="E105" s="13"/>
      <c r="F105" s="13"/>
      <c r="G105" s="26">
        <f>E120+G62</f>
        <v>0</v>
      </c>
      <c r="H105" s="5"/>
    </row>
    <row r="106">
      <c r="B106" s="12">
        <v>2.0</v>
      </c>
      <c r="C106" s="28"/>
      <c r="D106" s="12"/>
      <c r="E106" s="12"/>
      <c r="F106" s="12"/>
      <c r="G106" s="27"/>
      <c r="H106" s="8"/>
    </row>
    <row r="107">
      <c r="B107" s="12">
        <v>3.0</v>
      </c>
      <c r="C107" s="28"/>
      <c r="D107" s="12"/>
      <c r="E107" s="12"/>
      <c r="F107" s="12"/>
      <c r="G107" s="29"/>
      <c r="H107" s="30"/>
    </row>
    <row r="108">
      <c r="B108" s="20" t="s">
        <v>15</v>
      </c>
      <c r="C108" s="4"/>
      <c r="D108" s="5"/>
      <c r="E108" s="9">
        <f>SUM(E105:E107)</f>
        <v>0</v>
      </c>
      <c r="F108" s="12"/>
      <c r="G108" s="29"/>
      <c r="H108" s="30"/>
    </row>
    <row r="109">
      <c r="B109" s="31" t="s">
        <v>20</v>
      </c>
      <c r="C109" s="4"/>
      <c r="D109" s="4"/>
      <c r="E109" s="4"/>
      <c r="F109" s="5"/>
      <c r="G109" s="29"/>
      <c r="H109" s="30"/>
    </row>
    <row r="110">
      <c r="B110" s="9" t="s">
        <v>2</v>
      </c>
      <c r="C110" s="23" t="s">
        <v>21</v>
      </c>
      <c r="D110" s="20" t="s">
        <v>4</v>
      </c>
      <c r="E110" s="9" t="s">
        <v>5</v>
      </c>
      <c r="F110" s="9" t="s">
        <v>6</v>
      </c>
      <c r="G110" s="29"/>
      <c r="H110" s="30"/>
    </row>
    <row r="111">
      <c r="B111" s="12">
        <v>1.0</v>
      </c>
      <c r="C111" s="28"/>
      <c r="D111" s="12"/>
      <c r="E111" s="12"/>
      <c r="F111" s="12"/>
      <c r="G111" s="29"/>
      <c r="H111" s="30"/>
    </row>
    <row r="112">
      <c r="B112" s="12">
        <v>2.0</v>
      </c>
      <c r="C112" s="13"/>
      <c r="D112" s="12"/>
      <c r="E112" s="12"/>
      <c r="F112" s="12"/>
      <c r="G112" s="29"/>
      <c r="H112" s="30"/>
    </row>
    <row r="113">
      <c r="B113" s="12">
        <v>3.0</v>
      </c>
      <c r="C113" s="13"/>
      <c r="D113" s="12"/>
      <c r="E113" s="12"/>
      <c r="F113" s="12"/>
      <c r="G113" s="29"/>
      <c r="H113" s="30"/>
    </row>
    <row r="114">
      <c r="B114" s="20" t="s">
        <v>15</v>
      </c>
      <c r="C114" s="4"/>
      <c r="D114" s="5"/>
      <c r="E114" s="9">
        <f>SUM(E111:E113)</f>
        <v>0</v>
      </c>
      <c r="F114" s="12"/>
      <c r="G114" s="29"/>
      <c r="H114" s="30"/>
    </row>
    <row r="115">
      <c r="B115" s="32" t="s">
        <v>22</v>
      </c>
      <c r="C115" s="4"/>
      <c r="D115" s="4"/>
      <c r="E115" s="4"/>
      <c r="F115" s="5"/>
      <c r="G115" s="29"/>
      <c r="H115" s="30"/>
    </row>
    <row r="116">
      <c r="B116" s="9" t="s">
        <v>2</v>
      </c>
      <c r="C116" s="23" t="s">
        <v>23</v>
      </c>
      <c r="D116" s="20" t="s">
        <v>4</v>
      </c>
      <c r="E116" s="9" t="s">
        <v>5</v>
      </c>
      <c r="F116" s="9" t="s">
        <v>6</v>
      </c>
      <c r="G116" s="29"/>
      <c r="H116" s="30"/>
    </row>
    <row r="117">
      <c r="B117" s="12">
        <v>1.0</v>
      </c>
      <c r="C117" s="28"/>
      <c r="D117" s="12"/>
      <c r="E117" s="12"/>
      <c r="F117" s="12"/>
      <c r="G117" s="29"/>
      <c r="H117" s="30"/>
    </row>
    <row r="118">
      <c r="B118" s="12">
        <v>2.0</v>
      </c>
      <c r="C118" s="13"/>
      <c r="D118" s="12"/>
      <c r="E118" s="12"/>
      <c r="F118" s="12"/>
      <c r="G118" s="29"/>
      <c r="H118" s="30"/>
    </row>
    <row r="119">
      <c r="B119" s="12">
        <v>3.0</v>
      </c>
      <c r="C119" s="13"/>
      <c r="D119" s="12"/>
      <c r="E119" s="12"/>
      <c r="F119" s="12"/>
      <c r="G119" s="29"/>
      <c r="H119" s="30"/>
    </row>
    <row r="120">
      <c r="B120" s="20" t="s">
        <v>15</v>
      </c>
      <c r="C120" s="4"/>
      <c r="D120" s="5"/>
      <c r="E120" s="9">
        <f>SUM(E117:E119)</f>
        <v>0</v>
      </c>
      <c r="F120" s="12"/>
      <c r="G120" s="29"/>
      <c r="H120" s="30"/>
    </row>
    <row r="121">
      <c r="B121" s="32" t="s">
        <v>24</v>
      </c>
      <c r="C121" s="4"/>
      <c r="D121" s="4"/>
      <c r="E121" s="4"/>
      <c r="F121" s="5"/>
      <c r="G121" s="29"/>
      <c r="H121" s="30"/>
    </row>
    <row r="122">
      <c r="B122" s="9" t="s">
        <v>2</v>
      </c>
      <c r="C122" s="33" t="s">
        <v>25</v>
      </c>
      <c r="D122" s="33" t="s">
        <v>26</v>
      </c>
      <c r="E122" s="9" t="s">
        <v>5</v>
      </c>
      <c r="F122" s="9" t="s">
        <v>6</v>
      </c>
      <c r="G122" s="29"/>
      <c r="H122" s="30"/>
    </row>
    <row r="123">
      <c r="B123" s="12">
        <v>1.0</v>
      </c>
      <c r="C123" s="13"/>
      <c r="D123" s="13"/>
      <c r="E123" s="12"/>
      <c r="F123" s="12"/>
      <c r="G123" s="29"/>
      <c r="H123" s="30"/>
    </row>
    <row r="124">
      <c r="B124" s="12">
        <v>2.0</v>
      </c>
      <c r="C124" s="13"/>
      <c r="D124" s="13"/>
      <c r="E124" s="12"/>
      <c r="F124" s="12"/>
      <c r="G124" s="29"/>
      <c r="H124" s="30"/>
    </row>
    <row r="125">
      <c r="B125" s="12">
        <v>3.0</v>
      </c>
      <c r="C125" s="12"/>
      <c r="D125" s="12"/>
      <c r="E125" s="12"/>
      <c r="F125" s="12"/>
      <c r="G125" s="29"/>
      <c r="H125" s="30"/>
    </row>
    <row r="126">
      <c r="B126" s="12">
        <v>4.0</v>
      </c>
      <c r="C126" s="12"/>
      <c r="D126" s="12"/>
      <c r="E126" s="12"/>
      <c r="F126" s="12"/>
      <c r="G126" s="29"/>
      <c r="H126" s="30"/>
    </row>
    <row r="127">
      <c r="B127" s="12">
        <v>5.0</v>
      </c>
      <c r="C127" s="12"/>
      <c r="D127" s="12"/>
      <c r="E127" s="12"/>
      <c r="F127" s="12"/>
      <c r="G127" s="29"/>
      <c r="H127" s="30"/>
    </row>
    <row r="128">
      <c r="B128" s="12">
        <v>6.0</v>
      </c>
      <c r="C128" s="12"/>
      <c r="D128" s="12"/>
      <c r="E128" s="12"/>
      <c r="F128" s="12"/>
      <c r="G128" s="10"/>
      <c r="H128" s="11"/>
    </row>
    <row r="129">
      <c r="B129" s="34"/>
    </row>
    <row r="131">
      <c r="A131" s="1"/>
      <c r="B131" s="3">
        <v>45781.0</v>
      </c>
      <c r="C131" s="4"/>
      <c r="D131" s="4"/>
      <c r="E131" s="4"/>
      <c r="F131" s="4"/>
      <c r="G131" s="4"/>
      <c r="H131" s="5"/>
    </row>
    <row r="132">
      <c r="B132" s="6" t="s">
        <v>0</v>
      </c>
      <c r="C132" s="4"/>
      <c r="D132" s="4"/>
      <c r="E132" s="4"/>
      <c r="F132" s="5"/>
      <c r="G132" s="7" t="s">
        <v>1</v>
      </c>
      <c r="H132" s="8"/>
    </row>
    <row r="133">
      <c r="B133" s="9" t="s">
        <v>2</v>
      </c>
      <c r="C133" s="9" t="s">
        <v>3</v>
      </c>
      <c r="D133" s="9" t="s">
        <v>4</v>
      </c>
      <c r="E133" s="9" t="s">
        <v>5</v>
      </c>
      <c r="F133" s="9" t="s">
        <v>6</v>
      </c>
      <c r="G133" s="10"/>
      <c r="H133" s="11"/>
    </row>
    <row r="134">
      <c r="B134" s="12">
        <v>1.0</v>
      </c>
      <c r="C134" s="13"/>
      <c r="D134" s="13"/>
      <c r="E134" s="13"/>
      <c r="F134" s="13"/>
      <c r="G134" s="14" t="s">
        <v>7</v>
      </c>
      <c r="H134" s="15">
        <f>H91 - SUMIF(F134:F143, "SR A/C - HDFC", E134:E143)-SUMIF(F160:F162, "SR A/C - HDFC", E160:E162)-SUMIF(F154:F156, "SR A/C - HDFC", E154:E156)+SUMIF(F148:F150, "SR A/C - HDFC", E148:E150)+SUMIF(F166:F171, "SR A/C - HDFC", E166:E171)</f>
        <v>3303.73</v>
      </c>
    </row>
    <row r="135">
      <c r="B135" s="12">
        <v>2.0</v>
      </c>
      <c r="C135" s="13"/>
      <c r="D135" s="13"/>
      <c r="E135" s="13"/>
      <c r="F135" s="13"/>
      <c r="G135" s="14" t="s">
        <v>8</v>
      </c>
      <c r="H135" s="15">
        <f>H92 - SUMIF(F134:F143, "DP A/C - Salary", E134:E143)-SUMIF(F160:F162, "DP A/C - Salary", E160:E162)-SUMIF(F154:F156, "DP A/C - Salary", E154:E156)+SUMIF(F148:F150, "DP A/C - Salary", E148:E150)+SUMIF(F166:F171, "DP A/C - Salary", E166:E171)</f>
        <v>5928</v>
      </c>
    </row>
    <row r="136">
      <c r="B136" s="12">
        <v>3.0</v>
      </c>
      <c r="C136" s="12"/>
      <c r="D136" s="12"/>
      <c r="E136" s="12"/>
      <c r="F136" s="12"/>
      <c r="G136" s="14" t="s">
        <v>9</v>
      </c>
      <c r="H136" s="15">
        <f>H93 - SUMIF(F134:F143, "SR CASH", E134:E143)-SUMIF(F160:F162, "SR CASH", E160:E162)-SUMIF(F154:F156, "SR CASH", E154:E156)+SUMIF(F148:F150, "SR CASH", E148:E150)+SUMIF(F166:F171, "SR CASH", E166:E171)</f>
        <v>1633</v>
      </c>
    </row>
    <row r="137">
      <c r="B137" s="12">
        <v>4.0</v>
      </c>
      <c r="C137" s="12"/>
      <c r="D137" s="12"/>
      <c r="E137" s="12"/>
      <c r="F137" s="12"/>
      <c r="G137" s="14" t="s">
        <v>10</v>
      </c>
      <c r="H137" s="15">
        <f>H94 - SUMIF(F134:F143, "DP CASH", E134:E143)-SUMIF(F160:F162, "DP CASH", E160:E162)-SUMIF(F154:F156, "DP CASH", E154:E156)+SUMIF(F148:F150, "DP CASH", E148:E150)+SUMIF(F166:F171, "DP CASH", E166:E171)</f>
        <v>839</v>
      </c>
    </row>
    <row r="138">
      <c r="B138" s="12">
        <v>5.0</v>
      </c>
      <c r="C138" s="12"/>
      <c r="D138" s="12"/>
      <c r="E138" s="12"/>
      <c r="F138" s="12"/>
      <c r="G138" s="14" t="s">
        <v>11</v>
      </c>
      <c r="H138" s="15">
        <f>H95 - SUMIF(F134:F143, "SR A/C - TDCC", E134:E143)-SUMIF(F160:F162, "SR A/C - TDCC", E160:E162)-SUMIF(F154:F156, "SR A/C - TDCC", E154:E156)+SUMIF(F148:F150, "SR A/C - TDCC", E148:E150)+SUMIF(F166:F171, "SR A/C - TDCC", E166:E171)</f>
        <v>106373.4</v>
      </c>
    </row>
    <row r="139">
      <c r="B139" s="12">
        <v>6.0</v>
      </c>
      <c r="C139" s="12"/>
      <c r="D139" s="12"/>
      <c r="E139" s="12"/>
      <c r="F139" s="12"/>
      <c r="G139" s="14" t="s">
        <v>12</v>
      </c>
      <c r="H139" s="15">
        <f>H96 - SUMIF(F134:F143, "DP A/C - IPPB", E134:E143)-SUMIF(F160:F162, "DP A/C - IPPB", E160:E162)-SUMIF(F154:F156, "DP A/C - IPPB", E154:E156)+SUMIF(F148:F150, "DP A/C - IPPB", E148:E150)+SUMIF(F166:F171, "DP A/C - IPPB", E166:E171)</f>
        <v>50</v>
      </c>
    </row>
    <row r="140">
      <c r="B140" s="12">
        <v>7.0</v>
      </c>
      <c r="C140" s="12"/>
      <c r="D140" s="12"/>
      <c r="E140" s="12"/>
      <c r="F140" s="12"/>
      <c r="G140" s="16"/>
      <c r="H140" s="5"/>
    </row>
    <row r="141">
      <c r="B141" s="12">
        <v>8.0</v>
      </c>
      <c r="C141" s="12"/>
      <c r="D141" s="12"/>
      <c r="E141" s="12"/>
      <c r="F141" s="12"/>
      <c r="G141" s="17" t="s">
        <v>13</v>
      </c>
      <c r="H141" s="5"/>
    </row>
    <row r="142">
      <c r="B142" s="12">
        <v>9.0</v>
      </c>
      <c r="C142" s="12"/>
      <c r="D142" s="12"/>
      <c r="E142" s="12"/>
      <c r="F142" s="12"/>
      <c r="G142" s="18">
        <f>E144+G99</f>
        <v>0</v>
      </c>
      <c r="H142" s="5"/>
    </row>
    <row r="143">
      <c r="B143" s="12">
        <v>10.0</v>
      </c>
      <c r="C143" s="12"/>
      <c r="D143" s="12"/>
      <c r="E143" s="12"/>
      <c r="F143" s="12"/>
      <c r="G143" s="19" t="s">
        <v>14</v>
      </c>
      <c r="H143" s="5"/>
    </row>
    <row r="144">
      <c r="B144" s="20" t="s">
        <v>15</v>
      </c>
      <c r="C144" s="4"/>
      <c r="D144" s="5"/>
      <c r="E144" s="9">
        <f>SUM(E134:E143)</f>
        <v>0</v>
      </c>
      <c r="F144" s="12"/>
      <c r="G144" s="16">
        <f>E151+G101</f>
        <v>0</v>
      </c>
      <c r="H144" s="5"/>
    </row>
    <row r="145">
      <c r="B145" s="16"/>
      <c r="C145" s="4"/>
      <c r="D145" s="4"/>
      <c r="E145" s="4"/>
      <c r="F145" s="5"/>
      <c r="G145" s="21" t="s">
        <v>16</v>
      </c>
      <c r="H145" s="5"/>
      <c r="I145" s="1"/>
    </row>
    <row r="146">
      <c r="B146" s="22" t="s">
        <v>17</v>
      </c>
      <c r="C146" s="4"/>
      <c r="D146" s="4"/>
      <c r="E146" s="4"/>
      <c r="F146" s="5"/>
      <c r="G146" s="16">
        <f>E157+G103-SUMIF(C148:C150,"Reimbursement",E148:E150)</f>
        <v>0</v>
      </c>
      <c r="H146" s="5"/>
    </row>
    <row r="147">
      <c r="B147" s="9" t="s">
        <v>2</v>
      </c>
      <c r="C147" s="23" t="s">
        <v>18</v>
      </c>
      <c r="D147" s="20" t="s">
        <v>4</v>
      </c>
      <c r="E147" s="9" t="s">
        <v>5</v>
      </c>
      <c r="F147" s="9" t="s">
        <v>6</v>
      </c>
      <c r="G147" s="24" t="s">
        <v>19</v>
      </c>
      <c r="H147" s="5"/>
    </row>
    <row r="148">
      <c r="B148" s="12">
        <v>1.0</v>
      </c>
      <c r="C148" s="25"/>
      <c r="D148" s="13"/>
      <c r="E148" s="13"/>
      <c r="F148" s="13"/>
      <c r="G148" s="26">
        <f>E163+G105</f>
        <v>0</v>
      </c>
      <c r="H148" s="5"/>
    </row>
    <row r="149">
      <c r="B149" s="12">
        <v>2.0</v>
      </c>
      <c r="C149" s="28"/>
      <c r="D149" s="12"/>
      <c r="E149" s="12"/>
      <c r="F149" s="12"/>
      <c r="G149" s="27"/>
      <c r="H149" s="8"/>
    </row>
    <row r="150">
      <c r="B150" s="12">
        <v>3.0</v>
      </c>
      <c r="C150" s="28"/>
      <c r="D150" s="12"/>
      <c r="E150" s="12"/>
      <c r="F150" s="12"/>
      <c r="G150" s="29"/>
      <c r="H150" s="30"/>
    </row>
    <row r="151">
      <c r="B151" s="20" t="s">
        <v>15</v>
      </c>
      <c r="C151" s="4"/>
      <c r="D151" s="5"/>
      <c r="E151" s="9">
        <f>SUM(E148:E150)</f>
        <v>0</v>
      </c>
      <c r="F151" s="12"/>
      <c r="G151" s="29"/>
      <c r="H151" s="30"/>
    </row>
    <row r="152">
      <c r="B152" s="31" t="s">
        <v>20</v>
      </c>
      <c r="C152" s="4"/>
      <c r="D152" s="4"/>
      <c r="E152" s="4"/>
      <c r="F152" s="5"/>
      <c r="G152" s="29"/>
      <c r="H152" s="30"/>
    </row>
    <row r="153">
      <c r="B153" s="9" t="s">
        <v>2</v>
      </c>
      <c r="C153" s="23" t="s">
        <v>21</v>
      </c>
      <c r="D153" s="20" t="s">
        <v>4</v>
      </c>
      <c r="E153" s="9" t="s">
        <v>5</v>
      </c>
      <c r="F153" s="9" t="s">
        <v>6</v>
      </c>
      <c r="G153" s="29"/>
      <c r="H153" s="30"/>
    </row>
    <row r="154">
      <c r="B154" s="12">
        <v>1.0</v>
      </c>
      <c r="C154" s="28"/>
      <c r="D154" s="12"/>
      <c r="E154" s="12"/>
      <c r="F154" s="12"/>
      <c r="G154" s="29"/>
      <c r="H154" s="30"/>
    </row>
    <row r="155">
      <c r="B155" s="12">
        <v>2.0</v>
      </c>
      <c r="C155" s="13"/>
      <c r="D155" s="12"/>
      <c r="E155" s="12"/>
      <c r="F155" s="12"/>
      <c r="G155" s="29"/>
      <c r="H155" s="30"/>
    </row>
    <row r="156">
      <c r="B156" s="12">
        <v>3.0</v>
      </c>
      <c r="C156" s="13"/>
      <c r="D156" s="12"/>
      <c r="E156" s="12"/>
      <c r="F156" s="12"/>
      <c r="G156" s="29"/>
      <c r="H156" s="30"/>
    </row>
    <row r="157">
      <c r="B157" s="20" t="s">
        <v>15</v>
      </c>
      <c r="C157" s="4"/>
      <c r="D157" s="5"/>
      <c r="E157" s="9">
        <f>SUM(E154:E156)</f>
        <v>0</v>
      </c>
      <c r="F157" s="12"/>
      <c r="G157" s="29"/>
      <c r="H157" s="30"/>
    </row>
    <row r="158">
      <c r="B158" s="32" t="s">
        <v>22</v>
      </c>
      <c r="C158" s="4"/>
      <c r="D158" s="4"/>
      <c r="E158" s="4"/>
      <c r="F158" s="5"/>
      <c r="G158" s="29"/>
      <c r="H158" s="30"/>
    </row>
    <row r="159">
      <c r="B159" s="9" t="s">
        <v>2</v>
      </c>
      <c r="C159" s="23" t="s">
        <v>23</v>
      </c>
      <c r="D159" s="20" t="s">
        <v>4</v>
      </c>
      <c r="E159" s="9" t="s">
        <v>5</v>
      </c>
      <c r="F159" s="9" t="s">
        <v>6</v>
      </c>
      <c r="G159" s="29"/>
      <c r="H159" s="30"/>
    </row>
    <row r="160">
      <c r="B160" s="12">
        <v>1.0</v>
      </c>
      <c r="C160" s="25"/>
      <c r="D160" s="13"/>
      <c r="E160" s="13"/>
      <c r="F160" s="13"/>
      <c r="G160" s="29"/>
      <c r="H160" s="30"/>
    </row>
    <row r="161">
      <c r="B161" s="12">
        <v>2.0</v>
      </c>
      <c r="C161" s="13"/>
      <c r="D161" s="12"/>
      <c r="E161" s="12"/>
      <c r="F161" s="12"/>
      <c r="G161" s="29"/>
      <c r="H161" s="30"/>
    </row>
    <row r="162">
      <c r="B162" s="12">
        <v>3.0</v>
      </c>
      <c r="C162" s="13"/>
      <c r="D162" s="12"/>
      <c r="E162" s="12"/>
      <c r="F162" s="12"/>
      <c r="G162" s="29"/>
      <c r="H162" s="30"/>
    </row>
    <row r="163">
      <c r="B163" s="20" t="s">
        <v>15</v>
      </c>
      <c r="C163" s="4"/>
      <c r="D163" s="5"/>
      <c r="E163" s="9">
        <f>SUM(E160:E162)</f>
        <v>0</v>
      </c>
      <c r="F163" s="12"/>
      <c r="G163" s="29"/>
      <c r="H163" s="30"/>
    </row>
    <row r="164">
      <c r="B164" s="32" t="s">
        <v>24</v>
      </c>
      <c r="C164" s="4"/>
      <c r="D164" s="4"/>
      <c r="E164" s="4"/>
      <c r="F164" s="5"/>
      <c r="G164" s="29"/>
      <c r="H164" s="30"/>
    </row>
    <row r="165">
      <c r="B165" s="9" t="s">
        <v>2</v>
      </c>
      <c r="C165" s="33" t="s">
        <v>25</v>
      </c>
      <c r="D165" s="33" t="s">
        <v>26</v>
      </c>
      <c r="E165" s="9" t="s">
        <v>5</v>
      </c>
      <c r="F165" s="9" t="s">
        <v>6</v>
      </c>
      <c r="G165" s="29"/>
      <c r="H165" s="30"/>
    </row>
    <row r="166">
      <c r="B166" s="12">
        <v>1.0</v>
      </c>
      <c r="C166" s="13"/>
      <c r="D166" s="13"/>
      <c r="E166" s="13"/>
      <c r="F166" s="13"/>
      <c r="G166" s="29"/>
      <c r="H166" s="30"/>
    </row>
    <row r="167">
      <c r="B167" s="12">
        <v>2.0</v>
      </c>
      <c r="C167" s="13"/>
      <c r="D167" s="13"/>
      <c r="E167" s="13"/>
      <c r="F167" s="13"/>
      <c r="G167" s="29"/>
      <c r="H167" s="30"/>
    </row>
    <row r="168">
      <c r="B168" s="12">
        <v>3.0</v>
      </c>
      <c r="C168" s="12"/>
      <c r="D168" s="12"/>
      <c r="E168" s="12"/>
      <c r="F168" s="12"/>
      <c r="G168" s="29"/>
      <c r="H168" s="30"/>
    </row>
    <row r="169">
      <c r="B169" s="12">
        <v>4.0</v>
      </c>
      <c r="C169" s="12"/>
      <c r="D169" s="12"/>
      <c r="E169" s="12"/>
      <c r="F169" s="12"/>
      <c r="G169" s="29"/>
      <c r="H169" s="30"/>
    </row>
    <row r="170">
      <c r="B170" s="12">
        <v>5.0</v>
      </c>
      <c r="C170" s="12"/>
      <c r="D170" s="12"/>
      <c r="E170" s="12"/>
      <c r="F170" s="12"/>
      <c r="G170" s="29"/>
      <c r="H170" s="30"/>
    </row>
    <row r="171">
      <c r="B171" s="12">
        <v>6.0</v>
      </c>
      <c r="C171" s="12"/>
      <c r="D171" s="12"/>
      <c r="E171" s="12"/>
      <c r="F171" s="12"/>
      <c r="G171" s="10"/>
      <c r="H171" s="11"/>
    </row>
    <row r="172">
      <c r="B172" s="34"/>
    </row>
    <row r="174">
      <c r="A174" s="1"/>
      <c r="B174" s="3">
        <v>45782.0</v>
      </c>
      <c r="C174" s="4"/>
      <c r="D174" s="4"/>
      <c r="E174" s="4"/>
      <c r="F174" s="4"/>
      <c r="G174" s="4"/>
      <c r="H174" s="5"/>
    </row>
    <row r="175">
      <c r="B175" s="6" t="s">
        <v>0</v>
      </c>
      <c r="C175" s="4"/>
      <c r="D175" s="4"/>
      <c r="E175" s="4"/>
      <c r="F175" s="5"/>
      <c r="G175" s="7" t="s">
        <v>1</v>
      </c>
      <c r="H175" s="8"/>
    </row>
    <row r="176">
      <c r="B176" s="9" t="s">
        <v>2</v>
      </c>
      <c r="C176" s="9" t="s">
        <v>3</v>
      </c>
      <c r="D176" s="9" t="s">
        <v>4</v>
      </c>
      <c r="E176" s="9" t="s">
        <v>5</v>
      </c>
      <c r="F176" s="9" t="s">
        <v>6</v>
      </c>
      <c r="G176" s="10"/>
      <c r="H176" s="11"/>
    </row>
    <row r="177">
      <c r="B177" s="12">
        <v>1.0</v>
      </c>
      <c r="C177" s="13"/>
      <c r="D177" s="13"/>
      <c r="E177" s="13"/>
      <c r="F177" s="13"/>
      <c r="G177" s="14" t="s">
        <v>7</v>
      </c>
      <c r="H177" s="15">
        <f>H134 - SUMIF(F177:F186, "SR A/C - HDFC", E177:E186)-SUMIF(F203:F205, "SR A/C - HDFC", E203:E205)-SUMIF(F197:F199, "SR A/C - HDFC", E197:E199)+SUMIF(F191:F193, "SR A/C - HDFC", E191:E193)+SUMIF(F209:F214, "SR A/C - HDFC", E209:E214)</f>
        <v>3303.73</v>
      </c>
    </row>
    <row r="178">
      <c r="B178" s="12">
        <v>2.0</v>
      </c>
      <c r="C178" s="13"/>
      <c r="D178" s="13"/>
      <c r="E178" s="13"/>
      <c r="F178" s="13"/>
      <c r="G178" s="14" t="s">
        <v>8</v>
      </c>
      <c r="H178" s="15">
        <f>H135 - SUMIF(F177:F186, "DP A/C - Salary", E177:E186)-SUMIF(F203:F205, "DP A/C - Salary", E203:E205)-SUMIF(F197:F199, "DP A/C - Salary", E197:E199)+SUMIF(F191:F193, "DP A/C - Salary", E191:E193)+SUMIF(F209:F214, "DP A/C - Salary", E209:E214)</f>
        <v>5928</v>
      </c>
    </row>
    <row r="179">
      <c r="B179" s="12">
        <v>3.0</v>
      </c>
      <c r="C179" s="13"/>
      <c r="D179" s="13"/>
      <c r="E179" s="13"/>
      <c r="F179" s="13"/>
      <c r="G179" s="14" t="s">
        <v>9</v>
      </c>
      <c r="H179" s="15">
        <f>H136 - SUMIF(F177:F186, "SR CASH", E177:E186)-SUMIF(F203:F205, "SR CASH", E203:E205)-SUMIF(F197:F199, "SR CASH", E197:E199)+SUMIF(F191:F193, "SR CASH", E191:E193)+SUMIF(F209:F214, "SR CASH", E209:E214)</f>
        <v>1633</v>
      </c>
    </row>
    <row r="180">
      <c r="B180" s="12">
        <v>4.0</v>
      </c>
      <c r="C180" s="13"/>
      <c r="D180" s="13"/>
      <c r="E180" s="13"/>
      <c r="F180" s="13"/>
      <c r="G180" s="14" t="s">
        <v>10</v>
      </c>
      <c r="H180" s="15">
        <f>H137 - SUMIF(F177:F186, "DP CASH", E177:E186)-SUMIF(F203:F205, "DP CASH", E203:E205)-SUMIF(F197:F199, "DP CASH", E197:E199)+SUMIF(F191:F193, "DP CASH", E191:E193)+SUMIF(F209:F214, "DP CASH", E209:E214)</f>
        <v>839</v>
      </c>
    </row>
    <row r="181">
      <c r="B181" s="12">
        <v>5.0</v>
      </c>
      <c r="C181" s="13"/>
      <c r="D181" s="13"/>
      <c r="E181" s="13"/>
      <c r="F181" s="13"/>
      <c r="G181" s="14" t="s">
        <v>11</v>
      </c>
      <c r="H181" s="15">
        <f>H138 - SUMIF(F177:F186, "SR A/C - TDCC", E177:E186)-SUMIF(F203:F205, "SR A/C - TDCC", E203:E205)-SUMIF(F197:F199, "SR A/C - TDCC", E197:E199)+SUMIF(F191:F193, "SR A/C - TDCC", E191:E193)+SUMIF(F209:F214, "SR A/C - TDCC", E209:E214)</f>
        <v>106373.4</v>
      </c>
    </row>
    <row r="182">
      <c r="B182" s="12">
        <v>6.0</v>
      </c>
      <c r="C182" s="13"/>
      <c r="D182" s="13"/>
      <c r="E182" s="13"/>
      <c r="F182" s="13"/>
      <c r="G182" s="14" t="s">
        <v>12</v>
      </c>
      <c r="H182" s="15">
        <f>H139 - SUMIF(F177:F186, "DP A/C - IPPB", E177:E186)-SUMIF(F203:F205, "DP A/C - IPPB", E203:E205)-SUMIF(F197:F199, "DP A/C - IPPB", E197:E199)+SUMIF(F191:F193, "DP A/C - IPPB", E191:E193)+SUMIF(F209:F214, "DP A/C - IPPB", E209:E214)</f>
        <v>50</v>
      </c>
    </row>
    <row r="183">
      <c r="B183" s="12">
        <v>7.0</v>
      </c>
      <c r="C183" s="12"/>
      <c r="D183" s="12"/>
      <c r="E183" s="12"/>
      <c r="F183" s="12"/>
      <c r="G183" s="16"/>
      <c r="H183" s="5"/>
    </row>
    <row r="184">
      <c r="B184" s="12">
        <v>8.0</v>
      </c>
      <c r="C184" s="12"/>
      <c r="D184" s="12"/>
      <c r="E184" s="12"/>
      <c r="F184" s="12"/>
      <c r="G184" s="17" t="s">
        <v>13</v>
      </c>
      <c r="H184" s="5"/>
    </row>
    <row r="185">
      <c r="B185" s="12">
        <v>9.0</v>
      </c>
      <c r="C185" s="12"/>
      <c r="D185" s="12"/>
      <c r="E185" s="12"/>
      <c r="F185" s="12"/>
      <c r="G185" s="18">
        <f>E187+G142</f>
        <v>0</v>
      </c>
      <c r="H185" s="5"/>
    </row>
    <row r="186">
      <c r="B186" s="12">
        <v>10.0</v>
      </c>
      <c r="C186" s="12"/>
      <c r="D186" s="12"/>
      <c r="E186" s="12"/>
      <c r="F186" s="12"/>
      <c r="G186" s="19" t="s">
        <v>14</v>
      </c>
      <c r="H186" s="5"/>
    </row>
    <row r="187">
      <c r="B187" s="20" t="s">
        <v>15</v>
      </c>
      <c r="C187" s="4"/>
      <c r="D187" s="5"/>
      <c r="E187" s="9">
        <f>SUM(E177:E186)</f>
        <v>0</v>
      </c>
      <c r="F187" s="12"/>
      <c r="G187" s="16">
        <f>E194+G144</f>
        <v>0</v>
      </c>
      <c r="H187" s="5"/>
    </row>
    <row r="188">
      <c r="B188" s="16"/>
      <c r="C188" s="4"/>
      <c r="D188" s="4"/>
      <c r="E188" s="4"/>
      <c r="F188" s="5"/>
      <c r="G188" s="21" t="s">
        <v>16</v>
      </c>
      <c r="H188" s="5"/>
      <c r="I188" s="1"/>
    </row>
    <row r="189">
      <c r="B189" s="22" t="s">
        <v>17</v>
      </c>
      <c r="C189" s="4"/>
      <c r="D189" s="4"/>
      <c r="E189" s="4"/>
      <c r="F189" s="5"/>
      <c r="G189" s="16">
        <f>E200+G146-SUMIF(C191:C193,"Reimbursement",E191:E193)</f>
        <v>0</v>
      </c>
      <c r="H189" s="5"/>
    </row>
    <row r="190">
      <c r="B190" s="9" t="s">
        <v>2</v>
      </c>
      <c r="C190" s="23" t="s">
        <v>18</v>
      </c>
      <c r="D190" s="20" t="s">
        <v>4</v>
      </c>
      <c r="E190" s="9" t="s">
        <v>5</v>
      </c>
      <c r="F190" s="9" t="s">
        <v>6</v>
      </c>
      <c r="G190" s="24" t="s">
        <v>19</v>
      </c>
      <c r="H190" s="5"/>
    </row>
    <row r="191">
      <c r="B191" s="12">
        <v>1.0</v>
      </c>
      <c r="C191" s="25"/>
      <c r="D191" s="13"/>
      <c r="E191" s="13"/>
      <c r="F191" s="13"/>
      <c r="G191" s="26">
        <f>E206+G148</f>
        <v>0</v>
      </c>
      <c r="H191" s="5"/>
    </row>
    <row r="192">
      <c r="B192" s="12">
        <v>2.0</v>
      </c>
      <c r="C192" s="28"/>
      <c r="D192" s="12"/>
      <c r="E192" s="12"/>
      <c r="F192" s="12"/>
      <c r="G192" s="27"/>
      <c r="H192" s="8"/>
    </row>
    <row r="193">
      <c r="B193" s="12">
        <v>3.0</v>
      </c>
      <c r="C193" s="28"/>
      <c r="D193" s="12"/>
      <c r="E193" s="12"/>
      <c r="F193" s="12"/>
      <c r="G193" s="29"/>
      <c r="H193" s="30"/>
    </row>
    <row r="194">
      <c r="B194" s="20" t="s">
        <v>15</v>
      </c>
      <c r="C194" s="4"/>
      <c r="D194" s="5"/>
      <c r="E194" s="9">
        <f>SUM(E191:E193)</f>
        <v>0</v>
      </c>
      <c r="F194" s="12"/>
      <c r="G194" s="29"/>
      <c r="H194" s="30"/>
    </row>
    <row r="195">
      <c r="B195" s="31" t="s">
        <v>20</v>
      </c>
      <c r="C195" s="4"/>
      <c r="D195" s="4"/>
      <c r="E195" s="4"/>
      <c r="F195" s="5"/>
      <c r="G195" s="29"/>
      <c r="H195" s="30"/>
    </row>
    <row r="196">
      <c r="B196" s="9" t="s">
        <v>2</v>
      </c>
      <c r="C196" s="23" t="s">
        <v>21</v>
      </c>
      <c r="D196" s="20" t="s">
        <v>4</v>
      </c>
      <c r="E196" s="9" t="s">
        <v>5</v>
      </c>
      <c r="F196" s="9" t="s">
        <v>6</v>
      </c>
      <c r="G196" s="29"/>
      <c r="H196" s="30"/>
    </row>
    <row r="197">
      <c r="B197" s="12">
        <v>1.0</v>
      </c>
      <c r="C197" s="28"/>
      <c r="D197" s="12"/>
      <c r="E197" s="12"/>
      <c r="F197" s="12"/>
      <c r="G197" s="29"/>
      <c r="H197" s="30"/>
    </row>
    <row r="198">
      <c r="B198" s="12">
        <v>2.0</v>
      </c>
      <c r="C198" s="13"/>
      <c r="D198" s="12"/>
      <c r="E198" s="12"/>
      <c r="F198" s="12"/>
      <c r="G198" s="29"/>
      <c r="H198" s="30"/>
    </row>
    <row r="199">
      <c r="B199" s="12">
        <v>3.0</v>
      </c>
      <c r="C199" s="13"/>
      <c r="D199" s="12"/>
      <c r="E199" s="12"/>
      <c r="F199" s="12"/>
      <c r="G199" s="29"/>
      <c r="H199" s="30"/>
    </row>
    <row r="200">
      <c r="B200" s="20" t="s">
        <v>15</v>
      </c>
      <c r="C200" s="4"/>
      <c r="D200" s="5"/>
      <c r="E200" s="9">
        <f>SUM(E197:E199)</f>
        <v>0</v>
      </c>
      <c r="F200" s="12"/>
      <c r="G200" s="29"/>
      <c r="H200" s="30"/>
    </row>
    <row r="201">
      <c r="B201" s="32" t="s">
        <v>22</v>
      </c>
      <c r="C201" s="4"/>
      <c r="D201" s="4"/>
      <c r="E201" s="4"/>
      <c r="F201" s="5"/>
      <c r="G201" s="29"/>
      <c r="H201" s="30"/>
    </row>
    <row r="202">
      <c r="B202" s="9" t="s">
        <v>2</v>
      </c>
      <c r="C202" s="23" t="s">
        <v>23</v>
      </c>
      <c r="D202" s="20" t="s">
        <v>4</v>
      </c>
      <c r="E202" s="9" t="s">
        <v>5</v>
      </c>
      <c r="F202" s="9" t="s">
        <v>6</v>
      </c>
      <c r="G202" s="29"/>
      <c r="H202" s="30"/>
    </row>
    <row r="203">
      <c r="B203" s="12">
        <v>1.0</v>
      </c>
      <c r="C203" s="28"/>
      <c r="D203" s="12"/>
      <c r="E203" s="12"/>
      <c r="F203" s="12"/>
      <c r="G203" s="29"/>
      <c r="H203" s="30"/>
    </row>
    <row r="204">
      <c r="B204" s="12">
        <v>2.0</v>
      </c>
      <c r="C204" s="13"/>
      <c r="D204" s="12"/>
      <c r="E204" s="12"/>
      <c r="F204" s="12"/>
      <c r="G204" s="29"/>
      <c r="H204" s="30"/>
    </row>
    <row r="205">
      <c r="B205" s="12">
        <v>3.0</v>
      </c>
      <c r="C205" s="13"/>
      <c r="D205" s="12"/>
      <c r="E205" s="12"/>
      <c r="F205" s="12"/>
      <c r="G205" s="29"/>
      <c r="H205" s="30"/>
    </row>
    <row r="206">
      <c r="B206" s="20" t="s">
        <v>15</v>
      </c>
      <c r="C206" s="4"/>
      <c r="D206" s="5"/>
      <c r="E206" s="9">
        <f>SUM(E203:E205)</f>
        <v>0</v>
      </c>
      <c r="F206" s="12"/>
      <c r="G206" s="29"/>
      <c r="H206" s="30"/>
    </row>
    <row r="207">
      <c r="B207" s="32" t="s">
        <v>24</v>
      </c>
      <c r="C207" s="4"/>
      <c r="D207" s="4"/>
      <c r="E207" s="4"/>
      <c r="F207" s="5"/>
      <c r="G207" s="29"/>
      <c r="H207" s="30"/>
    </row>
    <row r="208">
      <c r="B208" s="9" t="s">
        <v>2</v>
      </c>
      <c r="C208" s="33" t="s">
        <v>25</v>
      </c>
      <c r="D208" s="33" t="s">
        <v>26</v>
      </c>
      <c r="E208" s="9" t="s">
        <v>5</v>
      </c>
      <c r="F208" s="9" t="s">
        <v>6</v>
      </c>
      <c r="G208" s="29"/>
      <c r="H208" s="30"/>
    </row>
    <row r="209">
      <c r="B209" s="12">
        <v>1.0</v>
      </c>
      <c r="C209" s="13"/>
      <c r="D209" s="13"/>
      <c r="E209" s="13"/>
      <c r="F209" s="13"/>
      <c r="G209" s="29"/>
      <c r="H209" s="30"/>
    </row>
    <row r="210">
      <c r="B210" s="12">
        <v>2.0</v>
      </c>
      <c r="C210" s="13"/>
      <c r="D210" s="13"/>
      <c r="E210" s="13"/>
      <c r="F210" s="13"/>
      <c r="G210" s="29"/>
      <c r="H210" s="30"/>
    </row>
    <row r="211">
      <c r="B211" s="12">
        <v>3.0</v>
      </c>
      <c r="C211" s="12"/>
      <c r="D211" s="12"/>
      <c r="E211" s="12"/>
      <c r="F211" s="12"/>
      <c r="G211" s="29"/>
      <c r="H211" s="30"/>
    </row>
    <row r="212">
      <c r="B212" s="12">
        <v>4.0</v>
      </c>
      <c r="C212" s="12"/>
      <c r="D212" s="12"/>
      <c r="E212" s="12"/>
      <c r="F212" s="12"/>
      <c r="G212" s="29"/>
      <c r="H212" s="30"/>
    </row>
    <row r="213">
      <c r="B213" s="12">
        <v>5.0</v>
      </c>
      <c r="C213" s="12"/>
      <c r="D213" s="12"/>
      <c r="E213" s="12"/>
      <c r="F213" s="12"/>
      <c r="G213" s="29"/>
      <c r="H213" s="30"/>
    </row>
    <row r="214">
      <c r="B214" s="12">
        <v>6.0</v>
      </c>
      <c r="C214" s="12"/>
      <c r="D214" s="12"/>
      <c r="E214" s="12"/>
      <c r="F214" s="12"/>
      <c r="G214" s="10"/>
      <c r="H214" s="11"/>
    </row>
    <row r="215">
      <c r="B215" s="34"/>
    </row>
    <row r="217">
      <c r="A217" s="1"/>
      <c r="B217" s="3">
        <v>45783.0</v>
      </c>
      <c r="C217" s="4"/>
      <c r="D217" s="4"/>
      <c r="E217" s="4"/>
      <c r="F217" s="4"/>
      <c r="G217" s="4"/>
      <c r="H217" s="5"/>
    </row>
    <row r="218">
      <c r="B218" s="6" t="s">
        <v>0</v>
      </c>
      <c r="C218" s="4"/>
      <c r="D218" s="4"/>
      <c r="E218" s="4"/>
      <c r="F218" s="5"/>
      <c r="G218" s="7" t="s">
        <v>1</v>
      </c>
      <c r="H218" s="8"/>
    </row>
    <row r="219">
      <c r="B219" s="9" t="s">
        <v>2</v>
      </c>
      <c r="C219" s="9" t="s">
        <v>3</v>
      </c>
      <c r="D219" s="9" t="s">
        <v>4</v>
      </c>
      <c r="E219" s="9" t="s">
        <v>5</v>
      </c>
      <c r="F219" s="9" t="s">
        <v>6</v>
      </c>
      <c r="G219" s="10"/>
      <c r="H219" s="11"/>
    </row>
    <row r="220">
      <c r="B220" s="12">
        <v>1.0</v>
      </c>
      <c r="C220" s="13"/>
      <c r="D220" s="13"/>
      <c r="E220" s="13"/>
      <c r="F220" s="13"/>
      <c r="G220" s="14" t="s">
        <v>7</v>
      </c>
      <c r="H220" s="15">
        <f>H177 - SUMIF(F220:F229, "SR A/C - HDFC", E220:E229)-SUMIF(F246:F248, "SR A/C - HDFC", E246:E248)-SUMIF(F240:F242, "SR A/C - HDFC", E240:E242)+SUMIF(F234:F236, "SR A/C - HDFC", E234:E236)+SUMIF(F252:F257, "SR A/C - HDFC", E252:E257)</f>
        <v>3303.73</v>
      </c>
    </row>
    <row r="221">
      <c r="B221" s="12">
        <v>2.0</v>
      </c>
      <c r="C221" s="13"/>
      <c r="D221" s="13"/>
      <c r="E221" s="13"/>
      <c r="F221" s="13"/>
      <c r="G221" s="14" t="s">
        <v>8</v>
      </c>
      <c r="H221" s="15">
        <f>H178 - SUMIF(F220:F229, "DP A/C - Salary", E220:E229)-SUMIF(F246:F248, "DP A/C - Salary", E246:E248)-SUMIF(F240:F242, "DP A/C - Salary", E240:E242)+SUMIF(F234:F236, "DP A/C - Salary", E234:E236)+SUMIF(F252:F257, "DP A/C - Salary", E252:E257)</f>
        <v>5928</v>
      </c>
    </row>
    <row r="222">
      <c r="B222" s="12">
        <v>3.0</v>
      </c>
      <c r="C222" s="13"/>
      <c r="D222" s="13"/>
      <c r="E222" s="13"/>
      <c r="F222" s="13"/>
      <c r="G222" s="14" t="s">
        <v>9</v>
      </c>
      <c r="H222" s="15">
        <f>H179 - SUMIF(F220:F229, "SR CASH", E220:E229)-SUMIF(F246:F248, "SR CASH", E246:E248)-SUMIF(F240:F242, "SR CASH", E240:E242)+SUMIF(F234:F236, "SR CASH", E234:E236)+SUMIF(F252:F257, "SR CASH", E252:E257)</f>
        <v>1633</v>
      </c>
    </row>
    <row r="223">
      <c r="B223" s="12">
        <v>4.0</v>
      </c>
      <c r="C223" s="12"/>
      <c r="D223" s="12"/>
      <c r="E223" s="12"/>
      <c r="F223" s="12"/>
      <c r="G223" s="14" t="s">
        <v>10</v>
      </c>
      <c r="H223" s="15">
        <f>H180 - SUMIF(F220:F229, "DP CASH", E220:E229)-SUMIF(F246:F248, "DP CASH", E246:E248)-SUMIF(F240:F242, "DP CASH", E240:E242)+SUMIF(F234:F236, "DP CASH", E234:E236)+SUMIF(F252:F257, "DP CASH", E252:E257)</f>
        <v>839</v>
      </c>
    </row>
    <row r="224">
      <c r="B224" s="12">
        <v>5.0</v>
      </c>
      <c r="C224" s="12"/>
      <c r="D224" s="12"/>
      <c r="E224" s="12"/>
      <c r="F224" s="12"/>
      <c r="G224" s="14" t="s">
        <v>11</v>
      </c>
      <c r="H224" s="15">
        <f>H181 - SUMIF(F220:F229, "SR A/C - TDCC", E220:E229)-SUMIF(F246:F248, "SR A/C - TDCC", E246:E248)-SUMIF(F240:F242, "SR A/C - TDCC", E240:E242)+SUMIF(F234:F236, "SR A/C - TDCC", E234:E236)+SUMIF(F252:F257, "SR A/C - TDCC", E252:E257)</f>
        <v>106373.4</v>
      </c>
    </row>
    <row r="225">
      <c r="B225" s="12">
        <v>6.0</v>
      </c>
      <c r="C225" s="12"/>
      <c r="D225" s="12"/>
      <c r="E225" s="12"/>
      <c r="F225" s="12"/>
      <c r="G225" s="14" t="s">
        <v>12</v>
      </c>
      <c r="H225" s="15">
        <f>H182 - SUMIF(F220:F229, "DP A/C - IPPB", E220:E229)-SUMIF(F246:F248, "DP A/C - IPPB", E246:E248)-SUMIF(F240:F242, "DP A/C - IPPB", E240:E242)+SUMIF(F234:F236, "DP A/C - IPPB", E234:E236)+SUMIF(F252:F257, "DP A/C - IPPB", E252:E257)</f>
        <v>50</v>
      </c>
    </row>
    <row r="226">
      <c r="B226" s="12">
        <v>7.0</v>
      </c>
      <c r="C226" s="12"/>
      <c r="D226" s="12"/>
      <c r="E226" s="12"/>
      <c r="F226" s="12"/>
      <c r="G226" s="16"/>
      <c r="H226" s="5"/>
    </row>
    <row r="227">
      <c r="B227" s="12">
        <v>8.0</v>
      </c>
      <c r="C227" s="12"/>
      <c r="D227" s="12"/>
      <c r="E227" s="12"/>
      <c r="F227" s="12"/>
      <c r="G227" s="17" t="s">
        <v>13</v>
      </c>
      <c r="H227" s="5"/>
    </row>
    <row r="228">
      <c r="B228" s="12">
        <v>9.0</v>
      </c>
      <c r="C228" s="12"/>
      <c r="D228" s="12"/>
      <c r="E228" s="12"/>
      <c r="F228" s="12"/>
      <c r="G228" s="18">
        <f>E230+G185</f>
        <v>0</v>
      </c>
      <c r="H228" s="5"/>
    </row>
    <row r="229">
      <c r="B229" s="12">
        <v>10.0</v>
      </c>
      <c r="C229" s="12"/>
      <c r="D229" s="12"/>
      <c r="E229" s="12"/>
      <c r="F229" s="12"/>
      <c r="G229" s="19" t="s">
        <v>14</v>
      </c>
      <c r="H229" s="5"/>
    </row>
    <row r="230">
      <c r="B230" s="20" t="s">
        <v>15</v>
      </c>
      <c r="C230" s="4"/>
      <c r="D230" s="5"/>
      <c r="E230" s="9">
        <f>SUM(E220:E229)</f>
        <v>0</v>
      </c>
      <c r="F230" s="12"/>
      <c r="G230" s="16">
        <f>E237+G187</f>
        <v>0</v>
      </c>
      <c r="H230" s="5"/>
    </row>
    <row r="231">
      <c r="B231" s="16"/>
      <c r="C231" s="4"/>
      <c r="D231" s="4"/>
      <c r="E231" s="4"/>
      <c r="F231" s="5"/>
      <c r="G231" s="21" t="s">
        <v>16</v>
      </c>
      <c r="H231" s="5"/>
      <c r="I231" s="1"/>
    </row>
    <row r="232">
      <c r="B232" s="22" t="s">
        <v>17</v>
      </c>
      <c r="C232" s="4"/>
      <c r="D232" s="4"/>
      <c r="E232" s="4"/>
      <c r="F232" s="5"/>
      <c r="G232" s="16">
        <f>E243+G189-SUMIF(C234:C236,"Reimbursement",E234:E236)</f>
        <v>0</v>
      </c>
      <c r="H232" s="5"/>
    </row>
    <row r="233">
      <c r="B233" s="9" t="s">
        <v>2</v>
      </c>
      <c r="C233" s="23" t="s">
        <v>18</v>
      </c>
      <c r="D233" s="20" t="s">
        <v>4</v>
      </c>
      <c r="E233" s="9" t="s">
        <v>5</v>
      </c>
      <c r="F233" s="9" t="s">
        <v>6</v>
      </c>
      <c r="G233" s="24" t="s">
        <v>19</v>
      </c>
      <c r="H233" s="5"/>
    </row>
    <row r="234">
      <c r="B234" s="12">
        <v>1.0</v>
      </c>
      <c r="C234" s="25"/>
      <c r="D234" s="13"/>
      <c r="E234" s="13"/>
      <c r="F234" s="13"/>
      <c r="G234" s="26">
        <f>E249+G191</f>
        <v>0</v>
      </c>
      <c r="H234" s="5"/>
    </row>
    <row r="235">
      <c r="B235" s="12">
        <v>2.0</v>
      </c>
      <c r="C235" s="28"/>
      <c r="D235" s="12"/>
      <c r="E235" s="12"/>
      <c r="F235" s="12"/>
      <c r="G235" s="27"/>
      <c r="H235" s="8"/>
    </row>
    <row r="236">
      <c r="B236" s="12">
        <v>3.0</v>
      </c>
      <c r="C236" s="28"/>
      <c r="D236" s="12"/>
      <c r="E236" s="12"/>
      <c r="F236" s="12"/>
      <c r="G236" s="29"/>
      <c r="H236" s="30"/>
    </row>
    <row r="237">
      <c r="B237" s="20" t="s">
        <v>15</v>
      </c>
      <c r="C237" s="4"/>
      <c r="D237" s="5"/>
      <c r="E237" s="9">
        <f>SUM(E234:E236)</f>
        <v>0</v>
      </c>
      <c r="F237" s="12"/>
      <c r="G237" s="29"/>
      <c r="H237" s="30"/>
    </row>
    <row r="238">
      <c r="B238" s="31" t="s">
        <v>20</v>
      </c>
      <c r="C238" s="4"/>
      <c r="D238" s="4"/>
      <c r="E238" s="4"/>
      <c r="F238" s="5"/>
      <c r="G238" s="29"/>
      <c r="H238" s="30"/>
    </row>
    <row r="239">
      <c r="B239" s="9" t="s">
        <v>2</v>
      </c>
      <c r="C239" s="23" t="s">
        <v>21</v>
      </c>
      <c r="D239" s="20" t="s">
        <v>4</v>
      </c>
      <c r="E239" s="9" t="s">
        <v>5</v>
      </c>
      <c r="F239" s="9" t="s">
        <v>6</v>
      </c>
      <c r="G239" s="29"/>
      <c r="H239" s="30"/>
    </row>
    <row r="240">
      <c r="B240" s="12">
        <v>1.0</v>
      </c>
      <c r="C240" s="28"/>
      <c r="D240" s="12"/>
      <c r="E240" s="12"/>
      <c r="F240" s="12"/>
      <c r="G240" s="29"/>
      <c r="H240" s="30"/>
    </row>
    <row r="241">
      <c r="B241" s="12">
        <v>2.0</v>
      </c>
      <c r="C241" s="13"/>
      <c r="D241" s="12"/>
      <c r="E241" s="12"/>
      <c r="F241" s="12"/>
      <c r="G241" s="29"/>
      <c r="H241" s="30"/>
    </row>
    <row r="242">
      <c r="B242" s="12">
        <v>3.0</v>
      </c>
      <c r="C242" s="13"/>
      <c r="D242" s="12"/>
      <c r="E242" s="12"/>
      <c r="F242" s="12"/>
      <c r="G242" s="29"/>
      <c r="H242" s="30"/>
    </row>
    <row r="243">
      <c r="B243" s="20" t="s">
        <v>15</v>
      </c>
      <c r="C243" s="4"/>
      <c r="D243" s="5"/>
      <c r="E243" s="9">
        <f>SUM(E240:E242)</f>
        <v>0</v>
      </c>
      <c r="F243" s="12"/>
      <c r="G243" s="29"/>
      <c r="H243" s="30"/>
    </row>
    <row r="244">
      <c r="B244" s="32" t="s">
        <v>22</v>
      </c>
      <c r="C244" s="4"/>
      <c r="D244" s="4"/>
      <c r="E244" s="4"/>
      <c r="F244" s="5"/>
      <c r="G244" s="29"/>
      <c r="H244" s="30"/>
    </row>
    <row r="245">
      <c r="B245" s="9" t="s">
        <v>2</v>
      </c>
      <c r="C245" s="23" t="s">
        <v>23</v>
      </c>
      <c r="D245" s="20" t="s">
        <v>4</v>
      </c>
      <c r="E245" s="9" t="s">
        <v>5</v>
      </c>
      <c r="F245" s="9" t="s">
        <v>6</v>
      </c>
      <c r="G245" s="29"/>
      <c r="H245" s="30"/>
    </row>
    <row r="246">
      <c r="B246" s="12">
        <v>1.0</v>
      </c>
      <c r="C246" s="25"/>
      <c r="D246" s="13"/>
      <c r="E246" s="13"/>
      <c r="F246" s="13"/>
      <c r="G246" s="29"/>
      <c r="H246" s="30"/>
    </row>
    <row r="247">
      <c r="B247" s="12">
        <v>2.0</v>
      </c>
      <c r="C247" s="13"/>
      <c r="D247" s="12"/>
      <c r="E247" s="12"/>
      <c r="F247" s="12"/>
      <c r="G247" s="29"/>
      <c r="H247" s="30"/>
    </row>
    <row r="248">
      <c r="B248" s="12">
        <v>3.0</v>
      </c>
      <c r="C248" s="13"/>
      <c r="D248" s="12"/>
      <c r="E248" s="12"/>
      <c r="F248" s="12"/>
      <c r="G248" s="29"/>
      <c r="H248" s="30"/>
    </row>
    <row r="249">
      <c r="B249" s="20" t="s">
        <v>15</v>
      </c>
      <c r="C249" s="4"/>
      <c r="D249" s="5"/>
      <c r="E249" s="9">
        <f>SUM(E246:E248)</f>
        <v>0</v>
      </c>
      <c r="F249" s="12"/>
      <c r="G249" s="29"/>
      <c r="H249" s="30"/>
    </row>
    <row r="250">
      <c r="B250" s="32" t="s">
        <v>24</v>
      </c>
      <c r="C250" s="4"/>
      <c r="D250" s="4"/>
      <c r="E250" s="4"/>
      <c r="F250" s="5"/>
      <c r="G250" s="29"/>
      <c r="H250" s="30"/>
    </row>
    <row r="251">
      <c r="B251" s="9" t="s">
        <v>2</v>
      </c>
      <c r="C251" s="33" t="s">
        <v>25</v>
      </c>
      <c r="D251" s="33" t="s">
        <v>26</v>
      </c>
      <c r="E251" s="9" t="s">
        <v>5</v>
      </c>
      <c r="F251" s="9" t="s">
        <v>6</v>
      </c>
      <c r="G251" s="29"/>
      <c r="H251" s="30"/>
    </row>
    <row r="252">
      <c r="B252" s="12">
        <v>1.0</v>
      </c>
      <c r="C252" s="13"/>
      <c r="D252" s="13"/>
      <c r="E252" s="13"/>
      <c r="F252" s="13"/>
      <c r="G252" s="29"/>
      <c r="H252" s="30"/>
    </row>
    <row r="253">
      <c r="B253" s="12">
        <v>2.0</v>
      </c>
      <c r="C253" s="13"/>
      <c r="D253" s="13"/>
      <c r="E253" s="13"/>
      <c r="F253" s="13"/>
      <c r="G253" s="29"/>
      <c r="H253" s="30"/>
    </row>
    <row r="254">
      <c r="B254" s="12">
        <v>3.0</v>
      </c>
      <c r="C254" s="13"/>
      <c r="D254" s="13"/>
      <c r="E254" s="13"/>
      <c r="F254" s="13"/>
      <c r="G254" s="29"/>
      <c r="H254" s="30"/>
    </row>
    <row r="255">
      <c r="B255" s="12">
        <v>4.0</v>
      </c>
      <c r="C255" s="13"/>
      <c r="D255" s="13"/>
      <c r="E255" s="13"/>
      <c r="F255" s="13"/>
      <c r="G255" s="29"/>
      <c r="H255" s="30"/>
    </row>
    <row r="256">
      <c r="B256" s="12">
        <v>5.0</v>
      </c>
      <c r="C256" s="12"/>
      <c r="D256" s="12"/>
      <c r="E256" s="12"/>
      <c r="F256" s="12"/>
      <c r="G256" s="29"/>
      <c r="H256" s="30"/>
    </row>
    <row r="257">
      <c r="B257" s="12">
        <v>6.0</v>
      </c>
      <c r="C257" s="12"/>
      <c r="D257" s="12"/>
      <c r="E257" s="12"/>
      <c r="F257" s="12"/>
      <c r="G257" s="10"/>
      <c r="H257" s="11"/>
    </row>
    <row r="258">
      <c r="B258" s="34"/>
    </row>
    <row r="260">
      <c r="A260" s="1"/>
      <c r="B260" s="3">
        <v>45784.0</v>
      </c>
      <c r="C260" s="4"/>
      <c r="D260" s="4"/>
      <c r="E260" s="4"/>
      <c r="F260" s="4"/>
      <c r="G260" s="4"/>
      <c r="H260" s="5"/>
    </row>
    <row r="261">
      <c r="B261" s="6" t="s">
        <v>0</v>
      </c>
      <c r="C261" s="4"/>
      <c r="D261" s="4"/>
      <c r="E261" s="4"/>
      <c r="F261" s="5"/>
      <c r="G261" s="7" t="s">
        <v>1</v>
      </c>
      <c r="H261" s="8"/>
    </row>
    <row r="262">
      <c r="B262" s="9" t="s">
        <v>2</v>
      </c>
      <c r="C262" s="9" t="s">
        <v>3</v>
      </c>
      <c r="D262" s="9" t="s">
        <v>4</v>
      </c>
      <c r="E262" s="9" t="s">
        <v>5</v>
      </c>
      <c r="F262" s="9" t="s">
        <v>6</v>
      </c>
      <c r="G262" s="10"/>
      <c r="H262" s="11"/>
    </row>
    <row r="263">
      <c r="B263" s="12">
        <v>1.0</v>
      </c>
      <c r="C263" s="13"/>
      <c r="D263" s="13"/>
      <c r="E263" s="13"/>
      <c r="F263" s="13"/>
      <c r="G263" s="14" t="s">
        <v>7</v>
      </c>
      <c r="H263" s="15">
        <f>H220 - SUMIF(F263:F272, "SR A/C - HDFC", E263:E272)-SUMIF(F289:F291, "SR A/C - HDFC", E289:E291)-SUMIF(F283:F285, "SR A/C - HDFC", E283:E285)+SUMIF(F277:F279, "SR A/C - HDFC", E277:E279)+SUMIF(F295:F300, "SR A/C - HDFC", E295:E300)</f>
        <v>3303.73</v>
      </c>
    </row>
    <row r="264">
      <c r="B264" s="12">
        <v>2.0</v>
      </c>
      <c r="C264" s="13"/>
      <c r="D264" s="13"/>
      <c r="E264" s="13"/>
      <c r="F264" s="13"/>
      <c r="G264" s="14" t="s">
        <v>8</v>
      </c>
      <c r="H264" s="15">
        <f>H221 - SUMIF(F263:F272, "DP A/C - Salary", E263:E272)-SUMIF(F289:F291, "DP A/C - Salary", E289:E291)-SUMIF(F283:F285, "DP A/C - Salary", E283:E285)+SUMIF(F277:F279, "DP A/C - Salary", E277:E279)+SUMIF(F295:F300, "DP A/C - Salary", E295:E300)</f>
        <v>5928</v>
      </c>
    </row>
    <row r="265">
      <c r="B265" s="12">
        <v>3.0</v>
      </c>
      <c r="C265" s="13"/>
      <c r="D265" s="13"/>
      <c r="E265" s="13"/>
      <c r="F265" s="13"/>
      <c r="G265" s="14" t="s">
        <v>9</v>
      </c>
      <c r="H265" s="15">
        <f>H222 - SUMIF(F263:F272, "SR CASH", E263:E272)-SUMIF(F289:F291, "SR CASH", E289:E291)-SUMIF(F283:F285, "SR CASH", E283:E285)+SUMIF(F277:F279, "SR CASH", E277:E279)+SUMIF(F295:F300, "SR CASH", E295:E300)</f>
        <v>1633</v>
      </c>
    </row>
    <row r="266">
      <c r="B266" s="12">
        <v>4.0</v>
      </c>
      <c r="C266" s="13"/>
      <c r="D266" s="13"/>
      <c r="E266" s="13"/>
      <c r="F266" s="12"/>
      <c r="G266" s="14" t="s">
        <v>10</v>
      </c>
      <c r="H266" s="15">
        <f>H223 - SUMIF(F263:F272, "DP CASH", E263:E272)-SUMIF(F289:F291, "DP CASH", E289:E291)-SUMIF(F283:F285, "DP CASH", E283:E285)+SUMIF(F277:F279, "DP CASH", E277:E279)+SUMIF(F295:F300, "DP CASH", E295:E300)</f>
        <v>839</v>
      </c>
    </row>
    <row r="267">
      <c r="B267" s="12">
        <v>5.0</v>
      </c>
      <c r="C267" s="13"/>
      <c r="D267" s="13"/>
      <c r="E267" s="13"/>
      <c r="F267" s="13"/>
      <c r="G267" s="14" t="s">
        <v>11</v>
      </c>
      <c r="H267" s="15">
        <f>H224 - SUMIF(F263:F272, "SR A/C - TDCC", E263:E272)-SUMIF(F289:F291, "SR A/C - TDCC", E289:E291)-SUMIF(F283:F285, "SR A/C - TDCC", E283:E285)+SUMIF(F277:F279, "SR A/C - TDCC", E277:E279)+SUMIF(F295:F300, "SR A/C - TDCC", E295:E300)</f>
        <v>106373.4</v>
      </c>
    </row>
    <row r="268">
      <c r="B268" s="12">
        <v>6.0</v>
      </c>
      <c r="C268" s="13"/>
      <c r="D268" s="13"/>
      <c r="E268" s="13"/>
      <c r="F268" s="13"/>
      <c r="G268" s="14" t="s">
        <v>12</v>
      </c>
      <c r="H268" s="15">
        <f>H225 - SUMIF(F263:F272, "DP A/C - IPPB", E263:E272)-SUMIF(F289:F291, "DP A/C - IPPB", E289:E291)-SUMIF(F283:F285, "DP A/C - IPPB", E283:E285)+SUMIF(F277:F279, "DP A/C - IPPB", E277:E279)+SUMIF(F295:F300, "DP A/C - IPPB", E295:E300)</f>
        <v>50</v>
      </c>
    </row>
    <row r="269">
      <c r="B269" s="12">
        <v>7.0</v>
      </c>
      <c r="C269" s="12"/>
      <c r="D269" s="12"/>
      <c r="E269" s="12"/>
      <c r="F269" s="12"/>
      <c r="G269" s="16"/>
      <c r="H269" s="5"/>
    </row>
    <row r="270">
      <c r="B270" s="12">
        <v>8.0</v>
      </c>
      <c r="C270" s="12"/>
      <c r="D270" s="12"/>
      <c r="E270" s="12"/>
      <c r="F270" s="12"/>
      <c r="G270" s="17" t="s">
        <v>13</v>
      </c>
      <c r="H270" s="5"/>
    </row>
    <row r="271">
      <c r="B271" s="12">
        <v>9.0</v>
      </c>
      <c r="C271" s="12"/>
      <c r="D271" s="12"/>
      <c r="E271" s="12"/>
      <c r="F271" s="12"/>
      <c r="G271" s="18">
        <f>E273+G228</f>
        <v>0</v>
      </c>
      <c r="H271" s="5"/>
    </row>
    <row r="272">
      <c r="B272" s="12">
        <v>10.0</v>
      </c>
      <c r="C272" s="12"/>
      <c r="D272" s="12"/>
      <c r="E272" s="12"/>
      <c r="F272" s="12"/>
      <c r="G272" s="19" t="s">
        <v>14</v>
      </c>
      <c r="H272" s="5"/>
    </row>
    <row r="273">
      <c r="B273" s="20" t="s">
        <v>15</v>
      </c>
      <c r="C273" s="4"/>
      <c r="D273" s="5"/>
      <c r="E273" s="9">
        <f>SUM(E263:E272)</f>
        <v>0</v>
      </c>
      <c r="F273" s="12"/>
      <c r="G273" s="16">
        <f>E280+G230</f>
        <v>0</v>
      </c>
      <c r="H273" s="5"/>
    </row>
    <row r="274">
      <c r="B274" s="16"/>
      <c r="C274" s="4"/>
      <c r="D274" s="4"/>
      <c r="E274" s="4"/>
      <c r="F274" s="5"/>
      <c r="G274" s="21" t="s">
        <v>16</v>
      </c>
      <c r="H274" s="5"/>
      <c r="I274" s="1"/>
    </row>
    <row r="275">
      <c r="B275" s="22" t="s">
        <v>17</v>
      </c>
      <c r="C275" s="4"/>
      <c r="D275" s="4"/>
      <c r="E275" s="4"/>
      <c r="F275" s="5"/>
      <c r="G275" s="16">
        <f>E286+G232-SUMIF(C277:C279,"Reimbursement",E277:E279)</f>
        <v>0</v>
      </c>
      <c r="H275" s="5"/>
    </row>
    <row r="276">
      <c r="B276" s="9" t="s">
        <v>2</v>
      </c>
      <c r="C276" s="23" t="s">
        <v>18</v>
      </c>
      <c r="D276" s="20" t="s">
        <v>4</v>
      </c>
      <c r="E276" s="9" t="s">
        <v>5</v>
      </c>
      <c r="F276" s="9" t="s">
        <v>6</v>
      </c>
      <c r="G276" s="24" t="s">
        <v>19</v>
      </c>
      <c r="H276" s="5"/>
    </row>
    <row r="277">
      <c r="B277" s="12">
        <v>1.0</v>
      </c>
      <c r="C277" s="28"/>
      <c r="D277" s="12"/>
      <c r="E277" s="12"/>
      <c r="F277" s="12"/>
      <c r="G277" s="26">
        <f>E292+G234</f>
        <v>0</v>
      </c>
      <c r="H277" s="5"/>
    </row>
    <row r="278">
      <c r="B278" s="12">
        <v>2.0</v>
      </c>
      <c r="C278" s="28"/>
      <c r="D278" s="12"/>
      <c r="E278" s="12"/>
      <c r="F278" s="12"/>
      <c r="G278" s="27"/>
      <c r="H278" s="8"/>
    </row>
    <row r="279">
      <c r="B279" s="12">
        <v>3.0</v>
      </c>
      <c r="C279" s="28"/>
      <c r="D279" s="12"/>
      <c r="E279" s="12"/>
      <c r="F279" s="12"/>
      <c r="G279" s="29"/>
      <c r="H279" s="30"/>
    </row>
    <row r="280">
      <c r="B280" s="20" t="s">
        <v>15</v>
      </c>
      <c r="C280" s="4"/>
      <c r="D280" s="5"/>
      <c r="E280" s="9">
        <f>SUM(E277:E279)</f>
        <v>0</v>
      </c>
      <c r="F280" s="12"/>
      <c r="G280" s="29"/>
      <c r="H280" s="30"/>
    </row>
    <row r="281">
      <c r="B281" s="31" t="s">
        <v>20</v>
      </c>
      <c r="C281" s="4"/>
      <c r="D281" s="4"/>
      <c r="E281" s="4"/>
      <c r="F281" s="5"/>
      <c r="G281" s="29"/>
      <c r="H281" s="30"/>
    </row>
    <row r="282">
      <c r="B282" s="9" t="s">
        <v>2</v>
      </c>
      <c r="C282" s="23" t="s">
        <v>21</v>
      </c>
      <c r="D282" s="20" t="s">
        <v>4</v>
      </c>
      <c r="E282" s="9" t="s">
        <v>5</v>
      </c>
      <c r="F282" s="9" t="s">
        <v>6</v>
      </c>
      <c r="G282" s="29"/>
      <c r="H282" s="30"/>
    </row>
    <row r="283">
      <c r="B283" s="12">
        <v>1.0</v>
      </c>
      <c r="C283" s="28"/>
      <c r="D283" s="12"/>
      <c r="E283" s="12"/>
      <c r="F283" s="12"/>
      <c r="G283" s="29"/>
      <c r="H283" s="30"/>
    </row>
    <row r="284">
      <c r="B284" s="12">
        <v>2.0</v>
      </c>
      <c r="C284" s="13"/>
      <c r="D284" s="12"/>
      <c r="E284" s="12"/>
      <c r="F284" s="12"/>
      <c r="G284" s="29"/>
      <c r="H284" s="30"/>
    </row>
    <row r="285">
      <c r="B285" s="12">
        <v>3.0</v>
      </c>
      <c r="C285" s="13"/>
      <c r="D285" s="12"/>
      <c r="E285" s="12"/>
      <c r="F285" s="12"/>
      <c r="G285" s="29"/>
      <c r="H285" s="30"/>
    </row>
    <row r="286">
      <c r="B286" s="20" t="s">
        <v>15</v>
      </c>
      <c r="C286" s="4"/>
      <c r="D286" s="5"/>
      <c r="E286" s="9">
        <f>SUM(E283:E285)</f>
        <v>0</v>
      </c>
      <c r="F286" s="12"/>
      <c r="G286" s="29"/>
      <c r="H286" s="30"/>
    </row>
    <row r="287">
      <c r="B287" s="32" t="s">
        <v>22</v>
      </c>
      <c r="C287" s="4"/>
      <c r="D287" s="4"/>
      <c r="E287" s="4"/>
      <c r="F287" s="5"/>
      <c r="G287" s="29"/>
      <c r="H287" s="30"/>
    </row>
    <row r="288">
      <c r="B288" s="9" t="s">
        <v>2</v>
      </c>
      <c r="C288" s="23" t="s">
        <v>23</v>
      </c>
      <c r="D288" s="20" t="s">
        <v>4</v>
      </c>
      <c r="E288" s="9" t="s">
        <v>5</v>
      </c>
      <c r="F288" s="9" t="s">
        <v>6</v>
      </c>
      <c r="G288" s="29"/>
      <c r="H288" s="30"/>
    </row>
    <row r="289">
      <c r="B289" s="12">
        <v>1.0</v>
      </c>
      <c r="C289" s="25"/>
      <c r="D289" s="13"/>
      <c r="E289" s="13"/>
      <c r="F289" s="13"/>
      <c r="G289" s="29"/>
      <c r="H289" s="30"/>
    </row>
    <row r="290">
      <c r="B290" s="12">
        <v>2.0</v>
      </c>
      <c r="C290" s="13"/>
      <c r="D290" s="12"/>
      <c r="E290" s="12"/>
      <c r="F290" s="12"/>
      <c r="G290" s="29"/>
      <c r="H290" s="30"/>
    </row>
    <row r="291">
      <c r="B291" s="12">
        <v>3.0</v>
      </c>
      <c r="C291" s="13"/>
      <c r="D291" s="12"/>
      <c r="E291" s="12"/>
      <c r="F291" s="12"/>
      <c r="G291" s="29"/>
      <c r="H291" s="30"/>
    </row>
    <row r="292">
      <c r="B292" s="20" t="s">
        <v>15</v>
      </c>
      <c r="C292" s="4"/>
      <c r="D292" s="5"/>
      <c r="E292" s="9">
        <f>SUM(E289:E291)</f>
        <v>0</v>
      </c>
      <c r="F292" s="12"/>
      <c r="G292" s="29"/>
      <c r="H292" s="30"/>
    </row>
    <row r="293">
      <c r="B293" s="32" t="s">
        <v>24</v>
      </c>
      <c r="C293" s="4"/>
      <c r="D293" s="4"/>
      <c r="E293" s="4"/>
      <c r="F293" s="5"/>
      <c r="G293" s="29"/>
      <c r="H293" s="30"/>
    </row>
    <row r="294">
      <c r="B294" s="9" t="s">
        <v>2</v>
      </c>
      <c r="C294" s="33" t="s">
        <v>25</v>
      </c>
      <c r="D294" s="33" t="s">
        <v>26</v>
      </c>
      <c r="E294" s="9" t="s">
        <v>5</v>
      </c>
      <c r="F294" s="9" t="s">
        <v>6</v>
      </c>
      <c r="G294" s="29"/>
      <c r="H294" s="30"/>
    </row>
    <row r="295">
      <c r="B295" s="12">
        <v>1.0</v>
      </c>
      <c r="C295" s="13"/>
      <c r="D295" s="13"/>
      <c r="E295" s="13"/>
      <c r="F295" s="13"/>
      <c r="G295" s="29"/>
      <c r="H295" s="30"/>
    </row>
    <row r="296">
      <c r="B296" s="12">
        <v>2.0</v>
      </c>
      <c r="C296" s="13"/>
      <c r="D296" s="13"/>
      <c r="E296" s="13"/>
      <c r="F296" s="13"/>
      <c r="G296" s="29"/>
      <c r="H296" s="30"/>
    </row>
    <row r="297">
      <c r="B297" s="12">
        <v>3.0</v>
      </c>
      <c r="C297" s="12"/>
      <c r="D297" s="12"/>
      <c r="E297" s="12"/>
      <c r="F297" s="12"/>
      <c r="G297" s="29"/>
      <c r="H297" s="30"/>
    </row>
    <row r="298">
      <c r="B298" s="12">
        <v>4.0</v>
      </c>
      <c r="C298" s="12"/>
      <c r="D298" s="12"/>
      <c r="E298" s="12"/>
      <c r="F298" s="12"/>
      <c r="G298" s="29"/>
      <c r="H298" s="30"/>
    </row>
    <row r="299">
      <c r="B299" s="12">
        <v>5.0</v>
      </c>
      <c r="C299" s="12"/>
      <c r="D299" s="12"/>
      <c r="E299" s="12"/>
      <c r="F299" s="12"/>
      <c r="G299" s="29"/>
      <c r="H299" s="30"/>
    </row>
    <row r="300">
      <c r="B300" s="12">
        <v>6.0</v>
      </c>
      <c r="C300" s="12"/>
      <c r="D300" s="12"/>
      <c r="E300" s="12"/>
      <c r="F300" s="12"/>
      <c r="G300" s="10"/>
      <c r="H300" s="11"/>
    </row>
    <row r="301">
      <c r="B301" s="34"/>
    </row>
    <row r="303">
      <c r="A303" s="1"/>
      <c r="B303" s="3">
        <v>45785.0</v>
      </c>
      <c r="C303" s="4"/>
      <c r="D303" s="4"/>
      <c r="E303" s="4"/>
      <c r="F303" s="4"/>
      <c r="G303" s="4"/>
      <c r="H303" s="5"/>
    </row>
    <row r="304">
      <c r="B304" s="6" t="s">
        <v>0</v>
      </c>
      <c r="C304" s="4"/>
      <c r="D304" s="4"/>
      <c r="E304" s="4"/>
      <c r="F304" s="5"/>
      <c r="G304" s="7" t="s">
        <v>1</v>
      </c>
      <c r="H304" s="8"/>
    </row>
    <row r="305">
      <c r="B305" s="9" t="s">
        <v>2</v>
      </c>
      <c r="C305" s="9" t="s">
        <v>3</v>
      </c>
      <c r="D305" s="9" t="s">
        <v>4</v>
      </c>
      <c r="E305" s="9" t="s">
        <v>5</v>
      </c>
      <c r="F305" s="9" t="s">
        <v>6</v>
      </c>
      <c r="G305" s="10"/>
      <c r="H305" s="11"/>
    </row>
    <row r="306">
      <c r="B306" s="12">
        <v>1.0</v>
      </c>
      <c r="C306" s="13"/>
      <c r="D306" s="13"/>
      <c r="E306" s="13"/>
      <c r="F306" s="13"/>
      <c r="G306" s="14" t="s">
        <v>7</v>
      </c>
      <c r="H306" s="15">
        <f>H263 - SUMIF(F306:F315, "SR A/C - HDFC", E306:E315)-SUMIF(F332:F334, "SR A/C - HDFC", E332:E334)-SUMIF(F326:F328, "SR A/C - HDFC", E326:E328)+SUMIF(F320:F322, "SR A/C - HDFC", E320:E322)+SUMIF(F338:F343, "SR A/C - HDFC", E338:E343)</f>
        <v>3303.73</v>
      </c>
    </row>
    <row r="307">
      <c r="B307" s="12">
        <v>2.0</v>
      </c>
      <c r="C307" s="12"/>
      <c r="D307" s="12"/>
      <c r="E307" s="12"/>
      <c r="F307" s="12"/>
      <c r="G307" s="14" t="s">
        <v>8</v>
      </c>
      <c r="H307" s="15">
        <f>H264 - SUMIF(F306:F315, "DP A/C - Salary", E306:E315)-SUMIF(F332:F334, "DP A/C - Salary", E332:E334)-SUMIF(F326:F328, "DP A/C - Salary", E326:E328)+SUMIF(F320:F322, "DP A/C - Salary", E320:E322)+SUMIF(F338:F343, "DP A/C - Salary", E338:E343)</f>
        <v>5928</v>
      </c>
    </row>
    <row r="308">
      <c r="B308" s="12">
        <v>3.0</v>
      </c>
      <c r="C308" s="12"/>
      <c r="D308" s="12"/>
      <c r="E308" s="12"/>
      <c r="F308" s="12"/>
      <c r="G308" s="14" t="s">
        <v>9</v>
      </c>
      <c r="H308" s="15">
        <f>H265 - SUMIF(F306:F315, "SR CASH", E306:E315)-SUMIF(F332:F334, "SR CASH", E332:E334)-SUMIF(F326:F328, "SR CASH", E326:E328)+SUMIF(F320:F322, "SR CASH", E320:E322)+SUMIF(F338:F343, "SR CASH", E338:E343)</f>
        <v>1633</v>
      </c>
    </row>
    <row r="309">
      <c r="B309" s="12">
        <v>4.0</v>
      </c>
      <c r="C309" s="12"/>
      <c r="D309" s="12"/>
      <c r="E309" s="12"/>
      <c r="F309" s="12"/>
      <c r="G309" s="14" t="s">
        <v>10</v>
      </c>
      <c r="H309" s="15">
        <f>H266 - SUMIF(F306:F315, "DP CASH", E306:E315)-SUMIF(F332:F334, "DP CASH", E332:E334)-SUMIF(F326:F328, "DP CASH", E326:E328)+SUMIF(F320:F322, "DP CASH", E320:E322)+SUMIF(F338:F343, "DP CASH", E338:E343)</f>
        <v>839</v>
      </c>
    </row>
    <row r="310">
      <c r="B310" s="12">
        <v>5.0</v>
      </c>
      <c r="C310" s="12"/>
      <c r="D310" s="12"/>
      <c r="E310" s="12"/>
      <c r="F310" s="12"/>
      <c r="G310" s="14" t="s">
        <v>11</v>
      </c>
      <c r="H310" s="15">
        <f>H267 - SUMIF(F306:F315, "SR A/C - TDCC", E306:E315)-SUMIF(F332:F334, "SR A/C - TDCC", E332:E334)-SUMIF(F326:F328, "SR A/C - TDCC", E326:E328)+SUMIF(F320:F322, "SR A/C - TDCC", E320:E322)+SUMIF(F338:F343, "SR A/C - TDCC", E338:E343)</f>
        <v>106373.4</v>
      </c>
    </row>
    <row r="311">
      <c r="B311" s="12">
        <v>6.0</v>
      </c>
      <c r="C311" s="12"/>
      <c r="D311" s="12"/>
      <c r="E311" s="12"/>
      <c r="F311" s="12"/>
      <c r="G311" s="14" t="s">
        <v>12</v>
      </c>
      <c r="H311" s="15">
        <f>H268 - SUMIF(F306:F315, "DP A/C - IPPB", E306:E315)-SUMIF(F332:F334, "DP A/C - IPPB", E332:E334)-SUMIF(F326:F328, "DP A/C - IPPB", E326:E328)+SUMIF(F320:F322, "DP A/C - IPPB", E320:E322)+SUMIF(F338:F343, "DP A/C - IPPB", E338:E343)</f>
        <v>50</v>
      </c>
    </row>
    <row r="312">
      <c r="B312" s="12">
        <v>7.0</v>
      </c>
      <c r="C312" s="12"/>
      <c r="D312" s="12"/>
      <c r="E312" s="12"/>
      <c r="F312" s="12"/>
      <c r="G312" s="16"/>
      <c r="H312" s="5"/>
    </row>
    <row r="313">
      <c r="B313" s="12">
        <v>8.0</v>
      </c>
      <c r="C313" s="12"/>
      <c r="D313" s="12"/>
      <c r="E313" s="12"/>
      <c r="F313" s="12"/>
      <c r="G313" s="17" t="s">
        <v>13</v>
      </c>
      <c r="H313" s="5"/>
    </row>
    <row r="314">
      <c r="B314" s="12">
        <v>9.0</v>
      </c>
      <c r="C314" s="12"/>
      <c r="D314" s="12"/>
      <c r="E314" s="12"/>
      <c r="F314" s="12"/>
      <c r="G314" s="18">
        <f>E316+G271</f>
        <v>0</v>
      </c>
      <c r="H314" s="5"/>
    </row>
    <row r="315">
      <c r="B315" s="12">
        <v>10.0</v>
      </c>
      <c r="C315" s="12"/>
      <c r="D315" s="12"/>
      <c r="E315" s="12"/>
      <c r="F315" s="12"/>
      <c r="G315" s="19" t="s">
        <v>14</v>
      </c>
      <c r="H315" s="5"/>
    </row>
    <row r="316">
      <c r="B316" s="20" t="s">
        <v>15</v>
      </c>
      <c r="C316" s="4"/>
      <c r="D316" s="5"/>
      <c r="E316" s="9">
        <f>SUM(E306:E315)</f>
        <v>0</v>
      </c>
      <c r="F316" s="12"/>
      <c r="G316" s="16">
        <f>E323+G273</f>
        <v>0</v>
      </c>
      <c r="H316" s="5"/>
    </row>
    <row r="317">
      <c r="B317" s="16"/>
      <c r="C317" s="4"/>
      <c r="D317" s="4"/>
      <c r="E317" s="4"/>
      <c r="F317" s="5"/>
      <c r="G317" s="21" t="s">
        <v>16</v>
      </c>
      <c r="H317" s="5"/>
      <c r="I317" s="1"/>
    </row>
    <row r="318">
      <c r="B318" s="22" t="s">
        <v>17</v>
      </c>
      <c r="C318" s="4"/>
      <c r="D318" s="4"/>
      <c r="E318" s="4"/>
      <c r="F318" s="5"/>
      <c r="G318" s="16">
        <f>E329+G275-SUMIF(C320:C322,"Reimbursement",E320:E322)</f>
        <v>0</v>
      </c>
      <c r="H318" s="5"/>
    </row>
    <row r="319">
      <c r="B319" s="9" t="s">
        <v>2</v>
      </c>
      <c r="C319" s="23" t="s">
        <v>18</v>
      </c>
      <c r="D319" s="20" t="s">
        <v>4</v>
      </c>
      <c r="E319" s="9" t="s">
        <v>5</v>
      </c>
      <c r="F319" s="9" t="s">
        <v>6</v>
      </c>
      <c r="G319" s="24" t="s">
        <v>19</v>
      </c>
      <c r="H319" s="5"/>
    </row>
    <row r="320">
      <c r="B320" s="12">
        <v>1.0</v>
      </c>
      <c r="C320" s="25"/>
      <c r="D320" s="13"/>
      <c r="E320" s="13"/>
      <c r="F320" s="13"/>
      <c r="G320" s="26">
        <f>E335+G277</f>
        <v>0</v>
      </c>
      <c r="H320" s="5"/>
    </row>
    <row r="321">
      <c r="B321" s="12">
        <v>2.0</v>
      </c>
      <c r="C321" s="25"/>
      <c r="D321" s="13"/>
      <c r="E321" s="13"/>
      <c r="F321" s="13"/>
      <c r="G321" s="27"/>
      <c r="H321" s="8"/>
    </row>
    <row r="322">
      <c r="B322" s="12">
        <v>3.0</v>
      </c>
      <c r="C322" s="28"/>
      <c r="D322" s="12"/>
      <c r="E322" s="12"/>
      <c r="F322" s="12"/>
      <c r="G322" s="29"/>
      <c r="H322" s="30"/>
    </row>
    <row r="323">
      <c r="B323" s="20" t="s">
        <v>15</v>
      </c>
      <c r="C323" s="4"/>
      <c r="D323" s="5"/>
      <c r="E323" s="9">
        <f>SUM(E320:E322)</f>
        <v>0</v>
      </c>
      <c r="F323" s="12"/>
      <c r="G323" s="29"/>
      <c r="H323" s="30"/>
    </row>
    <row r="324">
      <c r="B324" s="31" t="s">
        <v>20</v>
      </c>
      <c r="C324" s="4"/>
      <c r="D324" s="4"/>
      <c r="E324" s="4"/>
      <c r="F324" s="5"/>
      <c r="G324" s="29"/>
      <c r="H324" s="30"/>
    </row>
    <row r="325">
      <c r="B325" s="9" t="s">
        <v>2</v>
      </c>
      <c r="C325" s="23" t="s">
        <v>21</v>
      </c>
      <c r="D325" s="20" t="s">
        <v>4</v>
      </c>
      <c r="E325" s="9" t="s">
        <v>5</v>
      </c>
      <c r="F325" s="9" t="s">
        <v>6</v>
      </c>
      <c r="G325" s="29"/>
      <c r="H325" s="30"/>
    </row>
    <row r="326">
      <c r="B326" s="12">
        <v>1.0</v>
      </c>
      <c r="C326" s="28"/>
      <c r="D326" s="12"/>
      <c r="E326" s="12"/>
      <c r="F326" s="12"/>
      <c r="G326" s="29"/>
      <c r="H326" s="30"/>
    </row>
    <row r="327">
      <c r="B327" s="12">
        <v>2.0</v>
      </c>
      <c r="C327" s="13"/>
      <c r="D327" s="12"/>
      <c r="E327" s="12"/>
      <c r="F327" s="12"/>
      <c r="G327" s="29"/>
      <c r="H327" s="30"/>
    </row>
    <row r="328">
      <c r="B328" s="12">
        <v>3.0</v>
      </c>
      <c r="C328" s="13"/>
      <c r="D328" s="12"/>
      <c r="E328" s="12"/>
      <c r="F328" s="12"/>
      <c r="G328" s="29"/>
      <c r="H328" s="30"/>
    </row>
    <row r="329">
      <c r="B329" s="20" t="s">
        <v>15</v>
      </c>
      <c r="C329" s="4"/>
      <c r="D329" s="5"/>
      <c r="E329" s="9">
        <f>SUM(E326:E328)</f>
        <v>0</v>
      </c>
      <c r="F329" s="12"/>
      <c r="G329" s="29"/>
      <c r="H329" s="30"/>
    </row>
    <row r="330">
      <c r="B330" s="32" t="s">
        <v>22</v>
      </c>
      <c r="C330" s="4"/>
      <c r="D330" s="4"/>
      <c r="E330" s="4"/>
      <c r="F330" s="5"/>
      <c r="G330" s="29"/>
      <c r="H330" s="30"/>
    </row>
    <row r="331">
      <c r="B331" s="9" t="s">
        <v>2</v>
      </c>
      <c r="C331" s="23" t="s">
        <v>23</v>
      </c>
      <c r="D331" s="20" t="s">
        <v>4</v>
      </c>
      <c r="E331" s="9" t="s">
        <v>5</v>
      </c>
      <c r="F331" s="9" t="s">
        <v>6</v>
      </c>
      <c r="G331" s="29"/>
      <c r="H331" s="30"/>
    </row>
    <row r="332">
      <c r="B332" s="12">
        <v>1.0</v>
      </c>
      <c r="C332" s="28"/>
      <c r="D332" s="12"/>
      <c r="E332" s="12"/>
      <c r="F332" s="12"/>
      <c r="G332" s="29"/>
      <c r="H332" s="30"/>
    </row>
    <row r="333">
      <c r="B333" s="12">
        <v>2.0</v>
      </c>
      <c r="C333" s="13"/>
      <c r="D333" s="12"/>
      <c r="E333" s="12"/>
      <c r="F333" s="12"/>
      <c r="G333" s="29"/>
      <c r="H333" s="30"/>
    </row>
    <row r="334">
      <c r="B334" s="12">
        <v>3.0</v>
      </c>
      <c r="C334" s="13"/>
      <c r="D334" s="12"/>
      <c r="E334" s="12"/>
      <c r="F334" s="12"/>
      <c r="G334" s="29"/>
      <c r="H334" s="30"/>
    </row>
    <row r="335">
      <c r="B335" s="20" t="s">
        <v>15</v>
      </c>
      <c r="C335" s="4"/>
      <c r="D335" s="5"/>
      <c r="E335" s="9">
        <f>SUM(E332:E334)</f>
        <v>0</v>
      </c>
      <c r="F335" s="12"/>
      <c r="G335" s="29"/>
      <c r="H335" s="30"/>
    </row>
    <row r="336">
      <c r="B336" s="32" t="s">
        <v>24</v>
      </c>
      <c r="C336" s="4"/>
      <c r="D336" s="4"/>
      <c r="E336" s="4"/>
      <c r="F336" s="5"/>
      <c r="G336" s="29"/>
      <c r="H336" s="30"/>
    </row>
    <row r="337">
      <c r="B337" s="9" t="s">
        <v>2</v>
      </c>
      <c r="C337" s="33" t="s">
        <v>25</v>
      </c>
      <c r="D337" s="33" t="s">
        <v>26</v>
      </c>
      <c r="E337" s="9" t="s">
        <v>5</v>
      </c>
      <c r="F337" s="9" t="s">
        <v>6</v>
      </c>
      <c r="G337" s="29"/>
      <c r="H337" s="30"/>
    </row>
    <row r="338">
      <c r="B338" s="12">
        <v>1.0</v>
      </c>
      <c r="C338" s="13"/>
      <c r="D338" s="13"/>
      <c r="E338" s="13"/>
      <c r="F338" s="13"/>
      <c r="G338" s="29"/>
      <c r="H338" s="30"/>
    </row>
    <row r="339">
      <c r="B339" s="12">
        <v>2.0</v>
      </c>
      <c r="C339" s="13"/>
      <c r="D339" s="13"/>
      <c r="E339" s="12"/>
      <c r="F339" s="12"/>
      <c r="G339" s="29"/>
      <c r="H339" s="30"/>
    </row>
    <row r="340">
      <c r="B340" s="12">
        <v>3.0</v>
      </c>
      <c r="C340" s="12"/>
      <c r="D340" s="12"/>
      <c r="E340" s="12"/>
      <c r="F340" s="12"/>
      <c r="G340" s="29"/>
      <c r="H340" s="30"/>
    </row>
    <row r="341">
      <c r="B341" s="12">
        <v>4.0</v>
      </c>
      <c r="C341" s="12"/>
      <c r="D341" s="12"/>
      <c r="E341" s="12"/>
      <c r="F341" s="12"/>
      <c r="G341" s="29"/>
      <c r="H341" s="30"/>
    </row>
    <row r="342">
      <c r="B342" s="12">
        <v>5.0</v>
      </c>
      <c r="C342" s="12"/>
      <c r="D342" s="12"/>
      <c r="E342" s="12"/>
      <c r="F342" s="12"/>
      <c r="G342" s="29"/>
      <c r="H342" s="30"/>
    </row>
    <row r="343">
      <c r="B343" s="12">
        <v>6.0</v>
      </c>
      <c r="C343" s="12"/>
      <c r="D343" s="12"/>
      <c r="E343" s="12"/>
      <c r="F343" s="12"/>
      <c r="G343" s="10"/>
      <c r="H343" s="11"/>
    </row>
    <row r="344">
      <c r="B344" s="34"/>
    </row>
    <row r="346">
      <c r="A346" s="1"/>
      <c r="B346" s="3">
        <v>45786.0</v>
      </c>
      <c r="C346" s="4"/>
      <c r="D346" s="4"/>
      <c r="E346" s="4"/>
      <c r="F346" s="4"/>
      <c r="G346" s="4"/>
      <c r="H346" s="5"/>
    </row>
    <row r="347">
      <c r="B347" s="6" t="s">
        <v>0</v>
      </c>
      <c r="C347" s="4"/>
      <c r="D347" s="4"/>
      <c r="E347" s="4"/>
      <c r="F347" s="5"/>
      <c r="G347" s="7" t="s">
        <v>1</v>
      </c>
      <c r="H347" s="8"/>
    </row>
    <row r="348">
      <c r="B348" s="9" t="s">
        <v>2</v>
      </c>
      <c r="C348" s="9" t="s">
        <v>3</v>
      </c>
      <c r="D348" s="9" t="s">
        <v>4</v>
      </c>
      <c r="E348" s="9" t="s">
        <v>5</v>
      </c>
      <c r="F348" s="9" t="s">
        <v>6</v>
      </c>
      <c r="G348" s="10"/>
      <c r="H348" s="11"/>
    </row>
    <row r="349">
      <c r="B349" s="12">
        <v>1.0</v>
      </c>
      <c r="C349" s="13"/>
      <c r="D349" s="13"/>
      <c r="E349" s="13"/>
      <c r="F349" s="13"/>
      <c r="G349" s="14" t="s">
        <v>7</v>
      </c>
      <c r="H349" s="15">
        <f>H306 - SUMIF(F349:F358, "SR A/C - HDFC", E349:E358)-SUMIF(F375:F377, "SR A/C - HDFC", E375:E377)-SUMIF(F369:F371, "SR A/C - HDFC", E369:E371)+SUMIF(F363:F365, "SR A/C - HDFC", E363:E365)+SUMIF(F381:F386, "SR A/C - HDFC", E381:E386)</f>
        <v>3303.73</v>
      </c>
    </row>
    <row r="350">
      <c r="B350" s="12">
        <v>2.0</v>
      </c>
      <c r="C350" s="13"/>
      <c r="D350" s="13"/>
      <c r="E350" s="13"/>
      <c r="F350" s="13"/>
      <c r="G350" s="14" t="s">
        <v>8</v>
      </c>
      <c r="H350" s="15">
        <f>H307 - SUMIF(F349:F358, "DP A/C - Salary", E349:E358)-SUMIF(F375:F377, "DP A/C - Salary", E375:E377)-SUMIF(F369:F371, "DP A/C - Salary", E369:E371)+SUMIF(F363:F365, "DP A/C - Salary", E363:E365)+SUMIF(F381:F386, "DP A/C - Salary", E381:E386)</f>
        <v>5928</v>
      </c>
    </row>
    <row r="351">
      <c r="B351" s="12">
        <v>3.0</v>
      </c>
      <c r="C351" s="13"/>
      <c r="D351" s="13"/>
      <c r="E351" s="13"/>
      <c r="F351" s="13"/>
      <c r="G351" s="14" t="s">
        <v>9</v>
      </c>
      <c r="H351" s="15">
        <f>H308 - SUMIF(F349:F358, "SR CASH", E349:E358)-SUMIF(F375:F377, "SR CASH", E375:E377)-SUMIF(F369:F371, "SR CASH", E369:E371)+SUMIF(F363:F365, "SR CASH", E363:E365)+SUMIF(F381:F386, "SR CASH", E381:E386)</f>
        <v>1633</v>
      </c>
    </row>
    <row r="352">
      <c r="B352" s="12">
        <v>4.0</v>
      </c>
      <c r="C352" s="13"/>
      <c r="D352" s="13"/>
      <c r="E352" s="13"/>
      <c r="F352" s="12"/>
      <c r="G352" s="14" t="s">
        <v>10</v>
      </c>
      <c r="H352" s="15">
        <f>H309 - SUMIF(F349:F358, "DP CASH", E349:E358)-SUMIF(F375:F377, "DP CASH", E375:E377)-SUMIF(F369:F371, "DP CASH", E369:E371)+SUMIF(F363:F365, "DP CASH", E363:E365)+SUMIF(F381:F386, "DP CASH", E381:E386)</f>
        <v>839</v>
      </c>
    </row>
    <row r="353">
      <c r="B353" s="12">
        <v>5.0</v>
      </c>
      <c r="C353" s="12"/>
      <c r="D353" s="12"/>
      <c r="E353" s="12"/>
      <c r="F353" s="12"/>
      <c r="G353" s="14" t="s">
        <v>11</v>
      </c>
      <c r="H353" s="15">
        <f>H310 - SUMIF(F349:F358, "SR A/C - TDCC", E349:E358)-SUMIF(F375:F377, "SR A/C - TDCC", E375:E377)-SUMIF(F369:F371, "SR A/C - TDCC", E369:E371)+SUMIF(F363:F365, "SR A/C - TDCC", E363:E365)+SUMIF(F381:F386, "SR A/C - TDCC", E381:E386)</f>
        <v>106373.4</v>
      </c>
    </row>
    <row r="354">
      <c r="B354" s="12">
        <v>6.0</v>
      </c>
      <c r="C354" s="12"/>
      <c r="D354" s="12"/>
      <c r="E354" s="12"/>
      <c r="F354" s="12"/>
      <c r="G354" s="14" t="s">
        <v>12</v>
      </c>
      <c r="H354" s="15">
        <f>H311 - SUMIF(F349:F358, "DP A/C - IPPB", E349:E358)-SUMIF(F375:F377, "DP A/C - IPPB", E375:E377)-SUMIF(F369:F371, "DP A/C - IPPB", E369:E371)+SUMIF(F363:F365, "DP A/C - IPPB", E363:E365)+SUMIF(F381:F386, "DP A/C - IPPB", E381:E386)</f>
        <v>50</v>
      </c>
    </row>
    <row r="355">
      <c r="B355" s="12">
        <v>7.0</v>
      </c>
      <c r="C355" s="12"/>
      <c r="D355" s="12"/>
      <c r="E355" s="12"/>
      <c r="F355" s="12"/>
      <c r="G355" s="16"/>
      <c r="H355" s="5"/>
    </row>
    <row r="356">
      <c r="B356" s="12">
        <v>8.0</v>
      </c>
      <c r="C356" s="12"/>
      <c r="D356" s="12"/>
      <c r="E356" s="12"/>
      <c r="F356" s="12"/>
      <c r="G356" s="17" t="s">
        <v>13</v>
      </c>
      <c r="H356" s="5"/>
    </row>
    <row r="357">
      <c r="B357" s="12">
        <v>9.0</v>
      </c>
      <c r="C357" s="12"/>
      <c r="D357" s="12"/>
      <c r="E357" s="12"/>
      <c r="F357" s="12"/>
      <c r="G357" s="18">
        <f>E359+G314</f>
        <v>0</v>
      </c>
      <c r="H357" s="5"/>
    </row>
    <row r="358">
      <c r="B358" s="12">
        <v>10.0</v>
      </c>
      <c r="C358" s="12"/>
      <c r="D358" s="12"/>
      <c r="E358" s="12"/>
      <c r="F358" s="12"/>
      <c r="G358" s="19" t="s">
        <v>14</v>
      </c>
      <c r="H358" s="5"/>
    </row>
    <row r="359">
      <c r="B359" s="20" t="s">
        <v>15</v>
      </c>
      <c r="C359" s="4"/>
      <c r="D359" s="5"/>
      <c r="E359" s="9">
        <f>SUM(E349:E358)</f>
        <v>0</v>
      </c>
      <c r="F359" s="12"/>
      <c r="G359" s="16">
        <f>E366+G316</f>
        <v>0</v>
      </c>
      <c r="H359" s="5"/>
    </row>
    <row r="360">
      <c r="B360" s="16"/>
      <c r="C360" s="4"/>
      <c r="D360" s="4"/>
      <c r="E360" s="4"/>
      <c r="F360" s="5"/>
      <c r="G360" s="21" t="s">
        <v>16</v>
      </c>
      <c r="H360" s="5"/>
      <c r="I360" s="1"/>
    </row>
    <row r="361">
      <c r="B361" s="22" t="s">
        <v>17</v>
      </c>
      <c r="C361" s="4"/>
      <c r="D361" s="4"/>
      <c r="E361" s="4"/>
      <c r="F361" s="5"/>
      <c r="G361" s="16">
        <f>E372+G318-SUMIF(C363:C365,"Reimbursement",E363:E365)</f>
        <v>0</v>
      </c>
      <c r="H361" s="5"/>
    </row>
    <row r="362">
      <c r="B362" s="9" t="s">
        <v>2</v>
      </c>
      <c r="C362" s="23" t="s">
        <v>18</v>
      </c>
      <c r="D362" s="20" t="s">
        <v>4</v>
      </c>
      <c r="E362" s="9" t="s">
        <v>5</v>
      </c>
      <c r="F362" s="9" t="s">
        <v>6</v>
      </c>
      <c r="G362" s="24" t="s">
        <v>19</v>
      </c>
      <c r="H362" s="5"/>
    </row>
    <row r="363">
      <c r="B363" s="12">
        <v>1.0</v>
      </c>
      <c r="C363" s="25"/>
      <c r="D363" s="13"/>
      <c r="E363" s="13"/>
      <c r="F363" s="13"/>
      <c r="G363" s="26">
        <f>E378+G320</f>
        <v>0</v>
      </c>
      <c r="H363" s="5"/>
    </row>
    <row r="364">
      <c r="B364" s="12">
        <v>2.0</v>
      </c>
      <c r="C364" s="28"/>
      <c r="D364" s="12"/>
      <c r="E364" s="12"/>
      <c r="F364" s="12"/>
      <c r="G364" s="27"/>
      <c r="H364" s="8"/>
    </row>
    <row r="365">
      <c r="B365" s="12">
        <v>3.0</v>
      </c>
      <c r="C365" s="28"/>
      <c r="D365" s="12"/>
      <c r="E365" s="12"/>
      <c r="F365" s="12"/>
      <c r="G365" s="29"/>
      <c r="H365" s="30"/>
    </row>
    <row r="366">
      <c r="B366" s="20" t="s">
        <v>15</v>
      </c>
      <c r="C366" s="4"/>
      <c r="D366" s="5"/>
      <c r="E366" s="9">
        <f>SUM(E363:E365)</f>
        <v>0</v>
      </c>
      <c r="F366" s="12"/>
      <c r="G366" s="29"/>
      <c r="H366" s="30"/>
    </row>
    <row r="367">
      <c r="B367" s="31" t="s">
        <v>20</v>
      </c>
      <c r="C367" s="4"/>
      <c r="D367" s="4"/>
      <c r="E367" s="4"/>
      <c r="F367" s="5"/>
      <c r="G367" s="29"/>
      <c r="H367" s="30"/>
    </row>
    <row r="368">
      <c r="B368" s="9" t="s">
        <v>2</v>
      </c>
      <c r="C368" s="23" t="s">
        <v>21</v>
      </c>
      <c r="D368" s="20" t="s">
        <v>4</v>
      </c>
      <c r="E368" s="9" t="s">
        <v>5</v>
      </c>
      <c r="F368" s="9" t="s">
        <v>6</v>
      </c>
      <c r="G368" s="29"/>
      <c r="H368" s="30"/>
    </row>
    <row r="369">
      <c r="B369" s="12">
        <v>1.0</v>
      </c>
      <c r="C369" s="28"/>
      <c r="D369" s="12"/>
      <c r="E369" s="12"/>
      <c r="F369" s="12"/>
      <c r="G369" s="29"/>
      <c r="H369" s="30"/>
    </row>
    <row r="370">
      <c r="B370" s="12">
        <v>2.0</v>
      </c>
      <c r="C370" s="13"/>
      <c r="D370" s="12"/>
      <c r="E370" s="12"/>
      <c r="F370" s="12"/>
      <c r="G370" s="29"/>
      <c r="H370" s="30"/>
    </row>
    <row r="371">
      <c r="B371" s="12">
        <v>3.0</v>
      </c>
      <c r="C371" s="13"/>
      <c r="D371" s="12"/>
      <c r="E371" s="12"/>
      <c r="F371" s="12"/>
      <c r="G371" s="29"/>
      <c r="H371" s="30"/>
    </row>
    <row r="372">
      <c r="B372" s="20" t="s">
        <v>15</v>
      </c>
      <c r="C372" s="4"/>
      <c r="D372" s="5"/>
      <c r="E372" s="9">
        <f>SUM(E369:E371)</f>
        <v>0</v>
      </c>
      <c r="F372" s="12"/>
      <c r="G372" s="29"/>
      <c r="H372" s="30"/>
    </row>
    <row r="373">
      <c r="B373" s="32" t="s">
        <v>22</v>
      </c>
      <c r="C373" s="4"/>
      <c r="D373" s="4"/>
      <c r="E373" s="4"/>
      <c r="F373" s="5"/>
      <c r="G373" s="29"/>
      <c r="H373" s="30"/>
    </row>
    <row r="374">
      <c r="B374" s="9" t="s">
        <v>2</v>
      </c>
      <c r="C374" s="23" t="s">
        <v>23</v>
      </c>
      <c r="D374" s="20" t="s">
        <v>4</v>
      </c>
      <c r="E374" s="9" t="s">
        <v>5</v>
      </c>
      <c r="F374" s="9" t="s">
        <v>6</v>
      </c>
      <c r="G374" s="29"/>
      <c r="H374" s="30"/>
    </row>
    <row r="375">
      <c r="B375" s="12">
        <v>1.0</v>
      </c>
      <c r="C375" s="25"/>
      <c r="D375" s="13"/>
      <c r="E375" s="13"/>
      <c r="F375" s="13" t="s">
        <v>7</v>
      </c>
      <c r="G375" s="29"/>
      <c r="H375" s="30"/>
    </row>
    <row r="376">
      <c r="B376" s="12">
        <v>2.0</v>
      </c>
      <c r="C376" s="13"/>
      <c r="D376" s="12"/>
      <c r="E376" s="12"/>
      <c r="F376" s="12"/>
      <c r="G376" s="29"/>
      <c r="H376" s="30"/>
    </row>
    <row r="377">
      <c r="B377" s="12">
        <v>3.0</v>
      </c>
      <c r="C377" s="13"/>
      <c r="D377" s="12"/>
      <c r="E377" s="12"/>
      <c r="F377" s="12"/>
      <c r="G377" s="29"/>
      <c r="H377" s="30"/>
    </row>
    <row r="378">
      <c r="B378" s="20" t="s">
        <v>15</v>
      </c>
      <c r="C378" s="4"/>
      <c r="D378" s="5"/>
      <c r="E378" s="9">
        <f>SUM(E375:E377)</f>
        <v>0</v>
      </c>
      <c r="F378" s="12"/>
      <c r="G378" s="29"/>
      <c r="H378" s="30"/>
    </row>
    <row r="379">
      <c r="B379" s="32" t="s">
        <v>24</v>
      </c>
      <c r="C379" s="4"/>
      <c r="D379" s="4"/>
      <c r="E379" s="4"/>
      <c r="F379" s="5"/>
      <c r="G379" s="29"/>
      <c r="H379" s="30"/>
    </row>
    <row r="380">
      <c r="B380" s="9" t="s">
        <v>2</v>
      </c>
      <c r="C380" s="33" t="s">
        <v>25</v>
      </c>
      <c r="D380" s="33" t="s">
        <v>26</v>
      </c>
      <c r="E380" s="9" t="s">
        <v>5</v>
      </c>
      <c r="F380" s="9" t="s">
        <v>6</v>
      </c>
      <c r="G380" s="29"/>
      <c r="H380" s="30"/>
    </row>
    <row r="381">
      <c r="B381" s="12">
        <v>1.0</v>
      </c>
      <c r="C381" s="13"/>
      <c r="D381" s="13"/>
      <c r="E381" s="12"/>
      <c r="F381" s="12"/>
      <c r="G381" s="29"/>
      <c r="H381" s="30"/>
    </row>
    <row r="382">
      <c r="B382" s="12">
        <v>2.0</v>
      </c>
      <c r="C382" s="13"/>
      <c r="D382" s="13"/>
      <c r="E382" s="12"/>
      <c r="F382" s="12"/>
      <c r="G382" s="29"/>
      <c r="H382" s="30"/>
    </row>
    <row r="383">
      <c r="B383" s="12">
        <v>3.0</v>
      </c>
      <c r="C383" s="12"/>
      <c r="D383" s="12"/>
      <c r="E383" s="12"/>
      <c r="F383" s="12"/>
      <c r="G383" s="29"/>
      <c r="H383" s="30"/>
    </row>
    <row r="384">
      <c r="B384" s="12">
        <v>4.0</v>
      </c>
      <c r="C384" s="12"/>
      <c r="D384" s="12"/>
      <c r="E384" s="12"/>
      <c r="F384" s="12"/>
      <c r="G384" s="29"/>
      <c r="H384" s="30"/>
    </row>
    <row r="385">
      <c r="B385" s="12">
        <v>5.0</v>
      </c>
      <c r="C385" s="12"/>
      <c r="D385" s="12"/>
      <c r="E385" s="12"/>
      <c r="F385" s="12"/>
      <c r="G385" s="29"/>
      <c r="H385" s="30"/>
    </row>
    <row r="386">
      <c r="B386" s="12">
        <v>6.0</v>
      </c>
      <c r="C386" s="12"/>
      <c r="D386" s="12"/>
      <c r="E386" s="12"/>
      <c r="F386" s="12"/>
      <c r="G386" s="10"/>
      <c r="H386" s="11"/>
    </row>
    <row r="387">
      <c r="B387" s="34"/>
    </row>
    <row r="389">
      <c r="A389" s="1"/>
      <c r="B389" s="3">
        <v>45787.0</v>
      </c>
      <c r="C389" s="4"/>
      <c r="D389" s="4"/>
      <c r="E389" s="4"/>
      <c r="F389" s="4"/>
      <c r="G389" s="4"/>
      <c r="H389" s="5"/>
    </row>
    <row r="390">
      <c r="B390" s="6" t="s">
        <v>0</v>
      </c>
      <c r="C390" s="4"/>
      <c r="D390" s="4"/>
      <c r="E390" s="4"/>
      <c r="F390" s="5"/>
      <c r="G390" s="7" t="s">
        <v>1</v>
      </c>
      <c r="H390" s="8"/>
    </row>
    <row r="391">
      <c r="B391" s="9" t="s">
        <v>2</v>
      </c>
      <c r="C391" s="9" t="s">
        <v>3</v>
      </c>
      <c r="D391" s="9" t="s">
        <v>4</v>
      </c>
      <c r="E391" s="9" t="s">
        <v>5</v>
      </c>
      <c r="F391" s="9" t="s">
        <v>6</v>
      </c>
      <c r="G391" s="10"/>
      <c r="H391" s="11"/>
    </row>
    <row r="392">
      <c r="B392" s="12">
        <v>1.0</v>
      </c>
      <c r="C392" s="13"/>
      <c r="D392" s="13"/>
      <c r="E392" s="13"/>
      <c r="F392" s="13"/>
      <c r="G392" s="14" t="s">
        <v>7</v>
      </c>
      <c r="H392" s="15">
        <f>H349 - SUMIF(F392:F401, "SR A/C - HDFC", E392:E401)-SUMIF(F418:F420, "SR A/C - HDFC", E418:E420)-SUMIF(F412:F414, "SR A/C - HDFC", E412:E414)+SUMIF(F406:F408, "SR A/C - HDFC", E406:E408)+SUMIF(F424:F429, "SR A/C - HDFC", E424:E429)</f>
        <v>3303.73</v>
      </c>
    </row>
    <row r="393">
      <c r="B393" s="12">
        <v>2.0</v>
      </c>
      <c r="C393" s="13"/>
      <c r="D393" s="13"/>
      <c r="E393" s="13"/>
      <c r="F393" s="13"/>
      <c r="G393" s="14" t="s">
        <v>8</v>
      </c>
      <c r="H393" s="15">
        <f>H350 - SUMIF(F392:F401, "DP A/C - Salary", E392:E401)-SUMIF(F418:F420, "DP A/C - Salary", E418:E420)-SUMIF(F412:F414, "DP A/C - Salary", E412:E414)+SUMIF(F406:F408, "DP A/C - Salary", E406:E408)+SUMIF(F424:F429, "DP A/C - Salary", E424:E429)</f>
        <v>5928</v>
      </c>
    </row>
    <row r="394">
      <c r="B394" s="12">
        <v>3.0</v>
      </c>
      <c r="C394" s="12"/>
      <c r="D394" s="12"/>
      <c r="E394" s="12"/>
      <c r="F394" s="12"/>
      <c r="G394" s="14" t="s">
        <v>9</v>
      </c>
      <c r="H394" s="15">
        <f>H351 - SUMIF(F392:F401, "SR CASH", E392:E401)-SUMIF(F418:F420, "SR CASH", E418:E420)-SUMIF(F412:F414, "SR CASH", E412:E414)+SUMIF(F406:F408, "SR CASH", E406:E408)+SUMIF(F424:F429, "SR CASH", E424:E429)</f>
        <v>1633</v>
      </c>
    </row>
    <row r="395">
      <c r="B395" s="12">
        <v>4.0</v>
      </c>
      <c r="C395" s="12"/>
      <c r="D395" s="12"/>
      <c r="E395" s="12"/>
      <c r="F395" s="12"/>
      <c r="G395" s="14" t="s">
        <v>10</v>
      </c>
      <c r="H395" s="15">
        <f>H352 - SUMIF(F392:F401, "DP CASH", E392:E401)-SUMIF(F418:F420, "DP CASH", E418:E420)-SUMIF(F412:F414, "DP CASH", E412:E414)+SUMIF(F406:F408, "DP CASH", E406:E408)+SUMIF(F424:F429, "DP CASH", E424:E429)</f>
        <v>839</v>
      </c>
    </row>
    <row r="396">
      <c r="B396" s="12">
        <v>5.0</v>
      </c>
      <c r="C396" s="12"/>
      <c r="D396" s="12"/>
      <c r="E396" s="12"/>
      <c r="F396" s="12"/>
      <c r="G396" s="14" t="s">
        <v>11</v>
      </c>
      <c r="H396" s="15">
        <f>H353 - SUMIF(F392:F401, "SR A/C - TDCC", E392:E401)-SUMIF(F418:F420, "SR A/C - TDCC", E418:E420)-SUMIF(F412:F414, "SR A/C - TDCC", E412:E414)+SUMIF(F406:F408, "SR A/C - TDCC", E406:E408)+SUMIF(F424:F429, "SR A/C - TDCC", E424:E429)</f>
        <v>106373.4</v>
      </c>
    </row>
    <row r="397">
      <c r="B397" s="12">
        <v>6.0</v>
      </c>
      <c r="C397" s="12"/>
      <c r="D397" s="12"/>
      <c r="E397" s="12"/>
      <c r="F397" s="12"/>
      <c r="G397" s="14" t="s">
        <v>12</v>
      </c>
      <c r="H397" s="15">
        <f>H354 - SUMIF(F392:F401, "DP A/C - IPPB", E392:E401)-SUMIF(F418:F420, "DP A/C - IPPB", E418:E420)-SUMIF(F412:F414, "DP A/C - IPPB", E412:E414)+SUMIF(F406:F408, "DP A/C - IPPB", E406:E408)+SUMIF(F424:F429, "DP A/C - IPPB", E424:E429)</f>
        <v>50</v>
      </c>
    </row>
    <row r="398">
      <c r="B398" s="12">
        <v>7.0</v>
      </c>
      <c r="C398" s="12"/>
      <c r="D398" s="12"/>
      <c r="E398" s="12"/>
      <c r="F398" s="12"/>
      <c r="G398" s="16"/>
      <c r="H398" s="5"/>
    </row>
    <row r="399">
      <c r="B399" s="12">
        <v>8.0</v>
      </c>
      <c r="C399" s="12"/>
      <c r="D399" s="12"/>
      <c r="E399" s="12"/>
      <c r="F399" s="12"/>
      <c r="G399" s="17" t="s">
        <v>13</v>
      </c>
      <c r="H399" s="5"/>
    </row>
    <row r="400">
      <c r="B400" s="12">
        <v>9.0</v>
      </c>
      <c r="C400" s="12"/>
      <c r="D400" s="12"/>
      <c r="E400" s="12"/>
      <c r="F400" s="12"/>
      <c r="G400" s="18">
        <f>E402+G357</f>
        <v>0</v>
      </c>
      <c r="H400" s="5"/>
    </row>
    <row r="401">
      <c r="B401" s="12">
        <v>10.0</v>
      </c>
      <c r="C401" s="12"/>
      <c r="D401" s="12"/>
      <c r="E401" s="12"/>
      <c r="F401" s="12"/>
      <c r="G401" s="19" t="s">
        <v>14</v>
      </c>
      <c r="H401" s="5"/>
    </row>
    <row r="402">
      <c r="B402" s="20" t="s">
        <v>15</v>
      </c>
      <c r="C402" s="4"/>
      <c r="D402" s="5"/>
      <c r="E402" s="9">
        <f>SUM(E392:E401)</f>
        <v>0</v>
      </c>
      <c r="F402" s="12"/>
      <c r="G402" s="16">
        <f>E409+G359</f>
        <v>0</v>
      </c>
      <c r="H402" s="5"/>
    </row>
    <row r="403">
      <c r="B403" s="16"/>
      <c r="C403" s="4"/>
      <c r="D403" s="4"/>
      <c r="E403" s="4"/>
      <c r="F403" s="5"/>
      <c r="G403" s="21" t="s">
        <v>16</v>
      </c>
      <c r="H403" s="5"/>
      <c r="I403" s="1"/>
    </row>
    <row r="404">
      <c r="B404" s="22" t="s">
        <v>17</v>
      </c>
      <c r="C404" s="4"/>
      <c r="D404" s="4"/>
      <c r="E404" s="4"/>
      <c r="F404" s="5"/>
      <c r="G404" s="16">
        <f>E415+G361-SUMIF(C406:C408,"Reimbursement",E406:E408)</f>
        <v>0</v>
      </c>
      <c r="H404" s="5"/>
    </row>
    <row r="405">
      <c r="B405" s="9" t="s">
        <v>2</v>
      </c>
      <c r="C405" s="23" t="s">
        <v>18</v>
      </c>
      <c r="D405" s="20" t="s">
        <v>4</v>
      </c>
      <c r="E405" s="9" t="s">
        <v>5</v>
      </c>
      <c r="F405" s="9" t="s">
        <v>6</v>
      </c>
      <c r="G405" s="24" t="s">
        <v>19</v>
      </c>
      <c r="H405" s="5"/>
    </row>
    <row r="406">
      <c r="B406" s="12">
        <v>1.0</v>
      </c>
      <c r="C406" s="28"/>
      <c r="D406" s="12"/>
      <c r="E406" s="12"/>
      <c r="F406" s="12"/>
      <c r="G406" s="26">
        <f>E421+G363</f>
        <v>0</v>
      </c>
      <c r="H406" s="5"/>
    </row>
    <row r="407">
      <c r="B407" s="12">
        <v>2.0</v>
      </c>
      <c r="C407" s="28"/>
      <c r="D407" s="12"/>
      <c r="E407" s="12"/>
      <c r="F407" s="12"/>
      <c r="G407" s="27"/>
      <c r="H407" s="8"/>
    </row>
    <row r="408">
      <c r="B408" s="12">
        <v>3.0</v>
      </c>
      <c r="C408" s="28"/>
      <c r="D408" s="12"/>
      <c r="E408" s="12"/>
      <c r="F408" s="12"/>
      <c r="G408" s="29"/>
      <c r="H408" s="30"/>
    </row>
    <row r="409">
      <c r="B409" s="20" t="s">
        <v>15</v>
      </c>
      <c r="C409" s="4"/>
      <c r="D409" s="5"/>
      <c r="E409" s="9">
        <f>SUM(E406:E408)</f>
        <v>0</v>
      </c>
      <c r="F409" s="12"/>
      <c r="G409" s="29"/>
      <c r="H409" s="30"/>
    </row>
    <row r="410">
      <c r="B410" s="31" t="s">
        <v>20</v>
      </c>
      <c r="C410" s="4"/>
      <c r="D410" s="4"/>
      <c r="E410" s="4"/>
      <c r="F410" s="5"/>
      <c r="G410" s="29"/>
      <c r="H410" s="30"/>
    </row>
    <row r="411">
      <c r="B411" s="9" t="s">
        <v>2</v>
      </c>
      <c r="C411" s="23" t="s">
        <v>21</v>
      </c>
      <c r="D411" s="20" t="s">
        <v>4</v>
      </c>
      <c r="E411" s="9" t="s">
        <v>5</v>
      </c>
      <c r="F411" s="9" t="s">
        <v>6</v>
      </c>
      <c r="G411" s="29"/>
      <c r="H411" s="30"/>
    </row>
    <row r="412">
      <c r="B412" s="12">
        <v>1.0</v>
      </c>
      <c r="C412" s="28"/>
      <c r="D412" s="12"/>
      <c r="E412" s="12"/>
      <c r="F412" s="12"/>
      <c r="G412" s="29"/>
      <c r="H412" s="30"/>
    </row>
    <row r="413">
      <c r="B413" s="12">
        <v>2.0</v>
      </c>
      <c r="C413" s="13"/>
      <c r="D413" s="12"/>
      <c r="E413" s="12"/>
      <c r="F413" s="12"/>
      <c r="G413" s="29"/>
      <c r="H413" s="30"/>
    </row>
    <row r="414">
      <c r="B414" s="12">
        <v>3.0</v>
      </c>
      <c r="C414" s="13"/>
      <c r="D414" s="12"/>
      <c r="E414" s="12"/>
      <c r="F414" s="12"/>
      <c r="G414" s="29"/>
      <c r="H414" s="30"/>
    </row>
    <row r="415">
      <c r="B415" s="20" t="s">
        <v>15</v>
      </c>
      <c r="C415" s="4"/>
      <c r="D415" s="5"/>
      <c r="E415" s="9">
        <f>SUM(E412:E414)</f>
        <v>0</v>
      </c>
      <c r="F415" s="12"/>
      <c r="G415" s="29"/>
      <c r="H415" s="30"/>
    </row>
    <row r="416">
      <c r="B416" s="32" t="s">
        <v>22</v>
      </c>
      <c r="C416" s="4"/>
      <c r="D416" s="4"/>
      <c r="E416" s="4"/>
      <c r="F416" s="5"/>
      <c r="G416" s="29"/>
      <c r="H416" s="30"/>
    </row>
    <row r="417">
      <c r="B417" s="9" t="s">
        <v>2</v>
      </c>
      <c r="C417" s="23" t="s">
        <v>23</v>
      </c>
      <c r="D417" s="20" t="s">
        <v>4</v>
      </c>
      <c r="E417" s="9" t="s">
        <v>5</v>
      </c>
      <c r="F417" s="9" t="s">
        <v>6</v>
      </c>
      <c r="G417" s="29"/>
      <c r="H417" s="30"/>
    </row>
    <row r="418">
      <c r="B418" s="12">
        <v>1.0</v>
      </c>
      <c r="C418" s="28"/>
      <c r="D418" s="12"/>
      <c r="E418" s="12"/>
      <c r="F418" s="12"/>
      <c r="G418" s="29"/>
      <c r="H418" s="30"/>
    </row>
    <row r="419">
      <c r="B419" s="12">
        <v>2.0</v>
      </c>
      <c r="C419" s="13"/>
      <c r="D419" s="12"/>
      <c r="E419" s="12"/>
      <c r="F419" s="12"/>
      <c r="G419" s="29"/>
      <c r="H419" s="30"/>
    </row>
    <row r="420">
      <c r="B420" s="12">
        <v>3.0</v>
      </c>
      <c r="C420" s="13"/>
      <c r="D420" s="12"/>
      <c r="E420" s="12"/>
      <c r="F420" s="12"/>
      <c r="G420" s="29"/>
      <c r="H420" s="30"/>
    </row>
    <row r="421">
      <c r="B421" s="20" t="s">
        <v>15</v>
      </c>
      <c r="C421" s="4"/>
      <c r="D421" s="5"/>
      <c r="E421" s="9">
        <f>SUM(E418:E420)</f>
        <v>0</v>
      </c>
      <c r="F421" s="12"/>
      <c r="G421" s="29"/>
      <c r="H421" s="30"/>
    </row>
    <row r="422">
      <c r="B422" s="32" t="s">
        <v>24</v>
      </c>
      <c r="C422" s="4"/>
      <c r="D422" s="4"/>
      <c r="E422" s="4"/>
      <c r="F422" s="5"/>
      <c r="G422" s="29"/>
      <c r="H422" s="30"/>
    </row>
    <row r="423">
      <c r="B423" s="9" t="s">
        <v>2</v>
      </c>
      <c r="C423" s="33" t="s">
        <v>25</v>
      </c>
      <c r="D423" s="33" t="s">
        <v>26</v>
      </c>
      <c r="E423" s="9" t="s">
        <v>5</v>
      </c>
      <c r="F423" s="9" t="s">
        <v>6</v>
      </c>
      <c r="G423" s="29"/>
      <c r="H423" s="30"/>
    </row>
    <row r="424">
      <c r="B424" s="12">
        <v>1.0</v>
      </c>
      <c r="C424" s="13"/>
      <c r="D424" s="13"/>
      <c r="E424" s="12"/>
      <c r="F424" s="12"/>
      <c r="G424" s="29"/>
      <c r="H424" s="30"/>
    </row>
    <row r="425">
      <c r="B425" s="12">
        <v>2.0</v>
      </c>
      <c r="C425" s="13"/>
      <c r="D425" s="13"/>
      <c r="E425" s="12"/>
      <c r="F425" s="12"/>
      <c r="G425" s="29"/>
      <c r="H425" s="30"/>
    </row>
    <row r="426">
      <c r="B426" s="12">
        <v>3.0</v>
      </c>
      <c r="C426" s="12"/>
      <c r="D426" s="12"/>
      <c r="E426" s="12"/>
      <c r="F426" s="12"/>
      <c r="G426" s="29"/>
      <c r="H426" s="30"/>
    </row>
    <row r="427">
      <c r="B427" s="12">
        <v>4.0</v>
      </c>
      <c r="C427" s="12"/>
      <c r="D427" s="12"/>
      <c r="E427" s="12"/>
      <c r="F427" s="12"/>
      <c r="G427" s="29"/>
      <c r="H427" s="30"/>
    </row>
    <row r="428">
      <c r="B428" s="12">
        <v>5.0</v>
      </c>
      <c r="C428" s="12"/>
      <c r="D428" s="12"/>
      <c r="E428" s="12"/>
      <c r="F428" s="12"/>
      <c r="G428" s="29"/>
      <c r="H428" s="30"/>
    </row>
    <row r="429">
      <c r="B429" s="12">
        <v>6.0</v>
      </c>
      <c r="C429" s="12"/>
      <c r="D429" s="12"/>
      <c r="E429" s="12"/>
      <c r="F429" s="12"/>
      <c r="G429" s="10"/>
      <c r="H429" s="11"/>
    </row>
    <row r="430">
      <c r="B430" s="34"/>
    </row>
    <row r="432">
      <c r="A432" s="1"/>
      <c r="B432" s="3">
        <v>45788.0</v>
      </c>
      <c r="C432" s="4"/>
      <c r="D432" s="4"/>
      <c r="E432" s="4"/>
      <c r="F432" s="4"/>
      <c r="G432" s="4"/>
      <c r="H432" s="5"/>
    </row>
    <row r="433">
      <c r="B433" s="6" t="s">
        <v>0</v>
      </c>
      <c r="C433" s="4"/>
      <c r="D433" s="4"/>
      <c r="E433" s="4"/>
      <c r="F433" s="5"/>
      <c r="G433" s="7" t="s">
        <v>1</v>
      </c>
      <c r="H433" s="8"/>
    </row>
    <row r="434">
      <c r="B434" s="9" t="s">
        <v>2</v>
      </c>
      <c r="C434" s="9" t="s">
        <v>3</v>
      </c>
      <c r="D434" s="9" t="s">
        <v>4</v>
      </c>
      <c r="E434" s="9" t="s">
        <v>5</v>
      </c>
      <c r="F434" s="9" t="s">
        <v>6</v>
      </c>
      <c r="G434" s="10"/>
      <c r="H434" s="11"/>
    </row>
    <row r="435">
      <c r="B435" s="12">
        <v>1.0</v>
      </c>
      <c r="C435" s="13"/>
      <c r="D435" s="13"/>
      <c r="E435" s="13"/>
      <c r="F435" s="13"/>
      <c r="G435" s="14" t="s">
        <v>7</v>
      </c>
      <c r="H435" s="15">
        <f>H392 - SUMIF(F435:F444, "SR A/C - HDFC", E435:E444)-SUMIF(F461:F463, "SR A/C - HDFC", E461:E463)-SUMIF(F455:F457, "SR A/C - HDFC", E455:E457)+SUMIF(F449:F451, "SR A/C - HDFC", E449:E451)+SUMIF(F467:F472, "SR A/C - HDFC", E467:E472)</f>
        <v>3303.73</v>
      </c>
    </row>
    <row r="436">
      <c r="B436" s="12">
        <v>2.0</v>
      </c>
      <c r="C436" s="13"/>
      <c r="D436" s="13"/>
      <c r="E436" s="13"/>
      <c r="F436" s="13"/>
      <c r="G436" s="14" t="s">
        <v>8</v>
      </c>
      <c r="H436" s="15">
        <f>H393 - SUMIF(F435:F444, "DP A/C - Salary", E435:E444)-SUMIF(F461:F463, "DP A/C - Salary", E461:E463)-SUMIF(F455:F457, "DP A/C - Salary", E455:E457)+SUMIF(F449:F451, "DP A/C - Salary", E449:E451)+SUMIF(F467:F472, "DP A/C - Salary", E467:E472)</f>
        <v>5928</v>
      </c>
    </row>
    <row r="437">
      <c r="B437" s="12">
        <v>3.0</v>
      </c>
      <c r="C437" s="13"/>
      <c r="D437" s="13"/>
      <c r="E437" s="13"/>
      <c r="F437" s="13"/>
      <c r="G437" s="14" t="s">
        <v>9</v>
      </c>
      <c r="H437" s="15">
        <f>H394 - SUMIF(F435:F444, "SR CASH", E435:E444)-SUMIF(F461:F463, "SR CASH", E461:E463)-SUMIF(F455:F457, "SR CASH", E455:E457)+SUMIF(F449:F451, "SR CASH", E449:E451)+SUMIF(F467:F472, "SR CASH", E467:E472)</f>
        <v>1633</v>
      </c>
    </row>
    <row r="438">
      <c r="B438" s="12">
        <v>4.0</v>
      </c>
      <c r="C438" s="12"/>
      <c r="D438" s="12"/>
      <c r="E438" s="12"/>
      <c r="F438" s="12"/>
      <c r="G438" s="14" t="s">
        <v>10</v>
      </c>
      <c r="H438" s="15">
        <f>H395 - SUMIF(F435:F444, "DP CASH", E435:E444)-SUMIF(F461:F463, "DP CASH", E461:E463)-SUMIF(F455:F457, "DP CASH", E455:E457)+SUMIF(F449:F451, "DP CASH", E449:E451)+SUMIF(F467:F472, "DP CASH", E467:E472)</f>
        <v>839</v>
      </c>
    </row>
    <row r="439">
      <c r="B439" s="12">
        <v>5.0</v>
      </c>
      <c r="C439" s="12"/>
      <c r="D439" s="12"/>
      <c r="E439" s="12"/>
      <c r="F439" s="12"/>
      <c r="G439" s="14" t="s">
        <v>11</v>
      </c>
      <c r="H439" s="15">
        <f>H396 - SUMIF(F435:F444, "SR A/C - TDCC", E435:E444)-SUMIF(F461:F463, "SR A/C - TDCC", E461:E463)-SUMIF(F455:F457, "SR A/C - TDCC", E455:E457)+SUMIF(F449:F451, "SR A/C - TDCC", E449:E451)+SUMIF(F467:F472, "SR A/C - TDCC", E467:E472)</f>
        <v>106373.4</v>
      </c>
    </row>
    <row r="440">
      <c r="B440" s="12">
        <v>6.0</v>
      </c>
      <c r="C440" s="12"/>
      <c r="D440" s="12"/>
      <c r="E440" s="12"/>
      <c r="F440" s="12"/>
      <c r="G440" s="14" t="s">
        <v>12</v>
      </c>
      <c r="H440" s="15">
        <f>H397 - SUMIF(F435:F444, "DP A/C - IPPB", E435:E444)-SUMIF(F461:F463, "DP A/C - IPPB", E461:E463)-SUMIF(F455:F457, "DP A/C - IPPB", E455:E457)+SUMIF(F449:F451, "DP A/C - IPPB", E449:E451)+SUMIF(F467:F472, "DP A/C - IPPB", E467:E472)</f>
        <v>50</v>
      </c>
    </row>
    <row r="441">
      <c r="B441" s="12">
        <v>7.0</v>
      </c>
      <c r="C441" s="12"/>
      <c r="D441" s="12"/>
      <c r="E441" s="12"/>
      <c r="F441" s="12"/>
      <c r="G441" s="16"/>
      <c r="H441" s="5"/>
    </row>
    <row r="442">
      <c r="B442" s="12">
        <v>8.0</v>
      </c>
      <c r="C442" s="12"/>
      <c r="D442" s="12"/>
      <c r="E442" s="12"/>
      <c r="F442" s="12"/>
      <c r="G442" s="17" t="s">
        <v>13</v>
      </c>
      <c r="H442" s="5"/>
    </row>
    <row r="443">
      <c r="B443" s="12">
        <v>9.0</v>
      </c>
      <c r="C443" s="12"/>
      <c r="D443" s="12"/>
      <c r="E443" s="12"/>
      <c r="F443" s="12"/>
      <c r="G443" s="18">
        <f>E445+G400</f>
        <v>0</v>
      </c>
      <c r="H443" s="5"/>
    </row>
    <row r="444">
      <c r="B444" s="12">
        <v>10.0</v>
      </c>
      <c r="C444" s="12"/>
      <c r="D444" s="12"/>
      <c r="E444" s="12"/>
      <c r="F444" s="12"/>
      <c r="G444" s="19" t="s">
        <v>14</v>
      </c>
      <c r="H444" s="5"/>
    </row>
    <row r="445">
      <c r="B445" s="20" t="s">
        <v>15</v>
      </c>
      <c r="C445" s="4"/>
      <c r="D445" s="5"/>
      <c r="E445" s="9">
        <f>SUM(E435:E444)</f>
        <v>0</v>
      </c>
      <c r="F445" s="12"/>
      <c r="G445" s="16">
        <f>E452+G402</f>
        <v>0</v>
      </c>
      <c r="H445" s="5"/>
    </row>
    <row r="446">
      <c r="B446" s="16"/>
      <c r="C446" s="4"/>
      <c r="D446" s="4"/>
      <c r="E446" s="4"/>
      <c r="F446" s="5"/>
      <c r="G446" s="21" t="s">
        <v>16</v>
      </c>
      <c r="H446" s="5"/>
      <c r="I446" s="1"/>
    </row>
    <row r="447">
      <c r="B447" s="22" t="s">
        <v>17</v>
      </c>
      <c r="C447" s="4"/>
      <c r="D447" s="4"/>
      <c r="E447" s="4"/>
      <c r="F447" s="5"/>
      <c r="G447" s="16">
        <f>E458+G404-SUMIF(C449:C451,"Reimbursement",E449:E451)</f>
        <v>0</v>
      </c>
      <c r="H447" s="5"/>
    </row>
    <row r="448">
      <c r="B448" s="9" t="s">
        <v>2</v>
      </c>
      <c r="C448" s="23" t="s">
        <v>18</v>
      </c>
      <c r="D448" s="20" t="s">
        <v>4</v>
      </c>
      <c r="E448" s="9" t="s">
        <v>5</v>
      </c>
      <c r="F448" s="9" t="s">
        <v>6</v>
      </c>
      <c r="G448" s="24" t="s">
        <v>19</v>
      </c>
      <c r="H448" s="5"/>
    </row>
    <row r="449">
      <c r="B449" s="12">
        <v>1.0</v>
      </c>
      <c r="C449" s="25"/>
      <c r="D449" s="13"/>
      <c r="E449" s="13"/>
      <c r="F449" s="13"/>
      <c r="G449" s="26">
        <f>E464+G406</f>
        <v>0</v>
      </c>
      <c r="H449" s="5"/>
    </row>
    <row r="450">
      <c r="B450" s="12">
        <v>2.0</v>
      </c>
      <c r="C450" s="28"/>
      <c r="D450" s="12"/>
      <c r="E450" s="12"/>
      <c r="F450" s="12"/>
      <c r="G450" s="27"/>
      <c r="H450" s="8"/>
    </row>
    <row r="451">
      <c r="B451" s="12">
        <v>3.0</v>
      </c>
      <c r="C451" s="28"/>
      <c r="D451" s="12"/>
      <c r="E451" s="12"/>
      <c r="F451" s="12"/>
      <c r="G451" s="29"/>
      <c r="H451" s="30"/>
    </row>
    <row r="452">
      <c r="B452" s="20" t="s">
        <v>15</v>
      </c>
      <c r="C452" s="4"/>
      <c r="D452" s="5"/>
      <c r="E452" s="9">
        <f>SUM(E449:E451)</f>
        <v>0</v>
      </c>
      <c r="F452" s="12"/>
      <c r="G452" s="29"/>
      <c r="H452" s="30"/>
    </row>
    <row r="453">
      <c r="B453" s="31" t="s">
        <v>20</v>
      </c>
      <c r="C453" s="4"/>
      <c r="D453" s="4"/>
      <c r="E453" s="4"/>
      <c r="F453" s="5"/>
      <c r="G453" s="29"/>
      <c r="H453" s="30"/>
    </row>
    <row r="454">
      <c r="B454" s="9" t="s">
        <v>2</v>
      </c>
      <c r="C454" s="23" t="s">
        <v>21</v>
      </c>
      <c r="D454" s="20" t="s">
        <v>4</v>
      </c>
      <c r="E454" s="9" t="s">
        <v>5</v>
      </c>
      <c r="F454" s="9" t="s">
        <v>6</v>
      </c>
      <c r="G454" s="29"/>
      <c r="H454" s="30"/>
    </row>
    <row r="455">
      <c r="B455" s="12">
        <v>1.0</v>
      </c>
      <c r="C455" s="28"/>
      <c r="D455" s="12"/>
      <c r="E455" s="12"/>
      <c r="F455" s="12"/>
      <c r="G455" s="29"/>
      <c r="H455" s="30"/>
    </row>
    <row r="456">
      <c r="B456" s="12">
        <v>2.0</v>
      </c>
      <c r="C456" s="13"/>
      <c r="D456" s="12"/>
      <c r="E456" s="12"/>
      <c r="F456" s="12"/>
      <c r="G456" s="29"/>
      <c r="H456" s="30"/>
    </row>
    <row r="457">
      <c r="B457" s="12">
        <v>3.0</v>
      </c>
      <c r="C457" s="13"/>
      <c r="D457" s="12"/>
      <c r="E457" s="12"/>
      <c r="F457" s="12"/>
      <c r="G457" s="29"/>
      <c r="H457" s="30"/>
    </row>
    <row r="458">
      <c r="B458" s="20" t="s">
        <v>15</v>
      </c>
      <c r="C458" s="4"/>
      <c r="D458" s="5"/>
      <c r="E458" s="9">
        <f>SUM(E455:E457)</f>
        <v>0</v>
      </c>
      <c r="F458" s="12"/>
      <c r="G458" s="29"/>
      <c r="H458" s="30"/>
    </row>
    <row r="459">
      <c r="B459" s="32" t="s">
        <v>22</v>
      </c>
      <c r="C459" s="4"/>
      <c r="D459" s="4"/>
      <c r="E459" s="4"/>
      <c r="F459" s="5"/>
      <c r="G459" s="29"/>
      <c r="H459" s="30"/>
    </row>
    <row r="460">
      <c r="B460" s="9" t="s">
        <v>2</v>
      </c>
      <c r="C460" s="23" t="s">
        <v>23</v>
      </c>
      <c r="D460" s="20" t="s">
        <v>4</v>
      </c>
      <c r="E460" s="9" t="s">
        <v>5</v>
      </c>
      <c r="F460" s="9" t="s">
        <v>6</v>
      </c>
      <c r="G460" s="29"/>
      <c r="H460" s="30"/>
    </row>
    <row r="461">
      <c r="B461" s="12">
        <v>1.0</v>
      </c>
      <c r="C461" s="28"/>
      <c r="D461" s="12"/>
      <c r="E461" s="12"/>
      <c r="F461" s="12"/>
      <c r="G461" s="29"/>
      <c r="H461" s="30"/>
    </row>
    <row r="462">
      <c r="B462" s="12">
        <v>2.0</v>
      </c>
      <c r="C462" s="13"/>
      <c r="D462" s="12"/>
      <c r="E462" s="12"/>
      <c r="F462" s="12"/>
      <c r="G462" s="29"/>
      <c r="H462" s="30"/>
    </row>
    <row r="463">
      <c r="B463" s="12">
        <v>3.0</v>
      </c>
      <c r="C463" s="13"/>
      <c r="D463" s="12"/>
      <c r="E463" s="12"/>
      <c r="F463" s="12"/>
      <c r="G463" s="29"/>
      <c r="H463" s="30"/>
    </row>
    <row r="464">
      <c r="B464" s="20" t="s">
        <v>15</v>
      </c>
      <c r="C464" s="4"/>
      <c r="D464" s="5"/>
      <c r="E464" s="9">
        <f>SUM(E461:E463)</f>
        <v>0</v>
      </c>
      <c r="F464" s="12"/>
      <c r="G464" s="29"/>
      <c r="H464" s="30"/>
    </row>
    <row r="465">
      <c r="B465" s="32" t="s">
        <v>24</v>
      </c>
      <c r="C465" s="4"/>
      <c r="D465" s="4"/>
      <c r="E465" s="4"/>
      <c r="F465" s="5"/>
      <c r="G465" s="29"/>
      <c r="H465" s="30"/>
    </row>
    <row r="466">
      <c r="B466" s="9" t="s">
        <v>2</v>
      </c>
      <c r="C466" s="33" t="s">
        <v>25</v>
      </c>
      <c r="D466" s="33" t="s">
        <v>26</v>
      </c>
      <c r="E466" s="9" t="s">
        <v>5</v>
      </c>
      <c r="F466" s="9" t="s">
        <v>6</v>
      </c>
      <c r="G466" s="29"/>
      <c r="H466" s="30"/>
    </row>
    <row r="467">
      <c r="B467" s="12">
        <v>1.0</v>
      </c>
      <c r="C467" s="13"/>
      <c r="D467" s="13"/>
      <c r="E467" s="12"/>
      <c r="F467" s="12"/>
      <c r="G467" s="29"/>
      <c r="H467" s="30"/>
    </row>
    <row r="468">
      <c r="B468" s="12">
        <v>2.0</v>
      </c>
      <c r="C468" s="13"/>
      <c r="D468" s="13"/>
      <c r="E468" s="12"/>
      <c r="F468" s="12"/>
      <c r="G468" s="29"/>
      <c r="H468" s="30"/>
    </row>
    <row r="469">
      <c r="B469" s="12">
        <v>3.0</v>
      </c>
      <c r="C469" s="12"/>
      <c r="D469" s="12"/>
      <c r="E469" s="12"/>
      <c r="F469" s="12"/>
      <c r="G469" s="29"/>
      <c r="H469" s="30"/>
    </row>
    <row r="470">
      <c r="B470" s="12">
        <v>4.0</v>
      </c>
      <c r="C470" s="12"/>
      <c r="D470" s="12"/>
      <c r="E470" s="12"/>
      <c r="F470" s="12"/>
      <c r="G470" s="29"/>
      <c r="H470" s="30"/>
    </row>
    <row r="471">
      <c r="B471" s="12">
        <v>5.0</v>
      </c>
      <c r="C471" s="12"/>
      <c r="D471" s="12"/>
      <c r="E471" s="12"/>
      <c r="F471" s="12"/>
      <c r="G471" s="29"/>
      <c r="H471" s="30"/>
    </row>
    <row r="472">
      <c r="B472" s="12">
        <v>6.0</v>
      </c>
      <c r="C472" s="12"/>
      <c r="D472" s="12"/>
      <c r="E472" s="12"/>
      <c r="F472" s="12"/>
      <c r="G472" s="10"/>
      <c r="H472" s="11"/>
    </row>
    <row r="473">
      <c r="B473" s="34"/>
    </row>
    <row r="475">
      <c r="A475" s="1"/>
      <c r="B475" s="3">
        <v>45789.0</v>
      </c>
      <c r="C475" s="4"/>
      <c r="D475" s="4"/>
      <c r="E475" s="4"/>
      <c r="F475" s="4"/>
      <c r="G475" s="4"/>
      <c r="H475" s="5"/>
    </row>
    <row r="476">
      <c r="B476" s="6" t="s">
        <v>0</v>
      </c>
      <c r="C476" s="4"/>
      <c r="D476" s="4"/>
      <c r="E476" s="4"/>
      <c r="F476" s="5"/>
      <c r="G476" s="7" t="s">
        <v>1</v>
      </c>
      <c r="H476" s="8"/>
    </row>
    <row r="477">
      <c r="B477" s="9" t="s">
        <v>2</v>
      </c>
      <c r="C477" s="9" t="s">
        <v>3</v>
      </c>
      <c r="D477" s="9" t="s">
        <v>4</v>
      </c>
      <c r="E477" s="9" t="s">
        <v>5</v>
      </c>
      <c r="F477" s="9" t="s">
        <v>6</v>
      </c>
      <c r="G477" s="10"/>
      <c r="H477" s="11"/>
    </row>
    <row r="478">
      <c r="B478" s="12">
        <v>1.0</v>
      </c>
      <c r="C478" s="13"/>
      <c r="D478" s="13"/>
      <c r="E478" s="13"/>
      <c r="F478" s="13"/>
      <c r="G478" s="14" t="s">
        <v>7</v>
      </c>
      <c r="H478" s="15">
        <f>H435 - SUMIF(F478:F487, "SR A/C - HDFC", E478:E487)-SUMIF(F504:F506, "SR A/C - HDFC", E504:E506)-SUMIF(F498:F500, "SR A/C - HDFC", E498:E500)+SUMIF(F492:F494, "SR A/C - HDFC", E492:E494)+SUMIF(F510:F515, "SR A/C - HDFC", E510:E515)</f>
        <v>3303.73</v>
      </c>
    </row>
    <row r="479">
      <c r="B479" s="12">
        <v>2.0</v>
      </c>
      <c r="C479" s="13"/>
      <c r="D479" s="13"/>
      <c r="E479" s="13"/>
      <c r="F479" s="13"/>
      <c r="G479" s="14" t="s">
        <v>8</v>
      </c>
      <c r="H479" s="15">
        <f>H436 - SUMIF(F478:F487, "DP A/C - Salary", E478:E487)-SUMIF(F504:F506, "DP A/C - Salary", E504:E506)-SUMIF(F498:F500, "DP A/C - Salary", E498:E500)+SUMIF(F492:F494, "DP A/C - Salary", E492:E494)+SUMIF(F510:F515, "DP A/C - Salary", E510:E515)</f>
        <v>5928</v>
      </c>
    </row>
    <row r="480">
      <c r="B480" s="12">
        <v>3.0</v>
      </c>
      <c r="C480" s="13"/>
      <c r="D480" s="13"/>
      <c r="E480" s="13"/>
      <c r="F480" s="13"/>
      <c r="G480" s="14" t="s">
        <v>9</v>
      </c>
      <c r="H480" s="15">
        <f>H437 - SUMIF(F478:F487, "SR CASH", E478:E487)-SUMIF(F504:F506, "SR CASH", E504:E506)-SUMIF(F498:F500, "SR CASH", E498:E500)+SUMIF(F492:F494, "SR CASH", E492:E494)+SUMIF(F510:F515, "SR CASH", E510:E515)</f>
        <v>1633</v>
      </c>
    </row>
    <row r="481">
      <c r="B481" s="12">
        <v>4.0</v>
      </c>
      <c r="C481" s="12"/>
      <c r="D481" s="12"/>
      <c r="E481" s="12"/>
      <c r="F481" s="12"/>
      <c r="G481" s="14" t="s">
        <v>10</v>
      </c>
      <c r="H481" s="15">
        <f>H438 - SUMIF(F478:F487, "DP CASH", E478:E487)-SUMIF(F504:F506, "DP CASH", E504:E506)-SUMIF(F498:F500, "DP CASH", E498:E500)+SUMIF(F492:F494, "DP CASH", E492:E494)+SUMIF(F510:F515, "DP CASH", E510:E515)</f>
        <v>839</v>
      </c>
    </row>
    <row r="482">
      <c r="B482" s="12">
        <v>5.0</v>
      </c>
      <c r="C482" s="12"/>
      <c r="D482" s="12"/>
      <c r="E482" s="12"/>
      <c r="F482" s="12"/>
      <c r="G482" s="14" t="s">
        <v>11</v>
      </c>
      <c r="H482" s="15">
        <f>H439 - SUMIF(F478:F487, "SR A/C - TDCC", E478:E487)-SUMIF(F504:F506, "SR A/C - TDCC", E504:E506)-SUMIF(F498:F500, "SR A/C - TDCC", E498:E500)+SUMIF(F492:F494, "SR A/C - TDCC", E492:E494)+SUMIF(F510:F515, "SR A/C - TDCC", E510:E515)</f>
        <v>106373.4</v>
      </c>
    </row>
    <row r="483">
      <c r="B483" s="12">
        <v>6.0</v>
      </c>
      <c r="C483" s="12"/>
      <c r="D483" s="12"/>
      <c r="E483" s="12"/>
      <c r="F483" s="12"/>
      <c r="G483" s="14" t="s">
        <v>12</v>
      </c>
      <c r="H483" s="15">
        <f>H440 - SUMIF(F478:F487, "DP A/C - IPPB", E478:E487)-SUMIF(F504:F506, "DP A/C - IPPB", E504:E506)-SUMIF(F498:F500, "DP A/C - IPPB", E498:E500)+SUMIF(F492:F494, "DP A/C - IPPB", E492:E494)+SUMIF(F510:F515, "DP A/C - IPPB", E510:E515)</f>
        <v>50</v>
      </c>
    </row>
    <row r="484">
      <c r="B484" s="12">
        <v>7.0</v>
      </c>
      <c r="C484" s="12"/>
      <c r="D484" s="12"/>
      <c r="E484" s="12"/>
      <c r="F484" s="12"/>
      <c r="G484" s="16"/>
      <c r="H484" s="5"/>
    </row>
    <row r="485">
      <c r="B485" s="12">
        <v>8.0</v>
      </c>
      <c r="C485" s="12"/>
      <c r="D485" s="12"/>
      <c r="E485" s="12"/>
      <c r="F485" s="12"/>
      <c r="G485" s="17" t="s">
        <v>13</v>
      </c>
      <c r="H485" s="5"/>
    </row>
    <row r="486">
      <c r="B486" s="12">
        <v>9.0</v>
      </c>
      <c r="C486" s="12"/>
      <c r="D486" s="12"/>
      <c r="E486" s="12"/>
      <c r="F486" s="12"/>
      <c r="G486" s="18">
        <f>E488+G443</f>
        <v>0</v>
      </c>
      <c r="H486" s="5"/>
    </row>
    <row r="487">
      <c r="B487" s="12">
        <v>10.0</v>
      </c>
      <c r="C487" s="12"/>
      <c r="D487" s="12"/>
      <c r="E487" s="12"/>
      <c r="F487" s="12"/>
      <c r="G487" s="19" t="s">
        <v>14</v>
      </c>
      <c r="H487" s="5"/>
    </row>
    <row r="488">
      <c r="B488" s="20" t="s">
        <v>15</v>
      </c>
      <c r="C488" s="4"/>
      <c r="D488" s="5"/>
      <c r="E488" s="9">
        <f>SUM(E478:E487)</f>
        <v>0</v>
      </c>
      <c r="F488" s="12"/>
      <c r="G488" s="16">
        <f>E495+G445</f>
        <v>0</v>
      </c>
      <c r="H488" s="5"/>
    </row>
    <row r="489">
      <c r="B489" s="16"/>
      <c r="C489" s="4"/>
      <c r="D489" s="4"/>
      <c r="E489" s="4"/>
      <c r="F489" s="5"/>
      <c r="G489" s="21" t="s">
        <v>16</v>
      </c>
      <c r="H489" s="5"/>
      <c r="I489" s="1"/>
    </row>
    <row r="490">
      <c r="B490" s="22" t="s">
        <v>17</v>
      </c>
      <c r="C490" s="4"/>
      <c r="D490" s="4"/>
      <c r="E490" s="4"/>
      <c r="F490" s="5"/>
      <c r="G490" s="16">
        <f>E501+G447-SUMIF(C492:C494,"Reimbursement",E492:E494)</f>
        <v>0</v>
      </c>
      <c r="H490" s="5"/>
    </row>
    <row r="491">
      <c r="B491" s="9" t="s">
        <v>2</v>
      </c>
      <c r="C491" s="23" t="s">
        <v>18</v>
      </c>
      <c r="D491" s="20" t="s">
        <v>4</v>
      </c>
      <c r="E491" s="9" t="s">
        <v>5</v>
      </c>
      <c r="F491" s="9" t="s">
        <v>6</v>
      </c>
      <c r="G491" s="24" t="s">
        <v>19</v>
      </c>
      <c r="H491" s="5"/>
    </row>
    <row r="492">
      <c r="B492" s="12">
        <v>1.0</v>
      </c>
      <c r="C492" s="28"/>
      <c r="D492" s="12"/>
      <c r="E492" s="12"/>
      <c r="F492" s="12"/>
      <c r="G492" s="26">
        <f>E507+G449</f>
        <v>0</v>
      </c>
      <c r="H492" s="5"/>
    </row>
    <row r="493">
      <c r="B493" s="12">
        <v>2.0</v>
      </c>
      <c r="C493" s="28"/>
      <c r="D493" s="12"/>
      <c r="E493" s="12"/>
      <c r="F493" s="12"/>
      <c r="G493" s="27"/>
      <c r="H493" s="8"/>
    </row>
    <row r="494">
      <c r="B494" s="12">
        <v>3.0</v>
      </c>
      <c r="C494" s="28"/>
      <c r="D494" s="12"/>
      <c r="E494" s="12"/>
      <c r="F494" s="12"/>
      <c r="G494" s="29"/>
      <c r="H494" s="30"/>
    </row>
    <row r="495">
      <c r="B495" s="20" t="s">
        <v>15</v>
      </c>
      <c r="C495" s="4"/>
      <c r="D495" s="5"/>
      <c r="E495" s="9">
        <f>SUM(E492:E494)</f>
        <v>0</v>
      </c>
      <c r="F495" s="12"/>
      <c r="G495" s="29"/>
      <c r="H495" s="30"/>
    </row>
    <row r="496">
      <c r="B496" s="31" t="s">
        <v>20</v>
      </c>
      <c r="C496" s="4"/>
      <c r="D496" s="4"/>
      <c r="E496" s="4"/>
      <c r="F496" s="5"/>
      <c r="G496" s="29"/>
      <c r="H496" s="30"/>
    </row>
    <row r="497">
      <c r="B497" s="9" t="s">
        <v>2</v>
      </c>
      <c r="C497" s="23" t="s">
        <v>21</v>
      </c>
      <c r="D497" s="20" t="s">
        <v>4</v>
      </c>
      <c r="E497" s="9" t="s">
        <v>5</v>
      </c>
      <c r="F497" s="9" t="s">
        <v>6</v>
      </c>
      <c r="G497" s="29"/>
      <c r="H497" s="30"/>
    </row>
    <row r="498">
      <c r="B498" s="12">
        <v>1.0</v>
      </c>
      <c r="C498" s="28"/>
      <c r="D498" s="12"/>
      <c r="E498" s="12"/>
      <c r="F498" s="12"/>
      <c r="G498" s="29"/>
      <c r="H498" s="30"/>
    </row>
    <row r="499">
      <c r="B499" s="12">
        <v>2.0</v>
      </c>
      <c r="C499" s="13"/>
      <c r="D499" s="12"/>
      <c r="E499" s="12"/>
      <c r="F499" s="12"/>
      <c r="G499" s="29"/>
      <c r="H499" s="30"/>
    </row>
    <row r="500">
      <c r="B500" s="12">
        <v>3.0</v>
      </c>
      <c r="C500" s="13"/>
      <c r="D500" s="12"/>
      <c r="E500" s="12"/>
      <c r="F500" s="12"/>
      <c r="G500" s="29"/>
      <c r="H500" s="30"/>
    </row>
    <row r="501">
      <c r="B501" s="20" t="s">
        <v>15</v>
      </c>
      <c r="C501" s="4"/>
      <c r="D501" s="5"/>
      <c r="E501" s="9">
        <f>SUM(E498:E500)</f>
        <v>0</v>
      </c>
      <c r="F501" s="12"/>
      <c r="G501" s="29"/>
      <c r="H501" s="30"/>
    </row>
    <row r="502">
      <c r="B502" s="32" t="s">
        <v>22</v>
      </c>
      <c r="C502" s="4"/>
      <c r="D502" s="4"/>
      <c r="E502" s="4"/>
      <c r="F502" s="5"/>
      <c r="G502" s="29"/>
      <c r="H502" s="30"/>
    </row>
    <row r="503">
      <c r="B503" s="9" t="s">
        <v>2</v>
      </c>
      <c r="C503" s="23" t="s">
        <v>23</v>
      </c>
      <c r="D503" s="20" t="s">
        <v>4</v>
      </c>
      <c r="E503" s="9" t="s">
        <v>5</v>
      </c>
      <c r="F503" s="9" t="s">
        <v>6</v>
      </c>
      <c r="G503" s="29"/>
      <c r="H503" s="30"/>
    </row>
    <row r="504">
      <c r="B504" s="12">
        <v>1.0</v>
      </c>
      <c r="C504" s="28"/>
      <c r="D504" s="12"/>
      <c r="E504" s="12"/>
      <c r="F504" s="12"/>
      <c r="G504" s="29"/>
      <c r="H504" s="30"/>
    </row>
    <row r="505">
      <c r="B505" s="12">
        <v>2.0</v>
      </c>
      <c r="C505" s="13"/>
      <c r="D505" s="12"/>
      <c r="E505" s="12"/>
      <c r="F505" s="12"/>
      <c r="G505" s="29"/>
      <c r="H505" s="30"/>
    </row>
    <row r="506">
      <c r="B506" s="12">
        <v>3.0</v>
      </c>
      <c r="C506" s="13"/>
      <c r="D506" s="12"/>
      <c r="E506" s="12"/>
      <c r="F506" s="12"/>
      <c r="G506" s="29"/>
      <c r="H506" s="30"/>
    </row>
    <row r="507">
      <c r="B507" s="20" t="s">
        <v>15</v>
      </c>
      <c r="C507" s="4"/>
      <c r="D507" s="5"/>
      <c r="E507" s="9">
        <f>SUM(E504:E506)</f>
        <v>0</v>
      </c>
      <c r="F507" s="12"/>
      <c r="G507" s="29"/>
      <c r="H507" s="30"/>
    </row>
    <row r="508">
      <c r="B508" s="32" t="s">
        <v>24</v>
      </c>
      <c r="C508" s="4"/>
      <c r="D508" s="4"/>
      <c r="E508" s="4"/>
      <c r="F508" s="5"/>
      <c r="G508" s="29"/>
      <c r="H508" s="30"/>
    </row>
    <row r="509">
      <c r="B509" s="9" t="s">
        <v>2</v>
      </c>
      <c r="C509" s="33" t="s">
        <v>25</v>
      </c>
      <c r="D509" s="33" t="s">
        <v>26</v>
      </c>
      <c r="E509" s="9" t="s">
        <v>5</v>
      </c>
      <c r="F509" s="9" t="s">
        <v>6</v>
      </c>
      <c r="G509" s="29"/>
      <c r="H509" s="30"/>
    </row>
    <row r="510">
      <c r="B510" s="12">
        <v>1.0</v>
      </c>
      <c r="C510" s="13"/>
      <c r="D510" s="13"/>
      <c r="E510" s="12"/>
      <c r="F510" s="12"/>
      <c r="G510" s="29"/>
      <c r="H510" s="30"/>
    </row>
    <row r="511">
      <c r="B511" s="12">
        <v>2.0</v>
      </c>
      <c r="C511" s="13"/>
      <c r="D511" s="13"/>
      <c r="E511" s="12"/>
      <c r="F511" s="12"/>
      <c r="G511" s="29"/>
      <c r="H511" s="30"/>
    </row>
    <row r="512">
      <c r="B512" s="12">
        <v>3.0</v>
      </c>
      <c r="C512" s="12"/>
      <c r="D512" s="12"/>
      <c r="E512" s="12"/>
      <c r="F512" s="12"/>
      <c r="G512" s="29"/>
      <c r="H512" s="30"/>
    </row>
    <row r="513">
      <c r="B513" s="12">
        <v>4.0</v>
      </c>
      <c r="C513" s="12"/>
      <c r="D513" s="12"/>
      <c r="E513" s="12"/>
      <c r="F513" s="12"/>
      <c r="G513" s="29"/>
      <c r="H513" s="30"/>
    </row>
    <row r="514">
      <c r="B514" s="12">
        <v>5.0</v>
      </c>
      <c r="C514" s="12"/>
      <c r="D514" s="12"/>
      <c r="E514" s="12"/>
      <c r="F514" s="12"/>
      <c r="G514" s="29"/>
      <c r="H514" s="30"/>
    </row>
    <row r="515">
      <c r="B515" s="12">
        <v>6.0</v>
      </c>
      <c r="C515" s="12"/>
      <c r="D515" s="12"/>
      <c r="E515" s="12"/>
      <c r="F515" s="12"/>
      <c r="G515" s="10"/>
      <c r="H515" s="11"/>
    </row>
    <row r="516">
      <c r="B516" s="34"/>
    </row>
    <row r="518">
      <c r="A518" s="1"/>
      <c r="B518" s="3">
        <v>45790.0</v>
      </c>
      <c r="C518" s="4"/>
      <c r="D518" s="4"/>
      <c r="E518" s="4"/>
      <c r="F518" s="4"/>
      <c r="G518" s="4"/>
      <c r="H518" s="5"/>
    </row>
    <row r="519">
      <c r="B519" s="6" t="s">
        <v>0</v>
      </c>
      <c r="C519" s="4"/>
      <c r="D519" s="4"/>
      <c r="E519" s="4"/>
      <c r="F519" s="5"/>
      <c r="G519" s="7" t="s">
        <v>1</v>
      </c>
      <c r="H519" s="8"/>
    </row>
    <row r="520">
      <c r="B520" s="9" t="s">
        <v>2</v>
      </c>
      <c r="C520" s="9" t="s">
        <v>3</v>
      </c>
      <c r="D520" s="9" t="s">
        <v>4</v>
      </c>
      <c r="E520" s="9" t="s">
        <v>5</v>
      </c>
      <c r="F520" s="9" t="s">
        <v>6</v>
      </c>
      <c r="G520" s="10"/>
      <c r="H520" s="11"/>
    </row>
    <row r="521">
      <c r="B521" s="12">
        <v>1.0</v>
      </c>
      <c r="C521" s="13"/>
      <c r="D521" s="13"/>
      <c r="E521" s="13"/>
      <c r="F521" s="13"/>
      <c r="G521" s="14" t="s">
        <v>7</v>
      </c>
      <c r="H521" s="15">
        <f>H478 - SUMIF(F521:F530, "SR A/C - HDFC", E521:E530)-SUMIF(F547:F549, "SR A/C - HDFC", E547:E549)-SUMIF(F541:F543, "SR A/C - HDFC", E541:E543)+SUMIF(F535:F537, "SR A/C - HDFC", E535:E537)+SUMIF(F553:F558, "SR A/C - HDFC", E553:E558)</f>
        <v>3303.73</v>
      </c>
    </row>
    <row r="522">
      <c r="B522" s="12">
        <v>2.0</v>
      </c>
      <c r="C522" s="13"/>
      <c r="D522" s="13"/>
      <c r="E522" s="13"/>
      <c r="F522" s="13"/>
      <c r="G522" s="14" t="s">
        <v>8</v>
      </c>
      <c r="H522" s="15">
        <f>H479 - SUMIF(F521:F530, "DP A/C - Salary", E521:E530)-SUMIF(F547:F549, "DP A/C - Salary", E547:E549)-SUMIF(F541:F543, "DP A/C - Salary", E541:E543)+SUMIF(F535:F537, "DP A/C - Salary", E535:E537)+SUMIF(F553:F558, "DP A/C - Salary", E553:E558)</f>
        <v>5928</v>
      </c>
    </row>
    <row r="523">
      <c r="B523" s="12">
        <v>3.0</v>
      </c>
      <c r="C523" s="13"/>
      <c r="D523" s="13"/>
      <c r="E523" s="13"/>
      <c r="F523" s="13"/>
      <c r="G523" s="14" t="s">
        <v>9</v>
      </c>
      <c r="H523" s="15">
        <f>H480 - SUMIF(F521:F530, "SR CASH", E521:E530)-SUMIF(F547:F549, "SR CASH", E547:E549)-SUMIF(F541:F543, "SR CASH", E541:E543)+SUMIF(F535:F537, "SR CASH", E535:E537)+SUMIF(F553:F558, "SR CASH", E553:E558)</f>
        <v>1633</v>
      </c>
    </row>
    <row r="524">
      <c r="B524" s="12">
        <v>4.0</v>
      </c>
      <c r="C524" s="13"/>
      <c r="D524" s="13"/>
      <c r="E524" s="13"/>
      <c r="F524" s="13"/>
      <c r="G524" s="14" t="s">
        <v>10</v>
      </c>
      <c r="H524" s="15">
        <f>H481 - SUMIF(F521:F530, "DP CASH", E521:E530)-SUMIF(F547:F549, "DP CASH", E547:E549)-SUMIF(F541:F543, "DP CASH", E541:E543)+SUMIF(F535:F537, "DP CASH", E535:E537)+SUMIF(F553:F558, "DP CASH", E553:E558)</f>
        <v>839</v>
      </c>
    </row>
    <row r="525">
      <c r="B525" s="12">
        <v>5.0</v>
      </c>
      <c r="C525" s="13"/>
      <c r="D525" s="13"/>
      <c r="E525" s="13"/>
      <c r="F525" s="13"/>
      <c r="G525" s="14" t="s">
        <v>11</v>
      </c>
      <c r="H525" s="15">
        <f>H482 - SUMIF(F521:F530, "SR A/C - TDCC", E521:E530)-SUMIF(F547:F549, "SR A/C - TDCC", E547:E549)-SUMIF(F541:F543, "SR A/C - TDCC", E541:E543)+SUMIF(F535:F537, "SR A/C - TDCC", E535:E537)+SUMIF(F553:F558, "SR A/C - TDCC", E553:E558)</f>
        <v>106373.4</v>
      </c>
    </row>
    <row r="526">
      <c r="B526" s="12">
        <v>6.0</v>
      </c>
      <c r="C526" s="12"/>
      <c r="D526" s="12"/>
      <c r="E526" s="12"/>
      <c r="F526" s="12"/>
      <c r="G526" s="14" t="s">
        <v>12</v>
      </c>
      <c r="H526" s="15">
        <f>H483 - SUMIF(F521:F530, "DP A/C - IPPB", E521:E530)-SUMIF(F547:F549, "DP A/C - IPPB", E547:E549)-SUMIF(F541:F543, "DP A/C - IPPB", E541:E543)+SUMIF(F535:F537, "DP A/C - IPPB", E535:E537)+SUMIF(F553:F558, "DP A/C - IPPB", E553:E558)</f>
        <v>50</v>
      </c>
    </row>
    <row r="527">
      <c r="B527" s="12">
        <v>7.0</v>
      </c>
      <c r="C527" s="12"/>
      <c r="D527" s="12"/>
      <c r="E527" s="12"/>
      <c r="F527" s="12"/>
      <c r="G527" s="16"/>
      <c r="H527" s="5"/>
    </row>
    <row r="528">
      <c r="B528" s="12">
        <v>8.0</v>
      </c>
      <c r="C528" s="12"/>
      <c r="D528" s="12"/>
      <c r="E528" s="12"/>
      <c r="F528" s="12"/>
      <c r="G528" s="17" t="s">
        <v>13</v>
      </c>
      <c r="H528" s="5"/>
    </row>
    <row r="529">
      <c r="B529" s="12">
        <v>9.0</v>
      </c>
      <c r="C529" s="12"/>
      <c r="D529" s="12"/>
      <c r="E529" s="12"/>
      <c r="F529" s="12"/>
      <c r="G529" s="18">
        <f>E531+G486</f>
        <v>0</v>
      </c>
      <c r="H529" s="5"/>
    </row>
    <row r="530">
      <c r="B530" s="12">
        <v>10.0</v>
      </c>
      <c r="C530" s="12"/>
      <c r="D530" s="12"/>
      <c r="E530" s="12"/>
      <c r="F530" s="12"/>
      <c r="G530" s="19" t="s">
        <v>14</v>
      </c>
      <c r="H530" s="5"/>
    </row>
    <row r="531">
      <c r="B531" s="20" t="s">
        <v>15</v>
      </c>
      <c r="C531" s="4"/>
      <c r="D531" s="5"/>
      <c r="E531" s="9">
        <f>SUM(E521:E530)</f>
        <v>0</v>
      </c>
      <c r="F531" s="12"/>
      <c r="G531" s="16">
        <f>E538+G488</f>
        <v>0</v>
      </c>
      <c r="H531" s="5"/>
    </row>
    <row r="532">
      <c r="B532" s="16"/>
      <c r="C532" s="4"/>
      <c r="D532" s="4"/>
      <c r="E532" s="4"/>
      <c r="F532" s="5"/>
      <c r="G532" s="21" t="s">
        <v>16</v>
      </c>
      <c r="H532" s="5"/>
      <c r="I532" s="1"/>
    </row>
    <row r="533">
      <c r="B533" s="22" t="s">
        <v>17</v>
      </c>
      <c r="C533" s="4"/>
      <c r="D533" s="4"/>
      <c r="E533" s="4"/>
      <c r="F533" s="5"/>
      <c r="G533" s="16">
        <f>E544+G490-SUMIF(C535:C537,"Reimbursement",E535:E537)</f>
        <v>0</v>
      </c>
      <c r="H533" s="5"/>
    </row>
    <row r="534">
      <c r="B534" s="9" t="s">
        <v>2</v>
      </c>
      <c r="C534" s="23" t="s">
        <v>18</v>
      </c>
      <c r="D534" s="20" t="s">
        <v>4</v>
      </c>
      <c r="E534" s="9" t="s">
        <v>5</v>
      </c>
      <c r="F534" s="9" t="s">
        <v>6</v>
      </c>
      <c r="G534" s="24" t="s">
        <v>19</v>
      </c>
      <c r="H534" s="5"/>
    </row>
    <row r="535">
      <c r="B535" s="12">
        <v>1.0</v>
      </c>
      <c r="C535" s="28"/>
      <c r="D535" s="12"/>
      <c r="E535" s="12"/>
      <c r="F535" s="12"/>
      <c r="G535" s="26">
        <f>E550+G492</f>
        <v>0</v>
      </c>
      <c r="H535" s="5"/>
    </row>
    <row r="536">
      <c r="B536" s="12">
        <v>2.0</v>
      </c>
      <c r="C536" s="28"/>
      <c r="D536" s="12"/>
      <c r="E536" s="12"/>
      <c r="F536" s="12"/>
      <c r="G536" s="27"/>
      <c r="H536" s="8"/>
    </row>
    <row r="537">
      <c r="B537" s="12">
        <v>3.0</v>
      </c>
      <c r="C537" s="28"/>
      <c r="D537" s="12"/>
      <c r="E537" s="12"/>
      <c r="F537" s="12"/>
      <c r="G537" s="29"/>
      <c r="H537" s="30"/>
    </row>
    <row r="538">
      <c r="B538" s="20" t="s">
        <v>15</v>
      </c>
      <c r="C538" s="4"/>
      <c r="D538" s="5"/>
      <c r="E538" s="9">
        <f>SUM(E535:E537)</f>
        <v>0</v>
      </c>
      <c r="F538" s="12"/>
      <c r="G538" s="29"/>
      <c r="H538" s="30"/>
    </row>
    <row r="539">
      <c r="B539" s="31" t="s">
        <v>20</v>
      </c>
      <c r="C539" s="4"/>
      <c r="D539" s="4"/>
      <c r="E539" s="4"/>
      <c r="F539" s="5"/>
      <c r="G539" s="29"/>
      <c r="H539" s="30"/>
    </row>
    <row r="540">
      <c r="B540" s="9" t="s">
        <v>2</v>
      </c>
      <c r="C540" s="23" t="s">
        <v>21</v>
      </c>
      <c r="D540" s="20" t="s">
        <v>4</v>
      </c>
      <c r="E540" s="9" t="s">
        <v>5</v>
      </c>
      <c r="F540" s="9" t="s">
        <v>6</v>
      </c>
      <c r="G540" s="29"/>
      <c r="H540" s="30"/>
    </row>
    <row r="541">
      <c r="B541" s="12">
        <v>1.0</v>
      </c>
      <c r="C541" s="28"/>
      <c r="D541" s="12"/>
      <c r="E541" s="12"/>
      <c r="F541" s="12"/>
      <c r="G541" s="29"/>
      <c r="H541" s="30"/>
    </row>
    <row r="542">
      <c r="B542" s="12">
        <v>2.0</v>
      </c>
      <c r="C542" s="13"/>
      <c r="D542" s="12"/>
      <c r="E542" s="12"/>
      <c r="F542" s="12"/>
      <c r="G542" s="29"/>
      <c r="H542" s="30"/>
    </row>
    <row r="543">
      <c r="B543" s="12">
        <v>3.0</v>
      </c>
      <c r="C543" s="13"/>
      <c r="D543" s="12"/>
      <c r="E543" s="12"/>
      <c r="F543" s="12"/>
      <c r="G543" s="29"/>
      <c r="H543" s="30"/>
    </row>
    <row r="544">
      <c r="B544" s="20" t="s">
        <v>15</v>
      </c>
      <c r="C544" s="4"/>
      <c r="D544" s="5"/>
      <c r="E544" s="9">
        <f>SUM(E541:E543)</f>
        <v>0</v>
      </c>
      <c r="F544" s="12"/>
      <c r="G544" s="29"/>
      <c r="H544" s="30"/>
    </row>
    <row r="545">
      <c r="B545" s="32" t="s">
        <v>22</v>
      </c>
      <c r="C545" s="4"/>
      <c r="D545" s="4"/>
      <c r="E545" s="4"/>
      <c r="F545" s="5"/>
      <c r="G545" s="29"/>
      <c r="H545" s="30"/>
    </row>
    <row r="546">
      <c r="B546" s="9" t="s">
        <v>2</v>
      </c>
      <c r="C546" s="23" t="s">
        <v>23</v>
      </c>
      <c r="D546" s="20" t="s">
        <v>4</v>
      </c>
      <c r="E546" s="9" t="s">
        <v>5</v>
      </c>
      <c r="F546" s="9" t="s">
        <v>6</v>
      </c>
      <c r="G546" s="29"/>
      <c r="H546" s="30"/>
    </row>
    <row r="547">
      <c r="B547" s="12">
        <v>1.0</v>
      </c>
      <c r="C547" s="28"/>
      <c r="D547" s="12"/>
      <c r="E547" s="12"/>
      <c r="F547" s="12"/>
      <c r="G547" s="29"/>
      <c r="H547" s="30"/>
    </row>
    <row r="548">
      <c r="B548" s="12">
        <v>2.0</v>
      </c>
      <c r="C548" s="13"/>
      <c r="D548" s="12"/>
      <c r="E548" s="12"/>
      <c r="F548" s="12"/>
      <c r="G548" s="29"/>
      <c r="H548" s="30"/>
    </row>
    <row r="549">
      <c r="B549" s="12">
        <v>3.0</v>
      </c>
      <c r="C549" s="13"/>
      <c r="D549" s="12"/>
      <c r="E549" s="12"/>
      <c r="F549" s="12"/>
      <c r="G549" s="29"/>
      <c r="H549" s="30"/>
    </row>
    <row r="550">
      <c r="B550" s="20" t="s">
        <v>15</v>
      </c>
      <c r="C550" s="4"/>
      <c r="D550" s="5"/>
      <c r="E550" s="9">
        <f>SUM(E547:E549)</f>
        <v>0</v>
      </c>
      <c r="F550" s="12"/>
      <c r="G550" s="29"/>
      <c r="H550" s="30"/>
    </row>
    <row r="551">
      <c r="B551" s="32" t="s">
        <v>24</v>
      </c>
      <c r="C551" s="4"/>
      <c r="D551" s="4"/>
      <c r="E551" s="4"/>
      <c r="F551" s="5"/>
      <c r="G551" s="29"/>
      <c r="H551" s="30"/>
    </row>
    <row r="552">
      <c r="B552" s="9" t="s">
        <v>2</v>
      </c>
      <c r="C552" s="33" t="s">
        <v>25</v>
      </c>
      <c r="D552" s="33" t="s">
        <v>26</v>
      </c>
      <c r="E552" s="9" t="s">
        <v>5</v>
      </c>
      <c r="F552" s="9" t="s">
        <v>6</v>
      </c>
      <c r="G552" s="29"/>
      <c r="H552" s="30"/>
    </row>
    <row r="553">
      <c r="B553" s="12">
        <v>1.0</v>
      </c>
      <c r="C553" s="13"/>
      <c r="D553" s="13"/>
      <c r="E553" s="13"/>
      <c r="F553" s="13"/>
      <c r="G553" s="29"/>
      <c r="H553" s="30"/>
    </row>
    <row r="554">
      <c r="B554" s="12">
        <v>2.0</v>
      </c>
      <c r="C554" s="13"/>
      <c r="D554" s="13"/>
      <c r="E554" s="13"/>
      <c r="F554" s="13"/>
      <c r="G554" s="29"/>
      <c r="H554" s="30"/>
    </row>
    <row r="555">
      <c r="B555" s="12">
        <v>3.0</v>
      </c>
      <c r="C555" s="12"/>
      <c r="D555" s="12"/>
      <c r="E555" s="12"/>
      <c r="F555" s="12"/>
      <c r="G555" s="29"/>
      <c r="H555" s="30"/>
    </row>
    <row r="556">
      <c r="B556" s="12">
        <v>4.0</v>
      </c>
      <c r="C556" s="12"/>
      <c r="D556" s="12"/>
      <c r="E556" s="12"/>
      <c r="F556" s="12"/>
      <c r="G556" s="29"/>
      <c r="H556" s="30"/>
    </row>
    <row r="557">
      <c r="B557" s="12">
        <v>5.0</v>
      </c>
      <c r="C557" s="12"/>
      <c r="D557" s="12"/>
      <c r="E557" s="12"/>
      <c r="F557" s="12"/>
      <c r="G557" s="29"/>
      <c r="H557" s="30"/>
    </row>
    <row r="558">
      <c r="B558" s="12">
        <v>6.0</v>
      </c>
      <c r="C558" s="12"/>
      <c r="D558" s="12"/>
      <c r="E558" s="12"/>
      <c r="F558" s="12"/>
      <c r="G558" s="10"/>
      <c r="H558" s="11"/>
    </row>
    <row r="559">
      <c r="B559" s="34"/>
    </row>
    <row r="561">
      <c r="A561" s="1"/>
      <c r="B561" s="3">
        <v>45791.0</v>
      </c>
      <c r="C561" s="4"/>
      <c r="D561" s="4"/>
      <c r="E561" s="4"/>
      <c r="F561" s="4"/>
      <c r="G561" s="4"/>
      <c r="H561" s="5"/>
    </row>
    <row r="562">
      <c r="B562" s="6" t="s">
        <v>0</v>
      </c>
      <c r="C562" s="4"/>
      <c r="D562" s="4"/>
      <c r="E562" s="4"/>
      <c r="F562" s="5"/>
      <c r="G562" s="7" t="s">
        <v>1</v>
      </c>
      <c r="H562" s="8"/>
    </row>
    <row r="563">
      <c r="B563" s="9" t="s">
        <v>2</v>
      </c>
      <c r="C563" s="9" t="s">
        <v>3</v>
      </c>
      <c r="D563" s="9" t="s">
        <v>4</v>
      </c>
      <c r="E563" s="9" t="s">
        <v>5</v>
      </c>
      <c r="F563" s="9" t="s">
        <v>6</v>
      </c>
      <c r="G563" s="10"/>
      <c r="H563" s="11"/>
    </row>
    <row r="564">
      <c r="B564" s="12">
        <v>1.0</v>
      </c>
      <c r="C564" s="13"/>
      <c r="D564" s="13"/>
      <c r="E564" s="13"/>
      <c r="F564" s="13"/>
      <c r="G564" s="14" t="s">
        <v>7</v>
      </c>
      <c r="H564" s="15">
        <f>H521 - SUMIF(F564:F573, "SR A/C - HDFC", E564:E573)-SUMIF(F590:F592, "SR A/C - HDFC", E590:E592)-SUMIF(F584:F586, "SR A/C - HDFC", E584:E586)+SUMIF(F578:F580, "SR A/C - HDFC", E578:E580)+SUMIF(F596:F601, "SR A/C - HDFC", E596:E601)</f>
        <v>3303.73</v>
      </c>
    </row>
    <row r="565">
      <c r="B565" s="12">
        <v>2.0</v>
      </c>
      <c r="C565" s="13"/>
      <c r="D565" s="13"/>
      <c r="E565" s="13"/>
      <c r="F565" s="13"/>
      <c r="G565" s="14" t="s">
        <v>8</v>
      </c>
      <c r="H565" s="15">
        <f>H522 - SUMIF(F564:F573, "DP A/C - Salary", E564:E573)-SUMIF(F590:F592, "DP A/C - Salary", E590:E592)-SUMIF(F584:F586, "DP A/C - Salary", E584:E586)+SUMIF(F578:F580, "DP A/C - Salary", E578:E580)+SUMIF(F596:F601, "DP A/C - Salary", E596:E601)</f>
        <v>5928</v>
      </c>
    </row>
    <row r="566">
      <c r="B566" s="12">
        <v>3.0</v>
      </c>
      <c r="C566" s="13"/>
      <c r="D566" s="13"/>
      <c r="E566" s="13"/>
      <c r="F566" s="12"/>
      <c r="G566" s="14" t="s">
        <v>9</v>
      </c>
      <c r="H566" s="15">
        <f>H523 - SUMIF(F564:F573, "SR CASH", E564:E573)-SUMIF(F590:F592, "SR CASH", E590:E592)-SUMIF(F584:F586, "SR CASH", E584:E586)+SUMIF(F578:F580, "SR CASH", E578:E580)+SUMIF(F596:F601, "SR CASH", E596:E601)</f>
        <v>1633</v>
      </c>
    </row>
    <row r="567">
      <c r="B567" s="12">
        <v>4.0</v>
      </c>
      <c r="C567" s="12"/>
      <c r="D567" s="12"/>
      <c r="E567" s="12"/>
      <c r="F567" s="12"/>
      <c r="G567" s="14" t="s">
        <v>10</v>
      </c>
      <c r="H567" s="15">
        <f>H524 - SUMIF(F564:F573, "DP CASH", E564:E573)-SUMIF(F590:F592, "DP CASH", E590:E592)-SUMIF(F584:F586, "DP CASH", E584:E586)+SUMIF(F578:F580, "DP CASH", E578:E580)+SUMIF(F596:F601, "DP CASH", E596:E601)</f>
        <v>839</v>
      </c>
    </row>
    <row r="568">
      <c r="B568" s="12">
        <v>5.0</v>
      </c>
      <c r="C568" s="12"/>
      <c r="D568" s="12"/>
      <c r="E568" s="12"/>
      <c r="F568" s="12"/>
      <c r="G568" s="14" t="s">
        <v>11</v>
      </c>
      <c r="H568" s="15">
        <f>H525 - SUMIF(F564:F573, "SR A/C - TDCC", E564:E573)-SUMIF(F590:F592, "SR A/C - TDCC", E590:E592)-SUMIF(F584:F586, "SR A/C - TDCC", E584:E586)+SUMIF(F578:F580, "SR A/C - TDCC", E578:E580)+SUMIF(F596:F601, "SR A/C - TDCC", E596:E601)</f>
        <v>106373.4</v>
      </c>
    </row>
    <row r="569">
      <c r="B569" s="12">
        <v>6.0</v>
      </c>
      <c r="C569" s="12"/>
      <c r="D569" s="12"/>
      <c r="E569" s="12"/>
      <c r="F569" s="12"/>
      <c r="G569" s="14" t="s">
        <v>12</v>
      </c>
      <c r="H569" s="15">
        <f>H526 - SUMIF(F564:F573, "DP A/C - IPPB", E564:E573)-SUMIF(F590:F592, "DP A/C - IPPB", E590:E592)-SUMIF(F584:F586, "DP A/C - IPPB", E584:E586)+SUMIF(F578:F580, "DP A/C - IPPB", E578:E580)+SUMIF(F596:F601, "DP A/C - IPPB", E596:E601)</f>
        <v>50</v>
      </c>
    </row>
    <row r="570">
      <c r="B570" s="12">
        <v>7.0</v>
      </c>
      <c r="C570" s="12"/>
      <c r="D570" s="12"/>
      <c r="E570" s="12"/>
      <c r="F570" s="12"/>
      <c r="G570" s="16"/>
      <c r="H570" s="5"/>
    </row>
    <row r="571">
      <c r="B571" s="12">
        <v>8.0</v>
      </c>
      <c r="C571" s="12"/>
      <c r="D571" s="12"/>
      <c r="E571" s="12"/>
      <c r="F571" s="12"/>
      <c r="G571" s="17" t="s">
        <v>13</v>
      </c>
      <c r="H571" s="5"/>
    </row>
    <row r="572">
      <c r="B572" s="12">
        <v>9.0</v>
      </c>
      <c r="C572" s="12"/>
      <c r="D572" s="12"/>
      <c r="E572" s="12"/>
      <c r="F572" s="12"/>
      <c r="G572" s="18">
        <f>E574+G529</f>
        <v>0</v>
      </c>
      <c r="H572" s="5"/>
    </row>
    <row r="573">
      <c r="B573" s="12">
        <v>10.0</v>
      </c>
      <c r="C573" s="12"/>
      <c r="D573" s="12"/>
      <c r="E573" s="12"/>
      <c r="F573" s="12"/>
      <c r="G573" s="19" t="s">
        <v>14</v>
      </c>
      <c r="H573" s="5"/>
    </row>
    <row r="574">
      <c r="B574" s="20" t="s">
        <v>15</v>
      </c>
      <c r="C574" s="4"/>
      <c r="D574" s="5"/>
      <c r="E574" s="9">
        <f>SUM(E564:E573)</f>
        <v>0</v>
      </c>
      <c r="F574" s="12"/>
      <c r="G574" s="16">
        <f>E581+G531</f>
        <v>0</v>
      </c>
      <c r="H574" s="5"/>
    </row>
    <row r="575">
      <c r="B575" s="16"/>
      <c r="C575" s="4"/>
      <c r="D575" s="4"/>
      <c r="E575" s="4"/>
      <c r="F575" s="5"/>
      <c r="G575" s="21" t="s">
        <v>16</v>
      </c>
      <c r="H575" s="5"/>
      <c r="I575" s="1"/>
    </row>
    <row r="576">
      <c r="B576" s="22" t="s">
        <v>17</v>
      </c>
      <c r="C576" s="4"/>
      <c r="D576" s="4"/>
      <c r="E576" s="4"/>
      <c r="F576" s="5"/>
      <c r="G576" s="16">
        <f>E587+G533-SUMIF(C578:C580,"Reimbursement",E578:E580)</f>
        <v>0</v>
      </c>
      <c r="H576" s="5"/>
    </row>
    <row r="577">
      <c r="B577" s="9" t="s">
        <v>2</v>
      </c>
      <c r="C577" s="23" t="s">
        <v>18</v>
      </c>
      <c r="D577" s="20" t="s">
        <v>4</v>
      </c>
      <c r="E577" s="9" t="s">
        <v>5</v>
      </c>
      <c r="F577" s="9" t="s">
        <v>6</v>
      </c>
      <c r="G577" s="24" t="s">
        <v>19</v>
      </c>
      <c r="H577" s="5"/>
    </row>
    <row r="578">
      <c r="B578" s="12">
        <v>1.0</v>
      </c>
      <c r="C578" s="25"/>
      <c r="D578" s="13"/>
      <c r="E578" s="13"/>
      <c r="F578" s="13"/>
      <c r="G578" s="26">
        <f>E593+G535</f>
        <v>0</v>
      </c>
      <c r="H578" s="5"/>
    </row>
    <row r="579">
      <c r="B579" s="12">
        <v>2.0</v>
      </c>
      <c r="C579" s="28"/>
      <c r="D579" s="12"/>
      <c r="E579" s="12"/>
      <c r="F579" s="12"/>
      <c r="G579" s="27"/>
      <c r="H579" s="8"/>
    </row>
    <row r="580">
      <c r="B580" s="12">
        <v>3.0</v>
      </c>
      <c r="C580" s="28"/>
      <c r="D580" s="12"/>
      <c r="E580" s="12"/>
      <c r="F580" s="12"/>
      <c r="G580" s="29"/>
      <c r="H580" s="30"/>
    </row>
    <row r="581">
      <c r="B581" s="20" t="s">
        <v>15</v>
      </c>
      <c r="C581" s="4"/>
      <c r="D581" s="5"/>
      <c r="E581" s="9">
        <f>SUM(E578:E580)</f>
        <v>0</v>
      </c>
      <c r="F581" s="12"/>
      <c r="G581" s="29"/>
      <c r="H581" s="30"/>
    </row>
    <row r="582">
      <c r="B582" s="31" t="s">
        <v>20</v>
      </c>
      <c r="C582" s="4"/>
      <c r="D582" s="4"/>
      <c r="E582" s="4"/>
      <c r="F582" s="5"/>
      <c r="G582" s="29"/>
      <c r="H582" s="30"/>
    </row>
    <row r="583">
      <c r="B583" s="9" t="s">
        <v>2</v>
      </c>
      <c r="C583" s="23" t="s">
        <v>21</v>
      </c>
      <c r="D583" s="20" t="s">
        <v>4</v>
      </c>
      <c r="E583" s="9" t="s">
        <v>5</v>
      </c>
      <c r="F583" s="9" t="s">
        <v>6</v>
      </c>
      <c r="G583" s="29"/>
      <c r="H583" s="30"/>
    </row>
    <row r="584">
      <c r="B584" s="12">
        <v>1.0</v>
      </c>
      <c r="C584" s="28"/>
      <c r="D584" s="12"/>
      <c r="E584" s="12"/>
      <c r="F584" s="12"/>
      <c r="G584" s="29"/>
      <c r="H584" s="30"/>
    </row>
    <row r="585">
      <c r="B585" s="12">
        <v>2.0</v>
      </c>
      <c r="C585" s="13"/>
      <c r="D585" s="12"/>
      <c r="E585" s="12"/>
      <c r="F585" s="12"/>
      <c r="G585" s="29"/>
      <c r="H585" s="30"/>
    </row>
    <row r="586">
      <c r="B586" s="12">
        <v>3.0</v>
      </c>
      <c r="C586" s="13"/>
      <c r="D586" s="12"/>
      <c r="E586" s="12"/>
      <c r="F586" s="12"/>
      <c r="G586" s="29"/>
      <c r="H586" s="30"/>
    </row>
    <row r="587">
      <c r="B587" s="20" t="s">
        <v>15</v>
      </c>
      <c r="C587" s="4"/>
      <c r="D587" s="5"/>
      <c r="E587" s="9">
        <f>SUM(E584:E586)</f>
        <v>0</v>
      </c>
      <c r="F587" s="12"/>
      <c r="G587" s="29"/>
      <c r="H587" s="30"/>
    </row>
    <row r="588">
      <c r="B588" s="32" t="s">
        <v>22</v>
      </c>
      <c r="C588" s="4"/>
      <c r="D588" s="4"/>
      <c r="E588" s="4"/>
      <c r="F588" s="5"/>
      <c r="G588" s="29"/>
      <c r="H588" s="30"/>
    </row>
    <row r="589">
      <c r="B589" s="9" t="s">
        <v>2</v>
      </c>
      <c r="C589" s="23" t="s">
        <v>23</v>
      </c>
      <c r="D589" s="20" t="s">
        <v>4</v>
      </c>
      <c r="E589" s="9" t="s">
        <v>5</v>
      </c>
      <c r="F589" s="9" t="s">
        <v>6</v>
      </c>
      <c r="G589" s="29"/>
      <c r="H589" s="30"/>
    </row>
    <row r="590">
      <c r="B590" s="12">
        <v>1.0</v>
      </c>
      <c r="C590" s="28"/>
      <c r="D590" s="12"/>
      <c r="E590" s="12"/>
      <c r="F590" s="12"/>
      <c r="G590" s="29"/>
      <c r="H590" s="30"/>
    </row>
    <row r="591">
      <c r="B591" s="12">
        <v>2.0</v>
      </c>
      <c r="C591" s="13"/>
      <c r="D591" s="12"/>
      <c r="E591" s="12"/>
      <c r="F591" s="12"/>
      <c r="G591" s="29"/>
      <c r="H591" s="30"/>
    </row>
    <row r="592">
      <c r="B592" s="12">
        <v>3.0</v>
      </c>
      <c r="C592" s="13"/>
      <c r="D592" s="12"/>
      <c r="E592" s="12"/>
      <c r="F592" s="12"/>
      <c r="G592" s="29"/>
      <c r="H592" s="30"/>
    </row>
    <row r="593">
      <c r="B593" s="20" t="s">
        <v>15</v>
      </c>
      <c r="C593" s="4"/>
      <c r="D593" s="5"/>
      <c r="E593" s="9">
        <f>SUM(E590:E592)</f>
        <v>0</v>
      </c>
      <c r="F593" s="12"/>
      <c r="G593" s="29"/>
      <c r="H593" s="30"/>
    </row>
    <row r="594">
      <c r="B594" s="32" t="s">
        <v>24</v>
      </c>
      <c r="C594" s="4"/>
      <c r="D594" s="4"/>
      <c r="E594" s="4"/>
      <c r="F594" s="5"/>
      <c r="G594" s="29"/>
      <c r="H594" s="30"/>
    </row>
    <row r="595">
      <c r="B595" s="9" t="s">
        <v>2</v>
      </c>
      <c r="C595" s="33" t="s">
        <v>25</v>
      </c>
      <c r="D595" s="33" t="s">
        <v>26</v>
      </c>
      <c r="E595" s="9" t="s">
        <v>5</v>
      </c>
      <c r="F595" s="9" t="s">
        <v>6</v>
      </c>
      <c r="G595" s="29"/>
      <c r="H595" s="30"/>
    </row>
    <row r="596">
      <c r="B596" s="12">
        <v>1.0</v>
      </c>
      <c r="C596" s="13"/>
      <c r="D596" s="13"/>
      <c r="E596" s="12"/>
      <c r="F596" s="12"/>
      <c r="G596" s="29"/>
      <c r="H596" s="30"/>
    </row>
    <row r="597">
      <c r="B597" s="12">
        <v>2.0</v>
      </c>
      <c r="C597" s="13"/>
      <c r="D597" s="13"/>
      <c r="E597" s="12"/>
      <c r="F597" s="12"/>
      <c r="G597" s="29"/>
      <c r="H597" s="30"/>
    </row>
    <row r="598">
      <c r="B598" s="12">
        <v>3.0</v>
      </c>
      <c r="C598" s="12"/>
      <c r="D598" s="12"/>
      <c r="E598" s="12"/>
      <c r="F598" s="12"/>
      <c r="G598" s="29"/>
      <c r="H598" s="30"/>
    </row>
    <row r="599">
      <c r="B599" s="12">
        <v>4.0</v>
      </c>
      <c r="C599" s="12"/>
      <c r="D599" s="12"/>
      <c r="E599" s="12"/>
      <c r="F599" s="12"/>
      <c r="G599" s="29"/>
      <c r="H599" s="30"/>
    </row>
    <row r="600">
      <c r="B600" s="12">
        <v>5.0</v>
      </c>
      <c r="C600" s="12"/>
      <c r="D600" s="12"/>
      <c r="E600" s="12"/>
      <c r="F600" s="12"/>
      <c r="G600" s="29"/>
      <c r="H600" s="30"/>
    </row>
    <row r="601">
      <c r="B601" s="12">
        <v>6.0</v>
      </c>
      <c r="C601" s="12"/>
      <c r="D601" s="12"/>
      <c r="E601" s="12"/>
      <c r="F601" s="12"/>
      <c r="G601" s="10"/>
      <c r="H601" s="11"/>
    </row>
    <row r="602">
      <c r="B602" s="34"/>
    </row>
    <row r="604">
      <c r="A604" s="1"/>
      <c r="B604" s="3">
        <v>45792.0</v>
      </c>
      <c r="C604" s="4"/>
      <c r="D604" s="4"/>
      <c r="E604" s="4"/>
      <c r="F604" s="4"/>
      <c r="G604" s="4"/>
      <c r="H604" s="5"/>
    </row>
    <row r="605">
      <c r="B605" s="6" t="s">
        <v>0</v>
      </c>
      <c r="C605" s="4"/>
      <c r="D605" s="4"/>
      <c r="E605" s="4"/>
      <c r="F605" s="5"/>
      <c r="G605" s="7" t="s">
        <v>1</v>
      </c>
      <c r="H605" s="8"/>
    </row>
    <row r="606">
      <c r="B606" s="9" t="s">
        <v>2</v>
      </c>
      <c r="C606" s="9" t="s">
        <v>3</v>
      </c>
      <c r="D606" s="9" t="s">
        <v>4</v>
      </c>
      <c r="E606" s="9" t="s">
        <v>5</v>
      </c>
      <c r="F606" s="9" t="s">
        <v>6</v>
      </c>
      <c r="G606" s="10"/>
      <c r="H606" s="11"/>
    </row>
    <row r="607">
      <c r="B607" s="12">
        <v>1.0</v>
      </c>
      <c r="C607" s="13"/>
      <c r="D607" s="13"/>
      <c r="E607" s="13"/>
      <c r="F607" s="13"/>
      <c r="G607" s="14" t="s">
        <v>7</v>
      </c>
      <c r="H607" s="15">
        <f>H564 - SUMIF(F607:F616, "SR A/C - HDFC", E607:E616)-SUMIF(F633:F635, "SR A/C - HDFC", E633:E635)-SUMIF(F627:F629, "SR A/C - HDFC", E627:E629)+SUMIF(F621:F623, "SR A/C - HDFC", E621:E623)+SUMIF(F639:F644, "SR A/C - HDFC", E639:E644)</f>
        <v>3303.73</v>
      </c>
    </row>
    <row r="608">
      <c r="B608" s="12">
        <v>2.0</v>
      </c>
      <c r="C608" s="13"/>
      <c r="D608" s="13"/>
      <c r="E608" s="13"/>
      <c r="F608" s="13"/>
      <c r="G608" s="14" t="s">
        <v>8</v>
      </c>
      <c r="H608" s="15">
        <f>H565 - SUMIF(F607:F616, "DP A/C - Salary", E607:E616)-SUMIF(F633:F635, "DP A/C - Salary", E633:E635)-SUMIF(F627:F629, "DP A/C - Salary", E627:E629)+SUMIF(F621:F623, "DP A/C - Salary", E621:E623)+SUMIF(F639:F644, "DP A/C - Salary", E639:E644)</f>
        <v>5928</v>
      </c>
    </row>
    <row r="609">
      <c r="B609" s="12">
        <v>3.0</v>
      </c>
      <c r="C609" s="12"/>
      <c r="D609" s="12"/>
      <c r="E609" s="12"/>
      <c r="F609" s="12"/>
      <c r="G609" s="14" t="s">
        <v>9</v>
      </c>
      <c r="H609" s="15">
        <f>H566 - SUMIF(F607:F616, "SR CASH", E607:E616)-SUMIF(F633:F635, "SR CASH", E633:E635)-SUMIF(F627:F629, "SR CASH", E627:E629)+SUMIF(F621:F623, "SR CASH", E621:E623)+SUMIF(F639:F644, "SR CASH", E639:E644)</f>
        <v>1633</v>
      </c>
    </row>
    <row r="610">
      <c r="B610" s="12">
        <v>4.0</v>
      </c>
      <c r="C610" s="12"/>
      <c r="D610" s="12"/>
      <c r="E610" s="12"/>
      <c r="F610" s="12"/>
      <c r="G610" s="14" t="s">
        <v>10</v>
      </c>
      <c r="H610" s="15">
        <f>H567 - SUMIF(F607:F616, "DP CASH", E607:E616)-SUMIF(F633:F635, "DP CASH", E633:E635)-SUMIF(F627:F629, "DP CASH", E627:E629)+SUMIF(F621:F623, "DP CASH", E621:E623)+SUMIF(F639:F644, "DP CASH", E639:E644)</f>
        <v>839</v>
      </c>
    </row>
    <row r="611">
      <c r="B611" s="12">
        <v>5.0</v>
      </c>
      <c r="C611" s="12"/>
      <c r="D611" s="12"/>
      <c r="E611" s="12"/>
      <c r="F611" s="12"/>
      <c r="G611" s="14" t="s">
        <v>11</v>
      </c>
      <c r="H611" s="15">
        <f>H568 - SUMIF(F607:F616, "SR A/C - TDCC", E607:E616)-SUMIF(F633:F635, "SR A/C - TDCC", E633:E635)-SUMIF(F627:F629, "SR A/C - TDCC", E627:E629)+SUMIF(F621:F623, "SR A/C - TDCC", E621:E623)+SUMIF(F639:F644, "SR A/C - TDCC", E639:E644)</f>
        <v>106373.4</v>
      </c>
    </row>
    <row r="612">
      <c r="B612" s="12">
        <v>6.0</v>
      </c>
      <c r="C612" s="12"/>
      <c r="D612" s="12"/>
      <c r="E612" s="12"/>
      <c r="F612" s="12"/>
      <c r="G612" s="14" t="s">
        <v>12</v>
      </c>
      <c r="H612" s="15">
        <f>H569 - SUMIF(F607:F616, "DP A/C - IPPB", E607:E616)-SUMIF(F633:F635, "DP A/C - IPPB", E633:E635)-SUMIF(F627:F629, "DP A/C - IPPB", E627:E629)+SUMIF(F621:F623, "DP A/C - IPPB", E621:E623)+SUMIF(F639:F644, "DP A/C - IPPB", E639:E644)</f>
        <v>50</v>
      </c>
    </row>
    <row r="613">
      <c r="B613" s="12">
        <v>7.0</v>
      </c>
      <c r="C613" s="12"/>
      <c r="D613" s="12"/>
      <c r="E613" s="12"/>
      <c r="F613" s="12"/>
      <c r="G613" s="16"/>
      <c r="H613" s="5"/>
    </row>
    <row r="614">
      <c r="B614" s="12">
        <v>8.0</v>
      </c>
      <c r="C614" s="12"/>
      <c r="D614" s="12"/>
      <c r="E614" s="12"/>
      <c r="F614" s="12"/>
      <c r="G614" s="17" t="s">
        <v>13</v>
      </c>
      <c r="H614" s="5"/>
    </row>
    <row r="615">
      <c r="B615" s="12">
        <v>9.0</v>
      </c>
      <c r="C615" s="12"/>
      <c r="D615" s="12"/>
      <c r="E615" s="12"/>
      <c r="F615" s="12"/>
      <c r="G615" s="18">
        <f>E617+G572</f>
        <v>0</v>
      </c>
      <c r="H615" s="5"/>
    </row>
    <row r="616">
      <c r="B616" s="12">
        <v>10.0</v>
      </c>
      <c r="C616" s="12"/>
      <c r="D616" s="12"/>
      <c r="E616" s="12"/>
      <c r="F616" s="12"/>
      <c r="G616" s="19" t="s">
        <v>14</v>
      </c>
      <c r="H616" s="5"/>
    </row>
    <row r="617">
      <c r="B617" s="20" t="s">
        <v>15</v>
      </c>
      <c r="C617" s="4"/>
      <c r="D617" s="5"/>
      <c r="E617" s="9">
        <f>SUM(E607:E616)</f>
        <v>0</v>
      </c>
      <c r="F617" s="12"/>
      <c r="G617" s="16">
        <f>E624+G574</f>
        <v>0</v>
      </c>
      <c r="H617" s="5"/>
    </row>
    <row r="618">
      <c r="B618" s="16"/>
      <c r="C618" s="4"/>
      <c r="D618" s="4"/>
      <c r="E618" s="4"/>
      <c r="F618" s="5"/>
      <c r="G618" s="21" t="s">
        <v>16</v>
      </c>
      <c r="H618" s="5"/>
      <c r="I618" s="1"/>
    </row>
    <row r="619">
      <c r="B619" s="22" t="s">
        <v>17</v>
      </c>
      <c r="C619" s="4"/>
      <c r="D619" s="4"/>
      <c r="E619" s="4"/>
      <c r="F619" s="5"/>
      <c r="G619" s="16">
        <f>E630+G576-SUMIF(C621:C623,"Reimbursement",E621:E623)</f>
        <v>0</v>
      </c>
      <c r="H619" s="5"/>
    </row>
    <row r="620">
      <c r="B620" s="9" t="s">
        <v>2</v>
      </c>
      <c r="C620" s="23" t="s">
        <v>18</v>
      </c>
      <c r="D620" s="20" t="s">
        <v>4</v>
      </c>
      <c r="E620" s="9" t="s">
        <v>5</v>
      </c>
      <c r="F620" s="9" t="s">
        <v>6</v>
      </c>
      <c r="G620" s="24" t="s">
        <v>19</v>
      </c>
      <c r="H620" s="5"/>
    </row>
    <row r="621">
      <c r="B621" s="12">
        <v>1.0</v>
      </c>
      <c r="C621" s="25"/>
      <c r="D621" s="13"/>
      <c r="E621" s="13"/>
      <c r="F621" s="13"/>
      <c r="G621" s="26">
        <f>E636+G578</f>
        <v>0</v>
      </c>
      <c r="H621" s="5"/>
    </row>
    <row r="622">
      <c r="B622" s="12">
        <v>2.0</v>
      </c>
      <c r="C622" s="28"/>
      <c r="D622" s="12"/>
      <c r="E622" s="12"/>
      <c r="F622" s="12"/>
      <c r="G622" s="27"/>
      <c r="H622" s="8"/>
    </row>
    <row r="623">
      <c r="B623" s="12">
        <v>3.0</v>
      </c>
      <c r="C623" s="28"/>
      <c r="D623" s="12"/>
      <c r="E623" s="12"/>
      <c r="F623" s="12"/>
      <c r="G623" s="29"/>
      <c r="H623" s="30"/>
    </row>
    <row r="624">
      <c r="B624" s="20" t="s">
        <v>15</v>
      </c>
      <c r="C624" s="4"/>
      <c r="D624" s="5"/>
      <c r="E624" s="9">
        <f>SUM(E621:E623)</f>
        <v>0</v>
      </c>
      <c r="F624" s="12"/>
      <c r="G624" s="29"/>
      <c r="H624" s="30"/>
    </row>
    <row r="625">
      <c r="B625" s="31" t="s">
        <v>20</v>
      </c>
      <c r="C625" s="4"/>
      <c r="D625" s="4"/>
      <c r="E625" s="4"/>
      <c r="F625" s="5"/>
      <c r="G625" s="29"/>
      <c r="H625" s="30"/>
    </row>
    <row r="626">
      <c r="B626" s="9" t="s">
        <v>2</v>
      </c>
      <c r="C626" s="23" t="s">
        <v>21</v>
      </c>
      <c r="D626" s="20" t="s">
        <v>4</v>
      </c>
      <c r="E626" s="9" t="s">
        <v>5</v>
      </c>
      <c r="F626" s="9" t="s">
        <v>6</v>
      </c>
      <c r="G626" s="29"/>
      <c r="H626" s="30"/>
    </row>
    <row r="627">
      <c r="B627" s="12">
        <v>1.0</v>
      </c>
      <c r="C627" s="28"/>
      <c r="D627" s="12"/>
      <c r="E627" s="12"/>
      <c r="F627" s="12"/>
      <c r="G627" s="29"/>
      <c r="H627" s="30"/>
    </row>
    <row r="628">
      <c r="B628" s="12">
        <v>2.0</v>
      </c>
      <c r="C628" s="13"/>
      <c r="D628" s="12"/>
      <c r="E628" s="12"/>
      <c r="F628" s="12"/>
      <c r="G628" s="29"/>
      <c r="H628" s="30"/>
    </row>
    <row r="629">
      <c r="B629" s="12">
        <v>3.0</v>
      </c>
      <c r="C629" s="13"/>
      <c r="D629" s="12"/>
      <c r="E629" s="12"/>
      <c r="F629" s="12"/>
      <c r="G629" s="29"/>
      <c r="H629" s="30"/>
    </row>
    <row r="630">
      <c r="B630" s="20" t="s">
        <v>15</v>
      </c>
      <c r="C630" s="4"/>
      <c r="D630" s="5"/>
      <c r="E630" s="9">
        <f>SUM(E627:E629)</f>
        <v>0</v>
      </c>
      <c r="F630" s="12"/>
      <c r="G630" s="29"/>
      <c r="H630" s="30"/>
    </row>
    <row r="631">
      <c r="B631" s="32" t="s">
        <v>22</v>
      </c>
      <c r="C631" s="4"/>
      <c r="D631" s="4"/>
      <c r="E631" s="4"/>
      <c r="F631" s="5"/>
      <c r="G631" s="29"/>
      <c r="H631" s="30"/>
    </row>
    <row r="632">
      <c r="B632" s="9" t="s">
        <v>2</v>
      </c>
      <c r="C632" s="23" t="s">
        <v>23</v>
      </c>
      <c r="D632" s="20" t="s">
        <v>4</v>
      </c>
      <c r="E632" s="9" t="s">
        <v>5</v>
      </c>
      <c r="F632" s="9" t="s">
        <v>6</v>
      </c>
      <c r="G632" s="29"/>
      <c r="H632" s="30"/>
    </row>
    <row r="633">
      <c r="B633" s="12">
        <v>1.0</v>
      </c>
      <c r="C633" s="25"/>
      <c r="D633" s="13"/>
      <c r="E633" s="13"/>
      <c r="F633" s="13" t="s">
        <v>8</v>
      </c>
      <c r="G633" s="29"/>
      <c r="H633" s="30"/>
    </row>
    <row r="634">
      <c r="B634" s="12">
        <v>2.0</v>
      </c>
      <c r="C634" s="13"/>
      <c r="D634" s="12"/>
      <c r="E634" s="12"/>
      <c r="F634" s="12"/>
      <c r="G634" s="29"/>
      <c r="H634" s="30"/>
    </row>
    <row r="635">
      <c r="B635" s="12">
        <v>3.0</v>
      </c>
      <c r="C635" s="13"/>
      <c r="D635" s="12"/>
      <c r="E635" s="12"/>
      <c r="F635" s="12"/>
      <c r="G635" s="29"/>
      <c r="H635" s="30"/>
    </row>
    <row r="636">
      <c r="B636" s="20" t="s">
        <v>15</v>
      </c>
      <c r="C636" s="4"/>
      <c r="D636" s="5"/>
      <c r="E636" s="9">
        <f>SUM(E633:E635)</f>
        <v>0</v>
      </c>
      <c r="F636" s="12"/>
      <c r="G636" s="29"/>
      <c r="H636" s="30"/>
    </row>
    <row r="637">
      <c r="B637" s="32" t="s">
        <v>24</v>
      </c>
      <c r="C637" s="4"/>
      <c r="D637" s="4"/>
      <c r="E637" s="4"/>
      <c r="F637" s="5"/>
      <c r="G637" s="29"/>
      <c r="H637" s="30"/>
    </row>
    <row r="638">
      <c r="B638" s="9" t="s">
        <v>2</v>
      </c>
      <c r="C638" s="33" t="s">
        <v>25</v>
      </c>
      <c r="D638" s="33" t="s">
        <v>26</v>
      </c>
      <c r="E638" s="9" t="s">
        <v>5</v>
      </c>
      <c r="F638" s="9" t="s">
        <v>6</v>
      </c>
      <c r="G638" s="29"/>
      <c r="H638" s="30"/>
    </row>
    <row r="639">
      <c r="B639" s="12">
        <v>1.0</v>
      </c>
      <c r="C639" s="13"/>
      <c r="D639" s="13"/>
      <c r="E639" s="13"/>
      <c r="F639" s="13" t="s">
        <v>7</v>
      </c>
      <c r="G639" s="29"/>
      <c r="H639" s="30"/>
    </row>
    <row r="640">
      <c r="B640" s="12">
        <v>2.0</v>
      </c>
      <c r="C640" s="13"/>
      <c r="D640" s="13"/>
      <c r="E640" s="13"/>
      <c r="F640" s="13" t="s">
        <v>9</v>
      </c>
      <c r="G640" s="29"/>
      <c r="H640" s="30"/>
    </row>
    <row r="641">
      <c r="B641" s="12">
        <v>3.0</v>
      </c>
      <c r="C641" s="12"/>
      <c r="D641" s="12"/>
      <c r="E641" s="12"/>
      <c r="F641" s="12"/>
      <c r="G641" s="29"/>
      <c r="H641" s="30"/>
    </row>
    <row r="642">
      <c r="B642" s="12">
        <v>4.0</v>
      </c>
      <c r="C642" s="12"/>
      <c r="D642" s="12"/>
      <c r="E642" s="12"/>
      <c r="F642" s="12"/>
      <c r="G642" s="29"/>
      <c r="H642" s="30"/>
    </row>
    <row r="643">
      <c r="B643" s="12">
        <v>5.0</v>
      </c>
      <c r="C643" s="12"/>
      <c r="D643" s="12"/>
      <c r="E643" s="12"/>
      <c r="F643" s="12"/>
      <c r="G643" s="29"/>
      <c r="H643" s="30"/>
    </row>
    <row r="644">
      <c r="B644" s="12">
        <v>6.0</v>
      </c>
      <c r="C644" s="12"/>
      <c r="D644" s="12"/>
      <c r="E644" s="12"/>
      <c r="F644" s="12"/>
      <c r="G644" s="10"/>
      <c r="H644" s="11"/>
    </row>
    <row r="645">
      <c r="B645" s="34"/>
    </row>
    <row r="647">
      <c r="A647" s="1"/>
      <c r="B647" s="3">
        <v>45793.0</v>
      </c>
      <c r="C647" s="4"/>
      <c r="D647" s="4"/>
      <c r="E647" s="4"/>
      <c r="F647" s="4"/>
      <c r="G647" s="4"/>
      <c r="H647" s="5"/>
    </row>
    <row r="648">
      <c r="B648" s="6" t="s">
        <v>0</v>
      </c>
      <c r="C648" s="4"/>
      <c r="D648" s="4"/>
      <c r="E648" s="4"/>
      <c r="F648" s="5"/>
      <c r="G648" s="7" t="s">
        <v>1</v>
      </c>
      <c r="H648" s="8"/>
    </row>
    <row r="649">
      <c r="B649" s="9" t="s">
        <v>2</v>
      </c>
      <c r="C649" s="9" t="s">
        <v>3</v>
      </c>
      <c r="D649" s="9" t="s">
        <v>4</v>
      </c>
      <c r="E649" s="9" t="s">
        <v>5</v>
      </c>
      <c r="F649" s="9" t="s">
        <v>6</v>
      </c>
      <c r="G649" s="10"/>
      <c r="H649" s="11"/>
    </row>
    <row r="650">
      <c r="B650" s="12">
        <v>1.0</v>
      </c>
      <c r="C650" s="13"/>
      <c r="D650" s="13"/>
      <c r="E650" s="13"/>
      <c r="F650" s="13"/>
      <c r="G650" s="14" t="s">
        <v>7</v>
      </c>
      <c r="H650" s="15">
        <f>H607 - SUMIF(F650:F659, "SR A/C - HDFC", E650:E659)-SUMIF(F676:F678, "SR A/C - HDFC", E676:E678)-SUMIF(F670:F672, "SR A/C - HDFC", E670:E672)+SUMIF(F664:F666, "SR A/C - HDFC", E664:E666)+SUMIF(F682:F687, "SR A/C - HDFC", E682:E687)</f>
        <v>3303.73</v>
      </c>
    </row>
    <row r="651">
      <c r="B651" s="12">
        <v>2.0</v>
      </c>
      <c r="C651" s="13"/>
      <c r="D651" s="13"/>
      <c r="E651" s="13"/>
      <c r="F651" s="13"/>
      <c r="G651" s="14" t="s">
        <v>8</v>
      </c>
      <c r="H651" s="15">
        <f>H608 - SUMIF(F650:F659, "DP A/C - Salary", E650:E659)-SUMIF(F676:F678, "DP A/C - Salary", E676:E678)-SUMIF(F670:F672, "DP A/C - Salary", E670:E672)+SUMIF(F664:F666, "DP A/C - Salary", E664:E666)+SUMIF(F682:F687, "DP A/C - Salary", E682:E687)</f>
        <v>5928</v>
      </c>
    </row>
    <row r="652">
      <c r="B652" s="12">
        <v>3.0</v>
      </c>
      <c r="C652" s="13"/>
      <c r="D652" s="13"/>
      <c r="E652" s="13"/>
      <c r="F652" s="13"/>
      <c r="G652" s="14" t="s">
        <v>9</v>
      </c>
      <c r="H652" s="15">
        <f>H609 - SUMIF(F650:F659, "SR CASH", E650:E659)-SUMIF(F676:F678, "SR CASH", E676:E678)-SUMIF(F670:F672, "SR CASH", E670:E672)+SUMIF(F664:F666, "SR CASH", E664:E666)+SUMIF(F682:F687, "SR CASH", E682:E687)</f>
        <v>1633</v>
      </c>
    </row>
    <row r="653">
      <c r="B653" s="12">
        <v>4.0</v>
      </c>
      <c r="C653" s="13"/>
      <c r="D653" s="13"/>
      <c r="E653" s="13"/>
      <c r="F653" s="13"/>
      <c r="G653" s="14" t="s">
        <v>10</v>
      </c>
      <c r="H653" s="15">
        <f>H610 - SUMIF(F650:F659, "DP CASH", E650:E659)-SUMIF(F676:F678, "DP CASH", E676:E678)-SUMIF(F670:F672, "DP CASH", E670:E672)+SUMIF(F664:F666, "DP CASH", E664:E666)+SUMIF(F682:F687, "DP CASH", E682:E687)</f>
        <v>839</v>
      </c>
    </row>
    <row r="654">
      <c r="B654" s="12">
        <v>5.0</v>
      </c>
      <c r="C654" s="13"/>
      <c r="D654" s="13"/>
      <c r="E654" s="13"/>
      <c r="F654" s="13"/>
      <c r="G654" s="14" t="s">
        <v>11</v>
      </c>
      <c r="H654" s="15">
        <f>H611 - SUMIF(F650:F659, "SR A/C - TDCC", E650:E659)-SUMIF(F676:F678, "SR A/C - TDCC", E676:E678)-SUMIF(F670:F672, "SR A/C - TDCC", E670:E672)+SUMIF(F664:F666, "SR A/C - TDCC", E664:E666)+SUMIF(F682:F687, "SR A/C - TDCC", E682:E687)</f>
        <v>106373.4</v>
      </c>
    </row>
    <row r="655">
      <c r="B655" s="12">
        <v>6.0</v>
      </c>
      <c r="C655" s="12"/>
      <c r="D655" s="12"/>
      <c r="E655" s="12"/>
      <c r="F655" s="12"/>
      <c r="G655" s="14" t="s">
        <v>12</v>
      </c>
      <c r="H655" s="15">
        <f>H612 - SUMIF(F650:F659, "DP A/C - IPPB", E650:E659)-SUMIF(F676:F678, "DP A/C - IPPB", E676:E678)-SUMIF(F670:F672, "DP A/C - IPPB", E670:E672)+SUMIF(F664:F666, "DP A/C - IPPB", E664:E666)+SUMIF(F682:F687, "DP A/C - IPPB", E682:E687)</f>
        <v>50</v>
      </c>
    </row>
    <row r="656">
      <c r="B656" s="12">
        <v>7.0</v>
      </c>
      <c r="C656" s="12"/>
      <c r="D656" s="12"/>
      <c r="E656" s="12"/>
      <c r="F656" s="12"/>
      <c r="G656" s="16"/>
      <c r="H656" s="5"/>
    </row>
    <row r="657">
      <c r="B657" s="12">
        <v>8.0</v>
      </c>
      <c r="C657" s="12"/>
      <c r="D657" s="12"/>
      <c r="E657" s="12"/>
      <c r="F657" s="12"/>
      <c r="G657" s="17" t="s">
        <v>13</v>
      </c>
      <c r="H657" s="5"/>
    </row>
    <row r="658">
      <c r="B658" s="12">
        <v>9.0</v>
      </c>
      <c r="C658" s="12"/>
      <c r="D658" s="12"/>
      <c r="E658" s="12"/>
      <c r="F658" s="12"/>
      <c r="G658" s="18">
        <f>E660+G615</f>
        <v>0</v>
      </c>
      <c r="H658" s="5"/>
    </row>
    <row r="659">
      <c r="B659" s="12">
        <v>10.0</v>
      </c>
      <c r="C659" s="12"/>
      <c r="D659" s="12"/>
      <c r="E659" s="12"/>
      <c r="F659" s="12"/>
      <c r="G659" s="19" t="s">
        <v>14</v>
      </c>
      <c r="H659" s="5"/>
    </row>
    <row r="660">
      <c r="B660" s="20" t="s">
        <v>15</v>
      </c>
      <c r="C660" s="4"/>
      <c r="D660" s="5"/>
      <c r="E660" s="9">
        <f>SUM(E650:E659)</f>
        <v>0</v>
      </c>
      <c r="F660" s="12"/>
      <c r="G660" s="16">
        <f>E667+G617</f>
        <v>0</v>
      </c>
      <c r="H660" s="5"/>
    </row>
    <row r="661">
      <c r="B661" s="16"/>
      <c r="C661" s="4"/>
      <c r="D661" s="4"/>
      <c r="E661" s="4"/>
      <c r="F661" s="5"/>
      <c r="G661" s="21" t="s">
        <v>16</v>
      </c>
      <c r="H661" s="5"/>
      <c r="I661" s="1"/>
    </row>
    <row r="662">
      <c r="B662" s="22" t="s">
        <v>17</v>
      </c>
      <c r="C662" s="4"/>
      <c r="D662" s="4"/>
      <c r="E662" s="4"/>
      <c r="F662" s="5"/>
      <c r="G662" s="16">
        <f>E673+G619-SUMIF(C664:C666,"Reimbursement",E664:E666)</f>
        <v>0</v>
      </c>
      <c r="H662" s="5"/>
    </row>
    <row r="663">
      <c r="B663" s="9" t="s">
        <v>2</v>
      </c>
      <c r="C663" s="23" t="s">
        <v>18</v>
      </c>
      <c r="D663" s="20" t="s">
        <v>4</v>
      </c>
      <c r="E663" s="9" t="s">
        <v>5</v>
      </c>
      <c r="F663" s="9" t="s">
        <v>6</v>
      </c>
      <c r="G663" s="24" t="s">
        <v>19</v>
      </c>
      <c r="H663" s="5"/>
    </row>
    <row r="664">
      <c r="B664" s="12">
        <v>1.0</v>
      </c>
      <c r="C664" s="28"/>
      <c r="D664" s="12"/>
      <c r="E664" s="12"/>
      <c r="F664" s="12"/>
      <c r="G664" s="26">
        <f>E679+G621</f>
        <v>0</v>
      </c>
      <c r="H664" s="5"/>
    </row>
    <row r="665">
      <c r="B665" s="12">
        <v>2.0</v>
      </c>
      <c r="C665" s="28"/>
      <c r="D665" s="12"/>
      <c r="E665" s="12"/>
      <c r="F665" s="12"/>
      <c r="G665" s="27"/>
      <c r="H665" s="8"/>
    </row>
    <row r="666">
      <c r="B666" s="12">
        <v>3.0</v>
      </c>
      <c r="C666" s="28"/>
      <c r="D666" s="12"/>
      <c r="E666" s="12"/>
      <c r="F666" s="12"/>
      <c r="G666" s="29"/>
      <c r="H666" s="30"/>
    </row>
    <row r="667">
      <c r="B667" s="20" t="s">
        <v>15</v>
      </c>
      <c r="C667" s="4"/>
      <c r="D667" s="5"/>
      <c r="E667" s="9">
        <f>SUM(E664:E666)</f>
        <v>0</v>
      </c>
      <c r="F667" s="12"/>
      <c r="G667" s="29"/>
      <c r="H667" s="30"/>
    </row>
    <row r="668">
      <c r="B668" s="31" t="s">
        <v>20</v>
      </c>
      <c r="C668" s="4"/>
      <c r="D668" s="4"/>
      <c r="E668" s="4"/>
      <c r="F668" s="5"/>
      <c r="G668" s="29"/>
      <c r="H668" s="30"/>
    </row>
    <row r="669">
      <c r="B669" s="9" t="s">
        <v>2</v>
      </c>
      <c r="C669" s="23" t="s">
        <v>21</v>
      </c>
      <c r="D669" s="20" t="s">
        <v>4</v>
      </c>
      <c r="E669" s="9" t="s">
        <v>5</v>
      </c>
      <c r="F669" s="9" t="s">
        <v>6</v>
      </c>
      <c r="G669" s="29"/>
      <c r="H669" s="30"/>
    </row>
    <row r="670">
      <c r="B670" s="12">
        <v>1.0</v>
      </c>
      <c r="C670" s="28"/>
      <c r="D670" s="12"/>
      <c r="E670" s="12"/>
      <c r="F670" s="12"/>
      <c r="G670" s="29"/>
      <c r="H670" s="30"/>
    </row>
    <row r="671">
      <c r="B671" s="12">
        <v>2.0</v>
      </c>
      <c r="C671" s="13"/>
      <c r="D671" s="12"/>
      <c r="E671" s="12"/>
      <c r="F671" s="12"/>
      <c r="G671" s="29"/>
      <c r="H671" s="30"/>
    </row>
    <row r="672">
      <c r="B672" s="12">
        <v>3.0</v>
      </c>
      <c r="C672" s="13"/>
      <c r="D672" s="12"/>
      <c r="E672" s="12"/>
      <c r="F672" s="12"/>
      <c r="G672" s="29"/>
      <c r="H672" s="30"/>
    </row>
    <row r="673">
      <c r="B673" s="20" t="s">
        <v>15</v>
      </c>
      <c r="C673" s="4"/>
      <c r="D673" s="5"/>
      <c r="E673" s="9">
        <f>SUM(E670:E672)</f>
        <v>0</v>
      </c>
      <c r="F673" s="12"/>
      <c r="G673" s="29"/>
      <c r="H673" s="30"/>
    </row>
    <row r="674">
      <c r="B674" s="32" t="s">
        <v>22</v>
      </c>
      <c r="C674" s="4"/>
      <c r="D674" s="4"/>
      <c r="E674" s="4"/>
      <c r="F674" s="5"/>
      <c r="G674" s="29"/>
      <c r="H674" s="30"/>
    </row>
    <row r="675">
      <c r="B675" s="9" t="s">
        <v>2</v>
      </c>
      <c r="C675" s="23" t="s">
        <v>23</v>
      </c>
      <c r="D675" s="20" t="s">
        <v>4</v>
      </c>
      <c r="E675" s="9" t="s">
        <v>5</v>
      </c>
      <c r="F675" s="9" t="s">
        <v>6</v>
      </c>
      <c r="G675" s="29"/>
      <c r="H675" s="30"/>
    </row>
    <row r="676">
      <c r="B676" s="12">
        <v>1.0</v>
      </c>
      <c r="C676" s="25"/>
      <c r="D676" s="13"/>
      <c r="E676" s="13"/>
      <c r="F676" s="13"/>
      <c r="G676" s="29"/>
      <c r="H676" s="30"/>
    </row>
    <row r="677">
      <c r="B677" s="12">
        <v>2.0</v>
      </c>
      <c r="C677" s="13"/>
      <c r="D677" s="12"/>
      <c r="E677" s="12"/>
      <c r="F677" s="12"/>
      <c r="G677" s="29"/>
      <c r="H677" s="30"/>
    </row>
    <row r="678">
      <c r="B678" s="12">
        <v>3.0</v>
      </c>
      <c r="C678" s="13"/>
      <c r="D678" s="12"/>
      <c r="E678" s="12"/>
      <c r="F678" s="12"/>
      <c r="G678" s="29"/>
      <c r="H678" s="30"/>
    </row>
    <row r="679">
      <c r="B679" s="20" t="s">
        <v>15</v>
      </c>
      <c r="C679" s="4"/>
      <c r="D679" s="5"/>
      <c r="E679" s="9">
        <f>SUM(E676:E678)</f>
        <v>0</v>
      </c>
      <c r="F679" s="12"/>
      <c r="G679" s="29"/>
      <c r="H679" s="30"/>
    </row>
    <row r="680">
      <c r="B680" s="32" t="s">
        <v>24</v>
      </c>
      <c r="C680" s="4"/>
      <c r="D680" s="4"/>
      <c r="E680" s="4"/>
      <c r="F680" s="5"/>
      <c r="G680" s="29"/>
      <c r="H680" s="30"/>
    </row>
    <row r="681">
      <c r="B681" s="9" t="s">
        <v>2</v>
      </c>
      <c r="C681" s="33" t="s">
        <v>25</v>
      </c>
      <c r="D681" s="33" t="s">
        <v>26</v>
      </c>
      <c r="E681" s="9" t="s">
        <v>5</v>
      </c>
      <c r="F681" s="9" t="s">
        <v>6</v>
      </c>
      <c r="G681" s="29"/>
      <c r="H681" s="30"/>
    </row>
    <row r="682">
      <c r="B682" s="12">
        <v>1.0</v>
      </c>
      <c r="C682" s="13"/>
      <c r="D682" s="13"/>
      <c r="E682" s="13"/>
      <c r="F682" s="13"/>
      <c r="G682" s="29"/>
      <c r="H682" s="30"/>
    </row>
    <row r="683">
      <c r="B683" s="12">
        <v>2.0</v>
      </c>
      <c r="C683" s="13"/>
      <c r="D683" s="13"/>
      <c r="E683" s="13"/>
      <c r="F683" s="13"/>
      <c r="G683" s="29"/>
      <c r="H683" s="30"/>
    </row>
    <row r="684">
      <c r="B684" s="12">
        <v>3.0</v>
      </c>
      <c r="C684" s="12"/>
      <c r="D684" s="12"/>
      <c r="E684" s="12"/>
      <c r="F684" s="12"/>
      <c r="G684" s="29"/>
      <c r="H684" s="30"/>
    </row>
    <row r="685">
      <c r="B685" s="12">
        <v>4.0</v>
      </c>
      <c r="C685" s="12"/>
      <c r="D685" s="12"/>
      <c r="E685" s="12"/>
      <c r="F685" s="12"/>
      <c r="G685" s="29"/>
      <c r="H685" s="30"/>
    </row>
    <row r="686">
      <c r="B686" s="12">
        <v>5.0</v>
      </c>
      <c r="C686" s="12"/>
      <c r="D686" s="12"/>
      <c r="E686" s="12"/>
      <c r="F686" s="12"/>
      <c r="G686" s="29"/>
      <c r="H686" s="30"/>
    </row>
    <row r="687">
      <c r="B687" s="12">
        <v>6.0</v>
      </c>
      <c r="C687" s="12"/>
      <c r="D687" s="12"/>
      <c r="E687" s="12"/>
      <c r="F687" s="12"/>
      <c r="G687" s="10"/>
      <c r="H687" s="11"/>
    </row>
    <row r="688">
      <c r="B688" s="34"/>
    </row>
    <row r="690">
      <c r="A690" s="1"/>
      <c r="B690" s="3">
        <v>45794.0</v>
      </c>
      <c r="C690" s="4"/>
      <c r="D690" s="4"/>
      <c r="E690" s="4"/>
      <c r="F690" s="4"/>
      <c r="G690" s="4"/>
      <c r="H690" s="5"/>
    </row>
    <row r="691">
      <c r="B691" s="6" t="s">
        <v>0</v>
      </c>
      <c r="C691" s="4"/>
      <c r="D691" s="4"/>
      <c r="E691" s="4"/>
      <c r="F691" s="5"/>
      <c r="G691" s="7" t="s">
        <v>1</v>
      </c>
      <c r="H691" s="8"/>
    </row>
    <row r="692">
      <c r="B692" s="9" t="s">
        <v>2</v>
      </c>
      <c r="C692" s="9" t="s">
        <v>3</v>
      </c>
      <c r="D692" s="9" t="s">
        <v>4</v>
      </c>
      <c r="E692" s="9" t="s">
        <v>5</v>
      </c>
      <c r="F692" s="9" t="s">
        <v>6</v>
      </c>
      <c r="G692" s="10"/>
      <c r="H692" s="11"/>
    </row>
    <row r="693">
      <c r="B693" s="12">
        <v>1.0</v>
      </c>
      <c r="C693" s="13"/>
      <c r="D693" s="13"/>
      <c r="E693" s="13"/>
      <c r="F693" s="13"/>
      <c r="G693" s="14" t="s">
        <v>7</v>
      </c>
      <c r="H693" s="15">
        <f>H650 - SUMIF(F693:F702, "SR A/C - HDFC", E693:E702)-SUMIF(F719:F721, "SR A/C - HDFC", E719:E721)-SUMIF(F713:F715, "SR A/C - HDFC", E713:E715)+SUMIF(F707:F709, "SR A/C - HDFC", E707:E709)+SUMIF(F725:F730, "SR A/C - HDFC", E725:E730)</f>
        <v>3303.73</v>
      </c>
    </row>
    <row r="694">
      <c r="B694" s="12">
        <v>2.0</v>
      </c>
      <c r="C694" s="13"/>
      <c r="D694" s="13"/>
      <c r="E694" s="13"/>
      <c r="F694" s="13"/>
      <c r="G694" s="14" t="s">
        <v>8</v>
      </c>
      <c r="H694" s="15">
        <f>H651 - SUMIF(F693:F702, "DP A/C - Salary", E693:E702)-SUMIF(F719:F721, "DP A/C - Salary", E719:E721)-SUMIF(F713:F715, "DP A/C - Salary", E713:E715)+SUMIF(F707:F709, "DP A/C - Salary", E707:E709)+SUMIF(F725:F730, "DP A/C - Salary", E725:E730)</f>
        <v>5928</v>
      </c>
    </row>
    <row r="695">
      <c r="B695" s="12">
        <v>3.0</v>
      </c>
      <c r="C695" s="12"/>
      <c r="D695" s="12"/>
      <c r="E695" s="12"/>
      <c r="F695" s="12"/>
      <c r="G695" s="14" t="s">
        <v>9</v>
      </c>
      <c r="H695" s="15">
        <f>H652 - SUMIF(F693:F702, "SR CASH", E693:E702)-SUMIF(F719:F721, "SR CASH", E719:E721)-SUMIF(F713:F715, "SR CASH", E713:E715)+SUMIF(F707:F709, "SR CASH", E707:E709)+SUMIF(F725:F730, "SR CASH", E725:E730)</f>
        <v>1633</v>
      </c>
    </row>
    <row r="696">
      <c r="B696" s="12">
        <v>4.0</v>
      </c>
      <c r="C696" s="12"/>
      <c r="D696" s="12"/>
      <c r="E696" s="12"/>
      <c r="F696" s="12"/>
      <c r="G696" s="14" t="s">
        <v>10</v>
      </c>
      <c r="H696" s="15">
        <f>H653 - SUMIF(F693:F702, "DP CASH", E693:E702)-SUMIF(F719:F721, "DP CASH", E719:E721)-SUMIF(F713:F715, "DP CASH", E713:E715)+SUMIF(F707:F709, "DP CASH", E707:E709)+SUMIF(F725:F730, "DP CASH", E725:E730)</f>
        <v>839</v>
      </c>
    </row>
    <row r="697">
      <c r="B697" s="12">
        <v>5.0</v>
      </c>
      <c r="C697" s="12"/>
      <c r="D697" s="12"/>
      <c r="E697" s="12"/>
      <c r="F697" s="12"/>
      <c r="G697" s="14" t="s">
        <v>11</v>
      </c>
      <c r="H697" s="15">
        <f>H654 - SUMIF(F693:F702, "SR A/C - TDCC", E693:E702)-SUMIF(F719:F721, "SR A/C - TDCC", E719:E721)-SUMIF(F713:F715, "SR A/C - TDCC", E713:E715)+SUMIF(F707:F709, "SR A/C - TDCC", E707:E709)+SUMIF(F725:F730, "SR A/C - TDCC", E725:E730)</f>
        <v>106373.4</v>
      </c>
    </row>
    <row r="698">
      <c r="B698" s="12">
        <v>6.0</v>
      </c>
      <c r="C698" s="12"/>
      <c r="D698" s="12"/>
      <c r="E698" s="12"/>
      <c r="F698" s="12"/>
      <c r="G698" s="14" t="s">
        <v>12</v>
      </c>
      <c r="H698" s="15">
        <f>H655 - SUMIF(F693:F702, "DP A/C - IPPB", E693:E702)-SUMIF(F719:F721, "DP A/C - IPPB", E719:E721)-SUMIF(F713:F715, "DP A/C - IPPB", E713:E715)+SUMIF(F707:F709, "DP A/C - IPPB", E707:E709)+SUMIF(F725:F730, "DP A/C - IPPB", E725:E730)</f>
        <v>50</v>
      </c>
    </row>
    <row r="699">
      <c r="B699" s="12">
        <v>7.0</v>
      </c>
      <c r="C699" s="12"/>
      <c r="D699" s="12"/>
      <c r="E699" s="12"/>
      <c r="F699" s="12"/>
      <c r="G699" s="16"/>
      <c r="H699" s="5"/>
    </row>
    <row r="700">
      <c r="B700" s="12">
        <v>8.0</v>
      </c>
      <c r="C700" s="12"/>
      <c r="D700" s="12"/>
      <c r="E700" s="12"/>
      <c r="F700" s="12"/>
      <c r="G700" s="17" t="s">
        <v>13</v>
      </c>
      <c r="H700" s="5"/>
    </row>
    <row r="701">
      <c r="B701" s="12">
        <v>9.0</v>
      </c>
      <c r="C701" s="12"/>
      <c r="D701" s="12"/>
      <c r="E701" s="12"/>
      <c r="F701" s="12"/>
      <c r="G701" s="18">
        <f>E703+G658</f>
        <v>0</v>
      </c>
      <c r="H701" s="5"/>
    </row>
    <row r="702">
      <c r="B702" s="12">
        <v>10.0</v>
      </c>
      <c r="C702" s="12"/>
      <c r="D702" s="12"/>
      <c r="E702" s="12"/>
      <c r="F702" s="12"/>
      <c r="G702" s="19" t="s">
        <v>14</v>
      </c>
      <c r="H702" s="5"/>
    </row>
    <row r="703">
      <c r="B703" s="20" t="s">
        <v>15</v>
      </c>
      <c r="C703" s="4"/>
      <c r="D703" s="5"/>
      <c r="E703" s="9">
        <f>SUM(E693:E702)</f>
        <v>0</v>
      </c>
      <c r="F703" s="12"/>
      <c r="G703" s="16">
        <f>E710+G660</f>
        <v>0</v>
      </c>
      <c r="H703" s="5"/>
    </row>
    <row r="704">
      <c r="B704" s="16"/>
      <c r="C704" s="4"/>
      <c r="D704" s="4"/>
      <c r="E704" s="4"/>
      <c r="F704" s="5"/>
      <c r="G704" s="21" t="s">
        <v>16</v>
      </c>
      <c r="H704" s="5"/>
      <c r="I704" s="1"/>
    </row>
    <row r="705">
      <c r="B705" s="22" t="s">
        <v>17</v>
      </c>
      <c r="C705" s="4"/>
      <c r="D705" s="4"/>
      <c r="E705" s="4"/>
      <c r="F705" s="5"/>
      <c r="G705" s="16">
        <f>E716+G662-SUMIF(C707:C709,"Reimbursement",E707:E709)</f>
        <v>0</v>
      </c>
      <c r="H705" s="5"/>
    </row>
    <row r="706">
      <c r="B706" s="9" t="s">
        <v>2</v>
      </c>
      <c r="C706" s="23" t="s">
        <v>18</v>
      </c>
      <c r="D706" s="20" t="s">
        <v>4</v>
      </c>
      <c r="E706" s="9" t="s">
        <v>5</v>
      </c>
      <c r="F706" s="9" t="s">
        <v>6</v>
      </c>
      <c r="G706" s="24" t="s">
        <v>19</v>
      </c>
      <c r="H706" s="5"/>
    </row>
    <row r="707">
      <c r="B707" s="12">
        <v>1.0</v>
      </c>
      <c r="C707" s="25"/>
      <c r="D707" s="13"/>
      <c r="E707" s="13"/>
      <c r="F707" s="13"/>
      <c r="G707" s="26">
        <f>E722+G664</f>
        <v>0</v>
      </c>
      <c r="H707" s="5"/>
    </row>
    <row r="708">
      <c r="B708" s="12">
        <v>2.0</v>
      </c>
      <c r="C708" s="28"/>
      <c r="D708" s="12"/>
      <c r="E708" s="12"/>
      <c r="F708" s="12"/>
      <c r="G708" s="27"/>
      <c r="H708" s="8"/>
    </row>
    <row r="709">
      <c r="B709" s="12">
        <v>3.0</v>
      </c>
      <c r="C709" s="28"/>
      <c r="D709" s="12"/>
      <c r="E709" s="12"/>
      <c r="F709" s="12"/>
      <c r="G709" s="29"/>
      <c r="H709" s="30"/>
    </row>
    <row r="710">
      <c r="B710" s="20" t="s">
        <v>15</v>
      </c>
      <c r="C710" s="4"/>
      <c r="D710" s="5"/>
      <c r="E710" s="9">
        <f>SUM(E707:E709)</f>
        <v>0</v>
      </c>
      <c r="F710" s="12"/>
      <c r="G710" s="29"/>
      <c r="H710" s="30"/>
    </row>
    <row r="711">
      <c r="B711" s="31" t="s">
        <v>20</v>
      </c>
      <c r="C711" s="4"/>
      <c r="D711" s="4"/>
      <c r="E711" s="4"/>
      <c r="F711" s="5"/>
      <c r="G711" s="29"/>
      <c r="H711" s="30"/>
    </row>
    <row r="712">
      <c r="B712" s="9" t="s">
        <v>2</v>
      </c>
      <c r="C712" s="23" t="s">
        <v>21</v>
      </c>
      <c r="D712" s="20" t="s">
        <v>4</v>
      </c>
      <c r="E712" s="9" t="s">
        <v>5</v>
      </c>
      <c r="F712" s="9" t="s">
        <v>6</v>
      </c>
      <c r="G712" s="29"/>
      <c r="H712" s="30"/>
    </row>
    <row r="713">
      <c r="B713" s="12">
        <v>1.0</v>
      </c>
      <c r="C713" s="28"/>
      <c r="D713" s="12"/>
      <c r="E713" s="12"/>
      <c r="F713" s="12"/>
      <c r="G713" s="29"/>
      <c r="H713" s="30"/>
    </row>
    <row r="714">
      <c r="B714" s="12">
        <v>2.0</v>
      </c>
      <c r="C714" s="13"/>
      <c r="D714" s="12"/>
      <c r="E714" s="12"/>
      <c r="F714" s="12"/>
      <c r="G714" s="29"/>
      <c r="H714" s="30"/>
    </row>
    <row r="715">
      <c r="B715" s="12">
        <v>3.0</v>
      </c>
      <c r="C715" s="13"/>
      <c r="D715" s="12"/>
      <c r="E715" s="12"/>
      <c r="F715" s="12"/>
      <c r="G715" s="29"/>
      <c r="H715" s="30"/>
    </row>
    <row r="716">
      <c r="B716" s="20" t="s">
        <v>15</v>
      </c>
      <c r="C716" s="4"/>
      <c r="D716" s="5"/>
      <c r="E716" s="9">
        <f>SUM(E713:E715)</f>
        <v>0</v>
      </c>
      <c r="F716" s="12"/>
      <c r="G716" s="29"/>
      <c r="H716" s="30"/>
    </row>
    <row r="717">
      <c r="B717" s="32" t="s">
        <v>22</v>
      </c>
      <c r="C717" s="4"/>
      <c r="D717" s="4"/>
      <c r="E717" s="4"/>
      <c r="F717" s="5"/>
      <c r="G717" s="29"/>
      <c r="H717" s="30"/>
    </row>
    <row r="718">
      <c r="B718" s="9" t="s">
        <v>2</v>
      </c>
      <c r="C718" s="23" t="s">
        <v>23</v>
      </c>
      <c r="D718" s="20" t="s">
        <v>4</v>
      </c>
      <c r="E718" s="9" t="s">
        <v>5</v>
      </c>
      <c r="F718" s="9" t="s">
        <v>6</v>
      </c>
      <c r="G718" s="29"/>
      <c r="H718" s="30"/>
    </row>
    <row r="719">
      <c r="B719" s="12">
        <v>1.0</v>
      </c>
      <c r="C719" s="28"/>
      <c r="D719" s="12"/>
      <c r="E719" s="12"/>
      <c r="F719" s="12"/>
      <c r="G719" s="29"/>
      <c r="H719" s="30"/>
    </row>
    <row r="720">
      <c r="B720" s="12">
        <v>2.0</v>
      </c>
      <c r="C720" s="13"/>
      <c r="D720" s="12"/>
      <c r="E720" s="12"/>
      <c r="F720" s="12"/>
      <c r="G720" s="29"/>
      <c r="H720" s="30"/>
    </row>
    <row r="721">
      <c r="B721" s="12">
        <v>3.0</v>
      </c>
      <c r="C721" s="13"/>
      <c r="D721" s="12"/>
      <c r="E721" s="12"/>
      <c r="F721" s="12"/>
      <c r="G721" s="29"/>
      <c r="H721" s="30"/>
    </row>
    <row r="722">
      <c r="B722" s="20" t="s">
        <v>15</v>
      </c>
      <c r="C722" s="4"/>
      <c r="D722" s="5"/>
      <c r="E722" s="9">
        <f>SUM(E719:E721)</f>
        <v>0</v>
      </c>
      <c r="F722" s="12"/>
      <c r="G722" s="29"/>
      <c r="H722" s="30"/>
    </row>
    <row r="723">
      <c r="B723" s="32" t="s">
        <v>24</v>
      </c>
      <c r="C723" s="4"/>
      <c r="D723" s="4"/>
      <c r="E723" s="4"/>
      <c r="F723" s="5"/>
      <c r="G723" s="29"/>
      <c r="H723" s="30"/>
    </row>
    <row r="724">
      <c r="B724" s="9" t="s">
        <v>2</v>
      </c>
      <c r="C724" s="33" t="s">
        <v>25</v>
      </c>
      <c r="D724" s="33" t="s">
        <v>26</v>
      </c>
      <c r="E724" s="9" t="s">
        <v>5</v>
      </c>
      <c r="F724" s="9" t="s">
        <v>6</v>
      </c>
      <c r="G724" s="29"/>
      <c r="H724" s="30"/>
    </row>
    <row r="725">
      <c r="B725" s="12">
        <v>1.0</v>
      </c>
      <c r="C725" s="13"/>
      <c r="D725" s="13"/>
      <c r="E725" s="13"/>
      <c r="F725" s="13"/>
      <c r="G725" s="29"/>
      <c r="H725" s="30"/>
    </row>
    <row r="726">
      <c r="B726" s="12">
        <v>2.0</v>
      </c>
      <c r="C726" s="13"/>
      <c r="D726" s="13"/>
      <c r="E726" s="13"/>
      <c r="F726" s="13"/>
      <c r="G726" s="29"/>
      <c r="H726" s="30"/>
    </row>
    <row r="727">
      <c r="B727" s="12">
        <v>3.0</v>
      </c>
      <c r="C727" s="12"/>
      <c r="D727" s="12"/>
      <c r="E727" s="12"/>
      <c r="F727" s="12"/>
      <c r="G727" s="29"/>
      <c r="H727" s="30"/>
    </row>
    <row r="728">
      <c r="B728" s="12">
        <v>4.0</v>
      </c>
      <c r="C728" s="12"/>
      <c r="D728" s="12"/>
      <c r="E728" s="12"/>
      <c r="F728" s="12"/>
      <c r="G728" s="29"/>
      <c r="H728" s="30"/>
    </row>
    <row r="729">
      <c r="B729" s="12">
        <v>5.0</v>
      </c>
      <c r="C729" s="12"/>
      <c r="D729" s="12"/>
      <c r="E729" s="12"/>
      <c r="F729" s="12"/>
      <c r="G729" s="29"/>
      <c r="H729" s="30"/>
    </row>
    <row r="730">
      <c r="B730" s="12">
        <v>6.0</v>
      </c>
      <c r="C730" s="12"/>
      <c r="D730" s="12"/>
      <c r="E730" s="12"/>
      <c r="F730" s="12"/>
      <c r="G730" s="10"/>
      <c r="H730" s="11"/>
    </row>
    <row r="731">
      <c r="B731" s="34"/>
    </row>
    <row r="733">
      <c r="A733" s="1"/>
      <c r="B733" s="3">
        <v>45795.0</v>
      </c>
      <c r="C733" s="4"/>
      <c r="D733" s="4"/>
      <c r="E733" s="4"/>
      <c r="F733" s="4"/>
      <c r="G733" s="4"/>
      <c r="H733" s="5"/>
    </row>
    <row r="734">
      <c r="B734" s="6" t="s">
        <v>0</v>
      </c>
      <c r="C734" s="4"/>
      <c r="D734" s="4"/>
      <c r="E734" s="4"/>
      <c r="F734" s="5"/>
      <c r="G734" s="7" t="s">
        <v>1</v>
      </c>
      <c r="H734" s="8"/>
    </row>
    <row r="735">
      <c r="B735" s="9" t="s">
        <v>2</v>
      </c>
      <c r="C735" s="9" t="s">
        <v>3</v>
      </c>
      <c r="D735" s="9" t="s">
        <v>4</v>
      </c>
      <c r="E735" s="9" t="s">
        <v>5</v>
      </c>
      <c r="F735" s="9" t="s">
        <v>6</v>
      </c>
      <c r="G735" s="10"/>
      <c r="H735" s="11"/>
    </row>
    <row r="736">
      <c r="B736" s="12">
        <v>1.0</v>
      </c>
      <c r="C736" s="13"/>
      <c r="D736" s="13"/>
      <c r="E736" s="13"/>
      <c r="F736" s="13"/>
      <c r="G736" s="14" t="s">
        <v>7</v>
      </c>
      <c r="H736" s="15">
        <f>H693 - SUMIF(F736:F745, "SR A/C - HDFC", E736:E745)-SUMIF(F762:F764, "SR A/C - HDFC", E762:E764)-SUMIF(F756:F758, "SR A/C - HDFC", E756:E758)+SUMIF(F750:F752, "SR A/C - HDFC", E750:E752)+SUMIF(F768:F773, "SR A/C - HDFC", E768:E773)</f>
        <v>3303.73</v>
      </c>
    </row>
    <row r="737">
      <c r="B737" s="12">
        <v>2.0</v>
      </c>
      <c r="C737" s="13"/>
      <c r="D737" s="13"/>
      <c r="E737" s="13"/>
      <c r="F737" s="13"/>
      <c r="G737" s="14" t="s">
        <v>8</v>
      </c>
      <c r="H737" s="15">
        <f>H694 - SUMIF(F736:F745, "DP A/C - Salary", E736:E745)-SUMIF(F762:F764, "DP A/C - Salary", E762:E764)-SUMIF(F756:F758, "DP A/C - Salary", E756:E758)+SUMIF(F750:F752, "DP A/C - Salary", E750:E752)+SUMIF(F768:F773, "DP A/C - Salary", E768:E773)</f>
        <v>5928</v>
      </c>
    </row>
    <row r="738">
      <c r="B738" s="12">
        <v>3.0</v>
      </c>
      <c r="C738" s="13"/>
      <c r="D738" s="13"/>
      <c r="E738" s="13"/>
      <c r="F738" s="13"/>
      <c r="G738" s="14" t="s">
        <v>9</v>
      </c>
      <c r="H738" s="15">
        <f>H695 - SUMIF(F736:F745, "SR CASH", E736:E745)-SUMIF(F762:F764, "SR CASH", E762:E764)-SUMIF(F756:F758, "SR CASH", E756:E758)+SUMIF(F750:F752, "SR CASH", E750:E752)+SUMIF(F768:F773, "SR CASH", E768:E773)</f>
        <v>1633</v>
      </c>
    </row>
    <row r="739">
      <c r="B739" s="12">
        <v>4.0</v>
      </c>
      <c r="C739" s="12"/>
      <c r="D739" s="12"/>
      <c r="E739" s="12"/>
      <c r="F739" s="12"/>
      <c r="G739" s="14" t="s">
        <v>10</v>
      </c>
      <c r="H739" s="15">
        <f>H696 - SUMIF(F736:F745, "DP CASH", E736:E745)-SUMIF(F762:F764, "DP CASH", E762:E764)-SUMIF(F756:F758, "DP CASH", E756:E758)+SUMIF(F750:F752, "DP CASH", E750:E752)+SUMIF(F768:F773, "DP CASH", E768:E773)</f>
        <v>839</v>
      </c>
    </row>
    <row r="740">
      <c r="B740" s="12">
        <v>5.0</v>
      </c>
      <c r="C740" s="12"/>
      <c r="D740" s="12"/>
      <c r="E740" s="12"/>
      <c r="F740" s="12"/>
      <c r="G740" s="14" t="s">
        <v>11</v>
      </c>
      <c r="H740" s="15">
        <f>H697 - SUMIF(F736:F745, "SR A/C - TDCC", E736:E745)-SUMIF(F762:F764, "SR A/C - TDCC", E762:E764)-SUMIF(F756:F758, "SR A/C - TDCC", E756:E758)+SUMIF(F750:F752, "SR A/C - TDCC", E750:E752)+SUMIF(F768:F773, "SR A/C - TDCC", E768:E773)</f>
        <v>106373.4</v>
      </c>
    </row>
    <row r="741">
      <c r="B741" s="12">
        <v>6.0</v>
      </c>
      <c r="C741" s="12"/>
      <c r="D741" s="12"/>
      <c r="E741" s="12"/>
      <c r="F741" s="12"/>
      <c r="G741" s="14" t="s">
        <v>12</v>
      </c>
      <c r="H741" s="15">
        <f>H698 - SUMIF(F736:F745, "DP A/C - IPPB", E736:E745)-SUMIF(F762:F764, "DP A/C - IPPB", E762:E764)-SUMIF(F756:F758, "DP A/C - IPPB", E756:E758)+SUMIF(F750:F752, "DP A/C - IPPB", E750:E752)+SUMIF(F768:F773, "DP A/C - IPPB", E768:E773)</f>
        <v>50</v>
      </c>
    </row>
    <row r="742">
      <c r="B742" s="12">
        <v>7.0</v>
      </c>
      <c r="C742" s="12"/>
      <c r="D742" s="12"/>
      <c r="E742" s="12"/>
      <c r="F742" s="12"/>
      <c r="G742" s="16"/>
      <c r="H742" s="5"/>
    </row>
    <row r="743">
      <c r="B743" s="12">
        <v>8.0</v>
      </c>
      <c r="C743" s="12"/>
      <c r="D743" s="12"/>
      <c r="E743" s="12"/>
      <c r="F743" s="12"/>
      <c r="G743" s="17" t="s">
        <v>13</v>
      </c>
      <c r="H743" s="5"/>
    </row>
    <row r="744">
      <c r="B744" s="12">
        <v>9.0</v>
      </c>
      <c r="C744" s="12"/>
      <c r="D744" s="12"/>
      <c r="E744" s="12"/>
      <c r="F744" s="12"/>
      <c r="G744" s="18">
        <f>E746+G701</f>
        <v>0</v>
      </c>
      <c r="H744" s="5"/>
    </row>
    <row r="745">
      <c r="B745" s="12">
        <v>10.0</v>
      </c>
      <c r="C745" s="12"/>
      <c r="D745" s="12"/>
      <c r="E745" s="12"/>
      <c r="F745" s="12"/>
      <c r="G745" s="19" t="s">
        <v>14</v>
      </c>
      <c r="H745" s="5"/>
    </row>
    <row r="746">
      <c r="B746" s="20" t="s">
        <v>15</v>
      </c>
      <c r="C746" s="4"/>
      <c r="D746" s="5"/>
      <c r="E746" s="9">
        <f>SUM(E736:E745)</f>
        <v>0</v>
      </c>
      <c r="F746" s="12"/>
      <c r="G746" s="16">
        <f>E753+G703</f>
        <v>0</v>
      </c>
      <c r="H746" s="5"/>
    </row>
    <row r="747">
      <c r="B747" s="16"/>
      <c r="C747" s="4"/>
      <c r="D747" s="4"/>
      <c r="E747" s="4"/>
      <c r="F747" s="5"/>
      <c r="G747" s="21" t="s">
        <v>16</v>
      </c>
      <c r="H747" s="5"/>
      <c r="I747" s="1"/>
    </row>
    <row r="748">
      <c r="B748" s="22" t="s">
        <v>17</v>
      </c>
      <c r="C748" s="4"/>
      <c r="D748" s="4"/>
      <c r="E748" s="4"/>
      <c r="F748" s="5"/>
      <c r="G748" s="16">
        <f>E759+G705-SUMIF(C750:C752,"Reimbursement",E750:E752)</f>
        <v>0</v>
      </c>
      <c r="H748" s="5"/>
    </row>
    <row r="749">
      <c r="B749" s="9" t="s">
        <v>2</v>
      </c>
      <c r="C749" s="23" t="s">
        <v>18</v>
      </c>
      <c r="D749" s="20" t="s">
        <v>4</v>
      </c>
      <c r="E749" s="9" t="s">
        <v>5</v>
      </c>
      <c r="F749" s="9" t="s">
        <v>6</v>
      </c>
      <c r="G749" s="24" t="s">
        <v>19</v>
      </c>
      <c r="H749" s="5"/>
    </row>
    <row r="750">
      <c r="B750" s="12">
        <v>1.0</v>
      </c>
      <c r="C750" s="28"/>
      <c r="D750" s="12"/>
      <c r="E750" s="12"/>
      <c r="F750" s="12"/>
      <c r="G750" s="26">
        <f>E765+G707</f>
        <v>0</v>
      </c>
      <c r="H750" s="5"/>
    </row>
    <row r="751">
      <c r="B751" s="12">
        <v>2.0</v>
      </c>
      <c r="C751" s="28"/>
      <c r="D751" s="12"/>
      <c r="E751" s="12"/>
      <c r="F751" s="12"/>
      <c r="G751" s="27"/>
      <c r="H751" s="8"/>
    </row>
    <row r="752">
      <c r="B752" s="12">
        <v>3.0</v>
      </c>
      <c r="C752" s="28"/>
      <c r="D752" s="12"/>
      <c r="E752" s="12"/>
      <c r="F752" s="12"/>
      <c r="G752" s="29"/>
      <c r="H752" s="30"/>
    </row>
    <row r="753">
      <c r="B753" s="20" t="s">
        <v>15</v>
      </c>
      <c r="C753" s="4"/>
      <c r="D753" s="5"/>
      <c r="E753" s="9">
        <f>SUM(E750:E752)</f>
        <v>0</v>
      </c>
      <c r="F753" s="12"/>
      <c r="G753" s="29"/>
      <c r="H753" s="30"/>
    </row>
    <row r="754">
      <c r="B754" s="31" t="s">
        <v>20</v>
      </c>
      <c r="C754" s="4"/>
      <c r="D754" s="4"/>
      <c r="E754" s="4"/>
      <c r="F754" s="5"/>
      <c r="G754" s="29"/>
      <c r="H754" s="30"/>
    </row>
    <row r="755">
      <c r="B755" s="9" t="s">
        <v>2</v>
      </c>
      <c r="C755" s="23" t="s">
        <v>21</v>
      </c>
      <c r="D755" s="20" t="s">
        <v>4</v>
      </c>
      <c r="E755" s="9" t="s">
        <v>5</v>
      </c>
      <c r="F755" s="9" t="s">
        <v>6</v>
      </c>
      <c r="G755" s="29"/>
      <c r="H755" s="30"/>
    </row>
    <row r="756">
      <c r="B756" s="12">
        <v>1.0</v>
      </c>
      <c r="C756" s="25"/>
      <c r="D756" s="13"/>
      <c r="E756" s="13"/>
      <c r="F756" s="13"/>
      <c r="G756" s="29"/>
      <c r="H756" s="30"/>
    </row>
    <row r="757">
      <c r="B757" s="12">
        <v>2.0</v>
      </c>
      <c r="C757" s="13"/>
      <c r="D757" s="12"/>
      <c r="E757" s="12"/>
      <c r="F757" s="12"/>
      <c r="G757" s="29"/>
      <c r="H757" s="30"/>
    </row>
    <row r="758">
      <c r="B758" s="12">
        <v>3.0</v>
      </c>
      <c r="C758" s="13"/>
      <c r="D758" s="12"/>
      <c r="E758" s="12"/>
      <c r="F758" s="12"/>
      <c r="G758" s="29"/>
      <c r="H758" s="30"/>
    </row>
    <row r="759">
      <c r="B759" s="20" t="s">
        <v>15</v>
      </c>
      <c r="C759" s="4"/>
      <c r="D759" s="5"/>
      <c r="E759" s="9">
        <f>SUM(E756:E758)</f>
        <v>0</v>
      </c>
      <c r="F759" s="12"/>
      <c r="G759" s="29"/>
      <c r="H759" s="30"/>
    </row>
    <row r="760">
      <c r="B760" s="32" t="s">
        <v>22</v>
      </c>
      <c r="C760" s="4"/>
      <c r="D760" s="4"/>
      <c r="E760" s="4"/>
      <c r="F760" s="5"/>
      <c r="G760" s="29"/>
      <c r="H760" s="30"/>
    </row>
    <row r="761">
      <c r="B761" s="9" t="s">
        <v>2</v>
      </c>
      <c r="C761" s="23" t="s">
        <v>23</v>
      </c>
      <c r="D761" s="20" t="s">
        <v>4</v>
      </c>
      <c r="E761" s="9" t="s">
        <v>5</v>
      </c>
      <c r="F761" s="9" t="s">
        <v>6</v>
      </c>
      <c r="G761" s="29"/>
      <c r="H761" s="30"/>
    </row>
    <row r="762">
      <c r="B762" s="12">
        <v>1.0</v>
      </c>
      <c r="C762" s="28"/>
      <c r="D762" s="12"/>
      <c r="E762" s="12"/>
      <c r="F762" s="12"/>
      <c r="G762" s="29"/>
      <c r="H762" s="30"/>
    </row>
    <row r="763">
      <c r="B763" s="12">
        <v>2.0</v>
      </c>
      <c r="C763" s="13"/>
      <c r="D763" s="12"/>
      <c r="E763" s="12"/>
      <c r="F763" s="12"/>
      <c r="G763" s="29"/>
      <c r="H763" s="30"/>
    </row>
    <row r="764">
      <c r="B764" s="12">
        <v>3.0</v>
      </c>
      <c r="C764" s="13"/>
      <c r="D764" s="12"/>
      <c r="E764" s="12"/>
      <c r="F764" s="12"/>
      <c r="G764" s="29"/>
      <c r="H764" s="30"/>
    </row>
    <row r="765">
      <c r="B765" s="20" t="s">
        <v>15</v>
      </c>
      <c r="C765" s="4"/>
      <c r="D765" s="5"/>
      <c r="E765" s="9">
        <f>SUM(E762:E764)</f>
        <v>0</v>
      </c>
      <c r="F765" s="12"/>
      <c r="G765" s="29"/>
      <c r="H765" s="30"/>
    </row>
    <row r="766">
      <c r="B766" s="32" t="s">
        <v>24</v>
      </c>
      <c r="C766" s="4"/>
      <c r="D766" s="4"/>
      <c r="E766" s="4"/>
      <c r="F766" s="5"/>
      <c r="G766" s="29"/>
      <c r="H766" s="30"/>
    </row>
    <row r="767">
      <c r="B767" s="9" t="s">
        <v>2</v>
      </c>
      <c r="C767" s="33" t="s">
        <v>25</v>
      </c>
      <c r="D767" s="33" t="s">
        <v>26</v>
      </c>
      <c r="E767" s="9" t="s">
        <v>5</v>
      </c>
      <c r="F767" s="9" t="s">
        <v>6</v>
      </c>
      <c r="G767" s="29"/>
      <c r="H767" s="30"/>
    </row>
    <row r="768">
      <c r="B768" s="12">
        <v>1.0</v>
      </c>
      <c r="C768" s="13"/>
      <c r="D768" s="13"/>
      <c r="E768" s="12"/>
      <c r="F768" s="12"/>
      <c r="G768" s="29"/>
      <c r="H768" s="30"/>
    </row>
    <row r="769">
      <c r="B769" s="12">
        <v>2.0</v>
      </c>
      <c r="C769" s="13"/>
      <c r="D769" s="13"/>
      <c r="E769" s="12"/>
      <c r="F769" s="12"/>
      <c r="G769" s="29"/>
      <c r="H769" s="30"/>
    </row>
    <row r="770">
      <c r="B770" s="12">
        <v>3.0</v>
      </c>
      <c r="C770" s="12"/>
      <c r="D770" s="12"/>
      <c r="E770" s="12"/>
      <c r="F770" s="12"/>
      <c r="G770" s="29"/>
      <c r="H770" s="30"/>
    </row>
    <row r="771">
      <c r="B771" s="12">
        <v>4.0</v>
      </c>
      <c r="C771" s="12"/>
      <c r="D771" s="12"/>
      <c r="E771" s="12"/>
      <c r="F771" s="12"/>
      <c r="G771" s="29"/>
      <c r="H771" s="30"/>
    </row>
    <row r="772">
      <c r="B772" s="12">
        <v>5.0</v>
      </c>
      <c r="C772" s="12"/>
      <c r="D772" s="12"/>
      <c r="E772" s="12"/>
      <c r="F772" s="12"/>
      <c r="G772" s="29"/>
      <c r="H772" s="30"/>
    </row>
    <row r="773">
      <c r="B773" s="12">
        <v>6.0</v>
      </c>
      <c r="C773" s="12"/>
      <c r="D773" s="12"/>
      <c r="E773" s="12"/>
      <c r="F773" s="12"/>
      <c r="G773" s="10"/>
      <c r="H773" s="11"/>
    </row>
    <row r="774">
      <c r="B774" s="34"/>
    </row>
    <row r="776">
      <c r="A776" s="1"/>
      <c r="B776" s="3">
        <v>45796.0</v>
      </c>
      <c r="C776" s="4"/>
      <c r="D776" s="4"/>
      <c r="E776" s="4"/>
      <c r="F776" s="4"/>
      <c r="G776" s="4"/>
      <c r="H776" s="5"/>
    </row>
    <row r="777">
      <c r="B777" s="6" t="s">
        <v>0</v>
      </c>
      <c r="C777" s="4"/>
      <c r="D777" s="4"/>
      <c r="E777" s="4"/>
      <c r="F777" s="5"/>
      <c r="G777" s="7" t="s">
        <v>1</v>
      </c>
      <c r="H777" s="8"/>
    </row>
    <row r="778">
      <c r="B778" s="9" t="s">
        <v>2</v>
      </c>
      <c r="C778" s="9" t="s">
        <v>3</v>
      </c>
      <c r="D778" s="9" t="s">
        <v>4</v>
      </c>
      <c r="E778" s="9" t="s">
        <v>5</v>
      </c>
      <c r="F778" s="9" t="s">
        <v>6</v>
      </c>
      <c r="G778" s="10"/>
      <c r="H778" s="11"/>
    </row>
    <row r="779">
      <c r="B779" s="12">
        <v>1.0</v>
      </c>
      <c r="C779" s="13"/>
      <c r="D779" s="13"/>
      <c r="E779" s="13"/>
      <c r="F779" s="13"/>
      <c r="G779" s="14" t="s">
        <v>7</v>
      </c>
      <c r="H779" s="15">
        <f>H736 - SUMIF(F779:F788, "SR A/C - HDFC", E779:E788)-SUMIF(F805:F807, "SR A/C - HDFC", E805:E807)-SUMIF(F799:F801, "SR A/C - HDFC", E799:E801)+SUMIF(F793:F795, "SR A/C - HDFC", E793:E795)+SUMIF(F811:F816, "SR A/C - HDFC", E811:E816)</f>
        <v>3303.73</v>
      </c>
    </row>
    <row r="780">
      <c r="B780" s="12">
        <v>2.0</v>
      </c>
      <c r="C780" s="13"/>
      <c r="D780" s="13"/>
      <c r="E780" s="13"/>
      <c r="F780" s="13"/>
      <c r="G780" s="14" t="s">
        <v>8</v>
      </c>
      <c r="H780" s="15">
        <f>H737 - SUMIF(F779:F788, "DP A/C - Salary", E779:E788)-SUMIF(F805:F807, "DP A/C - Salary", E805:E807)-SUMIF(F799:F801, "DP A/C - Salary", E799:E801)+SUMIF(F793:F795, "DP A/C - Salary", E793:E795)+SUMIF(F811:F816, "DP A/C - Salary", E811:E816)</f>
        <v>5928</v>
      </c>
    </row>
    <row r="781">
      <c r="B781" s="12">
        <v>3.0</v>
      </c>
      <c r="C781" s="13"/>
      <c r="D781" s="13"/>
      <c r="E781" s="13"/>
      <c r="F781" s="13"/>
      <c r="G781" s="14" t="s">
        <v>9</v>
      </c>
      <c r="H781" s="15">
        <f>H738 - SUMIF(F779:F788, "SR CASH", E779:E788)-SUMIF(F805:F807, "SR CASH", E805:E807)-SUMIF(F799:F801, "SR CASH", E799:E801)+SUMIF(F793:F795, "SR CASH", E793:E795)+SUMIF(F811:F816, "SR CASH", E811:E816)</f>
        <v>1633</v>
      </c>
    </row>
    <row r="782">
      <c r="B782" s="12">
        <v>4.0</v>
      </c>
      <c r="C782" s="13"/>
      <c r="D782" s="13"/>
      <c r="E782" s="13"/>
      <c r="F782" s="13"/>
      <c r="G782" s="14" t="s">
        <v>10</v>
      </c>
      <c r="H782" s="15">
        <f>H739 - SUMIF(F779:F788, "DP CASH", E779:E788)-SUMIF(F805:F807, "DP CASH", E805:E807)-SUMIF(F799:F801, "DP CASH", E799:E801)+SUMIF(F793:F795, "DP CASH", E793:E795)+SUMIF(F811:F816, "DP CASH", E811:E816)</f>
        <v>839</v>
      </c>
    </row>
    <row r="783">
      <c r="B783" s="12">
        <v>5.0</v>
      </c>
      <c r="C783" s="13"/>
      <c r="D783" s="13"/>
      <c r="E783" s="13"/>
      <c r="F783" s="13"/>
      <c r="G783" s="14" t="s">
        <v>11</v>
      </c>
      <c r="H783" s="15">
        <f>H740 - SUMIF(F779:F788, "SR A/C - TDCC", E779:E788)-SUMIF(F805:F807, "SR A/C - TDCC", E805:E807)-SUMIF(F799:F801, "SR A/C - TDCC", E799:E801)+SUMIF(F793:F795, "SR A/C - TDCC", E793:E795)+SUMIF(F811:F816, "SR A/C - TDCC", E811:E816)</f>
        <v>106373.4</v>
      </c>
    </row>
    <row r="784">
      <c r="B784" s="12">
        <v>6.0</v>
      </c>
      <c r="C784" s="13"/>
      <c r="D784" s="13"/>
      <c r="E784" s="13"/>
      <c r="F784" s="13"/>
      <c r="G784" s="14" t="s">
        <v>12</v>
      </c>
      <c r="H784" s="15">
        <f>H741 - SUMIF(F779:F788, "DP A/C - IPPB", E779:E788)-SUMIF(F805:F807, "DP A/C - IPPB", E805:E807)-SUMIF(F799:F801, "DP A/C - IPPB", E799:E801)+SUMIF(F793:F795, "DP A/C - IPPB", E793:E795)+SUMIF(F811:F816, "DP A/C - IPPB", E811:E816)</f>
        <v>50</v>
      </c>
    </row>
    <row r="785">
      <c r="B785" s="12">
        <v>7.0</v>
      </c>
      <c r="C785" s="12"/>
      <c r="D785" s="12"/>
      <c r="E785" s="12"/>
      <c r="F785" s="12"/>
      <c r="G785" s="16"/>
      <c r="H785" s="5"/>
    </row>
    <row r="786">
      <c r="B786" s="12">
        <v>8.0</v>
      </c>
      <c r="C786" s="12"/>
      <c r="D786" s="12"/>
      <c r="E786" s="12"/>
      <c r="F786" s="12"/>
      <c r="G786" s="17" t="s">
        <v>13</v>
      </c>
      <c r="H786" s="5"/>
    </row>
    <row r="787">
      <c r="B787" s="12">
        <v>9.0</v>
      </c>
      <c r="C787" s="12"/>
      <c r="D787" s="12"/>
      <c r="E787" s="12"/>
      <c r="F787" s="12"/>
      <c r="G787" s="18">
        <f>E789+G744</f>
        <v>0</v>
      </c>
      <c r="H787" s="5"/>
    </row>
    <row r="788">
      <c r="B788" s="12">
        <v>10.0</v>
      </c>
      <c r="C788" s="12"/>
      <c r="D788" s="12"/>
      <c r="E788" s="12"/>
      <c r="F788" s="12"/>
      <c r="G788" s="19" t="s">
        <v>14</v>
      </c>
      <c r="H788" s="5"/>
    </row>
    <row r="789">
      <c r="B789" s="20" t="s">
        <v>15</v>
      </c>
      <c r="C789" s="4"/>
      <c r="D789" s="5"/>
      <c r="E789" s="9">
        <f>SUM(E779:E788)</f>
        <v>0</v>
      </c>
      <c r="F789" s="12"/>
      <c r="G789" s="16">
        <f>E796+G746</f>
        <v>0</v>
      </c>
      <c r="H789" s="5"/>
    </row>
    <row r="790">
      <c r="B790" s="16"/>
      <c r="C790" s="4"/>
      <c r="D790" s="4"/>
      <c r="E790" s="4"/>
      <c r="F790" s="5"/>
      <c r="G790" s="21" t="s">
        <v>16</v>
      </c>
      <c r="H790" s="5"/>
      <c r="I790" s="1"/>
    </row>
    <row r="791">
      <c r="B791" s="22" t="s">
        <v>17</v>
      </c>
      <c r="C791" s="4"/>
      <c r="D791" s="4"/>
      <c r="E791" s="4"/>
      <c r="F791" s="5"/>
      <c r="G791" s="16">
        <f>E802+G748-SUMIF(C793:C795,"Reimbursement",E793:E795)</f>
        <v>0</v>
      </c>
      <c r="H791" s="5"/>
    </row>
    <row r="792">
      <c r="B792" s="9" t="s">
        <v>2</v>
      </c>
      <c r="C792" s="23" t="s">
        <v>18</v>
      </c>
      <c r="D792" s="20" t="s">
        <v>4</v>
      </c>
      <c r="E792" s="9" t="s">
        <v>5</v>
      </c>
      <c r="F792" s="9" t="s">
        <v>6</v>
      </c>
      <c r="G792" s="24" t="s">
        <v>19</v>
      </c>
      <c r="H792" s="5"/>
    </row>
    <row r="793">
      <c r="B793" s="12">
        <v>1.0</v>
      </c>
      <c r="C793" s="28"/>
      <c r="D793" s="12"/>
      <c r="E793" s="12"/>
      <c r="F793" s="12"/>
      <c r="G793" s="26">
        <f>E808+G750</f>
        <v>0</v>
      </c>
      <c r="H793" s="5"/>
    </row>
    <row r="794">
      <c r="B794" s="12">
        <v>2.0</v>
      </c>
      <c r="C794" s="28"/>
      <c r="D794" s="12"/>
      <c r="E794" s="12"/>
      <c r="F794" s="12"/>
      <c r="G794" s="27"/>
      <c r="H794" s="8"/>
    </row>
    <row r="795">
      <c r="B795" s="12">
        <v>3.0</v>
      </c>
      <c r="C795" s="28"/>
      <c r="D795" s="12"/>
      <c r="E795" s="12"/>
      <c r="F795" s="12"/>
      <c r="G795" s="29"/>
      <c r="H795" s="30"/>
    </row>
    <row r="796">
      <c r="B796" s="20" t="s">
        <v>15</v>
      </c>
      <c r="C796" s="4"/>
      <c r="D796" s="5"/>
      <c r="E796" s="9">
        <f>SUM(E793:E795)</f>
        <v>0</v>
      </c>
      <c r="F796" s="12"/>
      <c r="G796" s="29"/>
      <c r="H796" s="30"/>
    </row>
    <row r="797">
      <c r="B797" s="31" t="s">
        <v>20</v>
      </c>
      <c r="C797" s="4"/>
      <c r="D797" s="4"/>
      <c r="E797" s="4"/>
      <c r="F797" s="5"/>
      <c r="G797" s="29"/>
      <c r="H797" s="30"/>
    </row>
    <row r="798">
      <c r="B798" s="9" t="s">
        <v>2</v>
      </c>
      <c r="C798" s="23" t="s">
        <v>21</v>
      </c>
      <c r="D798" s="20" t="s">
        <v>4</v>
      </c>
      <c r="E798" s="9" t="s">
        <v>5</v>
      </c>
      <c r="F798" s="9" t="s">
        <v>6</v>
      </c>
      <c r="G798" s="29"/>
      <c r="H798" s="30"/>
    </row>
    <row r="799">
      <c r="B799" s="12">
        <v>1.0</v>
      </c>
      <c r="C799" s="28"/>
      <c r="D799" s="12"/>
      <c r="E799" s="12"/>
      <c r="F799" s="12"/>
      <c r="G799" s="29"/>
      <c r="H799" s="30"/>
    </row>
    <row r="800">
      <c r="B800" s="12">
        <v>2.0</v>
      </c>
      <c r="C800" s="13"/>
      <c r="D800" s="12"/>
      <c r="E800" s="12"/>
      <c r="F800" s="12"/>
      <c r="G800" s="29"/>
      <c r="H800" s="30"/>
    </row>
    <row r="801">
      <c r="B801" s="12">
        <v>3.0</v>
      </c>
      <c r="C801" s="13"/>
      <c r="D801" s="12"/>
      <c r="E801" s="12"/>
      <c r="F801" s="12"/>
      <c r="G801" s="29"/>
      <c r="H801" s="30"/>
    </row>
    <row r="802">
      <c r="B802" s="20" t="s">
        <v>15</v>
      </c>
      <c r="C802" s="4"/>
      <c r="D802" s="5"/>
      <c r="E802" s="9">
        <f>SUM(E799:E801)</f>
        <v>0</v>
      </c>
      <c r="F802" s="12"/>
      <c r="G802" s="29"/>
      <c r="H802" s="30"/>
    </row>
    <row r="803">
      <c r="B803" s="32" t="s">
        <v>22</v>
      </c>
      <c r="C803" s="4"/>
      <c r="D803" s="4"/>
      <c r="E803" s="4"/>
      <c r="F803" s="5"/>
      <c r="G803" s="29"/>
      <c r="H803" s="30"/>
    </row>
    <row r="804">
      <c r="B804" s="9" t="s">
        <v>2</v>
      </c>
      <c r="C804" s="23" t="s">
        <v>23</v>
      </c>
      <c r="D804" s="20" t="s">
        <v>4</v>
      </c>
      <c r="E804" s="9" t="s">
        <v>5</v>
      </c>
      <c r="F804" s="9" t="s">
        <v>6</v>
      </c>
      <c r="G804" s="29"/>
      <c r="H804" s="30"/>
    </row>
    <row r="805">
      <c r="B805" s="12">
        <v>1.0</v>
      </c>
      <c r="C805" s="28"/>
      <c r="D805" s="12"/>
      <c r="E805" s="12"/>
      <c r="F805" s="12"/>
      <c r="G805" s="29"/>
      <c r="H805" s="30"/>
    </row>
    <row r="806">
      <c r="B806" s="12">
        <v>2.0</v>
      </c>
      <c r="C806" s="13"/>
      <c r="D806" s="12"/>
      <c r="E806" s="12"/>
      <c r="F806" s="12"/>
      <c r="G806" s="29"/>
      <c r="H806" s="30"/>
    </row>
    <row r="807">
      <c r="B807" s="12">
        <v>3.0</v>
      </c>
      <c r="C807" s="13"/>
      <c r="D807" s="12"/>
      <c r="E807" s="12"/>
      <c r="F807" s="12"/>
      <c r="G807" s="29"/>
      <c r="H807" s="30"/>
    </row>
    <row r="808">
      <c r="B808" s="20" t="s">
        <v>15</v>
      </c>
      <c r="C808" s="4"/>
      <c r="D808" s="5"/>
      <c r="E808" s="9">
        <f>SUM(E805:E807)</f>
        <v>0</v>
      </c>
      <c r="F808" s="12"/>
      <c r="G808" s="29"/>
      <c r="H808" s="30"/>
    </row>
    <row r="809">
      <c r="B809" s="32" t="s">
        <v>24</v>
      </c>
      <c r="C809" s="4"/>
      <c r="D809" s="4"/>
      <c r="E809" s="4"/>
      <c r="F809" s="5"/>
      <c r="G809" s="29"/>
      <c r="H809" s="30"/>
    </row>
    <row r="810">
      <c r="B810" s="9" t="s">
        <v>2</v>
      </c>
      <c r="C810" s="33" t="s">
        <v>25</v>
      </c>
      <c r="D810" s="33" t="s">
        <v>26</v>
      </c>
      <c r="E810" s="9" t="s">
        <v>5</v>
      </c>
      <c r="F810" s="9" t="s">
        <v>6</v>
      </c>
      <c r="G810" s="29"/>
      <c r="H810" s="30"/>
    </row>
    <row r="811">
      <c r="B811" s="12">
        <v>1.0</v>
      </c>
      <c r="C811" s="13"/>
      <c r="D811" s="13"/>
      <c r="E811" s="12"/>
      <c r="F811" s="12"/>
      <c r="G811" s="29"/>
      <c r="H811" s="30"/>
    </row>
    <row r="812">
      <c r="B812" s="12">
        <v>2.0</v>
      </c>
      <c r="C812" s="13"/>
      <c r="D812" s="13"/>
      <c r="E812" s="12"/>
      <c r="F812" s="12"/>
      <c r="G812" s="29"/>
      <c r="H812" s="30"/>
    </row>
    <row r="813">
      <c r="B813" s="12">
        <v>3.0</v>
      </c>
      <c r="C813" s="12"/>
      <c r="D813" s="12"/>
      <c r="E813" s="12"/>
      <c r="F813" s="12"/>
      <c r="G813" s="29"/>
      <c r="H813" s="30"/>
    </row>
    <row r="814">
      <c r="B814" s="12">
        <v>4.0</v>
      </c>
      <c r="C814" s="12"/>
      <c r="D814" s="12"/>
      <c r="E814" s="12"/>
      <c r="F814" s="12"/>
      <c r="G814" s="29"/>
      <c r="H814" s="30"/>
    </row>
    <row r="815">
      <c r="B815" s="12">
        <v>5.0</v>
      </c>
      <c r="C815" s="12"/>
      <c r="D815" s="12"/>
      <c r="E815" s="12"/>
      <c r="F815" s="12"/>
      <c r="G815" s="29"/>
      <c r="H815" s="30"/>
    </row>
    <row r="816">
      <c r="B816" s="12">
        <v>6.0</v>
      </c>
      <c r="C816" s="12"/>
      <c r="D816" s="12"/>
      <c r="E816" s="12"/>
      <c r="F816" s="12"/>
      <c r="G816" s="10"/>
      <c r="H816" s="11"/>
    </row>
    <row r="817">
      <c r="B817" s="34"/>
    </row>
    <row r="819">
      <c r="A819" s="1"/>
      <c r="B819" s="3">
        <v>45797.0</v>
      </c>
      <c r="C819" s="4"/>
      <c r="D819" s="4"/>
      <c r="E819" s="4"/>
      <c r="F819" s="4"/>
      <c r="G819" s="4"/>
      <c r="H819" s="5"/>
    </row>
    <row r="820">
      <c r="B820" s="6" t="s">
        <v>0</v>
      </c>
      <c r="C820" s="4"/>
      <c r="D820" s="4"/>
      <c r="E820" s="4"/>
      <c r="F820" s="5"/>
      <c r="G820" s="7" t="s">
        <v>1</v>
      </c>
      <c r="H820" s="8"/>
    </row>
    <row r="821">
      <c r="B821" s="9" t="s">
        <v>2</v>
      </c>
      <c r="C821" s="9" t="s">
        <v>3</v>
      </c>
      <c r="D821" s="9" t="s">
        <v>4</v>
      </c>
      <c r="E821" s="9" t="s">
        <v>5</v>
      </c>
      <c r="F821" s="9" t="s">
        <v>6</v>
      </c>
      <c r="G821" s="10"/>
      <c r="H821" s="11"/>
    </row>
    <row r="822">
      <c r="B822" s="12">
        <v>1.0</v>
      </c>
      <c r="C822" s="13"/>
      <c r="D822" s="13"/>
      <c r="E822" s="13"/>
      <c r="F822" s="13"/>
      <c r="G822" s="14" t="s">
        <v>7</v>
      </c>
      <c r="H822" s="15">
        <f>H779 - SUMIF(F822:F831, "SR A/C - HDFC", E822:E831)-SUMIF(F848:F850, "SR A/C - HDFC", E848:E850)-SUMIF(F842:F844, "SR A/C - HDFC", E842:E844)+SUMIF(F836:F838, "SR A/C - HDFC", E836:E838)+SUMIF(F854:F859, "SR A/C - HDFC", E854:E859)</f>
        <v>3303.73</v>
      </c>
    </row>
    <row r="823">
      <c r="B823" s="12">
        <v>2.0</v>
      </c>
      <c r="C823" s="13"/>
      <c r="D823" s="13"/>
      <c r="E823" s="13"/>
      <c r="F823" s="13"/>
      <c r="G823" s="14" t="s">
        <v>8</v>
      </c>
      <c r="H823" s="15">
        <f>H780 - SUMIF(F822:F831, "DP A/C - Salary", E822:E831)-SUMIF(F848:F850, "DP A/C - Salary", E848:E850)-SUMIF(F842:F844, "DP A/C - Salary", E842:E844)+SUMIF(F836:F838, "DP A/C - Salary", E836:E838)+SUMIF(F854:F859, "DP A/C - Salary", E854:E859)</f>
        <v>5928</v>
      </c>
    </row>
    <row r="824">
      <c r="B824" s="12">
        <v>3.0</v>
      </c>
      <c r="C824" s="13"/>
      <c r="D824" s="13"/>
      <c r="E824" s="13"/>
      <c r="F824" s="13"/>
      <c r="G824" s="14" t="s">
        <v>9</v>
      </c>
      <c r="H824" s="15">
        <f>H781 - SUMIF(F822:F831, "SR CASH", E822:E831)-SUMIF(F848:F850, "SR CASH", E848:E850)-SUMIF(F842:F844, "SR CASH", E842:E844)+SUMIF(F836:F838, "SR CASH", E836:E838)+SUMIF(F854:F859, "SR CASH", E854:E859)</f>
        <v>1633</v>
      </c>
    </row>
    <row r="825">
      <c r="B825" s="12">
        <v>4.0</v>
      </c>
      <c r="C825" s="13"/>
      <c r="D825" s="13"/>
      <c r="E825" s="13"/>
      <c r="F825" s="13"/>
      <c r="G825" s="14" t="s">
        <v>10</v>
      </c>
      <c r="H825" s="15">
        <f>H782 - SUMIF(F822:F831, "DP CASH", E822:E831)-SUMIF(F848:F850, "DP CASH", E848:E850)-SUMIF(F842:F844, "DP CASH", E842:E844)+SUMIF(F836:F838, "DP CASH", E836:E838)+SUMIF(F854:F859, "DP CASH", E854:E859)</f>
        <v>839</v>
      </c>
    </row>
    <row r="826">
      <c r="B826" s="12">
        <v>5.0</v>
      </c>
      <c r="C826" s="13"/>
      <c r="D826" s="13"/>
      <c r="E826" s="13"/>
      <c r="F826" s="13"/>
      <c r="G826" s="14" t="s">
        <v>11</v>
      </c>
      <c r="H826" s="15">
        <f>H783 - SUMIF(F822:F831, "SR A/C - TDCC", E822:E831)-SUMIF(F848:F850, "SR A/C - TDCC", E848:E850)-SUMIF(F842:F844, "SR A/C - TDCC", E842:E844)+SUMIF(F836:F838, "SR A/C - TDCC", E836:E838)+SUMIF(F854:F859, "SR A/C - TDCC", E854:E859)</f>
        <v>106373.4</v>
      </c>
    </row>
    <row r="827">
      <c r="B827" s="12">
        <v>6.0</v>
      </c>
      <c r="C827" s="12"/>
      <c r="D827" s="12"/>
      <c r="E827" s="12"/>
      <c r="F827" s="12"/>
      <c r="G827" s="14" t="s">
        <v>12</v>
      </c>
      <c r="H827" s="15">
        <f>H784 - SUMIF(F822:F831, "DP A/C - IPPB", E822:E831)-SUMIF(F848:F850, "DP A/C - IPPB", E848:E850)-SUMIF(F842:F844, "DP A/C - IPPB", E842:E844)+SUMIF(F836:F838, "DP A/C - IPPB", E836:E838)+SUMIF(F854:F859, "DP A/C - IPPB", E854:E859)</f>
        <v>50</v>
      </c>
    </row>
    <row r="828">
      <c r="B828" s="12">
        <v>7.0</v>
      </c>
      <c r="C828" s="12"/>
      <c r="D828" s="12"/>
      <c r="E828" s="12"/>
      <c r="F828" s="12"/>
      <c r="G828" s="16"/>
      <c r="H828" s="5"/>
    </row>
    <row r="829">
      <c r="B829" s="12">
        <v>8.0</v>
      </c>
      <c r="C829" s="12"/>
      <c r="D829" s="12"/>
      <c r="E829" s="12"/>
      <c r="F829" s="12"/>
      <c r="G829" s="17" t="s">
        <v>13</v>
      </c>
      <c r="H829" s="5"/>
    </row>
    <row r="830">
      <c r="B830" s="12">
        <v>9.0</v>
      </c>
      <c r="C830" s="12"/>
      <c r="D830" s="12"/>
      <c r="E830" s="12"/>
      <c r="F830" s="12"/>
      <c r="G830" s="18">
        <f>E832+G787</f>
        <v>0</v>
      </c>
      <c r="H830" s="5"/>
    </row>
    <row r="831">
      <c r="B831" s="12">
        <v>10.0</v>
      </c>
      <c r="C831" s="12"/>
      <c r="D831" s="12"/>
      <c r="E831" s="12"/>
      <c r="F831" s="12"/>
      <c r="G831" s="19" t="s">
        <v>14</v>
      </c>
      <c r="H831" s="5"/>
    </row>
    <row r="832">
      <c r="B832" s="20" t="s">
        <v>15</v>
      </c>
      <c r="C832" s="4"/>
      <c r="D832" s="5"/>
      <c r="E832" s="9">
        <f>SUM(E822:E831)</f>
        <v>0</v>
      </c>
      <c r="F832" s="12"/>
      <c r="G832" s="16">
        <f>E839+G789</f>
        <v>0</v>
      </c>
      <c r="H832" s="5"/>
    </row>
    <row r="833">
      <c r="B833" s="16"/>
      <c r="C833" s="4"/>
      <c r="D833" s="4"/>
      <c r="E833" s="4"/>
      <c r="F833" s="5"/>
      <c r="G833" s="21" t="s">
        <v>16</v>
      </c>
      <c r="H833" s="5"/>
      <c r="I833" s="1"/>
    </row>
    <row r="834">
      <c r="B834" s="22" t="s">
        <v>17</v>
      </c>
      <c r="C834" s="4"/>
      <c r="D834" s="4"/>
      <c r="E834" s="4"/>
      <c r="F834" s="5"/>
      <c r="G834" s="16">
        <f>E845+G791-SUMIF(C836:C838,"Reimbursement",E836:E838)</f>
        <v>0</v>
      </c>
      <c r="H834" s="5"/>
    </row>
    <row r="835">
      <c r="B835" s="9" t="s">
        <v>2</v>
      </c>
      <c r="C835" s="23" t="s">
        <v>18</v>
      </c>
      <c r="D835" s="20" t="s">
        <v>4</v>
      </c>
      <c r="E835" s="9" t="s">
        <v>5</v>
      </c>
      <c r="F835" s="9" t="s">
        <v>6</v>
      </c>
      <c r="G835" s="24" t="s">
        <v>19</v>
      </c>
      <c r="H835" s="5"/>
    </row>
    <row r="836">
      <c r="B836" s="12">
        <v>1.0</v>
      </c>
      <c r="C836" s="25"/>
      <c r="D836" s="13"/>
      <c r="E836" s="13"/>
      <c r="F836" s="13"/>
      <c r="G836" s="26">
        <f>E851+G793</f>
        <v>0</v>
      </c>
      <c r="H836" s="5"/>
    </row>
    <row r="837">
      <c r="B837" s="12">
        <v>2.0</v>
      </c>
      <c r="C837" s="28"/>
      <c r="D837" s="12"/>
      <c r="E837" s="12"/>
      <c r="F837" s="12"/>
      <c r="G837" s="27"/>
      <c r="H837" s="8"/>
    </row>
    <row r="838">
      <c r="B838" s="12">
        <v>3.0</v>
      </c>
      <c r="C838" s="28"/>
      <c r="D838" s="12"/>
      <c r="E838" s="12"/>
      <c r="F838" s="12"/>
      <c r="G838" s="29"/>
      <c r="H838" s="30"/>
    </row>
    <row r="839">
      <c r="B839" s="20" t="s">
        <v>15</v>
      </c>
      <c r="C839" s="4"/>
      <c r="D839" s="5"/>
      <c r="E839" s="9">
        <f>SUM(E836:E838)</f>
        <v>0</v>
      </c>
      <c r="F839" s="12"/>
      <c r="G839" s="29"/>
      <c r="H839" s="30"/>
    </row>
    <row r="840">
      <c r="B840" s="31" t="s">
        <v>20</v>
      </c>
      <c r="C840" s="4"/>
      <c r="D840" s="4"/>
      <c r="E840" s="4"/>
      <c r="F840" s="5"/>
      <c r="G840" s="29"/>
      <c r="H840" s="30"/>
    </row>
    <row r="841">
      <c r="B841" s="9" t="s">
        <v>2</v>
      </c>
      <c r="C841" s="23" t="s">
        <v>21</v>
      </c>
      <c r="D841" s="20" t="s">
        <v>4</v>
      </c>
      <c r="E841" s="9" t="s">
        <v>5</v>
      </c>
      <c r="F841" s="9" t="s">
        <v>6</v>
      </c>
      <c r="G841" s="29"/>
      <c r="H841" s="30"/>
    </row>
    <row r="842">
      <c r="B842" s="12">
        <v>1.0</v>
      </c>
      <c r="C842" s="28"/>
      <c r="D842" s="12"/>
      <c r="E842" s="12"/>
      <c r="F842" s="12"/>
      <c r="G842" s="29"/>
      <c r="H842" s="30"/>
    </row>
    <row r="843">
      <c r="B843" s="12">
        <v>2.0</v>
      </c>
      <c r="C843" s="13"/>
      <c r="D843" s="12"/>
      <c r="E843" s="12"/>
      <c r="F843" s="12"/>
      <c r="G843" s="29"/>
      <c r="H843" s="30"/>
    </row>
    <row r="844">
      <c r="B844" s="12">
        <v>3.0</v>
      </c>
      <c r="C844" s="13"/>
      <c r="D844" s="12"/>
      <c r="E844" s="12"/>
      <c r="F844" s="12"/>
      <c r="G844" s="29"/>
      <c r="H844" s="30"/>
    </row>
    <row r="845">
      <c r="B845" s="20" t="s">
        <v>15</v>
      </c>
      <c r="C845" s="4"/>
      <c r="D845" s="5"/>
      <c r="E845" s="9">
        <f>SUM(E842:E844)</f>
        <v>0</v>
      </c>
      <c r="F845" s="12"/>
      <c r="G845" s="29"/>
      <c r="H845" s="30"/>
    </row>
    <row r="846">
      <c r="B846" s="32" t="s">
        <v>22</v>
      </c>
      <c r="C846" s="4"/>
      <c r="D846" s="4"/>
      <c r="E846" s="4"/>
      <c r="F846" s="5"/>
      <c r="G846" s="29"/>
      <c r="H846" s="30"/>
    </row>
    <row r="847">
      <c r="B847" s="9" t="s">
        <v>2</v>
      </c>
      <c r="C847" s="23" t="s">
        <v>23</v>
      </c>
      <c r="D847" s="20" t="s">
        <v>4</v>
      </c>
      <c r="E847" s="9" t="s">
        <v>5</v>
      </c>
      <c r="F847" s="9" t="s">
        <v>6</v>
      </c>
      <c r="G847" s="29"/>
      <c r="H847" s="30"/>
    </row>
    <row r="848">
      <c r="B848" s="12">
        <v>1.0</v>
      </c>
      <c r="C848" s="25"/>
      <c r="D848" s="13"/>
      <c r="E848" s="13"/>
      <c r="F848" s="13"/>
      <c r="G848" s="29"/>
      <c r="H848" s="30"/>
    </row>
    <row r="849">
      <c r="B849" s="12">
        <v>2.0</v>
      </c>
      <c r="C849" s="13"/>
      <c r="D849" s="12"/>
      <c r="E849" s="12"/>
      <c r="F849" s="12"/>
      <c r="G849" s="29"/>
      <c r="H849" s="30"/>
    </row>
    <row r="850">
      <c r="B850" s="12">
        <v>3.0</v>
      </c>
      <c r="C850" s="13"/>
      <c r="D850" s="12"/>
      <c r="E850" s="12"/>
      <c r="F850" s="12"/>
      <c r="G850" s="29"/>
      <c r="H850" s="30"/>
    </row>
    <row r="851">
      <c r="B851" s="20" t="s">
        <v>15</v>
      </c>
      <c r="C851" s="4"/>
      <c r="D851" s="5"/>
      <c r="E851" s="9">
        <f>SUM(E848:E850)</f>
        <v>0</v>
      </c>
      <c r="F851" s="12"/>
      <c r="G851" s="29"/>
      <c r="H851" s="30"/>
    </row>
    <row r="852">
      <c r="B852" s="32" t="s">
        <v>24</v>
      </c>
      <c r="C852" s="4"/>
      <c r="D852" s="4"/>
      <c r="E852" s="4"/>
      <c r="F852" s="5"/>
      <c r="G852" s="29"/>
      <c r="H852" s="30"/>
    </row>
    <row r="853">
      <c r="B853" s="9" t="s">
        <v>2</v>
      </c>
      <c r="C853" s="33" t="s">
        <v>25</v>
      </c>
      <c r="D853" s="33" t="s">
        <v>26</v>
      </c>
      <c r="E853" s="9" t="s">
        <v>5</v>
      </c>
      <c r="F853" s="9" t="s">
        <v>6</v>
      </c>
      <c r="G853" s="29"/>
      <c r="H853" s="30"/>
    </row>
    <row r="854">
      <c r="B854" s="12">
        <v>1.0</v>
      </c>
      <c r="C854" s="13"/>
      <c r="D854" s="13"/>
      <c r="E854" s="12"/>
      <c r="F854" s="12"/>
      <c r="G854" s="29"/>
      <c r="H854" s="30"/>
    </row>
    <row r="855">
      <c r="B855" s="12">
        <v>2.0</v>
      </c>
      <c r="C855" s="13"/>
      <c r="D855" s="13"/>
      <c r="E855" s="12"/>
      <c r="F855" s="12"/>
      <c r="G855" s="29"/>
      <c r="H855" s="30"/>
    </row>
    <row r="856">
      <c r="B856" s="12">
        <v>3.0</v>
      </c>
      <c r="C856" s="12"/>
      <c r="D856" s="12"/>
      <c r="E856" s="12"/>
      <c r="F856" s="12"/>
      <c r="G856" s="29"/>
      <c r="H856" s="30"/>
    </row>
    <row r="857">
      <c r="B857" s="12">
        <v>4.0</v>
      </c>
      <c r="C857" s="12"/>
      <c r="D857" s="12"/>
      <c r="E857" s="12"/>
      <c r="F857" s="12"/>
      <c r="G857" s="29"/>
      <c r="H857" s="30"/>
    </row>
    <row r="858">
      <c r="B858" s="12">
        <v>5.0</v>
      </c>
      <c r="C858" s="12"/>
      <c r="D858" s="12"/>
      <c r="E858" s="12"/>
      <c r="F858" s="12"/>
      <c r="G858" s="29"/>
      <c r="H858" s="30"/>
    </row>
    <row r="859">
      <c r="B859" s="12">
        <v>6.0</v>
      </c>
      <c r="C859" s="12"/>
      <c r="D859" s="12"/>
      <c r="E859" s="12"/>
      <c r="F859" s="12"/>
      <c r="G859" s="10"/>
      <c r="H859" s="11"/>
    </row>
    <row r="860">
      <c r="B860" s="34"/>
    </row>
    <row r="862">
      <c r="A862" s="1"/>
      <c r="B862" s="3">
        <v>45798.0</v>
      </c>
      <c r="C862" s="4"/>
      <c r="D862" s="4"/>
      <c r="E862" s="4"/>
      <c r="F862" s="4"/>
      <c r="G862" s="4"/>
      <c r="H862" s="5"/>
    </row>
    <row r="863">
      <c r="B863" s="6" t="s">
        <v>0</v>
      </c>
      <c r="C863" s="4"/>
      <c r="D863" s="4"/>
      <c r="E863" s="4"/>
      <c r="F863" s="5"/>
      <c r="G863" s="7" t="s">
        <v>1</v>
      </c>
      <c r="H863" s="8"/>
    </row>
    <row r="864">
      <c r="B864" s="9" t="s">
        <v>2</v>
      </c>
      <c r="C864" s="9" t="s">
        <v>3</v>
      </c>
      <c r="D864" s="9" t="s">
        <v>4</v>
      </c>
      <c r="E864" s="9" t="s">
        <v>5</v>
      </c>
      <c r="F864" s="9" t="s">
        <v>6</v>
      </c>
      <c r="G864" s="10"/>
      <c r="H864" s="11"/>
    </row>
    <row r="865">
      <c r="B865" s="12">
        <v>1.0</v>
      </c>
      <c r="C865" s="13"/>
      <c r="D865" s="13"/>
      <c r="E865" s="13"/>
      <c r="F865" s="13"/>
      <c r="G865" s="14" t="s">
        <v>7</v>
      </c>
      <c r="H865" s="15">
        <f>H822 - SUMIF(F865:F874, "SR A/C - HDFC", E865:E874)-SUMIF(F891:F893, "SR A/C - HDFC", E891:E893)-SUMIF(F885:F887, "SR A/C - HDFC", E885:E887)+SUMIF(F879:F881, "SR A/C - HDFC", E879:E881)+SUMIF(F897:F902, "SR A/C - HDFC", E897:E902)</f>
        <v>3303.73</v>
      </c>
    </row>
    <row r="866">
      <c r="B866" s="12">
        <v>2.0</v>
      </c>
      <c r="C866" s="13"/>
      <c r="D866" s="13"/>
      <c r="E866" s="13"/>
      <c r="F866" s="13"/>
      <c r="G866" s="14" t="s">
        <v>8</v>
      </c>
      <c r="H866" s="15">
        <f>H823 - SUMIF(F865:F874, "DP A/C - Salary", E865:E874)-SUMIF(F891:F893, "DP A/C - Salary", E891:E893)-SUMIF(F885:F887, "DP A/C - Salary", E885:E887)+SUMIF(F879:F881, "DP A/C - Salary", E879:E881)+SUMIF(F897:F902, "DP A/C - Salary", E897:E902)</f>
        <v>5928</v>
      </c>
    </row>
    <row r="867">
      <c r="B867" s="12">
        <v>3.0</v>
      </c>
      <c r="C867" s="13"/>
      <c r="D867" s="13"/>
      <c r="E867" s="13"/>
      <c r="F867" s="13"/>
      <c r="G867" s="14" t="s">
        <v>9</v>
      </c>
      <c r="H867" s="15">
        <f>H824 - SUMIF(F865:F874, "SR CASH", E865:E874)-SUMIF(F891:F893, "SR CASH", E891:E893)-SUMIF(F885:F887, "SR CASH", E885:E887)+SUMIF(F879:F881, "SR CASH", E879:E881)+SUMIF(F897:F902, "SR CASH", E897:E902)</f>
        <v>1633</v>
      </c>
    </row>
    <row r="868">
      <c r="B868" s="12">
        <v>4.0</v>
      </c>
      <c r="C868" s="12"/>
      <c r="D868" s="12"/>
      <c r="E868" s="12"/>
      <c r="F868" s="12"/>
      <c r="G868" s="14" t="s">
        <v>10</v>
      </c>
      <c r="H868" s="15">
        <f>H825 - SUMIF(F865:F874, "DP CASH", E865:E874)-SUMIF(F891:F893, "DP CASH", E891:E893)-SUMIF(F885:F887, "DP CASH", E885:E887)+SUMIF(F879:F881, "DP CASH", E879:E881)+SUMIF(F897:F902, "DP CASH", E897:E902)</f>
        <v>839</v>
      </c>
    </row>
    <row r="869">
      <c r="B869" s="12">
        <v>5.0</v>
      </c>
      <c r="C869" s="12"/>
      <c r="D869" s="12"/>
      <c r="E869" s="12"/>
      <c r="F869" s="12"/>
      <c r="G869" s="14" t="s">
        <v>11</v>
      </c>
      <c r="H869" s="15">
        <f>H826 - SUMIF(F865:F874, "SR A/C - TDCC", E865:E874)-SUMIF(F891:F893, "SR A/C - TDCC", E891:E893)-SUMIF(F885:F887, "SR A/C - TDCC", E885:E887)+SUMIF(F879:F881, "SR A/C - TDCC", E879:E881)+SUMIF(F897:F902, "SR A/C - TDCC", E897:E902)</f>
        <v>106373.4</v>
      </c>
    </row>
    <row r="870">
      <c r="B870" s="12">
        <v>6.0</v>
      </c>
      <c r="C870" s="12"/>
      <c r="D870" s="12"/>
      <c r="E870" s="12"/>
      <c r="F870" s="12"/>
      <c r="G870" s="14" t="s">
        <v>12</v>
      </c>
      <c r="H870" s="15">
        <f>H827 - SUMIF(F865:F874, "DP A/C - IPPB", E865:E874)-SUMIF(F891:F893, "DP A/C - IPPB", E891:E893)-SUMIF(F885:F887, "DP A/C - IPPB", E885:E887)+SUMIF(F879:F881, "DP A/C - IPPB", E879:E881)+SUMIF(F897:F902, "DP A/C - IPPB", E897:E902)</f>
        <v>50</v>
      </c>
    </row>
    <row r="871">
      <c r="B871" s="12">
        <v>7.0</v>
      </c>
      <c r="C871" s="12"/>
      <c r="D871" s="12"/>
      <c r="E871" s="12"/>
      <c r="F871" s="12"/>
      <c r="G871" s="16"/>
      <c r="H871" s="5"/>
    </row>
    <row r="872">
      <c r="B872" s="12">
        <v>8.0</v>
      </c>
      <c r="C872" s="12"/>
      <c r="D872" s="12"/>
      <c r="E872" s="12"/>
      <c r="F872" s="12"/>
      <c r="G872" s="17" t="s">
        <v>13</v>
      </c>
      <c r="H872" s="5"/>
    </row>
    <row r="873">
      <c r="B873" s="12">
        <v>9.0</v>
      </c>
      <c r="C873" s="12"/>
      <c r="D873" s="12"/>
      <c r="E873" s="12"/>
      <c r="F873" s="12"/>
      <c r="G873" s="18">
        <f>E875+G830</f>
        <v>0</v>
      </c>
      <c r="H873" s="5"/>
    </row>
    <row r="874">
      <c r="B874" s="12">
        <v>10.0</v>
      </c>
      <c r="C874" s="12"/>
      <c r="D874" s="13"/>
      <c r="E874" s="13"/>
      <c r="F874" s="13"/>
      <c r="G874" s="19" t="s">
        <v>14</v>
      </c>
      <c r="H874" s="5"/>
    </row>
    <row r="875">
      <c r="B875" s="20" t="s">
        <v>15</v>
      </c>
      <c r="C875" s="4"/>
      <c r="D875" s="5"/>
      <c r="E875" s="9">
        <f>SUM(E865:E874)</f>
        <v>0</v>
      </c>
      <c r="F875" s="12"/>
      <c r="G875" s="16">
        <f>E882+G832</f>
        <v>0</v>
      </c>
      <c r="H875" s="5"/>
    </row>
    <row r="876">
      <c r="B876" s="16"/>
      <c r="C876" s="4"/>
      <c r="D876" s="4"/>
      <c r="E876" s="4"/>
      <c r="F876" s="5"/>
      <c r="G876" s="21" t="s">
        <v>16</v>
      </c>
      <c r="H876" s="5"/>
      <c r="I876" s="1"/>
    </row>
    <row r="877">
      <c r="B877" s="22" t="s">
        <v>17</v>
      </c>
      <c r="C877" s="4"/>
      <c r="D877" s="4"/>
      <c r="E877" s="4"/>
      <c r="F877" s="5"/>
      <c r="G877" s="16">
        <f>E888+G834-SUMIF(C879:C881,"Reimbursement",E879:E881)</f>
        <v>0</v>
      </c>
      <c r="H877" s="5"/>
    </row>
    <row r="878">
      <c r="B878" s="9" t="s">
        <v>2</v>
      </c>
      <c r="C878" s="23" t="s">
        <v>18</v>
      </c>
      <c r="D878" s="20" t="s">
        <v>4</v>
      </c>
      <c r="E878" s="9" t="s">
        <v>5</v>
      </c>
      <c r="F878" s="9" t="s">
        <v>6</v>
      </c>
      <c r="G878" s="24" t="s">
        <v>19</v>
      </c>
      <c r="H878" s="5"/>
    </row>
    <row r="879">
      <c r="B879" s="12">
        <v>1.0</v>
      </c>
      <c r="C879" s="25"/>
      <c r="D879" s="13"/>
      <c r="E879" s="13"/>
      <c r="F879" s="13"/>
      <c r="G879" s="26">
        <f>E894+G836</f>
        <v>0</v>
      </c>
      <c r="H879" s="5"/>
    </row>
    <row r="880">
      <c r="B880" s="12">
        <v>2.0</v>
      </c>
      <c r="C880" s="28"/>
      <c r="D880" s="12"/>
      <c r="E880" s="12"/>
      <c r="F880" s="12"/>
      <c r="G880" s="27"/>
      <c r="H880" s="8"/>
    </row>
    <row r="881">
      <c r="B881" s="12">
        <v>3.0</v>
      </c>
      <c r="C881" s="28"/>
      <c r="D881" s="12"/>
      <c r="E881" s="12"/>
      <c r="F881" s="12"/>
      <c r="G881" s="29"/>
      <c r="H881" s="30"/>
    </row>
    <row r="882">
      <c r="B882" s="20" t="s">
        <v>15</v>
      </c>
      <c r="C882" s="4"/>
      <c r="D882" s="5"/>
      <c r="E882" s="9">
        <f>SUM(E879:E881)</f>
        <v>0</v>
      </c>
      <c r="F882" s="12"/>
      <c r="G882" s="29"/>
      <c r="H882" s="30"/>
    </row>
    <row r="883">
      <c r="B883" s="31" t="s">
        <v>20</v>
      </c>
      <c r="C883" s="4"/>
      <c r="D883" s="4"/>
      <c r="E883" s="4"/>
      <c r="F883" s="5"/>
      <c r="G883" s="29"/>
      <c r="H883" s="30"/>
    </row>
    <row r="884">
      <c r="B884" s="9" t="s">
        <v>2</v>
      </c>
      <c r="C884" s="23" t="s">
        <v>21</v>
      </c>
      <c r="D884" s="20" t="s">
        <v>4</v>
      </c>
      <c r="E884" s="9" t="s">
        <v>5</v>
      </c>
      <c r="F884" s="9" t="s">
        <v>6</v>
      </c>
      <c r="G884" s="29"/>
      <c r="H884" s="30"/>
    </row>
    <row r="885">
      <c r="B885" s="12">
        <v>1.0</v>
      </c>
      <c r="C885" s="25"/>
      <c r="D885" s="13"/>
      <c r="E885" s="13"/>
      <c r="F885" s="13"/>
      <c r="G885" s="29"/>
      <c r="H885" s="30"/>
    </row>
    <row r="886">
      <c r="B886" s="12">
        <v>2.0</v>
      </c>
      <c r="C886" s="13"/>
      <c r="D886" s="12"/>
      <c r="E886" s="12"/>
      <c r="F886" s="12"/>
      <c r="G886" s="29"/>
      <c r="H886" s="30"/>
    </row>
    <row r="887">
      <c r="B887" s="12">
        <v>3.0</v>
      </c>
      <c r="C887" s="13"/>
      <c r="D887" s="12"/>
      <c r="E887" s="12"/>
      <c r="F887" s="12"/>
      <c r="G887" s="29"/>
      <c r="H887" s="30"/>
    </row>
    <row r="888">
      <c r="B888" s="20" t="s">
        <v>15</v>
      </c>
      <c r="C888" s="4"/>
      <c r="D888" s="5"/>
      <c r="E888" s="9">
        <f>SUM(E885:E887)</f>
        <v>0</v>
      </c>
      <c r="F888" s="12"/>
      <c r="G888" s="29"/>
      <c r="H888" s="30"/>
    </row>
    <row r="889">
      <c r="B889" s="32" t="s">
        <v>22</v>
      </c>
      <c r="C889" s="4"/>
      <c r="D889" s="4"/>
      <c r="E889" s="4"/>
      <c r="F889" s="5"/>
      <c r="G889" s="29"/>
      <c r="H889" s="30"/>
    </row>
    <row r="890">
      <c r="B890" s="9" t="s">
        <v>2</v>
      </c>
      <c r="C890" s="23" t="s">
        <v>23</v>
      </c>
      <c r="D890" s="20" t="s">
        <v>4</v>
      </c>
      <c r="E890" s="9" t="s">
        <v>5</v>
      </c>
      <c r="F890" s="9" t="s">
        <v>6</v>
      </c>
      <c r="G890" s="29"/>
      <c r="H890" s="30"/>
    </row>
    <row r="891">
      <c r="B891" s="12">
        <v>1.0</v>
      </c>
      <c r="C891" s="28"/>
      <c r="D891" s="12"/>
      <c r="E891" s="12"/>
      <c r="F891" s="12"/>
      <c r="G891" s="29"/>
      <c r="H891" s="30"/>
    </row>
    <row r="892">
      <c r="B892" s="12">
        <v>2.0</v>
      </c>
      <c r="C892" s="13"/>
      <c r="D892" s="12"/>
      <c r="E892" s="12"/>
      <c r="F892" s="12"/>
      <c r="G892" s="29"/>
      <c r="H892" s="30"/>
    </row>
    <row r="893">
      <c r="B893" s="12">
        <v>3.0</v>
      </c>
      <c r="C893" s="13"/>
      <c r="D893" s="12"/>
      <c r="E893" s="12"/>
      <c r="F893" s="12"/>
      <c r="G893" s="29"/>
      <c r="H893" s="30"/>
    </row>
    <row r="894">
      <c r="B894" s="20" t="s">
        <v>15</v>
      </c>
      <c r="C894" s="4"/>
      <c r="D894" s="5"/>
      <c r="E894" s="9">
        <f>SUM(E891:E893)</f>
        <v>0</v>
      </c>
      <c r="F894" s="12"/>
      <c r="G894" s="29"/>
      <c r="H894" s="30"/>
    </row>
    <row r="895">
      <c r="B895" s="32" t="s">
        <v>24</v>
      </c>
      <c r="C895" s="4"/>
      <c r="D895" s="4"/>
      <c r="E895" s="4"/>
      <c r="F895" s="5"/>
      <c r="G895" s="29"/>
      <c r="H895" s="30"/>
    </row>
    <row r="896">
      <c r="B896" s="9" t="s">
        <v>2</v>
      </c>
      <c r="C896" s="33" t="s">
        <v>25</v>
      </c>
      <c r="D896" s="33" t="s">
        <v>26</v>
      </c>
      <c r="E896" s="9" t="s">
        <v>5</v>
      </c>
      <c r="F896" s="9" t="s">
        <v>6</v>
      </c>
      <c r="G896" s="29"/>
      <c r="H896" s="30"/>
    </row>
    <row r="897">
      <c r="B897" s="12">
        <v>1.0</v>
      </c>
      <c r="C897" s="13"/>
      <c r="D897" s="13"/>
      <c r="E897" s="12"/>
      <c r="F897" s="12"/>
      <c r="G897" s="29"/>
      <c r="H897" s="30"/>
    </row>
    <row r="898">
      <c r="B898" s="12">
        <v>2.0</v>
      </c>
      <c r="C898" s="13"/>
      <c r="D898" s="13"/>
      <c r="E898" s="12"/>
      <c r="F898" s="12"/>
      <c r="G898" s="29"/>
      <c r="H898" s="30"/>
    </row>
    <row r="899">
      <c r="B899" s="12">
        <v>3.0</v>
      </c>
      <c r="C899" s="12"/>
      <c r="D899" s="12"/>
      <c r="E899" s="12"/>
      <c r="F899" s="12"/>
      <c r="G899" s="29"/>
      <c r="H899" s="30"/>
    </row>
    <row r="900">
      <c r="B900" s="12">
        <v>4.0</v>
      </c>
      <c r="C900" s="12"/>
      <c r="D900" s="12"/>
      <c r="E900" s="12"/>
      <c r="F900" s="12"/>
      <c r="G900" s="29"/>
      <c r="H900" s="30"/>
    </row>
    <row r="901">
      <c r="B901" s="12">
        <v>5.0</v>
      </c>
      <c r="C901" s="12"/>
      <c r="D901" s="12"/>
      <c r="E901" s="12"/>
      <c r="F901" s="12"/>
      <c r="G901" s="29"/>
      <c r="H901" s="30"/>
    </row>
    <row r="902">
      <c r="B902" s="12">
        <v>6.0</v>
      </c>
      <c r="C902" s="12"/>
      <c r="D902" s="12"/>
      <c r="E902" s="12"/>
      <c r="F902" s="12"/>
      <c r="G902" s="10"/>
      <c r="H902" s="11"/>
    </row>
    <row r="903">
      <c r="B903" s="34"/>
    </row>
    <row r="905">
      <c r="A905" s="1"/>
      <c r="B905" s="3">
        <v>45799.0</v>
      </c>
      <c r="C905" s="4"/>
      <c r="D905" s="4"/>
      <c r="E905" s="4"/>
      <c r="F905" s="4"/>
      <c r="G905" s="4"/>
      <c r="H905" s="5"/>
    </row>
    <row r="906">
      <c r="B906" s="6" t="s">
        <v>0</v>
      </c>
      <c r="C906" s="4"/>
      <c r="D906" s="4"/>
      <c r="E906" s="4"/>
      <c r="F906" s="5"/>
      <c r="G906" s="7" t="s">
        <v>1</v>
      </c>
      <c r="H906" s="8"/>
    </row>
    <row r="907">
      <c r="B907" s="9" t="s">
        <v>2</v>
      </c>
      <c r="C907" s="9" t="s">
        <v>3</v>
      </c>
      <c r="D907" s="9" t="s">
        <v>4</v>
      </c>
      <c r="E907" s="9" t="s">
        <v>5</v>
      </c>
      <c r="F907" s="9" t="s">
        <v>6</v>
      </c>
      <c r="G907" s="10"/>
      <c r="H907" s="11"/>
    </row>
    <row r="908">
      <c r="B908" s="12">
        <v>1.0</v>
      </c>
      <c r="C908" s="13"/>
      <c r="D908" s="13"/>
      <c r="E908" s="13"/>
      <c r="F908" s="13"/>
      <c r="G908" s="14" t="s">
        <v>7</v>
      </c>
      <c r="H908" s="15">
        <f>H865 - SUMIF(F908:F917, "SR A/C - HDFC", E908:E917)-SUMIF(F934:F936, "SR A/C - HDFC", E934:E936)-SUMIF(F928:F930, "SR A/C - HDFC", E928:E930)+SUMIF(F922:F924, "SR A/C - HDFC", E922:E924)+SUMIF(F940:F945, "SR A/C - HDFC", E940:E945)</f>
        <v>3303.73</v>
      </c>
    </row>
    <row r="909">
      <c r="B909" s="12">
        <v>2.0</v>
      </c>
      <c r="C909" s="13"/>
      <c r="D909" s="13"/>
      <c r="E909" s="13"/>
      <c r="F909" s="13"/>
      <c r="G909" s="14" t="s">
        <v>8</v>
      </c>
      <c r="H909" s="15">
        <f>H866 - SUMIF(F908:F917, "DP A/C - Salary", E908:E917)-SUMIF(F934:F936, "DP A/C - Salary", E934:E936)-SUMIF(F928:F930, "DP A/C - Salary", E928:E930)+SUMIF(F922:F924, "DP A/C - Salary", E922:E924)+SUMIF(F940:F945, "DP A/C - Salary", E940:E945)</f>
        <v>5928</v>
      </c>
    </row>
    <row r="910">
      <c r="B910" s="12">
        <v>3.0</v>
      </c>
      <c r="C910" s="13"/>
      <c r="D910" s="13"/>
      <c r="E910" s="13"/>
      <c r="F910" s="13"/>
      <c r="G910" s="14" t="s">
        <v>9</v>
      </c>
      <c r="H910" s="15">
        <f>H867 - SUMIF(F908:F917, "SR CASH", E908:E917)-SUMIF(F934:F936, "SR CASH", E934:E936)-SUMIF(F928:F930, "SR CASH", E928:E930)+SUMIF(F922:F924, "SR CASH", E922:E924)+SUMIF(F940:F945, "SR CASH", E940:E945)</f>
        <v>1633</v>
      </c>
    </row>
    <row r="911">
      <c r="B911" s="12">
        <v>4.0</v>
      </c>
      <c r="C911" s="13"/>
      <c r="D911" s="13"/>
      <c r="E911" s="13"/>
      <c r="F911" s="13"/>
      <c r="G911" s="14" t="s">
        <v>10</v>
      </c>
      <c r="H911" s="15">
        <f>H868 - SUMIF(F908:F917, "DP CASH", E908:E917)-SUMIF(F934:F936, "DP CASH", E934:E936)-SUMIF(F928:F930, "DP CASH", E928:E930)+SUMIF(F922:F924, "DP CASH", E922:E924)+SUMIF(F940:F945, "DP CASH", E940:E945)</f>
        <v>839</v>
      </c>
    </row>
    <row r="912">
      <c r="B912" s="12">
        <v>5.0</v>
      </c>
      <c r="C912" s="13"/>
      <c r="D912" s="13"/>
      <c r="E912" s="13"/>
      <c r="F912" s="13"/>
      <c r="G912" s="14" t="s">
        <v>11</v>
      </c>
      <c r="H912" s="15">
        <f>H869 - SUMIF(F908:F917, "SR A/C - TDCC", E908:E917)-SUMIF(F934:F936, "SR A/C - TDCC", E934:E936)-SUMIF(F928:F930, "SR A/C - TDCC", E928:E930)+SUMIF(F922:F924, "SR A/C - TDCC", E922:E924)+SUMIF(F940:F945, "SR A/C - TDCC", E940:E945)</f>
        <v>106373.4</v>
      </c>
    </row>
    <row r="913">
      <c r="B913" s="12">
        <v>6.0</v>
      </c>
      <c r="C913" s="12"/>
      <c r="D913" s="12"/>
      <c r="E913" s="12"/>
      <c r="F913" s="12"/>
      <c r="G913" s="14" t="s">
        <v>12</v>
      </c>
      <c r="H913" s="15">
        <f>H870 - SUMIF(F908:F917, "DP A/C - IPPB", E908:E917)-SUMIF(F934:F936, "DP A/C - IPPB", E934:E936)-SUMIF(F928:F930, "DP A/C - IPPB", E928:E930)+SUMIF(F922:F924, "DP A/C - IPPB", E922:E924)+SUMIF(F940:F945, "DP A/C - IPPB", E940:E945)</f>
        <v>50</v>
      </c>
    </row>
    <row r="914">
      <c r="B914" s="12">
        <v>7.0</v>
      </c>
      <c r="C914" s="12"/>
      <c r="D914" s="12"/>
      <c r="E914" s="12"/>
      <c r="F914" s="12"/>
      <c r="G914" s="16"/>
      <c r="H914" s="5"/>
    </row>
    <row r="915">
      <c r="B915" s="12">
        <v>8.0</v>
      </c>
      <c r="C915" s="12"/>
      <c r="D915" s="12"/>
      <c r="E915" s="12"/>
      <c r="F915" s="12"/>
      <c r="G915" s="17" t="s">
        <v>13</v>
      </c>
      <c r="H915" s="5"/>
    </row>
    <row r="916">
      <c r="B916" s="12">
        <v>9.0</v>
      </c>
      <c r="C916" s="12"/>
      <c r="D916" s="12"/>
      <c r="E916" s="12"/>
      <c r="F916" s="12"/>
      <c r="G916" s="18">
        <f>E918+G873</f>
        <v>0</v>
      </c>
      <c r="H916" s="5"/>
    </row>
    <row r="917">
      <c r="B917" s="12">
        <v>10.0</v>
      </c>
      <c r="C917" s="12"/>
      <c r="D917" s="12"/>
      <c r="E917" s="12"/>
      <c r="F917" s="12"/>
      <c r="G917" s="19" t="s">
        <v>14</v>
      </c>
      <c r="H917" s="5"/>
    </row>
    <row r="918">
      <c r="B918" s="20" t="s">
        <v>15</v>
      </c>
      <c r="C918" s="4"/>
      <c r="D918" s="5"/>
      <c r="E918" s="9">
        <f>SUM(E908:E917)</f>
        <v>0</v>
      </c>
      <c r="F918" s="12"/>
      <c r="G918" s="16">
        <f>E925+G875</f>
        <v>0</v>
      </c>
      <c r="H918" s="5"/>
    </row>
    <row r="919">
      <c r="B919" s="16"/>
      <c r="C919" s="4"/>
      <c r="D919" s="4"/>
      <c r="E919" s="4"/>
      <c r="F919" s="5"/>
      <c r="G919" s="21" t="s">
        <v>16</v>
      </c>
      <c r="H919" s="5"/>
      <c r="I919" s="1"/>
    </row>
    <row r="920">
      <c r="B920" s="22" t="s">
        <v>17</v>
      </c>
      <c r="C920" s="4"/>
      <c r="D920" s="4"/>
      <c r="E920" s="4"/>
      <c r="F920" s="5"/>
      <c r="G920" s="16">
        <f>E931+G877-SUMIF(C922:C924,"Reimbursement",E922:E924)</f>
        <v>0</v>
      </c>
      <c r="H920" s="5"/>
    </row>
    <row r="921">
      <c r="B921" s="9" t="s">
        <v>2</v>
      </c>
      <c r="C921" s="23" t="s">
        <v>18</v>
      </c>
      <c r="D921" s="20" t="s">
        <v>4</v>
      </c>
      <c r="E921" s="9" t="s">
        <v>5</v>
      </c>
      <c r="F921" s="9" t="s">
        <v>6</v>
      </c>
      <c r="G921" s="24" t="s">
        <v>19</v>
      </c>
      <c r="H921" s="5"/>
    </row>
    <row r="922">
      <c r="B922" s="12">
        <v>1.0</v>
      </c>
      <c r="C922" s="25"/>
      <c r="D922" s="13"/>
      <c r="E922" s="13"/>
      <c r="F922" s="13"/>
      <c r="G922" s="26">
        <f>E937+G879</f>
        <v>0</v>
      </c>
      <c r="H922" s="5"/>
    </row>
    <row r="923">
      <c r="B923" s="12">
        <v>2.0</v>
      </c>
      <c r="C923" s="28"/>
      <c r="D923" s="12"/>
      <c r="E923" s="12"/>
      <c r="F923" s="12"/>
      <c r="G923" s="27"/>
      <c r="H923" s="8"/>
    </row>
    <row r="924">
      <c r="B924" s="12">
        <v>3.0</v>
      </c>
      <c r="C924" s="28"/>
      <c r="D924" s="12"/>
      <c r="E924" s="12"/>
      <c r="F924" s="12"/>
      <c r="G924" s="29"/>
      <c r="H924" s="30"/>
    </row>
    <row r="925">
      <c r="B925" s="20" t="s">
        <v>15</v>
      </c>
      <c r="C925" s="4"/>
      <c r="D925" s="5"/>
      <c r="E925" s="9">
        <f>SUM(E922:E924)</f>
        <v>0</v>
      </c>
      <c r="F925" s="12"/>
      <c r="G925" s="29"/>
      <c r="H925" s="30"/>
    </row>
    <row r="926">
      <c r="B926" s="31" t="s">
        <v>20</v>
      </c>
      <c r="C926" s="4"/>
      <c r="D926" s="4"/>
      <c r="E926" s="4"/>
      <c r="F926" s="5"/>
      <c r="G926" s="29"/>
      <c r="H926" s="30"/>
    </row>
    <row r="927">
      <c r="B927" s="9" t="s">
        <v>2</v>
      </c>
      <c r="C927" s="23" t="s">
        <v>21</v>
      </c>
      <c r="D927" s="20" t="s">
        <v>4</v>
      </c>
      <c r="E927" s="9" t="s">
        <v>5</v>
      </c>
      <c r="F927" s="9" t="s">
        <v>6</v>
      </c>
      <c r="G927" s="29"/>
      <c r="H927" s="30"/>
    </row>
    <row r="928">
      <c r="B928" s="12">
        <v>1.0</v>
      </c>
      <c r="C928" s="28"/>
      <c r="D928" s="12"/>
      <c r="E928" s="12"/>
      <c r="F928" s="12"/>
      <c r="G928" s="29"/>
      <c r="H928" s="30"/>
    </row>
    <row r="929">
      <c r="B929" s="12">
        <v>2.0</v>
      </c>
      <c r="C929" s="13"/>
      <c r="D929" s="12"/>
      <c r="E929" s="12"/>
      <c r="F929" s="12"/>
      <c r="G929" s="29"/>
      <c r="H929" s="30"/>
    </row>
    <row r="930">
      <c r="B930" s="12">
        <v>3.0</v>
      </c>
      <c r="C930" s="13"/>
      <c r="D930" s="12"/>
      <c r="E930" s="12"/>
      <c r="F930" s="12"/>
      <c r="G930" s="29"/>
      <c r="H930" s="30"/>
    </row>
    <row r="931">
      <c r="B931" s="20" t="s">
        <v>15</v>
      </c>
      <c r="C931" s="4"/>
      <c r="D931" s="5"/>
      <c r="E931" s="9">
        <f>SUM(E928:E930)</f>
        <v>0</v>
      </c>
      <c r="F931" s="12"/>
      <c r="G931" s="29"/>
      <c r="H931" s="30"/>
    </row>
    <row r="932">
      <c r="B932" s="32" t="s">
        <v>22</v>
      </c>
      <c r="C932" s="4"/>
      <c r="D932" s="4"/>
      <c r="E932" s="4"/>
      <c r="F932" s="5"/>
      <c r="G932" s="29"/>
      <c r="H932" s="30"/>
    </row>
    <row r="933">
      <c r="B933" s="9" t="s">
        <v>2</v>
      </c>
      <c r="C933" s="23" t="s">
        <v>23</v>
      </c>
      <c r="D933" s="20" t="s">
        <v>4</v>
      </c>
      <c r="E933" s="9" t="s">
        <v>5</v>
      </c>
      <c r="F933" s="9" t="s">
        <v>6</v>
      </c>
      <c r="G933" s="29"/>
      <c r="H933" s="30"/>
    </row>
    <row r="934">
      <c r="B934" s="12">
        <v>1.0</v>
      </c>
      <c r="C934" s="28"/>
      <c r="D934" s="12"/>
      <c r="E934" s="12"/>
      <c r="F934" s="12"/>
      <c r="G934" s="29"/>
      <c r="H934" s="30"/>
    </row>
    <row r="935">
      <c r="B935" s="12">
        <v>2.0</v>
      </c>
      <c r="C935" s="13"/>
      <c r="D935" s="12"/>
      <c r="E935" s="12"/>
      <c r="F935" s="12"/>
      <c r="G935" s="29"/>
      <c r="H935" s="30"/>
    </row>
    <row r="936">
      <c r="B936" s="12">
        <v>3.0</v>
      </c>
      <c r="C936" s="13"/>
      <c r="D936" s="12"/>
      <c r="E936" s="12"/>
      <c r="F936" s="12"/>
      <c r="G936" s="29"/>
      <c r="H936" s="30"/>
    </row>
    <row r="937">
      <c r="B937" s="20" t="s">
        <v>15</v>
      </c>
      <c r="C937" s="4"/>
      <c r="D937" s="5"/>
      <c r="E937" s="9">
        <f>SUM(E934:E936)</f>
        <v>0</v>
      </c>
      <c r="F937" s="12"/>
      <c r="G937" s="29"/>
      <c r="H937" s="30"/>
    </row>
    <row r="938">
      <c r="B938" s="32" t="s">
        <v>24</v>
      </c>
      <c r="C938" s="4"/>
      <c r="D938" s="4"/>
      <c r="E938" s="4"/>
      <c r="F938" s="5"/>
      <c r="G938" s="29"/>
      <c r="H938" s="30"/>
    </row>
    <row r="939">
      <c r="B939" s="9" t="s">
        <v>2</v>
      </c>
      <c r="C939" s="33" t="s">
        <v>25</v>
      </c>
      <c r="D939" s="33" t="s">
        <v>26</v>
      </c>
      <c r="E939" s="9" t="s">
        <v>5</v>
      </c>
      <c r="F939" s="9" t="s">
        <v>6</v>
      </c>
      <c r="G939" s="29"/>
      <c r="H939" s="30"/>
    </row>
    <row r="940">
      <c r="B940" s="12">
        <v>1.0</v>
      </c>
      <c r="C940" s="13"/>
      <c r="D940" s="13"/>
      <c r="E940" s="12"/>
      <c r="F940" s="12"/>
      <c r="G940" s="29"/>
      <c r="H940" s="30"/>
    </row>
    <row r="941">
      <c r="B941" s="12">
        <v>2.0</v>
      </c>
      <c r="C941" s="13"/>
      <c r="D941" s="13"/>
      <c r="E941" s="12"/>
      <c r="F941" s="12"/>
      <c r="G941" s="29"/>
      <c r="H941" s="30"/>
    </row>
    <row r="942">
      <c r="B942" s="12">
        <v>3.0</v>
      </c>
      <c r="C942" s="12"/>
      <c r="D942" s="12"/>
      <c r="E942" s="12"/>
      <c r="F942" s="12"/>
      <c r="G942" s="29"/>
      <c r="H942" s="30"/>
    </row>
    <row r="943">
      <c r="B943" s="12">
        <v>4.0</v>
      </c>
      <c r="C943" s="12"/>
      <c r="D943" s="12"/>
      <c r="E943" s="12"/>
      <c r="F943" s="12"/>
      <c r="G943" s="29"/>
      <c r="H943" s="30"/>
    </row>
    <row r="944">
      <c r="B944" s="12">
        <v>5.0</v>
      </c>
      <c r="C944" s="12"/>
      <c r="D944" s="12"/>
      <c r="E944" s="12"/>
      <c r="F944" s="12"/>
      <c r="G944" s="29"/>
      <c r="H944" s="30"/>
    </row>
    <row r="945">
      <c r="B945" s="12">
        <v>6.0</v>
      </c>
      <c r="C945" s="12"/>
      <c r="D945" s="12"/>
      <c r="E945" s="12"/>
      <c r="F945" s="12"/>
      <c r="G945" s="10"/>
      <c r="H945" s="11"/>
    </row>
    <row r="946">
      <c r="B946" s="34"/>
    </row>
    <row r="948">
      <c r="A948" s="1"/>
      <c r="B948" s="3">
        <v>45800.0</v>
      </c>
      <c r="C948" s="4"/>
      <c r="D948" s="4"/>
      <c r="E948" s="4"/>
      <c r="F948" s="4"/>
      <c r="G948" s="4"/>
      <c r="H948" s="5"/>
    </row>
    <row r="949">
      <c r="B949" s="6" t="s">
        <v>0</v>
      </c>
      <c r="C949" s="4"/>
      <c r="D949" s="4"/>
      <c r="E949" s="4"/>
      <c r="F949" s="5"/>
      <c r="G949" s="7" t="s">
        <v>1</v>
      </c>
      <c r="H949" s="8"/>
    </row>
    <row r="950">
      <c r="B950" s="9" t="s">
        <v>2</v>
      </c>
      <c r="C950" s="9" t="s">
        <v>3</v>
      </c>
      <c r="D950" s="9" t="s">
        <v>4</v>
      </c>
      <c r="E950" s="9" t="s">
        <v>5</v>
      </c>
      <c r="F950" s="9" t="s">
        <v>6</v>
      </c>
      <c r="G950" s="10"/>
      <c r="H950" s="11"/>
    </row>
    <row r="951">
      <c r="B951" s="12">
        <v>1.0</v>
      </c>
      <c r="C951" s="13"/>
      <c r="D951" s="13"/>
      <c r="E951" s="13"/>
      <c r="F951" s="13"/>
      <c r="G951" s="14" t="s">
        <v>7</v>
      </c>
      <c r="H951" s="15">
        <f>H908 - SUMIF(F951:F960, "SR A/C - HDFC", E951:E960)-SUMIF(F977:F979, "SR A/C - HDFC", E977:E979)-SUMIF(F971:F973, "SR A/C - HDFC", E971:E973)+SUMIF(F965:F967, "SR A/C - HDFC", E965:E967)+SUMIF(F983:F988, "SR A/C - HDFC", E983:E988)</f>
        <v>3303.73</v>
      </c>
    </row>
    <row r="952">
      <c r="B952" s="12">
        <v>2.0</v>
      </c>
      <c r="C952" s="13"/>
      <c r="D952" s="13"/>
      <c r="E952" s="13"/>
      <c r="F952" s="13"/>
      <c r="G952" s="14" t="s">
        <v>8</v>
      </c>
      <c r="H952" s="15">
        <f>H909 - SUMIF(F951:F960, "DP A/C - Salary", E951:E960)-SUMIF(F977:F979, "DP A/C - Salary", E977:E979)-SUMIF(F971:F973, "DP A/C - Salary", E971:E973)+SUMIF(F965:F967, "DP A/C - Salary", E965:E967)+SUMIF(F983:F988, "DP A/C - Salary", E983:E988)</f>
        <v>5928</v>
      </c>
    </row>
    <row r="953">
      <c r="B953" s="12">
        <v>3.0</v>
      </c>
      <c r="C953" s="13"/>
      <c r="D953" s="13"/>
      <c r="E953" s="13"/>
      <c r="F953" s="13"/>
      <c r="G953" s="14" t="s">
        <v>9</v>
      </c>
      <c r="H953" s="15">
        <f>H910 - SUMIF(F951:F960, "SR CASH", E951:E960)-SUMIF(F977:F979, "SR CASH", E977:E979)-SUMIF(F971:F973, "SR CASH", E971:E973)+SUMIF(F965:F967, "SR CASH", E965:E967)+SUMIF(F983:F988, "SR CASH", E983:E988)</f>
        <v>1633</v>
      </c>
    </row>
    <row r="954">
      <c r="B954" s="12">
        <v>4.0</v>
      </c>
      <c r="C954" s="13"/>
      <c r="D954" s="13"/>
      <c r="E954" s="13"/>
      <c r="F954" s="13"/>
      <c r="G954" s="14" t="s">
        <v>10</v>
      </c>
      <c r="H954" s="15">
        <f>H911 - SUMIF(F951:F960, "DP CASH", E951:E960)-SUMIF(F977:F979, "DP CASH", E977:E979)-SUMIF(F971:F973, "DP CASH", E971:E973)+SUMIF(F965:F967, "DP CASH", E965:E967)+SUMIF(F983:F988, "DP CASH", E983:E988)</f>
        <v>839</v>
      </c>
    </row>
    <row r="955">
      <c r="B955" s="12">
        <v>5.0</v>
      </c>
      <c r="C955" s="12"/>
      <c r="D955" s="12"/>
      <c r="E955" s="12"/>
      <c r="F955" s="12"/>
      <c r="G955" s="14" t="s">
        <v>11</v>
      </c>
      <c r="H955" s="15">
        <f>H912 - SUMIF(F951:F960, "SR A/C - TDCC", E951:E960)-SUMIF(F977:F979, "SR A/C - TDCC", E977:E979)-SUMIF(F971:F973, "SR A/C - TDCC", E971:E973)+SUMIF(F965:F967, "SR A/C - TDCC", E965:E967)+SUMIF(F983:F988, "SR A/C - TDCC", E983:E988)</f>
        <v>106373.4</v>
      </c>
    </row>
    <row r="956">
      <c r="B956" s="12">
        <v>6.0</v>
      </c>
      <c r="C956" s="12"/>
      <c r="D956" s="12"/>
      <c r="E956" s="12"/>
      <c r="F956" s="12"/>
      <c r="G956" s="14" t="s">
        <v>12</v>
      </c>
      <c r="H956" s="15">
        <f>H913 - SUMIF(F951:F960, "DP A/C - IPPB", E951:E960)-SUMIF(F977:F979, "DP A/C - IPPB", E977:E979)-SUMIF(F971:F973, "DP A/C - IPPB", E971:E973)+SUMIF(F965:F967, "DP A/C - IPPB", E965:E967)+SUMIF(F983:F988, "DP A/C - IPPB", E983:E988)</f>
        <v>50</v>
      </c>
    </row>
    <row r="957">
      <c r="B957" s="12">
        <v>7.0</v>
      </c>
      <c r="C957" s="12"/>
      <c r="D957" s="12"/>
      <c r="E957" s="12"/>
      <c r="F957" s="12"/>
      <c r="G957" s="16"/>
      <c r="H957" s="5"/>
    </row>
    <row r="958">
      <c r="B958" s="12">
        <v>8.0</v>
      </c>
      <c r="C958" s="12"/>
      <c r="D958" s="12"/>
      <c r="E958" s="12"/>
      <c r="F958" s="12"/>
      <c r="G958" s="17" t="s">
        <v>13</v>
      </c>
      <c r="H958" s="5"/>
    </row>
    <row r="959">
      <c r="B959" s="12">
        <v>9.0</v>
      </c>
      <c r="C959" s="12"/>
      <c r="D959" s="12"/>
      <c r="E959" s="12"/>
      <c r="F959" s="12"/>
      <c r="G959" s="18">
        <f>E961+G916</f>
        <v>0</v>
      </c>
      <c r="H959" s="5"/>
    </row>
    <row r="960">
      <c r="B960" s="12">
        <v>10.0</v>
      </c>
      <c r="C960" s="12"/>
      <c r="D960" s="12"/>
      <c r="E960" s="12"/>
      <c r="F960" s="12"/>
      <c r="G960" s="19" t="s">
        <v>14</v>
      </c>
      <c r="H960" s="5"/>
    </row>
    <row r="961">
      <c r="B961" s="20" t="s">
        <v>15</v>
      </c>
      <c r="C961" s="4"/>
      <c r="D961" s="5"/>
      <c r="E961" s="9">
        <f>SUM(E951:E960)</f>
        <v>0</v>
      </c>
      <c r="F961" s="12"/>
      <c r="G961" s="16">
        <f>E968+G918</f>
        <v>0</v>
      </c>
      <c r="H961" s="5"/>
    </row>
    <row r="962">
      <c r="B962" s="16"/>
      <c r="C962" s="4"/>
      <c r="D962" s="4"/>
      <c r="E962" s="4"/>
      <c r="F962" s="5"/>
      <c r="G962" s="21" t="s">
        <v>16</v>
      </c>
      <c r="H962" s="5"/>
      <c r="I962" s="1"/>
    </row>
    <row r="963">
      <c r="B963" s="22" t="s">
        <v>17</v>
      </c>
      <c r="C963" s="4"/>
      <c r="D963" s="4"/>
      <c r="E963" s="4"/>
      <c r="F963" s="5"/>
      <c r="G963" s="16">
        <f>E974+G920-SUMIF(C965:C967,"Reimbursement",E965:E967)</f>
        <v>0</v>
      </c>
      <c r="H963" s="5"/>
    </row>
    <row r="964">
      <c r="B964" s="9" t="s">
        <v>2</v>
      </c>
      <c r="C964" s="23" t="s">
        <v>18</v>
      </c>
      <c r="D964" s="20" t="s">
        <v>4</v>
      </c>
      <c r="E964" s="9" t="s">
        <v>5</v>
      </c>
      <c r="F964" s="9" t="s">
        <v>6</v>
      </c>
      <c r="G964" s="24" t="s">
        <v>19</v>
      </c>
      <c r="H964" s="5"/>
    </row>
    <row r="965">
      <c r="B965" s="12">
        <v>1.0</v>
      </c>
      <c r="C965" s="25"/>
      <c r="D965" s="13"/>
      <c r="E965" s="13"/>
      <c r="F965" s="13"/>
      <c r="G965" s="26">
        <f>E980+G922</f>
        <v>0</v>
      </c>
      <c r="H965" s="5"/>
    </row>
    <row r="966">
      <c r="B966" s="12">
        <v>2.0</v>
      </c>
      <c r="C966" s="28"/>
      <c r="D966" s="12"/>
      <c r="E966" s="12"/>
      <c r="F966" s="12"/>
      <c r="G966" s="27"/>
      <c r="H966" s="8"/>
    </row>
    <row r="967">
      <c r="B967" s="12">
        <v>3.0</v>
      </c>
      <c r="C967" s="28"/>
      <c r="D967" s="12"/>
      <c r="E967" s="12"/>
      <c r="F967" s="12"/>
      <c r="G967" s="29"/>
      <c r="H967" s="30"/>
    </row>
    <row r="968">
      <c r="B968" s="20" t="s">
        <v>15</v>
      </c>
      <c r="C968" s="4"/>
      <c r="D968" s="5"/>
      <c r="E968" s="9">
        <f>SUM(E965:E967)</f>
        <v>0</v>
      </c>
      <c r="F968" s="12"/>
      <c r="G968" s="29"/>
      <c r="H968" s="30"/>
    </row>
    <row r="969">
      <c r="B969" s="31" t="s">
        <v>20</v>
      </c>
      <c r="C969" s="4"/>
      <c r="D969" s="4"/>
      <c r="E969" s="4"/>
      <c r="F969" s="5"/>
      <c r="G969" s="29"/>
      <c r="H969" s="30"/>
    </row>
    <row r="970">
      <c r="B970" s="9" t="s">
        <v>2</v>
      </c>
      <c r="C970" s="23" t="s">
        <v>21</v>
      </c>
      <c r="D970" s="20" t="s">
        <v>4</v>
      </c>
      <c r="E970" s="9" t="s">
        <v>5</v>
      </c>
      <c r="F970" s="9" t="s">
        <v>6</v>
      </c>
      <c r="G970" s="29"/>
      <c r="H970" s="30"/>
    </row>
    <row r="971">
      <c r="B971" s="12">
        <v>1.0</v>
      </c>
      <c r="C971" s="28"/>
      <c r="D971" s="12"/>
      <c r="E971" s="12"/>
      <c r="F971" s="12"/>
      <c r="G971" s="29"/>
      <c r="H971" s="30"/>
    </row>
    <row r="972">
      <c r="B972" s="12">
        <v>2.0</v>
      </c>
      <c r="C972" s="13"/>
      <c r="D972" s="12"/>
      <c r="E972" s="12"/>
      <c r="F972" s="12"/>
      <c r="G972" s="29"/>
      <c r="H972" s="30"/>
    </row>
    <row r="973">
      <c r="B973" s="12">
        <v>3.0</v>
      </c>
      <c r="C973" s="13"/>
      <c r="D973" s="12"/>
      <c r="E973" s="12"/>
      <c r="F973" s="12"/>
      <c r="G973" s="29"/>
      <c r="H973" s="30"/>
    </row>
    <row r="974">
      <c r="B974" s="20" t="s">
        <v>15</v>
      </c>
      <c r="C974" s="4"/>
      <c r="D974" s="5"/>
      <c r="E974" s="9">
        <f>SUM(E971:E973)</f>
        <v>0</v>
      </c>
      <c r="F974" s="12"/>
      <c r="G974" s="29"/>
      <c r="H974" s="30"/>
    </row>
    <row r="975">
      <c r="B975" s="32" t="s">
        <v>22</v>
      </c>
      <c r="C975" s="4"/>
      <c r="D975" s="4"/>
      <c r="E975" s="4"/>
      <c r="F975" s="5"/>
      <c r="G975" s="29"/>
      <c r="H975" s="30"/>
    </row>
    <row r="976">
      <c r="B976" s="9" t="s">
        <v>2</v>
      </c>
      <c r="C976" s="23" t="s">
        <v>23</v>
      </c>
      <c r="D976" s="20" t="s">
        <v>4</v>
      </c>
      <c r="E976" s="9" t="s">
        <v>5</v>
      </c>
      <c r="F976" s="9" t="s">
        <v>6</v>
      </c>
      <c r="G976" s="29"/>
      <c r="H976" s="30"/>
    </row>
    <row r="977">
      <c r="B977" s="12">
        <v>1.0</v>
      </c>
      <c r="C977" s="28"/>
      <c r="D977" s="12"/>
      <c r="E977" s="12"/>
      <c r="F977" s="12"/>
      <c r="G977" s="29"/>
      <c r="H977" s="30"/>
    </row>
    <row r="978">
      <c r="B978" s="12">
        <v>2.0</v>
      </c>
      <c r="C978" s="13"/>
      <c r="D978" s="12"/>
      <c r="E978" s="12"/>
      <c r="F978" s="12"/>
      <c r="G978" s="29"/>
      <c r="H978" s="30"/>
    </row>
    <row r="979">
      <c r="B979" s="12">
        <v>3.0</v>
      </c>
      <c r="C979" s="13"/>
      <c r="D979" s="12"/>
      <c r="E979" s="12"/>
      <c r="F979" s="12"/>
      <c r="G979" s="29"/>
      <c r="H979" s="30"/>
    </row>
    <row r="980">
      <c r="B980" s="20" t="s">
        <v>15</v>
      </c>
      <c r="C980" s="4"/>
      <c r="D980" s="5"/>
      <c r="E980" s="9">
        <f>SUM(E977:E979)</f>
        <v>0</v>
      </c>
      <c r="F980" s="12"/>
      <c r="G980" s="29"/>
      <c r="H980" s="30"/>
    </row>
    <row r="981">
      <c r="B981" s="32" t="s">
        <v>24</v>
      </c>
      <c r="C981" s="4"/>
      <c r="D981" s="4"/>
      <c r="E981" s="4"/>
      <c r="F981" s="5"/>
      <c r="G981" s="29"/>
      <c r="H981" s="30"/>
    </row>
    <row r="982">
      <c r="B982" s="9" t="s">
        <v>2</v>
      </c>
      <c r="C982" s="33" t="s">
        <v>25</v>
      </c>
      <c r="D982" s="33" t="s">
        <v>26</v>
      </c>
      <c r="E982" s="9" t="s">
        <v>5</v>
      </c>
      <c r="F982" s="9" t="s">
        <v>6</v>
      </c>
      <c r="G982" s="29"/>
      <c r="H982" s="30"/>
    </row>
    <row r="983">
      <c r="B983" s="12">
        <v>1.0</v>
      </c>
      <c r="C983" s="13"/>
      <c r="D983" s="13"/>
      <c r="E983" s="12"/>
      <c r="F983" s="12"/>
      <c r="G983" s="29"/>
      <c r="H983" s="30"/>
    </row>
    <row r="984">
      <c r="B984" s="12">
        <v>2.0</v>
      </c>
      <c r="C984" s="13"/>
      <c r="D984" s="13"/>
      <c r="E984" s="12"/>
      <c r="F984" s="12"/>
      <c r="G984" s="29"/>
      <c r="H984" s="30"/>
    </row>
    <row r="985">
      <c r="B985" s="12">
        <v>3.0</v>
      </c>
      <c r="C985" s="12"/>
      <c r="D985" s="12"/>
      <c r="E985" s="12"/>
      <c r="F985" s="12"/>
      <c r="G985" s="29"/>
      <c r="H985" s="30"/>
    </row>
    <row r="986">
      <c r="B986" s="12">
        <v>4.0</v>
      </c>
      <c r="C986" s="12"/>
      <c r="D986" s="12"/>
      <c r="E986" s="12"/>
      <c r="F986" s="12"/>
      <c r="G986" s="29"/>
      <c r="H986" s="30"/>
    </row>
    <row r="987">
      <c r="B987" s="12">
        <v>5.0</v>
      </c>
      <c r="C987" s="12"/>
      <c r="D987" s="12"/>
      <c r="E987" s="12"/>
      <c r="F987" s="12"/>
      <c r="G987" s="29"/>
      <c r="H987" s="30"/>
    </row>
    <row r="988">
      <c r="B988" s="12">
        <v>6.0</v>
      </c>
      <c r="C988" s="12"/>
      <c r="D988" s="12"/>
      <c r="E988" s="12"/>
      <c r="F988" s="12"/>
      <c r="G988" s="10"/>
      <c r="H988" s="11"/>
    </row>
    <row r="989">
      <c r="B989" s="34"/>
    </row>
    <row r="991">
      <c r="A991" s="1"/>
      <c r="B991" s="3">
        <v>45801.0</v>
      </c>
      <c r="C991" s="4"/>
      <c r="D991" s="4"/>
      <c r="E991" s="4"/>
      <c r="F991" s="4"/>
      <c r="G991" s="4"/>
      <c r="H991" s="5"/>
    </row>
    <row r="992">
      <c r="B992" s="6" t="s">
        <v>0</v>
      </c>
      <c r="C992" s="4"/>
      <c r="D992" s="4"/>
      <c r="E992" s="4"/>
      <c r="F992" s="5"/>
      <c r="G992" s="7" t="s">
        <v>1</v>
      </c>
      <c r="H992" s="8"/>
    </row>
    <row r="993">
      <c r="B993" s="9" t="s">
        <v>2</v>
      </c>
      <c r="C993" s="9" t="s">
        <v>3</v>
      </c>
      <c r="D993" s="9" t="s">
        <v>4</v>
      </c>
      <c r="E993" s="9" t="s">
        <v>5</v>
      </c>
      <c r="F993" s="9" t="s">
        <v>6</v>
      </c>
      <c r="G993" s="10"/>
      <c r="H993" s="11"/>
    </row>
    <row r="994">
      <c r="B994" s="12">
        <v>1.0</v>
      </c>
      <c r="C994" s="13"/>
      <c r="D994" s="13"/>
      <c r="E994" s="13"/>
      <c r="F994" s="13"/>
      <c r="G994" s="14" t="s">
        <v>7</v>
      </c>
      <c r="H994" s="15">
        <f>H951 - SUMIF(F994:F1003, "SR A/C - HDFC", E994:E1003)-SUMIF(F1020:F1022, "SR A/C - HDFC", E1020:E1022)-SUMIF(F1014:F1016, "SR A/C - HDFC", E1014:E1016)+SUMIF(F1008:F1010, "SR A/C - HDFC", E1008:E1010)+SUMIF(F1026:F1031, "SR A/C - HDFC", E1026:E1031)</f>
        <v>3303.73</v>
      </c>
    </row>
    <row r="995">
      <c r="B995" s="12">
        <v>2.0</v>
      </c>
      <c r="C995" s="13"/>
      <c r="D995" s="13"/>
      <c r="E995" s="13"/>
      <c r="F995" s="13"/>
      <c r="G995" s="14" t="s">
        <v>8</v>
      </c>
      <c r="H995" s="15">
        <f>H952 - SUMIF(F994:F1003, "DP A/C - Salary", E994:E1003)-SUMIF(F1020:F1022, "DP A/C - Salary", E1020:E1022)-SUMIF(F1014:F1016, "DP A/C - Salary", E1014:E1016)+SUMIF(F1008:F1010, "DP A/C - Salary", E1008:E1010)+SUMIF(F1026:F1031, "DP A/C - Salary", E1026:E1031)</f>
        <v>5928</v>
      </c>
    </row>
    <row r="996">
      <c r="B996" s="12">
        <v>3.0</v>
      </c>
      <c r="C996" s="13"/>
      <c r="D996" s="13"/>
      <c r="E996" s="13"/>
      <c r="F996" s="13"/>
      <c r="G996" s="14" t="s">
        <v>9</v>
      </c>
      <c r="H996" s="15">
        <f>H953 - SUMIF(F994:F1003, "SR CASH", E994:E1003)-SUMIF(F1020:F1022, "SR CASH", E1020:E1022)-SUMIF(F1014:F1016, "SR CASH", E1014:E1016)+SUMIF(F1008:F1010, "SR CASH", E1008:E1010)+SUMIF(F1026:F1031, "SR CASH", E1026:E1031)</f>
        <v>1633</v>
      </c>
    </row>
    <row r="997">
      <c r="B997" s="12">
        <v>4.0</v>
      </c>
      <c r="C997" s="13"/>
      <c r="D997" s="13"/>
      <c r="E997" s="13"/>
      <c r="F997" s="13"/>
      <c r="G997" s="14" t="s">
        <v>10</v>
      </c>
      <c r="H997" s="15">
        <f>H954 - SUMIF(F994:F1003, "DP CASH", E994:E1003)-SUMIF(F1020:F1022, "DP CASH", E1020:E1022)-SUMIF(F1014:F1016, "DP CASH", E1014:E1016)+SUMIF(F1008:F1010, "DP CASH", E1008:E1010)+SUMIF(F1026:F1031, "DP CASH", E1026:E1031)</f>
        <v>839</v>
      </c>
    </row>
    <row r="998">
      <c r="B998" s="12">
        <v>5.0</v>
      </c>
      <c r="C998" s="12"/>
      <c r="D998" s="12"/>
      <c r="E998" s="12"/>
      <c r="F998" s="12"/>
      <c r="G998" s="14" t="s">
        <v>11</v>
      </c>
      <c r="H998" s="15">
        <f>H955 - SUMIF(F994:F1003, "SR A/C - TDCC", E994:E1003)-SUMIF(F1020:F1022, "SR A/C - TDCC", E1020:E1022)-SUMIF(F1014:F1016, "SR A/C - TDCC", E1014:E1016)+SUMIF(F1008:F1010, "SR A/C - TDCC", E1008:E1010)+SUMIF(F1026:F1031, "SR A/C - TDCC", E1026:E1031)</f>
        <v>106373.4</v>
      </c>
    </row>
    <row r="999">
      <c r="B999" s="12">
        <v>6.0</v>
      </c>
      <c r="C999" s="12"/>
      <c r="D999" s="12"/>
      <c r="E999" s="12"/>
      <c r="F999" s="12"/>
      <c r="G999" s="14" t="s">
        <v>12</v>
      </c>
      <c r="H999" s="15">
        <f>H956 - SUMIF(F994:F1003, "DP A/C - IPPB", E994:E1003)-SUMIF(F1020:F1022, "DP A/C - IPPB", E1020:E1022)-SUMIF(F1014:F1016, "DP A/C - IPPB", E1014:E1016)+SUMIF(F1008:F1010, "DP A/C - IPPB", E1008:E1010)+SUMIF(F1026:F1031, "DP A/C - IPPB", E1026:E1031)</f>
        <v>50</v>
      </c>
    </row>
    <row r="1000">
      <c r="B1000" s="12">
        <v>7.0</v>
      </c>
      <c r="C1000" s="12"/>
      <c r="D1000" s="12"/>
      <c r="E1000" s="12"/>
      <c r="F1000" s="12"/>
      <c r="G1000" s="16"/>
      <c r="H1000" s="5"/>
    </row>
    <row r="1001">
      <c r="B1001" s="12">
        <v>8.0</v>
      </c>
      <c r="C1001" s="12"/>
      <c r="D1001" s="12"/>
      <c r="E1001" s="12"/>
      <c r="F1001" s="12"/>
      <c r="G1001" s="17" t="s">
        <v>13</v>
      </c>
      <c r="H1001" s="5"/>
    </row>
    <row r="1002">
      <c r="B1002" s="12">
        <v>9.0</v>
      </c>
      <c r="C1002" s="12"/>
      <c r="D1002" s="12"/>
      <c r="E1002" s="12"/>
      <c r="F1002" s="12"/>
      <c r="G1002" s="18">
        <f>E1004+G959</f>
        <v>0</v>
      </c>
      <c r="H1002" s="5"/>
    </row>
    <row r="1003">
      <c r="B1003" s="12">
        <v>10.0</v>
      </c>
      <c r="C1003" s="12"/>
      <c r="D1003" s="12"/>
      <c r="E1003" s="12"/>
      <c r="F1003" s="12"/>
      <c r="G1003" s="19" t="s">
        <v>14</v>
      </c>
      <c r="H1003" s="5"/>
    </row>
    <row r="1004">
      <c r="B1004" s="20" t="s">
        <v>15</v>
      </c>
      <c r="C1004" s="4"/>
      <c r="D1004" s="5"/>
      <c r="E1004" s="9">
        <f>SUM(E994:E1003)</f>
        <v>0</v>
      </c>
      <c r="F1004" s="12"/>
      <c r="G1004" s="16">
        <f>E1011+G961</f>
        <v>0</v>
      </c>
      <c r="H1004" s="5"/>
    </row>
    <row r="1005">
      <c r="B1005" s="16"/>
      <c r="C1005" s="4"/>
      <c r="D1005" s="4"/>
      <c r="E1005" s="4"/>
      <c r="F1005" s="5"/>
      <c r="G1005" s="21" t="s">
        <v>16</v>
      </c>
      <c r="H1005" s="5"/>
      <c r="I1005" s="1"/>
    </row>
    <row r="1006">
      <c r="B1006" s="22" t="s">
        <v>17</v>
      </c>
      <c r="C1006" s="4"/>
      <c r="D1006" s="4"/>
      <c r="E1006" s="4"/>
      <c r="F1006" s="5"/>
      <c r="G1006" s="16">
        <f>E1017+G963-SUMIF(C1008:C1010,"Reimbursement",E1008:E1010)</f>
        <v>0</v>
      </c>
      <c r="H1006" s="5"/>
    </row>
    <row r="1007">
      <c r="B1007" s="9" t="s">
        <v>2</v>
      </c>
      <c r="C1007" s="23" t="s">
        <v>18</v>
      </c>
      <c r="D1007" s="20" t="s">
        <v>4</v>
      </c>
      <c r="E1007" s="9" t="s">
        <v>5</v>
      </c>
      <c r="F1007" s="9" t="s">
        <v>6</v>
      </c>
      <c r="G1007" s="24" t="s">
        <v>19</v>
      </c>
      <c r="H1007" s="5"/>
    </row>
    <row r="1008">
      <c r="B1008" s="12">
        <v>1.0</v>
      </c>
      <c r="C1008" s="25"/>
      <c r="D1008" s="13"/>
      <c r="E1008" s="13"/>
      <c r="F1008" s="13"/>
      <c r="G1008" s="26">
        <f>E1023+G965</f>
        <v>0</v>
      </c>
      <c r="H1008" s="5"/>
    </row>
    <row r="1009">
      <c r="B1009" s="12">
        <v>2.0</v>
      </c>
      <c r="C1009" s="28"/>
      <c r="D1009" s="12"/>
      <c r="E1009" s="12"/>
      <c r="F1009" s="12"/>
      <c r="G1009" s="27"/>
      <c r="H1009" s="8"/>
    </row>
    <row r="1010">
      <c r="B1010" s="12">
        <v>3.0</v>
      </c>
      <c r="C1010" s="28"/>
      <c r="D1010" s="12"/>
      <c r="E1010" s="12"/>
      <c r="F1010" s="12"/>
      <c r="G1010" s="29"/>
      <c r="H1010" s="30"/>
    </row>
    <row r="1011">
      <c r="B1011" s="20" t="s">
        <v>15</v>
      </c>
      <c r="C1011" s="4"/>
      <c r="D1011" s="5"/>
      <c r="E1011" s="9">
        <f>SUM(E1008:E1010)</f>
        <v>0</v>
      </c>
      <c r="F1011" s="12"/>
      <c r="G1011" s="29"/>
      <c r="H1011" s="30"/>
    </row>
    <row r="1012">
      <c r="B1012" s="31" t="s">
        <v>20</v>
      </c>
      <c r="C1012" s="4"/>
      <c r="D1012" s="4"/>
      <c r="E1012" s="4"/>
      <c r="F1012" s="5"/>
      <c r="G1012" s="29"/>
      <c r="H1012" s="30"/>
    </row>
    <row r="1013">
      <c r="B1013" s="9" t="s">
        <v>2</v>
      </c>
      <c r="C1013" s="23" t="s">
        <v>21</v>
      </c>
      <c r="D1013" s="20" t="s">
        <v>4</v>
      </c>
      <c r="E1013" s="9" t="s">
        <v>5</v>
      </c>
      <c r="F1013" s="9" t="s">
        <v>6</v>
      </c>
      <c r="G1013" s="29"/>
      <c r="H1013" s="30"/>
    </row>
    <row r="1014">
      <c r="B1014" s="12">
        <v>1.0</v>
      </c>
      <c r="C1014" s="28"/>
      <c r="D1014" s="12"/>
      <c r="E1014" s="12"/>
      <c r="F1014" s="12"/>
      <c r="G1014" s="29"/>
      <c r="H1014" s="30"/>
    </row>
    <row r="1015">
      <c r="B1015" s="12">
        <v>2.0</v>
      </c>
      <c r="C1015" s="13"/>
      <c r="D1015" s="12"/>
      <c r="E1015" s="12"/>
      <c r="F1015" s="12"/>
      <c r="G1015" s="29"/>
      <c r="H1015" s="30"/>
    </row>
    <row r="1016">
      <c r="B1016" s="12">
        <v>3.0</v>
      </c>
      <c r="C1016" s="13"/>
      <c r="D1016" s="12"/>
      <c r="E1016" s="12"/>
      <c r="F1016" s="12"/>
      <c r="G1016" s="29"/>
      <c r="H1016" s="30"/>
    </row>
    <row r="1017">
      <c r="B1017" s="20" t="s">
        <v>15</v>
      </c>
      <c r="C1017" s="4"/>
      <c r="D1017" s="5"/>
      <c r="E1017" s="9">
        <f>SUM(E1014:E1016)</f>
        <v>0</v>
      </c>
      <c r="F1017" s="12"/>
      <c r="G1017" s="29"/>
      <c r="H1017" s="30"/>
    </row>
    <row r="1018">
      <c r="B1018" s="32" t="s">
        <v>22</v>
      </c>
      <c r="C1018" s="4"/>
      <c r="D1018" s="4"/>
      <c r="E1018" s="4"/>
      <c r="F1018" s="5"/>
      <c r="G1018" s="29"/>
      <c r="H1018" s="30"/>
    </row>
    <row r="1019">
      <c r="B1019" s="9" t="s">
        <v>2</v>
      </c>
      <c r="C1019" s="23" t="s">
        <v>23</v>
      </c>
      <c r="D1019" s="20" t="s">
        <v>4</v>
      </c>
      <c r="E1019" s="9" t="s">
        <v>5</v>
      </c>
      <c r="F1019" s="9" t="s">
        <v>6</v>
      </c>
      <c r="G1019" s="29"/>
      <c r="H1019" s="30"/>
    </row>
    <row r="1020">
      <c r="B1020" s="12">
        <v>1.0</v>
      </c>
      <c r="C1020" s="28"/>
      <c r="D1020" s="12"/>
      <c r="E1020" s="12"/>
      <c r="F1020" s="12"/>
      <c r="G1020" s="29"/>
      <c r="H1020" s="30"/>
    </row>
    <row r="1021">
      <c r="B1021" s="12">
        <v>2.0</v>
      </c>
      <c r="C1021" s="13"/>
      <c r="D1021" s="12"/>
      <c r="E1021" s="12"/>
      <c r="F1021" s="12"/>
      <c r="G1021" s="29"/>
      <c r="H1021" s="30"/>
    </row>
    <row r="1022">
      <c r="B1022" s="12">
        <v>3.0</v>
      </c>
      <c r="C1022" s="13"/>
      <c r="D1022" s="12"/>
      <c r="E1022" s="12"/>
      <c r="F1022" s="12"/>
      <c r="G1022" s="29"/>
      <c r="H1022" s="30"/>
    </row>
    <row r="1023">
      <c r="B1023" s="20" t="s">
        <v>15</v>
      </c>
      <c r="C1023" s="4"/>
      <c r="D1023" s="5"/>
      <c r="E1023" s="9">
        <f>SUM(E1020:E1022)</f>
        <v>0</v>
      </c>
      <c r="F1023" s="12"/>
      <c r="G1023" s="29"/>
      <c r="H1023" s="30"/>
    </row>
    <row r="1024">
      <c r="B1024" s="32" t="s">
        <v>24</v>
      </c>
      <c r="C1024" s="4"/>
      <c r="D1024" s="4"/>
      <c r="E1024" s="4"/>
      <c r="F1024" s="5"/>
      <c r="G1024" s="29"/>
      <c r="H1024" s="30"/>
    </row>
    <row r="1025">
      <c r="B1025" s="9" t="s">
        <v>2</v>
      </c>
      <c r="C1025" s="33" t="s">
        <v>25</v>
      </c>
      <c r="D1025" s="33" t="s">
        <v>26</v>
      </c>
      <c r="E1025" s="9" t="s">
        <v>5</v>
      </c>
      <c r="F1025" s="9" t="s">
        <v>6</v>
      </c>
      <c r="G1025" s="29"/>
      <c r="H1025" s="30"/>
    </row>
    <row r="1026">
      <c r="B1026" s="12">
        <v>1.0</v>
      </c>
      <c r="C1026" s="13"/>
      <c r="D1026" s="13"/>
      <c r="E1026" s="12"/>
      <c r="F1026" s="12"/>
      <c r="G1026" s="29"/>
      <c r="H1026" s="30"/>
    </row>
    <row r="1027">
      <c r="B1027" s="12">
        <v>2.0</v>
      </c>
      <c r="C1027" s="13"/>
      <c r="D1027" s="13"/>
      <c r="E1027" s="12"/>
      <c r="F1027" s="12"/>
      <c r="G1027" s="29"/>
      <c r="H1027" s="30"/>
    </row>
    <row r="1028">
      <c r="B1028" s="12">
        <v>3.0</v>
      </c>
      <c r="C1028" s="12"/>
      <c r="D1028" s="12"/>
      <c r="E1028" s="12"/>
      <c r="F1028" s="12"/>
      <c r="G1028" s="29"/>
      <c r="H1028" s="30"/>
    </row>
    <row r="1029">
      <c r="B1029" s="12">
        <v>4.0</v>
      </c>
      <c r="C1029" s="12"/>
      <c r="D1029" s="12"/>
      <c r="E1029" s="12"/>
      <c r="F1029" s="12"/>
      <c r="G1029" s="29"/>
      <c r="H1029" s="30"/>
    </row>
    <row r="1030">
      <c r="B1030" s="12">
        <v>5.0</v>
      </c>
      <c r="C1030" s="12"/>
      <c r="D1030" s="12"/>
      <c r="E1030" s="12"/>
      <c r="F1030" s="12"/>
      <c r="G1030" s="29"/>
      <c r="H1030" s="30"/>
    </row>
    <row r="1031">
      <c r="B1031" s="12">
        <v>6.0</v>
      </c>
      <c r="C1031" s="12"/>
      <c r="D1031" s="12"/>
      <c r="E1031" s="12"/>
      <c r="F1031" s="12"/>
      <c r="G1031" s="10"/>
      <c r="H1031" s="11"/>
    </row>
    <row r="1032">
      <c r="B1032" s="34"/>
    </row>
    <row r="1034">
      <c r="A1034" s="1"/>
      <c r="B1034" s="3">
        <v>45802.0</v>
      </c>
      <c r="C1034" s="4"/>
      <c r="D1034" s="4"/>
      <c r="E1034" s="4"/>
      <c r="F1034" s="4"/>
      <c r="G1034" s="4"/>
      <c r="H1034" s="5"/>
    </row>
    <row r="1035">
      <c r="B1035" s="6" t="s">
        <v>0</v>
      </c>
      <c r="C1035" s="4"/>
      <c r="D1035" s="4"/>
      <c r="E1035" s="4"/>
      <c r="F1035" s="5"/>
      <c r="G1035" s="7" t="s">
        <v>1</v>
      </c>
      <c r="H1035" s="8"/>
    </row>
    <row r="1036">
      <c r="B1036" s="9" t="s">
        <v>2</v>
      </c>
      <c r="C1036" s="9" t="s">
        <v>3</v>
      </c>
      <c r="D1036" s="9" t="s">
        <v>4</v>
      </c>
      <c r="E1036" s="9" t="s">
        <v>5</v>
      </c>
      <c r="F1036" s="9" t="s">
        <v>6</v>
      </c>
      <c r="G1036" s="10"/>
      <c r="H1036" s="11"/>
    </row>
    <row r="1037">
      <c r="B1037" s="12">
        <v>1.0</v>
      </c>
      <c r="C1037" s="13"/>
      <c r="D1037" s="13"/>
      <c r="E1037" s="13"/>
      <c r="F1037" s="13"/>
      <c r="G1037" s="14" t="s">
        <v>7</v>
      </c>
      <c r="H1037" s="15">
        <f>H994 - SUMIF(F1037:F1046, "SR A/C - HDFC", E1037:E1046)-SUMIF(F1063:F1065, "SR A/C - HDFC", E1063:E1065)-SUMIF(F1057:F1059, "SR A/C - HDFC", E1057:E1059)+SUMIF(F1051:F1053, "SR A/C - HDFC", E1051:E1053)+SUMIF(F1069:F1074, "SR A/C - HDFC", E1069:E1074)</f>
        <v>3303.73</v>
      </c>
    </row>
    <row r="1038">
      <c r="B1038" s="12">
        <v>2.0</v>
      </c>
      <c r="C1038" s="13"/>
      <c r="D1038" s="13"/>
      <c r="E1038" s="13"/>
      <c r="F1038" s="13"/>
      <c r="G1038" s="14" t="s">
        <v>8</v>
      </c>
      <c r="H1038" s="15">
        <f>H995 - SUMIF(F1037:F1046, "DP A/C - Salary", E1037:E1046)-SUMIF(F1063:F1065, "DP A/C - Salary", E1063:E1065)-SUMIF(F1057:F1059, "DP A/C - Salary", E1057:E1059)+SUMIF(F1051:F1053, "DP A/C - Salary", E1051:E1053)+SUMIF(F1069:F1074, "DP A/C - Salary", E1069:E1074)</f>
        <v>5928</v>
      </c>
    </row>
    <row r="1039">
      <c r="B1039" s="12">
        <v>3.0</v>
      </c>
      <c r="C1039" s="12"/>
      <c r="D1039" s="12"/>
      <c r="E1039" s="12"/>
      <c r="F1039" s="12"/>
      <c r="G1039" s="14" t="s">
        <v>9</v>
      </c>
      <c r="H1039" s="15">
        <f>H996 - SUMIF(F1037:F1046, "SR CASH", E1037:E1046)-SUMIF(F1063:F1065, "SR CASH", E1063:E1065)-SUMIF(F1057:F1059, "SR CASH", E1057:E1059)+SUMIF(F1051:F1053, "SR CASH", E1051:E1053)+SUMIF(F1069:F1074, "SR CASH", E1069:E1074)</f>
        <v>1633</v>
      </c>
    </row>
    <row r="1040">
      <c r="B1040" s="12">
        <v>4.0</v>
      </c>
      <c r="C1040" s="12"/>
      <c r="D1040" s="12"/>
      <c r="E1040" s="12"/>
      <c r="F1040" s="12"/>
      <c r="G1040" s="14" t="s">
        <v>10</v>
      </c>
      <c r="H1040" s="15">
        <f>H997 - SUMIF(F1037:F1046, "DP CASH", E1037:E1046)-SUMIF(F1063:F1065, "DP CASH", E1063:E1065)-SUMIF(F1057:F1059, "DP CASH", E1057:E1059)+SUMIF(F1051:F1053, "DP CASH", E1051:E1053)+SUMIF(F1069:F1074, "DP CASH", E1069:E1074)</f>
        <v>839</v>
      </c>
    </row>
    <row r="1041">
      <c r="B1041" s="12">
        <v>5.0</v>
      </c>
      <c r="C1041" s="12"/>
      <c r="D1041" s="12"/>
      <c r="E1041" s="12"/>
      <c r="F1041" s="12"/>
      <c r="G1041" s="14" t="s">
        <v>11</v>
      </c>
      <c r="H1041" s="15">
        <f>H998 - SUMIF(F1037:F1046, "SR A/C - TDCC", E1037:E1046)-SUMIF(F1063:F1065, "SR A/C - TDCC", E1063:E1065)-SUMIF(F1057:F1059, "SR A/C - TDCC", E1057:E1059)+SUMIF(F1051:F1053, "SR A/C - TDCC", E1051:E1053)+SUMIF(F1069:F1074, "SR A/C - TDCC", E1069:E1074)</f>
        <v>106373.4</v>
      </c>
    </row>
    <row r="1042">
      <c r="B1042" s="12">
        <v>6.0</v>
      </c>
      <c r="C1042" s="12"/>
      <c r="D1042" s="12"/>
      <c r="E1042" s="12"/>
      <c r="F1042" s="12"/>
      <c r="G1042" s="14" t="s">
        <v>12</v>
      </c>
      <c r="H1042" s="15">
        <f>H999 - SUMIF(F1037:F1046, "DP A/C - IPPB", E1037:E1046)-SUMIF(F1063:F1065, "DP A/C - IPPB", E1063:E1065)-SUMIF(F1057:F1059, "DP A/C - IPPB", E1057:E1059)+SUMIF(F1051:F1053, "DP A/C - IPPB", E1051:E1053)+SUMIF(F1069:F1074, "DP A/C - IPPB", E1069:E1074)</f>
        <v>50</v>
      </c>
    </row>
    <row r="1043">
      <c r="B1043" s="12">
        <v>7.0</v>
      </c>
      <c r="C1043" s="12"/>
      <c r="D1043" s="12"/>
      <c r="E1043" s="12"/>
      <c r="F1043" s="12"/>
      <c r="G1043" s="16"/>
      <c r="H1043" s="5"/>
    </row>
    <row r="1044">
      <c r="B1044" s="12">
        <v>8.0</v>
      </c>
      <c r="C1044" s="12"/>
      <c r="D1044" s="12"/>
      <c r="E1044" s="12"/>
      <c r="F1044" s="12"/>
      <c r="G1044" s="17" t="s">
        <v>13</v>
      </c>
      <c r="H1044" s="5"/>
    </row>
    <row r="1045">
      <c r="B1045" s="12">
        <v>9.0</v>
      </c>
      <c r="C1045" s="12"/>
      <c r="D1045" s="12"/>
      <c r="E1045" s="12"/>
      <c r="F1045" s="12"/>
      <c r="G1045" s="18">
        <f>E1047+G1002</f>
        <v>0</v>
      </c>
      <c r="H1045" s="5"/>
    </row>
    <row r="1046">
      <c r="B1046" s="12">
        <v>10.0</v>
      </c>
      <c r="C1046" s="12"/>
      <c r="D1046" s="12"/>
      <c r="E1046" s="12"/>
      <c r="F1046" s="12"/>
      <c r="G1046" s="19" t="s">
        <v>14</v>
      </c>
      <c r="H1046" s="5"/>
    </row>
    <row r="1047">
      <c r="B1047" s="20" t="s">
        <v>15</v>
      </c>
      <c r="C1047" s="4"/>
      <c r="D1047" s="5"/>
      <c r="E1047" s="9">
        <f>SUM(E1037:E1046)</f>
        <v>0</v>
      </c>
      <c r="F1047" s="12"/>
      <c r="G1047" s="16">
        <f>E1054+G1004</f>
        <v>0</v>
      </c>
      <c r="H1047" s="5"/>
    </row>
    <row r="1048">
      <c r="B1048" s="16"/>
      <c r="C1048" s="4"/>
      <c r="D1048" s="4"/>
      <c r="E1048" s="4"/>
      <c r="F1048" s="5"/>
      <c r="G1048" s="21" t="s">
        <v>16</v>
      </c>
      <c r="H1048" s="5"/>
      <c r="I1048" s="1"/>
    </row>
    <row r="1049">
      <c r="B1049" s="22" t="s">
        <v>17</v>
      </c>
      <c r="C1049" s="4"/>
      <c r="D1049" s="4"/>
      <c r="E1049" s="4"/>
      <c r="F1049" s="5"/>
      <c r="G1049" s="16">
        <f>E1060+G1006-SUMIF(C1051:C1053,"Reimbursement",E1051:E1053)</f>
        <v>0</v>
      </c>
      <c r="H1049" s="5"/>
    </row>
    <row r="1050">
      <c r="B1050" s="9" t="s">
        <v>2</v>
      </c>
      <c r="C1050" s="23" t="s">
        <v>18</v>
      </c>
      <c r="D1050" s="20" t="s">
        <v>4</v>
      </c>
      <c r="E1050" s="9" t="s">
        <v>5</v>
      </c>
      <c r="F1050" s="9" t="s">
        <v>6</v>
      </c>
      <c r="G1050" s="24" t="s">
        <v>19</v>
      </c>
      <c r="H1050" s="5"/>
    </row>
    <row r="1051">
      <c r="B1051" s="12">
        <v>1.0</v>
      </c>
      <c r="C1051" s="25"/>
      <c r="D1051" s="13"/>
      <c r="E1051" s="13"/>
      <c r="F1051" s="13"/>
      <c r="G1051" s="26">
        <f>E1066+G1008</f>
        <v>0</v>
      </c>
      <c r="H1051" s="5"/>
    </row>
    <row r="1052">
      <c r="B1052" s="12">
        <v>2.0</v>
      </c>
      <c r="C1052" s="28"/>
      <c r="D1052" s="12"/>
      <c r="E1052" s="12"/>
      <c r="F1052" s="12"/>
      <c r="G1052" s="27"/>
      <c r="H1052" s="8"/>
    </row>
    <row r="1053">
      <c r="B1053" s="12">
        <v>3.0</v>
      </c>
      <c r="C1053" s="28"/>
      <c r="D1053" s="12"/>
      <c r="E1053" s="12"/>
      <c r="F1053" s="12"/>
      <c r="G1053" s="29"/>
      <c r="H1053" s="30"/>
    </row>
    <row r="1054">
      <c r="B1054" s="20" t="s">
        <v>15</v>
      </c>
      <c r="C1054" s="4"/>
      <c r="D1054" s="5"/>
      <c r="E1054" s="9">
        <f>SUM(E1051:E1053)</f>
        <v>0</v>
      </c>
      <c r="F1054" s="12"/>
      <c r="G1054" s="29"/>
      <c r="H1054" s="30"/>
    </row>
    <row r="1055">
      <c r="B1055" s="31" t="s">
        <v>20</v>
      </c>
      <c r="C1055" s="4"/>
      <c r="D1055" s="4"/>
      <c r="E1055" s="4"/>
      <c r="F1055" s="5"/>
      <c r="G1055" s="29"/>
      <c r="H1055" s="30"/>
    </row>
    <row r="1056">
      <c r="B1056" s="9" t="s">
        <v>2</v>
      </c>
      <c r="C1056" s="23" t="s">
        <v>21</v>
      </c>
      <c r="D1056" s="20" t="s">
        <v>4</v>
      </c>
      <c r="E1056" s="9" t="s">
        <v>5</v>
      </c>
      <c r="F1056" s="9" t="s">
        <v>6</v>
      </c>
      <c r="G1056" s="29"/>
      <c r="H1056" s="30"/>
    </row>
    <row r="1057">
      <c r="B1057" s="12">
        <v>1.0</v>
      </c>
      <c r="C1057" s="28"/>
      <c r="D1057" s="12"/>
      <c r="E1057" s="12"/>
      <c r="F1057" s="12"/>
      <c r="G1057" s="29"/>
      <c r="H1057" s="30"/>
    </row>
    <row r="1058">
      <c r="B1058" s="12">
        <v>2.0</v>
      </c>
      <c r="C1058" s="13"/>
      <c r="D1058" s="12"/>
      <c r="E1058" s="12"/>
      <c r="F1058" s="12"/>
      <c r="G1058" s="29"/>
      <c r="H1058" s="30"/>
    </row>
    <row r="1059">
      <c r="B1059" s="12">
        <v>3.0</v>
      </c>
      <c r="C1059" s="13"/>
      <c r="D1059" s="12"/>
      <c r="E1059" s="12"/>
      <c r="F1059" s="12"/>
      <c r="G1059" s="29"/>
      <c r="H1059" s="30"/>
    </row>
    <row r="1060">
      <c r="B1060" s="20" t="s">
        <v>15</v>
      </c>
      <c r="C1060" s="4"/>
      <c r="D1060" s="5"/>
      <c r="E1060" s="9">
        <f>SUM(E1057:E1059)</f>
        <v>0</v>
      </c>
      <c r="F1060" s="12"/>
      <c r="G1060" s="29"/>
      <c r="H1060" s="30"/>
    </row>
    <row r="1061">
      <c r="B1061" s="32" t="s">
        <v>22</v>
      </c>
      <c r="C1061" s="4"/>
      <c r="D1061" s="4"/>
      <c r="E1061" s="4"/>
      <c r="F1061" s="5"/>
      <c r="G1061" s="29"/>
      <c r="H1061" s="30"/>
    </row>
    <row r="1062">
      <c r="B1062" s="9" t="s">
        <v>2</v>
      </c>
      <c r="C1062" s="23" t="s">
        <v>23</v>
      </c>
      <c r="D1062" s="20" t="s">
        <v>4</v>
      </c>
      <c r="E1062" s="9" t="s">
        <v>5</v>
      </c>
      <c r="F1062" s="9" t="s">
        <v>6</v>
      </c>
      <c r="G1062" s="29"/>
      <c r="H1062" s="30"/>
    </row>
    <row r="1063">
      <c r="B1063" s="12">
        <v>1.0</v>
      </c>
      <c r="C1063" s="28"/>
      <c r="D1063" s="12"/>
      <c r="E1063" s="12"/>
      <c r="F1063" s="12"/>
      <c r="G1063" s="29"/>
      <c r="H1063" s="30"/>
    </row>
    <row r="1064">
      <c r="B1064" s="12">
        <v>2.0</v>
      </c>
      <c r="C1064" s="13"/>
      <c r="D1064" s="12"/>
      <c r="E1064" s="12"/>
      <c r="F1064" s="12"/>
      <c r="G1064" s="29"/>
      <c r="H1064" s="30"/>
    </row>
    <row r="1065">
      <c r="B1065" s="12">
        <v>3.0</v>
      </c>
      <c r="C1065" s="13"/>
      <c r="D1065" s="12"/>
      <c r="E1065" s="12"/>
      <c r="F1065" s="12"/>
      <c r="G1065" s="29"/>
      <c r="H1065" s="30"/>
    </row>
    <row r="1066">
      <c r="B1066" s="20" t="s">
        <v>15</v>
      </c>
      <c r="C1066" s="4"/>
      <c r="D1066" s="5"/>
      <c r="E1066" s="9">
        <f>SUM(E1063:E1065)</f>
        <v>0</v>
      </c>
      <c r="F1066" s="12"/>
      <c r="G1066" s="29"/>
      <c r="H1066" s="30"/>
    </row>
    <row r="1067">
      <c r="B1067" s="32" t="s">
        <v>24</v>
      </c>
      <c r="C1067" s="4"/>
      <c r="D1067" s="4"/>
      <c r="E1067" s="4"/>
      <c r="F1067" s="5"/>
      <c r="G1067" s="29"/>
      <c r="H1067" s="30"/>
    </row>
    <row r="1068">
      <c r="B1068" s="9" t="s">
        <v>2</v>
      </c>
      <c r="C1068" s="33" t="s">
        <v>25</v>
      </c>
      <c r="D1068" s="33" t="s">
        <v>26</v>
      </c>
      <c r="E1068" s="9" t="s">
        <v>5</v>
      </c>
      <c r="F1068" s="9" t="s">
        <v>6</v>
      </c>
      <c r="G1068" s="29"/>
      <c r="H1068" s="30"/>
    </row>
    <row r="1069">
      <c r="B1069" s="12">
        <v>1.0</v>
      </c>
      <c r="C1069" s="13"/>
      <c r="D1069" s="13"/>
      <c r="E1069" s="12"/>
      <c r="F1069" s="12"/>
      <c r="G1069" s="29"/>
      <c r="H1069" s="30"/>
    </row>
    <row r="1070">
      <c r="B1070" s="12">
        <v>2.0</v>
      </c>
      <c r="C1070" s="13"/>
      <c r="D1070" s="13"/>
      <c r="E1070" s="12"/>
      <c r="F1070" s="12"/>
      <c r="G1070" s="29"/>
      <c r="H1070" s="30"/>
    </row>
    <row r="1071">
      <c r="B1071" s="12">
        <v>3.0</v>
      </c>
      <c r="C1071" s="12"/>
      <c r="D1071" s="12"/>
      <c r="E1071" s="12"/>
      <c r="F1071" s="12"/>
      <c r="G1071" s="29"/>
      <c r="H1071" s="30"/>
    </row>
    <row r="1072">
      <c r="B1072" s="12">
        <v>4.0</v>
      </c>
      <c r="C1072" s="12"/>
      <c r="D1072" s="12"/>
      <c r="E1072" s="12"/>
      <c r="F1072" s="12"/>
      <c r="G1072" s="29"/>
      <c r="H1072" s="30"/>
    </row>
    <row r="1073">
      <c r="B1073" s="12">
        <v>5.0</v>
      </c>
      <c r="C1073" s="12"/>
      <c r="D1073" s="12"/>
      <c r="E1073" s="12"/>
      <c r="F1073" s="12"/>
      <c r="G1073" s="29"/>
      <c r="H1073" s="30"/>
    </row>
    <row r="1074">
      <c r="B1074" s="12">
        <v>6.0</v>
      </c>
      <c r="C1074" s="12"/>
      <c r="D1074" s="12"/>
      <c r="E1074" s="12"/>
      <c r="F1074" s="12"/>
      <c r="G1074" s="10"/>
      <c r="H1074" s="11"/>
    </row>
    <row r="1075">
      <c r="B1075" s="34"/>
    </row>
    <row r="1077">
      <c r="A1077" s="1"/>
      <c r="B1077" s="3">
        <v>45803.0</v>
      </c>
      <c r="C1077" s="4"/>
      <c r="D1077" s="4"/>
      <c r="E1077" s="4"/>
      <c r="F1077" s="4"/>
      <c r="G1077" s="4"/>
      <c r="H1077" s="5"/>
    </row>
    <row r="1078">
      <c r="B1078" s="6" t="s">
        <v>0</v>
      </c>
      <c r="C1078" s="4"/>
      <c r="D1078" s="4"/>
      <c r="E1078" s="4"/>
      <c r="F1078" s="5"/>
      <c r="G1078" s="7" t="s">
        <v>1</v>
      </c>
      <c r="H1078" s="8"/>
    </row>
    <row r="1079">
      <c r="B1079" s="9" t="s">
        <v>2</v>
      </c>
      <c r="C1079" s="9" t="s">
        <v>3</v>
      </c>
      <c r="D1079" s="9" t="s">
        <v>4</v>
      </c>
      <c r="E1079" s="9" t="s">
        <v>5</v>
      </c>
      <c r="F1079" s="9" t="s">
        <v>6</v>
      </c>
      <c r="G1079" s="10"/>
      <c r="H1079" s="11"/>
    </row>
    <row r="1080">
      <c r="B1080" s="12">
        <v>1.0</v>
      </c>
      <c r="C1080" s="13"/>
      <c r="D1080" s="13"/>
      <c r="E1080" s="13"/>
      <c r="F1080" s="13"/>
      <c r="G1080" s="14" t="s">
        <v>7</v>
      </c>
      <c r="H1080" s="15">
        <f>H1037 - SUMIF(F1080:F1089, "SR A/C - HDFC", E1080:E1089)-SUMIF(F1106:F1108, "SR A/C - HDFC", E1106:E1108)-SUMIF(F1100:F1102, "SR A/C - HDFC", E1100:E1102)+SUMIF(F1094:F1096, "SR A/C - HDFC", E1094:E1096)+SUMIF(F1112:F1117, "SR A/C - HDFC", E1112:E1117)</f>
        <v>3303.73</v>
      </c>
    </row>
    <row r="1081">
      <c r="B1081" s="12">
        <v>2.0</v>
      </c>
      <c r="C1081" s="13"/>
      <c r="D1081" s="13"/>
      <c r="E1081" s="13"/>
      <c r="F1081" s="13"/>
      <c r="G1081" s="14" t="s">
        <v>8</v>
      </c>
      <c r="H1081" s="15">
        <f>H1038 - SUMIF(F1080:F1089, "DP A/C - Salary", E1080:E1089)-SUMIF(F1106:F1108, "DP A/C - Salary", E1106:E1108)-SUMIF(F1100:F1102, "DP A/C - Salary", E1100:E1102)+SUMIF(F1094:F1096, "DP A/C - Salary", E1094:E1096)+SUMIF(F1112:F1117, "DP A/C - Salary", E1112:E1117)</f>
        <v>5928</v>
      </c>
    </row>
    <row r="1082">
      <c r="B1082" s="12">
        <v>3.0</v>
      </c>
      <c r="C1082" s="13"/>
      <c r="D1082" s="13"/>
      <c r="E1082" s="13"/>
      <c r="F1082" s="13"/>
      <c r="G1082" s="14" t="s">
        <v>9</v>
      </c>
      <c r="H1082" s="15">
        <f>H1039 - SUMIF(F1080:F1089, "SR CASH", E1080:E1089)-SUMIF(F1106:F1108, "SR CASH", E1106:E1108)-SUMIF(F1100:F1102, "SR CASH", E1100:E1102)+SUMIF(F1094:F1096, "SR CASH", E1094:E1096)+SUMIF(F1112:F1117, "SR CASH", E1112:E1117)</f>
        <v>1633</v>
      </c>
    </row>
    <row r="1083">
      <c r="B1083" s="12">
        <v>4.0</v>
      </c>
      <c r="C1083" s="13"/>
      <c r="D1083" s="13"/>
      <c r="E1083" s="13"/>
      <c r="F1083" s="13"/>
      <c r="G1083" s="14" t="s">
        <v>10</v>
      </c>
      <c r="H1083" s="15">
        <f>H1040 - SUMIF(F1080:F1089, "DP CASH", E1080:E1089)-SUMIF(F1106:F1108, "DP CASH", E1106:E1108)-SUMIF(F1100:F1102, "DP CASH", E1100:E1102)+SUMIF(F1094:F1096, "DP CASH", E1094:E1096)+SUMIF(F1112:F1117, "DP CASH", E1112:E1117)</f>
        <v>839</v>
      </c>
    </row>
    <row r="1084">
      <c r="B1084" s="12">
        <v>5.0</v>
      </c>
      <c r="C1084" s="13"/>
      <c r="D1084" s="13"/>
      <c r="E1084" s="13"/>
      <c r="F1084" s="13"/>
      <c r="G1084" s="14" t="s">
        <v>11</v>
      </c>
      <c r="H1084" s="15">
        <f>H1041 - SUMIF(F1080:F1089, "SR A/C - TDCC", E1080:E1089)-SUMIF(F1106:F1108, "SR A/C - TDCC", E1106:E1108)-SUMIF(F1100:F1102, "SR A/C - TDCC", E1100:E1102)+SUMIF(F1094:F1096, "SR A/C - TDCC", E1094:E1096)+SUMIF(F1112:F1117, "SR A/C - TDCC", E1112:E1117)</f>
        <v>106373.4</v>
      </c>
    </row>
    <row r="1085">
      <c r="B1085" s="12">
        <v>6.0</v>
      </c>
      <c r="C1085" s="12"/>
      <c r="D1085" s="12"/>
      <c r="E1085" s="12"/>
      <c r="F1085" s="12"/>
      <c r="G1085" s="14" t="s">
        <v>12</v>
      </c>
      <c r="H1085" s="15">
        <f>H1042 - SUMIF(F1080:F1089, "DP A/C - IPPB", E1080:E1089)-SUMIF(F1106:F1108, "DP A/C - IPPB", E1106:E1108)-SUMIF(F1100:F1102, "DP A/C - IPPB", E1100:E1102)+SUMIF(F1094:F1096, "DP A/C - IPPB", E1094:E1096)+SUMIF(F1112:F1117, "DP A/C - IPPB", E1112:E1117)</f>
        <v>50</v>
      </c>
    </row>
    <row r="1086">
      <c r="B1086" s="12">
        <v>7.0</v>
      </c>
      <c r="C1086" s="12"/>
      <c r="D1086" s="12"/>
      <c r="E1086" s="12"/>
      <c r="F1086" s="12"/>
      <c r="G1086" s="16"/>
      <c r="H1086" s="5"/>
    </row>
    <row r="1087">
      <c r="B1087" s="12">
        <v>8.0</v>
      </c>
      <c r="C1087" s="12"/>
      <c r="D1087" s="12"/>
      <c r="E1087" s="12"/>
      <c r="F1087" s="12"/>
      <c r="G1087" s="17" t="s">
        <v>13</v>
      </c>
      <c r="H1087" s="5"/>
    </row>
    <row r="1088">
      <c r="B1088" s="12">
        <v>9.0</v>
      </c>
      <c r="C1088" s="12"/>
      <c r="D1088" s="12"/>
      <c r="E1088" s="12"/>
      <c r="F1088" s="12"/>
      <c r="G1088" s="18">
        <f>E1090+G1045</f>
        <v>0</v>
      </c>
      <c r="H1088" s="5"/>
    </row>
    <row r="1089">
      <c r="B1089" s="12">
        <v>10.0</v>
      </c>
      <c r="C1089" s="12"/>
      <c r="D1089" s="12"/>
      <c r="E1089" s="12"/>
      <c r="F1089" s="12"/>
      <c r="G1089" s="19" t="s">
        <v>14</v>
      </c>
      <c r="H1089" s="5"/>
    </row>
    <row r="1090">
      <c r="B1090" s="20" t="s">
        <v>15</v>
      </c>
      <c r="C1090" s="4"/>
      <c r="D1090" s="5"/>
      <c r="E1090" s="9">
        <f>SUM(E1080:E1089)</f>
        <v>0</v>
      </c>
      <c r="F1090" s="12"/>
      <c r="G1090" s="16">
        <f>E1097+G1047</f>
        <v>0</v>
      </c>
      <c r="H1090" s="5"/>
    </row>
    <row r="1091">
      <c r="B1091" s="16"/>
      <c r="C1091" s="4"/>
      <c r="D1091" s="4"/>
      <c r="E1091" s="4"/>
      <c r="F1091" s="5"/>
      <c r="G1091" s="21" t="s">
        <v>16</v>
      </c>
      <c r="H1091" s="5"/>
      <c r="I1091" s="1"/>
    </row>
    <row r="1092">
      <c r="B1092" s="22" t="s">
        <v>17</v>
      </c>
      <c r="C1092" s="4"/>
      <c r="D1092" s="4"/>
      <c r="E1092" s="4"/>
      <c r="F1092" s="5"/>
      <c r="G1092" s="16">
        <f>E1103+G1049-SUMIF(C1094:C1096,"Reimbursement",E1094:E1096)</f>
        <v>0</v>
      </c>
      <c r="H1092" s="5"/>
    </row>
    <row r="1093">
      <c r="B1093" s="9" t="s">
        <v>2</v>
      </c>
      <c r="C1093" s="23" t="s">
        <v>18</v>
      </c>
      <c r="D1093" s="20" t="s">
        <v>4</v>
      </c>
      <c r="E1093" s="9" t="s">
        <v>5</v>
      </c>
      <c r="F1093" s="9" t="s">
        <v>6</v>
      </c>
      <c r="G1093" s="24" t="s">
        <v>19</v>
      </c>
      <c r="H1093" s="5"/>
    </row>
    <row r="1094">
      <c r="B1094" s="12">
        <v>1.0</v>
      </c>
      <c r="C1094" s="28"/>
      <c r="D1094" s="12"/>
      <c r="E1094" s="12"/>
      <c r="F1094" s="12"/>
      <c r="G1094" s="26">
        <f>E1109+G1051</f>
        <v>0</v>
      </c>
      <c r="H1094" s="5"/>
    </row>
    <row r="1095">
      <c r="B1095" s="12">
        <v>2.0</v>
      </c>
      <c r="C1095" s="28"/>
      <c r="D1095" s="12"/>
      <c r="E1095" s="12"/>
      <c r="F1095" s="12"/>
      <c r="G1095" s="27"/>
      <c r="H1095" s="8"/>
    </row>
    <row r="1096">
      <c r="B1096" s="12">
        <v>3.0</v>
      </c>
      <c r="C1096" s="28"/>
      <c r="D1096" s="12"/>
      <c r="E1096" s="12"/>
      <c r="F1096" s="12"/>
      <c r="G1096" s="29"/>
      <c r="H1096" s="30"/>
    </row>
    <row r="1097">
      <c r="B1097" s="20" t="s">
        <v>15</v>
      </c>
      <c r="C1097" s="4"/>
      <c r="D1097" s="5"/>
      <c r="E1097" s="9">
        <f>SUM(E1094:E1096)</f>
        <v>0</v>
      </c>
      <c r="F1097" s="12"/>
      <c r="G1097" s="29"/>
      <c r="H1097" s="30"/>
    </row>
    <row r="1098">
      <c r="B1098" s="31" t="s">
        <v>20</v>
      </c>
      <c r="C1098" s="4"/>
      <c r="D1098" s="4"/>
      <c r="E1098" s="4"/>
      <c r="F1098" s="5"/>
      <c r="G1098" s="29"/>
      <c r="H1098" s="30"/>
    </row>
    <row r="1099">
      <c r="B1099" s="9" t="s">
        <v>2</v>
      </c>
      <c r="C1099" s="23" t="s">
        <v>21</v>
      </c>
      <c r="D1099" s="20" t="s">
        <v>4</v>
      </c>
      <c r="E1099" s="9" t="s">
        <v>5</v>
      </c>
      <c r="F1099" s="9" t="s">
        <v>6</v>
      </c>
      <c r="G1099" s="29"/>
      <c r="H1099" s="30"/>
    </row>
    <row r="1100">
      <c r="B1100" s="12">
        <v>1.0</v>
      </c>
      <c r="C1100" s="28"/>
      <c r="D1100" s="12"/>
      <c r="E1100" s="12"/>
      <c r="F1100" s="12"/>
      <c r="G1100" s="29"/>
      <c r="H1100" s="30"/>
    </row>
    <row r="1101">
      <c r="B1101" s="12">
        <v>2.0</v>
      </c>
      <c r="C1101" s="13"/>
      <c r="D1101" s="12"/>
      <c r="E1101" s="12"/>
      <c r="F1101" s="12"/>
      <c r="G1101" s="29"/>
      <c r="H1101" s="30"/>
    </row>
    <row r="1102">
      <c r="B1102" s="12">
        <v>3.0</v>
      </c>
      <c r="C1102" s="13"/>
      <c r="D1102" s="12"/>
      <c r="E1102" s="12"/>
      <c r="F1102" s="12"/>
      <c r="G1102" s="29"/>
      <c r="H1102" s="30"/>
    </row>
    <row r="1103">
      <c r="B1103" s="20" t="s">
        <v>15</v>
      </c>
      <c r="C1103" s="4"/>
      <c r="D1103" s="5"/>
      <c r="E1103" s="9">
        <f>SUM(E1100:E1102)</f>
        <v>0</v>
      </c>
      <c r="F1103" s="12"/>
      <c r="G1103" s="29"/>
      <c r="H1103" s="30"/>
    </row>
    <row r="1104">
      <c r="B1104" s="32" t="s">
        <v>22</v>
      </c>
      <c r="C1104" s="4"/>
      <c r="D1104" s="4"/>
      <c r="E1104" s="4"/>
      <c r="F1104" s="5"/>
      <c r="G1104" s="29"/>
      <c r="H1104" s="30"/>
    </row>
    <row r="1105">
      <c r="B1105" s="9" t="s">
        <v>2</v>
      </c>
      <c r="C1105" s="23" t="s">
        <v>23</v>
      </c>
      <c r="D1105" s="20" t="s">
        <v>4</v>
      </c>
      <c r="E1105" s="9" t="s">
        <v>5</v>
      </c>
      <c r="F1105" s="9" t="s">
        <v>6</v>
      </c>
      <c r="G1105" s="29"/>
      <c r="H1105" s="30"/>
    </row>
    <row r="1106">
      <c r="B1106" s="12">
        <v>1.0</v>
      </c>
      <c r="C1106" s="28"/>
      <c r="D1106" s="12"/>
      <c r="E1106" s="12"/>
      <c r="F1106" s="12"/>
      <c r="G1106" s="29"/>
      <c r="H1106" s="30"/>
    </row>
    <row r="1107">
      <c r="B1107" s="12">
        <v>2.0</v>
      </c>
      <c r="C1107" s="13"/>
      <c r="D1107" s="12"/>
      <c r="E1107" s="12"/>
      <c r="F1107" s="12"/>
      <c r="G1107" s="29"/>
      <c r="H1107" s="30"/>
    </row>
    <row r="1108">
      <c r="B1108" s="12">
        <v>3.0</v>
      </c>
      <c r="C1108" s="13"/>
      <c r="D1108" s="12"/>
      <c r="E1108" s="12"/>
      <c r="F1108" s="12"/>
      <c r="G1108" s="29"/>
      <c r="H1108" s="30"/>
    </row>
    <row r="1109">
      <c r="B1109" s="20" t="s">
        <v>15</v>
      </c>
      <c r="C1109" s="4"/>
      <c r="D1109" s="5"/>
      <c r="E1109" s="9">
        <f>SUM(E1106:E1108)</f>
        <v>0</v>
      </c>
      <c r="F1109" s="12"/>
      <c r="G1109" s="29"/>
      <c r="H1109" s="30"/>
    </row>
    <row r="1110">
      <c r="B1110" s="32" t="s">
        <v>24</v>
      </c>
      <c r="C1110" s="4"/>
      <c r="D1110" s="4"/>
      <c r="E1110" s="4"/>
      <c r="F1110" s="5"/>
      <c r="G1110" s="29"/>
      <c r="H1110" s="30"/>
    </row>
    <row r="1111">
      <c r="B1111" s="9" t="s">
        <v>2</v>
      </c>
      <c r="C1111" s="33" t="s">
        <v>25</v>
      </c>
      <c r="D1111" s="33" t="s">
        <v>26</v>
      </c>
      <c r="E1111" s="9" t="s">
        <v>5</v>
      </c>
      <c r="F1111" s="9" t="s">
        <v>6</v>
      </c>
      <c r="G1111" s="29"/>
      <c r="H1111" s="30"/>
    </row>
    <row r="1112">
      <c r="B1112" s="12">
        <v>1.0</v>
      </c>
      <c r="C1112" s="13"/>
      <c r="D1112" s="13"/>
      <c r="E1112" s="13"/>
      <c r="F1112" s="13"/>
      <c r="G1112" s="29"/>
      <c r="H1112" s="30"/>
    </row>
    <row r="1113">
      <c r="B1113" s="12">
        <v>2.0</v>
      </c>
      <c r="C1113" s="13"/>
      <c r="D1113" s="13"/>
      <c r="E1113" s="13"/>
      <c r="F1113" s="13"/>
      <c r="G1113" s="29"/>
      <c r="H1113" s="30"/>
    </row>
    <row r="1114">
      <c r="B1114" s="12">
        <v>3.0</v>
      </c>
      <c r="C1114" s="12"/>
      <c r="D1114" s="12"/>
      <c r="E1114" s="12"/>
      <c r="F1114" s="12"/>
      <c r="G1114" s="29"/>
      <c r="H1114" s="30"/>
    </row>
    <row r="1115">
      <c r="B1115" s="12">
        <v>4.0</v>
      </c>
      <c r="C1115" s="12"/>
      <c r="D1115" s="12"/>
      <c r="E1115" s="12"/>
      <c r="F1115" s="12"/>
      <c r="G1115" s="29"/>
      <c r="H1115" s="30"/>
    </row>
    <row r="1116">
      <c r="B1116" s="12">
        <v>5.0</v>
      </c>
      <c r="C1116" s="12"/>
      <c r="D1116" s="12"/>
      <c r="E1116" s="12"/>
      <c r="F1116" s="12"/>
      <c r="G1116" s="29"/>
      <c r="H1116" s="30"/>
    </row>
    <row r="1117">
      <c r="B1117" s="12">
        <v>6.0</v>
      </c>
      <c r="C1117" s="12"/>
      <c r="D1117" s="12"/>
      <c r="E1117" s="12"/>
      <c r="F1117" s="12"/>
      <c r="G1117" s="10"/>
      <c r="H1117" s="11"/>
    </row>
    <row r="1118">
      <c r="B1118" s="34"/>
    </row>
    <row r="1120">
      <c r="A1120" s="1"/>
      <c r="B1120" s="3">
        <v>45804.0</v>
      </c>
      <c r="C1120" s="4"/>
      <c r="D1120" s="4"/>
      <c r="E1120" s="4"/>
      <c r="F1120" s="4"/>
      <c r="G1120" s="4"/>
      <c r="H1120" s="5"/>
    </row>
    <row r="1121">
      <c r="B1121" s="6" t="s">
        <v>0</v>
      </c>
      <c r="C1121" s="4"/>
      <c r="D1121" s="4"/>
      <c r="E1121" s="4"/>
      <c r="F1121" s="5"/>
      <c r="G1121" s="7" t="s">
        <v>1</v>
      </c>
      <c r="H1121" s="8"/>
    </row>
    <row r="1122">
      <c r="B1122" s="9" t="s">
        <v>2</v>
      </c>
      <c r="C1122" s="9" t="s">
        <v>3</v>
      </c>
      <c r="D1122" s="9" t="s">
        <v>4</v>
      </c>
      <c r="E1122" s="9" t="s">
        <v>5</v>
      </c>
      <c r="F1122" s="9" t="s">
        <v>6</v>
      </c>
      <c r="G1122" s="10"/>
      <c r="H1122" s="11"/>
    </row>
    <row r="1123">
      <c r="B1123" s="12">
        <v>1.0</v>
      </c>
      <c r="C1123" s="13"/>
      <c r="D1123" s="13"/>
      <c r="E1123" s="13"/>
      <c r="F1123" s="13"/>
      <c r="G1123" s="14" t="s">
        <v>7</v>
      </c>
      <c r="H1123" s="15">
        <f>H1080 - SUMIF(F1123:F1132, "SR A/C - HDFC", E1123:E1132)-SUMIF(F1149:F1151, "SR A/C - HDFC", E1149:E1151)-SUMIF(F1143:F1145, "SR A/C - HDFC", E1143:E1145)+SUMIF(F1137:F1139, "SR A/C - HDFC", E1137:E1139)+SUMIF(F1155:F1160, "SR A/C - HDFC", E1155:E1160)</f>
        <v>3303.73</v>
      </c>
    </row>
    <row r="1124">
      <c r="B1124" s="12">
        <v>2.0</v>
      </c>
      <c r="C1124" s="13"/>
      <c r="D1124" s="13"/>
      <c r="E1124" s="13"/>
      <c r="F1124" s="13"/>
      <c r="G1124" s="14" t="s">
        <v>8</v>
      </c>
      <c r="H1124" s="15">
        <f>H1081 - SUMIF(F1123:F1132, "DP A/C - Salary", E1123:E1132)-SUMIF(F1149:F1151, "DP A/C - Salary", E1149:E1151)-SUMIF(F1143:F1145, "DP A/C - Salary", E1143:E1145)+SUMIF(F1137:F1139, "DP A/C - Salary", E1137:E1139)+SUMIF(F1155:F1160, "DP A/C - Salary", E1155:E1160)</f>
        <v>5928</v>
      </c>
    </row>
    <row r="1125">
      <c r="B1125" s="12">
        <v>3.0</v>
      </c>
      <c r="C1125" s="13"/>
      <c r="D1125" s="13"/>
      <c r="E1125" s="13"/>
      <c r="F1125" s="13"/>
      <c r="G1125" s="14" t="s">
        <v>9</v>
      </c>
      <c r="H1125" s="15">
        <f>H1082 - SUMIF(F1123:F1132, "SR CASH", E1123:E1132)-SUMIF(F1149:F1151, "SR CASH", E1149:E1151)-SUMIF(F1143:F1145, "SR CASH", E1143:E1145)+SUMIF(F1137:F1139, "SR CASH", E1137:E1139)+SUMIF(F1155:F1160, "SR CASH", E1155:E1160)</f>
        <v>1633</v>
      </c>
    </row>
    <row r="1126">
      <c r="B1126" s="12">
        <v>4.0</v>
      </c>
      <c r="C1126" s="12"/>
      <c r="D1126" s="12"/>
      <c r="E1126" s="12"/>
      <c r="F1126" s="12"/>
      <c r="G1126" s="14" t="s">
        <v>10</v>
      </c>
      <c r="H1126" s="15">
        <f>H1083 - SUMIF(F1123:F1132, "DP CASH", E1123:E1132)-SUMIF(F1149:F1151, "DP CASH", E1149:E1151)-SUMIF(F1143:F1145, "DP CASH", E1143:E1145)+SUMIF(F1137:F1139, "DP CASH", E1137:E1139)+SUMIF(F1155:F1160, "DP CASH", E1155:E1160)</f>
        <v>839</v>
      </c>
    </row>
    <row r="1127">
      <c r="B1127" s="12">
        <v>5.0</v>
      </c>
      <c r="C1127" s="12"/>
      <c r="D1127" s="12"/>
      <c r="E1127" s="12"/>
      <c r="F1127" s="12"/>
      <c r="G1127" s="14" t="s">
        <v>11</v>
      </c>
      <c r="H1127" s="15">
        <f>H1084 - SUMIF(F1123:F1132, "SR A/C - TDCC", E1123:E1132)-SUMIF(F1149:F1151, "SR A/C - TDCC", E1149:E1151)-SUMIF(F1143:F1145, "SR A/C - TDCC", E1143:E1145)+SUMIF(F1137:F1139, "SR A/C - TDCC", E1137:E1139)+SUMIF(F1155:F1160, "SR A/C - TDCC", E1155:E1160)</f>
        <v>106373.4</v>
      </c>
    </row>
    <row r="1128">
      <c r="B1128" s="12">
        <v>6.0</v>
      </c>
      <c r="C1128" s="12"/>
      <c r="D1128" s="12"/>
      <c r="E1128" s="12"/>
      <c r="F1128" s="12"/>
      <c r="G1128" s="14" t="s">
        <v>12</v>
      </c>
      <c r="H1128" s="15">
        <f>H1085 - SUMIF(F1123:F1132, "DP A/C - IPPB", E1123:E1132)-SUMIF(F1149:F1151, "DP A/C - IPPB", E1149:E1151)-SUMIF(F1143:F1145, "DP A/C - IPPB", E1143:E1145)+SUMIF(F1137:F1139, "DP A/C - IPPB", E1137:E1139)+SUMIF(F1155:F1160, "DP A/C - IPPB", E1155:E1160)</f>
        <v>50</v>
      </c>
    </row>
    <row r="1129">
      <c r="B1129" s="12">
        <v>7.0</v>
      </c>
      <c r="C1129" s="12"/>
      <c r="D1129" s="12"/>
      <c r="E1129" s="12"/>
      <c r="F1129" s="12"/>
      <c r="G1129" s="16"/>
      <c r="H1129" s="5"/>
    </row>
    <row r="1130">
      <c r="B1130" s="12">
        <v>8.0</v>
      </c>
      <c r="C1130" s="12"/>
      <c r="D1130" s="12"/>
      <c r="E1130" s="12"/>
      <c r="F1130" s="12"/>
      <c r="G1130" s="17" t="s">
        <v>13</v>
      </c>
      <c r="H1130" s="5"/>
    </row>
    <row r="1131">
      <c r="B1131" s="12">
        <v>9.0</v>
      </c>
      <c r="C1131" s="12"/>
      <c r="D1131" s="12"/>
      <c r="E1131" s="12"/>
      <c r="F1131" s="12"/>
      <c r="G1131" s="18">
        <f>E1133+G1088</f>
        <v>0</v>
      </c>
      <c r="H1131" s="5"/>
    </row>
    <row r="1132">
      <c r="B1132" s="12">
        <v>10.0</v>
      </c>
      <c r="C1132" s="12"/>
      <c r="D1132" s="12"/>
      <c r="E1132" s="12"/>
      <c r="F1132" s="12"/>
      <c r="G1132" s="19" t="s">
        <v>14</v>
      </c>
      <c r="H1132" s="5"/>
    </row>
    <row r="1133">
      <c r="B1133" s="20" t="s">
        <v>15</v>
      </c>
      <c r="C1133" s="4"/>
      <c r="D1133" s="5"/>
      <c r="E1133" s="9">
        <f>SUM(E1123:E1132)</f>
        <v>0</v>
      </c>
      <c r="F1133" s="12"/>
      <c r="G1133" s="16">
        <f>E1140+G1090</f>
        <v>0</v>
      </c>
      <c r="H1133" s="5"/>
    </row>
    <row r="1134">
      <c r="B1134" s="16"/>
      <c r="C1134" s="4"/>
      <c r="D1134" s="4"/>
      <c r="E1134" s="4"/>
      <c r="F1134" s="5"/>
      <c r="G1134" s="21" t="s">
        <v>16</v>
      </c>
      <c r="H1134" s="5"/>
      <c r="I1134" s="1"/>
    </row>
    <row r="1135">
      <c r="B1135" s="22" t="s">
        <v>17</v>
      </c>
      <c r="C1135" s="4"/>
      <c r="D1135" s="4"/>
      <c r="E1135" s="4"/>
      <c r="F1135" s="5"/>
      <c r="G1135" s="16">
        <f>E1146+G1092-SUMIF(C1137:C1139,"Reimbursement",E1137:E1139)</f>
        <v>0</v>
      </c>
      <c r="H1135" s="5"/>
    </row>
    <row r="1136">
      <c r="B1136" s="9" t="s">
        <v>2</v>
      </c>
      <c r="C1136" s="23" t="s">
        <v>18</v>
      </c>
      <c r="D1136" s="20" t="s">
        <v>4</v>
      </c>
      <c r="E1136" s="9" t="s">
        <v>5</v>
      </c>
      <c r="F1136" s="9" t="s">
        <v>6</v>
      </c>
      <c r="G1136" s="24" t="s">
        <v>19</v>
      </c>
      <c r="H1136" s="5"/>
    </row>
    <row r="1137">
      <c r="B1137" s="12">
        <v>1.0</v>
      </c>
      <c r="C1137" s="28"/>
      <c r="D1137" s="12"/>
      <c r="E1137" s="12"/>
      <c r="F1137" s="12"/>
      <c r="G1137" s="26">
        <f>E1152+G1094</f>
        <v>0</v>
      </c>
      <c r="H1137" s="5"/>
    </row>
    <row r="1138">
      <c r="B1138" s="12">
        <v>2.0</v>
      </c>
      <c r="C1138" s="28"/>
      <c r="D1138" s="12"/>
      <c r="E1138" s="12"/>
      <c r="F1138" s="12"/>
      <c r="G1138" s="27"/>
      <c r="H1138" s="8"/>
    </row>
    <row r="1139">
      <c r="B1139" s="12">
        <v>3.0</v>
      </c>
      <c r="C1139" s="28"/>
      <c r="D1139" s="12"/>
      <c r="E1139" s="12"/>
      <c r="F1139" s="12"/>
      <c r="G1139" s="29"/>
      <c r="H1139" s="30"/>
    </row>
    <row r="1140">
      <c r="B1140" s="20" t="s">
        <v>15</v>
      </c>
      <c r="C1140" s="4"/>
      <c r="D1140" s="5"/>
      <c r="E1140" s="9">
        <f>SUM(E1137:E1139)</f>
        <v>0</v>
      </c>
      <c r="F1140" s="12"/>
      <c r="G1140" s="29"/>
      <c r="H1140" s="30"/>
    </row>
    <row r="1141">
      <c r="B1141" s="31" t="s">
        <v>20</v>
      </c>
      <c r="C1141" s="4"/>
      <c r="D1141" s="4"/>
      <c r="E1141" s="4"/>
      <c r="F1141" s="5"/>
      <c r="G1141" s="29"/>
      <c r="H1141" s="30"/>
    </row>
    <row r="1142">
      <c r="B1142" s="9" t="s">
        <v>2</v>
      </c>
      <c r="C1142" s="23" t="s">
        <v>21</v>
      </c>
      <c r="D1142" s="20" t="s">
        <v>4</v>
      </c>
      <c r="E1142" s="9" t="s">
        <v>5</v>
      </c>
      <c r="F1142" s="9" t="s">
        <v>6</v>
      </c>
      <c r="G1142" s="29"/>
      <c r="H1142" s="30"/>
    </row>
    <row r="1143">
      <c r="B1143" s="12">
        <v>1.0</v>
      </c>
      <c r="C1143" s="25"/>
      <c r="D1143" s="13"/>
      <c r="E1143" s="13"/>
      <c r="F1143" s="13"/>
      <c r="G1143" s="29"/>
      <c r="H1143" s="30"/>
    </row>
    <row r="1144">
      <c r="B1144" s="12">
        <v>2.0</v>
      </c>
      <c r="C1144" s="13"/>
      <c r="D1144" s="12"/>
      <c r="E1144" s="12"/>
      <c r="F1144" s="12"/>
      <c r="G1144" s="29"/>
      <c r="H1144" s="30"/>
    </row>
    <row r="1145">
      <c r="B1145" s="12">
        <v>3.0</v>
      </c>
      <c r="C1145" s="13"/>
      <c r="D1145" s="12"/>
      <c r="E1145" s="12"/>
      <c r="F1145" s="12"/>
      <c r="G1145" s="29"/>
      <c r="H1145" s="30"/>
    </row>
    <row r="1146">
      <c r="B1146" s="20" t="s">
        <v>15</v>
      </c>
      <c r="C1146" s="4"/>
      <c r="D1146" s="5"/>
      <c r="E1146" s="9">
        <f>SUM(E1143:E1145)</f>
        <v>0</v>
      </c>
      <c r="F1146" s="12"/>
      <c r="G1146" s="29"/>
      <c r="H1146" s="30"/>
    </row>
    <row r="1147">
      <c r="B1147" s="32" t="s">
        <v>22</v>
      </c>
      <c r="C1147" s="4"/>
      <c r="D1147" s="4"/>
      <c r="E1147" s="4"/>
      <c r="F1147" s="5"/>
      <c r="G1147" s="29"/>
      <c r="H1147" s="30"/>
    </row>
    <row r="1148">
      <c r="B1148" s="9" t="s">
        <v>2</v>
      </c>
      <c r="C1148" s="23" t="s">
        <v>23</v>
      </c>
      <c r="D1148" s="20" t="s">
        <v>4</v>
      </c>
      <c r="E1148" s="9" t="s">
        <v>5</v>
      </c>
      <c r="F1148" s="9" t="s">
        <v>6</v>
      </c>
      <c r="G1148" s="29"/>
      <c r="H1148" s="30"/>
    </row>
    <row r="1149">
      <c r="B1149" s="12">
        <v>1.0</v>
      </c>
      <c r="C1149" s="28"/>
      <c r="D1149" s="12"/>
      <c r="E1149" s="12"/>
      <c r="F1149" s="12"/>
      <c r="G1149" s="29"/>
      <c r="H1149" s="30"/>
    </row>
    <row r="1150">
      <c r="B1150" s="12">
        <v>2.0</v>
      </c>
      <c r="C1150" s="13"/>
      <c r="D1150" s="12"/>
      <c r="E1150" s="12"/>
      <c r="F1150" s="12"/>
      <c r="G1150" s="29"/>
      <c r="H1150" s="30"/>
    </row>
    <row r="1151">
      <c r="B1151" s="12">
        <v>3.0</v>
      </c>
      <c r="C1151" s="13"/>
      <c r="D1151" s="12"/>
      <c r="E1151" s="12"/>
      <c r="F1151" s="12"/>
      <c r="G1151" s="29"/>
      <c r="H1151" s="30"/>
    </row>
    <row r="1152">
      <c r="B1152" s="20" t="s">
        <v>15</v>
      </c>
      <c r="C1152" s="4"/>
      <c r="D1152" s="5"/>
      <c r="E1152" s="9">
        <f>SUM(E1149:E1151)</f>
        <v>0</v>
      </c>
      <c r="F1152" s="12"/>
      <c r="G1152" s="29"/>
      <c r="H1152" s="30"/>
    </row>
    <row r="1153">
      <c r="B1153" s="32" t="s">
        <v>24</v>
      </c>
      <c r="C1153" s="4"/>
      <c r="D1153" s="4"/>
      <c r="E1153" s="4"/>
      <c r="F1153" s="5"/>
      <c r="G1153" s="29"/>
      <c r="H1153" s="30"/>
    </row>
    <row r="1154">
      <c r="B1154" s="9" t="s">
        <v>2</v>
      </c>
      <c r="C1154" s="33" t="s">
        <v>25</v>
      </c>
      <c r="D1154" s="33" t="s">
        <v>26</v>
      </c>
      <c r="E1154" s="9" t="s">
        <v>5</v>
      </c>
      <c r="F1154" s="9" t="s">
        <v>6</v>
      </c>
      <c r="G1154" s="29"/>
      <c r="H1154" s="30"/>
    </row>
    <row r="1155">
      <c r="B1155" s="12">
        <v>1.0</v>
      </c>
      <c r="C1155" s="13"/>
      <c r="D1155" s="13"/>
      <c r="E1155" s="13"/>
      <c r="F1155" s="13"/>
      <c r="G1155" s="29"/>
      <c r="H1155" s="30"/>
    </row>
    <row r="1156">
      <c r="B1156" s="12">
        <v>2.0</v>
      </c>
      <c r="C1156" s="13"/>
      <c r="D1156" s="13"/>
      <c r="E1156" s="13"/>
      <c r="F1156" s="13"/>
      <c r="G1156" s="29"/>
      <c r="H1156" s="30"/>
    </row>
    <row r="1157">
      <c r="B1157" s="12">
        <v>3.0</v>
      </c>
      <c r="C1157" s="13"/>
      <c r="D1157" s="13"/>
      <c r="E1157" s="13"/>
      <c r="F1157" s="13"/>
      <c r="G1157" s="29"/>
      <c r="H1157" s="30"/>
    </row>
    <row r="1158">
      <c r="B1158" s="12">
        <v>4.0</v>
      </c>
      <c r="C1158" s="13"/>
      <c r="D1158" s="13"/>
      <c r="E1158" s="13"/>
      <c r="F1158" s="13"/>
      <c r="G1158" s="29"/>
      <c r="H1158" s="30"/>
    </row>
    <row r="1159">
      <c r="B1159" s="12">
        <v>5.0</v>
      </c>
      <c r="C1159" s="12"/>
      <c r="D1159" s="12"/>
      <c r="E1159" s="12"/>
      <c r="F1159" s="12"/>
      <c r="G1159" s="29"/>
      <c r="H1159" s="30"/>
    </row>
    <row r="1160">
      <c r="B1160" s="12">
        <v>6.0</v>
      </c>
      <c r="C1160" s="12"/>
      <c r="D1160" s="12"/>
      <c r="E1160" s="12"/>
      <c r="F1160" s="12"/>
      <c r="G1160" s="10"/>
      <c r="H1160" s="11"/>
    </row>
    <row r="1161">
      <c r="B1161" s="34"/>
    </row>
    <row r="1163">
      <c r="A1163" s="1"/>
      <c r="B1163" s="3">
        <v>45805.0</v>
      </c>
      <c r="C1163" s="4"/>
      <c r="D1163" s="4"/>
      <c r="E1163" s="4"/>
      <c r="F1163" s="4"/>
      <c r="G1163" s="4"/>
      <c r="H1163" s="5"/>
    </row>
    <row r="1164">
      <c r="B1164" s="6" t="s">
        <v>0</v>
      </c>
      <c r="C1164" s="4"/>
      <c r="D1164" s="4"/>
      <c r="E1164" s="4"/>
      <c r="F1164" s="5"/>
      <c r="G1164" s="7" t="s">
        <v>1</v>
      </c>
      <c r="H1164" s="8"/>
    </row>
    <row r="1165">
      <c r="B1165" s="9" t="s">
        <v>2</v>
      </c>
      <c r="C1165" s="9" t="s">
        <v>3</v>
      </c>
      <c r="D1165" s="9" t="s">
        <v>4</v>
      </c>
      <c r="E1165" s="9" t="s">
        <v>5</v>
      </c>
      <c r="F1165" s="9" t="s">
        <v>6</v>
      </c>
      <c r="G1165" s="10"/>
      <c r="H1165" s="11"/>
    </row>
    <row r="1166">
      <c r="B1166" s="12">
        <v>1.0</v>
      </c>
      <c r="C1166" s="13"/>
      <c r="D1166" s="12"/>
      <c r="E1166" s="12"/>
      <c r="F1166" s="12"/>
      <c r="G1166" s="14" t="s">
        <v>7</v>
      </c>
      <c r="H1166" s="15">
        <f>H1123 - SUMIF(F1166:F1175, "SR A/C - HDFC", E1166:E1175)-SUMIF(F1192:F1194, "SR A/C - HDFC", E1192:E1194)-SUMIF(F1186:F1188, "SR A/C - HDFC", E1186:E1188)+SUMIF(F1180:F1182, "SR A/C - HDFC", E1180:E1182)+SUMIF(F1198:F1203, "SR A/C - HDFC", E1198:E1203)</f>
        <v>3303.73</v>
      </c>
    </row>
    <row r="1167">
      <c r="B1167" s="12">
        <v>2.0</v>
      </c>
      <c r="C1167" s="12"/>
      <c r="D1167" s="12"/>
      <c r="E1167" s="12"/>
      <c r="F1167" s="12"/>
      <c r="G1167" s="14" t="s">
        <v>8</v>
      </c>
      <c r="H1167" s="15">
        <f>H1124 - SUMIF(F1166:F1175, "DP A/C - Salary", E1166:E1175)-SUMIF(F1192:F1194, "DP A/C - Salary", E1192:E1194)-SUMIF(F1186:F1188, "DP A/C - Salary", E1186:E1188)+SUMIF(F1180:F1182, "DP A/C - Salary", E1180:E1182)+SUMIF(F1198:F1203, "DP A/C - Salary", E1198:E1203)</f>
        <v>5928</v>
      </c>
    </row>
    <row r="1168">
      <c r="B1168" s="12">
        <v>3.0</v>
      </c>
      <c r="C1168" s="12"/>
      <c r="D1168" s="12"/>
      <c r="E1168" s="12"/>
      <c r="F1168" s="12"/>
      <c r="G1168" s="14" t="s">
        <v>9</v>
      </c>
      <c r="H1168" s="15">
        <f>H1125 - SUMIF(F1166:F1175, "SR CASH", E1166:E1175)-SUMIF(F1192:F1194, "SR CASH", E1192:E1194)-SUMIF(F1186:F1188, "SR CASH", E1186:E1188)+SUMIF(F1180:F1182, "SR CASH", E1180:E1182)+SUMIF(F1198:F1203, "SR CASH", E1198:E1203)</f>
        <v>1633</v>
      </c>
    </row>
    <row r="1169">
      <c r="B1169" s="12">
        <v>4.0</v>
      </c>
      <c r="C1169" s="12"/>
      <c r="D1169" s="12"/>
      <c r="E1169" s="12"/>
      <c r="F1169" s="12"/>
      <c r="G1169" s="14" t="s">
        <v>10</v>
      </c>
      <c r="H1169" s="15">
        <f>H1126 - SUMIF(F1166:F1175, "DP CASH", E1166:E1175)-SUMIF(F1192:F1194, "DP CASH", E1192:E1194)-SUMIF(F1186:F1188, "DP CASH", E1186:E1188)+SUMIF(F1180:F1182, "DP CASH", E1180:E1182)+SUMIF(F1198:F1203, "DP CASH", E1198:E1203)</f>
        <v>839</v>
      </c>
    </row>
    <row r="1170">
      <c r="B1170" s="12">
        <v>5.0</v>
      </c>
      <c r="C1170" s="12"/>
      <c r="D1170" s="12"/>
      <c r="E1170" s="12"/>
      <c r="F1170" s="12"/>
      <c r="G1170" s="14" t="s">
        <v>11</v>
      </c>
      <c r="H1170" s="15">
        <f>H1127 - SUMIF(F1166:F1175, "SR A/C - TDCC", E1166:E1175)-SUMIF(F1192:F1194, "SR A/C - TDCC", E1192:E1194)-SUMIF(F1186:F1188, "SR A/C - TDCC", E1186:E1188)+SUMIF(F1180:F1182, "SR A/C - TDCC", E1180:E1182)+SUMIF(F1198:F1203, "SR A/C - TDCC", E1198:E1203)</f>
        <v>106373.4</v>
      </c>
    </row>
    <row r="1171">
      <c r="B1171" s="12">
        <v>6.0</v>
      </c>
      <c r="C1171" s="12"/>
      <c r="D1171" s="12"/>
      <c r="E1171" s="12"/>
      <c r="F1171" s="12"/>
      <c r="G1171" s="14" t="s">
        <v>12</v>
      </c>
      <c r="H1171" s="15">
        <f>H1128 - SUMIF(F1166:F1175, "DP A/C - IPPB", E1166:E1175)-SUMIF(F1192:F1194, "DP A/C - IPPB", E1192:E1194)-SUMIF(F1186:F1188, "DP A/C - IPPB", E1186:E1188)+SUMIF(F1180:F1182, "DP A/C - IPPB", E1180:E1182)+SUMIF(F1198:F1203, "DP A/C - IPPB", E1198:E1203)</f>
        <v>50</v>
      </c>
    </row>
    <row r="1172">
      <c r="B1172" s="12">
        <v>7.0</v>
      </c>
      <c r="C1172" s="12"/>
      <c r="D1172" s="12"/>
      <c r="E1172" s="12"/>
      <c r="F1172" s="12"/>
      <c r="G1172" s="16"/>
      <c r="H1172" s="5"/>
    </row>
    <row r="1173">
      <c r="B1173" s="12">
        <v>8.0</v>
      </c>
      <c r="C1173" s="12"/>
      <c r="D1173" s="12"/>
      <c r="E1173" s="12"/>
      <c r="F1173" s="12"/>
      <c r="G1173" s="17" t="s">
        <v>13</v>
      </c>
      <c r="H1173" s="5"/>
    </row>
    <row r="1174">
      <c r="B1174" s="12">
        <v>9.0</v>
      </c>
      <c r="C1174" s="12"/>
      <c r="D1174" s="12"/>
      <c r="E1174" s="12"/>
      <c r="F1174" s="12"/>
      <c r="G1174" s="18">
        <f>E1176+G1131</f>
        <v>0</v>
      </c>
      <c r="H1174" s="5"/>
    </row>
    <row r="1175">
      <c r="B1175" s="12">
        <v>10.0</v>
      </c>
      <c r="C1175" s="12"/>
      <c r="D1175" s="12"/>
      <c r="E1175" s="12"/>
      <c r="F1175" s="12"/>
      <c r="G1175" s="19" t="s">
        <v>14</v>
      </c>
      <c r="H1175" s="5"/>
    </row>
    <row r="1176">
      <c r="B1176" s="20" t="s">
        <v>15</v>
      </c>
      <c r="C1176" s="4"/>
      <c r="D1176" s="5"/>
      <c r="E1176" s="9">
        <f>SUM(E1166:E1175)</f>
        <v>0</v>
      </c>
      <c r="F1176" s="12"/>
      <c r="G1176" s="16">
        <f>E1183+G1133</f>
        <v>0</v>
      </c>
      <c r="H1176" s="5"/>
    </row>
    <row r="1177">
      <c r="B1177" s="16"/>
      <c r="C1177" s="4"/>
      <c r="D1177" s="4"/>
      <c r="E1177" s="4"/>
      <c r="F1177" s="5"/>
      <c r="G1177" s="21" t="s">
        <v>16</v>
      </c>
      <c r="H1177" s="5"/>
      <c r="I1177" s="1"/>
    </row>
    <row r="1178">
      <c r="B1178" s="22" t="s">
        <v>17</v>
      </c>
      <c r="C1178" s="4"/>
      <c r="D1178" s="4"/>
      <c r="E1178" s="4"/>
      <c r="F1178" s="5"/>
      <c r="G1178" s="16">
        <f>E1189+G1135-SUMIF(C1180:C1182,"Reimbursement",E1180:E1182)</f>
        <v>0</v>
      </c>
      <c r="H1178" s="5"/>
    </row>
    <row r="1179">
      <c r="B1179" s="9" t="s">
        <v>2</v>
      </c>
      <c r="C1179" s="23" t="s">
        <v>18</v>
      </c>
      <c r="D1179" s="20" t="s">
        <v>4</v>
      </c>
      <c r="E1179" s="9" t="s">
        <v>5</v>
      </c>
      <c r="F1179" s="9" t="s">
        <v>6</v>
      </c>
      <c r="G1179" s="24" t="s">
        <v>19</v>
      </c>
      <c r="H1179" s="5"/>
    </row>
    <row r="1180">
      <c r="B1180" s="12">
        <v>1.0</v>
      </c>
      <c r="C1180" s="28"/>
      <c r="D1180" s="12"/>
      <c r="E1180" s="12"/>
      <c r="F1180" s="12"/>
      <c r="G1180" s="26">
        <f>E1195+G1137</f>
        <v>0</v>
      </c>
      <c r="H1180" s="5"/>
    </row>
    <row r="1181">
      <c r="B1181" s="12">
        <v>2.0</v>
      </c>
      <c r="C1181" s="28"/>
      <c r="D1181" s="12"/>
      <c r="E1181" s="12"/>
      <c r="F1181" s="12"/>
      <c r="G1181" s="27"/>
      <c r="H1181" s="8"/>
    </row>
    <row r="1182">
      <c r="B1182" s="12">
        <v>3.0</v>
      </c>
      <c r="C1182" s="28"/>
      <c r="D1182" s="12"/>
      <c r="E1182" s="12"/>
      <c r="F1182" s="12"/>
      <c r="G1182" s="29"/>
      <c r="H1182" s="30"/>
    </row>
    <row r="1183">
      <c r="B1183" s="20" t="s">
        <v>15</v>
      </c>
      <c r="C1183" s="4"/>
      <c r="D1183" s="5"/>
      <c r="E1183" s="9">
        <f>SUM(E1180:E1182)</f>
        <v>0</v>
      </c>
      <c r="F1183" s="12"/>
      <c r="G1183" s="29"/>
      <c r="H1183" s="30"/>
    </row>
    <row r="1184">
      <c r="B1184" s="31" t="s">
        <v>20</v>
      </c>
      <c r="C1184" s="4"/>
      <c r="D1184" s="4"/>
      <c r="E1184" s="4"/>
      <c r="F1184" s="5"/>
      <c r="G1184" s="29"/>
      <c r="H1184" s="30"/>
    </row>
    <row r="1185">
      <c r="B1185" s="9" t="s">
        <v>2</v>
      </c>
      <c r="C1185" s="23" t="s">
        <v>21</v>
      </c>
      <c r="D1185" s="20" t="s">
        <v>4</v>
      </c>
      <c r="E1185" s="9" t="s">
        <v>5</v>
      </c>
      <c r="F1185" s="9" t="s">
        <v>6</v>
      </c>
      <c r="G1185" s="29"/>
      <c r="H1185" s="30"/>
    </row>
    <row r="1186">
      <c r="B1186" s="12">
        <v>1.0</v>
      </c>
      <c r="C1186" s="28"/>
      <c r="D1186" s="12"/>
      <c r="E1186" s="12"/>
      <c r="F1186" s="12"/>
      <c r="G1186" s="29"/>
      <c r="H1186" s="30"/>
    </row>
    <row r="1187">
      <c r="B1187" s="12">
        <v>2.0</v>
      </c>
      <c r="C1187" s="13"/>
      <c r="D1187" s="12"/>
      <c r="E1187" s="12"/>
      <c r="F1187" s="12"/>
      <c r="G1187" s="29"/>
      <c r="H1187" s="30"/>
    </row>
    <row r="1188">
      <c r="B1188" s="12">
        <v>3.0</v>
      </c>
      <c r="C1188" s="13"/>
      <c r="D1188" s="12"/>
      <c r="E1188" s="12"/>
      <c r="F1188" s="12"/>
      <c r="G1188" s="29"/>
      <c r="H1188" s="30"/>
    </row>
    <row r="1189">
      <c r="B1189" s="20" t="s">
        <v>15</v>
      </c>
      <c r="C1189" s="4"/>
      <c r="D1189" s="5"/>
      <c r="E1189" s="9">
        <f>SUM(E1186:E1188)</f>
        <v>0</v>
      </c>
      <c r="F1189" s="12"/>
      <c r="G1189" s="29"/>
      <c r="H1189" s="30"/>
    </row>
    <row r="1190">
      <c r="B1190" s="32" t="s">
        <v>22</v>
      </c>
      <c r="C1190" s="4"/>
      <c r="D1190" s="4"/>
      <c r="E1190" s="4"/>
      <c r="F1190" s="5"/>
      <c r="G1190" s="29"/>
      <c r="H1190" s="30"/>
    </row>
    <row r="1191">
      <c r="B1191" s="9" t="s">
        <v>2</v>
      </c>
      <c r="C1191" s="23" t="s">
        <v>23</v>
      </c>
      <c r="D1191" s="20" t="s">
        <v>4</v>
      </c>
      <c r="E1191" s="9" t="s">
        <v>5</v>
      </c>
      <c r="F1191" s="9" t="s">
        <v>6</v>
      </c>
      <c r="G1191" s="29"/>
      <c r="H1191" s="30"/>
    </row>
    <row r="1192">
      <c r="B1192" s="12">
        <v>1.0</v>
      </c>
      <c r="C1192" s="28"/>
      <c r="D1192" s="12"/>
      <c r="E1192" s="12"/>
      <c r="F1192" s="12"/>
      <c r="G1192" s="29"/>
      <c r="H1192" s="30"/>
    </row>
    <row r="1193">
      <c r="B1193" s="12">
        <v>2.0</v>
      </c>
      <c r="C1193" s="13"/>
      <c r="D1193" s="12"/>
      <c r="E1193" s="12"/>
      <c r="F1193" s="12"/>
      <c r="G1193" s="29"/>
      <c r="H1193" s="30"/>
    </row>
    <row r="1194">
      <c r="B1194" s="12">
        <v>3.0</v>
      </c>
      <c r="C1194" s="13"/>
      <c r="D1194" s="12"/>
      <c r="E1194" s="12"/>
      <c r="F1194" s="12"/>
      <c r="G1194" s="29"/>
      <c r="H1194" s="30"/>
    </row>
    <row r="1195">
      <c r="B1195" s="20" t="s">
        <v>15</v>
      </c>
      <c r="C1195" s="4"/>
      <c r="D1195" s="5"/>
      <c r="E1195" s="9">
        <f>SUM(E1192:E1194)</f>
        <v>0</v>
      </c>
      <c r="F1195" s="12"/>
      <c r="G1195" s="29"/>
      <c r="H1195" s="30"/>
    </row>
    <row r="1196">
      <c r="B1196" s="32" t="s">
        <v>24</v>
      </c>
      <c r="C1196" s="4"/>
      <c r="D1196" s="4"/>
      <c r="E1196" s="4"/>
      <c r="F1196" s="5"/>
      <c r="G1196" s="29"/>
      <c r="H1196" s="30"/>
    </row>
    <row r="1197">
      <c r="B1197" s="9" t="s">
        <v>2</v>
      </c>
      <c r="C1197" s="33" t="s">
        <v>25</v>
      </c>
      <c r="D1197" s="33" t="s">
        <v>26</v>
      </c>
      <c r="E1197" s="9" t="s">
        <v>5</v>
      </c>
      <c r="F1197" s="9" t="s">
        <v>6</v>
      </c>
      <c r="G1197" s="29"/>
      <c r="H1197" s="30"/>
    </row>
    <row r="1198">
      <c r="B1198" s="12">
        <v>1.0</v>
      </c>
      <c r="C1198" s="13"/>
      <c r="D1198" s="13"/>
      <c r="E1198" s="12"/>
      <c r="F1198" s="12"/>
      <c r="G1198" s="29"/>
      <c r="H1198" s="30"/>
    </row>
    <row r="1199">
      <c r="B1199" s="12">
        <v>2.0</v>
      </c>
      <c r="C1199" s="13"/>
      <c r="D1199" s="13"/>
      <c r="E1199" s="12"/>
      <c r="F1199" s="12"/>
      <c r="G1199" s="29"/>
      <c r="H1199" s="30"/>
    </row>
    <row r="1200">
      <c r="B1200" s="12">
        <v>3.0</v>
      </c>
      <c r="C1200" s="12"/>
      <c r="D1200" s="12"/>
      <c r="E1200" s="12"/>
      <c r="F1200" s="12"/>
      <c r="G1200" s="29"/>
      <c r="H1200" s="30"/>
    </row>
    <row r="1201">
      <c r="B1201" s="12">
        <v>4.0</v>
      </c>
      <c r="C1201" s="12"/>
      <c r="D1201" s="12"/>
      <c r="E1201" s="12"/>
      <c r="F1201" s="12"/>
      <c r="G1201" s="29"/>
      <c r="H1201" s="30"/>
    </row>
    <row r="1202">
      <c r="B1202" s="12">
        <v>5.0</v>
      </c>
      <c r="C1202" s="12"/>
      <c r="D1202" s="12"/>
      <c r="E1202" s="12"/>
      <c r="F1202" s="12"/>
      <c r="G1202" s="29"/>
      <c r="H1202" s="30"/>
    </row>
    <row r="1203">
      <c r="B1203" s="12">
        <v>6.0</v>
      </c>
      <c r="C1203" s="12"/>
      <c r="D1203" s="12"/>
      <c r="E1203" s="12"/>
      <c r="F1203" s="12"/>
      <c r="G1203" s="10"/>
      <c r="H1203" s="11"/>
    </row>
    <row r="1204">
      <c r="B1204" s="34"/>
    </row>
    <row r="1206">
      <c r="A1206" s="1"/>
      <c r="B1206" s="3">
        <v>45806.0</v>
      </c>
      <c r="C1206" s="4"/>
      <c r="D1206" s="4"/>
      <c r="E1206" s="4"/>
      <c r="F1206" s="4"/>
      <c r="G1206" s="4"/>
      <c r="H1206" s="5"/>
    </row>
    <row r="1207">
      <c r="B1207" s="6" t="s">
        <v>0</v>
      </c>
      <c r="C1207" s="4"/>
      <c r="D1207" s="4"/>
      <c r="E1207" s="4"/>
      <c r="F1207" s="5"/>
      <c r="G1207" s="7" t="s">
        <v>1</v>
      </c>
      <c r="H1207" s="8"/>
    </row>
    <row r="1208">
      <c r="B1208" s="9" t="s">
        <v>2</v>
      </c>
      <c r="C1208" s="9" t="s">
        <v>3</v>
      </c>
      <c r="D1208" s="9" t="s">
        <v>4</v>
      </c>
      <c r="E1208" s="9" t="s">
        <v>5</v>
      </c>
      <c r="F1208" s="9" t="s">
        <v>6</v>
      </c>
      <c r="G1208" s="10"/>
      <c r="H1208" s="11"/>
    </row>
    <row r="1209">
      <c r="B1209" s="12">
        <v>1.0</v>
      </c>
      <c r="C1209" s="13"/>
      <c r="D1209" s="12"/>
      <c r="E1209" s="12"/>
      <c r="F1209" s="12"/>
      <c r="G1209" s="14" t="s">
        <v>7</v>
      </c>
      <c r="H1209" s="15">
        <f>H1166 - SUMIF(F1209:F1218, "SR A/C - HDFC", E1209:E1218)-SUMIF(F1235:F1237, "SR A/C - HDFC", E1235:E1237)-SUMIF(F1229:F1231, "SR A/C - HDFC", E1229:E1231)+SUMIF(F1223:F1225, "SR A/C - HDFC", E1223:E1225)+SUMIF(F1241:F1246, "SR A/C - HDFC", E1241:E1246)</f>
        <v>3303.73</v>
      </c>
    </row>
    <row r="1210">
      <c r="B1210" s="12">
        <v>2.0</v>
      </c>
      <c r="C1210" s="12"/>
      <c r="D1210" s="12"/>
      <c r="E1210" s="12"/>
      <c r="F1210" s="12"/>
      <c r="G1210" s="14" t="s">
        <v>8</v>
      </c>
      <c r="H1210" s="15">
        <f>H1167 - SUMIF(F1209:F1218, "DP A/C - Salary", E1209:E1218)-SUMIF(F1235:F1237, "DP A/C - Salary", E1235:E1237)-SUMIF(F1229:F1231, "DP A/C - Salary", E1229:E1231)+SUMIF(F1223:F1225, "DP A/C - Salary", E1223:E1225)+SUMIF(F1241:F1246, "DP A/C - Salary", E1241:E1246)</f>
        <v>5928</v>
      </c>
    </row>
    <row r="1211">
      <c r="B1211" s="12">
        <v>3.0</v>
      </c>
      <c r="C1211" s="12"/>
      <c r="D1211" s="12"/>
      <c r="E1211" s="12"/>
      <c r="F1211" s="12"/>
      <c r="G1211" s="14" t="s">
        <v>9</v>
      </c>
      <c r="H1211" s="15">
        <f>H1168 - SUMIF(F1209:F1218, "SR CASH", E1209:E1218)-SUMIF(F1235:F1237, "SR CASH", E1235:E1237)-SUMIF(F1229:F1231, "SR CASH", E1229:E1231)+SUMIF(F1223:F1225, "SR CASH", E1223:E1225)+SUMIF(F1241:F1246, "SR CASH", E1241:E1246)</f>
        <v>1633</v>
      </c>
    </row>
    <row r="1212">
      <c r="B1212" s="12">
        <v>4.0</v>
      </c>
      <c r="C1212" s="12"/>
      <c r="D1212" s="12"/>
      <c r="E1212" s="12"/>
      <c r="F1212" s="12"/>
      <c r="G1212" s="14" t="s">
        <v>10</v>
      </c>
      <c r="H1212" s="15">
        <f>H1169 - SUMIF(F1209:F1218, "DP CASH", E1209:E1218)-SUMIF(F1235:F1237, "DP CASH", E1235:E1237)-SUMIF(F1229:F1231, "DP CASH", E1229:E1231)+SUMIF(F1223:F1225, "DP CASH", E1223:E1225)+SUMIF(F1241:F1246, "DP CASH", E1241:E1246)</f>
        <v>839</v>
      </c>
    </row>
    <row r="1213">
      <c r="B1213" s="12">
        <v>5.0</v>
      </c>
      <c r="C1213" s="12"/>
      <c r="D1213" s="12"/>
      <c r="E1213" s="12"/>
      <c r="F1213" s="12"/>
      <c r="G1213" s="14" t="s">
        <v>11</v>
      </c>
      <c r="H1213" s="15">
        <f>H1170 - SUMIF(F1209:F1218, "SR A/C - TDCC", E1209:E1218)-SUMIF(F1235:F1237, "SR A/C - TDCC", E1235:E1237)-SUMIF(F1229:F1231, "SR A/C - TDCC", E1229:E1231)+SUMIF(F1223:F1225, "SR A/C - TDCC", E1223:E1225)+SUMIF(F1241:F1246, "SR A/C - TDCC", E1241:E1246)</f>
        <v>106373.4</v>
      </c>
    </row>
    <row r="1214">
      <c r="B1214" s="12">
        <v>6.0</v>
      </c>
      <c r="C1214" s="12"/>
      <c r="D1214" s="12"/>
      <c r="E1214" s="12"/>
      <c r="F1214" s="12"/>
      <c r="G1214" s="14" t="s">
        <v>12</v>
      </c>
      <c r="H1214" s="15">
        <f>H1171 - SUMIF(F1209:F1218, "DP A/C - IPPB", E1209:E1218)-SUMIF(F1235:F1237, "DP A/C - IPPB", E1235:E1237)-SUMIF(F1229:F1231, "DP A/C - IPPB", E1229:E1231)+SUMIF(F1223:F1225, "DP A/C - IPPB", E1223:E1225)+SUMIF(F1241:F1246, "DP A/C - IPPB", E1241:E1246)</f>
        <v>50</v>
      </c>
    </row>
    <row r="1215">
      <c r="B1215" s="12">
        <v>7.0</v>
      </c>
      <c r="C1215" s="12"/>
      <c r="D1215" s="12"/>
      <c r="E1215" s="12"/>
      <c r="F1215" s="12"/>
      <c r="G1215" s="16"/>
      <c r="H1215" s="5"/>
    </row>
    <row r="1216">
      <c r="B1216" s="12">
        <v>8.0</v>
      </c>
      <c r="C1216" s="12"/>
      <c r="D1216" s="12"/>
      <c r="E1216" s="12"/>
      <c r="F1216" s="12"/>
      <c r="G1216" s="17" t="s">
        <v>13</v>
      </c>
      <c r="H1216" s="5"/>
    </row>
    <row r="1217">
      <c r="B1217" s="12">
        <v>9.0</v>
      </c>
      <c r="C1217" s="12"/>
      <c r="D1217" s="12"/>
      <c r="E1217" s="12"/>
      <c r="F1217" s="12"/>
      <c r="G1217" s="18">
        <f>E1219+G1174</f>
        <v>0</v>
      </c>
      <c r="H1217" s="5"/>
    </row>
    <row r="1218">
      <c r="B1218" s="12">
        <v>10.0</v>
      </c>
      <c r="C1218" s="12"/>
      <c r="D1218" s="12"/>
      <c r="E1218" s="12"/>
      <c r="F1218" s="12"/>
      <c r="G1218" s="19" t="s">
        <v>14</v>
      </c>
      <c r="H1218" s="5"/>
    </row>
    <row r="1219">
      <c r="B1219" s="20" t="s">
        <v>15</v>
      </c>
      <c r="C1219" s="4"/>
      <c r="D1219" s="5"/>
      <c r="E1219" s="9">
        <f>SUM(E1209:E1218)</f>
        <v>0</v>
      </c>
      <c r="F1219" s="12"/>
      <c r="G1219" s="16">
        <f>E1226+G1176</f>
        <v>0</v>
      </c>
      <c r="H1219" s="5"/>
    </row>
    <row r="1220">
      <c r="B1220" s="16"/>
      <c r="C1220" s="4"/>
      <c r="D1220" s="4"/>
      <c r="E1220" s="4"/>
      <c r="F1220" s="5"/>
      <c r="G1220" s="21" t="s">
        <v>16</v>
      </c>
      <c r="H1220" s="5"/>
      <c r="I1220" s="1"/>
    </row>
    <row r="1221">
      <c r="B1221" s="22" t="s">
        <v>17</v>
      </c>
      <c r="C1221" s="4"/>
      <c r="D1221" s="4"/>
      <c r="E1221" s="4"/>
      <c r="F1221" s="5"/>
      <c r="G1221" s="16">
        <f>E1232+G1178-SUMIF(C1223:C1225,"Reimbursement",E1223:E1225)</f>
        <v>0</v>
      </c>
      <c r="H1221" s="5"/>
    </row>
    <row r="1222">
      <c r="B1222" s="9" t="s">
        <v>2</v>
      </c>
      <c r="C1222" s="23" t="s">
        <v>18</v>
      </c>
      <c r="D1222" s="20" t="s">
        <v>4</v>
      </c>
      <c r="E1222" s="9" t="s">
        <v>5</v>
      </c>
      <c r="F1222" s="9" t="s">
        <v>6</v>
      </c>
      <c r="G1222" s="24" t="s">
        <v>19</v>
      </c>
      <c r="H1222" s="5"/>
    </row>
    <row r="1223">
      <c r="B1223" s="12">
        <v>1.0</v>
      </c>
      <c r="C1223" s="28"/>
      <c r="D1223" s="12"/>
      <c r="E1223" s="12"/>
      <c r="F1223" s="12"/>
      <c r="G1223" s="26">
        <f>E1238+G1180</f>
        <v>0</v>
      </c>
      <c r="H1223" s="5"/>
    </row>
    <row r="1224">
      <c r="B1224" s="12">
        <v>2.0</v>
      </c>
      <c r="C1224" s="28"/>
      <c r="D1224" s="12"/>
      <c r="E1224" s="12"/>
      <c r="F1224" s="12"/>
      <c r="G1224" s="27"/>
      <c r="H1224" s="8"/>
    </row>
    <row r="1225">
      <c r="B1225" s="12">
        <v>3.0</v>
      </c>
      <c r="C1225" s="28"/>
      <c r="D1225" s="12"/>
      <c r="E1225" s="12"/>
      <c r="F1225" s="12"/>
      <c r="G1225" s="29"/>
      <c r="H1225" s="30"/>
    </row>
    <row r="1226">
      <c r="B1226" s="20" t="s">
        <v>15</v>
      </c>
      <c r="C1226" s="4"/>
      <c r="D1226" s="5"/>
      <c r="E1226" s="9">
        <f>SUM(E1223:E1225)</f>
        <v>0</v>
      </c>
      <c r="F1226" s="12"/>
      <c r="G1226" s="29"/>
      <c r="H1226" s="30"/>
    </row>
    <row r="1227">
      <c r="B1227" s="31" t="s">
        <v>20</v>
      </c>
      <c r="C1227" s="4"/>
      <c r="D1227" s="4"/>
      <c r="E1227" s="4"/>
      <c r="F1227" s="5"/>
      <c r="G1227" s="29"/>
      <c r="H1227" s="30"/>
    </row>
    <row r="1228">
      <c r="B1228" s="9" t="s">
        <v>2</v>
      </c>
      <c r="C1228" s="23" t="s">
        <v>21</v>
      </c>
      <c r="D1228" s="20" t="s">
        <v>4</v>
      </c>
      <c r="E1228" s="9" t="s">
        <v>5</v>
      </c>
      <c r="F1228" s="9" t="s">
        <v>6</v>
      </c>
      <c r="G1228" s="29"/>
      <c r="H1228" s="30"/>
    </row>
    <row r="1229">
      <c r="B1229" s="12">
        <v>1.0</v>
      </c>
      <c r="C1229" s="28"/>
      <c r="D1229" s="12"/>
      <c r="E1229" s="12"/>
      <c r="F1229" s="12"/>
      <c r="G1229" s="29"/>
      <c r="H1229" s="30"/>
    </row>
    <row r="1230">
      <c r="B1230" s="12">
        <v>2.0</v>
      </c>
      <c r="C1230" s="13"/>
      <c r="D1230" s="12"/>
      <c r="E1230" s="12"/>
      <c r="F1230" s="12"/>
      <c r="G1230" s="29"/>
      <c r="H1230" s="30"/>
    </row>
    <row r="1231">
      <c r="B1231" s="12">
        <v>3.0</v>
      </c>
      <c r="C1231" s="13"/>
      <c r="D1231" s="12"/>
      <c r="E1231" s="12"/>
      <c r="F1231" s="12"/>
      <c r="G1231" s="29"/>
      <c r="H1231" s="30"/>
    </row>
    <row r="1232">
      <c r="B1232" s="20" t="s">
        <v>15</v>
      </c>
      <c r="C1232" s="4"/>
      <c r="D1232" s="5"/>
      <c r="E1232" s="9">
        <f>SUM(E1229:E1231)</f>
        <v>0</v>
      </c>
      <c r="F1232" s="12"/>
      <c r="G1232" s="29"/>
      <c r="H1232" s="30"/>
    </row>
    <row r="1233">
      <c r="B1233" s="32" t="s">
        <v>22</v>
      </c>
      <c r="C1233" s="4"/>
      <c r="D1233" s="4"/>
      <c r="E1233" s="4"/>
      <c r="F1233" s="5"/>
      <c r="G1233" s="29"/>
      <c r="H1233" s="30"/>
    </row>
    <row r="1234">
      <c r="B1234" s="9" t="s">
        <v>2</v>
      </c>
      <c r="C1234" s="23" t="s">
        <v>23</v>
      </c>
      <c r="D1234" s="20" t="s">
        <v>4</v>
      </c>
      <c r="E1234" s="9" t="s">
        <v>5</v>
      </c>
      <c r="F1234" s="9" t="s">
        <v>6</v>
      </c>
      <c r="G1234" s="29"/>
      <c r="H1234" s="30"/>
    </row>
    <row r="1235">
      <c r="B1235" s="12">
        <v>1.0</v>
      </c>
      <c r="C1235" s="28"/>
      <c r="D1235" s="12"/>
      <c r="E1235" s="12"/>
      <c r="F1235" s="12"/>
      <c r="G1235" s="29"/>
      <c r="H1235" s="30"/>
    </row>
    <row r="1236">
      <c r="B1236" s="12">
        <v>2.0</v>
      </c>
      <c r="C1236" s="13"/>
      <c r="D1236" s="12"/>
      <c r="E1236" s="12"/>
      <c r="F1236" s="12"/>
      <c r="G1236" s="29"/>
      <c r="H1236" s="30"/>
    </row>
    <row r="1237">
      <c r="B1237" s="12">
        <v>3.0</v>
      </c>
      <c r="C1237" s="13"/>
      <c r="D1237" s="12"/>
      <c r="E1237" s="12"/>
      <c r="F1237" s="12"/>
      <c r="G1237" s="29"/>
      <c r="H1237" s="30"/>
    </row>
    <row r="1238">
      <c r="B1238" s="20" t="s">
        <v>15</v>
      </c>
      <c r="C1238" s="4"/>
      <c r="D1238" s="5"/>
      <c r="E1238" s="9">
        <f>SUM(E1235:E1237)</f>
        <v>0</v>
      </c>
      <c r="F1238" s="12"/>
      <c r="G1238" s="29"/>
      <c r="H1238" s="30"/>
    </row>
    <row r="1239">
      <c r="B1239" s="32" t="s">
        <v>24</v>
      </c>
      <c r="C1239" s="4"/>
      <c r="D1239" s="4"/>
      <c r="E1239" s="4"/>
      <c r="F1239" s="5"/>
      <c r="G1239" s="29"/>
      <c r="H1239" s="30"/>
    </row>
    <row r="1240">
      <c r="B1240" s="9" t="s">
        <v>2</v>
      </c>
      <c r="C1240" s="33" t="s">
        <v>25</v>
      </c>
      <c r="D1240" s="33" t="s">
        <v>26</v>
      </c>
      <c r="E1240" s="9" t="s">
        <v>5</v>
      </c>
      <c r="F1240" s="9" t="s">
        <v>6</v>
      </c>
      <c r="G1240" s="29"/>
      <c r="H1240" s="30"/>
    </row>
    <row r="1241">
      <c r="B1241" s="12">
        <v>1.0</v>
      </c>
      <c r="C1241" s="13"/>
      <c r="D1241" s="13"/>
      <c r="E1241" s="12"/>
      <c r="F1241" s="12"/>
      <c r="G1241" s="29"/>
      <c r="H1241" s="30"/>
    </row>
    <row r="1242">
      <c r="B1242" s="12">
        <v>2.0</v>
      </c>
      <c r="C1242" s="13"/>
      <c r="D1242" s="13"/>
      <c r="E1242" s="12"/>
      <c r="F1242" s="12"/>
      <c r="G1242" s="29"/>
      <c r="H1242" s="30"/>
    </row>
    <row r="1243">
      <c r="B1243" s="12">
        <v>3.0</v>
      </c>
      <c r="C1243" s="12"/>
      <c r="D1243" s="12"/>
      <c r="E1243" s="12"/>
      <c r="F1243" s="12"/>
      <c r="G1243" s="29"/>
      <c r="H1243" s="30"/>
    </row>
    <row r="1244">
      <c r="B1244" s="12">
        <v>4.0</v>
      </c>
      <c r="C1244" s="12"/>
      <c r="D1244" s="12"/>
      <c r="E1244" s="12"/>
      <c r="F1244" s="12"/>
      <c r="G1244" s="29"/>
      <c r="H1244" s="30"/>
    </row>
    <row r="1245">
      <c r="B1245" s="12">
        <v>5.0</v>
      </c>
      <c r="C1245" s="12"/>
      <c r="D1245" s="12"/>
      <c r="E1245" s="12"/>
      <c r="F1245" s="12"/>
      <c r="G1245" s="29"/>
      <c r="H1245" s="30"/>
    </row>
    <row r="1246">
      <c r="B1246" s="12">
        <v>6.0</v>
      </c>
      <c r="C1246" s="12"/>
      <c r="D1246" s="12"/>
      <c r="E1246" s="12"/>
      <c r="F1246" s="12"/>
      <c r="G1246" s="10"/>
      <c r="H1246" s="11"/>
    </row>
    <row r="1247">
      <c r="B1247" s="34"/>
    </row>
    <row r="1249">
      <c r="A1249" s="1"/>
      <c r="B1249" s="3">
        <v>45807.0</v>
      </c>
      <c r="C1249" s="4"/>
      <c r="D1249" s="4"/>
      <c r="E1249" s="4"/>
      <c r="F1249" s="4"/>
      <c r="G1249" s="4"/>
      <c r="H1249" s="5"/>
    </row>
    <row r="1250">
      <c r="B1250" s="6" t="s">
        <v>0</v>
      </c>
      <c r="C1250" s="4"/>
      <c r="D1250" s="4"/>
      <c r="E1250" s="4"/>
      <c r="F1250" s="5"/>
      <c r="G1250" s="7" t="s">
        <v>1</v>
      </c>
      <c r="H1250" s="8"/>
    </row>
    <row r="1251">
      <c r="B1251" s="9" t="s">
        <v>2</v>
      </c>
      <c r="C1251" s="9" t="s">
        <v>3</v>
      </c>
      <c r="D1251" s="9" t="s">
        <v>4</v>
      </c>
      <c r="E1251" s="9" t="s">
        <v>5</v>
      </c>
      <c r="F1251" s="9" t="s">
        <v>6</v>
      </c>
      <c r="G1251" s="10"/>
      <c r="H1251" s="11"/>
    </row>
    <row r="1252">
      <c r="B1252" s="12">
        <v>1.0</v>
      </c>
      <c r="C1252" s="13"/>
      <c r="D1252" s="12"/>
      <c r="E1252" s="12"/>
      <c r="F1252" s="12"/>
      <c r="G1252" s="14" t="s">
        <v>7</v>
      </c>
      <c r="H1252" s="15">
        <f>H1209 - SUMIF(F1252:F1261, "SR A/C - HDFC", E1252:E1261)-SUMIF(F1278:F1280, "SR A/C - HDFC", E1278:E1280)-SUMIF(F1272:F1274, "SR A/C - HDFC", E1272:E1274)+SUMIF(F1266:F1268, "SR A/C - HDFC", E1266:E1268)+SUMIF(F1284:F1289, "SR A/C - HDFC", E1284:E1289)</f>
        <v>3303.73</v>
      </c>
    </row>
    <row r="1253">
      <c r="B1253" s="12">
        <v>2.0</v>
      </c>
      <c r="C1253" s="12"/>
      <c r="D1253" s="12"/>
      <c r="E1253" s="12"/>
      <c r="F1253" s="12"/>
      <c r="G1253" s="14" t="s">
        <v>8</v>
      </c>
      <c r="H1253" s="15">
        <f>H1210 - SUMIF(F1252:F1261, "DP A/C - Salary", E1252:E1261)-SUMIF(F1278:F1280, "DP A/C - Salary", E1278:E1280)-SUMIF(F1272:F1274, "DP A/C - Salary", E1272:E1274)+SUMIF(F1266:F1268, "DP A/C - Salary", E1266:E1268)+SUMIF(F1284:F1289, "DP A/C - Salary", E1284:E1289)</f>
        <v>5928</v>
      </c>
    </row>
    <row r="1254">
      <c r="B1254" s="12">
        <v>3.0</v>
      </c>
      <c r="C1254" s="12"/>
      <c r="D1254" s="12"/>
      <c r="E1254" s="12"/>
      <c r="F1254" s="12"/>
      <c r="G1254" s="14" t="s">
        <v>9</v>
      </c>
      <c r="H1254" s="15">
        <f>H1211 - SUMIF(F1252:F1261, "SR CASH", E1252:E1261)-SUMIF(F1278:F1280, "SR CASH", E1278:E1280)-SUMIF(F1272:F1274, "SR CASH", E1272:E1274)+SUMIF(F1266:F1268, "SR CASH", E1266:E1268)+SUMIF(F1284:F1289, "SR CASH", E1284:E1289)</f>
        <v>1633</v>
      </c>
    </row>
    <row r="1255">
      <c r="B1255" s="12">
        <v>4.0</v>
      </c>
      <c r="C1255" s="12"/>
      <c r="D1255" s="12"/>
      <c r="E1255" s="12"/>
      <c r="F1255" s="12"/>
      <c r="G1255" s="14" t="s">
        <v>10</v>
      </c>
      <c r="H1255" s="15">
        <f>H1212 - SUMIF(F1252:F1261, "DP CASH", E1252:E1261)-SUMIF(F1278:F1280, "DP CASH", E1278:E1280)-SUMIF(F1272:F1274, "DP CASH", E1272:E1274)+SUMIF(F1266:F1268, "DP CASH", E1266:E1268)+SUMIF(F1284:F1289, "DP CASH", E1284:E1289)</f>
        <v>839</v>
      </c>
    </row>
    <row r="1256">
      <c r="B1256" s="12">
        <v>5.0</v>
      </c>
      <c r="C1256" s="12"/>
      <c r="D1256" s="12"/>
      <c r="E1256" s="12"/>
      <c r="F1256" s="12"/>
      <c r="G1256" s="14" t="s">
        <v>11</v>
      </c>
      <c r="H1256" s="15">
        <f>H1213 - SUMIF(F1252:F1261, "SR A/C - TDCC", E1252:E1261)-SUMIF(F1278:F1280, "SR A/C - TDCC", E1278:E1280)-SUMIF(F1272:F1274, "SR A/C - TDCC", E1272:E1274)+SUMIF(F1266:F1268, "SR A/C - TDCC", E1266:E1268)+SUMIF(F1284:F1289, "SR A/C - TDCC", E1284:E1289)</f>
        <v>106373.4</v>
      </c>
    </row>
    <row r="1257">
      <c r="B1257" s="12">
        <v>6.0</v>
      </c>
      <c r="C1257" s="12"/>
      <c r="D1257" s="12"/>
      <c r="E1257" s="12"/>
      <c r="F1257" s="12"/>
      <c r="G1257" s="14" t="s">
        <v>12</v>
      </c>
      <c r="H1257" s="15">
        <f>H1214 - SUMIF(F1252:F1261, "DP A/C - IPPB", E1252:E1261)-SUMIF(F1278:F1280, "DP A/C - IPPB", E1278:E1280)-SUMIF(F1272:F1274, "DP A/C - IPPB", E1272:E1274)+SUMIF(F1266:F1268, "DP A/C - IPPB", E1266:E1268)+SUMIF(F1284:F1289, "DP A/C - IPPB", E1284:E1289)</f>
        <v>50</v>
      </c>
    </row>
    <row r="1258">
      <c r="B1258" s="12">
        <v>7.0</v>
      </c>
      <c r="C1258" s="12"/>
      <c r="D1258" s="12"/>
      <c r="E1258" s="12"/>
      <c r="F1258" s="12"/>
      <c r="G1258" s="16"/>
      <c r="H1258" s="5"/>
    </row>
    <row r="1259">
      <c r="B1259" s="12">
        <v>8.0</v>
      </c>
      <c r="C1259" s="12"/>
      <c r="D1259" s="12"/>
      <c r="E1259" s="12"/>
      <c r="F1259" s="12"/>
      <c r="G1259" s="17" t="s">
        <v>13</v>
      </c>
      <c r="H1259" s="5"/>
    </row>
    <row r="1260">
      <c r="B1260" s="12">
        <v>9.0</v>
      </c>
      <c r="C1260" s="12"/>
      <c r="D1260" s="12"/>
      <c r="E1260" s="12"/>
      <c r="F1260" s="12"/>
      <c r="G1260" s="18">
        <f>E1262+G1217</f>
        <v>0</v>
      </c>
      <c r="H1260" s="5"/>
    </row>
    <row r="1261">
      <c r="B1261" s="12">
        <v>10.0</v>
      </c>
      <c r="C1261" s="12"/>
      <c r="D1261" s="12"/>
      <c r="E1261" s="12"/>
      <c r="F1261" s="12"/>
      <c r="G1261" s="19" t="s">
        <v>14</v>
      </c>
      <c r="H1261" s="5"/>
    </row>
    <row r="1262">
      <c r="B1262" s="20" t="s">
        <v>15</v>
      </c>
      <c r="C1262" s="4"/>
      <c r="D1262" s="5"/>
      <c r="E1262" s="9">
        <f>SUM(E1252:E1261)</f>
        <v>0</v>
      </c>
      <c r="F1262" s="12"/>
      <c r="G1262" s="16">
        <f>E1269+G1219</f>
        <v>0</v>
      </c>
      <c r="H1262" s="5"/>
    </row>
    <row r="1263">
      <c r="B1263" s="16"/>
      <c r="C1263" s="4"/>
      <c r="D1263" s="4"/>
      <c r="E1263" s="4"/>
      <c r="F1263" s="5"/>
      <c r="G1263" s="21" t="s">
        <v>16</v>
      </c>
      <c r="H1263" s="5"/>
      <c r="I1263" s="1"/>
    </row>
    <row r="1264">
      <c r="B1264" s="22" t="s">
        <v>17</v>
      </c>
      <c r="C1264" s="4"/>
      <c r="D1264" s="4"/>
      <c r="E1264" s="4"/>
      <c r="F1264" s="5"/>
      <c r="G1264" s="16">
        <f>E1275+G1221-SUMIF(C1266:C1268,"Reimbursement",E1266:E1268)</f>
        <v>0</v>
      </c>
      <c r="H1264" s="5"/>
    </row>
    <row r="1265">
      <c r="B1265" s="9" t="s">
        <v>2</v>
      </c>
      <c r="C1265" s="23" t="s">
        <v>18</v>
      </c>
      <c r="D1265" s="20" t="s">
        <v>4</v>
      </c>
      <c r="E1265" s="9" t="s">
        <v>5</v>
      </c>
      <c r="F1265" s="9" t="s">
        <v>6</v>
      </c>
      <c r="G1265" s="24" t="s">
        <v>19</v>
      </c>
      <c r="H1265" s="5"/>
    </row>
    <row r="1266">
      <c r="B1266" s="12">
        <v>1.0</v>
      </c>
      <c r="C1266" s="28"/>
      <c r="D1266" s="12"/>
      <c r="E1266" s="12"/>
      <c r="F1266" s="12"/>
      <c r="G1266" s="26">
        <f>E1281+G1223</f>
        <v>0</v>
      </c>
      <c r="H1266" s="5"/>
    </row>
    <row r="1267">
      <c r="B1267" s="12">
        <v>2.0</v>
      </c>
      <c r="C1267" s="28"/>
      <c r="D1267" s="12"/>
      <c r="E1267" s="12"/>
      <c r="F1267" s="12"/>
      <c r="G1267" s="27"/>
      <c r="H1267" s="8"/>
    </row>
    <row r="1268">
      <c r="B1268" s="12">
        <v>3.0</v>
      </c>
      <c r="C1268" s="28"/>
      <c r="D1268" s="12"/>
      <c r="E1268" s="12"/>
      <c r="F1268" s="12"/>
      <c r="G1268" s="29"/>
      <c r="H1268" s="30"/>
    </row>
    <row r="1269">
      <c r="B1269" s="20" t="s">
        <v>15</v>
      </c>
      <c r="C1269" s="4"/>
      <c r="D1269" s="5"/>
      <c r="E1269" s="9">
        <f>SUM(E1266:E1268)</f>
        <v>0</v>
      </c>
      <c r="F1269" s="12"/>
      <c r="G1269" s="29"/>
      <c r="H1269" s="30"/>
    </row>
    <row r="1270">
      <c r="B1270" s="31" t="s">
        <v>20</v>
      </c>
      <c r="C1270" s="4"/>
      <c r="D1270" s="4"/>
      <c r="E1270" s="4"/>
      <c r="F1270" s="5"/>
      <c r="G1270" s="29"/>
      <c r="H1270" s="30"/>
    </row>
    <row r="1271">
      <c r="B1271" s="9" t="s">
        <v>2</v>
      </c>
      <c r="C1271" s="23" t="s">
        <v>21</v>
      </c>
      <c r="D1271" s="20" t="s">
        <v>4</v>
      </c>
      <c r="E1271" s="9" t="s">
        <v>5</v>
      </c>
      <c r="F1271" s="9" t="s">
        <v>6</v>
      </c>
      <c r="G1271" s="29"/>
      <c r="H1271" s="30"/>
    </row>
    <row r="1272">
      <c r="B1272" s="12">
        <v>1.0</v>
      </c>
      <c r="C1272" s="28"/>
      <c r="D1272" s="12"/>
      <c r="E1272" s="12"/>
      <c r="F1272" s="12"/>
      <c r="G1272" s="29"/>
      <c r="H1272" s="30"/>
    </row>
    <row r="1273">
      <c r="B1273" s="12">
        <v>2.0</v>
      </c>
      <c r="C1273" s="13"/>
      <c r="D1273" s="12"/>
      <c r="E1273" s="12"/>
      <c r="F1273" s="12"/>
      <c r="G1273" s="29"/>
      <c r="H1273" s="30"/>
    </row>
    <row r="1274">
      <c r="B1274" s="12">
        <v>3.0</v>
      </c>
      <c r="C1274" s="13"/>
      <c r="D1274" s="12"/>
      <c r="E1274" s="12"/>
      <c r="F1274" s="12"/>
      <c r="G1274" s="29"/>
      <c r="H1274" s="30"/>
    </row>
    <row r="1275">
      <c r="B1275" s="20" t="s">
        <v>15</v>
      </c>
      <c r="C1275" s="4"/>
      <c r="D1275" s="5"/>
      <c r="E1275" s="9">
        <f>SUM(E1272:E1274)</f>
        <v>0</v>
      </c>
      <c r="F1275" s="12"/>
      <c r="G1275" s="29"/>
      <c r="H1275" s="30"/>
    </row>
    <row r="1276">
      <c r="B1276" s="32" t="s">
        <v>22</v>
      </c>
      <c r="C1276" s="4"/>
      <c r="D1276" s="4"/>
      <c r="E1276" s="4"/>
      <c r="F1276" s="5"/>
      <c r="G1276" s="29"/>
      <c r="H1276" s="30"/>
    </row>
    <row r="1277">
      <c r="B1277" s="9" t="s">
        <v>2</v>
      </c>
      <c r="C1277" s="23" t="s">
        <v>23</v>
      </c>
      <c r="D1277" s="20" t="s">
        <v>4</v>
      </c>
      <c r="E1277" s="9" t="s">
        <v>5</v>
      </c>
      <c r="F1277" s="9" t="s">
        <v>6</v>
      </c>
      <c r="G1277" s="29"/>
      <c r="H1277" s="30"/>
    </row>
    <row r="1278">
      <c r="B1278" s="12">
        <v>1.0</v>
      </c>
      <c r="C1278" s="28"/>
      <c r="D1278" s="12"/>
      <c r="E1278" s="12"/>
      <c r="F1278" s="12"/>
      <c r="G1278" s="29"/>
      <c r="H1278" s="30"/>
    </row>
    <row r="1279">
      <c r="B1279" s="12">
        <v>2.0</v>
      </c>
      <c r="C1279" s="13"/>
      <c r="D1279" s="12"/>
      <c r="E1279" s="12"/>
      <c r="F1279" s="12"/>
      <c r="G1279" s="29"/>
      <c r="H1279" s="30"/>
    </row>
    <row r="1280">
      <c r="B1280" s="12">
        <v>3.0</v>
      </c>
      <c r="C1280" s="13"/>
      <c r="D1280" s="12"/>
      <c r="E1280" s="12"/>
      <c r="F1280" s="12"/>
      <c r="G1280" s="29"/>
      <c r="H1280" s="30"/>
    </row>
    <row r="1281">
      <c r="B1281" s="20" t="s">
        <v>15</v>
      </c>
      <c r="C1281" s="4"/>
      <c r="D1281" s="5"/>
      <c r="E1281" s="9">
        <f>SUM(E1278:E1280)</f>
        <v>0</v>
      </c>
      <c r="F1281" s="12"/>
      <c r="G1281" s="29"/>
      <c r="H1281" s="30"/>
    </row>
    <row r="1282">
      <c r="B1282" s="32" t="s">
        <v>24</v>
      </c>
      <c r="C1282" s="4"/>
      <c r="D1282" s="4"/>
      <c r="E1282" s="4"/>
      <c r="F1282" s="5"/>
      <c r="G1282" s="29"/>
      <c r="H1282" s="30"/>
    </row>
    <row r="1283">
      <c r="B1283" s="9" t="s">
        <v>2</v>
      </c>
      <c r="C1283" s="33" t="s">
        <v>25</v>
      </c>
      <c r="D1283" s="33" t="s">
        <v>26</v>
      </c>
      <c r="E1283" s="9" t="s">
        <v>5</v>
      </c>
      <c r="F1283" s="9" t="s">
        <v>6</v>
      </c>
      <c r="G1283" s="29"/>
      <c r="H1283" s="30"/>
    </row>
    <row r="1284">
      <c r="B1284" s="12">
        <v>1.0</v>
      </c>
      <c r="C1284" s="13"/>
      <c r="D1284" s="13"/>
      <c r="E1284" s="12"/>
      <c r="F1284" s="12"/>
      <c r="G1284" s="29"/>
      <c r="H1284" s="30"/>
    </row>
    <row r="1285">
      <c r="B1285" s="12">
        <v>2.0</v>
      </c>
      <c r="C1285" s="13"/>
      <c r="D1285" s="13"/>
      <c r="E1285" s="12"/>
      <c r="F1285" s="12"/>
      <c r="G1285" s="29"/>
      <c r="H1285" s="30"/>
    </row>
    <row r="1286">
      <c r="B1286" s="12">
        <v>3.0</v>
      </c>
      <c r="C1286" s="12"/>
      <c r="D1286" s="12"/>
      <c r="E1286" s="12"/>
      <c r="F1286" s="12"/>
      <c r="G1286" s="29"/>
      <c r="H1286" s="30"/>
    </row>
    <row r="1287">
      <c r="B1287" s="12">
        <v>4.0</v>
      </c>
      <c r="C1287" s="12"/>
      <c r="D1287" s="12"/>
      <c r="E1287" s="12"/>
      <c r="F1287" s="12"/>
      <c r="G1287" s="29"/>
      <c r="H1287" s="30"/>
    </row>
    <row r="1288">
      <c r="B1288" s="12">
        <v>5.0</v>
      </c>
      <c r="C1288" s="12"/>
      <c r="D1288" s="12"/>
      <c r="E1288" s="12"/>
      <c r="F1288" s="12"/>
      <c r="G1288" s="29"/>
      <c r="H1288" s="30"/>
    </row>
    <row r="1289">
      <c r="B1289" s="12">
        <v>6.0</v>
      </c>
      <c r="C1289" s="12"/>
      <c r="D1289" s="12"/>
      <c r="E1289" s="12"/>
      <c r="F1289" s="12"/>
      <c r="G1289" s="10"/>
      <c r="H1289" s="11"/>
    </row>
    <row r="1290">
      <c r="B1290" s="34"/>
    </row>
    <row r="1292">
      <c r="A1292" s="1"/>
      <c r="B1292" s="3">
        <v>45808.0</v>
      </c>
      <c r="C1292" s="4"/>
      <c r="D1292" s="4"/>
      <c r="E1292" s="4"/>
      <c r="F1292" s="4"/>
      <c r="G1292" s="4"/>
      <c r="H1292" s="5"/>
    </row>
    <row r="1293">
      <c r="B1293" s="6" t="s">
        <v>0</v>
      </c>
      <c r="C1293" s="4"/>
      <c r="D1293" s="4"/>
      <c r="E1293" s="4"/>
      <c r="F1293" s="5"/>
      <c r="G1293" s="7" t="s">
        <v>1</v>
      </c>
      <c r="H1293" s="8"/>
    </row>
    <row r="1294">
      <c r="B1294" s="9" t="s">
        <v>2</v>
      </c>
      <c r="C1294" s="9" t="s">
        <v>3</v>
      </c>
      <c r="D1294" s="9" t="s">
        <v>4</v>
      </c>
      <c r="E1294" s="9" t="s">
        <v>5</v>
      </c>
      <c r="F1294" s="9" t="s">
        <v>6</v>
      </c>
      <c r="G1294" s="10"/>
      <c r="H1294" s="11"/>
    </row>
    <row r="1295">
      <c r="B1295" s="12">
        <v>1.0</v>
      </c>
      <c r="C1295" s="13"/>
      <c r="D1295" s="12"/>
      <c r="E1295" s="12"/>
      <c r="F1295" s="12"/>
      <c r="G1295" s="14" t="s">
        <v>7</v>
      </c>
      <c r="H1295" s="15">
        <f>H1252 - SUMIF(F1295:F1304, "SR A/C - HDFC", E1295:E1304)-SUMIF(F1321:F1323, "SR A/C - HDFC", E1321:E1323)-SUMIF(F1315:F1317, "SR A/C - HDFC", E1315:E1317)+SUMIF(F1309:F1311, "SR A/C - HDFC", E1309:E1311)+SUMIF(F1327:F1332, "SR A/C - HDFC", E1327:E1332)</f>
        <v>3303.73</v>
      </c>
    </row>
    <row r="1296">
      <c r="B1296" s="12">
        <v>2.0</v>
      </c>
      <c r="C1296" s="12"/>
      <c r="D1296" s="12"/>
      <c r="E1296" s="12"/>
      <c r="F1296" s="12"/>
      <c r="G1296" s="14" t="s">
        <v>8</v>
      </c>
      <c r="H1296" s="15">
        <f>H1253 - SUMIF(F1295:F1304, "DP A/C - Salary", E1295:E1304)-SUMIF(F1321:F1323, "DP A/C - Salary", E1321:E1323)-SUMIF(F1315:F1317, "DP A/C - Salary", E1315:E1317)+SUMIF(F1309:F1311, "DP A/C - Salary", E1309:E1311)+SUMIF(F1327:F1332, "DP A/C - Salary", E1327:E1332)</f>
        <v>5928</v>
      </c>
    </row>
    <row r="1297">
      <c r="B1297" s="12">
        <v>3.0</v>
      </c>
      <c r="C1297" s="12"/>
      <c r="D1297" s="12"/>
      <c r="E1297" s="12"/>
      <c r="F1297" s="12"/>
      <c r="G1297" s="14" t="s">
        <v>9</v>
      </c>
      <c r="H1297" s="15">
        <f>H1254 - SUMIF(F1295:F1304, "SR CASH", E1295:E1304)-SUMIF(F1321:F1323, "SR CASH", E1321:E1323)-SUMIF(F1315:F1317, "SR CASH", E1315:E1317)+SUMIF(F1309:F1311, "SR CASH", E1309:E1311)+SUMIF(F1327:F1332, "SR CASH", E1327:E1332)</f>
        <v>1633</v>
      </c>
    </row>
    <row r="1298">
      <c r="B1298" s="12">
        <v>4.0</v>
      </c>
      <c r="C1298" s="12"/>
      <c r="D1298" s="12"/>
      <c r="E1298" s="12"/>
      <c r="F1298" s="12"/>
      <c r="G1298" s="14" t="s">
        <v>10</v>
      </c>
      <c r="H1298" s="15">
        <f>H1255 - SUMIF(F1295:F1304, "DP CASH", E1295:E1304)-SUMIF(F1321:F1323, "DP CASH", E1321:E1323)-SUMIF(F1315:F1317, "DP CASH", E1315:E1317)+SUMIF(F1309:F1311, "DP CASH", E1309:E1311)+SUMIF(F1327:F1332, "DP CASH", E1327:E1332)</f>
        <v>839</v>
      </c>
    </row>
    <row r="1299">
      <c r="B1299" s="12">
        <v>5.0</v>
      </c>
      <c r="C1299" s="12"/>
      <c r="D1299" s="12"/>
      <c r="E1299" s="12"/>
      <c r="F1299" s="12"/>
      <c r="G1299" s="14" t="s">
        <v>11</v>
      </c>
      <c r="H1299" s="15">
        <f>H1256 - SUMIF(F1295:F1304, "SR A/C - TDCC", E1295:E1304)-SUMIF(F1321:F1323, "SR A/C - TDCC", E1321:E1323)-SUMIF(F1315:F1317, "SR A/C - TDCC", E1315:E1317)+SUMIF(F1309:F1311, "SR A/C - TDCC", E1309:E1311)+SUMIF(F1327:F1332, "SR A/C - TDCC", E1327:E1332)</f>
        <v>106373.4</v>
      </c>
    </row>
    <row r="1300">
      <c r="B1300" s="12">
        <v>6.0</v>
      </c>
      <c r="C1300" s="12"/>
      <c r="D1300" s="12"/>
      <c r="E1300" s="12"/>
      <c r="F1300" s="12"/>
      <c r="G1300" s="14" t="s">
        <v>12</v>
      </c>
      <c r="H1300" s="15">
        <f>H1257 - SUMIF(F1295:F1304, "DP A/C - IPPB", E1295:E1304)-SUMIF(F1321:F1323, "DP A/C - IPPB", E1321:E1323)-SUMIF(F1315:F1317, "DP A/C - IPPB", E1315:E1317)+SUMIF(F1309:F1311, "DP A/C - IPPB", E1309:E1311)+SUMIF(F1327:F1332, "DP A/C - IPPB", E1327:E1332)</f>
        <v>50</v>
      </c>
    </row>
    <row r="1301">
      <c r="B1301" s="12">
        <v>7.0</v>
      </c>
      <c r="C1301" s="12"/>
      <c r="D1301" s="12"/>
      <c r="E1301" s="12"/>
      <c r="F1301" s="12"/>
      <c r="G1301" s="16"/>
      <c r="H1301" s="5"/>
    </row>
    <row r="1302">
      <c r="B1302" s="12">
        <v>8.0</v>
      </c>
      <c r="C1302" s="12"/>
      <c r="D1302" s="12"/>
      <c r="E1302" s="12"/>
      <c r="F1302" s="12"/>
      <c r="G1302" s="17" t="s">
        <v>13</v>
      </c>
      <c r="H1302" s="5"/>
    </row>
    <row r="1303">
      <c r="B1303" s="12">
        <v>9.0</v>
      </c>
      <c r="C1303" s="12"/>
      <c r="D1303" s="12"/>
      <c r="E1303" s="12"/>
      <c r="F1303" s="12"/>
      <c r="G1303" s="18">
        <f>E1305+G1260</f>
        <v>0</v>
      </c>
      <c r="H1303" s="5"/>
    </row>
    <row r="1304">
      <c r="B1304" s="12">
        <v>10.0</v>
      </c>
      <c r="C1304" s="12"/>
      <c r="D1304" s="12"/>
      <c r="E1304" s="12"/>
      <c r="F1304" s="12"/>
      <c r="G1304" s="19" t="s">
        <v>14</v>
      </c>
      <c r="H1304" s="5"/>
    </row>
    <row r="1305">
      <c r="B1305" s="20" t="s">
        <v>15</v>
      </c>
      <c r="C1305" s="4"/>
      <c r="D1305" s="5"/>
      <c r="E1305" s="9">
        <f>SUM(E1295:E1304)</f>
        <v>0</v>
      </c>
      <c r="F1305" s="12"/>
      <c r="G1305" s="16">
        <f>E1312+G1262</f>
        <v>0</v>
      </c>
      <c r="H1305" s="5"/>
    </row>
    <row r="1306">
      <c r="B1306" s="16"/>
      <c r="C1306" s="4"/>
      <c r="D1306" s="4"/>
      <c r="E1306" s="4"/>
      <c r="F1306" s="5"/>
      <c r="G1306" s="21" t="s">
        <v>16</v>
      </c>
      <c r="H1306" s="5"/>
      <c r="I1306" s="1"/>
    </row>
    <row r="1307">
      <c r="B1307" s="22" t="s">
        <v>17</v>
      </c>
      <c r="C1307" s="4"/>
      <c r="D1307" s="4"/>
      <c r="E1307" s="4"/>
      <c r="F1307" s="5"/>
      <c r="G1307" s="16">
        <f>E1318+G1264-SUMIF(C1309:C1311,"Reimbursement",E1309:E1311)</f>
        <v>0</v>
      </c>
      <c r="H1307" s="5"/>
      <c r="I1307" s="1"/>
    </row>
    <row r="1308">
      <c r="B1308" s="9" t="s">
        <v>2</v>
      </c>
      <c r="C1308" s="23" t="s">
        <v>18</v>
      </c>
      <c r="D1308" s="20" t="s">
        <v>4</v>
      </c>
      <c r="E1308" s="9" t="s">
        <v>5</v>
      </c>
      <c r="F1308" s="9" t="s">
        <v>6</v>
      </c>
      <c r="G1308" s="24" t="s">
        <v>19</v>
      </c>
      <c r="H1308" s="5"/>
      <c r="I1308" s="1"/>
    </row>
    <row r="1309">
      <c r="B1309" s="12">
        <v>1.0</v>
      </c>
      <c r="C1309" s="25"/>
      <c r="D1309" s="12"/>
      <c r="E1309" s="13"/>
      <c r="F1309" s="13" t="s">
        <v>7</v>
      </c>
      <c r="G1309" s="26">
        <f>E1324+G1266</f>
        <v>0</v>
      </c>
      <c r="H1309" s="5"/>
      <c r="I1309" s="1"/>
    </row>
    <row r="1310">
      <c r="B1310" s="12">
        <v>2.0</v>
      </c>
      <c r="C1310" s="28"/>
      <c r="D1310" s="12"/>
      <c r="E1310" s="12"/>
      <c r="F1310" s="12"/>
      <c r="G1310" s="27"/>
      <c r="H1310" s="8"/>
      <c r="I1310" s="1"/>
    </row>
    <row r="1311">
      <c r="B1311" s="12">
        <v>3.0</v>
      </c>
      <c r="C1311" s="28"/>
      <c r="D1311" s="12"/>
      <c r="E1311" s="12"/>
      <c r="F1311" s="12"/>
      <c r="G1311" s="29"/>
      <c r="H1311" s="30"/>
      <c r="I1311" s="1"/>
    </row>
    <row r="1312">
      <c r="B1312" s="20" t="s">
        <v>15</v>
      </c>
      <c r="C1312" s="4"/>
      <c r="D1312" s="5"/>
      <c r="E1312" s="9">
        <f>SUM(E1309:E1311)</f>
        <v>0</v>
      </c>
      <c r="F1312" s="12"/>
      <c r="G1312" s="29"/>
      <c r="H1312" s="30"/>
      <c r="I1312" s="1"/>
    </row>
    <row r="1313">
      <c r="B1313" s="31" t="s">
        <v>20</v>
      </c>
      <c r="C1313" s="4"/>
      <c r="D1313" s="4"/>
      <c r="E1313" s="4"/>
      <c r="F1313" s="5"/>
      <c r="G1313" s="29"/>
      <c r="H1313" s="30"/>
      <c r="I1313" s="1"/>
    </row>
    <row r="1314">
      <c r="B1314" s="9" t="s">
        <v>2</v>
      </c>
      <c r="C1314" s="23" t="s">
        <v>21</v>
      </c>
      <c r="D1314" s="20" t="s">
        <v>4</v>
      </c>
      <c r="E1314" s="9" t="s">
        <v>5</v>
      </c>
      <c r="F1314" s="9" t="s">
        <v>6</v>
      </c>
      <c r="G1314" s="29"/>
      <c r="H1314" s="30"/>
      <c r="I1314" s="1"/>
    </row>
    <row r="1315">
      <c r="B1315" s="12">
        <v>1.0</v>
      </c>
      <c r="C1315" s="28"/>
      <c r="D1315" s="12"/>
      <c r="E1315" s="12"/>
      <c r="F1315" s="12"/>
      <c r="G1315" s="29"/>
      <c r="H1315" s="30"/>
      <c r="I1315" s="1"/>
    </row>
    <row r="1316">
      <c r="B1316" s="12">
        <v>2.0</v>
      </c>
      <c r="C1316" s="13"/>
      <c r="D1316" s="12"/>
      <c r="E1316" s="12"/>
      <c r="F1316" s="12"/>
      <c r="G1316" s="29"/>
      <c r="H1316" s="30"/>
      <c r="I1316" s="1"/>
    </row>
    <row r="1317">
      <c r="B1317" s="12">
        <v>3.0</v>
      </c>
      <c r="C1317" s="13"/>
      <c r="D1317" s="12"/>
      <c r="E1317" s="12"/>
      <c r="F1317" s="12"/>
      <c r="G1317" s="29"/>
      <c r="H1317" s="30"/>
      <c r="I1317" s="1"/>
    </row>
    <row r="1318">
      <c r="B1318" s="20" t="s">
        <v>15</v>
      </c>
      <c r="C1318" s="4"/>
      <c r="D1318" s="5"/>
      <c r="E1318" s="9">
        <f>SUM(E1315:E1317)</f>
        <v>0</v>
      </c>
      <c r="F1318" s="12"/>
      <c r="G1318" s="29"/>
      <c r="H1318" s="30"/>
      <c r="I1318" s="1"/>
    </row>
    <row r="1319">
      <c r="B1319" s="32" t="s">
        <v>22</v>
      </c>
      <c r="C1319" s="4"/>
      <c r="D1319" s="4"/>
      <c r="E1319" s="4"/>
      <c r="F1319" s="5"/>
      <c r="G1319" s="29"/>
      <c r="H1319" s="30"/>
      <c r="I1319" s="1"/>
    </row>
    <row r="1320">
      <c r="B1320" s="9" t="s">
        <v>2</v>
      </c>
      <c r="C1320" s="23" t="s">
        <v>23</v>
      </c>
      <c r="D1320" s="20" t="s">
        <v>4</v>
      </c>
      <c r="E1320" s="9" t="s">
        <v>5</v>
      </c>
      <c r="F1320" s="9" t="s">
        <v>6</v>
      </c>
      <c r="G1320" s="29"/>
      <c r="H1320" s="30"/>
      <c r="I1320" s="1"/>
    </row>
    <row r="1321">
      <c r="B1321" s="12">
        <v>1.0</v>
      </c>
      <c r="C1321" s="28"/>
      <c r="D1321" s="12"/>
      <c r="E1321" s="12"/>
      <c r="F1321" s="12"/>
      <c r="G1321" s="29"/>
      <c r="H1321" s="30"/>
      <c r="I1321" s="1"/>
    </row>
    <row r="1322">
      <c r="B1322" s="12">
        <v>2.0</v>
      </c>
      <c r="C1322" s="13"/>
      <c r="D1322" s="12"/>
      <c r="E1322" s="12"/>
      <c r="F1322" s="12"/>
      <c r="G1322" s="29"/>
      <c r="H1322" s="30"/>
      <c r="I1322" s="1"/>
    </row>
    <row r="1323">
      <c r="B1323" s="12">
        <v>3.0</v>
      </c>
      <c r="C1323" s="13"/>
      <c r="D1323" s="12"/>
      <c r="E1323" s="12"/>
      <c r="F1323" s="12"/>
      <c r="G1323" s="29"/>
      <c r="H1323" s="30"/>
      <c r="I1323" s="1"/>
    </row>
    <row r="1324">
      <c r="B1324" s="20" t="s">
        <v>15</v>
      </c>
      <c r="C1324" s="4"/>
      <c r="D1324" s="5"/>
      <c r="E1324" s="9">
        <f>SUM(E1321:E1323)</f>
        <v>0</v>
      </c>
      <c r="F1324" s="12"/>
      <c r="G1324" s="29"/>
      <c r="H1324" s="30"/>
      <c r="I1324" s="1"/>
    </row>
    <row r="1325">
      <c r="B1325" s="32" t="s">
        <v>24</v>
      </c>
      <c r="C1325" s="4"/>
      <c r="D1325" s="4"/>
      <c r="E1325" s="4"/>
      <c r="F1325" s="5"/>
      <c r="G1325" s="29"/>
      <c r="H1325" s="30"/>
      <c r="I1325" s="1"/>
    </row>
    <row r="1326">
      <c r="B1326" s="9" t="s">
        <v>2</v>
      </c>
      <c r="C1326" s="33" t="s">
        <v>25</v>
      </c>
      <c r="D1326" s="33" t="s">
        <v>26</v>
      </c>
      <c r="E1326" s="9" t="s">
        <v>5</v>
      </c>
      <c r="F1326" s="9" t="s">
        <v>6</v>
      </c>
      <c r="G1326" s="29"/>
      <c r="H1326" s="30"/>
      <c r="I1326" s="1"/>
    </row>
    <row r="1327">
      <c r="B1327" s="12">
        <v>1.0</v>
      </c>
      <c r="C1327" s="13"/>
      <c r="D1327" s="13"/>
      <c r="E1327" s="12"/>
      <c r="F1327" s="12"/>
      <c r="G1327" s="29"/>
      <c r="H1327" s="30"/>
      <c r="I1327" s="1"/>
    </row>
    <row r="1328">
      <c r="B1328" s="12">
        <v>2.0</v>
      </c>
      <c r="C1328" s="13"/>
      <c r="D1328" s="13"/>
      <c r="E1328" s="12"/>
      <c r="F1328" s="12"/>
      <c r="G1328" s="29"/>
      <c r="H1328" s="30"/>
      <c r="I1328" s="1"/>
    </row>
    <row r="1329">
      <c r="B1329" s="12">
        <v>3.0</v>
      </c>
      <c r="C1329" s="12"/>
      <c r="D1329" s="12"/>
      <c r="E1329" s="12"/>
      <c r="F1329" s="12"/>
      <c r="G1329" s="29"/>
      <c r="H1329" s="30"/>
      <c r="I1329" s="1"/>
    </row>
    <row r="1330">
      <c r="B1330" s="12">
        <v>4.0</v>
      </c>
      <c r="C1330" s="12"/>
      <c r="D1330" s="12"/>
      <c r="E1330" s="12"/>
      <c r="F1330" s="12"/>
      <c r="G1330" s="29"/>
      <c r="H1330" s="30"/>
      <c r="I1330" s="1"/>
    </row>
    <row r="1331">
      <c r="B1331" s="12">
        <v>5.0</v>
      </c>
      <c r="C1331" s="12"/>
      <c r="D1331" s="12"/>
      <c r="E1331" s="12"/>
      <c r="F1331" s="12"/>
      <c r="G1331" s="29"/>
      <c r="H1331" s="30"/>
      <c r="I1331" s="1"/>
    </row>
    <row r="1332">
      <c r="B1332" s="12">
        <v>6.0</v>
      </c>
      <c r="C1332" s="12"/>
      <c r="D1332" s="12"/>
      <c r="E1332" s="12"/>
      <c r="F1332" s="12"/>
      <c r="G1332" s="10"/>
      <c r="H1332" s="11"/>
      <c r="I1332" s="1"/>
    </row>
    <row r="1333">
      <c r="B1333" s="34"/>
      <c r="I1333" s="1"/>
    </row>
    <row r="1334">
      <c r="I1334" s="1"/>
    </row>
    <row r="1335">
      <c r="A1335" s="1"/>
      <c r="B1335" s="2"/>
      <c r="C1335" s="2"/>
      <c r="D1335" s="2"/>
      <c r="E1335" s="2"/>
      <c r="F1335" s="2"/>
      <c r="G1335" s="2"/>
      <c r="H1335" s="2"/>
      <c r="I1335" s="1"/>
    </row>
    <row r="1336">
      <c r="A1336" s="35"/>
    </row>
    <row r="1338">
      <c r="A1338" s="1"/>
      <c r="B1338" s="2"/>
      <c r="C1338" s="2"/>
      <c r="D1338" s="2"/>
      <c r="E1338" s="2"/>
      <c r="F1338" s="2"/>
      <c r="G1338" s="2"/>
      <c r="H1338" s="2"/>
      <c r="I1338" s="1"/>
    </row>
    <row r="1339">
      <c r="A1339" s="1"/>
      <c r="B1339" s="2"/>
      <c r="C1339" s="36" t="s">
        <v>27</v>
      </c>
      <c r="D1339" s="5"/>
      <c r="E1339" s="2"/>
      <c r="F1339" s="37" t="s">
        <v>28</v>
      </c>
      <c r="G1339" s="5"/>
      <c r="H1339" s="2"/>
      <c r="I1339" s="1"/>
    </row>
    <row r="1340">
      <c r="A1340" s="1"/>
      <c r="B1340" s="2"/>
      <c r="C1340" s="33" t="s">
        <v>29</v>
      </c>
      <c r="D1340" s="38">
        <f>SUMIF(C5:C1304, "Vehicle service", E5:E1304)</f>
        <v>0</v>
      </c>
      <c r="E1340" s="2"/>
      <c r="F1340" s="39" t="s">
        <v>30</v>
      </c>
      <c r="G1340" s="38">
        <f>SUMIF(C5:C1332, "SR Salary", E5:E1332)</f>
        <v>0</v>
      </c>
      <c r="H1340" s="2"/>
      <c r="I1340" s="1"/>
    </row>
    <row r="1341">
      <c r="A1341" s="1"/>
      <c r="B1341" s="2"/>
      <c r="C1341" s="9" t="s">
        <v>31</v>
      </c>
      <c r="D1341" s="38">
        <f>SUMIF(C5:C1304, "Car loan", E5:E1304)</f>
        <v>0</v>
      </c>
      <c r="E1341" s="2"/>
      <c r="F1341" s="39" t="s">
        <v>32</v>
      </c>
      <c r="G1341" s="38">
        <f>SUMIF(C5:C1332, "DP Salary", E5:E1332)</f>
        <v>0</v>
      </c>
      <c r="H1341" s="2"/>
      <c r="I1341" s="1"/>
    </row>
    <row r="1342">
      <c r="A1342" s="1"/>
      <c r="B1342" s="2"/>
      <c r="C1342" s="9" t="s">
        <v>33</v>
      </c>
      <c r="D1342" s="38">
        <f>SUMIF(C5:C1304, "Rental", E5:E1304)</f>
        <v>0</v>
      </c>
      <c r="E1342" s="2"/>
      <c r="F1342" s="39" t="s">
        <v>34</v>
      </c>
      <c r="G1342" s="38">
        <f>SUMIF(C5:C1332, "Commission/Bonus", E5:E1332)</f>
        <v>0</v>
      </c>
      <c r="H1342" s="2"/>
      <c r="I1342" s="1"/>
    </row>
    <row r="1343">
      <c r="A1343" s="1"/>
      <c r="B1343" s="2"/>
      <c r="C1343" s="9" t="s">
        <v>35</v>
      </c>
      <c r="D1343" s="38">
        <f>SUMIF(C5:C1304, "Water bill", E5:E1304)</f>
        <v>0</v>
      </c>
      <c r="E1343" s="2"/>
      <c r="F1343" s="39" t="s">
        <v>36</v>
      </c>
      <c r="G1343" s="38">
        <f>SUMIF(C5:C1332, "Reimbursement", E5:E1332)</f>
        <v>0</v>
      </c>
      <c r="H1343" s="2"/>
      <c r="I1343" s="1"/>
    </row>
    <row r="1344">
      <c r="A1344" s="1"/>
      <c r="B1344" s="2"/>
      <c r="C1344" s="9" t="s">
        <v>37</v>
      </c>
      <c r="D1344" s="38">
        <f>SUMIF(C5:C1304, "Electricity bill", E5:E1304)</f>
        <v>0</v>
      </c>
      <c r="E1344" s="2"/>
      <c r="F1344" s="39" t="s">
        <v>38</v>
      </c>
      <c r="G1344" s="38">
        <f>SUMIF(C5:C1332, "Bank Interest", E5:E1332)</f>
        <v>0</v>
      </c>
      <c r="H1344" s="2"/>
      <c r="I1344" s="1"/>
    </row>
    <row r="1345">
      <c r="A1345" s="1"/>
      <c r="B1345" s="2"/>
      <c r="C1345" s="9" t="s">
        <v>39</v>
      </c>
      <c r="D1345" s="38">
        <f>SUMIF(C5:C1304, "Internet bill", E5:E1304)</f>
        <v>0</v>
      </c>
      <c r="E1345" s="2"/>
      <c r="F1345" s="39" t="s">
        <v>40</v>
      </c>
      <c r="G1345" s="38">
        <f>SUMIF(C5:C1332, "Dividend", E5:E1332)</f>
        <v>0</v>
      </c>
      <c r="H1345" s="2"/>
      <c r="I1345" s="1"/>
    </row>
    <row r="1346">
      <c r="A1346" s="1"/>
      <c r="B1346" s="2"/>
      <c r="C1346" s="9" t="s">
        <v>41</v>
      </c>
      <c r="D1346" s="38">
        <f>SUMIF(C5:C1304, "Insurance", E5:E1304)</f>
        <v>0</v>
      </c>
      <c r="E1346" s="2"/>
      <c r="F1346" s="39" t="s">
        <v>42</v>
      </c>
      <c r="G1346" s="38">
        <f>SUMIF(C5:C1332, "Gift", E5:E1332)</f>
        <v>0</v>
      </c>
      <c r="H1346" s="2"/>
      <c r="I1346" s="1"/>
    </row>
    <row r="1347">
      <c r="A1347" s="1"/>
      <c r="B1347" s="2"/>
      <c r="C1347" s="9" t="s">
        <v>43</v>
      </c>
      <c r="D1347" s="38">
        <f>SUMIF(C5:C1304, "Food &amp; groceries", E5:E1304)</f>
        <v>0</v>
      </c>
      <c r="E1347" s="2"/>
      <c r="F1347" s="2"/>
      <c r="G1347" s="2"/>
      <c r="H1347" s="2"/>
      <c r="I1347" s="1"/>
    </row>
    <row r="1348">
      <c r="A1348" s="1"/>
      <c r="B1348" s="2"/>
      <c r="C1348" s="9" t="s">
        <v>44</v>
      </c>
      <c r="D1348" s="38">
        <f>SUMIF(C5:C1304, "Transportation (petrol, parking, toll)", E5:E1304)</f>
        <v>0</v>
      </c>
      <c r="E1348" s="2"/>
      <c r="F1348" s="2"/>
      <c r="G1348" s="2"/>
      <c r="H1348" s="2"/>
      <c r="I1348" s="1"/>
    </row>
    <row r="1349">
      <c r="A1349" s="1"/>
      <c r="B1349" s="2"/>
      <c r="C1349" s="9" t="s">
        <v>45</v>
      </c>
      <c r="D1349" s="38">
        <f>SUMIF(C5:C1304, "Shopping", E5:E1304)</f>
        <v>0</v>
      </c>
      <c r="E1349" s="2"/>
      <c r="F1349" s="2"/>
      <c r="G1349" s="2"/>
      <c r="H1349" s="2"/>
      <c r="I1349" s="1"/>
    </row>
    <row r="1350">
      <c r="A1350" s="1"/>
      <c r="B1350" s="2"/>
      <c r="C1350" s="9" t="s">
        <v>46</v>
      </c>
      <c r="D1350" s="38">
        <f>SUMIF(C5:C1304, "Social/ Travel", E5:E1304)</f>
        <v>0</v>
      </c>
      <c r="E1350" s="2"/>
      <c r="F1350" s="2"/>
      <c r="G1350" s="2"/>
      <c r="H1350" s="2"/>
      <c r="I1350" s="1"/>
    </row>
    <row r="1351">
      <c r="A1351" s="1"/>
      <c r="B1351" s="2"/>
      <c r="C1351" s="33" t="s">
        <v>47</v>
      </c>
      <c r="D1351" s="38">
        <f>SUMIF(C5:C1304, "Present", E5:E1304)</f>
        <v>0</v>
      </c>
      <c r="E1351" s="2"/>
      <c r="F1351" s="2"/>
      <c r="G1351" s="2"/>
      <c r="H1351" s="2"/>
      <c r="I1351" s="1"/>
    </row>
    <row r="1352">
      <c r="A1352" s="1"/>
      <c r="B1352" s="2"/>
      <c r="C1352" s="9" t="s">
        <v>48</v>
      </c>
      <c r="D1352" s="38">
        <f>SUMIF(C5:C1304, "Hospital bill", E5:E1304)</f>
        <v>0</v>
      </c>
      <c r="E1352" s="2"/>
      <c r="F1352" s="2"/>
      <c r="G1352" s="2"/>
      <c r="H1352" s="2"/>
      <c r="I1352" s="1"/>
    </row>
    <row r="1353">
      <c r="A1353" s="1"/>
      <c r="B1353" s="2"/>
      <c r="C1353" s="9" t="s">
        <v>49</v>
      </c>
      <c r="D1353" s="38">
        <f>SUMIF(C5:C1304, "Medicine bill", E5:E1304)</f>
        <v>0</v>
      </c>
      <c r="E1353" s="2"/>
      <c r="F1353" s="2"/>
      <c r="G1353" s="2"/>
      <c r="H1353" s="2"/>
      <c r="I1353" s="1"/>
    </row>
    <row r="1354">
      <c r="A1354" s="1"/>
      <c r="B1354" s="2"/>
      <c r="C1354" s="9" t="s">
        <v>50</v>
      </c>
      <c r="D1354" s="38">
        <f>SUMIF(C5:C1304, "Others", E5:E1304)</f>
        <v>0</v>
      </c>
      <c r="E1354" s="2"/>
      <c r="F1354" s="1"/>
      <c r="G1354" s="1"/>
      <c r="H1354" s="2"/>
      <c r="I1354" s="1"/>
    </row>
    <row r="1355">
      <c r="A1355" s="1"/>
      <c r="B1355" s="2"/>
      <c r="C1355" s="2"/>
      <c r="D1355" s="2"/>
      <c r="E1355" s="2"/>
      <c r="F1355" s="1"/>
      <c r="G1355" s="1"/>
      <c r="H1355" s="2"/>
      <c r="I1355" s="1"/>
    </row>
    <row r="1356">
      <c r="A1356" s="1"/>
      <c r="B1356" s="2"/>
      <c r="C1356" s="40" t="s">
        <v>51</v>
      </c>
      <c r="D1356" s="41">
        <f>SUM(D1340:D1354)</f>
        <v>0</v>
      </c>
      <c r="E1356" s="2"/>
      <c r="F1356" s="40" t="s">
        <v>51</v>
      </c>
      <c r="G1356" s="41">
        <f>SUM(G1340:G1346)</f>
        <v>0</v>
      </c>
      <c r="H1356" s="2"/>
      <c r="I1356" s="1"/>
    </row>
    <row r="1357">
      <c r="A1357" s="1"/>
      <c r="B1357" s="2"/>
      <c r="C1357" s="2"/>
      <c r="D1357" s="2"/>
      <c r="E1357" s="2"/>
      <c r="F1357" s="1"/>
      <c r="G1357" s="1"/>
      <c r="H1357" s="2"/>
      <c r="I1357" s="1"/>
    </row>
    <row r="1358">
      <c r="A1358" s="1"/>
      <c r="B1358" s="2"/>
      <c r="C1358" s="42" t="s">
        <v>52</v>
      </c>
      <c r="D1358" s="43">
        <f>G1303</f>
        <v>0</v>
      </c>
      <c r="E1358" s="1"/>
      <c r="F1358" s="42" t="s">
        <v>53</v>
      </c>
      <c r="G1358" s="43">
        <f>G1305</f>
        <v>0</v>
      </c>
      <c r="H1358" s="2"/>
      <c r="I1358" s="1"/>
    </row>
    <row r="1359">
      <c r="A1359" s="1"/>
      <c r="B1359" s="2"/>
      <c r="C1359" s="2"/>
      <c r="D1359" s="2"/>
      <c r="E1359" s="2"/>
      <c r="F1359" s="2"/>
      <c r="G1359" s="2"/>
      <c r="H1359" s="2"/>
      <c r="I1359" s="1"/>
    </row>
    <row r="1360">
      <c r="A1360" s="1"/>
      <c r="B1360" s="2"/>
      <c r="C1360" s="2"/>
      <c r="D1360" s="2"/>
      <c r="E1360" s="44"/>
      <c r="F1360" s="1"/>
      <c r="G1360" s="2"/>
      <c r="H1360" s="2"/>
      <c r="I1360" s="1"/>
    </row>
    <row r="1361">
      <c r="A1361" s="1"/>
      <c r="B1361" s="2"/>
      <c r="C1361" s="2"/>
      <c r="D1361" s="45" t="s">
        <v>54</v>
      </c>
      <c r="E1361" s="46">
        <f>G1358-D1358</f>
        <v>0</v>
      </c>
      <c r="F1361" s="2"/>
      <c r="G1361" s="2"/>
      <c r="H1361" s="2"/>
      <c r="I1361" s="1"/>
    </row>
    <row r="1362">
      <c r="A1362" s="1"/>
      <c r="B1362" s="2"/>
      <c r="C1362" s="2"/>
      <c r="D1362" s="45" t="s">
        <v>55</v>
      </c>
      <c r="E1362" s="47" t="str">
        <f>((G1358-D1358)/G1358)</f>
        <v>#DIV/0!</v>
      </c>
      <c r="F1362" s="2"/>
      <c r="G1362" s="2"/>
      <c r="H1362" s="2"/>
      <c r="I1362" s="1"/>
    </row>
    <row r="1363">
      <c r="A1363" s="1"/>
      <c r="B1363" s="2"/>
      <c r="C1363" s="2"/>
      <c r="D1363" s="2"/>
      <c r="E1363" s="2"/>
      <c r="F1363" s="2"/>
      <c r="G1363" s="2"/>
      <c r="H1363" s="2"/>
      <c r="I1363" s="1"/>
    </row>
    <row r="1364">
      <c r="A1364" s="1"/>
      <c r="B1364" s="2"/>
      <c r="C1364" s="2"/>
      <c r="D1364" s="2"/>
      <c r="E1364" s="2"/>
      <c r="F1364" s="2"/>
      <c r="G1364" s="2"/>
      <c r="H1364" s="2"/>
      <c r="I1364" s="1"/>
    </row>
    <row r="1365">
      <c r="A1365" s="1"/>
      <c r="B1365" s="2"/>
      <c r="C1365" s="2"/>
      <c r="D1365" s="2"/>
      <c r="E1365" s="2"/>
      <c r="F1365" s="2"/>
      <c r="G1365" s="2"/>
      <c r="H1365" s="2"/>
      <c r="I1365" s="1"/>
    </row>
    <row r="1366">
      <c r="A1366" s="1"/>
      <c r="B1366" s="2"/>
      <c r="C1366" s="2"/>
      <c r="D1366" s="2"/>
      <c r="E1366" s="2"/>
      <c r="F1366" s="2"/>
      <c r="G1366" s="2"/>
      <c r="H1366" s="2"/>
      <c r="I1366" s="1"/>
    </row>
    <row r="1367">
      <c r="A1367" s="1"/>
      <c r="B1367" s="2"/>
      <c r="C1367" s="2"/>
      <c r="D1367" s="2"/>
      <c r="E1367" s="2"/>
      <c r="F1367" s="2"/>
      <c r="G1367" s="2"/>
      <c r="H1367" s="2"/>
      <c r="I1367" s="1"/>
    </row>
    <row r="1368">
      <c r="A1368" s="1"/>
      <c r="B1368" s="2"/>
      <c r="C1368" s="2"/>
      <c r="D1368" s="2"/>
      <c r="E1368" s="2"/>
      <c r="F1368" s="2"/>
      <c r="G1368" s="2"/>
      <c r="H1368" s="2"/>
      <c r="I1368" s="1"/>
    </row>
    <row r="1369">
      <c r="A1369" s="1"/>
      <c r="B1369" s="2"/>
      <c r="C1369" s="2"/>
      <c r="D1369" s="2"/>
      <c r="E1369" s="2"/>
      <c r="F1369" s="2"/>
      <c r="G1369" s="2"/>
      <c r="H1369" s="2"/>
      <c r="I1369" s="1"/>
    </row>
    <row r="1370">
      <c r="A1370" s="1"/>
      <c r="B1370" s="2"/>
      <c r="C1370" s="2"/>
      <c r="D1370" s="2"/>
      <c r="E1370" s="2"/>
      <c r="F1370" s="2"/>
      <c r="G1370" s="2"/>
      <c r="H1370" s="2"/>
      <c r="I1370" s="1"/>
    </row>
    <row r="1371">
      <c r="A1371" s="1"/>
      <c r="B1371" s="2"/>
      <c r="C1371" s="2"/>
      <c r="D1371" s="2"/>
      <c r="E1371" s="2"/>
      <c r="F1371" s="2"/>
      <c r="G1371" s="2"/>
      <c r="H1371" s="2"/>
      <c r="I1371" s="1"/>
    </row>
    <row r="1372">
      <c r="A1372" s="1"/>
      <c r="B1372" s="2"/>
      <c r="C1372" s="2"/>
      <c r="D1372" s="2"/>
      <c r="E1372" s="2"/>
      <c r="F1372" s="2"/>
      <c r="G1372" s="2"/>
      <c r="H1372" s="2"/>
      <c r="I1372" s="1"/>
    </row>
    <row r="1373">
      <c r="A1373" s="1"/>
      <c r="B1373" s="2"/>
      <c r="C1373" s="2"/>
      <c r="D1373" s="2"/>
      <c r="E1373" s="2"/>
      <c r="F1373" s="2"/>
      <c r="G1373" s="2"/>
      <c r="H1373" s="2"/>
      <c r="I1373" s="1"/>
    </row>
    <row r="1374">
      <c r="A1374" s="1"/>
      <c r="B1374" s="2"/>
      <c r="C1374" s="2"/>
      <c r="D1374" s="2"/>
      <c r="E1374" s="2"/>
      <c r="F1374" s="2"/>
      <c r="G1374" s="2"/>
      <c r="H1374" s="2"/>
      <c r="I1374" s="1"/>
    </row>
    <row r="1375">
      <c r="A1375" s="1"/>
      <c r="B1375" s="2"/>
      <c r="C1375" s="2"/>
      <c r="D1375" s="2"/>
      <c r="E1375" s="2"/>
      <c r="F1375" s="2"/>
      <c r="G1375" s="2"/>
      <c r="H1375" s="2"/>
      <c r="I1375" s="1"/>
    </row>
    <row r="1376">
      <c r="A1376" s="1"/>
      <c r="B1376" s="2"/>
      <c r="C1376" s="2"/>
      <c r="D1376" s="2"/>
      <c r="E1376" s="2"/>
      <c r="F1376" s="2"/>
      <c r="G1376" s="2"/>
      <c r="H1376" s="2"/>
      <c r="I1376" s="1"/>
    </row>
    <row r="1377">
      <c r="A1377" s="1"/>
      <c r="B1377" s="2"/>
      <c r="C1377" s="2"/>
      <c r="D1377" s="2"/>
      <c r="E1377" s="2"/>
      <c r="F1377" s="2"/>
      <c r="G1377" s="2"/>
      <c r="H1377" s="2"/>
      <c r="I1377" s="1"/>
    </row>
    <row r="1378">
      <c r="A1378" s="1"/>
      <c r="B1378" s="2"/>
      <c r="C1378" s="2"/>
      <c r="D1378" s="2"/>
      <c r="E1378" s="2"/>
      <c r="F1378" s="2"/>
      <c r="G1378" s="2"/>
      <c r="H1378" s="2"/>
      <c r="I1378" s="1"/>
    </row>
    <row r="1379">
      <c r="A1379" s="1"/>
      <c r="B1379" s="2"/>
      <c r="C1379" s="2"/>
      <c r="D1379" s="2"/>
      <c r="E1379" s="2"/>
      <c r="F1379" s="2"/>
      <c r="G1379" s="2"/>
      <c r="H1379" s="2"/>
      <c r="I1379" s="1"/>
    </row>
    <row r="1380">
      <c r="A1380" s="1"/>
      <c r="B1380" s="2"/>
      <c r="C1380" s="2"/>
      <c r="D1380" s="2"/>
      <c r="E1380" s="2"/>
      <c r="F1380" s="2"/>
      <c r="G1380" s="2"/>
      <c r="H1380" s="2"/>
      <c r="I1380" s="1"/>
    </row>
    <row r="1381">
      <c r="A1381" s="1"/>
      <c r="B1381" s="2"/>
      <c r="C1381" s="2"/>
      <c r="D1381" s="2"/>
      <c r="E1381" s="2"/>
      <c r="F1381" s="2"/>
      <c r="G1381" s="2"/>
      <c r="H1381" s="2"/>
      <c r="I1381" s="1"/>
    </row>
    <row r="1382">
      <c r="A1382" s="1"/>
      <c r="B1382" s="2"/>
      <c r="C1382" s="2"/>
      <c r="D1382" s="2"/>
      <c r="E1382" s="2"/>
      <c r="F1382" s="2"/>
      <c r="G1382" s="2"/>
      <c r="H1382" s="2"/>
      <c r="I1382" s="1"/>
    </row>
    <row r="1383">
      <c r="A1383" s="1"/>
      <c r="B1383" s="2"/>
      <c r="C1383" s="2"/>
      <c r="D1383" s="2"/>
      <c r="E1383" s="2"/>
      <c r="F1383" s="2"/>
      <c r="G1383" s="2"/>
      <c r="H1383" s="2"/>
      <c r="I1383" s="1"/>
    </row>
    <row r="1384">
      <c r="A1384" s="1"/>
      <c r="B1384" s="2"/>
      <c r="C1384" s="36" t="s">
        <v>56</v>
      </c>
      <c r="D1384" s="5"/>
      <c r="E1384" s="2"/>
      <c r="F1384" s="48" t="s">
        <v>57</v>
      </c>
      <c r="H1384" s="2"/>
      <c r="I1384" s="1"/>
    </row>
    <row r="1385">
      <c r="A1385" s="1"/>
      <c r="B1385" s="2"/>
      <c r="C1385" s="42" t="s">
        <v>58</v>
      </c>
      <c r="D1385" s="25">
        <f>SUMIF(C5:C1332, "Secured Loan", E5:E1332)-SUMIF(C5:C1332, "Reimbursement", E5:E1332)</f>
        <v>0</v>
      </c>
      <c r="E1385" s="2"/>
      <c r="F1385" s="42" t="s">
        <v>59</v>
      </c>
      <c r="G1385" s="25">
        <f>SUMIF(C5:C1332, "Stocks-Long Term", E5:E1332)</f>
        <v>0</v>
      </c>
      <c r="H1385" s="2"/>
      <c r="I1385" s="1"/>
    </row>
    <row r="1386">
      <c r="A1386" s="1"/>
      <c r="B1386" s="2"/>
      <c r="C1386" s="42" t="s">
        <v>60</v>
      </c>
      <c r="D1386" s="25">
        <f>SUMIF(C5:C1332, "Unsecured Loan", E5:E1332)</f>
        <v>0</v>
      </c>
      <c r="E1386" s="2"/>
      <c r="F1386" s="42" t="s">
        <v>61</v>
      </c>
      <c r="G1386" s="25">
        <f>SUMIF(C5:C1332, "Stocks-Short Term", E5:E1332)</f>
        <v>0</v>
      </c>
      <c r="H1386" s="2"/>
      <c r="I1386" s="1"/>
    </row>
    <row r="1387">
      <c r="A1387" s="1"/>
      <c r="B1387" s="2"/>
      <c r="C1387" s="44"/>
      <c r="D1387" s="44"/>
      <c r="E1387" s="2"/>
      <c r="F1387" s="42" t="s">
        <v>62</v>
      </c>
      <c r="G1387" s="25">
        <f>SUMIF(C5:C1332, "Gold", E5:E1332)</f>
        <v>0</v>
      </c>
      <c r="H1387" s="2"/>
      <c r="I1387" s="1"/>
    </row>
    <row r="1388">
      <c r="A1388" s="1"/>
      <c r="B1388" s="2"/>
      <c r="C1388" s="1"/>
      <c r="D1388" s="1"/>
      <c r="E1388" s="2"/>
      <c r="F1388" s="42" t="s">
        <v>63</v>
      </c>
      <c r="G1388" s="25">
        <f>SUMIF(C5:C1332, "RD-Savings", E5:E1332)</f>
        <v>0</v>
      </c>
      <c r="H1388" s="2"/>
      <c r="I1388" s="1"/>
    </row>
    <row r="1389">
      <c r="A1389" s="1"/>
      <c r="B1389" s="2"/>
      <c r="C1389" s="1"/>
      <c r="D1389" s="1"/>
      <c r="E1389" s="2"/>
      <c r="F1389" s="42" t="s">
        <v>64</v>
      </c>
      <c r="G1389" s="25">
        <f>SUMIF(C5:C1332, "Bonds", E5:E1332)</f>
        <v>0</v>
      </c>
      <c r="H1389" s="2"/>
      <c r="I1389" s="1"/>
    </row>
    <row r="1390">
      <c r="A1390" s="1"/>
      <c r="B1390" s="2"/>
      <c r="C1390" s="1"/>
      <c r="D1390" s="1"/>
      <c r="E1390" s="2"/>
      <c r="F1390" s="42" t="s">
        <v>65</v>
      </c>
      <c r="G1390" s="25">
        <f>SUMIF(C5:C1332, "FD", E5:E1332)</f>
        <v>0</v>
      </c>
      <c r="H1390" s="2"/>
      <c r="I1390" s="1"/>
    </row>
    <row r="1391">
      <c r="A1391" s="1"/>
      <c r="B1391" s="2"/>
      <c r="C1391" s="44"/>
      <c r="D1391" s="44"/>
      <c r="E1391" s="2"/>
      <c r="F1391" s="44"/>
      <c r="G1391" s="49"/>
      <c r="H1391" s="2"/>
      <c r="I1391" s="1"/>
    </row>
    <row r="1392">
      <c r="A1392" s="1"/>
      <c r="B1392" s="2"/>
      <c r="C1392" s="40" t="s">
        <v>51</v>
      </c>
      <c r="D1392" s="41">
        <f>SUM(D1385:D1386)</f>
        <v>0</v>
      </c>
      <c r="E1392" s="2"/>
      <c r="F1392" s="40" t="s">
        <v>51</v>
      </c>
      <c r="G1392" s="41">
        <f>SUM(G1385:G1390)</f>
        <v>0</v>
      </c>
      <c r="H1392" s="2"/>
      <c r="I1392" s="1"/>
    </row>
    <row r="1393">
      <c r="A1393" s="1"/>
      <c r="B1393" s="2"/>
      <c r="C1393" s="2"/>
      <c r="D1393" s="2"/>
      <c r="E1393" s="2"/>
      <c r="F1393" s="2"/>
      <c r="G1393" s="2"/>
      <c r="H1393" s="2"/>
      <c r="I1393" s="1"/>
    </row>
    <row r="1394">
      <c r="A1394" s="1"/>
      <c r="B1394" s="2"/>
      <c r="C1394" s="42" t="s">
        <v>66</v>
      </c>
      <c r="D1394" s="43">
        <f>G1307</f>
        <v>0</v>
      </c>
      <c r="E1394" s="2"/>
      <c r="F1394" s="42" t="s">
        <v>67</v>
      </c>
      <c r="G1394" s="43">
        <f>G1309</f>
        <v>0</v>
      </c>
      <c r="H1394" s="2"/>
      <c r="I1394" s="1"/>
    </row>
    <row r="1395">
      <c r="A1395" s="1"/>
      <c r="B1395" s="2"/>
      <c r="C1395" s="2"/>
      <c r="D1395" s="2"/>
      <c r="E1395" s="2"/>
      <c r="F1395" s="2"/>
      <c r="G1395" s="2"/>
      <c r="H1395" s="2"/>
      <c r="I1395" s="1"/>
    </row>
    <row r="1396">
      <c r="A1396" s="1"/>
      <c r="B1396" s="2"/>
      <c r="C1396" s="2"/>
      <c r="D1396" s="2"/>
      <c r="E1396" s="2"/>
      <c r="F1396" s="2"/>
      <c r="G1396" s="2"/>
      <c r="H1396" s="2"/>
      <c r="I1396" s="1"/>
    </row>
    <row r="1397">
      <c r="A1397" s="1"/>
      <c r="B1397" s="2"/>
      <c r="C1397" s="2"/>
      <c r="D1397" s="2"/>
      <c r="E1397" s="2"/>
      <c r="F1397" s="2"/>
      <c r="G1397" s="2"/>
      <c r="H1397" s="2"/>
      <c r="I1397" s="1"/>
    </row>
    <row r="1398">
      <c r="A1398" s="1"/>
      <c r="B1398" s="2"/>
      <c r="C1398" s="2"/>
      <c r="D1398" s="2"/>
      <c r="E1398" s="2"/>
      <c r="F1398" s="2"/>
      <c r="G1398" s="2"/>
      <c r="H1398" s="2"/>
      <c r="I1398" s="1"/>
    </row>
    <row r="1399">
      <c r="A1399" s="1"/>
      <c r="B1399" s="2"/>
      <c r="C1399" s="2"/>
      <c r="D1399" s="2"/>
      <c r="E1399" s="2"/>
      <c r="F1399" s="2"/>
      <c r="G1399" s="2"/>
      <c r="H1399" s="2"/>
      <c r="I1399" s="1"/>
    </row>
    <row r="1400">
      <c r="A1400" s="1"/>
      <c r="B1400" s="2"/>
      <c r="C1400" s="2"/>
      <c r="D1400" s="2"/>
      <c r="E1400" s="2"/>
      <c r="F1400" s="2"/>
      <c r="G1400" s="2"/>
      <c r="H1400" s="2"/>
      <c r="I1400" s="1"/>
    </row>
    <row r="1401">
      <c r="A1401" s="1"/>
      <c r="B1401" s="2"/>
      <c r="C1401" s="2"/>
      <c r="D1401" s="2"/>
      <c r="E1401" s="2"/>
      <c r="F1401" s="2"/>
      <c r="G1401" s="2"/>
      <c r="H1401" s="2"/>
      <c r="I1401" s="1"/>
    </row>
    <row r="1402">
      <c r="A1402" s="1"/>
      <c r="B1402" s="2"/>
      <c r="C1402" s="2"/>
      <c r="D1402" s="2"/>
      <c r="E1402" s="2"/>
      <c r="F1402" s="2"/>
      <c r="G1402" s="2"/>
      <c r="H1402" s="2"/>
      <c r="I1402" s="1"/>
    </row>
    <row r="1403">
      <c r="A1403" s="1"/>
      <c r="B1403" s="2"/>
      <c r="C1403" s="2"/>
      <c r="D1403" s="2"/>
      <c r="E1403" s="2"/>
      <c r="F1403" s="2"/>
      <c r="G1403" s="2"/>
      <c r="H1403" s="2"/>
      <c r="I1403" s="1"/>
    </row>
    <row r="1404">
      <c r="A1404" s="1"/>
      <c r="B1404" s="2"/>
      <c r="C1404" s="2"/>
      <c r="D1404" s="2"/>
      <c r="E1404" s="2"/>
      <c r="F1404" s="2"/>
      <c r="G1404" s="2"/>
      <c r="H1404" s="2"/>
      <c r="I1404" s="1"/>
    </row>
    <row r="1405">
      <c r="A1405" s="1"/>
      <c r="B1405" s="2"/>
      <c r="C1405" s="2"/>
      <c r="D1405" s="2"/>
      <c r="E1405" s="2"/>
      <c r="F1405" s="2"/>
      <c r="G1405" s="2"/>
      <c r="H1405" s="2"/>
      <c r="I1405" s="1"/>
    </row>
    <row r="1406">
      <c r="A1406" s="1"/>
      <c r="B1406" s="2"/>
      <c r="C1406" s="2"/>
      <c r="D1406" s="2"/>
      <c r="E1406" s="2"/>
      <c r="F1406" s="2"/>
      <c r="G1406" s="2"/>
      <c r="H1406" s="2"/>
      <c r="I1406" s="1"/>
    </row>
    <row r="1407">
      <c r="A1407" s="1"/>
      <c r="B1407" s="2"/>
      <c r="C1407" s="2"/>
      <c r="D1407" s="2"/>
      <c r="E1407" s="2"/>
      <c r="F1407" s="2"/>
      <c r="G1407" s="2"/>
      <c r="H1407" s="2"/>
      <c r="I1407" s="1"/>
    </row>
    <row r="1408">
      <c r="A1408" s="1"/>
      <c r="B1408" s="2"/>
      <c r="C1408" s="2"/>
      <c r="D1408" s="2"/>
      <c r="E1408" s="2"/>
      <c r="F1408" s="2"/>
      <c r="G1408" s="2"/>
      <c r="H1408" s="2"/>
      <c r="I1408" s="1"/>
    </row>
    <row r="1409">
      <c r="A1409" s="1"/>
      <c r="B1409" s="2"/>
      <c r="C1409" s="2"/>
      <c r="D1409" s="2"/>
      <c r="E1409" s="2"/>
      <c r="F1409" s="2"/>
      <c r="G1409" s="2"/>
      <c r="H1409" s="2"/>
      <c r="I1409" s="1"/>
    </row>
    <row r="1410">
      <c r="A1410" s="1"/>
      <c r="B1410" s="2"/>
      <c r="C1410" s="2"/>
      <c r="D1410" s="2"/>
      <c r="E1410" s="2"/>
      <c r="F1410" s="2"/>
      <c r="G1410" s="2"/>
      <c r="H1410" s="2"/>
      <c r="I1410" s="1"/>
    </row>
    <row r="1411">
      <c r="A1411" s="1"/>
      <c r="B1411" s="2"/>
      <c r="C1411" s="2"/>
      <c r="D1411" s="1"/>
      <c r="E1411" s="1"/>
      <c r="F1411" s="2"/>
      <c r="G1411" s="2"/>
      <c r="H1411" s="2"/>
      <c r="I1411" s="1"/>
    </row>
    <row r="1412">
      <c r="A1412" s="1"/>
      <c r="B1412" s="2"/>
      <c r="C1412" s="2"/>
      <c r="D1412" s="1"/>
      <c r="E1412" s="1"/>
      <c r="F1412" s="2"/>
      <c r="G1412" s="2"/>
      <c r="H1412" s="2"/>
      <c r="I1412" s="1"/>
    </row>
    <row r="1413">
      <c r="A1413" s="1"/>
      <c r="B1413" s="2"/>
      <c r="C1413" s="2"/>
      <c r="D1413" s="1"/>
      <c r="E1413" s="1"/>
      <c r="F1413" s="2"/>
      <c r="G1413" s="2"/>
      <c r="H1413" s="2"/>
      <c r="I1413" s="1"/>
    </row>
    <row r="1414">
      <c r="A1414" s="1"/>
      <c r="B1414" s="2"/>
      <c r="C1414" s="2"/>
      <c r="D1414" s="1"/>
      <c r="E1414" s="1"/>
      <c r="F1414" s="2"/>
      <c r="G1414" s="2"/>
      <c r="H1414" s="2"/>
      <c r="I1414" s="1"/>
    </row>
    <row r="1415">
      <c r="A1415" s="1"/>
      <c r="B1415" s="2"/>
      <c r="C1415" s="2"/>
      <c r="D1415" s="1"/>
      <c r="E1415" s="1"/>
      <c r="F1415" s="2"/>
      <c r="G1415" s="2"/>
      <c r="H1415" s="2"/>
      <c r="I1415" s="1"/>
    </row>
    <row r="1416">
      <c r="A1416" s="1"/>
      <c r="B1416" s="2"/>
      <c r="C1416" s="2"/>
      <c r="D1416" s="1"/>
      <c r="E1416" s="1"/>
      <c r="F1416" s="2"/>
      <c r="G1416" s="2"/>
      <c r="H1416" s="2"/>
      <c r="I1416" s="1"/>
    </row>
    <row r="1417">
      <c r="A1417" s="1"/>
      <c r="B1417" s="2"/>
      <c r="C1417" s="2"/>
      <c r="D1417" s="1"/>
      <c r="E1417" s="1"/>
      <c r="F1417" s="2"/>
      <c r="G1417" s="2"/>
      <c r="H1417" s="2"/>
      <c r="I1417" s="1"/>
    </row>
    <row r="1418">
      <c r="A1418" s="1"/>
      <c r="B1418" s="2"/>
      <c r="C1418" s="2"/>
      <c r="D1418" s="1"/>
      <c r="E1418" s="1"/>
      <c r="F1418" s="2"/>
      <c r="G1418" s="2"/>
      <c r="H1418" s="2"/>
      <c r="I1418" s="1"/>
    </row>
    <row r="1419">
      <c r="A1419" s="1"/>
      <c r="B1419" s="2"/>
      <c r="C1419" s="2"/>
      <c r="D1419" s="36" t="s">
        <v>68</v>
      </c>
      <c r="E1419" s="5"/>
      <c r="F1419" s="2"/>
      <c r="G1419" s="2"/>
      <c r="H1419" s="2"/>
      <c r="I1419" s="1"/>
    </row>
    <row r="1420">
      <c r="A1420" s="1"/>
      <c r="B1420" s="2"/>
      <c r="C1420" s="2"/>
      <c r="D1420" s="50" t="s">
        <v>7</v>
      </c>
      <c r="E1420" s="15">
        <f t="shared" ref="E1420:E1425" si="1">H1295</f>
        <v>3303.73</v>
      </c>
      <c r="F1420" s="2"/>
      <c r="G1420" s="2"/>
      <c r="H1420" s="2"/>
      <c r="I1420" s="1"/>
    </row>
    <row r="1421">
      <c r="A1421" s="1"/>
      <c r="B1421" s="2"/>
      <c r="C1421" s="2"/>
      <c r="D1421" s="50" t="s">
        <v>8</v>
      </c>
      <c r="E1421" s="15">
        <f t="shared" si="1"/>
        <v>5928</v>
      </c>
      <c r="F1421" s="2"/>
      <c r="G1421" s="2"/>
      <c r="H1421" s="2"/>
      <c r="I1421" s="1"/>
    </row>
    <row r="1422">
      <c r="A1422" s="1"/>
      <c r="B1422" s="2"/>
      <c r="C1422" s="2"/>
      <c r="D1422" s="50" t="s">
        <v>9</v>
      </c>
      <c r="E1422" s="15">
        <f t="shared" si="1"/>
        <v>1633</v>
      </c>
      <c r="F1422" s="2"/>
      <c r="G1422" s="2"/>
      <c r="H1422" s="2"/>
      <c r="I1422" s="1"/>
    </row>
    <row r="1423">
      <c r="A1423" s="1"/>
      <c r="B1423" s="2"/>
      <c r="C1423" s="2"/>
      <c r="D1423" s="50" t="s">
        <v>10</v>
      </c>
      <c r="E1423" s="15">
        <f t="shared" si="1"/>
        <v>839</v>
      </c>
      <c r="F1423" s="2"/>
      <c r="G1423" s="2"/>
      <c r="H1423" s="2"/>
      <c r="I1423" s="1"/>
    </row>
    <row r="1424">
      <c r="A1424" s="1"/>
      <c r="B1424" s="2"/>
      <c r="C1424" s="2"/>
      <c r="D1424" s="50" t="s">
        <v>11</v>
      </c>
      <c r="E1424" s="15">
        <f t="shared" si="1"/>
        <v>106373.4</v>
      </c>
      <c r="F1424" s="2"/>
      <c r="G1424" s="2"/>
      <c r="H1424" s="2"/>
      <c r="I1424" s="1"/>
    </row>
    <row r="1425">
      <c r="A1425" s="1"/>
      <c r="B1425" s="2"/>
      <c r="C1425" s="2"/>
      <c r="D1425" s="50" t="s">
        <v>12</v>
      </c>
      <c r="E1425" s="15">
        <f t="shared" si="1"/>
        <v>50</v>
      </c>
      <c r="F1425" s="2"/>
      <c r="G1425" s="2"/>
      <c r="H1425" s="2"/>
      <c r="I1425" s="1"/>
    </row>
    <row r="1426">
      <c r="A1426" s="1"/>
      <c r="B1426" s="2"/>
      <c r="C1426" s="2"/>
      <c r="D1426" s="2"/>
      <c r="E1426" s="2"/>
      <c r="F1426" s="2"/>
      <c r="G1426" s="2"/>
      <c r="H1426" s="2"/>
      <c r="I1426" s="1"/>
    </row>
    <row r="1427">
      <c r="A1427" s="1"/>
      <c r="B1427" s="2"/>
      <c r="C1427" s="2"/>
      <c r="D1427" s="51" t="s">
        <v>69</v>
      </c>
      <c r="E1427" s="46">
        <f>SUM(E1420:E1425)</f>
        <v>118127.13</v>
      </c>
      <c r="F1427" s="2"/>
      <c r="G1427" s="2"/>
      <c r="H1427" s="2"/>
      <c r="I1427" s="1"/>
    </row>
    <row r="1428">
      <c r="A1428" s="1"/>
      <c r="B1428" s="2"/>
      <c r="C1428" s="2"/>
      <c r="D1428" s="2"/>
      <c r="E1428" s="2"/>
      <c r="F1428" s="2"/>
      <c r="G1428" s="2"/>
      <c r="H1428" s="2"/>
      <c r="I1428" s="1"/>
    </row>
    <row r="1429">
      <c r="A1429" s="1"/>
      <c r="B1429" s="2"/>
      <c r="C1429" s="2"/>
      <c r="D1429" s="2"/>
      <c r="E1429" s="2"/>
      <c r="F1429" s="2"/>
      <c r="G1429" s="2"/>
      <c r="H1429" s="2"/>
      <c r="I1429" s="1"/>
    </row>
    <row r="1430">
      <c r="A1430" s="1"/>
      <c r="B1430" s="2"/>
      <c r="C1430" s="2"/>
      <c r="D1430" s="2"/>
      <c r="E1430" s="2"/>
      <c r="F1430" s="2"/>
      <c r="G1430" s="2"/>
      <c r="H1430" s="2"/>
      <c r="I1430" s="1"/>
    </row>
    <row r="1431">
      <c r="A1431" s="1"/>
      <c r="B1431" s="2"/>
      <c r="C1431" s="2"/>
      <c r="D1431" s="2"/>
      <c r="E1431" s="2"/>
      <c r="F1431" s="2"/>
      <c r="G1431" s="2"/>
      <c r="H1431" s="2"/>
      <c r="I1431" s="1"/>
    </row>
    <row r="1432">
      <c r="A1432" s="1"/>
      <c r="B1432" s="2"/>
      <c r="C1432" s="2"/>
      <c r="D1432" s="2"/>
      <c r="E1432" s="2"/>
      <c r="F1432" s="2"/>
      <c r="G1432" s="2"/>
      <c r="H1432" s="2"/>
      <c r="I1432" s="1"/>
    </row>
    <row r="1433">
      <c r="A1433" s="1"/>
      <c r="B1433" s="2"/>
      <c r="C1433" s="2"/>
      <c r="D1433" s="2"/>
      <c r="E1433" s="2"/>
      <c r="F1433" s="2"/>
      <c r="G1433" s="2"/>
      <c r="H1433" s="2"/>
      <c r="I1433" s="1"/>
    </row>
    <row r="1434">
      <c r="A1434" s="1"/>
      <c r="B1434" s="2"/>
      <c r="C1434" s="2"/>
      <c r="D1434" s="2"/>
      <c r="E1434" s="2"/>
      <c r="F1434" s="2"/>
      <c r="G1434" s="2"/>
      <c r="H1434" s="2"/>
      <c r="I1434" s="1"/>
    </row>
    <row r="1435">
      <c r="A1435" s="1"/>
      <c r="B1435" s="2"/>
      <c r="C1435" s="2"/>
      <c r="D1435" s="2"/>
      <c r="E1435" s="2"/>
      <c r="F1435" s="2"/>
      <c r="G1435" s="2"/>
      <c r="H1435" s="2"/>
      <c r="I1435" s="1"/>
    </row>
    <row r="1436">
      <c r="A1436" s="1"/>
      <c r="B1436" s="2"/>
      <c r="C1436" s="2"/>
      <c r="D1436" s="2"/>
      <c r="E1436" s="2"/>
      <c r="F1436" s="2"/>
      <c r="G1436" s="2"/>
      <c r="H1436" s="2"/>
      <c r="I1436" s="1"/>
    </row>
    <row r="1437">
      <c r="A1437" s="1"/>
      <c r="B1437" s="2"/>
      <c r="C1437" s="2"/>
      <c r="D1437" s="2"/>
      <c r="E1437" s="2"/>
      <c r="F1437" s="2"/>
      <c r="G1437" s="2"/>
      <c r="H1437" s="2"/>
      <c r="I1437" s="1"/>
    </row>
    <row r="1438">
      <c r="A1438" s="1"/>
      <c r="B1438" s="2"/>
      <c r="C1438" s="2"/>
      <c r="D1438" s="2"/>
      <c r="E1438" s="2"/>
      <c r="F1438" s="2"/>
      <c r="G1438" s="2"/>
      <c r="H1438" s="2"/>
      <c r="I1438" s="1"/>
    </row>
    <row r="1439">
      <c r="A1439" s="1"/>
      <c r="B1439" s="2"/>
      <c r="C1439" s="2"/>
      <c r="D1439" s="2"/>
      <c r="E1439" s="2"/>
      <c r="F1439" s="2"/>
      <c r="G1439" s="2"/>
      <c r="H1439" s="2"/>
      <c r="I1439" s="1"/>
    </row>
    <row r="1440">
      <c r="A1440" s="1"/>
      <c r="B1440" s="2"/>
      <c r="C1440" s="2"/>
      <c r="D1440" s="2"/>
      <c r="E1440" s="2"/>
      <c r="F1440" s="2"/>
      <c r="G1440" s="2"/>
      <c r="H1440" s="2"/>
      <c r="I1440" s="1"/>
    </row>
    <row r="1441">
      <c r="A1441" s="1"/>
      <c r="B1441" s="2"/>
      <c r="C1441" s="2"/>
      <c r="D1441" s="2"/>
      <c r="E1441" s="2"/>
      <c r="F1441" s="2"/>
      <c r="G1441" s="2"/>
      <c r="H1441" s="2"/>
      <c r="I1441" s="1"/>
    </row>
    <row r="1442">
      <c r="A1442" s="1"/>
      <c r="B1442" s="2"/>
      <c r="C1442" s="2"/>
      <c r="D1442" s="2"/>
      <c r="E1442" s="2"/>
      <c r="F1442" s="2"/>
      <c r="G1442" s="2"/>
      <c r="H1442" s="2"/>
      <c r="I1442" s="1"/>
    </row>
    <row r="1443">
      <c r="A1443" s="1"/>
      <c r="B1443" s="2"/>
      <c r="C1443" s="2"/>
      <c r="D1443" s="2"/>
      <c r="E1443" s="2"/>
      <c r="F1443" s="2"/>
      <c r="G1443" s="2"/>
      <c r="H1443" s="2"/>
      <c r="I1443" s="1"/>
    </row>
    <row r="1444">
      <c r="A1444" s="1"/>
      <c r="B1444" s="2"/>
      <c r="C1444" s="2"/>
      <c r="D1444" s="2"/>
      <c r="E1444" s="2"/>
      <c r="F1444" s="2"/>
      <c r="G1444" s="2"/>
      <c r="H1444" s="2"/>
      <c r="I1444" s="1"/>
    </row>
    <row r="1445">
      <c r="A1445" s="1"/>
      <c r="B1445" s="2"/>
      <c r="C1445" s="2"/>
      <c r="D1445" s="2"/>
      <c r="E1445" s="2"/>
      <c r="F1445" s="2"/>
      <c r="G1445" s="2"/>
      <c r="H1445" s="2"/>
      <c r="I1445" s="1"/>
    </row>
    <row r="1446">
      <c r="A1446" s="1"/>
      <c r="B1446" s="2"/>
      <c r="C1446" s="2"/>
      <c r="D1446" s="2"/>
      <c r="E1446" s="2"/>
      <c r="F1446" s="2"/>
      <c r="G1446" s="2"/>
      <c r="H1446" s="2"/>
      <c r="I1446" s="1"/>
    </row>
    <row r="1447">
      <c r="A1447" s="1"/>
      <c r="B1447" s="2"/>
      <c r="C1447" s="2"/>
      <c r="D1447" s="2"/>
      <c r="E1447" s="2"/>
      <c r="F1447" s="2"/>
      <c r="G1447" s="2"/>
      <c r="H1447" s="2"/>
      <c r="I1447" s="1"/>
    </row>
    <row r="1448">
      <c r="A1448" s="1"/>
      <c r="B1448" s="2"/>
      <c r="C1448" s="2"/>
      <c r="D1448" s="2"/>
      <c r="E1448" s="2"/>
      <c r="F1448" s="2"/>
      <c r="G1448" s="2"/>
      <c r="H1448" s="2"/>
      <c r="I1448" s="1"/>
    </row>
    <row r="1449">
      <c r="A1449" s="1"/>
      <c r="B1449" s="2"/>
      <c r="C1449" s="2"/>
      <c r="D1449" s="2"/>
      <c r="E1449" s="2"/>
      <c r="F1449" s="2"/>
      <c r="G1449" s="2"/>
      <c r="H1449" s="2"/>
      <c r="I1449" s="1"/>
    </row>
    <row r="1450">
      <c r="A1450" s="1"/>
      <c r="B1450" s="2"/>
      <c r="C1450" s="2"/>
      <c r="D1450" s="2"/>
      <c r="E1450" s="2"/>
      <c r="F1450" s="2"/>
      <c r="G1450" s="2"/>
      <c r="H1450" s="2"/>
      <c r="I1450" s="1"/>
    </row>
    <row r="1451">
      <c r="A1451" s="1"/>
      <c r="B1451" s="2"/>
      <c r="C1451" s="2"/>
      <c r="D1451" s="2"/>
      <c r="E1451" s="2"/>
      <c r="F1451" s="2"/>
      <c r="G1451" s="2"/>
      <c r="H1451" s="2"/>
      <c r="I1451" s="1"/>
    </row>
    <row r="1452">
      <c r="A1452" s="1"/>
      <c r="B1452" s="2"/>
      <c r="C1452" s="2"/>
      <c r="D1452" s="2"/>
      <c r="E1452" s="2"/>
      <c r="F1452" s="2"/>
      <c r="G1452" s="2"/>
      <c r="H1452" s="2"/>
      <c r="I1452" s="1"/>
    </row>
    <row r="1453">
      <c r="A1453" s="1"/>
      <c r="B1453" s="2"/>
      <c r="C1453" s="2"/>
      <c r="D1453" s="2"/>
      <c r="E1453" s="2"/>
      <c r="F1453" s="2"/>
      <c r="G1453" s="2"/>
      <c r="H1453" s="2"/>
      <c r="I1453" s="1"/>
    </row>
    <row r="1454">
      <c r="A1454" s="1"/>
      <c r="B1454" s="2"/>
      <c r="C1454" s="2"/>
      <c r="D1454" s="2"/>
      <c r="E1454" s="2"/>
      <c r="F1454" s="2"/>
      <c r="G1454" s="2"/>
      <c r="H1454" s="2"/>
      <c r="I1454" s="1"/>
    </row>
    <row r="1455">
      <c r="A1455" s="1"/>
      <c r="B1455" s="2"/>
      <c r="C1455" s="2"/>
      <c r="D1455" s="2"/>
      <c r="E1455" s="2"/>
      <c r="F1455" s="2"/>
      <c r="G1455" s="2"/>
      <c r="H1455" s="2"/>
      <c r="I1455" s="1"/>
    </row>
    <row r="1456">
      <c r="A1456" s="1"/>
      <c r="B1456" s="2"/>
      <c r="C1456" s="2"/>
      <c r="D1456" s="2"/>
      <c r="E1456" s="2"/>
      <c r="F1456" s="2"/>
      <c r="G1456" s="2"/>
      <c r="H1456" s="2"/>
      <c r="I1456" s="1"/>
    </row>
    <row r="1457">
      <c r="A1457" s="1"/>
      <c r="B1457" s="2"/>
      <c r="C1457" s="2"/>
      <c r="D1457" s="2"/>
      <c r="E1457" s="2"/>
      <c r="F1457" s="2"/>
      <c r="G1457" s="2"/>
      <c r="H1457" s="2"/>
      <c r="I1457" s="1"/>
    </row>
    <row r="1458">
      <c r="A1458" s="1"/>
      <c r="B1458" s="2"/>
      <c r="C1458" s="2"/>
      <c r="D1458" s="2"/>
      <c r="E1458" s="2"/>
      <c r="F1458" s="2"/>
      <c r="G1458" s="2"/>
      <c r="H1458" s="2"/>
      <c r="I1458" s="1"/>
    </row>
    <row r="1459">
      <c r="A1459" s="1"/>
      <c r="B1459" s="2"/>
      <c r="C1459" s="2"/>
      <c r="D1459" s="2"/>
      <c r="E1459" s="2"/>
      <c r="F1459" s="2"/>
      <c r="G1459" s="2"/>
      <c r="H1459" s="2"/>
      <c r="I1459" s="1"/>
    </row>
    <row r="1460">
      <c r="A1460" s="1"/>
      <c r="B1460" s="2"/>
      <c r="C1460" s="2"/>
      <c r="D1460" s="2"/>
      <c r="E1460" s="2"/>
      <c r="F1460" s="2"/>
      <c r="G1460" s="2"/>
      <c r="H1460" s="2"/>
      <c r="I1460" s="1"/>
    </row>
    <row r="1461">
      <c r="A1461" s="1"/>
      <c r="B1461" s="2"/>
      <c r="C1461" s="2"/>
      <c r="D1461" s="2"/>
      <c r="E1461" s="2"/>
      <c r="F1461" s="2"/>
      <c r="G1461" s="2"/>
      <c r="H1461" s="2"/>
      <c r="I1461" s="1"/>
    </row>
    <row r="1462">
      <c r="A1462" s="1"/>
      <c r="B1462" s="2"/>
      <c r="C1462" s="2"/>
      <c r="D1462" s="2"/>
      <c r="E1462" s="2"/>
      <c r="F1462" s="2"/>
      <c r="G1462" s="2"/>
      <c r="H1462" s="2"/>
      <c r="I1462" s="1"/>
    </row>
    <row r="1463">
      <c r="A1463" s="1"/>
      <c r="B1463" s="2"/>
      <c r="C1463" s="2"/>
      <c r="D1463" s="2"/>
      <c r="E1463" s="2"/>
      <c r="F1463" s="2"/>
      <c r="G1463" s="2"/>
      <c r="H1463" s="2"/>
      <c r="I1463" s="1"/>
    </row>
    <row r="1464">
      <c r="A1464" s="1"/>
      <c r="B1464" s="2"/>
      <c r="C1464" s="2"/>
      <c r="D1464" s="2"/>
      <c r="E1464" s="2"/>
      <c r="F1464" s="2"/>
      <c r="G1464" s="2"/>
      <c r="H1464" s="2"/>
      <c r="I1464" s="1"/>
    </row>
    <row r="1465">
      <c r="A1465" s="1"/>
      <c r="B1465" s="2"/>
      <c r="C1465" s="2"/>
      <c r="D1465" s="2"/>
      <c r="E1465" s="2"/>
      <c r="F1465" s="2"/>
      <c r="G1465" s="2"/>
      <c r="H1465" s="2"/>
      <c r="I1465" s="1"/>
    </row>
    <row r="1466">
      <c r="A1466" s="1"/>
      <c r="B1466" s="2"/>
      <c r="C1466" s="2"/>
      <c r="D1466" s="2"/>
      <c r="E1466" s="2"/>
      <c r="F1466" s="2"/>
      <c r="G1466" s="2"/>
      <c r="H1466" s="2"/>
      <c r="I1466" s="1"/>
    </row>
    <row r="1467">
      <c r="A1467" s="1"/>
      <c r="B1467" s="2"/>
      <c r="C1467" s="2"/>
      <c r="D1467" s="2"/>
      <c r="E1467" s="2"/>
      <c r="F1467" s="2"/>
      <c r="G1467" s="2"/>
      <c r="H1467" s="2"/>
      <c r="I1467" s="1"/>
    </row>
    <row r="1468">
      <c r="A1468" s="1"/>
      <c r="B1468" s="2"/>
      <c r="C1468" s="2"/>
      <c r="D1468" s="2"/>
      <c r="E1468" s="2"/>
      <c r="F1468" s="2"/>
      <c r="G1468" s="2"/>
      <c r="H1468" s="2"/>
      <c r="I1468" s="1"/>
    </row>
    <row r="1469">
      <c r="A1469" s="1"/>
      <c r="B1469" s="2"/>
      <c r="C1469" s="2"/>
      <c r="D1469" s="2"/>
      <c r="E1469" s="2"/>
      <c r="F1469" s="2"/>
      <c r="G1469" s="2"/>
      <c r="H1469" s="2"/>
      <c r="I1469" s="1"/>
    </row>
    <row r="1470">
      <c r="A1470" s="1"/>
      <c r="B1470" s="2"/>
      <c r="C1470" s="2"/>
      <c r="D1470" s="2"/>
      <c r="E1470" s="2"/>
      <c r="F1470" s="2"/>
      <c r="G1470" s="2"/>
      <c r="H1470" s="2"/>
      <c r="I1470" s="1"/>
    </row>
    <row r="1471">
      <c r="A1471" s="1"/>
      <c r="B1471" s="2"/>
      <c r="C1471" s="2"/>
      <c r="D1471" s="2"/>
      <c r="E1471" s="2"/>
      <c r="F1471" s="2"/>
      <c r="G1471" s="2"/>
      <c r="H1471" s="2"/>
      <c r="I1471" s="1"/>
    </row>
    <row r="1472">
      <c r="A1472" s="1"/>
      <c r="B1472" s="2"/>
      <c r="C1472" s="2"/>
      <c r="D1472" s="2"/>
      <c r="E1472" s="2"/>
      <c r="F1472" s="2"/>
      <c r="G1472" s="2"/>
      <c r="H1472" s="2"/>
      <c r="I1472" s="1"/>
    </row>
    <row r="1473">
      <c r="A1473" s="1"/>
      <c r="B1473" s="2"/>
      <c r="C1473" s="2"/>
      <c r="D1473" s="2"/>
      <c r="E1473" s="2"/>
      <c r="F1473" s="2"/>
      <c r="G1473" s="2"/>
      <c r="H1473" s="2"/>
      <c r="I1473" s="1"/>
    </row>
    <row r="1474">
      <c r="A1474" s="1"/>
      <c r="B1474" s="2"/>
      <c r="C1474" s="2"/>
      <c r="D1474" s="2"/>
      <c r="E1474" s="2"/>
      <c r="F1474" s="2"/>
      <c r="G1474" s="2"/>
      <c r="H1474" s="2"/>
      <c r="I1474" s="1"/>
    </row>
    <row r="1475">
      <c r="A1475" s="1"/>
      <c r="B1475" s="2"/>
      <c r="C1475" s="2"/>
      <c r="D1475" s="2"/>
      <c r="E1475" s="2"/>
      <c r="F1475" s="2"/>
      <c r="G1475" s="2"/>
      <c r="H1475" s="2"/>
      <c r="I1475" s="1"/>
    </row>
    <row r="1476">
      <c r="A1476" s="1"/>
      <c r="B1476" s="2"/>
      <c r="C1476" s="2"/>
      <c r="D1476" s="2"/>
      <c r="E1476" s="2"/>
      <c r="F1476" s="2"/>
      <c r="G1476" s="2"/>
      <c r="H1476" s="2"/>
      <c r="I1476" s="1"/>
    </row>
    <row r="1477">
      <c r="A1477" s="1"/>
      <c r="B1477" s="2"/>
      <c r="C1477" s="2"/>
      <c r="D1477" s="2"/>
      <c r="E1477" s="2"/>
      <c r="F1477" s="2"/>
      <c r="G1477" s="2"/>
      <c r="H1477" s="2"/>
      <c r="I1477" s="1"/>
    </row>
    <row r="1478">
      <c r="A1478" s="1"/>
      <c r="B1478" s="2"/>
      <c r="C1478" s="2"/>
      <c r="D1478" s="2"/>
      <c r="E1478" s="2"/>
      <c r="F1478" s="2"/>
      <c r="G1478" s="2"/>
      <c r="H1478" s="2"/>
      <c r="I1478" s="1"/>
    </row>
    <row r="1479">
      <c r="A1479" s="1"/>
      <c r="B1479" s="2"/>
      <c r="C1479" s="2"/>
      <c r="D1479" s="2"/>
      <c r="E1479" s="2"/>
      <c r="F1479" s="2"/>
      <c r="G1479" s="2"/>
      <c r="H1479" s="2"/>
      <c r="I1479" s="1"/>
    </row>
    <row r="1480">
      <c r="A1480" s="1"/>
      <c r="B1480" s="2"/>
      <c r="C1480" s="2"/>
      <c r="D1480" s="2"/>
      <c r="E1480" s="2"/>
      <c r="F1480" s="2"/>
      <c r="G1480" s="2"/>
      <c r="H1480" s="2"/>
      <c r="I1480" s="1"/>
    </row>
    <row r="1481">
      <c r="A1481" s="1"/>
      <c r="B1481" s="2"/>
      <c r="C1481" s="2"/>
      <c r="D1481" s="2"/>
      <c r="E1481" s="2"/>
      <c r="F1481" s="2"/>
      <c r="G1481" s="2"/>
      <c r="H1481" s="2"/>
      <c r="I1481" s="1"/>
    </row>
    <row r="1482">
      <c r="A1482" s="1"/>
      <c r="B1482" s="2"/>
      <c r="C1482" s="2"/>
      <c r="D1482" s="2"/>
      <c r="E1482" s="2"/>
      <c r="F1482" s="2"/>
      <c r="G1482" s="2"/>
      <c r="H1482" s="2"/>
      <c r="I1482" s="1"/>
    </row>
    <row r="1483">
      <c r="A1483" s="1"/>
      <c r="B1483" s="2"/>
      <c r="C1483" s="2"/>
      <c r="D1483" s="2"/>
      <c r="E1483" s="2"/>
      <c r="F1483" s="2"/>
      <c r="G1483" s="2"/>
      <c r="H1483" s="2"/>
      <c r="I1483" s="1"/>
    </row>
    <row r="1484">
      <c r="A1484" s="1"/>
      <c r="B1484" s="2"/>
      <c r="C1484" s="2"/>
      <c r="D1484" s="2"/>
      <c r="E1484" s="2"/>
      <c r="F1484" s="2"/>
      <c r="G1484" s="2"/>
      <c r="H1484" s="2"/>
      <c r="I1484" s="1"/>
    </row>
    <row r="1485">
      <c r="A1485" s="1"/>
      <c r="B1485" s="2"/>
      <c r="C1485" s="2"/>
      <c r="D1485" s="2"/>
      <c r="E1485" s="2"/>
      <c r="F1485" s="2"/>
      <c r="G1485" s="2"/>
      <c r="H1485" s="2"/>
      <c r="I1485" s="1"/>
    </row>
    <row r="1486">
      <c r="A1486" s="1"/>
      <c r="B1486" s="2"/>
      <c r="C1486" s="2"/>
      <c r="D1486" s="2"/>
      <c r="E1486" s="2"/>
      <c r="F1486" s="2"/>
      <c r="G1486" s="2"/>
      <c r="H1486" s="2"/>
      <c r="I1486" s="1"/>
    </row>
    <row r="1487">
      <c r="A1487" s="1"/>
      <c r="B1487" s="2"/>
      <c r="C1487" s="2"/>
      <c r="D1487" s="2"/>
      <c r="E1487" s="2"/>
      <c r="F1487" s="2"/>
      <c r="G1487" s="2"/>
      <c r="H1487" s="2"/>
      <c r="I1487" s="1"/>
    </row>
    <row r="1488">
      <c r="A1488" s="1"/>
      <c r="B1488" s="2"/>
      <c r="C1488" s="2"/>
      <c r="D1488" s="2"/>
      <c r="E1488" s="2"/>
      <c r="F1488" s="2"/>
      <c r="G1488" s="2"/>
      <c r="H1488" s="2"/>
      <c r="I1488" s="1"/>
    </row>
    <row r="1489">
      <c r="A1489" s="1"/>
      <c r="B1489" s="2"/>
      <c r="C1489" s="2"/>
      <c r="D1489" s="2"/>
      <c r="E1489" s="2"/>
      <c r="F1489" s="2"/>
      <c r="G1489" s="2"/>
      <c r="H1489" s="2"/>
      <c r="I1489" s="1"/>
    </row>
    <row r="1490">
      <c r="A1490" s="1"/>
      <c r="B1490" s="2"/>
      <c r="C1490" s="2"/>
      <c r="D1490" s="2"/>
      <c r="E1490" s="2"/>
      <c r="F1490" s="2"/>
      <c r="G1490" s="2"/>
      <c r="H1490" s="2"/>
      <c r="I1490" s="1"/>
    </row>
    <row r="1491">
      <c r="A1491" s="1"/>
      <c r="B1491" s="2"/>
      <c r="C1491" s="2"/>
      <c r="D1491" s="2"/>
      <c r="E1491" s="2"/>
      <c r="F1491" s="2"/>
      <c r="G1491" s="2"/>
      <c r="H1491" s="2"/>
      <c r="I1491" s="1"/>
    </row>
    <row r="1492">
      <c r="A1492" s="1"/>
      <c r="B1492" s="2"/>
      <c r="C1492" s="2"/>
      <c r="D1492" s="2"/>
      <c r="E1492" s="2"/>
      <c r="F1492" s="2"/>
      <c r="G1492" s="2"/>
      <c r="H1492" s="2"/>
      <c r="I1492" s="1"/>
    </row>
    <row r="1493">
      <c r="A1493" s="1"/>
      <c r="B1493" s="2"/>
      <c r="C1493" s="2"/>
      <c r="D1493" s="2"/>
      <c r="E1493" s="2"/>
      <c r="F1493" s="2"/>
      <c r="G1493" s="2"/>
      <c r="H1493" s="2"/>
      <c r="I1493" s="1"/>
    </row>
    <row r="1494">
      <c r="A1494" s="1"/>
      <c r="B1494" s="2"/>
      <c r="C1494" s="2"/>
      <c r="D1494" s="2"/>
      <c r="E1494" s="2"/>
      <c r="F1494" s="2"/>
      <c r="G1494" s="2"/>
      <c r="H1494" s="2"/>
      <c r="I1494" s="1"/>
    </row>
    <row r="1495">
      <c r="A1495" s="1"/>
      <c r="B1495" s="2"/>
      <c r="C1495" s="2"/>
      <c r="D1495" s="2"/>
      <c r="E1495" s="2"/>
      <c r="F1495" s="2"/>
      <c r="G1495" s="2"/>
      <c r="H1495" s="2"/>
      <c r="I1495" s="1"/>
    </row>
    <row r="1496">
      <c r="A1496" s="1"/>
      <c r="B1496" s="2"/>
      <c r="C1496" s="2"/>
      <c r="D1496" s="2"/>
      <c r="E1496" s="2"/>
      <c r="F1496" s="2"/>
      <c r="G1496" s="2"/>
      <c r="H1496" s="2"/>
      <c r="I1496" s="1"/>
    </row>
    <row r="1497">
      <c r="A1497" s="1"/>
      <c r="B1497" s="2"/>
      <c r="C1497" s="2"/>
      <c r="D1497" s="2"/>
      <c r="E1497" s="2"/>
      <c r="F1497" s="2"/>
      <c r="G1497" s="2"/>
      <c r="H1497" s="2"/>
      <c r="I1497" s="1"/>
    </row>
    <row r="1498">
      <c r="A1498" s="1"/>
      <c r="B1498" s="2"/>
      <c r="C1498" s="2"/>
      <c r="D1498" s="2"/>
      <c r="E1498" s="2"/>
      <c r="F1498" s="2"/>
      <c r="G1498" s="2"/>
      <c r="H1498" s="2"/>
      <c r="I1498" s="1"/>
    </row>
    <row r="1499">
      <c r="A1499" s="1"/>
      <c r="B1499" s="2"/>
      <c r="C1499" s="2"/>
      <c r="D1499" s="2"/>
      <c r="E1499" s="2"/>
      <c r="F1499" s="2"/>
      <c r="G1499" s="2"/>
      <c r="H1499" s="2"/>
      <c r="I1499" s="1"/>
    </row>
    <row r="1500">
      <c r="A1500" s="1"/>
      <c r="B1500" s="2"/>
      <c r="C1500" s="2"/>
      <c r="D1500" s="2"/>
      <c r="E1500" s="2"/>
      <c r="F1500" s="2"/>
      <c r="G1500" s="2"/>
      <c r="H1500" s="2"/>
      <c r="I1500" s="1"/>
    </row>
    <row r="1501">
      <c r="A1501" s="1"/>
      <c r="B1501" s="2"/>
      <c r="C1501" s="2"/>
      <c r="D1501" s="2"/>
      <c r="E1501" s="2"/>
      <c r="F1501" s="2"/>
      <c r="G1501" s="2"/>
      <c r="H1501" s="2"/>
      <c r="I1501" s="1"/>
    </row>
    <row r="1502">
      <c r="A1502" s="1"/>
      <c r="B1502" s="2"/>
      <c r="C1502" s="2"/>
      <c r="D1502" s="2"/>
      <c r="E1502" s="2"/>
      <c r="F1502" s="2"/>
      <c r="G1502" s="2"/>
      <c r="H1502" s="2"/>
      <c r="I1502" s="1"/>
    </row>
    <row r="1503">
      <c r="A1503" s="1"/>
      <c r="B1503" s="2"/>
      <c r="C1503" s="2"/>
      <c r="D1503" s="2"/>
      <c r="E1503" s="2"/>
      <c r="F1503" s="2"/>
      <c r="G1503" s="2"/>
      <c r="H1503" s="2"/>
      <c r="I1503" s="1"/>
    </row>
  </sheetData>
  <mergeCells count="780">
    <mergeCell ref="B60:F60"/>
    <mergeCell ref="B65:D65"/>
    <mergeCell ref="B66:F66"/>
    <mergeCell ref="B71:D71"/>
    <mergeCell ref="B72:F72"/>
    <mergeCell ref="B77:D77"/>
    <mergeCell ref="B78:F78"/>
    <mergeCell ref="B238:F238"/>
    <mergeCell ref="B243:D243"/>
    <mergeCell ref="A45:A87"/>
    <mergeCell ref="A88:A130"/>
    <mergeCell ref="A131:A173"/>
    <mergeCell ref="A174:A216"/>
    <mergeCell ref="B231:F231"/>
    <mergeCell ref="B232:F232"/>
    <mergeCell ref="B250:F250"/>
    <mergeCell ref="B244:F244"/>
    <mergeCell ref="B249:D249"/>
    <mergeCell ref="B261:F261"/>
    <mergeCell ref="B273:D273"/>
    <mergeCell ref="B274:F274"/>
    <mergeCell ref="B275:F275"/>
    <mergeCell ref="B281:F281"/>
    <mergeCell ref="B280:D280"/>
    <mergeCell ref="B286:D286"/>
    <mergeCell ref="B287:F287"/>
    <mergeCell ref="B292:D292"/>
    <mergeCell ref="B293:F293"/>
    <mergeCell ref="B304:F304"/>
    <mergeCell ref="B316:D316"/>
    <mergeCell ref="B531:D531"/>
    <mergeCell ref="B532:F532"/>
    <mergeCell ref="B495:D495"/>
    <mergeCell ref="B496:F496"/>
    <mergeCell ref="B501:D501"/>
    <mergeCell ref="B502:F502"/>
    <mergeCell ref="B507:D507"/>
    <mergeCell ref="B508:F508"/>
    <mergeCell ref="B519:F519"/>
    <mergeCell ref="B317:F317"/>
    <mergeCell ref="B318:F318"/>
    <mergeCell ref="B323:D323"/>
    <mergeCell ref="B324:F324"/>
    <mergeCell ref="B329:D329"/>
    <mergeCell ref="B330:F330"/>
    <mergeCell ref="B335:D335"/>
    <mergeCell ref="B336:F336"/>
    <mergeCell ref="B347:F347"/>
    <mergeCell ref="B359:D359"/>
    <mergeCell ref="B360:F360"/>
    <mergeCell ref="B361:F361"/>
    <mergeCell ref="B366:D366"/>
    <mergeCell ref="B367:F367"/>
    <mergeCell ref="B387:H388"/>
    <mergeCell ref="B389:H389"/>
    <mergeCell ref="B430:H431"/>
    <mergeCell ref="B432:H432"/>
    <mergeCell ref="B473:H474"/>
    <mergeCell ref="B475:H475"/>
    <mergeCell ref="B516:H517"/>
    <mergeCell ref="B533:F533"/>
    <mergeCell ref="B538:D538"/>
    <mergeCell ref="B539:F539"/>
    <mergeCell ref="B544:D544"/>
    <mergeCell ref="B545:F545"/>
    <mergeCell ref="B550:D550"/>
    <mergeCell ref="B561:H561"/>
    <mergeCell ref="B562:F562"/>
    <mergeCell ref="G963:H963"/>
    <mergeCell ref="G964:H964"/>
    <mergeCell ref="G965:H965"/>
    <mergeCell ref="G966:H988"/>
    <mergeCell ref="G1000:H1000"/>
    <mergeCell ref="G1001:H1001"/>
    <mergeCell ref="G1002:H1002"/>
    <mergeCell ref="G1003:H1003"/>
    <mergeCell ref="G1007:H1007"/>
    <mergeCell ref="G1008:H1008"/>
    <mergeCell ref="G1009:H1031"/>
    <mergeCell ref="G1035:H1036"/>
    <mergeCell ref="G1043:H1043"/>
    <mergeCell ref="G1046:H1046"/>
    <mergeCell ref="G1049:H1049"/>
    <mergeCell ref="G1050:H1050"/>
    <mergeCell ref="G1051:H1051"/>
    <mergeCell ref="G1052:H1074"/>
    <mergeCell ref="B1060:D1060"/>
    <mergeCell ref="B1061:F1061"/>
    <mergeCell ref="B1066:D1066"/>
    <mergeCell ref="B1067:F1067"/>
    <mergeCell ref="B1075:H1076"/>
    <mergeCell ref="B1077:H1077"/>
    <mergeCell ref="B1078:F1078"/>
    <mergeCell ref="G1078:H1079"/>
    <mergeCell ref="G1086:H1086"/>
    <mergeCell ref="G1087:H1087"/>
    <mergeCell ref="G958:H958"/>
    <mergeCell ref="G959:H959"/>
    <mergeCell ref="B961:D961"/>
    <mergeCell ref="G961:H961"/>
    <mergeCell ref="B962:F962"/>
    <mergeCell ref="G962:H962"/>
    <mergeCell ref="B963:F963"/>
    <mergeCell ref="B968:D968"/>
    <mergeCell ref="B969:F969"/>
    <mergeCell ref="B974:D974"/>
    <mergeCell ref="B975:F975"/>
    <mergeCell ref="B980:D980"/>
    <mergeCell ref="B981:F981"/>
    <mergeCell ref="B989:H990"/>
    <mergeCell ref="B991:H991"/>
    <mergeCell ref="B992:F992"/>
    <mergeCell ref="G992:H993"/>
    <mergeCell ref="B1004:D1004"/>
    <mergeCell ref="G1004:H1004"/>
    <mergeCell ref="B1005:F1005"/>
    <mergeCell ref="G1005:H1005"/>
    <mergeCell ref="B1024:F1024"/>
    <mergeCell ref="B1032:H1033"/>
    <mergeCell ref="B1034:H1034"/>
    <mergeCell ref="B1035:F1035"/>
    <mergeCell ref="B1006:F1006"/>
    <mergeCell ref="G1006:H1006"/>
    <mergeCell ref="B1011:D1011"/>
    <mergeCell ref="B1012:F1012"/>
    <mergeCell ref="B1017:D1017"/>
    <mergeCell ref="B1018:F1018"/>
    <mergeCell ref="B1023:D1023"/>
    <mergeCell ref="I1005:I1047"/>
    <mergeCell ref="I1048:I1090"/>
    <mergeCell ref="G1088:H1088"/>
    <mergeCell ref="G1089:H1089"/>
    <mergeCell ref="B1090:D1090"/>
    <mergeCell ref="G1090:H1090"/>
    <mergeCell ref="G1044:H1044"/>
    <mergeCell ref="G1045:H1045"/>
    <mergeCell ref="B1047:D1047"/>
    <mergeCell ref="G1047:H1047"/>
    <mergeCell ref="B1048:F1048"/>
    <mergeCell ref="G1048:H1048"/>
    <mergeCell ref="B1049:F1049"/>
    <mergeCell ref="G1093:H1093"/>
    <mergeCell ref="G1094:H1094"/>
    <mergeCell ref="B1092:F1092"/>
    <mergeCell ref="B1097:D1097"/>
    <mergeCell ref="B1098:F1098"/>
    <mergeCell ref="B1103:D1103"/>
    <mergeCell ref="B1104:F1104"/>
    <mergeCell ref="B1109:D1109"/>
    <mergeCell ref="B1120:H1120"/>
    <mergeCell ref="B1121:F1121"/>
    <mergeCell ref="G1121:H1122"/>
    <mergeCell ref="G1129:H1129"/>
    <mergeCell ref="B1196:F1196"/>
    <mergeCell ref="B1204:H1205"/>
    <mergeCell ref="G1180:H1180"/>
    <mergeCell ref="G1181:H1203"/>
    <mergeCell ref="B1183:D1183"/>
    <mergeCell ref="B1184:F1184"/>
    <mergeCell ref="B1189:D1189"/>
    <mergeCell ref="B1190:F1190"/>
    <mergeCell ref="B1195:D1195"/>
    <mergeCell ref="B1110:F1110"/>
    <mergeCell ref="B1118:H1119"/>
    <mergeCell ref="B1054:D1054"/>
    <mergeCell ref="B1055:F1055"/>
    <mergeCell ref="B1091:F1091"/>
    <mergeCell ref="G1091:H1091"/>
    <mergeCell ref="I1091:I1133"/>
    <mergeCell ref="G1092:H1092"/>
    <mergeCell ref="G1095:H1117"/>
    <mergeCell ref="B1140:D1140"/>
    <mergeCell ref="B1146:D1146"/>
    <mergeCell ref="B1147:F1147"/>
    <mergeCell ref="B1152:D1152"/>
    <mergeCell ref="B1153:F1153"/>
    <mergeCell ref="B1161:H1162"/>
    <mergeCell ref="B1163:H1163"/>
    <mergeCell ref="B1164:F1164"/>
    <mergeCell ref="G1132:H1132"/>
    <mergeCell ref="B1133:D1133"/>
    <mergeCell ref="G1133:H1133"/>
    <mergeCell ref="B1134:F1134"/>
    <mergeCell ref="G1134:H1134"/>
    <mergeCell ref="B1135:F1135"/>
    <mergeCell ref="B1141:F1141"/>
    <mergeCell ref="I1134:I1176"/>
    <mergeCell ref="I1177:I1219"/>
    <mergeCell ref="G1130:H1130"/>
    <mergeCell ref="G1131:H1131"/>
    <mergeCell ref="G1135:H1135"/>
    <mergeCell ref="G1136:H1136"/>
    <mergeCell ref="G1137:H1137"/>
    <mergeCell ref="G1138:H1160"/>
    <mergeCell ref="G1175:H1175"/>
    <mergeCell ref="G1217:H1217"/>
    <mergeCell ref="G1218:H1218"/>
    <mergeCell ref="B1219:D1219"/>
    <mergeCell ref="G1219:H1219"/>
    <mergeCell ref="G1164:H1165"/>
    <mergeCell ref="G1172:H1172"/>
    <mergeCell ref="B1206:H1206"/>
    <mergeCell ref="B1207:F1207"/>
    <mergeCell ref="G1207:H1208"/>
    <mergeCell ref="G1215:H1215"/>
    <mergeCell ref="G1216:H1216"/>
    <mergeCell ref="G1264:H1264"/>
    <mergeCell ref="G1265:H1265"/>
    <mergeCell ref="G1266:H1266"/>
    <mergeCell ref="G1267:H1289"/>
    <mergeCell ref="B1275:D1275"/>
    <mergeCell ref="B1276:F1276"/>
    <mergeCell ref="B1281:D1281"/>
    <mergeCell ref="B1282:F1282"/>
    <mergeCell ref="B1290:H1291"/>
    <mergeCell ref="B1292:H1292"/>
    <mergeCell ref="B1293:F1293"/>
    <mergeCell ref="G1293:H1294"/>
    <mergeCell ref="G1301:H1301"/>
    <mergeCell ref="G1302:H1302"/>
    <mergeCell ref="G1173:H1173"/>
    <mergeCell ref="G1174:H1174"/>
    <mergeCell ref="B1176:D1176"/>
    <mergeCell ref="G1176:H1176"/>
    <mergeCell ref="B1177:F1177"/>
    <mergeCell ref="G1177:H1177"/>
    <mergeCell ref="B1178:F1178"/>
    <mergeCell ref="B1238:D1238"/>
    <mergeCell ref="B1239:F1239"/>
    <mergeCell ref="B1247:H1248"/>
    <mergeCell ref="B1249:H1249"/>
    <mergeCell ref="B1250:F1250"/>
    <mergeCell ref="B1220:F1220"/>
    <mergeCell ref="G1220:H1220"/>
    <mergeCell ref="B1221:F1221"/>
    <mergeCell ref="B1226:D1226"/>
    <mergeCell ref="B1227:F1227"/>
    <mergeCell ref="B1232:D1232"/>
    <mergeCell ref="B1233:F1233"/>
    <mergeCell ref="G1250:H1251"/>
    <mergeCell ref="G1258:H1258"/>
    <mergeCell ref="I1220:I1262"/>
    <mergeCell ref="I1263:I1305"/>
    <mergeCell ref="G1178:H1178"/>
    <mergeCell ref="G1179:H1179"/>
    <mergeCell ref="G1221:H1221"/>
    <mergeCell ref="G1222:H1222"/>
    <mergeCell ref="G1223:H1223"/>
    <mergeCell ref="G1224:H1246"/>
    <mergeCell ref="G1261:H1261"/>
    <mergeCell ref="G1303:H1303"/>
    <mergeCell ref="G1304:H1304"/>
    <mergeCell ref="B1305:D1305"/>
    <mergeCell ref="G1305:H1305"/>
    <mergeCell ref="G20:H42"/>
    <mergeCell ref="B45:H45"/>
    <mergeCell ref="G99:H99"/>
    <mergeCell ref="G100:H100"/>
    <mergeCell ref="B101:D101"/>
    <mergeCell ref="G101:H101"/>
    <mergeCell ref="A2:A44"/>
    <mergeCell ref="B2:H2"/>
    <mergeCell ref="I2:I58"/>
    <mergeCell ref="B3:F3"/>
    <mergeCell ref="G3:H4"/>
    <mergeCell ref="G11:H11"/>
    <mergeCell ref="I59:I101"/>
    <mergeCell ref="B86:H87"/>
    <mergeCell ref="B88:H88"/>
    <mergeCell ref="B89:F89"/>
    <mergeCell ref="G89:H90"/>
    <mergeCell ref="G97:H97"/>
    <mergeCell ref="G98:H98"/>
    <mergeCell ref="B102:F102"/>
    <mergeCell ref="G102:H102"/>
    <mergeCell ref="B103:F103"/>
    <mergeCell ref="B108:D108"/>
    <mergeCell ref="B109:F109"/>
    <mergeCell ref="B114:D114"/>
    <mergeCell ref="B115:F115"/>
    <mergeCell ref="B120:D120"/>
    <mergeCell ref="B121:F121"/>
    <mergeCell ref="B129:H130"/>
    <mergeCell ref="B131:H131"/>
    <mergeCell ref="B132:F132"/>
    <mergeCell ref="G60:H60"/>
    <mergeCell ref="G61:H61"/>
    <mergeCell ref="G218:H219"/>
    <mergeCell ref="G226:H226"/>
    <mergeCell ref="G227:H227"/>
    <mergeCell ref="G228:H228"/>
    <mergeCell ref="G229:H229"/>
    <mergeCell ref="B230:D230"/>
    <mergeCell ref="B237:D237"/>
    <mergeCell ref="B258:H259"/>
    <mergeCell ref="B260:H260"/>
    <mergeCell ref="G270:H270"/>
    <mergeCell ref="G271:H271"/>
    <mergeCell ref="B301:H302"/>
    <mergeCell ref="B303:H303"/>
    <mergeCell ref="B344:H345"/>
    <mergeCell ref="B346:H346"/>
    <mergeCell ref="G261:H262"/>
    <mergeCell ref="G269:H269"/>
    <mergeCell ref="G272:H272"/>
    <mergeCell ref="G273:H273"/>
    <mergeCell ref="G274:H274"/>
    <mergeCell ref="G276:H276"/>
    <mergeCell ref="G277:H277"/>
    <mergeCell ref="G278:H300"/>
    <mergeCell ref="G304:H305"/>
    <mergeCell ref="G312:H312"/>
    <mergeCell ref="G313:H313"/>
    <mergeCell ref="G314:H314"/>
    <mergeCell ref="G315:H315"/>
    <mergeCell ref="G316:H316"/>
    <mergeCell ref="G317:H317"/>
    <mergeCell ref="B372:D372"/>
    <mergeCell ref="B373:F373"/>
    <mergeCell ref="B378:D378"/>
    <mergeCell ref="B379:F379"/>
    <mergeCell ref="B390:F390"/>
    <mergeCell ref="B403:F403"/>
    <mergeCell ref="B404:F404"/>
    <mergeCell ref="B402:D402"/>
    <mergeCell ref="B409:D409"/>
    <mergeCell ref="B410:F410"/>
    <mergeCell ref="B415:D415"/>
    <mergeCell ref="B416:F416"/>
    <mergeCell ref="B421:D421"/>
    <mergeCell ref="B422:F422"/>
    <mergeCell ref="B433:F433"/>
    <mergeCell ref="B445:D445"/>
    <mergeCell ref="B446:F446"/>
    <mergeCell ref="B447:F447"/>
    <mergeCell ref="B452:D452"/>
    <mergeCell ref="B453:F453"/>
    <mergeCell ref="B459:F459"/>
    <mergeCell ref="B458:D458"/>
    <mergeCell ref="B464:D464"/>
    <mergeCell ref="B465:F465"/>
    <mergeCell ref="B476:F476"/>
    <mergeCell ref="B488:D488"/>
    <mergeCell ref="B489:F489"/>
    <mergeCell ref="B490:F490"/>
    <mergeCell ref="A217:A259"/>
    <mergeCell ref="A260:A302"/>
    <mergeCell ref="A303:A345"/>
    <mergeCell ref="A346:A388"/>
    <mergeCell ref="A389:A431"/>
    <mergeCell ref="A432:A474"/>
    <mergeCell ref="A475:A517"/>
    <mergeCell ref="A518:A560"/>
    <mergeCell ref="A561:A603"/>
    <mergeCell ref="A604:A646"/>
    <mergeCell ref="A647:A689"/>
    <mergeCell ref="A690:A732"/>
    <mergeCell ref="A733:A775"/>
    <mergeCell ref="A776:A818"/>
    <mergeCell ref="A1120:A1162"/>
    <mergeCell ref="A1163:A1205"/>
    <mergeCell ref="A1206:A1248"/>
    <mergeCell ref="A1249:A1291"/>
    <mergeCell ref="A1292:A1334"/>
    <mergeCell ref="A819:A861"/>
    <mergeCell ref="A862:A904"/>
    <mergeCell ref="A905:A947"/>
    <mergeCell ref="A948:A990"/>
    <mergeCell ref="A991:A1033"/>
    <mergeCell ref="A1034:A1076"/>
    <mergeCell ref="A1077:A1119"/>
    <mergeCell ref="G1259:H1259"/>
    <mergeCell ref="G1260:H1260"/>
    <mergeCell ref="B1262:D1262"/>
    <mergeCell ref="G1262:H1262"/>
    <mergeCell ref="B1263:F1263"/>
    <mergeCell ref="G1263:H1263"/>
    <mergeCell ref="B1264:F1264"/>
    <mergeCell ref="G1309:H1309"/>
    <mergeCell ref="G1310:H1332"/>
    <mergeCell ref="B1269:D1269"/>
    <mergeCell ref="B1270:F1270"/>
    <mergeCell ref="B1306:F1306"/>
    <mergeCell ref="G1306:H1306"/>
    <mergeCell ref="B1307:F1307"/>
    <mergeCell ref="G1307:H1307"/>
    <mergeCell ref="G1308:H1308"/>
    <mergeCell ref="A1336:I1337"/>
    <mergeCell ref="C1339:D1339"/>
    <mergeCell ref="F1339:G1339"/>
    <mergeCell ref="C1384:D1384"/>
    <mergeCell ref="F1384:G1384"/>
    <mergeCell ref="D1419:E1419"/>
    <mergeCell ref="B1312:D1312"/>
    <mergeCell ref="B1313:F1313"/>
    <mergeCell ref="B1318:D1318"/>
    <mergeCell ref="B1319:F1319"/>
    <mergeCell ref="B1324:D1324"/>
    <mergeCell ref="B1325:F1325"/>
    <mergeCell ref="B1333:H1334"/>
    <mergeCell ref="G13:H13"/>
    <mergeCell ref="G14:H14"/>
    <mergeCell ref="B15:D15"/>
    <mergeCell ref="G15:H15"/>
    <mergeCell ref="B16:F16"/>
    <mergeCell ref="G16:H16"/>
    <mergeCell ref="B17:F17"/>
    <mergeCell ref="G17:H17"/>
    <mergeCell ref="G18:H18"/>
    <mergeCell ref="G19:H19"/>
    <mergeCell ref="B23:F23"/>
    <mergeCell ref="B28:D28"/>
    <mergeCell ref="B29:F29"/>
    <mergeCell ref="B34:D34"/>
    <mergeCell ref="G12:H12"/>
    <mergeCell ref="B22:D22"/>
    <mergeCell ref="B35:F35"/>
    <mergeCell ref="B43:H44"/>
    <mergeCell ref="B46:F46"/>
    <mergeCell ref="G46:H47"/>
    <mergeCell ref="G54:H54"/>
    <mergeCell ref="G55:H55"/>
    <mergeCell ref="G56:H56"/>
    <mergeCell ref="G57:H57"/>
    <mergeCell ref="B58:D58"/>
    <mergeCell ref="G58:H58"/>
    <mergeCell ref="B59:F59"/>
    <mergeCell ref="G59:H59"/>
    <mergeCell ref="B157:D157"/>
    <mergeCell ref="B163:D163"/>
    <mergeCell ref="B144:D144"/>
    <mergeCell ref="B145:F145"/>
    <mergeCell ref="G145:H145"/>
    <mergeCell ref="B146:F146"/>
    <mergeCell ref="B151:D151"/>
    <mergeCell ref="B152:F152"/>
    <mergeCell ref="B158:F158"/>
    <mergeCell ref="G106:H128"/>
    <mergeCell ref="G146:H146"/>
    <mergeCell ref="I188:I230"/>
    <mergeCell ref="G189:H189"/>
    <mergeCell ref="G190:H190"/>
    <mergeCell ref="G191:H191"/>
    <mergeCell ref="G192:H214"/>
    <mergeCell ref="G62:H62"/>
    <mergeCell ref="G63:H85"/>
    <mergeCell ref="I102:I144"/>
    <mergeCell ref="G103:H103"/>
    <mergeCell ref="G104:H104"/>
    <mergeCell ref="G105:H105"/>
    <mergeCell ref="I145:I187"/>
    <mergeCell ref="G132:H133"/>
    <mergeCell ref="G140:H140"/>
    <mergeCell ref="G141:H141"/>
    <mergeCell ref="G142:H142"/>
    <mergeCell ref="G143:H143"/>
    <mergeCell ref="G144:H144"/>
    <mergeCell ref="G147:H147"/>
    <mergeCell ref="G148:H148"/>
    <mergeCell ref="G149:H171"/>
    <mergeCell ref="G175:H176"/>
    <mergeCell ref="G183:H183"/>
    <mergeCell ref="G184:H184"/>
    <mergeCell ref="G185:H185"/>
    <mergeCell ref="G186:H186"/>
    <mergeCell ref="B188:F188"/>
    <mergeCell ref="B189:F189"/>
    <mergeCell ref="B164:F164"/>
    <mergeCell ref="B172:H173"/>
    <mergeCell ref="B174:H174"/>
    <mergeCell ref="B175:F175"/>
    <mergeCell ref="B187:D187"/>
    <mergeCell ref="G187:H187"/>
    <mergeCell ref="G188:H188"/>
    <mergeCell ref="B217:H217"/>
    <mergeCell ref="B218:F218"/>
    <mergeCell ref="B194:D194"/>
    <mergeCell ref="B195:F195"/>
    <mergeCell ref="B200:D200"/>
    <mergeCell ref="B201:F201"/>
    <mergeCell ref="B206:D206"/>
    <mergeCell ref="B207:F207"/>
    <mergeCell ref="B215:H216"/>
    <mergeCell ref="G235:H257"/>
    <mergeCell ref="G275:H275"/>
    <mergeCell ref="G230:H230"/>
    <mergeCell ref="G231:H231"/>
    <mergeCell ref="I231:I273"/>
    <mergeCell ref="G232:H232"/>
    <mergeCell ref="G233:H233"/>
    <mergeCell ref="G234:H234"/>
    <mergeCell ref="I274:I316"/>
    <mergeCell ref="G356:H356"/>
    <mergeCell ref="G357:H357"/>
    <mergeCell ref="G358:H358"/>
    <mergeCell ref="G359:H359"/>
    <mergeCell ref="G360:H360"/>
    <mergeCell ref="G355:H355"/>
    <mergeCell ref="G361:H361"/>
    <mergeCell ref="G362:H362"/>
    <mergeCell ref="G363:H363"/>
    <mergeCell ref="G398:H398"/>
    <mergeCell ref="G399:H399"/>
    <mergeCell ref="G364:H386"/>
    <mergeCell ref="G390:H391"/>
    <mergeCell ref="G400:H400"/>
    <mergeCell ref="G401:H401"/>
    <mergeCell ref="I317:I359"/>
    <mergeCell ref="G318:H318"/>
    <mergeCell ref="G319:H319"/>
    <mergeCell ref="G320:H320"/>
    <mergeCell ref="G321:H343"/>
    <mergeCell ref="G347:H348"/>
    <mergeCell ref="I360:I402"/>
    <mergeCell ref="G433:H434"/>
    <mergeCell ref="G441:H441"/>
    <mergeCell ref="G442:H442"/>
    <mergeCell ref="G443:H443"/>
    <mergeCell ref="G444:H444"/>
    <mergeCell ref="G445:H445"/>
    <mergeCell ref="G446:H446"/>
    <mergeCell ref="G448:H448"/>
    <mergeCell ref="G449:H449"/>
    <mergeCell ref="G519:H520"/>
    <mergeCell ref="G527:H527"/>
    <mergeCell ref="G488:H488"/>
    <mergeCell ref="G489:H489"/>
    <mergeCell ref="I489:I531"/>
    <mergeCell ref="G490:H490"/>
    <mergeCell ref="G491:H491"/>
    <mergeCell ref="G492:H492"/>
    <mergeCell ref="G493:H515"/>
    <mergeCell ref="G407:H429"/>
    <mergeCell ref="G447:H447"/>
    <mergeCell ref="G450:H472"/>
    <mergeCell ref="G476:H477"/>
    <mergeCell ref="G484:H484"/>
    <mergeCell ref="G485:H485"/>
    <mergeCell ref="G486:H486"/>
    <mergeCell ref="G487:H487"/>
    <mergeCell ref="G402:H402"/>
    <mergeCell ref="G403:H403"/>
    <mergeCell ref="I403:I445"/>
    <mergeCell ref="G404:H404"/>
    <mergeCell ref="G405:H405"/>
    <mergeCell ref="G406:H406"/>
    <mergeCell ref="I446:I488"/>
    <mergeCell ref="G528:H528"/>
    <mergeCell ref="G529:H529"/>
    <mergeCell ref="G530:H530"/>
    <mergeCell ref="G531:H531"/>
    <mergeCell ref="G605:H606"/>
    <mergeCell ref="G613:H613"/>
    <mergeCell ref="G571:H571"/>
    <mergeCell ref="G572:H572"/>
    <mergeCell ref="G576:H576"/>
    <mergeCell ref="G577:H577"/>
    <mergeCell ref="G578:H578"/>
    <mergeCell ref="G579:H601"/>
    <mergeCell ref="G616:H616"/>
    <mergeCell ref="G619:H619"/>
    <mergeCell ref="G620:H620"/>
    <mergeCell ref="G621:H621"/>
    <mergeCell ref="G622:H644"/>
    <mergeCell ref="B630:D630"/>
    <mergeCell ref="B631:F631"/>
    <mergeCell ref="B636:D636"/>
    <mergeCell ref="B637:F637"/>
    <mergeCell ref="B645:H646"/>
    <mergeCell ref="B647:H647"/>
    <mergeCell ref="B648:F648"/>
    <mergeCell ref="G648:H649"/>
    <mergeCell ref="G656:H656"/>
    <mergeCell ref="G657:H657"/>
    <mergeCell ref="B551:F551"/>
    <mergeCell ref="B559:H560"/>
    <mergeCell ref="G562:H563"/>
    <mergeCell ref="G570:H570"/>
    <mergeCell ref="B518:H518"/>
    <mergeCell ref="G532:H532"/>
    <mergeCell ref="I532:I574"/>
    <mergeCell ref="G533:H533"/>
    <mergeCell ref="G534:H534"/>
    <mergeCell ref="G535:H535"/>
    <mergeCell ref="G536:H558"/>
    <mergeCell ref="B581:D581"/>
    <mergeCell ref="B587:D587"/>
    <mergeCell ref="B588:F588"/>
    <mergeCell ref="B593:D593"/>
    <mergeCell ref="B594:F594"/>
    <mergeCell ref="B602:H603"/>
    <mergeCell ref="B604:H604"/>
    <mergeCell ref="B605:F605"/>
    <mergeCell ref="G573:H573"/>
    <mergeCell ref="B574:D574"/>
    <mergeCell ref="G574:H574"/>
    <mergeCell ref="B575:F575"/>
    <mergeCell ref="G575:H575"/>
    <mergeCell ref="B576:F576"/>
    <mergeCell ref="B582:F582"/>
    <mergeCell ref="I575:I617"/>
    <mergeCell ref="I618:I660"/>
    <mergeCell ref="G658:H658"/>
    <mergeCell ref="G659:H659"/>
    <mergeCell ref="B660:D660"/>
    <mergeCell ref="G660:H660"/>
    <mergeCell ref="G614:H614"/>
    <mergeCell ref="G615:H615"/>
    <mergeCell ref="B617:D617"/>
    <mergeCell ref="G617:H617"/>
    <mergeCell ref="B618:F618"/>
    <mergeCell ref="G618:H618"/>
    <mergeCell ref="B619:F619"/>
    <mergeCell ref="G663:H663"/>
    <mergeCell ref="G664:H664"/>
    <mergeCell ref="B662:F662"/>
    <mergeCell ref="B667:D667"/>
    <mergeCell ref="B668:F668"/>
    <mergeCell ref="B673:D673"/>
    <mergeCell ref="B674:F674"/>
    <mergeCell ref="B679:D679"/>
    <mergeCell ref="B690:H690"/>
    <mergeCell ref="B691:F691"/>
    <mergeCell ref="G691:H692"/>
    <mergeCell ref="G699:H699"/>
    <mergeCell ref="B766:F766"/>
    <mergeCell ref="B774:H775"/>
    <mergeCell ref="G750:H750"/>
    <mergeCell ref="G751:H773"/>
    <mergeCell ref="B753:D753"/>
    <mergeCell ref="B754:F754"/>
    <mergeCell ref="B759:D759"/>
    <mergeCell ref="B760:F760"/>
    <mergeCell ref="B765:D765"/>
    <mergeCell ref="B680:F680"/>
    <mergeCell ref="B688:H689"/>
    <mergeCell ref="B624:D624"/>
    <mergeCell ref="B625:F625"/>
    <mergeCell ref="B661:F661"/>
    <mergeCell ref="G661:H661"/>
    <mergeCell ref="I661:I703"/>
    <mergeCell ref="G662:H662"/>
    <mergeCell ref="G665:H687"/>
    <mergeCell ref="B710:D710"/>
    <mergeCell ref="B716:D716"/>
    <mergeCell ref="B717:F717"/>
    <mergeCell ref="B722:D722"/>
    <mergeCell ref="B723:F723"/>
    <mergeCell ref="B731:H732"/>
    <mergeCell ref="B733:H733"/>
    <mergeCell ref="B734:F734"/>
    <mergeCell ref="G702:H702"/>
    <mergeCell ref="B703:D703"/>
    <mergeCell ref="G703:H703"/>
    <mergeCell ref="B704:F704"/>
    <mergeCell ref="G704:H704"/>
    <mergeCell ref="B705:F705"/>
    <mergeCell ref="B711:F711"/>
    <mergeCell ref="I704:I746"/>
    <mergeCell ref="I747:I789"/>
    <mergeCell ref="G700:H700"/>
    <mergeCell ref="G701:H701"/>
    <mergeCell ref="G705:H705"/>
    <mergeCell ref="G706:H706"/>
    <mergeCell ref="G707:H707"/>
    <mergeCell ref="G708:H730"/>
    <mergeCell ref="G745:H745"/>
    <mergeCell ref="G787:H787"/>
    <mergeCell ref="G788:H788"/>
    <mergeCell ref="B789:D789"/>
    <mergeCell ref="G789:H789"/>
    <mergeCell ref="G734:H735"/>
    <mergeCell ref="G742:H742"/>
    <mergeCell ref="B776:H776"/>
    <mergeCell ref="B777:F777"/>
    <mergeCell ref="G777:H778"/>
    <mergeCell ref="G785:H785"/>
    <mergeCell ref="G786:H786"/>
    <mergeCell ref="G834:H834"/>
    <mergeCell ref="G835:H835"/>
    <mergeCell ref="G836:H836"/>
    <mergeCell ref="G837:H859"/>
    <mergeCell ref="B845:D845"/>
    <mergeCell ref="B846:F846"/>
    <mergeCell ref="B851:D851"/>
    <mergeCell ref="B852:F852"/>
    <mergeCell ref="B860:H861"/>
    <mergeCell ref="B862:H862"/>
    <mergeCell ref="B863:F863"/>
    <mergeCell ref="G863:H864"/>
    <mergeCell ref="G871:H871"/>
    <mergeCell ref="G872:H872"/>
    <mergeCell ref="G743:H743"/>
    <mergeCell ref="G744:H744"/>
    <mergeCell ref="B746:D746"/>
    <mergeCell ref="G746:H746"/>
    <mergeCell ref="B747:F747"/>
    <mergeCell ref="G747:H747"/>
    <mergeCell ref="B748:F748"/>
    <mergeCell ref="B808:D808"/>
    <mergeCell ref="B809:F809"/>
    <mergeCell ref="B817:H818"/>
    <mergeCell ref="B819:H819"/>
    <mergeCell ref="B820:F820"/>
    <mergeCell ref="B790:F790"/>
    <mergeCell ref="G790:H790"/>
    <mergeCell ref="B791:F791"/>
    <mergeCell ref="B796:D796"/>
    <mergeCell ref="B797:F797"/>
    <mergeCell ref="B802:D802"/>
    <mergeCell ref="B803:F803"/>
    <mergeCell ref="G820:H821"/>
    <mergeCell ref="G828:H828"/>
    <mergeCell ref="I790:I832"/>
    <mergeCell ref="I833:I875"/>
    <mergeCell ref="G748:H748"/>
    <mergeCell ref="G749:H749"/>
    <mergeCell ref="G791:H791"/>
    <mergeCell ref="G792:H792"/>
    <mergeCell ref="G793:H793"/>
    <mergeCell ref="G794:H816"/>
    <mergeCell ref="G831:H831"/>
    <mergeCell ref="G873:H873"/>
    <mergeCell ref="G874:H874"/>
    <mergeCell ref="B875:D875"/>
    <mergeCell ref="G875:H875"/>
    <mergeCell ref="G829:H829"/>
    <mergeCell ref="G830:H830"/>
    <mergeCell ref="B832:D832"/>
    <mergeCell ref="G832:H832"/>
    <mergeCell ref="B833:F833"/>
    <mergeCell ref="G833:H833"/>
    <mergeCell ref="B834:F834"/>
    <mergeCell ref="G878:H878"/>
    <mergeCell ref="G879:H879"/>
    <mergeCell ref="B877:F877"/>
    <mergeCell ref="B882:D882"/>
    <mergeCell ref="B883:F883"/>
    <mergeCell ref="B888:D888"/>
    <mergeCell ref="B889:F889"/>
    <mergeCell ref="B894:D894"/>
    <mergeCell ref="B905:H905"/>
    <mergeCell ref="B906:F906"/>
    <mergeCell ref="G906:H907"/>
    <mergeCell ref="G914:H914"/>
    <mergeCell ref="B895:F895"/>
    <mergeCell ref="B903:H904"/>
    <mergeCell ref="B839:D839"/>
    <mergeCell ref="B840:F840"/>
    <mergeCell ref="B876:F876"/>
    <mergeCell ref="G876:H876"/>
    <mergeCell ref="I876:I918"/>
    <mergeCell ref="G877:H877"/>
    <mergeCell ref="G880:H902"/>
    <mergeCell ref="B925:D925"/>
    <mergeCell ref="B931:D931"/>
    <mergeCell ref="B932:F932"/>
    <mergeCell ref="B937:D937"/>
    <mergeCell ref="B938:F938"/>
    <mergeCell ref="B946:H947"/>
    <mergeCell ref="B948:H948"/>
    <mergeCell ref="B949:F949"/>
    <mergeCell ref="G917:H917"/>
    <mergeCell ref="B918:D918"/>
    <mergeCell ref="G918:H918"/>
    <mergeCell ref="B919:F919"/>
    <mergeCell ref="G919:H919"/>
    <mergeCell ref="B920:F920"/>
    <mergeCell ref="B926:F926"/>
    <mergeCell ref="G949:H950"/>
    <mergeCell ref="G957:H957"/>
    <mergeCell ref="I919:I961"/>
    <mergeCell ref="I962:I1004"/>
    <mergeCell ref="G915:H915"/>
    <mergeCell ref="G916:H916"/>
    <mergeCell ref="G920:H920"/>
    <mergeCell ref="G921:H921"/>
    <mergeCell ref="G922:H922"/>
    <mergeCell ref="G923:H945"/>
    <mergeCell ref="G960:H960"/>
  </mergeCells>
  <dataValidations>
    <dataValidation type="list" allowBlank="1" showErrorMessage="1" sqref="C25:C27 C68:C70 C111:C113 C154:C156 C197:C199 C240:C242 C283:C285 C326:C328 C369:C371 C412:C414 C455:C457 C498:C500 C541:C543 C584:C586 C627:C629 C670:C672 C713:C715 C756:C758 C799:C801 C842:C844 C885:C887 C928:C930 C971:C973 C1014:C1016 C1057:C1059 C1100:C1102 C1143:C1145 C1186:C1188 C1229:C1231 C1272:C1274 C1315:C1317">
      <formula1>"Secured Loan,Unsecured Loan"</formula1>
    </dataValidation>
    <dataValidation type="list" allowBlank="1" showErrorMessage="1" sqref="C31:C33 C74:C76 C117:C119 C160:C162 C203:C205 C246:C248 C289:C291 C332:C334 C375:C377 C418:C420 C461:C463 C504:C506 C547:C549 C590:C592 C633:C635 C676:C678 C719:C721 C762:C764 C805:C807 C848:C850 C891:C893 C934:C936 C977:C979 C1020:C1022 C1063:C1065 C1106:C1108 C1149:C1151 C1192:C1194 C1235:C1237 C1278:C1280 C1321:C1323">
      <formula1>"Stocks-Long Term,Stocks-Short Term,Gold,RD-Savings,Bonds,FD"</formula1>
    </dataValidation>
    <dataValidation type="list" allowBlank="1" showErrorMessage="1" sqref="C5:C14 C48:C57 C91:C100 C134:C143 C177:C186 C220:C229 C263:C272 C306:C315 C349:C358 C392:C401 C435:C444 C478:C487 C521:C530 C564:C573 C607:C616 C650:C659 C693:C702 C736:C745 C779:C788 C822:C831 C865:C874 C908:C917 C951:C960 C994:C1003 C1037:C1046 C1080:C1089 C1123:C1132 C1166:C1175 C1209:C1218 C1252:C1261 C1295:C1304">
      <formula1>"Internet bill,Rental,Insurance,Food &amp; groceries,Transportation (petrol, parking, toll),Shopping,Social/ Travel,Present,Hospital bill,Medicine bill,Others,Water bill,Electricity bill,Car loan,Vehicle service"</formula1>
    </dataValidation>
    <dataValidation type="list" allowBlank="1" showErrorMessage="1" sqref="C19:C21 C62:C64 C105:C107 C148:C150 C191:C193 C234:C236 C277:C279 C320:C322 C363:C365 C406:C408 C449:C451 C492:C494 C535:C537 C578:C580 C621:C623 C664:C666 C707:C709 C750:C752 C793:C795 C836:C838 C879:C881 C922:C924 C965:C967 C1008:C1010 C1051:C1053 C1094:C1096 C1137:C1139 C1180:C1182 C1223:C1225 C1266:C1268 C1309:C1311">
      <formula1>"SR Salary,DP Salary,Commission/Bonus,Reimbursement,Bank Interest,Dividend,Gift"</formula1>
    </dataValidation>
    <dataValidation type="list" allowBlank="1" showErrorMessage="1" sqref="F5:F14 F19:F21 F25:F27 F31:F33 C37:D42 F37:F42 F48:F57 F62:F64 F68:F70 F74:F76 C80:D85 F80:F85 F91:F100 F105:F107 F111:F113 F117:F119 C123:D128 F123:F128 F134:F143 F148:F150 F154:F156 F160:F162 C166:D171 F166:F171 F177:F186 F191:F193 F197:F199 F203:F205 C209:D214 F209:F214 F220:F229 F234:F236 F240:F242 F246:F248 C252:D257 F252:F257 F263:F272 F277:F279 F283:F285 F289:F291 C295:D300 F295:F300 F306:F315 F320:F322 F326:F328 F332:F334 C338:D343 F338:F343 F349:F358 F363:F365 F369:F371 F375:F377 C381:D386 F381:F386 F392:F401 F406:F408 F412:F414 F418:F420 C424:D429 F424:F429 F435:F444 F449:F451 F455:F457 F461:F463 C467:D472 F467:F472 F478:F487 F492:F494 F498:F500 F504:F506 C510:D515 F510:F515 F521:F530 F535:F537 F541:F543 F547:F549 C553:D558 F553:F558 F564:F573 F578:F580 F584:F586 F590:F592 C596:D601 F596:F601 F607:F616 F621:F623 F627:F629 F633:F635 C639:D644 F639:F644 F650:F659 F664:F666 F670:F672 F676:F678 C682:D687 F682:F687 F693:F702 F707:F709 F713:F715 F719:F721 C725:D730 F725:F730 F736:F745 F750:F752 F756:F758 F762:F764 C768:D773 F768:F773 F779:F788 F793:F795 F799:F801 F805:F807 C811:D816 F811:F816 F822:F831 F836:F838 F842:F844 F848:F850 C854:D859 F854:F859 F865:F874 F879:F881 F885:F887 F891:F893 C897:D902 F897:F902 F908:F917 F922:F924 F928:F930 F934:F936 C940:D945 F940:F945 F951:F960 F965:F967 F971:F973 F977:F979 C983:D988 F983:F988 F994:F1003 F1008:F1010 F1014:F1016 F1020:F1022 C1026:D1031 F1026:F1031 F1037:F1046 F1051:F1053 F1057:F1059 F1063:F1065 C1069:D1074 F1069:F1074 F1080:F1089 F1094:F1096 F1100:F1102 F1106:F1108 C1112:D1117 F1112:F1117 F1123:F1132 F1137:F1139 F1143:F1145 F1149:F1151 C1155:D1160 F1155:F1160 F1166:F1175 F1180:F1182 F1186:F1188 F1192:F1194 C1198:D1203 F1198:F1203 F1209:F1218 F1223:F1225 F1229:F1231 F1235:F1237 C1241:D1246 F1241:F1246 F1252:F1261 F1266:F1268 F1272:F1274 F1278:F1280 C1284:D1289 F1284:F1289 F1295:F1304 F1309:F1311 F1315:F1317 F1321:F1323 C1327:D1332 F1327:F1332">
      <formula1>"SR A/C - HDFC,DP A/C - Salary,SR CASH,DP CASH,DP A/C - IPPB,SR A/C - TDCC"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25"/>
    <col customWidth="1" min="3" max="3" width="32.13"/>
    <col customWidth="1" min="4" max="4" width="37.0"/>
    <col customWidth="1" min="6" max="6" width="18.38"/>
    <col customWidth="1" min="7" max="7" width="13.88"/>
  </cols>
  <sheetData>
    <row r="1">
      <c r="A1" s="1"/>
      <c r="B1" s="2"/>
      <c r="C1" s="2"/>
      <c r="D1" s="2"/>
      <c r="E1" s="2"/>
      <c r="F1" s="2"/>
      <c r="G1" s="1"/>
      <c r="H1" s="1"/>
      <c r="I1" s="1"/>
    </row>
    <row r="2">
      <c r="A2" s="1"/>
      <c r="B2" s="52">
        <v>45809.0</v>
      </c>
      <c r="C2" s="4"/>
      <c r="D2" s="4"/>
      <c r="E2" s="4"/>
      <c r="F2" s="4"/>
      <c r="G2" s="4"/>
      <c r="H2" s="5"/>
      <c r="I2" s="1"/>
    </row>
    <row r="3">
      <c r="B3" s="6" t="s">
        <v>0</v>
      </c>
      <c r="C3" s="4"/>
      <c r="D3" s="4"/>
      <c r="E3" s="4"/>
      <c r="F3" s="5"/>
      <c r="G3" s="7" t="s">
        <v>1</v>
      </c>
      <c r="H3" s="8"/>
    </row>
    <row r="4"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0"/>
      <c r="H4" s="11"/>
    </row>
    <row r="5">
      <c r="B5" s="12">
        <v>1.0</v>
      </c>
      <c r="C5" s="13"/>
      <c r="D5" s="13"/>
      <c r="E5" s="13"/>
      <c r="F5" s="13"/>
      <c r="G5" s="14" t="s">
        <v>7</v>
      </c>
      <c r="H5" s="15">
        <f>'May 2025'!E1420 - SUMIF(F5:F14, "SR A/C - HDFC", E5:E14)-SUMIF(F31:F33, "SR A/C - HDFC", E31:E33)-SUMIF(F25:F27, "SR A/C - HDFC", E25:E27)+SUMIF(F19:F21, "SR A/C - HDFC", E19:E21)+SUMIF(F37:F42, "SR A/C - HDFC", E37:E42)</f>
        <v>3303.73</v>
      </c>
    </row>
    <row r="6">
      <c r="B6" s="12">
        <v>2.0</v>
      </c>
      <c r="C6" s="13"/>
      <c r="D6" s="13"/>
      <c r="E6" s="13"/>
      <c r="F6" s="13"/>
      <c r="G6" s="14" t="s">
        <v>8</v>
      </c>
      <c r="H6" s="15">
        <f>'May 2025'!E1421 - SUMIF(F5:F14, "DP A/C - Salary", E5:E14)-SUMIF(F31:F33, "DP A/C - Salary", E31:E33)-SUMIF(F25:F27, "DP A/C - Salary", E25:E27)+SUMIF(F19:F21, "DP A/C - Salary", E19:E21)+SUMIF(F37:F42, "DP A/C - Salary", E37:E42)</f>
        <v>5928</v>
      </c>
    </row>
    <row r="7">
      <c r="B7" s="12">
        <v>3.0</v>
      </c>
      <c r="C7" s="13"/>
      <c r="D7" s="13"/>
      <c r="E7" s="13"/>
      <c r="F7" s="13"/>
      <c r="G7" s="14" t="s">
        <v>9</v>
      </c>
      <c r="H7" s="15">
        <f>'May 2025'!E1422 - SUMIF(F5:F14, "SR CASH", E5:E14)-SUMIF(F31:F33, "SR CASH", E31:E33)-SUMIF(F25:F27, "SR CASH", E25:E27)+SUMIF(F19:F21, "SR CASH", E19:E21)+SUMIF(F37:F42, "SR CASH", E37:E42)</f>
        <v>1633</v>
      </c>
    </row>
    <row r="8">
      <c r="B8" s="12">
        <v>4.0</v>
      </c>
      <c r="C8" s="13"/>
      <c r="D8" s="13"/>
      <c r="E8" s="13"/>
      <c r="F8" s="13"/>
      <c r="G8" s="14" t="s">
        <v>10</v>
      </c>
      <c r="H8" s="15">
        <f>'May 2025'!E1423 - SUMIF(F5:F14, "DP CASH", E5:E14)-SUMIF(F31:F33, "DP CASH", E31:E33)-SUMIF(F25:F27, "DP CASH", E25:E27)+SUMIF(F19:F21, "DP CASH", E19:E21)+SUMIF(F37:F42, "DP CASH", E37:E42)</f>
        <v>839</v>
      </c>
    </row>
    <row r="9">
      <c r="B9" s="12">
        <v>5.0</v>
      </c>
      <c r="C9" s="13"/>
      <c r="D9" s="12"/>
      <c r="E9" s="13"/>
      <c r="F9" s="12"/>
      <c r="G9" s="14" t="s">
        <v>11</v>
      </c>
      <c r="H9" s="15">
        <f>'May 2025'!E1424 - SUMIF(F5:F14, "SR A/C - TDCC", E5:E14)-SUMIF(F31:F33, "SR A/C - TDCC", E31:E33)-SUMIF(F25:F27, "SR A/C - TDCC", E25:E27)+SUMIF(F19:F21, "SR A/C - TDCC", E19:E21)+SUMIF(F37:F42, "SR A/C - TDCC", E37:E42)</f>
        <v>106373.4</v>
      </c>
    </row>
    <row r="10">
      <c r="B10" s="12">
        <v>6.0</v>
      </c>
      <c r="C10" s="13"/>
      <c r="D10" s="12"/>
      <c r="E10" s="13"/>
      <c r="F10" s="12"/>
      <c r="G10" s="14" t="s">
        <v>12</v>
      </c>
      <c r="H10" s="15">
        <f>'May 2025'!E1425 - SUMIF(F5:F14, "DP A/C - IPPB", E5:E14)-SUMIF(F31:F33, "DP A/C - IPPB", E31:E33)-SUMIF(F25:F27, "DP A/C - IPPB", E25:E27)+SUMIF(F19:F21, "DP A/C - IPPB", E19:E21)+SUMIF(F37:F42, "DP A/C - IPPB", E37:E42)</f>
        <v>50</v>
      </c>
    </row>
    <row r="11">
      <c r="B11" s="12">
        <v>7.0</v>
      </c>
      <c r="C11" s="13"/>
      <c r="D11" s="12"/>
      <c r="E11" s="13"/>
      <c r="F11" s="12"/>
      <c r="G11" s="16"/>
      <c r="H11" s="5"/>
    </row>
    <row r="12">
      <c r="B12" s="12">
        <v>8.0</v>
      </c>
      <c r="C12" s="13"/>
      <c r="D12" s="12"/>
      <c r="E12" s="13"/>
      <c r="F12" s="12"/>
      <c r="G12" s="17" t="s">
        <v>13</v>
      </c>
      <c r="H12" s="5"/>
    </row>
    <row r="13">
      <c r="B13" s="12">
        <v>9.0</v>
      </c>
      <c r="C13" s="13"/>
      <c r="D13" s="12"/>
      <c r="E13" s="13"/>
      <c r="F13" s="12"/>
      <c r="G13" s="18">
        <f>E15</f>
        <v>0</v>
      </c>
      <c r="H13" s="5"/>
    </row>
    <row r="14">
      <c r="B14" s="12">
        <v>10.0</v>
      </c>
      <c r="C14" s="13"/>
      <c r="D14" s="12"/>
      <c r="E14" s="13"/>
      <c r="F14" s="12"/>
      <c r="G14" s="19" t="s">
        <v>14</v>
      </c>
      <c r="H14" s="5"/>
    </row>
    <row r="15">
      <c r="B15" s="20" t="s">
        <v>15</v>
      </c>
      <c r="C15" s="4"/>
      <c r="D15" s="5"/>
      <c r="E15" s="9">
        <f>SUM(E5:E14)</f>
        <v>0</v>
      </c>
      <c r="F15" s="12"/>
      <c r="G15" s="16">
        <f>E22</f>
        <v>0</v>
      </c>
      <c r="H15" s="5"/>
    </row>
    <row r="16">
      <c r="B16" s="16"/>
      <c r="C16" s="4"/>
      <c r="D16" s="4"/>
      <c r="E16" s="4"/>
      <c r="F16" s="5"/>
      <c r="G16" s="21" t="s">
        <v>16</v>
      </c>
      <c r="H16" s="5"/>
    </row>
    <row r="17">
      <c r="B17" s="22" t="s">
        <v>17</v>
      </c>
      <c r="C17" s="4"/>
      <c r="D17" s="4"/>
      <c r="E17" s="4"/>
      <c r="F17" s="5"/>
      <c r="G17" s="16">
        <f>E28-SUMIF(C19:C21,"Reimbursement",E19:E21)</f>
        <v>0</v>
      </c>
      <c r="H17" s="5"/>
    </row>
    <row r="18">
      <c r="B18" s="9" t="s">
        <v>2</v>
      </c>
      <c r="C18" s="23" t="s">
        <v>18</v>
      </c>
      <c r="D18" s="20" t="s">
        <v>4</v>
      </c>
      <c r="E18" s="9" t="s">
        <v>5</v>
      </c>
      <c r="F18" s="9" t="s">
        <v>6</v>
      </c>
      <c r="G18" s="24" t="s">
        <v>19</v>
      </c>
      <c r="H18" s="5"/>
    </row>
    <row r="19">
      <c r="B19" s="12">
        <v>1.0</v>
      </c>
      <c r="C19" s="53"/>
      <c r="D19" s="13"/>
      <c r="E19" s="13"/>
      <c r="F19" s="13"/>
      <c r="G19" s="26">
        <f>E34</f>
        <v>0</v>
      </c>
      <c r="H19" s="5"/>
    </row>
    <row r="20">
      <c r="B20" s="12">
        <v>2.0</v>
      </c>
      <c r="C20" s="25"/>
      <c r="D20" s="13"/>
      <c r="E20" s="13"/>
      <c r="F20" s="13"/>
      <c r="G20" s="27"/>
      <c r="H20" s="8"/>
    </row>
    <row r="21">
      <c r="B21" s="12">
        <v>3.0</v>
      </c>
      <c r="C21" s="28"/>
      <c r="D21" s="12"/>
      <c r="E21" s="12"/>
      <c r="F21" s="12"/>
      <c r="G21" s="29"/>
      <c r="H21" s="30"/>
    </row>
    <row r="22">
      <c r="B22" s="20" t="s">
        <v>15</v>
      </c>
      <c r="C22" s="4"/>
      <c r="D22" s="5"/>
      <c r="E22" s="9">
        <f>SUM(E19:E21)</f>
        <v>0</v>
      </c>
      <c r="F22" s="12"/>
      <c r="G22" s="29"/>
      <c r="H22" s="30"/>
    </row>
    <row r="23">
      <c r="B23" s="31" t="s">
        <v>20</v>
      </c>
      <c r="C23" s="4"/>
      <c r="D23" s="4"/>
      <c r="E23" s="4"/>
      <c r="F23" s="5"/>
      <c r="G23" s="29"/>
      <c r="H23" s="30"/>
    </row>
    <row r="24">
      <c r="B24" s="9" t="s">
        <v>2</v>
      </c>
      <c r="C24" s="23" t="s">
        <v>21</v>
      </c>
      <c r="D24" s="20" t="s">
        <v>4</v>
      </c>
      <c r="E24" s="9" t="s">
        <v>5</v>
      </c>
      <c r="F24" s="9" t="s">
        <v>6</v>
      </c>
      <c r="G24" s="29"/>
      <c r="H24" s="30"/>
    </row>
    <row r="25">
      <c r="B25" s="12">
        <v>1.0</v>
      </c>
      <c r="C25" s="25"/>
      <c r="D25" s="13"/>
      <c r="E25" s="13"/>
      <c r="F25" s="13"/>
      <c r="G25" s="29"/>
      <c r="H25" s="30"/>
    </row>
    <row r="26">
      <c r="B26" s="12">
        <v>2.0</v>
      </c>
      <c r="C26" s="13"/>
      <c r="D26" s="13"/>
      <c r="E26" s="13"/>
      <c r="F26" s="12"/>
      <c r="G26" s="29"/>
      <c r="H26" s="30"/>
    </row>
    <row r="27">
      <c r="B27" s="12">
        <v>3.0</v>
      </c>
      <c r="C27" s="13"/>
      <c r="D27" s="13"/>
      <c r="E27" s="13"/>
      <c r="F27" s="12"/>
      <c r="G27" s="29"/>
      <c r="H27" s="30"/>
    </row>
    <row r="28">
      <c r="B28" s="20" t="s">
        <v>15</v>
      </c>
      <c r="C28" s="4"/>
      <c r="D28" s="5"/>
      <c r="E28" s="9">
        <f>SUM(E25:E27)</f>
        <v>0</v>
      </c>
      <c r="F28" s="12"/>
      <c r="G28" s="29"/>
      <c r="H28" s="30"/>
    </row>
    <row r="29">
      <c r="B29" s="32" t="s">
        <v>22</v>
      </c>
      <c r="C29" s="4"/>
      <c r="D29" s="4"/>
      <c r="E29" s="4"/>
      <c r="F29" s="5"/>
      <c r="G29" s="29"/>
      <c r="H29" s="30"/>
    </row>
    <row r="30">
      <c r="B30" s="9" t="s">
        <v>2</v>
      </c>
      <c r="C30" s="23" t="s">
        <v>23</v>
      </c>
      <c r="D30" s="20" t="s">
        <v>4</v>
      </c>
      <c r="E30" s="9" t="s">
        <v>5</v>
      </c>
      <c r="F30" s="9" t="s">
        <v>6</v>
      </c>
      <c r="G30" s="29"/>
      <c r="H30" s="30"/>
    </row>
    <row r="31">
      <c r="B31" s="12">
        <v>1.0</v>
      </c>
      <c r="C31" s="53"/>
      <c r="D31" s="13"/>
      <c r="E31" s="13"/>
      <c r="F31" s="12"/>
      <c r="G31" s="29"/>
      <c r="H31" s="30"/>
    </row>
    <row r="32">
      <c r="B32" s="12">
        <v>2.0</v>
      </c>
      <c r="C32" s="13"/>
      <c r="D32" s="13"/>
      <c r="E32" s="12"/>
      <c r="F32" s="12"/>
      <c r="G32" s="29"/>
      <c r="H32" s="30"/>
    </row>
    <row r="33">
      <c r="B33" s="12">
        <v>3.0</v>
      </c>
      <c r="C33" s="13"/>
      <c r="D33" s="13"/>
      <c r="E33" s="12"/>
      <c r="F33" s="12"/>
      <c r="G33" s="29"/>
      <c r="H33" s="30"/>
    </row>
    <row r="34">
      <c r="B34" s="20" t="s">
        <v>15</v>
      </c>
      <c r="C34" s="4"/>
      <c r="D34" s="5"/>
      <c r="E34" s="9">
        <f>SUM(E31:E33)</f>
        <v>0</v>
      </c>
      <c r="F34" s="12"/>
      <c r="G34" s="29"/>
      <c r="H34" s="30"/>
    </row>
    <row r="35">
      <c r="B35" s="32" t="s">
        <v>24</v>
      </c>
      <c r="C35" s="4"/>
      <c r="D35" s="4"/>
      <c r="E35" s="4"/>
      <c r="F35" s="5"/>
      <c r="G35" s="29"/>
      <c r="H35" s="30"/>
    </row>
    <row r="36">
      <c r="B36" s="9" t="s">
        <v>2</v>
      </c>
      <c r="C36" s="33" t="s">
        <v>25</v>
      </c>
      <c r="D36" s="33" t="s">
        <v>26</v>
      </c>
      <c r="E36" s="9" t="s">
        <v>5</v>
      </c>
      <c r="F36" s="9" t="s">
        <v>6</v>
      </c>
      <c r="G36" s="29"/>
      <c r="H36" s="30"/>
    </row>
    <row r="37">
      <c r="B37" s="12">
        <v>1.0</v>
      </c>
      <c r="C37" s="13"/>
      <c r="D37" s="13"/>
      <c r="E37" s="13"/>
      <c r="F37" s="12"/>
      <c r="G37" s="29"/>
      <c r="H37" s="30"/>
    </row>
    <row r="38">
      <c r="B38" s="12">
        <v>2.0</v>
      </c>
      <c r="C38" s="13"/>
      <c r="D38" s="13"/>
      <c r="E38" s="13"/>
      <c r="F38" s="13"/>
      <c r="G38" s="29"/>
      <c r="H38" s="30"/>
    </row>
    <row r="39">
      <c r="B39" s="12">
        <v>3.0</v>
      </c>
      <c r="C39" s="12"/>
      <c r="D39" s="12"/>
      <c r="E39" s="12"/>
      <c r="F39" s="12"/>
      <c r="G39" s="29"/>
      <c r="H39" s="30"/>
    </row>
    <row r="40">
      <c r="B40" s="12">
        <v>4.0</v>
      </c>
      <c r="C40" s="12"/>
      <c r="D40" s="12"/>
      <c r="E40" s="12"/>
      <c r="F40" s="12"/>
      <c r="G40" s="29"/>
      <c r="H40" s="30"/>
    </row>
    <row r="41">
      <c r="B41" s="12">
        <v>5.0</v>
      </c>
      <c r="C41" s="12"/>
      <c r="D41" s="12"/>
      <c r="E41" s="12"/>
      <c r="F41" s="12"/>
      <c r="G41" s="29"/>
      <c r="H41" s="30"/>
    </row>
    <row r="42">
      <c r="B42" s="12">
        <v>6.0</v>
      </c>
      <c r="C42" s="12"/>
      <c r="D42" s="12"/>
      <c r="E42" s="12"/>
      <c r="F42" s="12"/>
      <c r="G42" s="10"/>
      <c r="H42" s="11"/>
    </row>
    <row r="43">
      <c r="B43" s="34"/>
    </row>
    <row r="45">
      <c r="A45" s="1"/>
      <c r="B45" s="3">
        <v>45810.0</v>
      </c>
      <c r="C45" s="4"/>
      <c r="D45" s="4"/>
      <c r="E45" s="4"/>
      <c r="F45" s="4"/>
      <c r="G45" s="4"/>
      <c r="H45" s="5"/>
    </row>
    <row r="46">
      <c r="B46" s="6" t="s">
        <v>0</v>
      </c>
      <c r="C46" s="4"/>
      <c r="D46" s="4"/>
      <c r="E46" s="4"/>
      <c r="F46" s="5"/>
      <c r="G46" s="7" t="s">
        <v>1</v>
      </c>
      <c r="H46" s="8"/>
    </row>
    <row r="47">
      <c r="B47" s="9" t="s">
        <v>2</v>
      </c>
      <c r="C47" s="9" t="s">
        <v>3</v>
      </c>
      <c r="D47" s="9" t="s">
        <v>4</v>
      </c>
      <c r="E47" s="9" t="s">
        <v>5</v>
      </c>
      <c r="F47" s="9" t="s">
        <v>6</v>
      </c>
      <c r="G47" s="10"/>
      <c r="H47" s="11"/>
    </row>
    <row r="48">
      <c r="B48" s="12">
        <v>1.0</v>
      </c>
      <c r="C48" s="13"/>
      <c r="D48" s="13"/>
      <c r="E48" s="13"/>
      <c r="F48" s="13"/>
      <c r="G48" s="14" t="s">
        <v>7</v>
      </c>
      <c r="H48" s="15">
        <f>H5 - SUMIF(F48:F57, "SR A/C - HDFC", E48:E57)-SUMIF(F74:F76, "SR A/C - HDFC", E74:E76)-SUMIF(F68:F70, "SR A/C - HDFC", E68:E70)+SUMIF(F62:F64, "SR A/C - HDFC", E62:E64)+SUMIF(F80:F85, "SR A/C - HDFC", E80:E85)</f>
        <v>3303.73</v>
      </c>
    </row>
    <row r="49">
      <c r="B49" s="12">
        <v>2.0</v>
      </c>
      <c r="C49" s="13"/>
      <c r="D49" s="13"/>
      <c r="E49" s="13"/>
      <c r="F49" s="13"/>
      <c r="G49" s="14" t="s">
        <v>8</v>
      </c>
      <c r="H49" s="15">
        <f>H6 - SUMIF(F48:F57, "DP A/C - Salary", E48:E57)-SUMIF(F74:F76, "DP A/C - Salary", E74:E76)-SUMIF(F68:F70, "DP A/C - Salary", E68:E70)+SUMIF(F62:F64, "DP A/C - Salary", E62:E64)+SUMIF(F80:F85, "DP A/C - Salary", E80:E85)</f>
        <v>5928</v>
      </c>
    </row>
    <row r="50">
      <c r="B50" s="12">
        <v>3.0</v>
      </c>
      <c r="C50" s="13"/>
      <c r="D50" s="13"/>
      <c r="E50" s="13"/>
      <c r="F50" s="13"/>
      <c r="G50" s="14" t="s">
        <v>9</v>
      </c>
      <c r="H50" s="15">
        <f>H7 - SUMIF(F48:F57, "SR CASH", E48:E57)-SUMIF(F74:F76, "SR CASH", E74:E76)-SUMIF(F68:F70, "SR CASH", E68:E70)+SUMIF(F62:F64, "SR CASH", E62:E64)+SUMIF(F80:F85, "SR CASH", E80:E85)</f>
        <v>1633</v>
      </c>
    </row>
    <row r="51">
      <c r="B51" s="12">
        <v>4.0</v>
      </c>
      <c r="C51" s="13"/>
      <c r="D51" s="12"/>
      <c r="E51" s="13"/>
      <c r="F51" s="12"/>
      <c r="G51" s="14" t="s">
        <v>10</v>
      </c>
      <c r="H51" s="15">
        <f>H8 - SUMIF(F48:F57, "DP CASH", E48:E57)-SUMIF(F74:F76, "DP CASH", E74:E76)-SUMIF(F68:F70, "DP CASH", E68:E70)+SUMIF(F62:F64, "DP CASH", E62:E64)+SUMIF(F80:F85, "DP CASH", E80:E85)</f>
        <v>839</v>
      </c>
    </row>
    <row r="52">
      <c r="B52" s="12">
        <v>5.0</v>
      </c>
      <c r="C52" s="13"/>
      <c r="D52" s="12"/>
      <c r="E52" s="13"/>
      <c r="F52" s="12"/>
      <c r="G52" s="14" t="s">
        <v>11</v>
      </c>
      <c r="H52" s="15">
        <f>H9 - SUMIF(F48:F57, "SR A/C - TDCC", E48:E57)-SUMIF(F74:F76, "SR A/C - TDCC", E74:E76)-SUMIF(F68:F70, "SR A/C - TDCC", E68:E70)+SUMIF(F62:F64, "SR A/C - TDCC", E62:E64)+SUMIF(F80:F85, "SR A/C - TDCC", E80:E85)</f>
        <v>106373.4</v>
      </c>
    </row>
    <row r="53">
      <c r="B53" s="12">
        <v>6.0</v>
      </c>
      <c r="C53" s="13"/>
      <c r="D53" s="12"/>
      <c r="E53" s="13"/>
      <c r="F53" s="12"/>
      <c r="G53" s="14" t="s">
        <v>12</v>
      </c>
      <c r="H53" s="15">
        <f>H10 - SUMIF(F48:F57, "DP A/C - IPPB", E48:E57)-SUMIF(F74:F76, "DP A/C - IPPB", E74:E76)-SUMIF(F68:F70, "DP A/C - IPPB", E68:E70)+SUMIF(F62:F64, "DP A/C - IPPB", E62:E64)+SUMIF(F80:F85, "DP A/C - IPPB", E80:E85)</f>
        <v>50</v>
      </c>
    </row>
    <row r="54">
      <c r="B54" s="12">
        <v>7.0</v>
      </c>
      <c r="C54" s="12"/>
      <c r="D54" s="12"/>
      <c r="E54" s="12"/>
      <c r="F54" s="12"/>
      <c r="G54" s="16"/>
      <c r="H54" s="5"/>
    </row>
    <row r="55">
      <c r="B55" s="12">
        <v>8.0</v>
      </c>
      <c r="C55" s="12"/>
      <c r="D55" s="12"/>
      <c r="E55" s="12"/>
      <c r="F55" s="12"/>
      <c r="G55" s="17" t="s">
        <v>13</v>
      </c>
      <c r="H55" s="5"/>
    </row>
    <row r="56">
      <c r="B56" s="12">
        <v>9.0</v>
      </c>
      <c r="C56" s="12"/>
      <c r="D56" s="12"/>
      <c r="E56" s="12"/>
      <c r="F56" s="12"/>
      <c r="G56" s="18">
        <f>E58+G13</f>
        <v>0</v>
      </c>
      <c r="H56" s="5"/>
    </row>
    <row r="57">
      <c r="B57" s="12">
        <v>10.0</v>
      </c>
      <c r="C57" s="12"/>
      <c r="D57" s="12"/>
      <c r="E57" s="12"/>
      <c r="F57" s="12"/>
      <c r="G57" s="19" t="s">
        <v>14</v>
      </c>
      <c r="H57" s="5"/>
    </row>
    <row r="58">
      <c r="B58" s="20" t="s">
        <v>15</v>
      </c>
      <c r="C58" s="4"/>
      <c r="D58" s="5"/>
      <c r="E58" s="9">
        <f>SUM(E48:E57)</f>
        <v>0</v>
      </c>
      <c r="F58" s="12"/>
      <c r="G58" s="16">
        <f>E65+G15</f>
        <v>0</v>
      </c>
      <c r="H58" s="5"/>
    </row>
    <row r="59">
      <c r="B59" s="16"/>
      <c r="C59" s="4"/>
      <c r="D59" s="4"/>
      <c r="E59" s="4"/>
      <c r="F59" s="5"/>
      <c r="G59" s="21" t="s">
        <v>16</v>
      </c>
      <c r="H59" s="5"/>
      <c r="I59" s="1"/>
    </row>
    <row r="60">
      <c r="B60" s="22" t="s">
        <v>17</v>
      </c>
      <c r="C60" s="4"/>
      <c r="D60" s="4"/>
      <c r="E60" s="4"/>
      <c r="F60" s="5"/>
      <c r="G60" s="16">
        <f>E71+G17-SUMIF(C62:C64,"Reimbursement",E62:E64)</f>
        <v>0</v>
      </c>
      <c r="H60" s="5"/>
    </row>
    <row r="61">
      <c r="B61" s="9" t="s">
        <v>2</v>
      </c>
      <c r="C61" s="23" t="s">
        <v>18</v>
      </c>
      <c r="D61" s="20" t="s">
        <v>4</v>
      </c>
      <c r="E61" s="9" t="s">
        <v>5</v>
      </c>
      <c r="F61" s="9" t="s">
        <v>6</v>
      </c>
      <c r="G61" s="24" t="s">
        <v>19</v>
      </c>
      <c r="H61" s="5"/>
    </row>
    <row r="62">
      <c r="B62" s="12">
        <v>1.0</v>
      </c>
      <c r="C62" s="28"/>
      <c r="D62" s="12"/>
      <c r="E62" s="12"/>
      <c r="F62" s="12"/>
      <c r="G62" s="26">
        <f>E77+G19</f>
        <v>0</v>
      </c>
      <c r="H62" s="5"/>
    </row>
    <row r="63">
      <c r="B63" s="12">
        <v>2.0</v>
      </c>
      <c r="C63" s="28"/>
      <c r="D63" s="12"/>
      <c r="E63" s="12"/>
      <c r="F63" s="12"/>
      <c r="G63" s="27"/>
      <c r="H63" s="8"/>
    </row>
    <row r="64">
      <c r="B64" s="12">
        <v>3.0</v>
      </c>
      <c r="C64" s="28"/>
      <c r="D64" s="12"/>
      <c r="E64" s="12"/>
      <c r="F64" s="12"/>
      <c r="G64" s="29"/>
      <c r="H64" s="30"/>
    </row>
    <row r="65">
      <c r="B65" s="20" t="s">
        <v>15</v>
      </c>
      <c r="C65" s="4"/>
      <c r="D65" s="5"/>
      <c r="E65" s="9">
        <f>SUM(E62:E64)</f>
        <v>0</v>
      </c>
      <c r="F65" s="12"/>
      <c r="G65" s="29"/>
      <c r="H65" s="30"/>
    </row>
    <row r="66">
      <c r="B66" s="31" t="s">
        <v>20</v>
      </c>
      <c r="C66" s="4"/>
      <c r="D66" s="4"/>
      <c r="E66" s="4"/>
      <c r="F66" s="5"/>
      <c r="G66" s="29"/>
      <c r="H66" s="30"/>
    </row>
    <row r="67">
      <c r="B67" s="9" t="s">
        <v>2</v>
      </c>
      <c r="C67" s="23" t="s">
        <v>21</v>
      </c>
      <c r="D67" s="20" t="s">
        <v>4</v>
      </c>
      <c r="E67" s="9" t="s">
        <v>5</v>
      </c>
      <c r="F67" s="9" t="s">
        <v>6</v>
      </c>
      <c r="G67" s="29"/>
      <c r="H67" s="30"/>
    </row>
    <row r="68">
      <c r="B68" s="12">
        <v>1.0</v>
      </c>
      <c r="C68" s="28"/>
      <c r="D68" s="12"/>
      <c r="E68" s="12"/>
      <c r="F68" s="12"/>
      <c r="G68" s="29"/>
      <c r="H68" s="30"/>
    </row>
    <row r="69">
      <c r="B69" s="12">
        <v>2.0</v>
      </c>
      <c r="C69" s="13"/>
      <c r="D69" s="12"/>
      <c r="E69" s="12"/>
      <c r="F69" s="12"/>
      <c r="G69" s="29"/>
      <c r="H69" s="30"/>
    </row>
    <row r="70">
      <c r="B70" s="12">
        <v>3.0</v>
      </c>
      <c r="C70" s="13"/>
      <c r="D70" s="12"/>
      <c r="E70" s="12"/>
      <c r="F70" s="12"/>
      <c r="G70" s="29"/>
      <c r="H70" s="30"/>
    </row>
    <row r="71">
      <c r="B71" s="20" t="s">
        <v>15</v>
      </c>
      <c r="C71" s="4"/>
      <c r="D71" s="5"/>
      <c r="E71" s="9">
        <f>SUM(E68:E70)</f>
        <v>0</v>
      </c>
      <c r="F71" s="12"/>
      <c r="G71" s="29"/>
      <c r="H71" s="30"/>
    </row>
    <row r="72">
      <c r="B72" s="32" t="s">
        <v>22</v>
      </c>
      <c r="C72" s="4"/>
      <c r="D72" s="4"/>
      <c r="E72" s="4"/>
      <c r="F72" s="5"/>
      <c r="G72" s="29"/>
      <c r="H72" s="30"/>
    </row>
    <row r="73">
      <c r="B73" s="9" t="s">
        <v>2</v>
      </c>
      <c r="C73" s="23" t="s">
        <v>23</v>
      </c>
      <c r="D73" s="20" t="s">
        <v>4</v>
      </c>
      <c r="E73" s="9" t="s">
        <v>5</v>
      </c>
      <c r="F73" s="9" t="s">
        <v>6</v>
      </c>
      <c r="G73" s="29"/>
      <c r="H73" s="30"/>
    </row>
    <row r="74">
      <c r="B74" s="12">
        <v>1.0</v>
      </c>
      <c r="C74" s="28"/>
      <c r="D74" s="12"/>
      <c r="E74" s="12"/>
      <c r="F74" s="12"/>
      <c r="G74" s="29"/>
      <c r="H74" s="30"/>
    </row>
    <row r="75">
      <c r="B75" s="12">
        <v>2.0</v>
      </c>
      <c r="C75" s="13"/>
      <c r="D75" s="12"/>
      <c r="E75" s="12"/>
      <c r="F75" s="12"/>
      <c r="G75" s="29"/>
      <c r="H75" s="30"/>
    </row>
    <row r="76">
      <c r="B76" s="12">
        <v>3.0</v>
      </c>
      <c r="C76" s="13"/>
      <c r="D76" s="12"/>
      <c r="E76" s="12"/>
      <c r="F76" s="12"/>
      <c r="G76" s="29"/>
      <c r="H76" s="30"/>
    </row>
    <row r="77">
      <c r="B77" s="20" t="s">
        <v>15</v>
      </c>
      <c r="C77" s="4"/>
      <c r="D77" s="5"/>
      <c r="E77" s="9">
        <f>SUM(E74:E76)</f>
        <v>0</v>
      </c>
      <c r="F77" s="12"/>
      <c r="G77" s="29"/>
      <c r="H77" s="30"/>
    </row>
    <row r="78">
      <c r="B78" s="32" t="s">
        <v>24</v>
      </c>
      <c r="C78" s="4"/>
      <c r="D78" s="4"/>
      <c r="E78" s="4"/>
      <c r="F78" s="5"/>
      <c r="G78" s="29"/>
      <c r="H78" s="30"/>
    </row>
    <row r="79">
      <c r="B79" s="9" t="s">
        <v>2</v>
      </c>
      <c r="C79" s="33" t="s">
        <v>25</v>
      </c>
      <c r="D79" s="33" t="s">
        <v>26</v>
      </c>
      <c r="E79" s="9" t="s">
        <v>5</v>
      </c>
      <c r="F79" s="9" t="s">
        <v>6</v>
      </c>
      <c r="G79" s="29"/>
      <c r="H79" s="30"/>
    </row>
    <row r="80">
      <c r="B80" s="12">
        <v>1.0</v>
      </c>
      <c r="C80" s="13"/>
      <c r="D80" s="13"/>
      <c r="E80" s="12"/>
      <c r="F80" s="12"/>
      <c r="G80" s="29"/>
      <c r="H80" s="30"/>
    </row>
    <row r="81">
      <c r="B81" s="12">
        <v>2.0</v>
      </c>
      <c r="C81" s="13"/>
      <c r="D81" s="13"/>
      <c r="E81" s="12"/>
      <c r="F81" s="12"/>
      <c r="G81" s="29"/>
      <c r="H81" s="30"/>
    </row>
    <row r="82">
      <c r="B82" s="12">
        <v>3.0</v>
      </c>
      <c r="C82" s="12"/>
      <c r="D82" s="12"/>
      <c r="E82" s="12"/>
      <c r="F82" s="12"/>
      <c r="G82" s="29"/>
      <c r="H82" s="30"/>
    </row>
    <row r="83">
      <c r="B83" s="12">
        <v>4.0</v>
      </c>
      <c r="C83" s="12"/>
      <c r="D83" s="12"/>
      <c r="E83" s="12"/>
      <c r="F83" s="12"/>
      <c r="G83" s="29"/>
      <c r="H83" s="30"/>
    </row>
    <row r="84">
      <c r="B84" s="12">
        <v>5.0</v>
      </c>
      <c r="C84" s="12"/>
      <c r="D84" s="12"/>
      <c r="E84" s="12"/>
      <c r="F84" s="12"/>
      <c r="G84" s="29"/>
      <c r="H84" s="30"/>
    </row>
    <row r="85">
      <c r="B85" s="12">
        <v>6.0</v>
      </c>
      <c r="C85" s="12"/>
      <c r="D85" s="12"/>
      <c r="E85" s="12"/>
      <c r="F85" s="12"/>
      <c r="G85" s="10"/>
      <c r="H85" s="11"/>
    </row>
    <row r="86">
      <c r="B86" s="34"/>
    </row>
    <row r="88">
      <c r="A88" s="1"/>
      <c r="B88" s="3">
        <v>45811.0</v>
      </c>
      <c r="C88" s="4"/>
      <c r="D88" s="4"/>
      <c r="E88" s="4"/>
      <c r="F88" s="4"/>
      <c r="G88" s="4"/>
      <c r="H88" s="5"/>
    </row>
    <row r="89">
      <c r="B89" s="6" t="s">
        <v>0</v>
      </c>
      <c r="C89" s="4"/>
      <c r="D89" s="4"/>
      <c r="E89" s="4"/>
      <c r="F89" s="5"/>
      <c r="G89" s="7" t="s">
        <v>1</v>
      </c>
      <c r="H89" s="8"/>
    </row>
    <row r="90">
      <c r="B90" s="9" t="s">
        <v>2</v>
      </c>
      <c r="C90" s="9" t="s">
        <v>3</v>
      </c>
      <c r="D90" s="9" t="s">
        <v>4</v>
      </c>
      <c r="E90" s="9" t="s">
        <v>5</v>
      </c>
      <c r="F90" s="9" t="s">
        <v>6</v>
      </c>
      <c r="G90" s="10"/>
      <c r="H90" s="11"/>
    </row>
    <row r="91">
      <c r="B91" s="12">
        <v>1.0</v>
      </c>
      <c r="C91" s="13"/>
      <c r="D91" s="12"/>
      <c r="E91" s="12"/>
      <c r="F91" s="12"/>
      <c r="G91" s="14" t="s">
        <v>7</v>
      </c>
      <c r="H91" s="15">
        <f>H48 - SUMIF(F91:F100, "SR A/C - HDFC", E91:E100)-SUMIF(F117:F119, "SR A/C - HDFC", E117:E119)-SUMIF(F111:F113, "SR A/C - HDFC", E111:E113)+SUMIF(F105:F107, "SR A/C - HDFC", E105:E107)+SUMIF(F123:F128, "SR A/C - HDFC", E123:E128)</f>
        <v>3303.73</v>
      </c>
    </row>
    <row r="92">
      <c r="B92" s="12">
        <v>2.0</v>
      </c>
      <c r="C92" s="12"/>
      <c r="D92" s="12"/>
      <c r="E92" s="12"/>
      <c r="F92" s="12"/>
      <c r="G92" s="14" t="s">
        <v>8</v>
      </c>
      <c r="H92" s="15">
        <f>H49 - SUMIF(F91:F100, "DP A/C - Salary", E91:E100)-SUMIF(F117:F119, "DP A/C - Salary", E117:E119)-SUMIF(F111:F113, "DP A/C - Salary", E111:E113)+SUMIF(F105:F107, "DP A/C - Salary", E105:E107)+SUMIF(F123:F128, "DP A/C - Salary", E123:E128)</f>
        <v>5928</v>
      </c>
    </row>
    <row r="93">
      <c r="B93" s="12">
        <v>3.0</v>
      </c>
      <c r="C93" s="12"/>
      <c r="D93" s="12"/>
      <c r="E93" s="12"/>
      <c r="F93" s="12"/>
      <c r="G93" s="14" t="s">
        <v>9</v>
      </c>
      <c r="H93" s="15">
        <f>H50 - SUMIF(F91:F100, "SR CASH", E91:E100)-SUMIF(F117:F119, "SR CASH", E117:E119)-SUMIF(F111:F113, "SR CASH", E111:E113)+SUMIF(F105:F107, "SR CASH", E105:E107)+SUMIF(F123:F128, "SR CASH", E123:E128)</f>
        <v>1633</v>
      </c>
    </row>
    <row r="94">
      <c r="B94" s="12">
        <v>4.0</v>
      </c>
      <c r="C94" s="12"/>
      <c r="D94" s="12"/>
      <c r="E94" s="12"/>
      <c r="F94" s="12"/>
      <c r="G94" s="14" t="s">
        <v>10</v>
      </c>
      <c r="H94" s="15">
        <f>H51 - SUMIF(F91:F100, "DP CASH", E91:E100)-SUMIF(F117:F119, "DP CASH", E117:E119)-SUMIF(F111:F113, "DP CASH", E111:E113)+SUMIF(F105:F107, "DP CASH", E105:E107)+SUMIF(F123:F128, "DP CASH", E123:E128)</f>
        <v>839</v>
      </c>
    </row>
    <row r="95">
      <c r="B95" s="12">
        <v>5.0</v>
      </c>
      <c r="C95" s="12"/>
      <c r="D95" s="12"/>
      <c r="E95" s="12"/>
      <c r="F95" s="12"/>
      <c r="G95" s="14" t="s">
        <v>11</v>
      </c>
      <c r="H95" s="15">
        <f>H52 - SUMIF(F91:F100, "SR A/C - TDCC", E91:E100)-SUMIF(F117:F119, "SR A/C - TDCC", E117:E119)-SUMIF(F111:F113, "SR A/C - TDCC", E111:E113)+SUMIF(F105:F107, "SR A/C - TDCC", E105:E107)+SUMIF(F123:F128, "SR A/C - TDCC", E123:E128)</f>
        <v>106373.4</v>
      </c>
    </row>
    <row r="96">
      <c r="B96" s="12">
        <v>6.0</v>
      </c>
      <c r="C96" s="12"/>
      <c r="D96" s="12"/>
      <c r="E96" s="12"/>
      <c r="F96" s="12"/>
      <c r="G96" s="14" t="s">
        <v>12</v>
      </c>
      <c r="H96" s="15">
        <f>H53 - SUMIF(F91:F100, "DP A/C - IPPB", E91:E100)-SUMIF(F117:F119, "DP A/C - IPPB", E117:E119)-SUMIF(F111:F113, "DP A/C - IPPB", E111:E113)+SUMIF(F105:F107, "DP A/C - IPPB", E105:E107)+SUMIF(F123:F128, "DP A/C - IPPB", E123:E128)</f>
        <v>50</v>
      </c>
    </row>
    <row r="97">
      <c r="B97" s="12">
        <v>7.0</v>
      </c>
      <c r="C97" s="12"/>
      <c r="D97" s="12"/>
      <c r="E97" s="12"/>
      <c r="F97" s="12"/>
      <c r="G97" s="16"/>
      <c r="H97" s="5"/>
    </row>
    <row r="98">
      <c r="B98" s="12">
        <v>8.0</v>
      </c>
      <c r="C98" s="12"/>
      <c r="D98" s="12"/>
      <c r="E98" s="12"/>
      <c r="F98" s="12"/>
      <c r="G98" s="17" t="s">
        <v>13</v>
      </c>
      <c r="H98" s="5"/>
    </row>
    <row r="99">
      <c r="B99" s="12">
        <v>9.0</v>
      </c>
      <c r="C99" s="12"/>
      <c r="D99" s="12"/>
      <c r="E99" s="12"/>
      <c r="F99" s="12"/>
      <c r="G99" s="18">
        <f>E101+G56</f>
        <v>0</v>
      </c>
      <c r="H99" s="5"/>
    </row>
    <row r="100">
      <c r="B100" s="12">
        <v>10.0</v>
      </c>
      <c r="C100" s="12"/>
      <c r="D100" s="12"/>
      <c r="E100" s="12"/>
      <c r="F100" s="12"/>
      <c r="G100" s="19" t="s">
        <v>14</v>
      </c>
      <c r="H100" s="5"/>
    </row>
    <row r="101">
      <c r="B101" s="20" t="s">
        <v>15</v>
      </c>
      <c r="C101" s="4"/>
      <c r="D101" s="5"/>
      <c r="E101" s="9">
        <f>SUM(E91:E100)</f>
        <v>0</v>
      </c>
      <c r="F101" s="12"/>
      <c r="G101" s="16">
        <f>E108+G58</f>
        <v>0</v>
      </c>
      <c r="H101" s="5"/>
    </row>
    <row r="102">
      <c r="B102" s="16"/>
      <c r="C102" s="4"/>
      <c r="D102" s="4"/>
      <c r="E102" s="4"/>
      <c r="F102" s="5"/>
      <c r="G102" s="21" t="s">
        <v>16</v>
      </c>
      <c r="H102" s="5"/>
      <c r="I102" s="1"/>
    </row>
    <row r="103">
      <c r="B103" s="22" t="s">
        <v>17</v>
      </c>
      <c r="C103" s="4"/>
      <c r="D103" s="4"/>
      <c r="E103" s="4"/>
      <c r="F103" s="5"/>
      <c r="G103" s="16">
        <f>E114+G60-SUMIF(C105:C107,"Reimbursement",E105:E107)</f>
        <v>0</v>
      </c>
      <c r="H103" s="5"/>
    </row>
    <row r="104">
      <c r="B104" s="9" t="s">
        <v>2</v>
      </c>
      <c r="C104" s="23" t="s">
        <v>18</v>
      </c>
      <c r="D104" s="20" t="s">
        <v>4</v>
      </c>
      <c r="E104" s="9" t="s">
        <v>5</v>
      </c>
      <c r="F104" s="9" t="s">
        <v>6</v>
      </c>
      <c r="G104" s="24" t="s">
        <v>19</v>
      </c>
      <c r="H104" s="5"/>
    </row>
    <row r="105">
      <c r="B105" s="12">
        <v>1.0</v>
      </c>
      <c r="C105" s="25"/>
      <c r="D105" s="12"/>
      <c r="E105" s="13"/>
      <c r="F105" s="13"/>
      <c r="G105" s="26">
        <f>E120+G62</f>
        <v>0</v>
      </c>
      <c r="H105" s="5"/>
    </row>
    <row r="106">
      <c r="B106" s="12">
        <v>2.0</v>
      </c>
      <c r="C106" s="28"/>
      <c r="D106" s="12"/>
      <c r="E106" s="12"/>
      <c r="F106" s="12"/>
      <c r="G106" s="27"/>
      <c r="H106" s="8"/>
    </row>
    <row r="107">
      <c r="B107" s="12">
        <v>3.0</v>
      </c>
      <c r="C107" s="28"/>
      <c r="D107" s="12"/>
      <c r="E107" s="12"/>
      <c r="F107" s="12"/>
      <c r="G107" s="29"/>
      <c r="H107" s="30"/>
    </row>
    <row r="108">
      <c r="B108" s="20" t="s">
        <v>15</v>
      </c>
      <c r="C108" s="4"/>
      <c r="D108" s="5"/>
      <c r="E108" s="9">
        <f>SUM(E105:E107)</f>
        <v>0</v>
      </c>
      <c r="F108" s="12"/>
      <c r="G108" s="29"/>
      <c r="H108" s="30"/>
    </row>
    <row r="109">
      <c r="B109" s="31" t="s">
        <v>20</v>
      </c>
      <c r="C109" s="4"/>
      <c r="D109" s="4"/>
      <c r="E109" s="4"/>
      <c r="F109" s="5"/>
      <c r="G109" s="29"/>
      <c r="H109" s="30"/>
    </row>
    <row r="110">
      <c r="B110" s="9" t="s">
        <v>2</v>
      </c>
      <c r="C110" s="23" t="s">
        <v>21</v>
      </c>
      <c r="D110" s="20" t="s">
        <v>4</v>
      </c>
      <c r="E110" s="9" t="s">
        <v>5</v>
      </c>
      <c r="F110" s="9" t="s">
        <v>6</v>
      </c>
      <c r="G110" s="29"/>
      <c r="H110" s="30"/>
    </row>
    <row r="111">
      <c r="B111" s="12">
        <v>1.0</v>
      </c>
      <c r="C111" s="28"/>
      <c r="D111" s="12"/>
      <c r="E111" s="12"/>
      <c r="F111" s="12"/>
      <c r="G111" s="29"/>
      <c r="H111" s="30"/>
    </row>
    <row r="112">
      <c r="B112" s="12">
        <v>2.0</v>
      </c>
      <c r="C112" s="13"/>
      <c r="D112" s="12"/>
      <c r="E112" s="12"/>
      <c r="F112" s="12"/>
      <c r="G112" s="29"/>
      <c r="H112" s="30"/>
    </row>
    <row r="113">
      <c r="B113" s="12">
        <v>3.0</v>
      </c>
      <c r="C113" s="13"/>
      <c r="D113" s="12"/>
      <c r="E113" s="12"/>
      <c r="F113" s="12"/>
      <c r="G113" s="29"/>
      <c r="H113" s="30"/>
    </row>
    <row r="114">
      <c r="B114" s="20" t="s">
        <v>15</v>
      </c>
      <c r="C114" s="4"/>
      <c r="D114" s="5"/>
      <c r="E114" s="9">
        <f>SUM(E111:E113)</f>
        <v>0</v>
      </c>
      <c r="F114" s="12"/>
      <c r="G114" s="29"/>
      <c r="H114" s="30"/>
    </row>
    <row r="115">
      <c r="B115" s="32" t="s">
        <v>22</v>
      </c>
      <c r="C115" s="4"/>
      <c r="D115" s="4"/>
      <c r="E115" s="4"/>
      <c r="F115" s="5"/>
      <c r="G115" s="29"/>
      <c r="H115" s="30"/>
    </row>
    <row r="116">
      <c r="B116" s="9" t="s">
        <v>2</v>
      </c>
      <c r="C116" s="23" t="s">
        <v>23</v>
      </c>
      <c r="D116" s="20" t="s">
        <v>4</v>
      </c>
      <c r="E116" s="9" t="s">
        <v>5</v>
      </c>
      <c r="F116" s="9" t="s">
        <v>6</v>
      </c>
      <c r="G116" s="29"/>
      <c r="H116" s="30"/>
    </row>
    <row r="117">
      <c r="B117" s="12">
        <v>1.0</v>
      </c>
      <c r="C117" s="28"/>
      <c r="D117" s="12"/>
      <c r="E117" s="12"/>
      <c r="F117" s="12"/>
      <c r="G117" s="29"/>
      <c r="H117" s="30"/>
    </row>
    <row r="118">
      <c r="B118" s="12">
        <v>2.0</v>
      </c>
      <c r="C118" s="13"/>
      <c r="D118" s="12"/>
      <c r="E118" s="12"/>
      <c r="F118" s="12"/>
      <c r="G118" s="29"/>
      <c r="H118" s="30"/>
    </row>
    <row r="119">
      <c r="B119" s="12">
        <v>3.0</v>
      </c>
      <c r="C119" s="13"/>
      <c r="D119" s="12"/>
      <c r="E119" s="12"/>
      <c r="F119" s="12"/>
      <c r="G119" s="29"/>
      <c r="H119" s="30"/>
    </row>
    <row r="120">
      <c r="B120" s="20" t="s">
        <v>15</v>
      </c>
      <c r="C120" s="4"/>
      <c r="D120" s="5"/>
      <c r="E120" s="9">
        <f>SUM(E117:E119)</f>
        <v>0</v>
      </c>
      <c r="F120" s="12"/>
      <c r="G120" s="29"/>
      <c r="H120" s="30"/>
    </row>
    <row r="121">
      <c r="B121" s="32" t="s">
        <v>24</v>
      </c>
      <c r="C121" s="4"/>
      <c r="D121" s="4"/>
      <c r="E121" s="4"/>
      <c r="F121" s="5"/>
      <c r="G121" s="29"/>
      <c r="H121" s="30"/>
    </row>
    <row r="122">
      <c r="B122" s="9" t="s">
        <v>2</v>
      </c>
      <c r="C122" s="33" t="s">
        <v>25</v>
      </c>
      <c r="D122" s="33" t="s">
        <v>26</v>
      </c>
      <c r="E122" s="9" t="s">
        <v>5</v>
      </c>
      <c r="F122" s="9" t="s">
        <v>6</v>
      </c>
      <c r="G122" s="29"/>
      <c r="H122" s="30"/>
    </row>
    <row r="123">
      <c r="B123" s="12">
        <v>1.0</v>
      </c>
      <c r="C123" s="13"/>
      <c r="D123" s="13"/>
      <c r="E123" s="12"/>
      <c r="F123" s="12"/>
      <c r="G123" s="29"/>
      <c r="H123" s="30"/>
    </row>
    <row r="124">
      <c r="B124" s="12">
        <v>2.0</v>
      </c>
      <c r="C124" s="13"/>
      <c r="D124" s="13"/>
      <c r="E124" s="12"/>
      <c r="F124" s="12"/>
      <c r="G124" s="29"/>
      <c r="H124" s="30"/>
    </row>
    <row r="125">
      <c r="B125" s="12">
        <v>3.0</v>
      </c>
      <c r="C125" s="12"/>
      <c r="D125" s="12"/>
      <c r="E125" s="12"/>
      <c r="F125" s="12"/>
      <c r="G125" s="29"/>
      <c r="H125" s="30"/>
    </row>
    <row r="126">
      <c r="B126" s="12">
        <v>4.0</v>
      </c>
      <c r="C126" s="12"/>
      <c r="D126" s="12"/>
      <c r="E126" s="12"/>
      <c r="F126" s="12"/>
      <c r="G126" s="29"/>
      <c r="H126" s="30"/>
    </row>
    <row r="127">
      <c r="B127" s="12">
        <v>5.0</v>
      </c>
      <c r="C127" s="12"/>
      <c r="D127" s="12"/>
      <c r="E127" s="12"/>
      <c r="F127" s="12"/>
      <c r="G127" s="29"/>
      <c r="H127" s="30"/>
    </row>
    <row r="128">
      <c r="B128" s="12">
        <v>6.0</v>
      </c>
      <c r="C128" s="12"/>
      <c r="D128" s="12"/>
      <c r="E128" s="12"/>
      <c r="F128" s="12"/>
      <c r="G128" s="10"/>
      <c r="H128" s="11"/>
    </row>
    <row r="129">
      <c r="B129" s="34"/>
    </row>
    <row r="131">
      <c r="A131" s="1"/>
      <c r="B131" s="3">
        <v>45812.0</v>
      </c>
      <c r="C131" s="4"/>
      <c r="D131" s="4"/>
      <c r="E131" s="4"/>
      <c r="F131" s="4"/>
      <c r="G131" s="4"/>
      <c r="H131" s="5"/>
    </row>
    <row r="132">
      <c r="B132" s="6" t="s">
        <v>0</v>
      </c>
      <c r="C132" s="4"/>
      <c r="D132" s="4"/>
      <c r="E132" s="4"/>
      <c r="F132" s="5"/>
      <c r="G132" s="7" t="s">
        <v>1</v>
      </c>
      <c r="H132" s="8"/>
    </row>
    <row r="133">
      <c r="B133" s="9" t="s">
        <v>2</v>
      </c>
      <c r="C133" s="9" t="s">
        <v>3</v>
      </c>
      <c r="D133" s="9" t="s">
        <v>4</v>
      </c>
      <c r="E133" s="9" t="s">
        <v>5</v>
      </c>
      <c r="F133" s="9" t="s">
        <v>6</v>
      </c>
      <c r="G133" s="10"/>
      <c r="H133" s="11"/>
    </row>
    <row r="134">
      <c r="B134" s="12">
        <v>1.0</v>
      </c>
      <c r="C134" s="13"/>
      <c r="D134" s="13"/>
      <c r="E134" s="13"/>
      <c r="F134" s="13"/>
      <c r="G134" s="14" t="s">
        <v>7</v>
      </c>
      <c r="H134" s="15">
        <f>H91 - SUMIF(F134:F143, "SR A/C - HDFC", E134:E143)-SUMIF(F160:F162, "SR A/C - HDFC", E160:E162)-SUMIF(F154:F156, "SR A/C - HDFC", E154:E156)+SUMIF(F148:F150, "SR A/C - HDFC", E148:E150)+SUMIF(F166:F171, "SR A/C - HDFC", E166:E171)</f>
        <v>3303.73</v>
      </c>
    </row>
    <row r="135">
      <c r="B135" s="12">
        <v>2.0</v>
      </c>
      <c r="C135" s="13"/>
      <c r="D135" s="13"/>
      <c r="E135" s="13"/>
      <c r="F135" s="13"/>
      <c r="G135" s="14" t="s">
        <v>8</v>
      </c>
      <c r="H135" s="15">
        <f>H92 - SUMIF(F134:F143, "DP A/C - Salary", E134:E143)-SUMIF(F160:F162, "DP A/C - Salary", E160:E162)-SUMIF(F154:F156, "DP A/C - Salary", E154:E156)+SUMIF(F148:F150, "DP A/C - Salary", E148:E150)+SUMIF(F166:F171, "DP A/C - Salary", E166:E171)</f>
        <v>5928</v>
      </c>
    </row>
    <row r="136">
      <c r="B136" s="12">
        <v>3.0</v>
      </c>
      <c r="C136" s="12"/>
      <c r="D136" s="12"/>
      <c r="E136" s="12"/>
      <c r="F136" s="12"/>
      <c r="G136" s="14" t="s">
        <v>9</v>
      </c>
      <c r="H136" s="15">
        <f>H93 - SUMIF(F134:F143, "SR CASH", E134:E143)-SUMIF(F160:F162, "SR CASH", E160:E162)-SUMIF(F154:F156, "SR CASH", E154:E156)+SUMIF(F148:F150, "SR CASH", E148:E150)+SUMIF(F166:F171, "SR CASH", E166:E171)</f>
        <v>1633</v>
      </c>
    </row>
    <row r="137">
      <c r="B137" s="12">
        <v>4.0</v>
      </c>
      <c r="C137" s="12"/>
      <c r="D137" s="12"/>
      <c r="E137" s="12"/>
      <c r="F137" s="12"/>
      <c r="G137" s="14" t="s">
        <v>10</v>
      </c>
      <c r="H137" s="15">
        <f>H94 - SUMIF(F134:F143, "DP CASH", E134:E143)-SUMIF(F160:F162, "DP CASH", E160:E162)-SUMIF(F154:F156, "DP CASH", E154:E156)+SUMIF(F148:F150, "DP CASH", E148:E150)+SUMIF(F166:F171, "DP CASH", E166:E171)</f>
        <v>839</v>
      </c>
    </row>
    <row r="138">
      <c r="B138" s="12">
        <v>5.0</v>
      </c>
      <c r="C138" s="12"/>
      <c r="D138" s="12"/>
      <c r="E138" s="12"/>
      <c r="F138" s="12"/>
      <c r="G138" s="14" t="s">
        <v>11</v>
      </c>
      <c r="H138" s="15">
        <f>H95 - SUMIF(F134:F143, "SR A/C - TDCC", E134:E143)-SUMIF(F160:F162, "SR A/C - TDCC", E160:E162)-SUMIF(F154:F156, "SR A/C - TDCC", E154:E156)+SUMIF(F148:F150, "SR A/C - TDCC", E148:E150)+SUMIF(F166:F171, "SR A/C - TDCC", E166:E171)</f>
        <v>106373.4</v>
      </c>
    </row>
    <row r="139">
      <c r="B139" s="12">
        <v>6.0</v>
      </c>
      <c r="C139" s="12"/>
      <c r="D139" s="12"/>
      <c r="E139" s="12"/>
      <c r="F139" s="12"/>
      <c r="G139" s="14" t="s">
        <v>12</v>
      </c>
      <c r="H139" s="15">
        <f>H96 - SUMIF(F134:F143, "DP A/C - IPPB", E134:E143)-SUMIF(F160:F162, "DP A/C - IPPB", E160:E162)-SUMIF(F154:F156, "DP A/C - IPPB", E154:E156)+SUMIF(F148:F150, "DP A/C - IPPB", E148:E150)+SUMIF(F166:F171, "DP A/C - IPPB", E166:E171)</f>
        <v>50</v>
      </c>
    </row>
    <row r="140">
      <c r="B140" s="12">
        <v>7.0</v>
      </c>
      <c r="C140" s="12"/>
      <c r="D140" s="12"/>
      <c r="E140" s="12"/>
      <c r="F140" s="12"/>
      <c r="G140" s="16"/>
      <c r="H140" s="5"/>
    </row>
    <row r="141">
      <c r="B141" s="12">
        <v>8.0</v>
      </c>
      <c r="C141" s="12"/>
      <c r="D141" s="12"/>
      <c r="E141" s="12"/>
      <c r="F141" s="12"/>
      <c r="G141" s="17" t="s">
        <v>13</v>
      </c>
      <c r="H141" s="5"/>
    </row>
    <row r="142">
      <c r="B142" s="12">
        <v>9.0</v>
      </c>
      <c r="C142" s="12"/>
      <c r="D142" s="12"/>
      <c r="E142" s="12"/>
      <c r="F142" s="12"/>
      <c r="G142" s="18">
        <f>E144+G99</f>
        <v>0</v>
      </c>
      <c r="H142" s="5"/>
    </row>
    <row r="143">
      <c r="B143" s="12">
        <v>10.0</v>
      </c>
      <c r="C143" s="12"/>
      <c r="D143" s="12"/>
      <c r="E143" s="12"/>
      <c r="F143" s="12"/>
      <c r="G143" s="19" t="s">
        <v>14</v>
      </c>
      <c r="H143" s="5"/>
    </row>
    <row r="144">
      <c r="B144" s="20" t="s">
        <v>15</v>
      </c>
      <c r="C144" s="4"/>
      <c r="D144" s="5"/>
      <c r="E144" s="9">
        <f>SUM(E134:E143)</f>
        <v>0</v>
      </c>
      <c r="F144" s="12"/>
      <c r="G144" s="16">
        <f>E151+G101</f>
        <v>0</v>
      </c>
      <c r="H144" s="5"/>
    </row>
    <row r="145">
      <c r="B145" s="16"/>
      <c r="C145" s="4"/>
      <c r="D145" s="4"/>
      <c r="E145" s="4"/>
      <c r="F145" s="5"/>
      <c r="G145" s="21" t="s">
        <v>16</v>
      </c>
      <c r="H145" s="5"/>
      <c r="I145" s="1"/>
    </row>
    <row r="146">
      <c r="B146" s="22" t="s">
        <v>17</v>
      </c>
      <c r="C146" s="4"/>
      <c r="D146" s="4"/>
      <c r="E146" s="4"/>
      <c r="F146" s="5"/>
      <c r="G146" s="16">
        <f>E157+G103-SUMIF(C148:C150,"Reimbursement",E148:E150)</f>
        <v>0</v>
      </c>
      <c r="H146" s="5"/>
    </row>
    <row r="147">
      <c r="B147" s="9" t="s">
        <v>2</v>
      </c>
      <c r="C147" s="23" t="s">
        <v>18</v>
      </c>
      <c r="D147" s="20" t="s">
        <v>4</v>
      </c>
      <c r="E147" s="9" t="s">
        <v>5</v>
      </c>
      <c r="F147" s="9" t="s">
        <v>6</v>
      </c>
      <c r="G147" s="24" t="s">
        <v>19</v>
      </c>
      <c r="H147" s="5"/>
    </row>
    <row r="148">
      <c r="B148" s="12">
        <v>1.0</v>
      </c>
      <c r="C148" s="25"/>
      <c r="D148" s="12"/>
      <c r="E148" s="13"/>
      <c r="F148" s="12"/>
      <c r="G148" s="26">
        <f>E163+G105</f>
        <v>0</v>
      </c>
      <c r="H148" s="5"/>
    </row>
    <row r="149">
      <c r="B149" s="12">
        <v>2.0</v>
      </c>
      <c r="C149" s="28"/>
      <c r="D149" s="12"/>
      <c r="E149" s="12"/>
      <c r="F149" s="12"/>
      <c r="G149" s="27"/>
      <c r="H149" s="8"/>
    </row>
    <row r="150">
      <c r="B150" s="12">
        <v>3.0</v>
      </c>
      <c r="C150" s="28"/>
      <c r="D150" s="12"/>
      <c r="E150" s="12"/>
      <c r="F150" s="12"/>
      <c r="G150" s="29"/>
      <c r="H150" s="30"/>
    </row>
    <row r="151">
      <c r="B151" s="20" t="s">
        <v>15</v>
      </c>
      <c r="C151" s="4"/>
      <c r="D151" s="5"/>
      <c r="E151" s="9">
        <f>SUM(E148:E150)</f>
        <v>0</v>
      </c>
      <c r="F151" s="12"/>
      <c r="G151" s="29"/>
      <c r="H151" s="30"/>
    </row>
    <row r="152">
      <c r="B152" s="31" t="s">
        <v>20</v>
      </c>
      <c r="C152" s="4"/>
      <c r="D152" s="4"/>
      <c r="E152" s="4"/>
      <c r="F152" s="5"/>
      <c r="G152" s="29"/>
      <c r="H152" s="30"/>
    </row>
    <row r="153">
      <c r="B153" s="9" t="s">
        <v>2</v>
      </c>
      <c r="C153" s="23" t="s">
        <v>21</v>
      </c>
      <c r="D153" s="20" t="s">
        <v>4</v>
      </c>
      <c r="E153" s="9" t="s">
        <v>5</v>
      </c>
      <c r="F153" s="9" t="s">
        <v>6</v>
      </c>
      <c r="G153" s="29"/>
      <c r="H153" s="30"/>
    </row>
    <row r="154">
      <c r="B154" s="12">
        <v>1.0</v>
      </c>
      <c r="C154" s="28"/>
      <c r="D154" s="12"/>
      <c r="E154" s="12"/>
      <c r="F154" s="12"/>
      <c r="G154" s="29"/>
      <c r="H154" s="30"/>
    </row>
    <row r="155">
      <c r="B155" s="12">
        <v>2.0</v>
      </c>
      <c r="C155" s="13"/>
      <c r="D155" s="12"/>
      <c r="E155" s="12"/>
      <c r="F155" s="12"/>
      <c r="G155" s="29"/>
      <c r="H155" s="30"/>
    </row>
    <row r="156">
      <c r="B156" s="12">
        <v>3.0</v>
      </c>
      <c r="C156" s="13"/>
      <c r="D156" s="12"/>
      <c r="E156" s="12"/>
      <c r="F156" s="12"/>
      <c r="G156" s="29"/>
      <c r="H156" s="30"/>
    </row>
    <row r="157">
      <c r="B157" s="20" t="s">
        <v>15</v>
      </c>
      <c r="C157" s="4"/>
      <c r="D157" s="5"/>
      <c r="E157" s="9">
        <f>SUM(E154:E156)</f>
        <v>0</v>
      </c>
      <c r="F157" s="12"/>
      <c r="G157" s="29"/>
      <c r="H157" s="30"/>
    </row>
    <row r="158">
      <c r="B158" s="32" t="s">
        <v>22</v>
      </c>
      <c r="C158" s="4"/>
      <c r="D158" s="4"/>
      <c r="E158" s="4"/>
      <c r="F158" s="5"/>
      <c r="G158" s="29"/>
      <c r="H158" s="30"/>
    </row>
    <row r="159">
      <c r="B159" s="9" t="s">
        <v>2</v>
      </c>
      <c r="C159" s="23" t="s">
        <v>23</v>
      </c>
      <c r="D159" s="20" t="s">
        <v>4</v>
      </c>
      <c r="E159" s="9" t="s">
        <v>5</v>
      </c>
      <c r="F159" s="9" t="s">
        <v>6</v>
      </c>
      <c r="G159" s="29"/>
      <c r="H159" s="30"/>
    </row>
    <row r="160">
      <c r="B160" s="12">
        <v>1.0</v>
      </c>
      <c r="C160" s="25"/>
      <c r="D160" s="13"/>
      <c r="E160" s="13"/>
      <c r="F160" s="13"/>
      <c r="G160" s="29"/>
      <c r="H160" s="30"/>
    </row>
    <row r="161">
      <c r="B161" s="12">
        <v>2.0</v>
      </c>
      <c r="C161" s="13"/>
      <c r="D161" s="12"/>
      <c r="E161" s="12"/>
      <c r="F161" s="12"/>
      <c r="G161" s="29"/>
      <c r="H161" s="30"/>
    </row>
    <row r="162">
      <c r="B162" s="12">
        <v>3.0</v>
      </c>
      <c r="C162" s="13"/>
      <c r="D162" s="12"/>
      <c r="E162" s="12"/>
      <c r="F162" s="12"/>
      <c r="G162" s="29"/>
      <c r="H162" s="30"/>
    </row>
    <row r="163">
      <c r="B163" s="20" t="s">
        <v>15</v>
      </c>
      <c r="C163" s="4"/>
      <c r="D163" s="5"/>
      <c r="E163" s="9">
        <f>SUM(E160:E162)</f>
        <v>0</v>
      </c>
      <c r="F163" s="12"/>
      <c r="G163" s="29"/>
      <c r="H163" s="30"/>
    </row>
    <row r="164">
      <c r="B164" s="32" t="s">
        <v>24</v>
      </c>
      <c r="C164" s="4"/>
      <c r="D164" s="4"/>
      <c r="E164" s="4"/>
      <c r="F164" s="5"/>
      <c r="G164" s="29"/>
      <c r="H164" s="30"/>
    </row>
    <row r="165">
      <c r="B165" s="9" t="s">
        <v>2</v>
      </c>
      <c r="C165" s="33" t="s">
        <v>25</v>
      </c>
      <c r="D165" s="33" t="s">
        <v>26</v>
      </c>
      <c r="E165" s="9" t="s">
        <v>5</v>
      </c>
      <c r="F165" s="9" t="s">
        <v>6</v>
      </c>
      <c r="G165" s="29"/>
      <c r="H165" s="30"/>
    </row>
    <row r="166">
      <c r="B166" s="12">
        <v>1.0</v>
      </c>
      <c r="C166" s="13"/>
      <c r="D166" s="13"/>
      <c r="E166" s="13"/>
      <c r="F166" s="13"/>
      <c r="G166" s="29"/>
      <c r="H166" s="30"/>
    </row>
    <row r="167">
      <c r="B167" s="12">
        <v>2.0</v>
      </c>
      <c r="C167" s="13"/>
      <c r="D167" s="13"/>
      <c r="E167" s="13"/>
      <c r="F167" s="13"/>
      <c r="G167" s="29"/>
      <c r="H167" s="30"/>
    </row>
    <row r="168">
      <c r="B168" s="12">
        <v>3.0</v>
      </c>
      <c r="C168" s="12"/>
      <c r="D168" s="12"/>
      <c r="E168" s="12"/>
      <c r="F168" s="12"/>
      <c r="G168" s="29"/>
      <c r="H168" s="30"/>
    </row>
    <row r="169">
      <c r="B169" s="12">
        <v>4.0</v>
      </c>
      <c r="C169" s="12"/>
      <c r="D169" s="12"/>
      <c r="E169" s="12"/>
      <c r="F169" s="12"/>
      <c r="G169" s="29"/>
      <c r="H169" s="30"/>
    </row>
    <row r="170">
      <c r="B170" s="12">
        <v>5.0</v>
      </c>
      <c r="C170" s="12"/>
      <c r="D170" s="12"/>
      <c r="E170" s="12"/>
      <c r="F170" s="12"/>
      <c r="G170" s="29"/>
      <c r="H170" s="30"/>
    </row>
    <row r="171">
      <c r="B171" s="12">
        <v>6.0</v>
      </c>
      <c r="C171" s="12"/>
      <c r="D171" s="12"/>
      <c r="E171" s="12"/>
      <c r="F171" s="12"/>
      <c r="G171" s="10"/>
      <c r="H171" s="11"/>
    </row>
    <row r="172">
      <c r="B172" s="34"/>
    </row>
    <row r="174">
      <c r="A174" s="1"/>
      <c r="B174" s="3">
        <v>45813.0</v>
      </c>
      <c r="C174" s="4"/>
      <c r="D174" s="4"/>
      <c r="E174" s="4"/>
      <c r="F174" s="4"/>
      <c r="G174" s="4"/>
      <c r="H174" s="5"/>
    </row>
    <row r="175">
      <c r="B175" s="6" t="s">
        <v>0</v>
      </c>
      <c r="C175" s="4"/>
      <c r="D175" s="4"/>
      <c r="E175" s="4"/>
      <c r="F175" s="5"/>
      <c r="G175" s="7" t="s">
        <v>1</v>
      </c>
      <c r="H175" s="8"/>
    </row>
    <row r="176">
      <c r="B176" s="9" t="s">
        <v>2</v>
      </c>
      <c r="C176" s="9" t="s">
        <v>3</v>
      </c>
      <c r="D176" s="9" t="s">
        <v>4</v>
      </c>
      <c r="E176" s="9" t="s">
        <v>5</v>
      </c>
      <c r="F176" s="9" t="s">
        <v>6</v>
      </c>
      <c r="G176" s="10"/>
      <c r="H176" s="11"/>
    </row>
    <row r="177">
      <c r="B177" s="12">
        <v>1.0</v>
      </c>
      <c r="C177" s="13"/>
      <c r="D177" s="13"/>
      <c r="E177" s="13"/>
      <c r="F177" s="12"/>
      <c r="G177" s="14" t="s">
        <v>7</v>
      </c>
      <c r="H177" s="15">
        <f>H134 - SUMIF(F177:F186, "SR A/C - HDFC", E177:E186)-SUMIF(F203:F205, "SR A/C - HDFC", E203:E205)-SUMIF(F197:F199, "SR A/C - HDFC", E197:E199)+SUMIF(F191:F193, "SR A/C - HDFC", E191:E193)+SUMIF(F209:F214, "SR A/C - HDFC", E209:E214)</f>
        <v>3303.73</v>
      </c>
    </row>
    <row r="178">
      <c r="B178" s="12">
        <v>2.0</v>
      </c>
      <c r="C178" s="13"/>
      <c r="D178" s="13"/>
      <c r="E178" s="13"/>
      <c r="F178" s="13"/>
      <c r="G178" s="14" t="s">
        <v>8</v>
      </c>
      <c r="H178" s="15">
        <f>H135 - SUMIF(F177:F186, "DP A/C - Salary", E177:E186)-SUMIF(F203:F205, "DP A/C - Salary", E203:E205)-SUMIF(F197:F199, "DP A/C - Salary", E197:E199)+SUMIF(F191:F193, "DP A/C - Salary", E191:E193)+SUMIF(F209:F214, "DP A/C - Salary", E209:E214)</f>
        <v>5928</v>
      </c>
    </row>
    <row r="179">
      <c r="B179" s="12">
        <v>3.0</v>
      </c>
      <c r="C179" s="12"/>
      <c r="D179" s="12"/>
      <c r="E179" s="12"/>
      <c r="F179" s="12"/>
      <c r="G179" s="14" t="s">
        <v>9</v>
      </c>
      <c r="H179" s="15">
        <f>H136 - SUMIF(F177:F186, "SR CASH", E177:E186)-SUMIF(F203:F205, "SR CASH", E203:E205)-SUMIF(F197:F199, "SR CASH", E197:E199)+SUMIF(F191:F193, "SR CASH", E191:E193)+SUMIF(F209:F214, "SR CASH", E209:E214)</f>
        <v>1633</v>
      </c>
    </row>
    <row r="180">
      <c r="B180" s="12">
        <v>4.0</v>
      </c>
      <c r="C180" s="12"/>
      <c r="D180" s="12"/>
      <c r="E180" s="12"/>
      <c r="F180" s="12"/>
      <c r="G180" s="14" t="s">
        <v>10</v>
      </c>
      <c r="H180" s="15">
        <f>H137 - SUMIF(F177:F186, "DP CASH", E177:E186)-SUMIF(F203:F205, "DP CASH", E203:E205)-SUMIF(F197:F199, "DP CASH", E197:E199)+SUMIF(F191:F193, "DP CASH", E191:E193)+SUMIF(F209:F214, "DP CASH", E209:E214)</f>
        <v>839</v>
      </c>
    </row>
    <row r="181">
      <c r="B181" s="12">
        <v>5.0</v>
      </c>
      <c r="C181" s="12"/>
      <c r="D181" s="12"/>
      <c r="E181" s="12"/>
      <c r="F181" s="12"/>
      <c r="G181" s="14" t="s">
        <v>11</v>
      </c>
      <c r="H181" s="15">
        <f>H138 - SUMIF(F177:F186, "SR A/C - TDCC", E177:E186)-SUMIF(F203:F205, "SR A/C - TDCC", E203:E205)-SUMIF(F197:F199, "SR A/C - TDCC", E197:E199)+SUMIF(F191:F193, "SR A/C - TDCC", E191:E193)+SUMIF(F209:F214, "SR A/C - TDCC", E209:E214)</f>
        <v>106373.4</v>
      </c>
    </row>
    <row r="182">
      <c r="B182" s="12">
        <v>6.0</v>
      </c>
      <c r="C182" s="12"/>
      <c r="D182" s="12"/>
      <c r="E182" s="12"/>
      <c r="F182" s="12"/>
      <c r="G182" s="14" t="s">
        <v>12</v>
      </c>
      <c r="H182" s="15">
        <f>H139 - SUMIF(F177:F186, "DP A/C - IPPB", E177:E186)-SUMIF(F203:F205, "DP A/C - IPPB", E203:E205)-SUMIF(F197:F199, "DP A/C - IPPB", E197:E199)+SUMIF(F191:F193, "DP A/C - IPPB", E191:E193)+SUMIF(F209:F214, "DP A/C - IPPB", E209:E214)</f>
        <v>50</v>
      </c>
    </row>
    <row r="183">
      <c r="B183" s="12">
        <v>7.0</v>
      </c>
      <c r="C183" s="12"/>
      <c r="D183" s="12"/>
      <c r="E183" s="12"/>
      <c r="F183" s="12"/>
      <c r="G183" s="16"/>
      <c r="H183" s="5"/>
    </row>
    <row r="184">
      <c r="B184" s="12">
        <v>8.0</v>
      </c>
      <c r="C184" s="12"/>
      <c r="D184" s="12"/>
      <c r="E184" s="12"/>
      <c r="F184" s="12"/>
      <c r="G184" s="17" t="s">
        <v>13</v>
      </c>
      <c r="H184" s="5"/>
    </row>
    <row r="185">
      <c r="B185" s="12">
        <v>9.0</v>
      </c>
      <c r="C185" s="12"/>
      <c r="D185" s="12"/>
      <c r="E185" s="12"/>
      <c r="F185" s="12"/>
      <c r="G185" s="18">
        <f>E187+G142</f>
        <v>0</v>
      </c>
      <c r="H185" s="5"/>
    </row>
    <row r="186">
      <c r="B186" s="12">
        <v>10.0</v>
      </c>
      <c r="C186" s="12"/>
      <c r="D186" s="12"/>
      <c r="E186" s="12"/>
      <c r="F186" s="12"/>
      <c r="G186" s="19" t="s">
        <v>14</v>
      </c>
      <c r="H186" s="5"/>
    </row>
    <row r="187">
      <c r="B187" s="20" t="s">
        <v>15</v>
      </c>
      <c r="C187" s="4"/>
      <c r="D187" s="5"/>
      <c r="E187" s="9">
        <f>SUM(E177:E186)</f>
        <v>0</v>
      </c>
      <c r="F187" s="12"/>
      <c r="G187" s="16">
        <f>E194+G144</f>
        <v>0</v>
      </c>
      <c r="H187" s="5"/>
    </row>
    <row r="188">
      <c r="B188" s="16"/>
      <c r="C188" s="4"/>
      <c r="D188" s="4"/>
      <c r="E188" s="4"/>
      <c r="F188" s="5"/>
      <c r="G188" s="21" t="s">
        <v>16</v>
      </c>
      <c r="H188" s="5"/>
      <c r="I188" s="1"/>
    </row>
    <row r="189">
      <c r="B189" s="22" t="s">
        <v>17</v>
      </c>
      <c r="C189" s="4"/>
      <c r="D189" s="4"/>
      <c r="E189" s="4"/>
      <c r="F189" s="5"/>
      <c r="G189" s="16">
        <f>E200+G146-SUMIF(C191:C193,"Reimbursement",E191:E193)</f>
        <v>0</v>
      </c>
      <c r="H189" s="5"/>
    </row>
    <row r="190">
      <c r="B190" s="9" t="s">
        <v>2</v>
      </c>
      <c r="C190" s="23" t="s">
        <v>18</v>
      </c>
      <c r="D190" s="20" t="s">
        <v>4</v>
      </c>
      <c r="E190" s="9" t="s">
        <v>5</v>
      </c>
      <c r="F190" s="9" t="s">
        <v>6</v>
      </c>
      <c r="G190" s="24" t="s">
        <v>19</v>
      </c>
      <c r="H190" s="5"/>
    </row>
    <row r="191">
      <c r="B191" s="12">
        <v>1.0</v>
      </c>
      <c r="C191" s="25"/>
      <c r="D191" s="12"/>
      <c r="E191" s="13"/>
      <c r="F191" s="13"/>
      <c r="G191" s="26">
        <f>E206+G148</f>
        <v>0</v>
      </c>
      <c r="H191" s="5"/>
    </row>
    <row r="192">
      <c r="B192" s="12">
        <v>2.0</v>
      </c>
      <c r="C192" s="28"/>
      <c r="D192" s="12"/>
      <c r="E192" s="12"/>
      <c r="F192" s="12"/>
      <c r="G192" s="27"/>
      <c r="H192" s="8"/>
    </row>
    <row r="193">
      <c r="B193" s="12">
        <v>3.0</v>
      </c>
      <c r="C193" s="28"/>
      <c r="D193" s="12"/>
      <c r="E193" s="12"/>
      <c r="F193" s="12"/>
      <c r="G193" s="29"/>
      <c r="H193" s="30"/>
    </row>
    <row r="194">
      <c r="B194" s="20" t="s">
        <v>15</v>
      </c>
      <c r="C194" s="4"/>
      <c r="D194" s="5"/>
      <c r="E194" s="9">
        <f>SUM(E191:E193)</f>
        <v>0</v>
      </c>
      <c r="F194" s="12"/>
      <c r="G194" s="29"/>
      <c r="H194" s="30"/>
    </row>
    <row r="195">
      <c r="B195" s="31" t="s">
        <v>20</v>
      </c>
      <c r="C195" s="4"/>
      <c r="D195" s="4"/>
      <c r="E195" s="4"/>
      <c r="F195" s="5"/>
      <c r="G195" s="29"/>
      <c r="H195" s="30"/>
    </row>
    <row r="196">
      <c r="B196" s="9" t="s">
        <v>2</v>
      </c>
      <c r="C196" s="23" t="s">
        <v>21</v>
      </c>
      <c r="D196" s="20" t="s">
        <v>4</v>
      </c>
      <c r="E196" s="9" t="s">
        <v>5</v>
      </c>
      <c r="F196" s="9" t="s">
        <v>6</v>
      </c>
      <c r="G196" s="29"/>
      <c r="H196" s="30"/>
    </row>
    <row r="197">
      <c r="B197" s="12">
        <v>1.0</v>
      </c>
      <c r="C197" s="28"/>
      <c r="D197" s="12"/>
      <c r="E197" s="12"/>
      <c r="F197" s="12"/>
      <c r="G197" s="29"/>
      <c r="H197" s="30"/>
    </row>
    <row r="198">
      <c r="B198" s="12">
        <v>2.0</v>
      </c>
      <c r="C198" s="13"/>
      <c r="D198" s="12"/>
      <c r="E198" s="12"/>
      <c r="F198" s="12"/>
      <c r="G198" s="29"/>
      <c r="H198" s="30"/>
    </row>
    <row r="199">
      <c r="B199" s="12">
        <v>3.0</v>
      </c>
      <c r="C199" s="13"/>
      <c r="D199" s="12"/>
      <c r="E199" s="12"/>
      <c r="F199" s="12"/>
      <c r="G199" s="29"/>
      <c r="H199" s="30"/>
    </row>
    <row r="200">
      <c r="B200" s="20" t="s">
        <v>15</v>
      </c>
      <c r="C200" s="4"/>
      <c r="D200" s="5"/>
      <c r="E200" s="9">
        <f>SUM(E197:E199)</f>
        <v>0</v>
      </c>
      <c r="F200" s="12"/>
      <c r="G200" s="29"/>
      <c r="H200" s="30"/>
    </row>
    <row r="201">
      <c r="B201" s="32" t="s">
        <v>22</v>
      </c>
      <c r="C201" s="4"/>
      <c r="D201" s="4"/>
      <c r="E201" s="4"/>
      <c r="F201" s="5"/>
      <c r="G201" s="29"/>
      <c r="H201" s="30"/>
    </row>
    <row r="202">
      <c r="B202" s="9" t="s">
        <v>2</v>
      </c>
      <c r="C202" s="23" t="s">
        <v>23</v>
      </c>
      <c r="D202" s="20" t="s">
        <v>4</v>
      </c>
      <c r="E202" s="9" t="s">
        <v>5</v>
      </c>
      <c r="F202" s="9" t="s">
        <v>6</v>
      </c>
      <c r="G202" s="29"/>
      <c r="H202" s="30"/>
    </row>
    <row r="203">
      <c r="B203" s="12">
        <v>1.0</v>
      </c>
      <c r="C203" s="28"/>
      <c r="D203" s="12"/>
      <c r="E203" s="12"/>
      <c r="F203" s="12"/>
      <c r="G203" s="29"/>
      <c r="H203" s="30"/>
    </row>
    <row r="204">
      <c r="B204" s="12">
        <v>2.0</v>
      </c>
      <c r="C204" s="13"/>
      <c r="D204" s="12"/>
      <c r="E204" s="12"/>
      <c r="F204" s="12"/>
      <c r="G204" s="29"/>
      <c r="H204" s="30"/>
    </row>
    <row r="205">
      <c r="B205" s="12">
        <v>3.0</v>
      </c>
      <c r="C205" s="13"/>
      <c r="D205" s="12"/>
      <c r="E205" s="12"/>
      <c r="F205" s="12"/>
      <c r="G205" s="29"/>
      <c r="H205" s="30"/>
    </row>
    <row r="206">
      <c r="B206" s="20" t="s">
        <v>15</v>
      </c>
      <c r="C206" s="4"/>
      <c r="D206" s="5"/>
      <c r="E206" s="9">
        <f>SUM(E203:E205)</f>
        <v>0</v>
      </c>
      <c r="F206" s="12"/>
      <c r="G206" s="29"/>
      <c r="H206" s="30"/>
    </row>
    <row r="207">
      <c r="B207" s="32" t="s">
        <v>24</v>
      </c>
      <c r="C207" s="4"/>
      <c r="D207" s="4"/>
      <c r="E207" s="4"/>
      <c r="F207" s="5"/>
      <c r="G207" s="29"/>
      <c r="H207" s="30"/>
    </row>
    <row r="208">
      <c r="B208" s="9" t="s">
        <v>2</v>
      </c>
      <c r="C208" s="33" t="s">
        <v>25</v>
      </c>
      <c r="D208" s="33" t="s">
        <v>26</v>
      </c>
      <c r="E208" s="9" t="s">
        <v>5</v>
      </c>
      <c r="F208" s="9" t="s">
        <v>6</v>
      </c>
      <c r="G208" s="29"/>
      <c r="H208" s="30"/>
    </row>
    <row r="209">
      <c r="B209" s="12">
        <v>1.0</v>
      </c>
      <c r="C209" s="13"/>
      <c r="D209" s="13"/>
      <c r="E209" s="13"/>
      <c r="F209" s="13"/>
      <c r="G209" s="29"/>
      <c r="H209" s="30"/>
    </row>
    <row r="210">
      <c r="B210" s="12">
        <v>2.0</v>
      </c>
      <c r="C210" s="13"/>
      <c r="D210" s="13"/>
      <c r="E210" s="13"/>
      <c r="F210" s="13"/>
      <c r="G210" s="29"/>
      <c r="H210" s="30"/>
    </row>
    <row r="211">
      <c r="B211" s="12">
        <v>3.0</v>
      </c>
      <c r="C211" s="12"/>
      <c r="D211" s="12"/>
      <c r="E211" s="12"/>
      <c r="F211" s="12"/>
      <c r="G211" s="29"/>
      <c r="H211" s="30"/>
    </row>
    <row r="212">
      <c r="B212" s="12">
        <v>4.0</v>
      </c>
      <c r="C212" s="12"/>
      <c r="D212" s="12"/>
      <c r="E212" s="12"/>
      <c r="F212" s="12"/>
      <c r="G212" s="29"/>
      <c r="H212" s="30"/>
    </row>
    <row r="213">
      <c r="B213" s="12">
        <v>5.0</v>
      </c>
      <c r="C213" s="12"/>
      <c r="D213" s="12"/>
      <c r="E213" s="12"/>
      <c r="F213" s="12"/>
      <c r="G213" s="29"/>
      <c r="H213" s="30"/>
    </row>
    <row r="214">
      <c r="B214" s="12">
        <v>6.0</v>
      </c>
      <c r="C214" s="12"/>
      <c r="D214" s="12"/>
      <c r="E214" s="12"/>
      <c r="F214" s="12"/>
      <c r="G214" s="10"/>
      <c r="H214" s="11"/>
    </row>
    <row r="215">
      <c r="B215" s="34"/>
    </row>
    <row r="217">
      <c r="A217" s="1"/>
      <c r="B217" s="3">
        <v>45814.0</v>
      </c>
      <c r="C217" s="4"/>
      <c r="D217" s="4"/>
      <c r="E217" s="4"/>
      <c r="F217" s="4"/>
      <c r="G217" s="4"/>
      <c r="H217" s="5"/>
    </row>
    <row r="218">
      <c r="B218" s="6" t="s">
        <v>0</v>
      </c>
      <c r="C218" s="4"/>
      <c r="D218" s="4"/>
      <c r="E218" s="4"/>
      <c r="F218" s="5"/>
      <c r="G218" s="7" t="s">
        <v>1</v>
      </c>
      <c r="H218" s="8"/>
    </row>
    <row r="219">
      <c r="B219" s="9" t="s">
        <v>2</v>
      </c>
      <c r="C219" s="9" t="s">
        <v>3</v>
      </c>
      <c r="D219" s="9" t="s">
        <v>4</v>
      </c>
      <c r="E219" s="9" t="s">
        <v>5</v>
      </c>
      <c r="F219" s="9" t="s">
        <v>6</v>
      </c>
      <c r="G219" s="10"/>
      <c r="H219" s="11"/>
    </row>
    <row r="220">
      <c r="B220" s="12">
        <v>1.0</v>
      </c>
      <c r="C220" s="13"/>
      <c r="D220" s="13"/>
      <c r="E220" s="13"/>
      <c r="F220" s="12"/>
      <c r="G220" s="14" t="s">
        <v>7</v>
      </c>
      <c r="H220" s="15">
        <f>H177 - SUMIF(F220:F229, "SR A/C - HDFC", E220:E229)-SUMIF(F246:F248, "SR A/C - HDFC", E246:E248)-SUMIF(F240:F242, "SR A/C - HDFC", E240:E242)+SUMIF(F234:F236, "SR A/C - HDFC", E234:E236)+SUMIF(F252:F257, "SR A/C - HDFC", E252:E257)</f>
        <v>3303.73</v>
      </c>
    </row>
    <row r="221">
      <c r="B221" s="12">
        <v>2.0</v>
      </c>
      <c r="C221" s="13"/>
      <c r="D221" s="13"/>
      <c r="E221" s="13"/>
      <c r="F221" s="13"/>
      <c r="G221" s="14" t="s">
        <v>8</v>
      </c>
      <c r="H221" s="15">
        <f>H178 - SUMIF(F220:F229, "DP A/C - Salary", E220:E229)-SUMIF(F246:F248, "DP A/C - Salary", E246:E248)-SUMIF(F240:F242, "DP A/C - Salary", E240:E242)+SUMIF(F234:F236, "DP A/C - Salary", E234:E236)+SUMIF(F252:F257, "DP A/C - Salary", E252:E257)</f>
        <v>5928</v>
      </c>
    </row>
    <row r="222">
      <c r="B222" s="12">
        <v>3.0</v>
      </c>
      <c r="C222" s="13"/>
      <c r="D222" s="13"/>
      <c r="E222" s="13"/>
      <c r="F222" s="13"/>
      <c r="G222" s="14" t="s">
        <v>9</v>
      </c>
      <c r="H222" s="15">
        <f>H179 - SUMIF(F220:F229, "SR CASH", E220:E229)-SUMIF(F246:F248, "SR CASH", E246:E248)-SUMIF(F240:F242, "SR CASH", E240:E242)+SUMIF(F234:F236, "SR CASH", E234:E236)+SUMIF(F252:F257, "SR CASH", E252:E257)</f>
        <v>1633</v>
      </c>
    </row>
    <row r="223">
      <c r="B223" s="12">
        <v>4.0</v>
      </c>
      <c r="C223" s="12"/>
      <c r="D223" s="12"/>
      <c r="E223" s="12"/>
      <c r="F223" s="12"/>
      <c r="G223" s="14" t="s">
        <v>10</v>
      </c>
      <c r="H223" s="15">
        <f>H180 - SUMIF(F220:F229, "DP CASH", E220:E229)-SUMIF(F246:F248, "DP CASH", E246:E248)-SUMIF(F240:F242, "DP CASH", E240:E242)+SUMIF(F234:F236, "DP CASH", E234:E236)+SUMIF(F252:F257, "DP CASH", E252:E257)</f>
        <v>839</v>
      </c>
    </row>
    <row r="224">
      <c r="B224" s="12">
        <v>5.0</v>
      </c>
      <c r="C224" s="12"/>
      <c r="D224" s="12"/>
      <c r="E224" s="12"/>
      <c r="F224" s="12"/>
      <c r="G224" s="14" t="s">
        <v>11</v>
      </c>
      <c r="H224" s="15">
        <f>H181 - SUMIF(F220:F229, "SR A/C - TDCC", E220:E229)-SUMIF(F246:F248, "SR A/C - TDCC", E246:E248)-SUMIF(F240:F242, "SR A/C - TDCC", E240:E242)+SUMIF(F234:F236, "SR A/C - TDCC", E234:E236)+SUMIF(F252:F257, "SR A/C - TDCC", E252:E257)</f>
        <v>106373.4</v>
      </c>
    </row>
    <row r="225">
      <c r="B225" s="12">
        <v>6.0</v>
      </c>
      <c r="C225" s="12"/>
      <c r="D225" s="12"/>
      <c r="E225" s="12"/>
      <c r="F225" s="12"/>
      <c r="G225" s="14" t="s">
        <v>12</v>
      </c>
      <c r="H225" s="15">
        <f>H182 - SUMIF(F220:F229, "DP A/C - IPPB", E220:E229)-SUMIF(F246:F248, "DP A/C - IPPB", E246:E248)-SUMIF(F240:F242, "DP A/C - IPPB", E240:E242)+SUMIF(F234:F236, "DP A/C - IPPB", E234:E236)+SUMIF(F252:F257, "DP A/C - IPPB", E252:E257)</f>
        <v>50</v>
      </c>
    </row>
    <row r="226">
      <c r="B226" s="12">
        <v>7.0</v>
      </c>
      <c r="C226" s="12"/>
      <c r="D226" s="12"/>
      <c r="E226" s="12"/>
      <c r="F226" s="12"/>
      <c r="G226" s="16"/>
      <c r="H226" s="5"/>
    </row>
    <row r="227">
      <c r="B227" s="12">
        <v>8.0</v>
      </c>
      <c r="C227" s="12"/>
      <c r="D227" s="12"/>
      <c r="E227" s="12"/>
      <c r="F227" s="12"/>
      <c r="G227" s="17" t="s">
        <v>13</v>
      </c>
      <c r="H227" s="5"/>
    </row>
    <row r="228">
      <c r="B228" s="12">
        <v>9.0</v>
      </c>
      <c r="C228" s="12"/>
      <c r="D228" s="12"/>
      <c r="E228" s="12"/>
      <c r="F228" s="12"/>
      <c r="G228" s="18">
        <f>E230+G185</f>
        <v>0</v>
      </c>
      <c r="H228" s="5"/>
    </row>
    <row r="229">
      <c r="B229" s="12">
        <v>10.0</v>
      </c>
      <c r="C229" s="12"/>
      <c r="D229" s="12"/>
      <c r="E229" s="12"/>
      <c r="F229" s="12"/>
      <c r="G229" s="19" t="s">
        <v>14</v>
      </c>
      <c r="H229" s="5"/>
    </row>
    <row r="230">
      <c r="B230" s="20" t="s">
        <v>15</v>
      </c>
      <c r="C230" s="4"/>
      <c r="D230" s="5"/>
      <c r="E230" s="9">
        <f>SUM(E220:E229)</f>
        <v>0</v>
      </c>
      <c r="F230" s="12"/>
      <c r="G230" s="16">
        <f>E237+G187</f>
        <v>0</v>
      </c>
      <c r="H230" s="5"/>
    </row>
    <row r="231">
      <c r="B231" s="16"/>
      <c r="C231" s="4"/>
      <c r="D231" s="4"/>
      <c r="E231" s="4"/>
      <c r="F231" s="5"/>
      <c r="G231" s="21" t="s">
        <v>16</v>
      </c>
      <c r="H231" s="5"/>
      <c r="I231" s="1"/>
    </row>
    <row r="232">
      <c r="B232" s="22" t="s">
        <v>17</v>
      </c>
      <c r="C232" s="4"/>
      <c r="D232" s="4"/>
      <c r="E232" s="4"/>
      <c r="F232" s="5"/>
      <c r="G232" s="16">
        <f>E243+G189-SUMIF(C234:C236,"Reimbursement",E234:E236)</f>
        <v>0</v>
      </c>
      <c r="H232" s="5"/>
    </row>
    <row r="233">
      <c r="B233" s="9" t="s">
        <v>2</v>
      </c>
      <c r="C233" s="23" t="s">
        <v>18</v>
      </c>
      <c r="D233" s="20" t="s">
        <v>4</v>
      </c>
      <c r="E233" s="9" t="s">
        <v>5</v>
      </c>
      <c r="F233" s="9" t="s">
        <v>6</v>
      </c>
      <c r="G233" s="24" t="s">
        <v>19</v>
      </c>
      <c r="H233" s="5"/>
    </row>
    <row r="234">
      <c r="B234" s="12">
        <v>1.0</v>
      </c>
      <c r="C234" s="25"/>
      <c r="D234" s="13"/>
      <c r="E234" s="13"/>
      <c r="F234" s="13"/>
      <c r="G234" s="26">
        <f>E249+G191</f>
        <v>0</v>
      </c>
      <c r="H234" s="5"/>
    </row>
    <row r="235">
      <c r="B235" s="12">
        <v>2.0</v>
      </c>
      <c r="C235" s="28"/>
      <c r="D235" s="12"/>
      <c r="E235" s="12"/>
      <c r="F235" s="12"/>
      <c r="G235" s="27"/>
      <c r="H235" s="8"/>
    </row>
    <row r="236">
      <c r="B236" s="12">
        <v>3.0</v>
      </c>
      <c r="C236" s="28"/>
      <c r="D236" s="12"/>
      <c r="E236" s="12"/>
      <c r="F236" s="12"/>
      <c r="G236" s="29"/>
      <c r="H236" s="30"/>
    </row>
    <row r="237">
      <c r="B237" s="20" t="s">
        <v>15</v>
      </c>
      <c r="C237" s="4"/>
      <c r="D237" s="5"/>
      <c r="E237" s="9">
        <f>SUM(E234:E236)</f>
        <v>0</v>
      </c>
      <c r="F237" s="12"/>
      <c r="G237" s="29"/>
      <c r="H237" s="30"/>
    </row>
    <row r="238">
      <c r="B238" s="31" t="s">
        <v>20</v>
      </c>
      <c r="C238" s="4"/>
      <c r="D238" s="4"/>
      <c r="E238" s="4"/>
      <c r="F238" s="5"/>
      <c r="G238" s="29"/>
      <c r="H238" s="30"/>
    </row>
    <row r="239">
      <c r="B239" s="9" t="s">
        <v>2</v>
      </c>
      <c r="C239" s="23" t="s">
        <v>21</v>
      </c>
      <c r="D239" s="20" t="s">
        <v>4</v>
      </c>
      <c r="E239" s="9" t="s">
        <v>5</v>
      </c>
      <c r="F239" s="9" t="s">
        <v>6</v>
      </c>
      <c r="G239" s="29"/>
      <c r="H239" s="30"/>
    </row>
    <row r="240">
      <c r="B240" s="12">
        <v>1.0</v>
      </c>
      <c r="C240" s="28"/>
      <c r="D240" s="12"/>
      <c r="E240" s="12"/>
      <c r="F240" s="12"/>
      <c r="G240" s="29"/>
      <c r="H240" s="30"/>
    </row>
    <row r="241">
      <c r="B241" s="12">
        <v>2.0</v>
      </c>
      <c r="C241" s="13"/>
      <c r="D241" s="12"/>
      <c r="E241" s="12"/>
      <c r="F241" s="12"/>
      <c r="G241" s="29"/>
      <c r="H241" s="30"/>
    </row>
    <row r="242">
      <c r="B242" s="12">
        <v>3.0</v>
      </c>
      <c r="C242" s="13"/>
      <c r="D242" s="12"/>
      <c r="E242" s="12"/>
      <c r="F242" s="12"/>
      <c r="G242" s="29"/>
      <c r="H242" s="30"/>
    </row>
    <row r="243">
      <c r="B243" s="20" t="s">
        <v>15</v>
      </c>
      <c r="C243" s="4"/>
      <c r="D243" s="5"/>
      <c r="E243" s="9">
        <f>SUM(E240:E242)</f>
        <v>0</v>
      </c>
      <c r="F243" s="12"/>
      <c r="G243" s="29"/>
      <c r="H243" s="30"/>
    </row>
    <row r="244">
      <c r="B244" s="32" t="s">
        <v>22</v>
      </c>
      <c r="C244" s="4"/>
      <c r="D244" s="4"/>
      <c r="E244" s="4"/>
      <c r="F244" s="5"/>
      <c r="G244" s="29"/>
      <c r="H244" s="30"/>
    </row>
    <row r="245">
      <c r="B245" s="9" t="s">
        <v>2</v>
      </c>
      <c r="C245" s="23" t="s">
        <v>23</v>
      </c>
      <c r="D245" s="20" t="s">
        <v>4</v>
      </c>
      <c r="E245" s="9" t="s">
        <v>5</v>
      </c>
      <c r="F245" s="9" t="s">
        <v>6</v>
      </c>
      <c r="G245" s="29"/>
      <c r="H245" s="30"/>
    </row>
    <row r="246">
      <c r="B246" s="12">
        <v>1.0</v>
      </c>
      <c r="C246" s="25"/>
      <c r="D246" s="13"/>
      <c r="E246" s="13"/>
      <c r="F246" s="13"/>
      <c r="G246" s="29"/>
      <c r="H246" s="30"/>
    </row>
    <row r="247">
      <c r="B247" s="12">
        <v>2.0</v>
      </c>
      <c r="C247" s="13"/>
      <c r="D247" s="12"/>
      <c r="E247" s="12"/>
      <c r="F247" s="12"/>
      <c r="G247" s="29"/>
      <c r="H247" s="30"/>
    </row>
    <row r="248">
      <c r="B248" s="12">
        <v>3.0</v>
      </c>
      <c r="C248" s="13"/>
      <c r="D248" s="12"/>
      <c r="E248" s="12"/>
      <c r="F248" s="12"/>
      <c r="G248" s="29"/>
      <c r="H248" s="30"/>
    </row>
    <row r="249">
      <c r="B249" s="20" t="s">
        <v>15</v>
      </c>
      <c r="C249" s="4"/>
      <c r="D249" s="5"/>
      <c r="E249" s="9">
        <f>SUM(E246:E248)</f>
        <v>0</v>
      </c>
      <c r="F249" s="12"/>
      <c r="G249" s="29"/>
      <c r="H249" s="30"/>
    </row>
    <row r="250">
      <c r="B250" s="32" t="s">
        <v>24</v>
      </c>
      <c r="C250" s="4"/>
      <c r="D250" s="4"/>
      <c r="E250" s="4"/>
      <c r="F250" s="5"/>
      <c r="G250" s="29"/>
      <c r="H250" s="30"/>
    </row>
    <row r="251">
      <c r="B251" s="9" t="s">
        <v>2</v>
      </c>
      <c r="C251" s="33" t="s">
        <v>25</v>
      </c>
      <c r="D251" s="33" t="s">
        <v>26</v>
      </c>
      <c r="E251" s="9" t="s">
        <v>5</v>
      </c>
      <c r="F251" s="9" t="s">
        <v>6</v>
      </c>
      <c r="G251" s="29"/>
      <c r="H251" s="30"/>
    </row>
    <row r="252">
      <c r="B252" s="12">
        <v>1.0</v>
      </c>
      <c r="C252" s="13"/>
      <c r="D252" s="13"/>
      <c r="E252" s="13"/>
      <c r="F252" s="13"/>
      <c r="G252" s="29"/>
      <c r="H252" s="30"/>
    </row>
    <row r="253">
      <c r="B253" s="12">
        <v>2.0</v>
      </c>
      <c r="C253" s="13"/>
      <c r="D253" s="13"/>
      <c r="E253" s="13"/>
      <c r="F253" s="13"/>
      <c r="G253" s="29"/>
      <c r="H253" s="30"/>
    </row>
    <row r="254">
      <c r="B254" s="12">
        <v>3.0</v>
      </c>
      <c r="C254" s="13"/>
      <c r="D254" s="13"/>
      <c r="E254" s="13"/>
      <c r="F254" s="13"/>
      <c r="G254" s="29"/>
      <c r="H254" s="30"/>
    </row>
    <row r="255">
      <c r="B255" s="12">
        <v>4.0</v>
      </c>
      <c r="C255" s="13"/>
      <c r="D255" s="13"/>
      <c r="E255" s="13"/>
      <c r="F255" s="13"/>
      <c r="G255" s="29"/>
      <c r="H255" s="30"/>
    </row>
    <row r="256">
      <c r="B256" s="12">
        <v>5.0</v>
      </c>
      <c r="C256" s="12"/>
      <c r="D256" s="12"/>
      <c r="E256" s="12"/>
      <c r="F256" s="12"/>
      <c r="G256" s="29"/>
      <c r="H256" s="30"/>
    </row>
    <row r="257">
      <c r="B257" s="12">
        <v>6.0</v>
      </c>
      <c r="C257" s="12"/>
      <c r="D257" s="12"/>
      <c r="E257" s="12"/>
      <c r="F257" s="12"/>
      <c r="G257" s="10"/>
      <c r="H257" s="11"/>
    </row>
    <row r="258">
      <c r="B258" s="34"/>
    </row>
    <row r="260">
      <c r="A260" s="1"/>
      <c r="B260" s="3">
        <v>45815.0</v>
      </c>
      <c r="C260" s="4"/>
      <c r="D260" s="4"/>
      <c r="E260" s="4"/>
      <c r="F260" s="4"/>
      <c r="G260" s="4"/>
      <c r="H260" s="5"/>
    </row>
    <row r="261">
      <c r="B261" s="6" t="s">
        <v>0</v>
      </c>
      <c r="C261" s="4"/>
      <c r="D261" s="4"/>
      <c r="E261" s="4"/>
      <c r="F261" s="5"/>
      <c r="G261" s="7" t="s">
        <v>1</v>
      </c>
      <c r="H261" s="8"/>
    </row>
    <row r="262">
      <c r="B262" s="9" t="s">
        <v>2</v>
      </c>
      <c r="C262" s="9" t="s">
        <v>3</v>
      </c>
      <c r="D262" s="9" t="s">
        <v>4</v>
      </c>
      <c r="E262" s="9" t="s">
        <v>5</v>
      </c>
      <c r="F262" s="9" t="s">
        <v>6</v>
      </c>
      <c r="G262" s="10"/>
      <c r="H262" s="11"/>
    </row>
    <row r="263">
      <c r="B263" s="12">
        <v>1.0</v>
      </c>
      <c r="C263" s="13"/>
      <c r="D263" s="13"/>
      <c r="E263" s="13"/>
      <c r="F263" s="12"/>
      <c r="G263" s="14" t="s">
        <v>7</v>
      </c>
      <c r="H263" s="15">
        <f>H220 - SUMIF(F263:F272, "SR A/C - HDFC", E263:E272)-SUMIF(F289:F291, "SR A/C - HDFC", E289:E291)-SUMIF(F283:F285, "SR A/C - HDFC", E283:E285)+SUMIF(F277:F279, "SR A/C - HDFC", E277:E279)+SUMIF(F295:F300, "SR A/C - HDFC", E295:E300)</f>
        <v>3303.73</v>
      </c>
    </row>
    <row r="264">
      <c r="B264" s="12">
        <v>2.0</v>
      </c>
      <c r="C264" s="13"/>
      <c r="D264" s="13"/>
      <c r="E264" s="13"/>
      <c r="F264" s="12"/>
      <c r="G264" s="14" t="s">
        <v>8</v>
      </c>
      <c r="H264" s="15">
        <f>H221 - SUMIF(F263:F272, "DP A/C - Salary", E263:E272)-SUMIF(F289:F291, "DP A/C - Salary", E289:E291)-SUMIF(F283:F285, "DP A/C - Salary", E283:E285)+SUMIF(F277:F279, "DP A/C - Salary", E277:E279)+SUMIF(F295:F300, "DP A/C - Salary", E295:E300)</f>
        <v>5928</v>
      </c>
    </row>
    <row r="265">
      <c r="B265" s="12">
        <v>3.0</v>
      </c>
      <c r="C265" s="13"/>
      <c r="D265" s="13"/>
      <c r="E265" s="13"/>
      <c r="F265" s="13"/>
      <c r="G265" s="14" t="s">
        <v>9</v>
      </c>
      <c r="H265" s="15">
        <f>H222 - SUMIF(F263:F272, "SR CASH", E263:E272)-SUMIF(F289:F291, "SR CASH", E289:E291)-SUMIF(F283:F285, "SR CASH", E283:E285)+SUMIF(F277:F279, "SR CASH", E277:E279)+SUMIF(F295:F300, "SR CASH", E295:E300)</f>
        <v>1633</v>
      </c>
    </row>
    <row r="266">
      <c r="B266" s="12">
        <v>4.0</v>
      </c>
      <c r="C266" s="13"/>
      <c r="D266" s="13"/>
      <c r="E266" s="13"/>
      <c r="F266" s="12"/>
      <c r="G266" s="14" t="s">
        <v>10</v>
      </c>
      <c r="H266" s="15">
        <f>H223 - SUMIF(F263:F272, "DP CASH", E263:E272)-SUMIF(F289:F291, "DP CASH", E289:E291)-SUMIF(F283:F285, "DP CASH", E283:E285)+SUMIF(F277:F279, "DP CASH", E277:E279)+SUMIF(F295:F300, "DP CASH", E295:E300)</f>
        <v>839</v>
      </c>
    </row>
    <row r="267">
      <c r="B267" s="12">
        <v>5.0</v>
      </c>
      <c r="C267" s="13"/>
      <c r="D267" s="13"/>
      <c r="E267" s="13"/>
      <c r="F267" s="13"/>
      <c r="G267" s="14" t="s">
        <v>11</v>
      </c>
      <c r="H267" s="15">
        <f>H224 - SUMIF(F263:F272, "SR A/C - TDCC", E263:E272)-SUMIF(F289:F291, "SR A/C - TDCC", E289:E291)-SUMIF(F283:F285, "SR A/C - TDCC", E283:E285)+SUMIF(F277:F279, "SR A/C - TDCC", E277:E279)+SUMIF(F295:F300, "SR A/C - TDCC", E295:E300)</f>
        <v>106373.4</v>
      </c>
    </row>
    <row r="268">
      <c r="B268" s="12">
        <v>6.0</v>
      </c>
      <c r="C268" s="13"/>
      <c r="D268" s="13"/>
      <c r="E268" s="13"/>
      <c r="F268" s="13"/>
      <c r="G268" s="14" t="s">
        <v>12</v>
      </c>
      <c r="H268" s="15">
        <f>H225 - SUMIF(F263:F272, "DP A/C - IPPB", E263:E272)-SUMIF(F289:F291, "DP A/C - IPPB", E289:E291)-SUMIF(F283:F285, "DP A/C - IPPB", E283:E285)+SUMIF(F277:F279, "DP A/C - IPPB", E277:E279)+SUMIF(F295:F300, "DP A/C - IPPB", E295:E300)</f>
        <v>50</v>
      </c>
    </row>
    <row r="269">
      <c r="B269" s="12">
        <v>7.0</v>
      </c>
      <c r="C269" s="12"/>
      <c r="D269" s="12"/>
      <c r="E269" s="12"/>
      <c r="F269" s="12"/>
      <c r="G269" s="16"/>
      <c r="H269" s="5"/>
    </row>
    <row r="270">
      <c r="B270" s="12">
        <v>8.0</v>
      </c>
      <c r="C270" s="12"/>
      <c r="D270" s="12"/>
      <c r="E270" s="12"/>
      <c r="F270" s="12"/>
      <c r="G270" s="17" t="s">
        <v>13</v>
      </c>
      <c r="H270" s="5"/>
    </row>
    <row r="271">
      <c r="B271" s="12">
        <v>9.0</v>
      </c>
      <c r="C271" s="12"/>
      <c r="D271" s="12"/>
      <c r="E271" s="12"/>
      <c r="F271" s="12"/>
      <c r="G271" s="18">
        <f>E273+G228</f>
        <v>0</v>
      </c>
      <c r="H271" s="5"/>
    </row>
    <row r="272">
      <c r="B272" s="12">
        <v>10.0</v>
      </c>
      <c r="C272" s="12"/>
      <c r="D272" s="12"/>
      <c r="E272" s="12"/>
      <c r="F272" s="12"/>
      <c r="G272" s="19" t="s">
        <v>14</v>
      </c>
      <c r="H272" s="5"/>
    </row>
    <row r="273">
      <c r="B273" s="20" t="s">
        <v>15</v>
      </c>
      <c r="C273" s="4"/>
      <c r="D273" s="5"/>
      <c r="E273" s="9">
        <f>SUM(E263:E272)</f>
        <v>0</v>
      </c>
      <c r="F273" s="12"/>
      <c r="G273" s="16">
        <f>E280+G230</f>
        <v>0</v>
      </c>
      <c r="H273" s="5"/>
    </row>
    <row r="274">
      <c r="B274" s="16"/>
      <c r="C274" s="4"/>
      <c r="D274" s="4"/>
      <c r="E274" s="4"/>
      <c r="F274" s="5"/>
      <c r="G274" s="21" t="s">
        <v>16</v>
      </c>
      <c r="H274" s="5"/>
      <c r="I274" s="1"/>
    </row>
    <row r="275">
      <c r="B275" s="22" t="s">
        <v>17</v>
      </c>
      <c r="C275" s="4"/>
      <c r="D275" s="4"/>
      <c r="E275" s="4"/>
      <c r="F275" s="5"/>
      <c r="G275" s="16">
        <f>E286+G232-SUMIF(C277:C279,"Reimbursement",E277:E279)</f>
        <v>0</v>
      </c>
      <c r="H275" s="5"/>
    </row>
    <row r="276">
      <c r="B276" s="9" t="s">
        <v>2</v>
      </c>
      <c r="C276" s="23" t="s">
        <v>18</v>
      </c>
      <c r="D276" s="20" t="s">
        <v>4</v>
      </c>
      <c r="E276" s="9" t="s">
        <v>5</v>
      </c>
      <c r="F276" s="9" t="s">
        <v>6</v>
      </c>
      <c r="G276" s="24" t="s">
        <v>19</v>
      </c>
      <c r="H276" s="5"/>
    </row>
    <row r="277">
      <c r="B277" s="12">
        <v>1.0</v>
      </c>
      <c r="C277" s="28"/>
      <c r="D277" s="12"/>
      <c r="E277" s="12"/>
      <c r="F277" s="12"/>
      <c r="G277" s="26">
        <f>E292+G234</f>
        <v>0</v>
      </c>
      <c r="H277" s="5"/>
    </row>
    <row r="278">
      <c r="B278" s="12">
        <v>2.0</v>
      </c>
      <c r="C278" s="28"/>
      <c r="D278" s="12"/>
      <c r="E278" s="12"/>
      <c r="F278" s="12"/>
      <c r="G278" s="27"/>
      <c r="H278" s="8"/>
    </row>
    <row r="279">
      <c r="B279" s="12">
        <v>3.0</v>
      </c>
      <c r="C279" s="28"/>
      <c r="D279" s="12"/>
      <c r="E279" s="12"/>
      <c r="F279" s="12"/>
      <c r="G279" s="29"/>
      <c r="H279" s="30"/>
    </row>
    <row r="280">
      <c r="B280" s="20" t="s">
        <v>15</v>
      </c>
      <c r="C280" s="4"/>
      <c r="D280" s="5"/>
      <c r="E280" s="9">
        <f>SUM(E277:E279)</f>
        <v>0</v>
      </c>
      <c r="F280" s="12"/>
      <c r="G280" s="29"/>
      <c r="H280" s="30"/>
    </row>
    <row r="281">
      <c r="B281" s="31" t="s">
        <v>20</v>
      </c>
      <c r="C281" s="4"/>
      <c r="D281" s="4"/>
      <c r="E281" s="4"/>
      <c r="F281" s="5"/>
      <c r="G281" s="29"/>
      <c r="H281" s="30"/>
    </row>
    <row r="282">
      <c r="B282" s="9" t="s">
        <v>2</v>
      </c>
      <c r="C282" s="23" t="s">
        <v>21</v>
      </c>
      <c r="D282" s="20" t="s">
        <v>4</v>
      </c>
      <c r="E282" s="9" t="s">
        <v>5</v>
      </c>
      <c r="F282" s="9" t="s">
        <v>6</v>
      </c>
      <c r="G282" s="29"/>
      <c r="H282" s="30"/>
    </row>
    <row r="283">
      <c r="B283" s="12">
        <v>1.0</v>
      </c>
      <c r="C283" s="28"/>
      <c r="D283" s="12"/>
      <c r="E283" s="12"/>
      <c r="F283" s="12"/>
      <c r="G283" s="29"/>
      <c r="H283" s="30"/>
    </row>
    <row r="284">
      <c r="B284" s="12">
        <v>2.0</v>
      </c>
      <c r="C284" s="13"/>
      <c r="D284" s="12"/>
      <c r="E284" s="12"/>
      <c r="F284" s="12"/>
      <c r="G284" s="29"/>
      <c r="H284" s="30"/>
    </row>
    <row r="285">
      <c r="B285" s="12">
        <v>3.0</v>
      </c>
      <c r="C285" s="13"/>
      <c r="D285" s="12"/>
      <c r="E285" s="12"/>
      <c r="F285" s="12"/>
      <c r="G285" s="29"/>
      <c r="H285" s="30"/>
    </row>
    <row r="286">
      <c r="B286" s="20" t="s">
        <v>15</v>
      </c>
      <c r="C286" s="4"/>
      <c r="D286" s="5"/>
      <c r="E286" s="9">
        <f>SUM(E283:E285)</f>
        <v>0</v>
      </c>
      <c r="F286" s="12"/>
      <c r="G286" s="29"/>
      <c r="H286" s="30"/>
    </row>
    <row r="287">
      <c r="B287" s="32" t="s">
        <v>22</v>
      </c>
      <c r="C287" s="4"/>
      <c r="D287" s="4"/>
      <c r="E287" s="4"/>
      <c r="F287" s="5"/>
      <c r="G287" s="29"/>
      <c r="H287" s="30"/>
    </row>
    <row r="288">
      <c r="B288" s="9" t="s">
        <v>2</v>
      </c>
      <c r="C288" s="23" t="s">
        <v>23</v>
      </c>
      <c r="D288" s="20" t="s">
        <v>4</v>
      </c>
      <c r="E288" s="9" t="s">
        <v>5</v>
      </c>
      <c r="F288" s="9" t="s">
        <v>6</v>
      </c>
      <c r="G288" s="29"/>
      <c r="H288" s="30"/>
    </row>
    <row r="289">
      <c r="B289" s="12">
        <v>1.0</v>
      </c>
      <c r="C289" s="25"/>
      <c r="D289" s="13"/>
      <c r="E289" s="13"/>
      <c r="F289" s="13"/>
      <c r="G289" s="29"/>
      <c r="H289" s="30"/>
    </row>
    <row r="290">
      <c r="B290" s="12">
        <v>2.0</v>
      </c>
      <c r="C290" s="13"/>
      <c r="D290" s="12"/>
      <c r="E290" s="12"/>
      <c r="F290" s="12"/>
      <c r="G290" s="29"/>
      <c r="H290" s="30"/>
    </row>
    <row r="291">
      <c r="B291" s="12">
        <v>3.0</v>
      </c>
      <c r="C291" s="13"/>
      <c r="D291" s="12"/>
      <c r="E291" s="12"/>
      <c r="F291" s="12"/>
      <c r="G291" s="29"/>
      <c r="H291" s="30"/>
    </row>
    <row r="292">
      <c r="B292" s="20" t="s">
        <v>15</v>
      </c>
      <c r="C292" s="4"/>
      <c r="D292" s="5"/>
      <c r="E292" s="9">
        <f>SUM(E289:E291)</f>
        <v>0</v>
      </c>
      <c r="F292" s="12"/>
      <c r="G292" s="29"/>
      <c r="H292" s="30"/>
    </row>
    <row r="293">
      <c r="B293" s="32" t="s">
        <v>24</v>
      </c>
      <c r="C293" s="4"/>
      <c r="D293" s="4"/>
      <c r="E293" s="4"/>
      <c r="F293" s="5"/>
      <c r="G293" s="29"/>
      <c r="H293" s="30"/>
    </row>
    <row r="294">
      <c r="B294" s="9" t="s">
        <v>2</v>
      </c>
      <c r="C294" s="33" t="s">
        <v>25</v>
      </c>
      <c r="D294" s="33" t="s">
        <v>26</v>
      </c>
      <c r="E294" s="9" t="s">
        <v>5</v>
      </c>
      <c r="F294" s="9" t="s">
        <v>6</v>
      </c>
      <c r="G294" s="29"/>
      <c r="H294" s="30"/>
    </row>
    <row r="295">
      <c r="B295" s="12">
        <v>1.0</v>
      </c>
      <c r="C295" s="13"/>
      <c r="D295" s="13"/>
      <c r="E295" s="13"/>
      <c r="F295" s="13"/>
      <c r="G295" s="29"/>
      <c r="H295" s="30"/>
    </row>
    <row r="296">
      <c r="B296" s="12">
        <v>2.0</v>
      </c>
      <c r="C296" s="13"/>
      <c r="D296" s="13"/>
      <c r="E296" s="13"/>
      <c r="F296" s="13"/>
      <c r="G296" s="29"/>
      <c r="H296" s="30"/>
    </row>
    <row r="297">
      <c r="B297" s="12">
        <v>3.0</v>
      </c>
      <c r="C297" s="12"/>
      <c r="D297" s="12"/>
      <c r="E297" s="12"/>
      <c r="F297" s="12"/>
      <c r="G297" s="29"/>
      <c r="H297" s="30"/>
    </row>
    <row r="298">
      <c r="B298" s="12">
        <v>4.0</v>
      </c>
      <c r="C298" s="12"/>
      <c r="D298" s="12"/>
      <c r="E298" s="12"/>
      <c r="F298" s="12"/>
      <c r="G298" s="29"/>
      <c r="H298" s="30"/>
    </row>
    <row r="299">
      <c r="B299" s="12">
        <v>5.0</v>
      </c>
      <c r="C299" s="12"/>
      <c r="D299" s="12"/>
      <c r="E299" s="12"/>
      <c r="F299" s="12"/>
      <c r="G299" s="29"/>
      <c r="H299" s="30"/>
    </row>
    <row r="300">
      <c r="B300" s="12">
        <v>6.0</v>
      </c>
      <c r="C300" s="12"/>
      <c r="D300" s="12"/>
      <c r="E300" s="12"/>
      <c r="F300" s="12"/>
      <c r="G300" s="10"/>
      <c r="H300" s="11"/>
    </row>
    <row r="301">
      <c r="B301" s="34"/>
    </row>
    <row r="303">
      <c r="A303" s="1"/>
      <c r="B303" s="3">
        <v>45816.0</v>
      </c>
      <c r="C303" s="4"/>
      <c r="D303" s="4"/>
      <c r="E303" s="4"/>
      <c r="F303" s="4"/>
      <c r="G303" s="4"/>
      <c r="H303" s="5"/>
    </row>
    <row r="304">
      <c r="B304" s="6" t="s">
        <v>0</v>
      </c>
      <c r="C304" s="4"/>
      <c r="D304" s="4"/>
      <c r="E304" s="4"/>
      <c r="F304" s="5"/>
      <c r="G304" s="7" t="s">
        <v>1</v>
      </c>
      <c r="H304" s="8"/>
    </row>
    <row r="305">
      <c r="B305" s="9" t="s">
        <v>2</v>
      </c>
      <c r="C305" s="9" t="s">
        <v>3</v>
      </c>
      <c r="D305" s="9" t="s">
        <v>4</v>
      </c>
      <c r="E305" s="9" t="s">
        <v>5</v>
      </c>
      <c r="F305" s="9" t="s">
        <v>6</v>
      </c>
      <c r="G305" s="10"/>
      <c r="H305" s="11"/>
    </row>
    <row r="306">
      <c r="B306" s="12">
        <v>1.0</v>
      </c>
      <c r="C306" s="13"/>
      <c r="D306" s="12"/>
      <c r="E306" s="12"/>
      <c r="F306" s="12"/>
      <c r="G306" s="14" t="s">
        <v>7</v>
      </c>
      <c r="H306" s="15">
        <f>H263 - SUMIF(F306:F315, "SR A/C - HDFC", E306:E315)-SUMIF(F332:F334, "SR A/C - HDFC", E332:E334)-SUMIF(F326:F328, "SR A/C - HDFC", E326:E328)+SUMIF(F320:F322, "SR A/C - HDFC", E320:E322)+SUMIF(F338:F343, "SR A/C - HDFC", E338:E343)</f>
        <v>3303.73</v>
      </c>
    </row>
    <row r="307">
      <c r="B307" s="12">
        <v>2.0</v>
      </c>
      <c r="C307" s="12"/>
      <c r="D307" s="12"/>
      <c r="E307" s="12"/>
      <c r="F307" s="12"/>
      <c r="G307" s="14" t="s">
        <v>8</v>
      </c>
      <c r="H307" s="15">
        <f>H264 - SUMIF(F306:F315, "DP A/C - Salary", E306:E315)-SUMIF(F332:F334, "DP A/C - Salary", E332:E334)-SUMIF(F326:F328, "DP A/C - Salary", E326:E328)+SUMIF(F320:F322, "DP A/C - Salary", E320:E322)+SUMIF(F338:F343, "DP A/C - Salary", E338:E343)</f>
        <v>5928</v>
      </c>
    </row>
    <row r="308">
      <c r="B308" s="12">
        <v>3.0</v>
      </c>
      <c r="C308" s="12"/>
      <c r="D308" s="12"/>
      <c r="E308" s="12"/>
      <c r="F308" s="12"/>
      <c r="G308" s="14" t="s">
        <v>9</v>
      </c>
      <c r="H308" s="15">
        <f>H265 - SUMIF(F306:F315, "SR CASH", E306:E315)-SUMIF(F332:F334, "SR CASH", E332:E334)-SUMIF(F326:F328, "SR CASH", E326:E328)+SUMIF(F320:F322, "SR CASH", E320:E322)+SUMIF(F338:F343, "SR CASH", E338:E343)</f>
        <v>1633</v>
      </c>
    </row>
    <row r="309">
      <c r="B309" s="12">
        <v>4.0</v>
      </c>
      <c r="C309" s="12"/>
      <c r="D309" s="12"/>
      <c r="E309" s="12"/>
      <c r="F309" s="12"/>
      <c r="G309" s="14" t="s">
        <v>10</v>
      </c>
      <c r="H309" s="15">
        <f>H266 - SUMIF(F306:F315, "DP CASH", E306:E315)-SUMIF(F332:F334, "DP CASH", E332:E334)-SUMIF(F326:F328, "DP CASH", E326:E328)+SUMIF(F320:F322, "DP CASH", E320:E322)+SUMIF(F338:F343, "DP CASH", E338:E343)</f>
        <v>839</v>
      </c>
    </row>
    <row r="310">
      <c r="B310" s="12">
        <v>5.0</v>
      </c>
      <c r="C310" s="12"/>
      <c r="D310" s="12"/>
      <c r="E310" s="12"/>
      <c r="F310" s="12"/>
      <c r="G310" s="14" t="s">
        <v>11</v>
      </c>
      <c r="H310" s="15">
        <f>H267 - SUMIF(F306:F315, "SR A/C - TDCC", E306:E315)-SUMIF(F332:F334, "SR A/C - TDCC", E332:E334)-SUMIF(F326:F328, "SR A/C - TDCC", E326:E328)+SUMIF(F320:F322, "SR A/C - TDCC", E320:E322)+SUMIF(F338:F343, "SR A/C - TDCC", E338:E343)</f>
        <v>106373.4</v>
      </c>
    </row>
    <row r="311">
      <c r="B311" s="12">
        <v>6.0</v>
      </c>
      <c r="C311" s="12"/>
      <c r="D311" s="12"/>
      <c r="E311" s="12"/>
      <c r="F311" s="12"/>
      <c r="G311" s="14" t="s">
        <v>12</v>
      </c>
      <c r="H311" s="15">
        <f>H268 - SUMIF(F306:F315, "DP A/C - IPPB", E306:E315)-SUMIF(F332:F334, "DP A/C - IPPB", E332:E334)-SUMIF(F326:F328, "DP A/C - IPPB", E326:E328)+SUMIF(F320:F322, "DP A/C - IPPB", E320:E322)+SUMIF(F338:F343, "DP A/C - IPPB", E338:E343)</f>
        <v>50</v>
      </c>
    </row>
    <row r="312">
      <c r="B312" s="12">
        <v>7.0</v>
      </c>
      <c r="C312" s="12"/>
      <c r="D312" s="12"/>
      <c r="E312" s="12"/>
      <c r="F312" s="12"/>
      <c r="G312" s="16"/>
      <c r="H312" s="5"/>
    </row>
    <row r="313">
      <c r="B313" s="12">
        <v>8.0</v>
      </c>
      <c r="C313" s="12"/>
      <c r="D313" s="12"/>
      <c r="E313" s="12"/>
      <c r="F313" s="12"/>
      <c r="G313" s="17" t="s">
        <v>13</v>
      </c>
      <c r="H313" s="5"/>
    </row>
    <row r="314">
      <c r="B314" s="12">
        <v>9.0</v>
      </c>
      <c r="C314" s="12"/>
      <c r="D314" s="12"/>
      <c r="E314" s="12"/>
      <c r="F314" s="12"/>
      <c r="G314" s="18">
        <f>E316+G271</f>
        <v>0</v>
      </c>
      <c r="H314" s="5"/>
    </row>
    <row r="315">
      <c r="B315" s="12">
        <v>10.0</v>
      </c>
      <c r="C315" s="12"/>
      <c r="D315" s="12"/>
      <c r="E315" s="12"/>
      <c r="F315" s="12"/>
      <c r="G315" s="19" t="s">
        <v>14</v>
      </c>
      <c r="H315" s="5"/>
    </row>
    <row r="316">
      <c r="B316" s="20" t="s">
        <v>15</v>
      </c>
      <c r="C316" s="4"/>
      <c r="D316" s="5"/>
      <c r="E316" s="9">
        <f>SUM(E306:E315)</f>
        <v>0</v>
      </c>
      <c r="F316" s="12"/>
      <c r="G316" s="16">
        <f>E323+G273</f>
        <v>0</v>
      </c>
      <c r="H316" s="5"/>
    </row>
    <row r="317">
      <c r="B317" s="16"/>
      <c r="C317" s="4"/>
      <c r="D317" s="4"/>
      <c r="E317" s="4"/>
      <c r="F317" s="5"/>
      <c r="G317" s="21" t="s">
        <v>16</v>
      </c>
      <c r="H317" s="5"/>
      <c r="I317" s="1"/>
    </row>
    <row r="318">
      <c r="B318" s="22" t="s">
        <v>17</v>
      </c>
      <c r="C318" s="4"/>
      <c r="D318" s="4"/>
      <c r="E318" s="4"/>
      <c r="F318" s="5"/>
      <c r="G318" s="16">
        <f>E329+G275-SUMIF(C320:C322,"Reimbursement",E320:E322)</f>
        <v>0</v>
      </c>
      <c r="H318" s="5"/>
    </row>
    <row r="319">
      <c r="B319" s="9" t="s">
        <v>2</v>
      </c>
      <c r="C319" s="23" t="s">
        <v>18</v>
      </c>
      <c r="D319" s="20" t="s">
        <v>4</v>
      </c>
      <c r="E319" s="9" t="s">
        <v>5</v>
      </c>
      <c r="F319" s="9" t="s">
        <v>6</v>
      </c>
      <c r="G319" s="24" t="s">
        <v>19</v>
      </c>
      <c r="H319" s="5"/>
    </row>
    <row r="320">
      <c r="B320" s="12">
        <v>1.0</v>
      </c>
      <c r="C320" s="25"/>
      <c r="D320" s="13"/>
      <c r="E320" s="13"/>
      <c r="F320" s="13"/>
      <c r="G320" s="26">
        <f>E335+G277</f>
        <v>0</v>
      </c>
      <c r="H320" s="5"/>
    </row>
    <row r="321">
      <c r="B321" s="12">
        <v>2.0</v>
      </c>
      <c r="C321" s="25"/>
      <c r="D321" s="13"/>
      <c r="E321" s="13"/>
      <c r="F321" s="13"/>
      <c r="G321" s="27"/>
      <c r="H321" s="8"/>
    </row>
    <row r="322">
      <c r="B322" s="12">
        <v>3.0</v>
      </c>
      <c r="C322" s="28"/>
      <c r="D322" s="12"/>
      <c r="E322" s="12"/>
      <c r="F322" s="12"/>
      <c r="G322" s="29"/>
      <c r="H322" s="30"/>
    </row>
    <row r="323">
      <c r="B323" s="20" t="s">
        <v>15</v>
      </c>
      <c r="C323" s="4"/>
      <c r="D323" s="5"/>
      <c r="E323" s="9">
        <f>SUM(E320:E322)</f>
        <v>0</v>
      </c>
      <c r="F323" s="12"/>
      <c r="G323" s="29"/>
      <c r="H323" s="30"/>
    </row>
    <row r="324">
      <c r="B324" s="31" t="s">
        <v>20</v>
      </c>
      <c r="C324" s="4"/>
      <c r="D324" s="4"/>
      <c r="E324" s="4"/>
      <c r="F324" s="5"/>
      <c r="G324" s="29"/>
      <c r="H324" s="30"/>
    </row>
    <row r="325">
      <c r="B325" s="9" t="s">
        <v>2</v>
      </c>
      <c r="C325" s="23" t="s">
        <v>21</v>
      </c>
      <c r="D325" s="20" t="s">
        <v>4</v>
      </c>
      <c r="E325" s="9" t="s">
        <v>5</v>
      </c>
      <c r="F325" s="9" t="s">
        <v>6</v>
      </c>
      <c r="G325" s="29"/>
      <c r="H325" s="30"/>
    </row>
    <row r="326">
      <c r="B326" s="12">
        <v>1.0</v>
      </c>
      <c r="C326" s="28"/>
      <c r="D326" s="12"/>
      <c r="E326" s="12"/>
      <c r="F326" s="12"/>
      <c r="G326" s="29"/>
      <c r="H326" s="30"/>
    </row>
    <row r="327">
      <c r="B327" s="12">
        <v>2.0</v>
      </c>
      <c r="C327" s="13"/>
      <c r="D327" s="12"/>
      <c r="E327" s="12"/>
      <c r="F327" s="12"/>
      <c r="G327" s="29"/>
      <c r="H327" s="30"/>
    </row>
    <row r="328">
      <c r="B328" s="12">
        <v>3.0</v>
      </c>
      <c r="C328" s="13"/>
      <c r="D328" s="12"/>
      <c r="E328" s="12"/>
      <c r="F328" s="12"/>
      <c r="G328" s="29"/>
      <c r="H328" s="30"/>
    </row>
    <row r="329">
      <c r="B329" s="20" t="s">
        <v>15</v>
      </c>
      <c r="C329" s="4"/>
      <c r="D329" s="5"/>
      <c r="E329" s="9">
        <f>SUM(E326:E328)</f>
        <v>0</v>
      </c>
      <c r="F329" s="12"/>
      <c r="G329" s="29"/>
      <c r="H329" s="30"/>
    </row>
    <row r="330">
      <c r="B330" s="32" t="s">
        <v>22</v>
      </c>
      <c r="C330" s="4"/>
      <c r="D330" s="4"/>
      <c r="E330" s="4"/>
      <c r="F330" s="5"/>
      <c r="G330" s="29"/>
      <c r="H330" s="30"/>
    </row>
    <row r="331">
      <c r="B331" s="9" t="s">
        <v>2</v>
      </c>
      <c r="C331" s="23" t="s">
        <v>23</v>
      </c>
      <c r="D331" s="20" t="s">
        <v>4</v>
      </c>
      <c r="E331" s="9" t="s">
        <v>5</v>
      </c>
      <c r="F331" s="9" t="s">
        <v>6</v>
      </c>
      <c r="G331" s="29"/>
      <c r="H331" s="30"/>
    </row>
    <row r="332">
      <c r="B332" s="12">
        <v>1.0</v>
      </c>
      <c r="C332" s="28"/>
      <c r="D332" s="12"/>
      <c r="E332" s="12"/>
      <c r="F332" s="12"/>
      <c r="G332" s="29"/>
      <c r="H332" s="30"/>
    </row>
    <row r="333">
      <c r="B333" s="12">
        <v>2.0</v>
      </c>
      <c r="C333" s="13"/>
      <c r="D333" s="12"/>
      <c r="E333" s="12"/>
      <c r="F333" s="12"/>
      <c r="G333" s="29"/>
      <c r="H333" s="30"/>
    </row>
    <row r="334">
      <c r="B334" s="12">
        <v>3.0</v>
      </c>
      <c r="C334" s="13"/>
      <c r="D334" s="12"/>
      <c r="E334" s="12"/>
      <c r="F334" s="12"/>
      <c r="G334" s="29"/>
      <c r="H334" s="30"/>
    </row>
    <row r="335">
      <c r="B335" s="20" t="s">
        <v>15</v>
      </c>
      <c r="C335" s="4"/>
      <c r="D335" s="5"/>
      <c r="E335" s="9">
        <f>SUM(E332:E334)</f>
        <v>0</v>
      </c>
      <c r="F335" s="12"/>
      <c r="G335" s="29"/>
      <c r="H335" s="30"/>
    </row>
    <row r="336">
      <c r="B336" s="32" t="s">
        <v>24</v>
      </c>
      <c r="C336" s="4"/>
      <c r="D336" s="4"/>
      <c r="E336" s="4"/>
      <c r="F336" s="5"/>
      <c r="G336" s="29"/>
      <c r="H336" s="30"/>
    </row>
    <row r="337">
      <c r="B337" s="9" t="s">
        <v>2</v>
      </c>
      <c r="C337" s="33" t="s">
        <v>25</v>
      </c>
      <c r="D337" s="33" t="s">
        <v>26</v>
      </c>
      <c r="E337" s="9" t="s">
        <v>5</v>
      </c>
      <c r="F337" s="9" t="s">
        <v>6</v>
      </c>
      <c r="G337" s="29"/>
      <c r="H337" s="30"/>
    </row>
    <row r="338">
      <c r="B338" s="12">
        <v>1.0</v>
      </c>
      <c r="C338" s="13"/>
      <c r="D338" s="13"/>
      <c r="E338" s="13"/>
      <c r="F338" s="13"/>
      <c r="G338" s="29"/>
      <c r="H338" s="30"/>
    </row>
    <row r="339">
      <c r="B339" s="12">
        <v>2.0</v>
      </c>
      <c r="C339" s="13"/>
      <c r="D339" s="13"/>
      <c r="E339" s="12"/>
      <c r="F339" s="12"/>
      <c r="G339" s="29"/>
      <c r="H339" s="30"/>
    </row>
    <row r="340">
      <c r="B340" s="12">
        <v>3.0</v>
      </c>
      <c r="C340" s="12"/>
      <c r="D340" s="12"/>
      <c r="E340" s="12"/>
      <c r="F340" s="12"/>
      <c r="G340" s="29"/>
      <c r="H340" s="30"/>
    </row>
    <row r="341">
      <c r="B341" s="12">
        <v>4.0</v>
      </c>
      <c r="C341" s="12"/>
      <c r="D341" s="12"/>
      <c r="E341" s="12"/>
      <c r="F341" s="12"/>
      <c r="G341" s="29"/>
      <c r="H341" s="30"/>
    </row>
    <row r="342">
      <c r="B342" s="12">
        <v>5.0</v>
      </c>
      <c r="C342" s="12"/>
      <c r="D342" s="12"/>
      <c r="E342" s="12"/>
      <c r="F342" s="12"/>
      <c r="G342" s="29"/>
      <c r="H342" s="30"/>
    </row>
    <row r="343">
      <c r="B343" s="12">
        <v>6.0</v>
      </c>
      <c r="C343" s="12"/>
      <c r="D343" s="12"/>
      <c r="E343" s="12"/>
      <c r="F343" s="12"/>
      <c r="G343" s="10"/>
      <c r="H343" s="11"/>
    </row>
    <row r="344">
      <c r="B344" s="34"/>
    </row>
    <row r="346">
      <c r="A346" s="1"/>
      <c r="B346" s="3">
        <v>45817.0</v>
      </c>
      <c r="C346" s="4"/>
      <c r="D346" s="4"/>
      <c r="E346" s="4"/>
      <c r="F346" s="4"/>
      <c r="G346" s="4"/>
      <c r="H346" s="5"/>
    </row>
    <row r="347">
      <c r="B347" s="6" t="s">
        <v>0</v>
      </c>
      <c r="C347" s="4"/>
      <c r="D347" s="4"/>
      <c r="E347" s="4"/>
      <c r="F347" s="5"/>
      <c r="G347" s="7" t="s">
        <v>1</v>
      </c>
      <c r="H347" s="8"/>
    </row>
    <row r="348">
      <c r="B348" s="9" t="s">
        <v>2</v>
      </c>
      <c r="C348" s="9" t="s">
        <v>3</v>
      </c>
      <c r="D348" s="9" t="s">
        <v>4</v>
      </c>
      <c r="E348" s="9" t="s">
        <v>5</v>
      </c>
      <c r="F348" s="9" t="s">
        <v>6</v>
      </c>
      <c r="G348" s="10"/>
      <c r="H348" s="11"/>
    </row>
    <row r="349">
      <c r="B349" s="12">
        <v>1.0</v>
      </c>
      <c r="C349" s="13"/>
      <c r="D349" s="13"/>
      <c r="E349" s="13"/>
      <c r="F349" s="13"/>
      <c r="G349" s="14" t="s">
        <v>7</v>
      </c>
      <c r="H349" s="15">
        <f>H306 - SUMIF(F349:F358, "SR A/C - HDFC", E349:E358)-SUMIF(F375:F377, "SR A/C - HDFC", E375:E377)-SUMIF(F369:F371, "SR A/C - HDFC", E369:E371)+SUMIF(F363:F365, "SR A/C - HDFC", E363:E365)+SUMIF(F381:F386, "SR A/C - HDFC", E381:E386)</f>
        <v>3303.73</v>
      </c>
    </row>
    <row r="350">
      <c r="B350" s="12">
        <v>2.0</v>
      </c>
      <c r="C350" s="13"/>
      <c r="D350" s="13"/>
      <c r="E350" s="13"/>
      <c r="F350" s="13"/>
      <c r="G350" s="14" t="s">
        <v>8</v>
      </c>
      <c r="H350" s="15">
        <f>H307 - SUMIF(F349:F358, "DP A/C - Salary", E349:E358)-SUMIF(F375:F377, "DP A/C - Salary", E375:E377)-SUMIF(F369:F371, "DP A/C - Salary", E369:E371)+SUMIF(F363:F365, "DP A/C - Salary", E363:E365)+SUMIF(F381:F386, "DP A/C - Salary", E381:E386)</f>
        <v>5928</v>
      </c>
    </row>
    <row r="351">
      <c r="B351" s="12">
        <v>3.0</v>
      </c>
      <c r="C351" s="13"/>
      <c r="D351" s="13"/>
      <c r="E351" s="13"/>
      <c r="F351" s="13"/>
      <c r="G351" s="14" t="s">
        <v>9</v>
      </c>
      <c r="H351" s="15">
        <f>H308 - SUMIF(F349:F358, "SR CASH", E349:E358)-SUMIF(F375:F377, "SR CASH", E375:E377)-SUMIF(F369:F371, "SR CASH", E369:E371)+SUMIF(F363:F365, "SR CASH", E363:E365)+SUMIF(F381:F386, "SR CASH", E381:E386)</f>
        <v>1633</v>
      </c>
    </row>
    <row r="352">
      <c r="B352" s="12">
        <v>4.0</v>
      </c>
      <c r="C352" s="13"/>
      <c r="D352" s="13"/>
      <c r="E352" s="13"/>
      <c r="F352" s="12"/>
      <c r="G352" s="14" t="s">
        <v>10</v>
      </c>
      <c r="H352" s="15">
        <f>H309 - SUMIF(F349:F358, "DP CASH", E349:E358)-SUMIF(F375:F377, "DP CASH", E375:E377)-SUMIF(F369:F371, "DP CASH", E369:E371)+SUMIF(F363:F365, "DP CASH", E363:E365)+SUMIF(F381:F386, "DP CASH", E381:E386)</f>
        <v>839</v>
      </c>
    </row>
    <row r="353">
      <c r="B353" s="12">
        <v>5.0</v>
      </c>
      <c r="C353" s="12"/>
      <c r="D353" s="12"/>
      <c r="E353" s="12"/>
      <c r="F353" s="12"/>
      <c r="G353" s="14" t="s">
        <v>11</v>
      </c>
      <c r="H353" s="15">
        <f>H310 - SUMIF(F349:F358, "SR A/C - TDCC", E349:E358)-SUMIF(F375:F377, "SR A/C - TDCC", E375:E377)-SUMIF(F369:F371, "SR A/C - TDCC", E369:E371)+SUMIF(F363:F365, "SR A/C - TDCC", E363:E365)+SUMIF(F381:F386, "SR A/C - TDCC", E381:E386)</f>
        <v>106373.4</v>
      </c>
    </row>
    <row r="354">
      <c r="B354" s="12">
        <v>6.0</v>
      </c>
      <c r="C354" s="12"/>
      <c r="D354" s="12"/>
      <c r="E354" s="12"/>
      <c r="F354" s="12"/>
      <c r="G354" s="14" t="s">
        <v>12</v>
      </c>
      <c r="H354" s="15">
        <f>H311 - SUMIF(F349:F358, "DP A/C - IPPB", E349:E358)-SUMIF(F375:F377, "DP A/C - IPPB", E375:E377)-SUMIF(F369:F371, "DP A/C - IPPB", E369:E371)+SUMIF(F363:F365, "DP A/C - IPPB", E363:E365)+SUMIF(F381:F386, "DP A/C - IPPB", E381:E386)</f>
        <v>50</v>
      </c>
    </row>
    <row r="355">
      <c r="B355" s="12">
        <v>7.0</v>
      </c>
      <c r="C355" s="12"/>
      <c r="D355" s="12"/>
      <c r="E355" s="12"/>
      <c r="F355" s="12"/>
      <c r="G355" s="16"/>
      <c r="H355" s="5"/>
    </row>
    <row r="356">
      <c r="B356" s="12">
        <v>8.0</v>
      </c>
      <c r="C356" s="12"/>
      <c r="D356" s="12"/>
      <c r="E356" s="12"/>
      <c r="F356" s="12"/>
      <c r="G356" s="17" t="s">
        <v>13</v>
      </c>
      <c r="H356" s="5"/>
    </row>
    <row r="357">
      <c r="B357" s="12">
        <v>9.0</v>
      </c>
      <c r="C357" s="12"/>
      <c r="D357" s="12"/>
      <c r="E357" s="12"/>
      <c r="F357" s="12"/>
      <c r="G357" s="18">
        <f>E359+G314</f>
        <v>0</v>
      </c>
      <c r="H357" s="5"/>
    </row>
    <row r="358">
      <c r="B358" s="12">
        <v>10.0</v>
      </c>
      <c r="C358" s="12"/>
      <c r="D358" s="12"/>
      <c r="E358" s="12"/>
      <c r="F358" s="12"/>
      <c r="G358" s="19" t="s">
        <v>14</v>
      </c>
      <c r="H358" s="5"/>
    </row>
    <row r="359">
      <c r="B359" s="20" t="s">
        <v>15</v>
      </c>
      <c r="C359" s="4"/>
      <c r="D359" s="5"/>
      <c r="E359" s="9">
        <f>SUM(E349:E358)</f>
        <v>0</v>
      </c>
      <c r="F359" s="12"/>
      <c r="G359" s="16">
        <f>E366+G316</f>
        <v>0</v>
      </c>
      <c r="H359" s="5"/>
    </row>
    <row r="360">
      <c r="B360" s="16"/>
      <c r="C360" s="4"/>
      <c r="D360" s="4"/>
      <c r="E360" s="4"/>
      <c r="F360" s="5"/>
      <c r="G360" s="21" t="s">
        <v>16</v>
      </c>
      <c r="H360" s="5"/>
      <c r="I360" s="1"/>
    </row>
    <row r="361">
      <c r="B361" s="22" t="s">
        <v>17</v>
      </c>
      <c r="C361" s="4"/>
      <c r="D361" s="4"/>
      <c r="E361" s="4"/>
      <c r="F361" s="5"/>
      <c r="G361" s="16">
        <f>E372+G318-SUMIF(C363:C365,"Reimbursement",E363:E365)</f>
        <v>0</v>
      </c>
      <c r="H361" s="5"/>
    </row>
    <row r="362">
      <c r="B362" s="9" t="s">
        <v>2</v>
      </c>
      <c r="C362" s="23" t="s">
        <v>18</v>
      </c>
      <c r="D362" s="20" t="s">
        <v>4</v>
      </c>
      <c r="E362" s="9" t="s">
        <v>5</v>
      </c>
      <c r="F362" s="9" t="s">
        <v>6</v>
      </c>
      <c r="G362" s="24" t="s">
        <v>19</v>
      </c>
      <c r="H362" s="5"/>
    </row>
    <row r="363">
      <c r="B363" s="12">
        <v>1.0</v>
      </c>
      <c r="C363" s="25"/>
      <c r="D363" s="13"/>
      <c r="E363" s="13"/>
      <c r="F363" s="13"/>
      <c r="G363" s="26">
        <f>E378+G320</f>
        <v>0</v>
      </c>
      <c r="H363" s="5"/>
    </row>
    <row r="364">
      <c r="B364" s="12">
        <v>2.0</v>
      </c>
      <c r="C364" s="28"/>
      <c r="D364" s="12"/>
      <c r="E364" s="12"/>
      <c r="F364" s="12"/>
      <c r="G364" s="27"/>
      <c r="H364" s="8"/>
    </row>
    <row r="365">
      <c r="B365" s="12">
        <v>3.0</v>
      </c>
      <c r="C365" s="28"/>
      <c r="D365" s="12"/>
      <c r="E365" s="12"/>
      <c r="F365" s="12"/>
      <c r="G365" s="29"/>
      <c r="H365" s="30"/>
    </row>
    <row r="366">
      <c r="B366" s="20" t="s">
        <v>15</v>
      </c>
      <c r="C366" s="4"/>
      <c r="D366" s="5"/>
      <c r="E366" s="9">
        <f>SUM(E363:E365)</f>
        <v>0</v>
      </c>
      <c r="F366" s="12"/>
      <c r="G366" s="29"/>
      <c r="H366" s="30"/>
    </row>
    <row r="367">
      <c r="B367" s="31" t="s">
        <v>20</v>
      </c>
      <c r="C367" s="4"/>
      <c r="D367" s="4"/>
      <c r="E367" s="4"/>
      <c r="F367" s="5"/>
      <c r="G367" s="29"/>
      <c r="H367" s="30"/>
    </row>
    <row r="368">
      <c r="B368" s="9" t="s">
        <v>2</v>
      </c>
      <c r="C368" s="23" t="s">
        <v>21</v>
      </c>
      <c r="D368" s="20" t="s">
        <v>4</v>
      </c>
      <c r="E368" s="9" t="s">
        <v>5</v>
      </c>
      <c r="F368" s="9" t="s">
        <v>6</v>
      </c>
      <c r="G368" s="29"/>
      <c r="H368" s="30"/>
    </row>
    <row r="369">
      <c r="B369" s="12">
        <v>1.0</v>
      </c>
      <c r="C369" s="28"/>
      <c r="D369" s="12"/>
      <c r="E369" s="12"/>
      <c r="F369" s="12"/>
      <c r="G369" s="29"/>
      <c r="H369" s="30"/>
    </row>
    <row r="370">
      <c r="B370" s="12">
        <v>2.0</v>
      </c>
      <c r="C370" s="13"/>
      <c r="D370" s="12"/>
      <c r="E370" s="12"/>
      <c r="F370" s="12"/>
      <c r="G370" s="29"/>
      <c r="H370" s="30"/>
    </row>
    <row r="371">
      <c r="B371" s="12">
        <v>3.0</v>
      </c>
      <c r="C371" s="13"/>
      <c r="D371" s="12"/>
      <c r="E371" s="12"/>
      <c r="F371" s="12"/>
      <c r="G371" s="29"/>
      <c r="H371" s="30"/>
    </row>
    <row r="372">
      <c r="B372" s="20" t="s">
        <v>15</v>
      </c>
      <c r="C372" s="4"/>
      <c r="D372" s="5"/>
      <c r="E372" s="9">
        <f>SUM(E369:E371)</f>
        <v>0</v>
      </c>
      <c r="F372" s="12"/>
      <c r="G372" s="29"/>
      <c r="H372" s="30"/>
    </row>
    <row r="373">
      <c r="B373" s="32" t="s">
        <v>22</v>
      </c>
      <c r="C373" s="4"/>
      <c r="D373" s="4"/>
      <c r="E373" s="4"/>
      <c r="F373" s="5"/>
      <c r="G373" s="29"/>
      <c r="H373" s="30"/>
    </row>
    <row r="374">
      <c r="B374" s="9" t="s">
        <v>2</v>
      </c>
      <c r="C374" s="23" t="s">
        <v>23</v>
      </c>
      <c r="D374" s="20" t="s">
        <v>4</v>
      </c>
      <c r="E374" s="9" t="s">
        <v>5</v>
      </c>
      <c r="F374" s="9" t="s">
        <v>6</v>
      </c>
      <c r="G374" s="29"/>
      <c r="H374" s="30"/>
    </row>
    <row r="375">
      <c r="B375" s="12">
        <v>1.0</v>
      </c>
      <c r="C375" s="28"/>
      <c r="D375" s="12"/>
      <c r="E375" s="12"/>
      <c r="F375" s="12"/>
      <c r="G375" s="29"/>
      <c r="H375" s="30"/>
    </row>
    <row r="376">
      <c r="B376" s="12">
        <v>2.0</v>
      </c>
      <c r="C376" s="13"/>
      <c r="D376" s="12"/>
      <c r="E376" s="12"/>
      <c r="F376" s="12"/>
      <c r="G376" s="29"/>
      <c r="H376" s="30"/>
    </row>
    <row r="377">
      <c r="B377" s="12">
        <v>3.0</v>
      </c>
      <c r="C377" s="13"/>
      <c r="D377" s="12"/>
      <c r="E377" s="12"/>
      <c r="F377" s="12"/>
      <c r="G377" s="29"/>
      <c r="H377" s="30"/>
    </row>
    <row r="378">
      <c r="B378" s="20" t="s">
        <v>15</v>
      </c>
      <c r="C378" s="4"/>
      <c r="D378" s="5"/>
      <c r="E378" s="9">
        <f>SUM(E375:E377)</f>
        <v>0</v>
      </c>
      <c r="F378" s="12"/>
      <c r="G378" s="29"/>
      <c r="H378" s="30"/>
    </row>
    <row r="379">
      <c r="B379" s="32" t="s">
        <v>24</v>
      </c>
      <c r="C379" s="4"/>
      <c r="D379" s="4"/>
      <c r="E379" s="4"/>
      <c r="F379" s="5"/>
      <c r="G379" s="29"/>
      <c r="H379" s="30"/>
    </row>
    <row r="380">
      <c r="B380" s="9" t="s">
        <v>2</v>
      </c>
      <c r="C380" s="33" t="s">
        <v>25</v>
      </c>
      <c r="D380" s="33" t="s">
        <v>26</v>
      </c>
      <c r="E380" s="9" t="s">
        <v>5</v>
      </c>
      <c r="F380" s="9" t="s">
        <v>6</v>
      </c>
      <c r="G380" s="29"/>
      <c r="H380" s="30"/>
    </row>
    <row r="381">
      <c r="B381" s="12">
        <v>1.0</v>
      </c>
      <c r="C381" s="13"/>
      <c r="D381" s="13"/>
      <c r="E381" s="12"/>
      <c r="F381" s="12"/>
      <c r="G381" s="29"/>
      <c r="H381" s="30"/>
    </row>
    <row r="382">
      <c r="B382" s="12">
        <v>2.0</v>
      </c>
      <c r="C382" s="13"/>
      <c r="D382" s="13"/>
      <c r="E382" s="12"/>
      <c r="F382" s="12"/>
      <c r="G382" s="29"/>
      <c r="H382" s="30"/>
    </row>
    <row r="383">
      <c r="B383" s="12">
        <v>3.0</v>
      </c>
      <c r="C383" s="12"/>
      <c r="D383" s="12"/>
      <c r="E383" s="12"/>
      <c r="F383" s="12"/>
      <c r="G383" s="29"/>
      <c r="H383" s="30"/>
    </row>
    <row r="384">
      <c r="B384" s="12">
        <v>4.0</v>
      </c>
      <c r="C384" s="12"/>
      <c r="D384" s="12"/>
      <c r="E384" s="12"/>
      <c r="F384" s="12"/>
      <c r="G384" s="29"/>
      <c r="H384" s="30"/>
    </row>
    <row r="385">
      <c r="B385" s="12">
        <v>5.0</v>
      </c>
      <c r="C385" s="12"/>
      <c r="D385" s="12"/>
      <c r="E385" s="12"/>
      <c r="F385" s="12"/>
      <c r="G385" s="29"/>
      <c r="H385" s="30"/>
    </row>
    <row r="386">
      <c r="B386" s="12">
        <v>6.0</v>
      </c>
      <c r="C386" s="12"/>
      <c r="D386" s="12"/>
      <c r="E386" s="12"/>
      <c r="F386" s="12"/>
      <c r="G386" s="10"/>
      <c r="H386" s="11"/>
    </row>
    <row r="387">
      <c r="B387" s="34"/>
    </row>
    <row r="389">
      <c r="A389" s="1"/>
      <c r="B389" s="3">
        <v>45818.0</v>
      </c>
      <c r="C389" s="4"/>
      <c r="D389" s="4"/>
      <c r="E389" s="4"/>
      <c r="F389" s="4"/>
      <c r="G389" s="4"/>
      <c r="H389" s="5"/>
    </row>
    <row r="390">
      <c r="B390" s="6" t="s">
        <v>0</v>
      </c>
      <c r="C390" s="4"/>
      <c r="D390" s="4"/>
      <c r="E390" s="4"/>
      <c r="F390" s="5"/>
      <c r="G390" s="7" t="s">
        <v>1</v>
      </c>
      <c r="H390" s="8"/>
    </row>
    <row r="391">
      <c r="B391" s="9" t="s">
        <v>2</v>
      </c>
      <c r="C391" s="9" t="s">
        <v>3</v>
      </c>
      <c r="D391" s="9" t="s">
        <v>4</v>
      </c>
      <c r="E391" s="9" t="s">
        <v>5</v>
      </c>
      <c r="F391" s="9" t="s">
        <v>6</v>
      </c>
      <c r="G391" s="10"/>
      <c r="H391" s="11"/>
    </row>
    <row r="392">
      <c r="B392" s="12">
        <v>1.0</v>
      </c>
      <c r="C392" s="13"/>
      <c r="D392" s="12"/>
      <c r="E392" s="12"/>
      <c r="F392" s="12"/>
      <c r="G392" s="14" t="s">
        <v>7</v>
      </c>
      <c r="H392" s="15">
        <f>H349 - SUMIF(F392:F401, "SR A/C - HDFC", E392:E401)-SUMIF(F418:F420, "SR A/C - HDFC", E418:E420)-SUMIF(F412:F414, "SR A/C - HDFC", E412:E414)+SUMIF(F406:F408, "SR A/C - HDFC", E406:E408)+SUMIF(F424:F429, "SR A/C - HDFC", E424:E429)</f>
        <v>3303.73</v>
      </c>
    </row>
    <row r="393">
      <c r="B393" s="12">
        <v>2.0</v>
      </c>
      <c r="C393" s="12"/>
      <c r="D393" s="12"/>
      <c r="E393" s="12"/>
      <c r="F393" s="12"/>
      <c r="G393" s="14" t="s">
        <v>8</v>
      </c>
      <c r="H393" s="15">
        <f>H350 - SUMIF(F392:F401, "DP A/C - Salary", E392:E401)-SUMIF(F418:F420, "DP A/C - Salary", E418:E420)-SUMIF(F412:F414, "DP A/C - Salary", E412:E414)+SUMIF(F406:F408, "DP A/C - Salary", E406:E408)+SUMIF(F424:F429, "DP A/C - Salary", E424:E429)</f>
        <v>5928</v>
      </c>
    </row>
    <row r="394">
      <c r="B394" s="12">
        <v>3.0</v>
      </c>
      <c r="C394" s="12"/>
      <c r="D394" s="12"/>
      <c r="E394" s="12"/>
      <c r="F394" s="12"/>
      <c r="G394" s="14" t="s">
        <v>9</v>
      </c>
      <c r="H394" s="15">
        <f>H351 - SUMIF(F392:F401, "SR CASH", E392:E401)-SUMIF(F418:F420, "SR CASH", E418:E420)-SUMIF(F412:F414, "SR CASH", E412:E414)+SUMIF(F406:F408, "SR CASH", E406:E408)+SUMIF(F424:F429, "SR CASH", E424:E429)</f>
        <v>1633</v>
      </c>
    </row>
    <row r="395">
      <c r="B395" s="12">
        <v>4.0</v>
      </c>
      <c r="C395" s="12"/>
      <c r="D395" s="12"/>
      <c r="E395" s="12"/>
      <c r="F395" s="12"/>
      <c r="G395" s="14" t="s">
        <v>10</v>
      </c>
      <c r="H395" s="15">
        <f>H352 - SUMIF(F392:F401, "DP CASH", E392:E401)-SUMIF(F418:F420, "DP CASH", E418:E420)-SUMIF(F412:F414, "DP CASH", E412:E414)+SUMIF(F406:F408, "DP CASH", E406:E408)+SUMIF(F424:F429, "DP CASH", E424:E429)</f>
        <v>839</v>
      </c>
    </row>
    <row r="396">
      <c r="B396" s="12">
        <v>5.0</v>
      </c>
      <c r="C396" s="12"/>
      <c r="D396" s="12"/>
      <c r="E396" s="12"/>
      <c r="F396" s="12"/>
      <c r="G396" s="14" t="s">
        <v>11</v>
      </c>
      <c r="H396" s="15">
        <f>H353 - SUMIF(F392:F401, "SR A/C - TDCC", E392:E401)-SUMIF(F418:F420, "SR A/C - TDCC", E418:E420)-SUMIF(F412:F414, "SR A/C - TDCC", E412:E414)+SUMIF(F406:F408, "SR A/C - TDCC", E406:E408)+SUMIF(F424:F429, "SR A/C - TDCC", E424:E429)</f>
        <v>106373.4</v>
      </c>
    </row>
    <row r="397">
      <c r="B397" s="12">
        <v>6.0</v>
      </c>
      <c r="C397" s="12"/>
      <c r="D397" s="12"/>
      <c r="E397" s="12"/>
      <c r="F397" s="12"/>
      <c r="G397" s="14" t="s">
        <v>12</v>
      </c>
      <c r="H397" s="15">
        <f>H354 - SUMIF(F392:F401, "DP A/C - IPPB", E392:E401)-SUMIF(F418:F420, "DP A/C - IPPB", E418:E420)-SUMIF(F412:F414, "DP A/C - IPPB", E412:E414)+SUMIF(F406:F408, "DP A/C - IPPB", E406:E408)+SUMIF(F424:F429, "DP A/C - IPPB", E424:E429)</f>
        <v>50</v>
      </c>
    </row>
    <row r="398">
      <c r="B398" s="12">
        <v>7.0</v>
      </c>
      <c r="C398" s="12"/>
      <c r="D398" s="12"/>
      <c r="E398" s="12"/>
      <c r="F398" s="12"/>
      <c r="G398" s="16"/>
      <c r="H398" s="5"/>
    </row>
    <row r="399">
      <c r="B399" s="12">
        <v>8.0</v>
      </c>
      <c r="C399" s="12"/>
      <c r="D399" s="12"/>
      <c r="E399" s="12"/>
      <c r="F399" s="12"/>
      <c r="G399" s="17" t="s">
        <v>13</v>
      </c>
      <c r="H399" s="5"/>
    </row>
    <row r="400">
      <c r="B400" s="12">
        <v>9.0</v>
      </c>
      <c r="C400" s="12"/>
      <c r="D400" s="12"/>
      <c r="E400" s="12"/>
      <c r="F400" s="12"/>
      <c r="G400" s="18">
        <f>E402+G357</f>
        <v>0</v>
      </c>
      <c r="H400" s="5"/>
    </row>
    <row r="401">
      <c r="B401" s="12">
        <v>10.0</v>
      </c>
      <c r="C401" s="12"/>
      <c r="D401" s="12"/>
      <c r="E401" s="12"/>
      <c r="F401" s="12"/>
      <c r="G401" s="19" t="s">
        <v>14</v>
      </c>
      <c r="H401" s="5"/>
    </row>
    <row r="402">
      <c r="B402" s="20" t="s">
        <v>15</v>
      </c>
      <c r="C402" s="4"/>
      <c r="D402" s="5"/>
      <c r="E402" s="9">
        <f>SUM(E392:E401)</f>
        <v>0</v>
      </c>
      <c r="F402" s="12"/>
      <c r="G402" s="16">
        <f>E409+G359</f>
        <v>0</v>
      </c>
      <c r="H402" s="5"/>
    </row>
    <row r="403">
      <c r="B403" s="16"/>
      <c r="C403" s="4"/>
      <c r="D403" s="4"/>
      <c r="E403" s="4"/>
      <c r="F403" s="5"/>
      <c r="G403" s="21" t="s">
        <v>16</v>
      </c>
      <c r="H403" s="5"/>
      <c r="I403" s="1"/>
    </row>
    <row r="404">
      <c r="B404" s="22" t="s">
        <v>17</v>
      </c>
      <c r="C404" s="4"/>
      <c r="D404" s="4"/>
      <c r="E404" s="4"/>
      <c r="F404" s="5"/>
      <c r="G404" s="16">
        <f>E415+G361-SUMIF(C406:C408,"Reimbursement",E406:E408)</f>
        <v>0</v>
      </c>
      <c r="H404" s="5"/>
    </row>
    <row r="405">
      <c r="B405" s="9" t="s">
        <v>2</v>
      </c>
      <c r="C405" s="23" t="s">
        <v>18</v>
      </c>
      <c r="D405" s="20" t="s">
        <v>4</v>
      </c>
      <c r="E405" s="9" t="s">
        <v>5</v>
      </c>
      <c r="F405" s="9" t="s">
        <v>6</v>
      </c>
      <c r="G405" s="24" t="s">
        <v>19</v>
      </c>
      <c r="H405" s="5"/>
    </row>
    <row r="406">
      <c r="B406" s="12">
        <v>1.0</v>
      </c>
      <c r="C406" s="28"/>
      <c r="D406" s="12"/>
      <c r="E406" s="12"/>
      <c r="F406" s="12"/>
      <c r="G406" s="26">
        <f>E421+G363</f>
        <v>0</v>
      </c>
      <c r="H406" s="5"/>
    </row>
    <row r="407">
      <c r="B407" s="12">
        <v>2.0</v>
      </c>
      <c r="C407" s="28"/>
      <c r="D407" s="12"/>
      <c r="E407" s="12"/>
      <c r="F407" s="12"/>
      <c r="G407" s="27"/>
      <c r="H407" s="8"/>
    </row>
    <row r="408">
      <c r="B408" s="12">
        <v>3.0</v>
      </c>
      <c r="C408" s="28"/>
      <c r="D408" s="12"/>
      <c r="E408" s="12"/>
      <c r="F408" s="12"/>
      <c r="G408" s="29"/>
      <c r="H408" s="30"/>
    </row>
    <row r="409">
      <c r="B409" s="20" t="s">
        <v>15</v>
      </c>
      <c r="C409" s="4"/>
      <c r="D409" s="5"/>
      <c r="E409" s="9">
        <f>SUM(E406:E408)</f>
        <v>0</v>
      </c>
      <c r="F409" s="12"/>
      <c r="G409" s="29"/>
      <c r="H409" s="30"/>
    </row>
    <row r="410">
      <c r="B410" s="31" t="s">
        <v>20</v>
      </c>
      <c r="C410" s="4"/>
      <c r="D410" s="4"/>
      <c r="E410" s="4"/>
      <c r="F410" s="5"/>
      <c r="G410" s="29"/>
      <c r="H410" s="30"/>
    </row>
    <row r="411">
      <c r="B411" s="9" t="s">
        <v>2</v>
      </c>
      <c r="C411" s="23" t="s">
        <v>21</v>
      </c>
      <c r="D411" s="20" t="s">
        <v>4</v>
      </c>
      <c r="E411" s="9" t="s">
        <v>5</v>
      </c>
      <c r="F411" s="9" t="s">
        <v>6</v>
      </c>
      <c r="G411" s="29"/>
      <c r="H411" s="30"/>
    </row>
    <row r="412">
      <c r="B412" s="12">
        <v>1.0</v>
      </c>
      <c r="C412" s="28"/>
      <c r="D412" s="12"/>
      <c r="E412" s="12"/>
      <c r="F412" s="12"/>
      <c r="G412" s="29"/>
      <c r="H412" s="30"/>
    </row>
    <row r="413">
      <c r="B413" s="12">
        <v>2.0</v>
      </c>
      <c r="C413" s="13"/>
      <c r="D413" s="12"/>
      <c r="E413" s="12"/>
      <c r="F413" s="12"/>
      <c r="G413" s="29"/>
      <c r="H413" s="30"/>
    </row>
    <row r="414">
      <c r="B414" s="12">
        <v>3.0</v>
      </c>
      <c r="C414" s="13"/>
      <c r="D414" s="12"/>
      <c r="E414" s="12"/>
      <c r="F414" s="12"/>
      <c r="G414" s="29"/>
      <c r="H414" s="30"/>
    </row>
    <row r="415">
      <c r="B415" s="20" t="s">
        <v>15</v>
      </c>
      <c r="C415" s="4"/>
      <c r="D415" s="5"/>
      <c r="E415" s="9">
        <f>SUM(E412:E414)</f>
        <v>0</v>
      </c>
      <c r="F415" s="12"/>
      <c r="G415" s="29"/>
      <c r="H415" s="30"/>
    </row>
    <row r="416">
      <c r="B416" s="32" t="s">
        <v>22</v>
      </c>
      <c r="C416" s="4"/>
      <c r="D416" s="4"/>
      <c r="E416" s="4"/>
      <c r="F416" s="5"/>
      <c r="G416" s="29"/>
      <c r="H416" s="30"/>
    </row>
    <row r="417">
      <c r="B417" s="9" t="s">
        <v>2</v>
      </c>
      <c r="C417" s="23" t="s">
        <v>23</v>
      </c>
      <c r="D417" s="20" t="s">
        <v>4</v>
      </c>
      <c r="E417" s="9" t="s">
        <v>5</v>
      </c>
      <c r="F417" s="9" t="s">
        <v>6</v>
      </c>
      <c r="G417" s="29"/>
      <c r="H417" s="30"/>
    </row>
    <row r="418">
      <c r="B418" s="12">
        <v>1.0</v>
      </c>
      <c r="C418" s="28"/>
      <c r="D418" s="12"/>
      <c r="E418" s="12"/>
      <c r="F418" s="12"/>
      <c r="G418" s="29"/>
      <c r="H418" s="30"/>
    </row>
    <row r="419">
      <c r="B419" s="12">
        <v>2.0</v>
      </c>
      <c r="C419" s="13"/>
      <c r="D419" s="12"/>
      <c r="E419" s="12"/>
      <c r="F419" s="12"/>
      <c r="G419" s="29"/>
      <c r="H419" s="30"/>
    </row>
    <row r="420">
      <c r="B420" s="12">
        <v>3.0</v>
      </c>
      <c r="C420" s="13"/>
      <c r="D420" s="12"/>
      <c r="E420" s="12"/>
      <c r="F420" s="12"/>
      <c r="G420" s="29"/>
      <c r="H420" s="30"/>
    </row>
    <row r="421">
      <c r="B421" s="20" t="s">
        <v>15</v>
      </c>
      <c r="C421" s="4"/>
      <c r="D421" s="5"/>
      <c r="E421" s="9">
        <f>SUM(E418:E420)</f>
        <v>0</v>
      </c>
      <c r="F421" s="12"/>
      <c r="G421" s="29"/>
      <c r="H421" s="30"/>
    </row>
    <row r="422">
      <c r="B422" s="32" t="s">
        <v>24</v>
      </c>
      <c r="C422" s="4"/>
      <c r="D422" s="4"/>
      <c r="E422" s="4"/>
      <c r="F422" s="5"/>
      <c r="G422" s="29"/>
      <c r="H422" s="30"/>
    </row>
    <row r="423">
      <c r="B423" s="9" t="s">
        <v>2</v>
      </c>
      <c r="C423" s="33" t="s">
        <v>25</v>
      </c>
      <c r="D423" s="33" t="s">
        <v>26</v>
      </c>
      <c r="E423" s="9" t="s">
        <v>5</v>
      </c>
      <c r="F423" s="9" t="s">
        <v>6</v>
      </c>
      <c r="G423" s="29"/>
      <c r="H423" s="30"/>
    </row>
    <row r="424">
      <c r="B424" s="12">
        <v>1.0</v>
      </c>
      <c r="C424" s="13"/>
      <c r="D424" s="13"/>
      <c r="E424" s="12"/>
      <c r="F424" s="12"/>
      <c r="G424" s="29"/>
      <c r="H424" s="30"/>
    </row>
    <row r="425">
      <c r="B425" s="12">
        <v>2.0</v>
      </c>
      <c r="C425" s="13"/>
      <c r="D425" s="13"/>
      <c r="E425" s="12"/>
      <c r="F425" s="12"/>
      <c r="G425" s="29"/>
      <c r="H425" s="30"/>
    </row>
    <row r="426">
      <c r="B426" s="12">
        <v>3.0</v>
      </c>
      <c r="C426" s="12"/>
      <c r="D426" s="12"/>
      <c r="E426" s="12"/>
      <c r="F426" s="12"/>
      <c r="G426" s="29"/>
      <c r="H426" s="30"/>
    </row>
    <row r="427">
      <c r="B427" s="12">
        <v>4.0</v>
      </c>
      <c r="C427" s="12"/>
      <c r="D427" s="12"/>
      <c r="E427" s="12"/>
      <c r="F427" s="12"/>
      <c r="G427" s="29"/>
      <c r="H427" s="30"/>
    </row>
    <row r="428">
      <c r="B428" s="12">
        <v>5.0</v>
      </c>
      <c r="C428" s="12"/>
      <c r="D428" s="12"/>
      <c r="E428" s="12"/>
      <c r="F428" s="12"/>
      <c r="G428" s="29"/>
      <c r="H428" s="30"/>
    </row>
    <row r="429">
      <c r="B429" s="12">
        <v>6.0</v>
      </c>
      <c r="C429" s="12"/>
      <c r="D429" s="12"/>
      <c r="E429" s="12"/>
      <c r="F429" s="12"/>
      <c r="G429" s="10"/>
      <c r="H429" s="11"/>
    </row>
    <row r="430">
      <c r="B430" s="34"/>
    </row>
    <row r="432">
      <c r="A432" s="1"/>
      <c r="B432" s="3">
        <v>45819.0</v>
      </c>
      <c r="C432" s="4"/>
      <c r="D432" s="4"/>
      <c r="E432" s="4"/>
      <c r="F432" s="4"/>
      <c r="G432" s="4"/>
      <c r="H432" s="5"/>
    </row>
    <row r="433">
      <c r="B433" s="6" t="s">
        <v>0</v>
      </c>
      <c r="C433" s="4"/>
      <c r="D433" s="4"/>
      <c r="E433" s="4"/>
      <c r="F433" s="5"/>
      <c r="G433" s="7" t="s">
        <v>1</v>
      </c>
      <c r="H433" s="8"/>
    </row>
    <row r="434">
      <c r="B434" s="9" t="s">
        <v>2</v>
      </c>
      <c r="C434" s="9" t="s">
        <v>3</v>
      </c>
      <c r="D434" s="9" t="s">
        <v>4</v>
      </c>
      <c r="E434" s="9" t="s">
        <v>5</v>
      </c>
      <c r="F434" s="9" t="s">
        <v>6</v>
      </c>
      <c r="G434" s="10"/>
      <c r="H434" s="11"/>
    </row>
    <row r="435">
      <c r="B435" s="12">
        <v>1.0</v>
      </c>
      <c r="C435" s="13"/>
      <c r="D435" s="13"/>
      <c r="E435" s="13"/>
      <c r="F435" s="13"/>
      <c r="G435" s="14" t="s">
        <v>7</v>
      </c>
      <c r="H435" s="15">
        <f>H392 - SUMIF(F435:F444, "SR A/C - HDFC", E435:E444)-SUMIF(F461:F463, "SR A/C - HDFC", E461:E463)-SUMIF(F455:F457, "SR A/C - HDFC", E455:E457)+SUMIF(F449:F451, "SR A/C - HDFC", E449:E451)+SUMIF(F467:F472, "SR A/C - HDFC", E467:E472)</f>
        <v>3303.73</v>
      </c>
    </row>
    <row r="436">
      <c r="B436" s="12">
        <v>2.0</v>
      </c>
      <c r="C436" s="12"/>
      <c r="D436" s="12"/>
      <c r="E436" s="12"/>
      <c r="F436" s="12"/>
      <c r="G436" s="14" t="s">
        <v>8</v>
      </c>
      <c r="H436" s="15">
        <f>H393 - SUMIF(F435:F444, "DP A/C - Salary", E435:E444)-SUMIF(F461:F463, "DP A/C - Salary", E461:E463)-SUMIF(F455:F457, "DP A/C - Salary", E455:E457)+SUMIF(F449:F451, "DP A/C - Salary", E449:E451)+SUMIF(F467:F472, "DP A/C - Salary", E467:E472)</f>
        <v>5928</v>
      </c>
    </row>
    <row r="437">
      <c r="B437" s="12">
        <v>3.0</v>
      </c>
      <c r="C437" s="12"/>
      <c r="D437" s="12"/>
      <c r="E437" s="12"/>
      <c r="F437" s="12"/>
      <c r="G437" s="14" t="s">
        <v>9</v>
      </c>
      <c r="H437" s="15">
        <f>H394 - SUMIF(F435:F444, "SR CASH", E435:E444)-SUMIF(F461:F463, "SR CASH", E461:E463)-SUMIF(F455:F457, "SR CASH", E455:E457)+SUMIF(F449:F451, "SR CASH", E449:E451)+SUMIF(F467:F472, "SR CASH", E467:E472)</f>
        <v>1633</v>
      </c>
    </row>
    <row r="438">
      <c r="B438" s="12">
        <v>4.0</v>
      </c>
      <c r="C438" s="12"/>
      <c r="D438" s="12"/>
      <c r="E438" s="12"/>
      <c r="F438" s="12"/>
      <c r="G438" s="14" t="s">
        <v>10</v>
      </c>
      <c r="H438" s="15">
        <f>H395 - SUMIF(F435:F444, "DP CASH", E435:E444)-SUMIF(F461:F463, "DP CASH", E461:E463)-SUMIF(F455:F457, "DP CASH", E455:E457)+SUMIF(F449:F451, "DP CASH", E449:E451)+SUMIF(F467:F472, "DP CASH", E467:E472)</f>
        <v>839</v>
      </c>
    </row>
    <row r="439">
      <c r="B439" s="12">
        <v>5.0</v>
      </c>
      <c r="C439" s="12"/>
      <c r="D439" s="12"/>
      <c r="E439" s="12"/>
      <c r="F439" s="12"/>
      <c r="G439" s="14" t="s">
        <v>11</v>
      </c>
      <c r="H439" s="15">
        <f>H396 - SUMIF(F435:F444, "SR A/C - TDCC", E435:E444)-SUMIF(F461:F463, "SR A/C - TDCC", E461:E463)-SUMIF(F455:F457, "SR A/C - TDCC", E455:E457)+SUMIF(F449:F451, "SR A/C - TDCC", E449:E451)+SUMIF(F467:F472, "SR A/C - TDCC", E467:E472)</f>
        <v>106373.4</v>
      </c>
    </row>
    <row r="440">
      <c r="B440" s="12">
        <v>6.0</v>
      </c>
      <c r="C440" s="12"/>
      <c r="D440" s="12"/>
      <c r="E440" s="12"/>
      <c r="F440" s="12"/>
      <c r="G440" s="14" t="s">
        <v>12</v>
      </c>
      <c r="H440" s="15">
        <f>H397 - SUMIF(F435:F444, "DP A/C - IPPB", E435:E444)-SUMIF(F461:F463, "DP A/C - IPPB", E461:E463)-SUMIF(F455:F457, "DP A/C - IPPB", E455:E457)+SUMIF(F449:F451, "DP A/C - IPPB", E449:E451)+SUMIF(F467:F472, "DP A/C - IPPB", E467:E472)</f>
        <v>50</v>
      </c>
    </row>
    <row r="441">
      <c r="B441" s="12">
        <v>7.0</v>
      </c>
      <c r="C441" s="12"/>
      <c r="D441" s="12"/>
      <c r="E441" s="12"/>
      <c r="F441" s="12"/>
      <c r="G441" s="16"/>
      <c r="H441" s="5"/>
    </row>
    <row r="442">
      <c r="B442" s="12">
        <v>8.0</v>
      </c>
      <c r="C442" s="12"/>
      <c r="D442" s="12"/>
      <c r="E442" s="12"/>
      <c r="F442" s="12"/>
      <c r="G442" s="17" t="s">
        <v>13</v>
      </c>
      <c r="H442" s="5"/>
    </row>
    <row r="443">
      <c r="B443" s="12">
        <v>9.0</v>
      </c>
      <c r="C443" s="12"/>
      <c r="D443" s="12"/>
      <c r="E443" s="12"/>
      <c r="F443" s="12"/>
      <c r="G443" s="18">
        <f>E445+G400</f>
        <v>0</v>
      </c>
      <c r="H443" s="5"/>
    </row>
    <row r="444">
      <c r="B444" s="12">
        <v>10.0</v>
      </c>
      <c r="C444" s="12"/>
      <c r="D444" s="12"/>
      <c r="E444" s="12"/>
      <c r="F444" s="12"/>
      <c r="G444" s="19" t="s">
        <v>14</v>
      </c>
      <c r="H444" s="5"/>
    </row>
    <row r="445">
      <c r="B445" s="20" t="s">
        <v>15</v>
      </c>
      <c r="C445" s="4"/>
      <c r="D445" s="5"/>
      <c r="E445" s="9">
        <f>SUM(E435:E444)</f>
        <v>0</v>
      </c>
      <c r="F445" s="12"/>
      <c r="G445" s="16">
        <f>E452+G402</f>
        <v>0</v>
      </c>
      <c r="H445" s="5"/>
    </row>
    <row r="446">
      <c r="B446" s="16"/>
      <c r="C446" s="4"/>
      <c r="D446" s="4"/>
      <c r="E446" s="4"/>
      <c r="F446" s="5"/>
      <c r="G446" s="21" t="s">
        <v>16</v>
      </c>
      <c r="H446" s="5"/>
      <c r="I446" s="1"/>
    </row>
    <row r="447">
      <c r="B447" s="22" t="s">
        <v>17</v>
      </c>
      <c r="C447" s="4"/>
      <c r="D447" s="4"/>
      <c r="E447" s="4"/>
      <c r="F447" s="5"/>
      <c r="G447" s="16">
        <f>E458+G404-SUMIF(C449:C451,"Reimbursement",E449:E451)</f>
        <v>0</v>
      </c>
      <c r="H447" s="5"/>
    </row>
    <row r="448">
      <c r="B448" s="9" t="s">
        <v>2</v>
      </c>
      <c r="C448" s="23" t="s">
        <v>18</v>
      </c>
      <c r="D448" s="20" t="s">
        <v>4</v>
      </c>
      <c r="E448" s="9" t="s">
        <v>5</v>
      </c>
      <c r="F448" s="9" t="s">
        <v>6</v>
      </c>
      <c r="G448" s="24" t="s">
        <v>19</v>
      </c>
      <c r="H448" s="5"/>
    </row>
    <row r="449">
      <c r="B449" s="12">
        <v>1.0</v>
      </c>
      <c r="C449" s="25"/>
      <c r="D449" s="13"/>
      <c r="E449" s="13"/>
      <c r="F449" s="13"/>
      <c r="G449" s="26">
        <f>E464+G406</f>
        <v>0</v>
      </c>
      <c r="H449" s="5"/>
    </row>
    <row r="450">
      <c r="B450" s="12">
        <v>2.0</v>
      </c>
      <c r="C450" s="28"/>
      <c r="D450" s="12"/>
      <c r="E450" s="12"/>
      <c r="F450" s="12"/>
      <c r="G450" s="27"/>
      <c r="H450" s="8"/>
    </row>
    <row r="451">
      <c r="B451" s="12">
        <v>3.0</v>
      </c>
      <c r="C451" s="28"/>
      <c r="D451" s="12"/>
      <c r="E451" s="12"/>
      <c r="F451" s="12"/>
      <c r="G451" s="29"/>
      <c r="H451" s="30"/>
    </row>
    <row r="452">
      <c r="B452" s="20" t="s">
        <v>15</v>
      </c>
      <c r="C452" s="4"/>
      <c r="D452" s="5"/>
      <c r="E452" s="9">
        <f>SUM(E449:E451)</f>
        <v>0</v>
      </c>
      <c r="F452" s="12"/>
      <c r="G452" s="29"/>
      <c r="H452" s="30"/>
    </row>
    <row r="453">
      <c r="B453" s="31" t="s">
        <v>20</v>
      </c>
      <c r="C453" s="4"/>
      <c r="D453" s="4"/>
      <c r="E453" s="4"/>
      <c r="F453" s="5"/>
      <c r="G453" s="29"/>
      <c r="H453" s="30"/>
    </row>
    <row r="454">
      <c r="B454" s="9" t="s">
        <v>2</v>
      </c>
      <c r="C454" s="23" t="s">
        <v>21</v>
      </c>
      <c r="D454" s="20" t="s">
        <v>4</v>
      </c>
      <c r="E454" s="9" t="s">
        <v>5</v>
      </c>
      <c r="F454" s="9" t="s">
        <v>6</v>
      </c>
      <c r="G454" s="29"/>
      <c r="H454" s="30"/>
    </row>
    <row r="455">
      <c r="B455" s="12">
        <v>1.0</v>
      </c>
      <c r="C455" s="28"/>
      <c r="D455" s="12"/>
      <c r="E455" s="12"/>
      <c r="F455" s="12"/>
      <c r="G455" s="29"/>
      <c r="H455" s="30"/>
    </row>
    <row r="456">
      <c r="B456" s="12">
        <v>2.0</v>
      </c>
      <c r="C456" s="13"/>
      <c r="D456" s="12"/>
      <c r="E456" s="12"/>
      <c r="F456" s="12"/>
      <c r="G456" s="29"/>
      <c r="H456" s="30"/>
    </row>
    <row r="457">
      <c r="B457" s="12">
        <v>3.0</v>
      </c>
      <c r="C457" s="13"/>
      <c r="D457" s="12"/>
      <c r="E457" s="12"/>
      <c r="F457" s="12"/>
      <c r="G457" s="29"/>
      <c r="H457" s="30"/>
    </row>
    <row r="458">
      <c r="B458" s="20" t="s">
        <v>15</v>
      </c>
      <c r="C458" s="4"/>
      <c r="D458" s="5"/>
      <c r="E458" s="9">
        <f>SUM(E455:E457)</f>
        <v>0</v>
      </c>
      <c r="F458" s="12"/>
      <c r="G458" s="29"/>
      <c r="H458" s="30"/>
    </row>
    <row r="459">
      <c r="B459" s="32" t="s">
        <v>22</v>
      </c>
      <c r="C459" s="4"/>
      <c r="D459" s="4"/>
      <c r="E459" s="4"/>
      <c r="F459" s="5"/>
      <c r="G459" s="29"/>
      <c r="H459" s="30"/>
    </row>
    <row r="460">
      <c r="B460" s="9" t="s">
        <v>2</v>
      </c>
      <c r="C460" s="23" t="s">
        <v>23</v>
      </c>
      <c r="D460" s="20" t="s">
        <v>4</v>
      </c>
      <c r="E460" s="9" t="s">
        <v>5</v>
      </c>
      <c r="F460" s="9" t="s">
        <v>6</v>
      </c>
      <c r="G460" s="29"/>
      <c r="H460" s="30"/>
    </row>
    <row r="461">
      <c r="B461" s="12">
        <v>1.0</v>
      </c>
      <c r="C461" s="28"/>
      <c r="D461" s="12"/>
      <c r="E461" s="12"/>
      <c r="F461" s="12"/>
      <c r="G461" s="29"/>
      <c r="H461" s="30"/>
    </row>
    <row r="462">
      <c r="B462" s="12">
        <v>2.0</v>
      </c>
      <c r="C462" s="13"/>
      <c r="D462" s="12"/>
      <c r="E462" s="12"/>
      <c r="F462" s="12"/>
      <c r="G462" s="29"/>
      <c r="H462" s="30"/>
    </row>
    <row r="463">
      <c r="B463" s="12">
        <v>3.0</v>
      </c>
      <c r="C463" s="13"/>
      <c r="D463" s="12"/>
      <c r="E463" s="12"/>
      <c r="F463" s="12"/>
      <c r="G463" s="29"/>
      <c r="H463" s="30"/>
    </row>
    <row r="464">
      <c r="B464" s="20" t="s">
        <v>15</v>
      </c>
      <c r="C464" s="4"/>
      <c r="D464" s="5"/>
      <c r="E464" s="9">
        <f>SUM(E461:E463)</f>
        <v>0</v>
      </c>
      <c r="F464" s="12"/>
      <c r="G464" s="29"/>
      <c r="H464" s="30"/>
    </row>
    <row r="465">
      <c r="B465" s="32" t="s">
        <v>24</v>
      </c>
      <c r="C465" s="4"/>
      <c r="D465" s="4"/>
      <c r="E465" s="4"/>
      <c r="F465" s="5"/>
      <c r="G465" s="29"/>
      <c r="H465" s="30"/>
    </row>
    <row r="466">
      <c r="B466" s="9" t="s">
        <v>2</v>
      </c>
      <c r="C466" s="33" t="s">
        <v>25</v>
      </c>
      <c r="D466" s="33" t="s">
        <v>26</v>
      </c>
      <c r="E466" s="9" t="s">
        <v>5</v>
      </c>
      <c r="F466" s="9" t="s">
        <v>6</v>
      </c>
      <c r="G466" s="29"/>
      <c r="H466" s="30"/>
    </row>
    <row r="467">
      <c r="B467" s="12">
        <v>1.0</v>
      </c>
      <c r="C467" s="13"/>
      <c r="D467" s="13"/>
      <c r="E467" s="12"/>
      <c r="F467" s="12"/>
      <c r="G467" s="29"/>
      <c r="H467" s="30"/>
    </row>
    <row r="468">
      <c r="B468" s="12">
        <v>2.0</v>
      </c>
      <c r="C468" s="13"/>
      <c r="D468" s="13"/>
      <c r="E468" s="12"/>
      <c r="F468" s="12"/>
      <c r="G468" s="29"/>
      <c r="H468" s="30"/>
    </row>
    <row r="469">
      <c r="B469" s="12">
        <v>3.0</v>
      </c>
      <c r="C469" s="12"/>
      <c r="D469" s="12"/>
      <c r="E469" s="12"/>
      <c r="F469" s="12"/>
      <c r="G469" s="29"/>
      <c r="H469" s="30"/>
    </row>
    <row r="470">
      <c r="B470" s="12">
        <v>4.0</v>
      </c>
      <c r="C470" s="12"/>
      <c r="D470" s="12"/>
      <c r="E470" s="12"/>
      <c r="F470" s="12"/>
      <c r="G470" s="29"/>
      <c r="H470" s="30"/>
    </row>
    <row r="471">
      <c r="B471" s="12">
        <v>5.0</v>
      </c>
      <c r="C471" s="12"/>
      <c r="D471" s="12"/>
      <c r="E471" s="12"/>
      <c r="F471" s="12"/>
      <c r="G471" s="29"/>
      <c r="H471" s="30"/>
    </row>
    <row r="472">
      <c r="B472" s="12">
        <v>6.0</v>
      </c>
      <c r="C472" s="12"/>
      <c r="D472" s="12"/>
      <c r="E472" s="12"/>
      <c r="F472" s="12"/>
      <c r="G472" s="10"/>
      <c r="H472" s="11"/>
    </row>
    <row r="473">
      <c r="B473" s="34"/>
    </row>
    <row r="475">
      <c r="A475" s="1"/>
      <c r="B475" s="3">
        <v>45820.0</v>
      </c>
      <c r="C475" s="4"/>
      <c r="D475" s="4"/>
      <c r="E475" s="4"/>
      <c r="F475" s="4"/>
      <c r="G475" s="4"/>
      <c r="H475" s="5"/>
    </row>
    <row r="476">
      <c r="B476" s="6" t="s">
        <v>0</v>
      </c>
      <c r="C476" s="4"/>
      <c r="D476" s="4"/>
      <c r="E476" s="4"/>
      <c r="F476" s="5"/>
      <c r="G476" s="7" t="s">
        <v>1</v>
      </c>
      <c r="H476" s="8"/>
    </row>
    <row r="477">
      <c r="B477" s="9" t="s">
        <v>2</v>
      </c>
      <c r="C477" s="9" t="s">
        <v>3</v>
      </c>
      <c r="D477" s="9" t="s">
        <v>4</v>
      </c>
      <c r="E477" s="9" t="s">
        <v>5</v>
      </c>
      <c r="F477" s="9" t="s">
        <v>6</v>
      </c>
      <c r="G477" s="10"/>
      <c r="H477" s="11"/>
    </row>
    <row r="478">
      <c r="B478" s="12">
        <v>1.0</v>
      </c>
      <c r="C478" s="13"/>
      <c r="D478" s="13"/>
      <c r="E478" s="13"/>
      <c r="F478" s="13"/>
      <c r="G478" s="14" t="s">
        <v>7</v>
      </c>
      <c r="H478" s="15">
        <f>H435 - SUMIF(F478:F487, "SR A/C - HDFC", E478:E487)-SUMIF(F504:F506, "SR A/C - HDFC", E504:E506)-SUMIF(F498:F500, "SR A/C - HDFC", E498:E500)+SUMIF(F492:F494, "SR A/C - HDFC", E492:E494)+SUMIF(F510:F515, "SR A/C - HDFC", E510:E515)</f>
        <v>3303.73</v>
      </c>
    </row>
    <row r="479">
      <c r="B479" s="12">
        <v>2.0</v>
      </c>
      <c r="C479" s="13"/>
      <c r="D479" s="13"/>
      <c r="E479" s="13"/>
      <c r="F479" s="13"/>
      <c r="G479" s="14" t="s">
        <v>8</v>
      </c>
      <c r="H479" s="15">
        <f>H436 - SUMIF(F478:F487, "DP A/C - Salary", E478:E487)-SUMIF(F504:F506, "DP A/C - Salary", E504:E506)-SUMIF(F498:F500, "DP A/C - Salary", E498:E500)+SUMIF(F492:F494, "DP A/C - Salary", E492:E494)+SUMIF(F510:F515, "DP A/C - Salary", E510:E515)</f>
        <v>5928</v>
      </c>
    </row>
    <row r="480">
      <c r="B480" s="12">
        <v>3.0</v>
      </c>
      <c r="C480" s="13"/>
      <c r="D480" s="13"/>
      <c r="E480" s="13"/>
      <c r="F480" s="13"/>
      <c r="G480" s="14" t="s">
        <v>9</v>
      </c>
      <c r="H480" s="15">
        <f>H437 - SUMIF(F478:F487, "SR CASH", E478:E487)-SUMIF(F504:F506, "SR CASH", E504:E506)-SUMIF(F498:F500, "SR CASH", E498:E500)+SUMIF(F492:F494, "SR CASH", E492:E494)+SUMIF(F510:F515, "SR CASH", E510:E515)</f>
        <v>1633</v>
      </c>
    </row>
    <row r="481">
      <c r="B481" s="12">
        <v>4.0</v>
      </c>
      <c r="C481" s="12"/>
      <c r="D481" s="12"/>
      <c r="E481" s="12"/>
      <c r="F481" s="12"/>
      <c r="G481" s="14" t="s">
        <v>10</v>
      </c>
      <c r="H481" s="15">
        <f>H438 - SUMIF(F478:F487, "DP CASH", E478:E487)-SUMIF(F504:F506, "DP CASH", E504:E506)-SUMIF(F498:F500, "DP CASH", E498:E500)+SUMIF(F492:F494, "DP CASH", E492:E494)+SUMIF(F510:F515, "DP CASH", E510:E515)</f>
        <v>839</v>
      </c>
    </row>
    <row r="482">
      <c r="B482" s="12">
        <v>5.0</v>
      </c>
      <c r="C482" s="12"/>
      <c r="D482" s="12"/>
      <c r="E482" s="12"/>
      <c r="F482" s="12"/>
      <c r="G482" s="14" t="s">
        <v>11</v>
      </c>
      <c r="H482" s="15">
        <f>H439 - SUMIF(F478:F487, "SR A/C - TDCC", E478:E487)-SUMIF(F504:F506, "SR A/C - TDCC", E504:E506)-SUMIF(F498:F500, "SR A/C - TDCC", E498:E500)+SUMIF(F492:F494, "SR A/C - TDCC", E492:E494)+SUMIF(F510:F515, "SR A/C - TDCC", E510:E515)</f>
        <v>106373.4</v>
      </c>
    </row>
    <row r="483">
      <c r="B483" s="12">
        <v>6.0</v>
      </c>
      <c r="C483" s="12"/>
      <c r="D483" s="12"/>
      <c r="E483" s="12"/>
      <c r="F483" s="12"/>
      <c r="G483" s="14" t="s">
        <v>12</v>
      </c>
      <c r="H483" s="15">
        <f>H440 - SUMIF(F478:F487, "DP A/C - IPPB", E478:E487)-SUMIF(F504:F506, "DP A/C - IPPB", E504:E506)-SUMIF(F498:F500, "DP A/C - IPPB", E498:E500)+SUMIF(F492:F494, "DP A/C - IPPB", E492:E494)+SUMIF(F510:F515, "DP A/C - IPPB", E510:E515)</f>
        <v>50</v>
      </c>
    </row>
    <row r="484">
      <c r="B484" s="12">
        <v>7.0</v>
      </c>
      <c r="C484" s="12"/>
      <c r="D484" s="12"/>
      <c r="E484" s="12"/>
      <c r="F484" s="12"/>
      <c r="G484" s="16"/>
      <c r="H484" s="5"/>
    </row>
    <row r="485">
      <c r="B485" s="12">
        <v>8.0</v>
      </c>
      <c r="C485" s="12"/>
      <c r="D485" s="12"/>
      <c r="E485" s="12"/>
      <c r="F485" s="12"/>
      <c r="G485" s="17" t="s">
        <v>13</v>
      </c>
      <c r="H485" s="5"/>
    </row>
    <row r="486">
      <c r="B486" s="12">
        <v>9.0</v>
      </c>
      <c r="C486" s="12"/>
      <c r="D486" s="12"/>
      <c r="E486" s="12"/>
      <c r="F486" s="12"/>
      <c r="G486" s="18">
        <f>E488+G443</f>
        <v>0</v>
      </c>
      <c r="H486" s="5"/>
    </row>
    <row r="487">
      <c r="B487" s="12">
        <v>10.0</v>
      </c>
      <c r="C487" s="12"/>
      <c r="D487" s="12"/>
      <c r="E487" s="12"/>
      <c r="F487" s="12"/>
      <c r="G487" s="19" t="s">
        <v>14</v>
      </c>
      <c r="H487" s="5"/>
    </row>
    <row r="488">
      <c r="B488" s="20" t="s">
        <v>15</v>
      </c>
      <c r="C488" s="4"/>
      <c r="D488" s="5"/>
      <c r="E488" s="9">
        <f>SUM(E478:E487)</f>
        <v>0</v>
      </c>
      <c r="F488" s="12"/>
      <c r="G488" s="16">
        <f>E495+G445</f>
        <v>0</v>
      </c>
      <c r="H488" s="5"/>
    </row>
    <row r="489">
      <c r="B489" s="16"/>
      <c r="C489" s="4"/>
      <c r="D489" s="4"/>
      <c r="E489" s="4"/>
      <c r="F489" s="5"/>
      <c r="G489" s="21" t="s">
        <v>16</v>
      </c>
      <c r="H489" s="5"/>
      <c r="I489" s="1"/>
    </row>
    <row r="490">
      <c r="B490" s="22" t="s">
        <v>17</v>
      </c>
      <c r="C490" s="4"/>
      <c r="D490" s="4"/>
      <c r="E490" s="4"/>
      <c r="F490" s="5"/>
      <c r="G490" s="16">
        <f>E501+G447-SUMIF(C492:C494,"Reimbursement",E492:E494)</f>
        <v>0</v>
      </c>
      <c r="H490" s="5"/>
    </row>
    <row r="491">
      <c r="B491" s="9" t="s">
        <v>2</v>
      </c>
      <c r="C491" s="23" t="s">
        <v>18</v>
      </c>
      <c r="D491" s="20" t="s">
        <v>4</v>
      </c>
      <c r="E491" s="9" t="s">
        <v>5</v>
      </c>
      <c r="F491" s="9" t="s">
        <v>6</v>
      </c>
      <c r="G491" s="24" t="s">
        <v>19</v>
      </c>
      <c r="H491" s="5"/>
    </row>
    <row r="492">
      <c r="B492" s="12">
        <v>1.0</v>
      </c>
      <c r="C492" s="28"/>
      <c r="D492" s="12"/>
      <c r="E492" s="12"/>
      <c r="F492" s="12"/>
      <c r="G492" s="26">
        <f>E507+G449</f>
        <v>0</v>
      </c>
      <c r="H492" s="5"/>
    </row>
    <row r="493">
      <c r="B493" s="12">
        <v>2.0</v>
      </c>
      <c r="C493" s="28"/>
      <c r="D493" s="12"/>
      <c r="E493" s="12"/>
      <c r="F493" s="12"/>
      <c r="G493" s="27"/>
      <c r="H493" s="8"/>
    </row>
    <row r="494">
      <c r="B494" s="12">
        <v>3.0</v>
      </c>
      <c r="C494" s="28"/>
      <c r="D494" s="12"/>
      <c r="E494" s="12"/>
      <c r="F494" s="12"/>
      <c r="G494" s="29"/>
      <c r="H494" s="30"/>
    </row>
    <row r="495">
      <c r="B495" s="20" t="s">
        <v>15</v>
      </c>
      <c r="C495" s="4"/>
      <c r="D495" s="5"/>
      <c r="E495" s="9">
        <f>SUM(E492:E494)</f>
        <v>0</v>
      </c>
      <c r="F495" s="12"/>
      <c r="G495" s="29"/>
      <c r="H495" s="30"/>
    </row>
    <row r="496">
      <c r="B496" s="31" t="s">
        <v>20</v>
      </c>
      <c r="C496" s="4"/>
      <c r="D496" s="4"/>
      <c r="E496" s="4"/>
      <c r="F496" s="5"/>
      <c r="G496" s="29"/>
      <c r="H496" s="30"/>
    </row>
    <row r="497">
      <c r="B497" s="9" t="s">
        <v>2</v>
      </c>
      <c r="C497" s="23" t="s">
        <v>21</v>
      </c>
      <c r="D497" s="20" t="s">
        <v>4</v>
      </c>
      <c r="E497" s="9" t="s">
        <v>5</v>
      </c>
      <c r="F497" s="9" t="s">
        <v>6</v>
      </c>
      <c r="G497" s="29"/>
      <c r="H497" s="30"/>
    </row>
    <row r="498">
      <c r="B498" s="12">
        <v>1.0</v>
      </c>
      <c r="C498" s="28"/>
      <c r="D498" s="12"/>
      <c r="E498" s="12"/>
      <c r="F498" s="12"/>
      <c r="G498" s="29"/>
      <c r="H498" s="30"/>
    </row>
    <row r="499">
      <c r="B499" s="12">
        <v>2.0</v>
      </c>
      <c r="C499" s="13"/>
      <c r="D499" s="12"/>
      <c r="E499" s="12"/>
      <c r="F499" s="12"/>
      <c r="G499" s="29"/>
      <c r="H499" s="30"/>
    </row>
    <row r="500">
      <c r="B500" s="12">
        <v>3.0</v>
      </c>
      <c r="C500" s="13"/>
      <c r="D500" s="12"/>
      <c r="E500" s="12"/>
      <c r="F500" s="12"/>
      <c r="G500" s="29"/>
      <c r="H500" s="30"/>
    </row>
    <row r="501">
      <c r="B501" s="20" t="s">
        <v>15</v>
      </c>
      <c r="C501" s="4"/>
      <c r="D501" s="5"/>
      <c r="E501" s="9">
        <f>SUM(E498:E500)</f>
        <v>0</v>
      </c>
      <c r="F501" s="12"/>
      <c r="G501" s="29"/>
      <c r="H501" s="30"/>
    </row>
    <row r="502">
      <c r="B502" s="32" t="s">
        <v>22</v>
      </c>
      <c r="C502" s="4"/>
      <c r="D502" s="4"/>
      <c r="E502" s="4"/>
      <c r="F502" s="5"/>
      <c r="G502" s="29"/>
      <c r="H502" s="30"/>
    </row>
    <row r="503">
      <c r="B503" s="9" t="s">
        <v>2</v>
      </c>
      <c r="C503" s="23" t="s">
        <v>23</v>
      </c>
      <c r="D503" s="20" t="s">
        <v>4</v>
      </c>
      <c r="E503" s="9" t="s">
        <v>5</v>
      </c>
      <c r="F503" s="9" t="s">
        <v>6</v>
      </c>
      <c r="G503" s="29"/>
      <c r="H503" s="30"/>
    </row>
    <row r="504">
      <c r="B504" s="12">
        <v>1.0</v>
      </c>
      <c r="C504" s="28"/>
      <c r="D504" s="12"/>
      <c r="E504" s="12"/>
      <c r="F504" s="12"/>
      <c r="G504" s="29"/>
      <c r="H504" s="30"/>
    </row>
    <row r="505">
      <c r="B505" s="12">
        <v>2.0</v>
      </c>
      <c r="C505" s="13"/>
      <c r="D505" s="12"/>
      <c r="E505" s="12"/>
      <c r="F505" s="12"/>
      <c r="G505" s="29"/>
      <c r="H505" s="30"/>
    </row>
    <row r="506">
      <c r="B506" s="12">
        <v>3.0</v>
      </c>
      <c r="C506" s="13"/>
      <c r="D506" s="12"/>
      <c r="E506" s="12"/>
      <c r="F506" s="12"/>
      <c r="G506" s="29"/>
      <c r="H506" s="30"/>
    </row>
    <row r="507">
      <c r="B507" s="20" t="s">
        <v>15</v>
      </c>
      <c r="C507" s="4"/>
      <c r="D507" s="5"/>
      <c r="E507" s="9">
        <f>SUM(E504:E506)</f>
        <v>0</v>
      </c>
      <c r="F507" s="12"/>
      <c r="G507" s="29"/>
      <c r="H507" s="30"/>
    </row>
    <row r="508">
      <c r="B508" s="32" t="s">
        <v>24</v>
      </c>
      <c r="C508" s="4"/>
      <c r="D508" s="4"/>
      <c r="E508" s="4"/>
      <c r="F508" s="5"/>
      <c r="G508" s="29"/>
      <c r="H508" s="30"/>
    </row>
    <row r="509">
      <c r="B509" s="9" t="s">
        <v>2</v>
      </c>
      <c r="C509" s="33" t="s">
        <v>25</v>
      </c>
      <c r="D509" s="33" t="s">
        <v>26</v>
      </c>
      <c r="E509" s="9" t="s">
        <v>5</v>
      </c>
      <c r="F509" s="9" t="s">
        <v>6</v>
      </c>
      <c r="G509" s="29"/>
      <c r="H509" s="30"/>
    </row>
    <row r="510">
      <c r="B510" s="12">
        <v>1.0</v>
      </c>
      <c r="C510" s="13"/>
      <c r="D510" s="13"/>
      <c r="E510" s="12"/>
      <c r="F510" s="12"/>
      <c r="G510" s="29"/>
      <c r="H510" s="30"/>
    </row>
    <row r="511">
      <c r="B511" s="12">
        <v>2.0</v>
      </c>
      <c r="C511" s="13"/>
      <c r="D511" s="13"/>
      <c r="E511" s="12"/>
      <c r="F511" s="12"/>
      <c r="G511" s="29"/>
      <c r="H511" s="30"/>
    </row>
    <row r="512">
      <c r="B512" s="12">
        <v>3.0</v>
      </c>
      <c r="C512" s="12"/>
      <c r="D512" s="12"/>
      <c r="E512" s="12"/>
      <c r="F512" s="12"/>
      <c r="G512" s="29"/>
      <c r="H512" s="30"/>
    </row>
    <row r="513">
      <c r="B513" s="12">
        <v>4.0</v>
      </c>
      <c r="C513" s="12"/>
      <c r="D513" s="12"/>
      <c r="E513" s="12"/>
      <c r="F513" s="12"/>
      <c r="G513" s="29"/>
      <c r="H513" s="30"/>
    </row>
    <row r="514">
      <c r="B514" s="12">
        <v>5.0</v>
      </c>
      <c r="C514" s="12"/>
      <c r="D514" s="12"/>
      <c r="E514" s="12"/>
      <c r="F514" s="12"/>
      <c r="G514" s="29"/>
      <c r="H514" s="30"/>
    </row>
    <row r="515">
      <c r="B515" s="12">
        <v>6.0</v>
      </c>
      <c r="C515" s="12"/>
      <c r="D515" s="12"/>
      <c r="E515" s="12"/>
      <c r="F515" s="12"/>
      <c r="G515" s="10"/>
      <c r="H515" s="11"/>
    </row>
    <row r="516">
      <c r="B516" s="34"/>
    </row>
    <row r="518">
      <c r="A518" s="1"/>
      <c r="B518" s="3">
        <v>45821.0</v>
      </c>
      <c r="C518" s="4"/>
      <c r="D518" s="4"/>
      <c r="E518" s="4"/>
      <c r="F518" s="4"/>
      <c r="G518" s="4"/>
      <c r="H518" s="5"/>
    </row>
    <row r="519">
      <c r="B519" s="6" t="s">
        <v>0</v>
      </c>
      <c r="C519" s="4"/>
      <c r="D519" s="4"/>
      <c r="E519" s="4"/>
      <c r="F519" s="5"/>
      <c r="G519" s="7" t="s">
        <v>1</v>
      </c>
      <c r="H519" s="8"/>
    </row>
    <row r="520">
      <c r="B520" s="9" t="s">
        <v>2</v>
      </c>
      <c r="C520" s="9" t="s">
        <v>3</v>
      </c>
      <c r="D520" s="9" t="s">
        <v>4</v>
      </c>
      <c r="E520" s="9" t="s">
        <v>5</v>
      </c>
      <c r="F520" s="9" t="s">
        <v>6</v>
      </c>
      <c r="G520" s="10"/>
      <c r="H520" s="11"/>
    </row>
    <row r="521">
      <c r="B521" s="12">
        <v>1.0</v>
      </c>
      <c r="C521" s="13"/>
      <c r="D521" s="13"/>
      <c r="E521" s="13"/>
      <c r="F521" s="12"/>
      <c r="G521" s="14" t="s">
        <v>7</v>
      </c>
      <c r="H521" s="15">
        <f>H478 - SUMIF(F521:F530, "SR A/C - HDFC", E521:E530)-SUMIF(F547:F549, "SR A/C - HDFC", E547:E549)-SUMIF(F541:F543, "SR A/C - HDFC", E541:E543)+SUMIF(F535:F537, "SR A/C - HDFC", E535:E537)+SUMIF(F553:F558, "SR A/C - HDFC", E553:E558)</f>
        <v>3303.73</v>
      </c>
    </row>
    <row r="522">
      <c r="B522" s="12">
        <v>2.0</v>
      </c>
      <c r="C522" s="13"/>
      <c r="D522" s="13"/>
      <c r="E522" s="13"/>
      <c r="F522" s="13"/>
      <c r="G522" s="14" t="s">
        <v>8</v>
      </c>
      <c r="H522" s="15">
        <f>H479 - SUMIF(F521:F530, "DP A/C - Salary", E521:E530)-SUMIF(F547:F549, "DP A/C - Salary", E547:E549)-SUMIF(F541:F543, "DP A/C - Salary", E541:E543)+SUMIF(F535:F537, "DP A/C - Salary", E535:E537)+SUMIF(F553:F558, "DP A/C - Salary", E553:E558)</f>
        <v>5928</v>
      </c>
    </row>
    <row r="523">
      <c r="B523" s="12">
        <v>3.0</v>
      </c>
      <c r="C523" s="13"/>
      <c r="D523" s="13"/>
      <c r="E523" s="13"/>
      <c r="F523" s="13"/>
      <c r="G523" s="14" t="s">
        <v>9</v>
      </c>
      <c r="H523" s="15">
        <f>H480 - SUMIF(F521:F530, "SR CASH", E521:E530)-SUMIF(F547:F549, "SR CASH", E547:E549)-SUMIF(F541:F543, "SR CASH", E541:E543)+SUMIF(F535:F537, "SR CASH", E535:E537)+SUMIF(F553:F558, "SR CASH", E553:E558)</f>
        <v>1633</v>
      </c>
    </row>
    <row r="524">
      <c r="B524" s="12">
        <v>4.0</v>
      </c>
      <c r="C524" s="13"/>
      <c r="D524" s="13"/>
      <c r="E524" s="13"/>
      <c r="F524" s="13"/>
      <c r="G524" s="14" t="s">
        <v>10</v>
      </c>
      <c r="H524" s="15">
        <f>H481 - SUMIF(F521:F530, "DP CASH", E521:E530)-SUMIF(F547:F549, "DP CASH", E547:E549)-SUMIF(F541:F543, "DP CASH", E541:E543)+SUMIF(F535:F537, "DP CASH", E535:E537)+SUMIF(F553:F558, "DP CASH", E553:E558)</f>
        <v>839</v>
      </c>
    </row>
    <row r="525">
      <c r="B525" s="12">
        <v>5.0</v>
      </c>
      <c r="C525" s="13"/>
      <c r="D525" s="13"/>
      <c r="E525" s="13"/>
      <c r="F525" s="13"/>
      <c r="G525" s="14" t="s">
        <v>11</v>
      </c>
      <c r="H525" s="15">
        <f>H482 - SUMIF(F521:F530, "SR A/C - TDCC", E521:E530)-SUMIF(F547:F549, "SR A/C - TDCC", E547:E549)-SUMIF(F541:F543, "SR A/C - TDCC", E541:E543)+SUMIF(F535:F537, "SR A/C - TDCC", E535:E537)+SUMIF(F553:F558, "SR A/C - TDCC", E553:E558)</f>
        <v>106373.4</v>
      </c>
    </row>
    <row r="526">
      <c r="B526" s="12">
        <v>6.0</v>
      </c>
      <c r="C526" s="12"/>
      <c r="D526" s="12"/>
      <c r="E526" s="12"/>
      <c r="F526" s="12"/>
      <c r="G526" s="14" t="s">
        <v>12</v>
      </c>
      <c r="H526" s="15">
        <f>H483 - SUMIF(F521:F530, "DP A/C - IPPB", E521:E530)-SUMIF(F547:F549, "DP A/C - IPPB", E547:E549)-SUMIF(F541:F543, "DP A/C - IPPB", E541:E543)+SUMIF(F535:F537, "DP A/C - IPPB", E535:E537)+SUMIF(F553:F558, "DP A/C - IPPB", E553:E558)</f>
        <v>50</v>
      </c>
    </row>
    <row r="527">
      <c r="B527" s="12">
        <v>7.0</v>
      </c>
      <c r="C527" s="12"/>
      <c r="D527" s="12"/>
      <c r="E527" s="12"/>
      <c r="F527" s="12"/>
      <c r="G527" s="16"/>
      <c r="H527" s="5"/>
    </row>
    <row r="528">
      <c r="B528" s="12">
        <v>8.0</v>
      </c>
      <c r="C528" s="12"/>
      <c r="D528" s="12"/>
      <c r="E528" s="12"/>
      <c r="F528" s="12"/>
      <c r="G528" s="17" t="s">
        <v>13</v>
      </c>
      <c r="H528" s="5"/>
    </row>
    <row r="529">
      <c r="B529" s="12">
        <v>9.0</v>
      </c>
      <c r="C529" s="12"/>
      <c r="D529" s="12"/>
      <c r="E529" s="12"/>
      <c r="F529" s="12"/>
      <c r="G529" s="18">
        <f>E531+G486</f>
        <v>0</v>
      </c>
      <c r="H529" s="5"/>
    </row>
    <row r="530">
      <c r="B530" s="12">
        <v>10.0</v>
      </c>
      <c r="C530" s="12"/>
      <c r="D530" s="12"/>
      <c r="E530" s="12"/>
      <c r="F530" s="12"/>
      <c r="G530" s="19" t="s">
        <v>14</v>
      </c>
      <c r="H530" s="5"/>
    </row>
    <row r="531">
      <c r="B531" s="20" t="s">
        <v>15</v>
      </c>
      <c r="C531" s="4"/>
      <c r="D531" s="5"/>
      <c r="E531" s="9">
        <f>SUM(E521:E530)</f>
        <v>0</v>
      </c>
      <c r="F531" s="12"/>
      <c r="G531" s="16">
        <f>E538+G488</f>
        <v>0</v>
      </c>
      <c r="H531" s="5"/>
    </row>
    <row r="532">
      <c r="B532" s="16"/>
      <c r="C532" s="4"/>
      <c r="D532" s="4"/>
      <c r="E532" s="4"/>
      <c r="F532" s="5"/>
      <c r="G532" s="21" t="s">
        <v>16</v>
      </c>
      <c r="H532" s="5"/>
      <c r="I532" s="1"/>
    </row>
    <row r="533">
      <c r="B533" s="22" t="s">
        <v>17</v>
      </c>
      <c r="C533" s="4"/>
      <c r="D533" s="4"/>
      <c r="E533" s="4"/>
      <c r="F533" s="5"/>
      <c r="G533" s="16">
        <f>E544+G490-SUMIF(C535:C537,"Reimbursement",E535:E537)</f>
        <v>0</v>
      </c>
      <c r="H533" s="5"/>
    </row>
    <row r="534">
      <c r="B534" s="9" t="s">
        <v>2</v>
      </c>
      <c r="C534" s="23" t="s">
        <v>18</v>
      </c>
      <c r="D534" s="20" t="s">
        <v>4</v>
      </c>
      <c r="E534" s="9" t="s">
        <v>5</v>
      </c>
      <c r="F534" s="9" t="s">
        <v>6</v>
      </c>
      <c r="G534" s="24" t="s">
        <v>19</v>
      </c>
      <c r="H534" s="5"/>
    </row>
    <row r="535">
      <c r="B535" s="12">
        <v>1.0</v>
      </c>
      <c r="C535" s="28"/>
      <c r="D535" s="12"/>
      <c r="E535" s="12"/>
      <c r="F535" s="12"/>
      <c r="G535" s="26">
        <f>E550+G492</f>
        <v>0</v>
      </c>
      <c r="H535" s="5"/>
    </row>
    <row r="536">
      <c r="B536" s="12">
        <v>2.0</v>
      </c>
      <c r="C536" s="28"/>
      <c r="D536" s="12"/>
      <c r="E536" s="12"/>
      <c r="F536" s="12"/>
      <c r="G536" s="27"/>
      <c r="H536" s="8"/>
    </row>
    <row r="537">
      <c r="B537" s="12">
        <v>3.0</v>
      </c>
      <c r="C537" s="28"/>
      <c r="D537" s="12"/>
      <c r="E537" s="12"/>
      <c r="F537" s="12"/>
      <c r="G537" s="29"/>
      <c r="H537" s="30"/>
    </row>
    <row r="538">
      <c r="B538" s="20" t="s">
        <v>15</v>
      </c>
      <c r="C538" s="4"/>
      <c r="D538" s="5"/>
      <c r="E538" s="9">
        <f>SUM(E535:E537)</f>
        <v>0</v>
      </c>
      <c r="F538" s="12"/>
      <c r="G538" s="29"/>
      <c r="H538" s="30"/>
    </row>
    <row r="539">
      <c r="B539" s="31" t="s">
        <v>20</v>
      </c>
      <c r="C539" s="4"/>
      <c r="D539" s="4"/>
      <c r="E539" s="4"/>
      <c r="F539" s="5"/>
      <c r="G539" s="29"/>
      <c r="H539" s="30"/>
    </row>
    <row r="540">
      <c r="B540" s="9" t="s">
        <v>2</v>
      </c>
      <c r="C540" s="23" t="s">
        <v>21</v>
      </c>
      <c r="D540" s="20" t="s">
        <v>4</v>
      </c>
      <c r="E540" s="9" t="s">
        <v>5</v>
      </c>
      <c r="F540" s="9" t="s">
        <v>6</v>
      </c>
      <c r="G540" s="29"/>
      <c r="H540" s="30"/>
    </row>
    <row r="541">
      <c r="B541" s="12">
        <v>1.0</v>
      </c>
      <c r="C541" s="28"/>
      <c r="D541" s="12"/>
      <c r="E541" s="12"/>
      <c r="F541" s="12"/>
      <c r="G541" s="29"/>
      <c r="H541" s="30"/>
    </row>
    <row r="542">
      <c r="B542" s="12">
        <v>2.0</v>
      </c>
      <c r="C542" s="13"/>
      <c r="D542" s="12"/>
      <c r="E542" s="12"/>
      <c r="F542" s="12"/>
      <c r="G542" s="29"/>
      <c r="H542" s="30"/>
    </row>
    <row r="543">
      <c r="B543" s="12">
        <v>3.0</v>
      </c>
      <c r="C543" s="13"/>
      <c r="D543" s="12"/>
      <c r="E543" s="12"/>
      <c r="F543" s="12"/>
      <c r="G543" s="29"/>
      <c r="H543" s="30"/>
    </row>
    <row r="544">
      <c r="B544" s="20" t="s">
        <v>15</v>
      </c>
      <c r="C544" s="4"/>
      <c r="D544" s="5"/>
      <c r="E544" s="9">
        <f>SUM(E541:E543)</f>
        <v>0</v>
      </c>
      <c r="F544" s="12"/>
      <c r="G544" s="29"/>
      <c r="H544" s="30"/>
    </row>
    <row r="545">
      <c r="B545" s="32" t="s">
        <v>22</v>
      </c>
      <c r="C545" s="4"/>
      <c r="D545" s="4"/>
      <c r="E545" s="4"/>
      <c r="F545" s="5"/>
      <c r="G545" s="29"/>
      <c r="H545" s="30"/>
    </row>
    <row r="546">
      <c r="B546" s="9" t="s">
        <v>2</v>
      </c>
      <c r="C546" s="23" t="s">
        <v>23</v>
      </c>
      <c r="D546" s="20" t="s">
        <v>4</v>
      </c>
      <c r="E546" s="9" t="s">
        <v>5</v>
      </c>
      <c r="F546" s="9" t="s">
        <v>6</v>
      </c>
      <c r="G546" s="29"/>
      <c r="H546" s="30"/>
    </row>
    <row r="547">
      <c r="B547" s="12">
        <v>1.0</v>
      </c>
      <c r="C547" s="28"/>
      <c r="D547" s="12"/>
      <c r="E547" s="12"/>
      <c r="F547" s="12"/>
      <c r="G547" s="29"/>
      <c r="H547" s="30"/>
    </row>
    <row r="548">
      <c r="B548" s="12">
        <v>2.0</v>
      </c>
      <c r="C548" s="13"/>
      <c r="D548" s="12"/>
      <c r="E548" s="12"/>
      <c r="F548" s="12"/>
      <c r="G548" s="29"/>
      <c r="H548" s="30"/>
    </row>
    <row r="549">
      <c r="B549" s="12">
        <v>3.0</v>
      </c>
      <c r="C549" s="13"/>
      <c r="D549" s="12"/>
      <c r="E549" s="12"/>
      <c r="F549" s="12"/>
      <c r="G549" s="29"/>
      <c r="H549" s="30"/>
    </row>
    <row r="550">
      <c r="B550" s="20" t="s">
        <v>15</v>
      </c>
      <c r="C550" s="4"/>
      <c r="D550" s="5"/>
      <c r="E550" s="9">
        <f>SUM(E547:E549)</f>
        <v>0</v>
      </c>
      <c r="F550" s="12"/>
      <c r="G550" s="29"/>
      <c r="H550" s="30"/>
    </row>
    <row r="551">
      <c r="B551" s="32" t="s">
        <v>24</v>
      </c>
      <c r="C551" s="4"/>
      <c r="D551" s="4"/>
      <c r="E551" s="4"/>
      <c r="F551" s="5"/>
      <c r="G551" s="29"/>
      <c r="H551" s="30"/>
    </row>
    <row r="552">
      <c r="B552" s="9" t="s">
        <v>2</v>
      </c>
      <c r="C552" s="33" t="s">
        <v>25</v>
      </c>
      <c r="D552" s="33" t="s">
        <v>26</v>
      </c>
      <c r="E552" s="9" t="s">
        <v>5</v>
      </c>
      <c r="F552" s="9" t="s">
        <v>6</v>
      </c>
      <c r="G552" s="29"/>
      <c r="H552" s="30"/>
    </row>
    <row r="553">
      <c r="B553" s="12">
        <v>1.0</v>
      </c>
      <c r="C553" s="13"/>
      <c r="D553" s="13"/>
      <c r="E553" s="13"/>
      <c r="F553" s="13"/>
      <c r="G553" s="29"/>
      <c r="H553" s="30"/>
    </row>
    <row r="554">
      <c r="B554" s="12">
        <v>2.0</v>
      </c>
      <c r="C554" s="13"/>
      <c r="D554" s="13"/>
      <c r="E554" s="13"/>
      <c r="F554" s="13"/>
      <c r="G554" s="29"/>
      <c r="H554" s="30"/>
    </row>
    <row r="555">
      <c r="B555" s="12">
        <v>3.0</v>
      </c>
      <c r="C555" s="12"/>
      <c r="D555" s="12"/>
      <c r="E555" s="12"/>
      <c r="F555" s="12"/>
      <c r="G555" s="29"/>
      <c r="H555" s="30"/>
    </row>
    <row r="556">
      <c r="B556" s="12">
        <v>4.0</v>
      </c>
      <c r="C556" s="12"/>
      <c r="D556" s="12"/>
      <c r="E556" s="12"/>
      <c r="F556" s="12"/>
      <c r="G556" s="29"/>
      <c r="H556" s="30"/>
    </row>
    <row r="557">
      <c r="B557" s="12">
        <v>5.0</v>
      </c>
      <c r="C557" s="12"/>
      <c r="D557" s="12"/>
      <c r="E557" s="12"/>
      <c r="F557" s="12"/>
      <c r="G557" s="29"/>
      <c r="H557" s="30"/>
    </row>
    <row r="558">
      <c r="B558" s="12">
        <v>6.0</v>
      </c>
      <c r="C558" s="12"/>
      <c r="D558" s="12"/>
      <c r="E558" s="12"/>
      <c r="F558" s="12"/>
      <c r="G558" s="10"/>
      <c r="H558" s="11"/>
    </row>
    <row r="559">
      <c r="B559" s="34"/>
    </row>
    <row r="561">
      <c r="A561" s="1"/>
      <c r="B561" s="3">
        <v>45822.0</v>
      </c>
      <c r="C561" s="4"/>
      <c r="D561" s="4"/>
      <c r="E561" s="4"/>
      <c r="F561" s="4"/>
      <c r="G561" s="4"/>
      <c r="H561" s="5"/>
    </row>
    <row r="562">
      <c r="B562" s="6" t="s">
        <v>0</v>
      </c>
      <c r="C562" s="4"/>
      <c r="D562" s="4"/>
      <c r="E562" s="4"/>
      <c r="F562" s="5"/>
      <c r="G562" s="7" t="s">
        <v>1</v>
      </c>
      <c r="H562" s="8"/>
    </row>
    <row r="563">
      <c r="B563" s="9" t="s">
        <v>2</v>
      </c>
      <c r="C563" s="9" t="s">
        <v>3</v>
      </c>
      <c r="D563" s="9" t="s">
        <v>4</v>
      </c>
      <c r="E563" s="9" t="s">
        <v>5</v>
      </c>
      <c r="F563" s="9" t="s">
        <v>6</v>
      </c>
      <c r="G563" s="10"/>
      <c r="H563" s="11"/>
    </row>
    <row r="564">
      <c r="B564" s="12">
        <v>1.0</v>
      </c>
      <c r="C564" s="13"/>
      <c r="D564" s="13"/>
      <c r="E564" s="13"/>
      <c r="F564" s="12"/>
      <c r="G564" s="14" t="s">
        <v>7</v>
      </c>
      <c r="H564" s="15">
        <f>H521 - SUMIF(F564:F573, "SR A/C - HDFC", E564:E573)-SUMIF(F590:F592, "SR A/C - HDFC", E590:E592)-SUMIF(F584:F586, "SR A/C - HDFC", E584:E586)+SUMIF(F578:F580, "SR A/C - HDFC", E578:E580)+SUMIF(F596:F601, "SR A/C - HDFC", E596:E601)</f>
        <v>3303.73</v>
      </c>
    </row>
    <row r="565">
      <c r="B565" s="12">
        <v>2.0</v>
      </c>
      <c r="C565" s="13"/>
      <c r="D565" s="13"/>
      <c r="E565" s="13"/>
      <c r="F565" s="13"/>
      <c r="G565" s="14" t="s">
        <v>8</v>
      </c>
      <c r="H565" s="15">
        <f>H522 - SUMIF(F564:F573, "DP A/C - Salary", E564:E573)-SUMIF(F590:F592, "DP A/C - Salary", E590:E592)-SUMIF(F584:F586, "DP A/C - Salary", E584:E586)+SUMIF(F578:F580, "DP A/C - Salary", E578:E580)+SUMIF(F596:F601, "DP A/C - Salary", E596:E601)</f>
        <v>5928</v>
      </c>
    </row>
    <row r="566">
      <c r="B566" s="12">
        <v>3.0</v>
      </c>
      <c r="C566" s="13"/>
      <c r="D566" s="13"/>
      <c r="E566" s="13"/>
      <c r="F566" s="12"/>
      <c r="G566" s="14" t="s">
        <v>9</v>
      </c>
      <c r="H566" s="15">
        <f>H523 - SUMIF(F564:F573, "SR CASH", E564:E573)-SUMIF(F590:F592, "SR CASH", E590:E592)-SUMIF(F584:F586, "SR CASH", E584:E586)+SUMIF(F578:F580, "SR CASH", E578:E580)+SUMIF(F596:F601, "SR CASH", E596:E601)</f>
        <v>1633</v>
      </c>
    </row>
    <row r="567">
      <c r="B567" s="12">
        <v>4.0</v>
      </c>
      <c r="C567" s="12"/>
      <c r="D567" s="12"/>
      <c r="E567" s="12"/>
      <c r="F567" s="12"/>
      <c r="G567" s="14" t="s">
        <v>10</v>
      </c>
      <c r="H567" s="15">
        <f>H524 - SUMIF(F564:F573, "DP CASH", E564:E573)-SUMIF(F590:F592, "DP CASH", E590:E592)-SUMIF(F584:F586, "DP CASH", E584:E586)+SUMIF(F578:F580, "DP CASH", E578:E580)+SUMIF(F596:F601, "DP CASH", E596:E601)</f>
        <v>839</v>
      </c>
    </row>
    <row r="568">
      <c r="B568" s="12">
        <v>5.0</v>
      </c>
      <c r="C568" s="12"/>
      <c r="D568" s="12"/>
      <c r="E568" s="12"/>
      <c r="F568" s="12"/>
      <c r="G568" s="14" t="s">
        <v>11</v>
      </c>
      <c r="H568" s="15">
        <f>H525 - SUMIF(F564:F573, "SR A/C - TDCC", E564:E573)-SUMIF(F590:F592, "SR A/C - TDCC", E590:E592)-SUMIF(F584:F586, "SR A/C - TDCC", E584:E586)+SUMIF(F578:F580, "SR A/C - TDCC", E578:E580)+SUMIF(F596:F601, "SR A/C - TDCC", E596:E601)</f>
        <v>106373.4</v>
      </c>
    </row>
    <row r="569">
      <c r="B569" s="12">
        <v>6.0</v>
      </c>
      <c r="C569" s="12"/>
      <c r="D569" s="12"/>
      <c r="E569" s="12"/>
      <c r="F569" s="12"/>
      <c r="G569" s="14" t="s">
        <v>12</v>
      </c>
      <c r="H569" s="15">
        <f>H526 - SUMIF(F564:F573, "DP A/C - IPPB", E564:E573)-SUMIF(F590:F592, "DP A/C - IPPB", E590:E592)-SUMIF(F584:F586, "DP A/C - IPPB", E584:E586)+SUMIF(F578:F580, "DP A/C - IPPB", E578:E580)+SUMIF(F596:F601, "DP A/C - IPPB", E596:E601)</f>
        <v>50</v>
      </c>
    </row>
    <row r="570">
      <c r="B570" s="12">
        <v>7.0</v>
      </c>
      <c r="C570" s="12"/>
      <c r="D570" s="12"/>
      <c r="E570" s="12"/>
      <c r="F570" s="12"/>
      <c r="G570" s="16"/>
      <c r="H570" s="5"/>
    </row>
    <row r="571">
      <c r="B571" s="12">
        <v>8.0</v>
      </c>
      <c r="C571" s="12"/>
      <c r="D571" s="12"/>
      <c r="E571" s="12"/>
      <c r="F571" s="12"/>
      <c r="G571" s="17" t="s">
        <v>13</v>
      </c>
      <c r="H571" s="5"/>
    </row>
    <row r="572">
      <c r="B572" s="12">
        <v>9.0</v>
      </c>
      <c r="C572" s="12"/>
      <c r="D572" s="12"/>
      <c r="E572" s="12"/>
      <c r="F572" s="12"/>
      <c r="G572" s="18">
        <f>E574+G529</f>
        <v>0</v>
      </c>
      <c r="H572" s="5"/>
    </row>
    <row r="573">
      <c r="B573" s="12">
        <v>10.0</v>
      </c>
      <c r="C573" s="12"/>
      <c r="D573" s="12"/>
      <c r="E573" s="12"/>
      <c r="F573" s="12"/>
      <c r="G573" s="19" t="s">
        <v>14</v>
      </c>
      <c r="H573" s="5"/>
    </row>
    <row r="574">
      <c r="B574" s="20" t="s">
        <v>15</v>
      </c>
      <c r="C574" s="4"/>
      <c r="D574" s="5"/>
      <c r="E574" s="9">
        <f>SUM(E564:E573)</f>
        <v>0</v>
      </c>
      <c r="F574" s="12"/>
      <c r="G574" s="16">
        <f>E581+G531</f>
        <v>0</v>
      </c>
      <c r="H574" s="5"/>
    </row>
    <row r="575">
      <c r="B575" s="16"/>
      <c r="C575" s="4"/>
      <c r="D575" s="4"/>
      <c r="E575" s="4"/>
      <c r="F575" s="5"/>
      <c r="G575" s="21" t="s">
        <v>16</v>
      </c>
      <c r="H575" s="5"/>
      <c r="I575" s="1"/>
    </row>
    <row r="576">
      <c r="B576" s="22" t="s">
        <v>17</v>
      </c>
      <c r="C576" s="4"/>
      <c r="D576" s="4"/>
      <c r="E576" s="4"/>
      <c r="F576" s="5"/>
      <c r="G576" s="16">
        <f>E587+G533-SUMIF(C578:C580,"Reimbursement",E578:E580)</f>
        <v>0</v>
      </c>
      <c r="H576" s="5"/>
    </row>
    <row r="577">
      <c r="B577" s="9" t="s">
        <v>2</v>
      </c>
      <c r="C577" s="23" t="s">
        <v>18</v>
      </c>
      <c r="D577" s="20" t="s">
        <v>4</v>
      </c>
      <c r="E577" s="9" t="s">
        <v>5</v>
      </c>
      <c r="F577" s="9" t="s">
        <v>6</v>
      </c>
      <c r="G577" s="24" t="s">
        <v>19</v>
      </c>
      <c r="H577" s="5"/>
    </row>
    <row r="578">
      <c r="B578" s="12">
        <v>1.0</v>
      </c>
      <c r="C578" s="25"/>
      <c r="D578" s="13"/>
      <c r="E578" s="13"/>
      <c r="F578" s="13"/>
      <c r="G578" s="26">
        <f>E593+G535</f>
        <v>0</v>
      </c>
      <c r="H578" s="5"/>
    </row>
    <row r="579">
      <c r="B579" s="12">
        <v>2.0</v>
      </c>
      <c r="C579" s="28"/>
      <c r="D579" s="12"/>
      <c r="E579" s="12"/>
      <c r="F579" s="12"/>
      <c r="G579" s="27"/>
      <c r="H579" s="8"/>
    </row>
    <row r="580">
      <c r="B580" s="12">
        <v>3.0</v>
      </c>
      <c r="C580" s="28"/>
      <c r="D580" s="12"/>
      <c r="E580" s="12"/>
      <c r="F580" s="12"/>
      <c r="G580" s="29"/>
      <c r="H580" s="30"/>
    </row>
    <row r="581">
      <c r="B581" s="20" t="s">
        <v>15</v>
      </c>
      <c r="C581" s="4"/>
      <c r="D581" s="5"/>
      <c r="E581" s="9">
        <f>SUM(E578:E580)</f>
        <v>0</v>
      </c>
      <c r="F581" s="12"/>
      <c r="G581" s="29"/>
      <c r="H581" s="30"/>
    </row>
    <row r="582">
      <c r="B582" s="31" t="s">
        <v>20</v>
      </c>
      <c r="C582" s="4"/>
      <c r="D582" s="4"/>
      <c r="E582" s="4"/>
      <c r="F582" s="5"/>
      <c r="G582" s="29"/>
      <c r="H582" s="30"/>
    </row>
    <row r="583">
      <c r="B583" s="9" t="s">
        <v>2</v>
      </c>
      <c r="C583" s="23" t="s">
        <v>21</v>
      </c>
      <c r="D583" s="20" t="s">
        <v>4</v>
      </c>
      <c r="E583" s="9" t="s">
        <v>5</v>
      </c>
      <c r="F583" s="9" t="s">
        <v>6</v>
      </c>
      <c r="G583" s="29"/>
      <c r="H583" s="30"/>
    </row>
    <row r="584">
      <c r="B584" s="12">
        <v>1.0</v>
      </c>
      <c r="C584" s="28"/>
      <c r="D584" s="12"/>
      <c r="E584" s="12"/>
      <c r="F584" s="12"/>
      <c r="G584" s="29"/>
      <c r="H584" s="30"/>
    </row>
    <row r="585">
      <c r="B585" s="12">
        <v>2.0</v>
      </c>
      <c r="C585" s="13"/>
      <c r="D585" s="12"/>
      <c r="E585" s="12"/>
      <c r="F585" s="12"/>
      <c r="G585" s="29"/>
      <c r="H585" s="30"/>
    </row>
    <row r="586">
      <c r="B586" s="12">
        <v>3.0</v>
      </c>
      <c r="C586" s="13"/>
      <c r="D586" s="12"/>
      <c r="E586" s="12"/>
      <c r="F586" s="12"/>
      <c r="G586" s="29"/>
      <c r="H586" s="30"/>
    </row>
    <row r="587">
      <c r="B587" s="20" t="s">
        <v>15</v>
      </c>
      <c r="C587" s="4"/>
      <c r="D587" s="5"/>
      <c r="E587" s="9">
        <f>SUM(E584:E586)</f>
        <v>0</v>
      </c>
      <c r="F587" s="12"/>
      <c r="G587" s="29"/>
      <c r="H587" s="30"/>
    </row>
    <row r="588">
      <c r="B588" s="32" t="s">
        <v>22</v>
      </c>
      <c r="C588" s="4"/>
      <c r="D588" s="4"/>
      <c r="E588" s="4"/>
      <c r="F588" s="5"/>
      <c r="G588" s="29"/>
      <c r="H588" s="30"/>
    </row>
    <row r="589">
      <c r="B589" s="9" t="s">
        <v>2</v>
      </c>
      <c r="C589" s="23" t="s">
        <v>23</v>
      </c>
      <c r="D589" s="20" t="s">
        <v>4</v>
      </c>
      <c r="E589" s="9" t="s">
        <v>5</v>
      </c>
      <c r="F589" s="9" t="s">
        <v>6</v>
      </c>
      <c r="G589" s="29"/>
      <c r="H589" s="30"/>
    </row>
    <row r="590">
      <c r="B590" s="12">
        <v>1.0</v>
      </c>
      <c r="C590" s="28"/>
      <c r="D590" s="12"/>
      <c r="E590" s="12"/>
      <c r="F590" s="12"/>
      <c r="G590" s="29"/>
      <c r="H590" s="30"/>
    </row>
    <row r="591">
      <c r="B591" s="12">
        <v>2.0</v>
      </c>
      <c r="C591" s="13"/>
      <c r="D591" s="12"/>
      <c r="E591" s="12"/>
      <c r="F591" s="12"/>
      <c r="G591" s="29"/>
      <c r="H591" s="30"/>
    </row>
    <row r="592">
      <c r="B592" s="12">
        <v>3.0</v>
      </c>
      <c r="C592" s="13"/>
      <c r="D592" s="12"/>
      <c r="E592" s="12"/>
      <c r="F592" s="12"/>
      <c r="G592" s="29"/>
      <c r="H592" s="30"/>
    </row>
    <row r="593">
      <c r="B593" s="20" t="s">
        <v>15</v>
      </c>
      <c r="C593" s="4"/>
      <c r="D593" s="5"/>
      <c r="E593" s="9">
        <f>SUM(E590:E592)</f>
        <v>0</v>
      </c>
      <c r="F593" s="12"/>
      <c r="G593" s="29"/>
      <c r="H593" s="30"/>
    </row>
    <row r="594">
      <c r="B594" s="32" t="s">
        <v>24</v>
      </c>
      <c r="C594" s="4"/>
      <c r="D594" s="4"/>
      <c r="E594" s="4"/>
      <c r="F594" s="5"/>
      <c r="G594" s="29"/>
      <c r="H594" s="30"/>
    </row>
    <row r="595">
      <c r="B595" s="9" t="s">
        <v>2</v>
      </c>
      <c r="C595" s="33" t="s">
        <v>25</v>
      </c>
      <c r="D595" s="33" t="s">
        <v>26</v>
      </c>
      <c r="E595" s="9" t="s">
        <v>5</v>
      </c>
      <c r="F595" s="9" t="s">
        <v>6</v>
      </c>
      <c r="G595" s="29"/>
      <c r="H595" s="30"/>
    </row>
    <row r="596">
      <c r="B596" s="12">
        <v>1.0</v>
      </c>
      <c r="C596" s="13"/>
      <c r="D596" s="13"/>
      <c r="E596" s="12"/>
      <c r="F596" s="12"/>
      <c r="G596" s="29"/>
      <c r="H596" s="30"/>
    </row>
    <row r="597">
      <c r="B597" s="12">
        <v>2.0</v>
      </c>
      <c r="C597" s="13"/>
      <c r="D597" s="13"/>
      <c r="E597" s="12"/>
      <c r="F597" s="12"/>
      <c r="G597" s="29"/>
      <c r="H597" s="30"/>
    </row>
    <row r="598">
      <c r="B598" s="12">
        <v>3.0</v>
      </c>
      <c r="C598" s="12"/>
      <c r="D598" s="12"/>
      <c r="E598" s="12"/>
      <c r="F598" s="12"/>
      <c r="G598" s="29"/>
      <c r="H598" s="30"/>
    </row>
    <row r="599">
      <c r="B599" s="12">
        <v>4.0</v>
      </c>
      <c r="C599" s="12"/>
      <c r="D599" s="12"/>
      <c r="E599" s="12"/>
      <c r="F599" s="12"/>
      <c r="G599" s="29"/>
      <c r="H599" s="30"/>
    </row>
    <row r="600">
      <c r="B600" s="12">
        <v>5.0</v>
      </c>
      <c r="C600" s="12"/>
      <c r="D600" s="12"/>
      <c r="E600" s="12"/>
      <c r="F600" s="12"/>
      <c r="G600" s="29"/>
      <c r="H600" s="30"/>
    </row>
    <row r="601">
      <c r="B601" s="12">
        <v>6.0</v>
      </c>
      <c r="C601" s="12"/>
      <c r="D601" s="12"/>
      <c r="E601" s="12"/>
      <c r="F601" s="12"/>
      <c r="G601" s="10"/>
      <c r="H601" s="11"/>
    </row>
    <row r="602">
      <c r="B602" s="34"/>
    </row>
    <row r="604">
      <c r="A604" s="1"/>
      <c r="B604" s="3">
        <v>45823.0</v>
      </c>
      <c r="C604" s="4"/>
      <c r="D604" s="4"/>
      <c r="E604" s="4"/>
      <c r="F604" s="4"/>
      <c r="G604" s="4"/>
      <c r="H604" s="5"/>
    </row>
    <row r="605">
      <c r="B605" s="6" t="s">
        <v>0</v>
      </c>
      <c r="C605" s="4"/>
      <c r="D605" s="4"/>
      <c r="E605" s="4"/>
      <c r="F605" s="5"/>
      <c r="G605" s="7" t="s">
        <v>1</v>
      </c>
      <c r="H605" s="8"/>
    </row>
    <row r="606">
      <c r="B606" s="9" t="s">
        <v>2</v>
      </c>
      <c r="C606" s="9" t="s">
        <v>3</v>
      </c>
      <c r="D606" s="9" t="s">
        <v>4</v>
      </c>
      <c r="E606" s="9" t="s">
        <v>5</v>
      </c>
      <c r="F606" s="9" t="s">
        <v>6</v>
      </c>
      <c r="G606" s="10"/>
      <c r="H606" s="11"/>
    </row>
    <row r="607">
      <c r="B607" s="12">
        <v>1.0</v>
      </c>
      <c r="C607" s="13"/>
      <c r="D607" s="12"/>
      <c r="E607" s="12"/>
      <c r="F607" s="12"/>
      <c r="G607" s="14" t="s">
        <v>7</v>
      </c>
      <c r="H607" s="15">
        <f>H564 - SUMIF(F607:F616, "SR A/C - HDFC", E607:E616)-SUMIF(F633:F635, "SR A/C - HDFC", E633:E635)-SUMIF(F627:F629, "SR A/C - HDFC", E627:E629)+SUMIF(F621:F623, "SR A/C - HDFC", E621:E623)+SUMIF(F639:F644, "SR A/C - HDFC", E639:E644)</f>
        <v>3303.73</v>
      </c>
    </row>
    <row r="608">
      <c r="B608" s="12">
        <v>2.0</v>
      </c>
      <c r="C608" s="12"/>
      <c r="D608" s="12"/>
      <c r="E608" s="12"/>
      <c r="F608" s="12"/>
      <c r="G608" s="14" t="s">
        <v>8</v>
      </c>
      <c r="H608" s="15">
        <f>H565 - SUMIF(F607:F616, "DP A/C - Salary", E607:E616)-SUMIF(F633:F635, "DP A/C - Salary", E633:E635)-SUMIF(F627:F629, "DP A/C - Salary", E627:E629)+SUMIF(F621:F623, "DP A/C - Salary", E621:E623)+SUMIF(F639:F644, "DP A/C - Salary", E639:E644)</f>
        <v>5928</v>
      </c>
    </row>
    <row r="609">
      <c r="B609" s="12">
        <v>3.0</v>
      </c>
      <c r="C609" s="12"/>
      <c r="D609" s="12"/>
      <c r="E609" s="12"/>
      <c r="F609" s="12"/>
      <c r="G609" s="14" t="s">
        <v>9</v>
      </c>
      <c r="H609" s="15">
        <f>H566 - SUMIF(F607:F616, "SR CASH", E607:E616)-SUMIF(F633:F635, "SR CASH", E633:E635)-SUMIF(F627:F629, "SR CASH", E627:E629)+SUMIF(F621:F623, "SR CASH", E621:E623)+SUMIF(F639:F644, "SR CASH", E639:E644)</f>
        <v>1633</v>
      </c>
    </row>
    <row r="610">
      <c r="B610" s="12">
        <v>4.0</v>
      </c>
      <c r="C610" s="12"/>
      <c r="D610" s="12"/>
      <c r="E610" s="12"/>
      <c r="F610" s="12"/>
      <c r="G610" s="14" t="s">
        <v>10</v>
      </c>
      <c r="H610" s="15">
        <f>H567 - SUMIF(F607:F616, "DP CASH", E607:E616)-SUMIF(F633:F635, "DP CASH", E633:E635)-SUMIF(F627:F629, "DP CASH", E627:E629)+SUMIF(F621:F623, "DP CASH", E621:E623)+SUMIF(F639:F644, "DP CASH", E639:E644)</f>
        <v>839</v>
      </c>
    </row>
    <row r="611">
      <c r="B611" s="12">
        <v>5.0</v>
      </c>
      <c r="C611" s="12"/>
      <c r="D611" s="12"/>
      <c r="E611" s="12"/>
      <c r="F611" s="12"/>
      <c r="G611" s="14" t="s">
        <v>11</v>
      </c>
      <c r="H611" s="15">
        <f>H568 - SUMIF(F607:F616, "SR A/C - TDCC", E607:E616)-SUMIF(F633:F635, "SR A/C - TDCC", E633:E635)-SUMIF(F627:F629, "SR A/C - TDCC", E627:E629)+SUMIF(F621:F623, "SR A/C - TDCC", E621:E623)+SUMIF(F639:F644, "SR A/C - TDCC", E639:E644)</f>
        <v>106373.4</v>
      </c>
    </row>
    <row r="612">
      <c r="B612" s="12">
        <v>6.0</v>
      </c>
      <c r="C612" s="12"/>
      <c r="D612" s="12"/>
      <c r="E612" s="12"/>
      <c r="F612" s="12"/>
      <c r="G612" s="14" t="s">
        <v>12</v>
      </c>
      <c r="H612" s="15">
        <f>H569 - SUMIF(F607:F616, "DP A/C - IPPB", E607:E616)-SUMIF(F633:F635, "DP A/C - IPPB", E633:E635)-SUMIF(F627:F629, "DP A/C - IPPB", E627:E629)+SUMIF(F621:F623, "DP A/C - IPPB", E621:E623)+SUMIF(F639:F644, "DP A/C - IPPB", E639:E644)</f>
        <v>50</v>
      </c>
    </row>
    <row r="613">
      <c r="B613" s="12">
        <v>7.0</v>
      </c>
      <c r="C613" s="12"/>
      <c r="D613" s="12"/>
      <c r="E613" s="12"/>
      <c r="F613" s="12"/>
      <c r="G613" s="16"/>
      <c r="H613" s="5"/>
    </row>
    <row r="614">
      <c r="B614" s="12">
        <v>8.0</v>
      </c>
      <c r="C614" s="12"/>
      <c r="D614" s="12"/>
      <c r="E614" s="12"/>
      <c r="F614" s="12"/>
      <c r="G614" s="17" t="s">
        <v>13</v>
      </c>
      <c r="H614" s="5"/>
    </row>
    <row r="615">
      <c r="B615" s="12">
        <v>9.0</v>
      </c>
      <c r="C615" s="12"/>
      <c r="D615" s="12"/>
      <c r="E615" s="12"/>
      <c r="F615" s="12"/>
      <c r="G615" s="18">
        <f>E617+G572</f>
        <v>0</v>
      </c>
      <c r="H615" s="5"/>
    </row>
    <row r="616">
      <c r="B616" s="12">
        <v>10.0</v>
      </c>
      <c r="C616" s="12"/>
      <c r="D616" s="12"/>
      <c r="E616" s="12"/>
      <c r="F616" s="12"/>
      <c r="G616" s="19" t="s">
        <v>14</v>
      </c>
      <c r="H616" s="5"/>
    </row>
    <row r="617">
      <c r="B617" s="20" t="s">
        <v>15</v>
      </c>
      <c r="C617" s="4"/>
      <c r="D617" s="5"/>
      <c r="E617" s="9">
        <f>SUM(E607:E616)</f>
        <v>0</v>
      </c>
      <c r="F617" s="12"/>
      <c r="G617" s="16">
        <f>E624+G574</f>
        <v>0</v>
      </c>
      <c r="H617" s="5"/>
    </row>
    <row r="618">
      <c r="B618" s="16"/>
      <c r="C618" s="4"/>
      <c r="D618" s="4"/>
      <c r="E618" s="4"/>
      <c r="F618" s="5"/>
      <c r="G618" s="21" t="s">
        <v>16</v>
      </c>
      <c r="H618" s="5"/>
      <c r="I618" s="1"/>
    </row>
    <row r="619">
      <c r="B619" s="22" t="s">
        <v>17</v>
      </c>
      <c r="C619" s="4"/>
      <c r="D619" s="4"/>
      <c r="E619" s="4"/>
      <c r="F619" s="5"/>
      <c r="G619" s="16">
        <f>E630+G576-SUMIF(C621:C623,"Reimbursement",E621:E623)</f>
        <v>0</v>
      </c>
      <c r="H619" s="5"/>
    </row>
    <row r="620">
      <c r="B620" s="9" t="s">
        <v>2</v>
      </c>
      <c r="C620" s="23" t="s">
        <v>18</v>
      </c>
      <c r="D620" s="20" t="s">
        <v>4</v>
      </c>
      <c r="E620" s="9" t="s">
        <v>5</v>
      </c>
      <c r="F620" s="9" t="s">
        <v>6</v>
      </c>
      <c r="G620" s="24" t="s">
        <v>19</v>
      </c>
      <c r="H620" s="5"/>
    </row>
    <row r="621">
      <c r="B621" s="12">
        <v>1.0</v>
      </c>
      <c r="C621" s="25"/>
      <c r="D621" s="13"/>
      <c r="E621" s="13"/>
      <c r="F621" s="13"/>
      <c r="G621" s="26">
        <f>E636+G578</f>
        <v>0</v>
      </c>
      <c r="H621" s="5"/>
    </row>
    <row r="622">
      <c r="B622" s="12">
        <v>2.0</v>
      </c>
      <c r="C622" s="28"/>
      <c r="D622" s="12"/>
      <c r="E622" s="12"/>
      <c r="F622" s="12"/>
      <c r="G622" s="27"/>
      <c r="H622" s="8"/>
    </row>
    <row r="623">
      <c r="B623" s="12">
        <v>3.0</v>
      </c>
      <c r="C623" s="28"/>
      <c r="D623" s="12"/>
      <c r="E623" s="12"/>
      <c r="F623" s="12"/>
      <c r="G623" s="29"/>
      <c r="H623" s="30"/>
    </row>
    <row r="624">
      <c r="B624" s="20" t="s">
        <v>15</v>
      </c>
      <c r="C624" s="4"/>
      <c r="D624" s="5"/>
      <c r="E624" s="9">
        <f>SUM(E621:E623)</f>
        <v>0</v>
      </c>
      <c r="F624" s="12"/>
      <c r="G624" s="29"/>
      <c r="H624" s="30"/>
    </row>
    <row r="625">
      <c r="B625" s="31" t="s">
        <v>20</v>
      </c>
      <c r="C625" s="4"/>
      <c r="D625" s="4"/>
      <c r="E625" s="4"/>
      <c r="F625" s="5"/>
      <c r="G625" s="29"/>
      <c r="H625" s="30"/>
    </row>
    <row r="626">
      <c r="B626" s="9" t="s">
        <v>2</v>
      </c>
      <c r="C626" s="23" t="s">
        <v>21</v>
      </c>
      <c r="D626" s="20" t="s">
        <v>4</v>
      </c>
      <c r="E626" s="9" t="s">
        <v>5</v>
      </c>
      <c r="F626" s="9" t="s">
        <v>6</v>
      </c>
      <c r="G626" s="29"/>
      <c r="H626" s="30"/>
    </row>
    <row r="627">
      <c r="B627" s="12">
        <v>1.0</v>
      </c>
      <c r="C627" s="28"/>
      <c r="D627" s="12"/>
      <c r="E627" s="12"/>
      <c r="F627" s="12"/>
      <c r="G627" s="29"/>
      <c r="H627" s="30"/>
    </row>
    <row r="628">
      <c r="B628" s="12">
        <v>2.0</v>
      </c>
      <c r="C628" s="13"/>
      <c r="D628" s="12"/>
      <c r="E628" s="12"/>
      <c r="F628" s="12"/>
      <c r="G628" s="29"/>
      <c r="H628" s="30"/>
    </row>
    <row r="629">
      <c r="B629" s="12">
        <v>3.0</v>
      </c>
      <c r="C629" s="13"/>
      <c r="D629" s="12"/>
      <c r="E629" s="12"/>
      <c r="F629" s="12"/>
      <c r="G629" s="29"/>
      <c r="H629" s="30"/>
    </row>
    <row r="630">
      <c r="B630" s="20" t="s">
        <v>15</v>
      </c>
      <c r="C630" s="4"/>
      <c r="D630" s="5"/>
      <c r="E630" s="9">
        <f>SUM(E627:E629)</f>
        <v>0</v>
      </c>
      <c r="F630" s="12"/>
      <c r="G630" s="29"/>
      <c r="H630" s="30"/>
    </row>
    <row r="631">
      <c r="B631" s="32" t="s">
        <v>22</v>
      </c>
      <c r="C631" s="4"/>
      <c r="D631" s="4"/>
      <c r="E631" s="4"/>
      <c r="F631" s="5"/>
      <c r="G631" s="29"/>
      <c r="H631" s="30"/>
    </row>
    <row r="632">
      <c r="B632" s="9" t="s">
        <v>2</v>
      </c>
      <c r="C632" s="23" t="s">
        <v>23</v>
      </c>
      <c r="D632" s="20" t="s">
        <v>4</v>
      </c>
      <c r="E632" s="9" t="s">
        <v>5</v>
      </c>
      <c r="F632" s="9" t="s">
        <v>6</v>
      </c>
      <c r="G632" s="29"/>
      <c r="H632" s="30"/>
    </row>
    <row r="633">
      <c r="B633" s="12">
        <v>1.0</v>
      </c>
      <c r="C633" s="25"/>
      <c r="D633" s="13"/>
      <c r="E633" s="13"/>
      <c r="F633" s="13"/>
      <c r="G633" s="29"/>
      <c r="H633" s="30"/>
    </row>
    <row r="634">
      <c r="B634" s="12">
        <v>2.0</v>
      </c>
      <c r="C634" s="13"/>
      <c r="D634" s="12"/>
      <c r="E634" s="12"/>
      <c r="F634" s="12"/>
      <c r="G634" s="29"/>
      <c r="H634" s="30"/>
    </row>
    <row r="635">
      <c r="B635" s="12">
        <v>3.0</v>
      </c>
      <c r="C635" s="13"/>
      <c r="D635" s="12"/>
      <c r="E635" s="12"/>
      <c r="F635" s="12"/>
      <c r="G635" s="29"/>
      <c r="H635" s="30"/>
    </row>
    <row r="636">
      <c r="B636" s="20" t="s">
        <v>15</v>
      </c>
      <c r="C636" s="4"/>
      <c r="D636" s="5"/>
      <c r="E636" s="9">
        <f>SUM(E633:E635)</f>
        <v>0</v>
      </c>
      <c r="F636" s="12"/>
      <c r="G636" s="29"/>
      <c r="H636" s="30"/>
    </row>
    <row r="637">
      <c r="B637" s="32" t="s">
        <v>24</v>
      </c>
      <c r="C637" s="4"/>
      <c r="D637" s="4"/>
      <c r="E637" s="4"/>
      <c r="F637" s="5"/>
      <c r="G637" s="29"/>
      <c r="H637" s="30"/>
    </row>
    <row r="638">
      <c r="B638" s="9" t="s">
        <v>2</v>
      </c>
      <c r="C638" s="33" t="s">
        <v>25</v>
      </c>
      <c r="D638" s="33" t="s">
        <v>26</v>
      </c>
      <c r="E638" s="9" t="s">
        <v>5</v>
      </c>
      <c r="F638" s="9" t="s">
        <v>6</v>
      </c>
      <c r="G638" s="29"/>
      <c r="H638" s="30"/>
    </row>
    <row r="639">
      <c r="B639" s="12">
        <v>1.0</v>
      </c>
      <c r="C639" s="13"/>
      <c r="D639" s="13"/>
      <c r="E639" s="12"/>
      <c r="F639" s="12"/>
      <c r="G639" s="29"/>
      <c r="H639" s="30"/>
    </row>
    <row r="640">
      <c r="B640" s="12">
        <v>2.0</v>
      </c>
      <c r="C640" s="13"/>
      <c r="D640" s="13"/>
      <c r="E640" s="12"/>
      <c r="F640" s="12"/>
      <c r="G640" s="29"/>
      <c r="H640" s="30"/>
    </row>
    <row r="641">
      <c r="B641" s="12">
        <v>3.0</v>
      </c>
      <c r="C641" s="12"/>
      <c r="D641" s="12"/>
      <c r="E641" s="12"/>
      <c r="F641" s="12"/>
      <c r="G641" s="29"/>
      <c r="H641" s="30"/>
    </row>
    <row r="642">
      <c r="B642" s="12">
        <v>4.0</v>
      </c>
      <c r="C642" s="12"/>
      <c r="D642" s="12"/>
      <c r="E642" s="12"/>
      <c r="F642" s="12"/>
      <c r="G642" s="29"/>
      <c r="H642" s="30"/>
    </row>
    <row r="643">
      <c r="B643" s="12">
        <v>5.0</v>
      </c>
      <c r="C643" s="12"/>
      <c r="D643" s="12"/>
      <c r="E643" s="12"/>
      <c r="F643" s="12"/>
      <c r="G643" s="29"/>
      <c r="H643" s="30"/>
    </row>
    <row r="644">
      <c r="B644" s="12">
        <v>6.0</v>
      </c>
      <c r="C644" s="12"/>
      <c r="D644" s="12"/>
      <c r="E644" s="12"/>
      <c r="F644" s="12"/>
      <c r="G644" s="10"/>
      <c r="H644" s="11"/>
    </row>
    <row r="645">
      <c r="B645" s="34"/>
    </row>
    <row r="647">
      <c r="A647" s="1"/>
      <c r="B647" s="3">
        <v>45824.0</v>
      </c>
      <c r="C647" s="4"/>
      <c r="D647" s="4"/>
      <c r="E647" s="4"/>
      <c r="F647" s="4"/>
      <c r="G647" s="4"/>
      <c r="H647" s="5"/>
    </row>
    <row r="648">
      <c r="B648" s="6" t="s">
        <v>0</v>
      </c>
      <c r="C648" s="4"/>
      <c r="D648" s="4"/>
      <c r="E648" s="4"/>
      <c r="F648" s="5"/>
      <c r="G648" s="7" t="s">
        <v>1</v>
      </c>
      <c r="H648" s="8"/>
    </row>
    <row r="649">
      <c r="B649" s="9" t="s">
        <v>2</v>
      </c>
      <c r="C649" s="9" t="s">
        <v>3</v>
      </c>
      <c r="D649" s="9" t="s">
        <v>4</v>
      </c>
      <c r="E649" s="9" t="s">
        <v>5</v>
      </c>
      <c r="F649" s="9" t="s">
        <v>6</v>
      </c>
      <c r="G649" s="10"/>
      <c r="H649" s="11"/>
    </row>
    <row r="650">
      <c r="B650" s="12">
        <v>1.0</v>
      </c>
      <c r="C650" s="13"/>
      <c r="D650" s="13"/>
      <c r="E650" s="13"/>
      <c r="F650" s="13"/>
      <c r="G650" s="14" t="s">
        <v>7</v>
      </c>
      <c r="H650" s="15">
        <f>H607 - SUMIF(F650:F659, "SR A/C - HDFC", E650:E659)-SUMIF(F676:F678, "SR A/C - HDFC", E676:E678)-SUMIF(F670:F672, "SR A/C - HDFC", E670:E672)+SUMIF(F664:F666, "SR A/C - HDFC", E664:E666)+SUMIF(F682:F687, "SR A/C - HDFC", E682:E687)</f>
        <v>3303.73</v>
      </c>
    </row>
    <row r="651">
      <c r="B651" s="12">
        <v>2.0</v>
      </c>
      <c r="C651" s="13"/>
      <c r="D651" s="13"/>
      <c r="E651" s="13"/>
      <c r="F651" s="13"/>
      <c r="G651" s="14" t="s">
        <v>8</v>
      </c>
      <c r="H651" s="15">
        <f>H608 - SUMIF(F650:F659, "DP A/C - Salary", E650:E659)-SUMIF(F676:F678, "DP A/C - Salary", E676:E678)-SUMIF(F670:F672, "DP A/C - Salary", E670:E672)+SUMIF(F664:F666, "DP A/C - Salary", E664:E666)+SUMIF(F682:F687, "DP A/C - Salary", E682:E687)</f>
        <v>5928</v>
      </c>
    </row>
    <row r="652">
      <c r="B652" s="12">
        <v>3.0</v>
      </c>
      <c r="C652" s="12"/>
      <c r="D652" s="12"/>
      <c r="E652" s="12"/>
      <c r="F652" s="12"/>
      <c r="G652" s="14" t="s">
        <v>9</v>
      </c>
      <c r="H652" s="15">
        <f>H609 - SUMIF(F650:F659, "SR CASH", E650:E659)-SUMIF(F676:F678, "SR CASH", E676:E678)-SUMIF(F670:F672, "SR CASH", E670:E672)+SUMIF(F664:F666, "SR CASH", E664:E666)+SUMIF(F682:F687, "SR CASH", E682:E687)</f>
        <v>1633</v>
      </c>
    </row>
    <row r="653">
      <c r="B653" s="12">
        <v>4.0</v>
      </c>
      <c r="C653" s="12"/>
      <c r="D653" s="12"/>
      <c r="E653" s="12"/>
      <c r="F653" s="12"/>
      <c r="G653" s="14" t="s">
        <v>10</v>
      </c>
      <c r="H653" s="15">
        <f>H610 - SUMIF(F650:F659, "DP CASH", E650:E659)-SUMIF(F676:F678, "DP CASH", E676:E678)-SUMIF(F670:F672, "DP CASH", E670:E672)+SUMIF(F664:F666, "DP CASH", E664:E666)+SUMIF(F682:F687, "DP CASH", E682:E687)</f>
        <v>839</v>
      </c>
    </row>
    <row r="654">
      <c r="B654" s="12">
        <v>5.0</v>
      </c>
      <c r="C654" s="12"/>
      <c r="D654" s="12"/>
      <c r="E654" s="12"/>
      <c r="F654" s="12"/>
      <c r="G654" s="14" t="s">
        <v>11</v>
      </c>
      <c r="H654" s="15">
        <f>H611 - SUMIF(F650:F659, "SR A/C - TDCC", E650:E659)-SUMIF(F676:F678, "SR A/C - TDCC", E676:E678)-SUMIF(F670:F672, "SR A/C - TDCC", E670:E672)+SUMIF(F664:F666, "SR A/C - TDCC", E664:E666)+SUMIF(F682:F687, "SR A/C - TDCC", E682:E687)</f>
        <v>106373.4</v>
      </c>
    </row>
    <row r="655">
      <c r="B655" s="12">
        <v>6.0</v>
      </c>
      <c r="C655" s="12"/>
      <c r="D655" s="12"/>
      <c r="E655" s="12"/>
      <c r="F655" s="12"/>
      <c r="G655" s="14" t="s">
        <v>12</v>
      </c>
      <c r="H655" s="15">
        <f>H612 - SUMIF(F650:F659, "DP A/C - IPPB", E650:E659)-SUMIF(F676:F678, "DP A/C - IPPB", E676:E678)-SUMIF(F670:F672, "DP A/C - IPPB", E670:E672)+SUMIF(F664:F666, "DP A/C - IPPB", E664:E666)+SUMIF(F682:F687, "DP A/C - IPPB", E682:E687)</f>
        <v>50</v>
      </c>
    </row>
    <row r="656">
      <c r="B656" s="12">
        <v>7.0</v>
      </c>
      <c r="C656" s="12"/>
      <c r="D656" s="12"/>
      <c r="E656" s="12"/>
      <c r="F656" s="12"/>
      <c r="G656" s="16"/>
      <c r="H656" s="5"/>
    </row>
    <row r="657">
      <c r="B657" s="12">
        <v>8.0</v>
      </c>
      <c r="C657" s="12"/>
      <c r="D657" s="12"/>
      <c r="E657" s="12"/>
      <c r="F657" s="12"/>
      <c r="G657" s="17" t="s">
        <v>13</v>
      </c>
      <c r="H657" s="5"/>
    </row>
    <row r="658">
      <c r="B658" s="12">
        <v>9.0</v>
      </c>
      <c r="C658" s="12"/>
      <c r="D658" s="12"/>
      <c r="E658" s="12"/>
      <c r="F658" s="12"/>
      <c r="G658" s="18">
        <f>E660+G615</f>
        <v>0</v>
      </c>
      <c r="H658" s="5"/>
    </row>
    <row r="659">
      <c r="B659" s="12">
        <v>10.0</v>
      </c>
      <c r="C659" s="12"/>
      <c r="D659" s="12"/>
      <c r="E659" s="12"/>
      <c r="F659" s="12"/>
      <c r="G659" s="19" t="s">
        <v>14</v>
      </c>
      <c r="H659" s="5"/>
    </row>
    <row r="660">
      <c r="B660" s="20" t="s">
        <v>15</v>
      </c>
      <c r="C660" s="4"/>
      <c r="D660" s="5"/>
      <c r="E660" s="9">
        <f>SUM(E650:E659)</f>
        <v>0</v>
      </c>
      <c r="F660" s="12"/>
      <c r="G660" s="16">
        <f>E667+G617</f>
        <v>0</v>
      </c>
      <c r="H660" s="5"/>
    </row>
    <row r="661">
      <c r="B661" s="16"/>
      <c r="C661" s="4"/>
      <c r="D661" s="4"/>
      <c r="E661" s="4"/>
      <c r="F661" s="5"/>
      <c r="G661" s="21" t="s">
        <v>16</v>
      </c>
      <c r="H661" s="5"/>
      <c r="I661" s="1"/>
    </row>
    <row r="662">
      <c r="B662" s="22" t="s">
        <v>17</v>
      </c>
      <c r="C662" s="4"/>
      <c r="D662" s="4"/>
      <c r="E662" s="4"/>
      <c r="F662" s="5"/>
      <c r="G662" s="16">
        <f>E673+G619-SUMIF(C664:C666,"Reimbursement",E664:E666)</f>
        <v>0</v>
      </c>
      <c r="H662" s="5"/>
    </row>
    <row r="663">
      <c r="B663" s="9" t="s">
        <v>2</v>
      </c>
      <c r="C663" s="23" t="s">
        <v>18</v>
      </c>
      <c r="D663" s="20" t="s">
        <v>4</v>
      </c>
      <c r="E663" s="9" t="s">
        <v>5</v>
      </c>
      <c r="F663" s="9" t="s">
        <v>6</v>
      </c>
      <c r="G663" s="24" t="s">
        <v>19</v>
      </c>
      <c r="H663" s="5"/>
    </row>
    <row r="664">
      <c r="B664" s="12">
        <v>1.0</v>
      </c>
      <c r="C664" s="28"/>
      <c r="D664" s="12"/>
      <c r="E664" s="12"/>
      <c r="F664" s="12"/>
      <c r="G664" s="26">
        <f>E679+G621</f>
        <v>0</v>
      </c>
      <c r="H664" s="5"/>
    </row>
    <row r="665">
      <c r="B665" s="12">
        <v>2.0</v>
      </c>
      <c r="C665" s="28"/>
      <c r="D665" s="12"/>
      <c r="E665" s="12"/>
      <c r="F665" s="12"/>
      <c r="G665" s="27"/>
      <c r="H665" s="8"/>
    </row>
    <row r="666">
      <c r="B666" s="12">
        <v>3.0</v>
      </c>
      <c r="C666" s="28"/>
      <c r="D666" s="12"/>
      <c r="E666" s="12"/>
      <c r="F666" s="12"/>
      <c r="G666" s="29"/>
      <c r="H666" s="30"/>
    </row>
    <row r="667">
      <c r="B667" s="20" t="s">
        <v>15</v>
      </c>
      <c r="C667" s="4"/>
      <c r="D667" s="5"/>
      <c r="E667" s="9">
        <f>SUM(E664:E666)</f>
        <v>0</v>
      </c>
      <c r="F667" s="12"/>
      <c r="G667" s="29"/>
      <c r="H667" s="30"/>
    </row>
    <row r="668">
      <c r="B668" s="31" t="s">
        <v>20</v>
      </c>
      <c r="C668" s="4"/>
      <c r="D668" s="4"/>
      <c r="E668" s="4"/>
      <c r="F668" s="5"/>
      <c r="G668" s="29"/>
      <c r="H668" s="30"/>
    </row>
    <row r="669">
      <c r="B669" s="9" t="s">
        <v>2</v>
      </c>
      <c r="C669" s="23" t="s">
        <v>21</v>
      </c>
      <c r="D669" s="20" t="s">
        <v>4</v>
      </c>
      <c r="E669" s="9" t="s">
        <v>5</v>
      </c>
      <c r="F669" s="9" t="s">
        <v>6</v>
      </c>
      <c r="G669" s="29"/>
      <c r="H669" s="30"/>
    </row>
    <row r="670">
      <c r="B670" s="12">
        <v>1.0</v>
      </c>
      <c r="C670" s="28"/>
      <c r="D670" s="12"/>
      <c r="E670" s="12"/>
      <c r="F670" s="12"/>
      <c r="G670" s="29"/>
      <c r="H670" s="30"/>
    </row>
    <row r="671">
      <c r="B671" s="12">
        <v>2.0</v>
      </c>
      <c r="C671" s="13"/>
      <c r="D671" s="12"/>
      <c r="E671" s="12"/>
      <c r="F671" s="12"/>
      <c r="G671" s="29"/>
      <c r="H671" s="30"/>
    </row>
    <row r="672">
      <c r="B672" s="12">
        <v>3.0</v>
      </c>
      <c r="C672" s="13"/>
      <c r="D672" s="12"/>
      <c r="E672" s="12"/>
      <c r="F672" s="12"/>
      <c r="G672" s="29"/>
      <c r="H672" s="30"/>
    </row>
    <row r="673">
      <c r="B673" s="20" t="s">
        <v>15</v>
      </c>
      <c r="C673" s="4"/>
      <c r="D673" s="5"/>
      <c r="E673" s="9">
        <f>SUM(E670:E672)</f>
        <v>0</v>
      </c>
      <c r="F673" s="12"/>
      <c r="G673" s="29"/>
      <c r="H673" s="30"/>
    </row>
    <row r="674">
      <c r="B674" s="32" t="s">
        <v>22</v>
      </c>
      <c r="C674" s="4"/>
      <c r="D674" s="4"/>
      <c r="E674" s="4"/>
      <c r="F674" s="5"/>
      <c r="G674" s="29"/>
      <c r="H674" s="30"/>
    </row>
    <row r="675">
      <c r="B675" s="9" t="s">
        <v>2</v>
      </c>
      <c r="C675" s="23" t="s">
        <v>23</v>
      </c>
      <c r="D675" s="20" t="s">
        <v>4</v>
      </c>
      <c r="E675" s="9" t="s">
        <v>5</v>
      </c>
      <c r="F675" s="9" t="s">
        <v>6</v>
      </c>
      <c r="G675" s="29"/>
      <c r="H675" s="30"/>
    </row>
    <row r="676">
      <c r="B676" s="12">
        <v>1.0</v>
      </c>
      <c r="C676" s="25"/>
      <c r="D676" s="13"/>
      <c r="E676" s="13"/>
      <c r="F676" s="13"/>
      <c r="G676" s="29"/>
      <c r="H676" s="30"/>
    </row>
    <row r="677">
      <c r="B677" s="12">
        <v>2.0</v>
      </c>
      <c r="C677" s="13"/>
      <c r="D677" s="12"/>
      <c r="E677" s="12"/>
      <c r="F677" s="12"/>
      <c r="G677" s="29"/>
      <c r="H677" s="30"/>
    </row>
    <row r="678">
      <c r="B678" s="12">
        <v>3.0</v>
      </c>
      <c r="C678" s="13"/>
      <c r="D678" s="12"/>
      <c r="E678" s="12"/>
      <c r="F678" s="12"/>
      <c r="G678" s="29"/>
      <c r="H678" s="30"/>
    </row>
    <row r="679">
      <c r="B679" s="20" t="s">
        <v>15</v>
      </c>
      <c r="C679" s="4"/>
      <c r="D679" s="5"/>
      <c r="E679" s="9">
        <f>SUM(E676:E678)</f>
        <v>0</v>
      </c>
      <c r="F679" s="12"/>
      <c r="G679" s="29"/>
      <c r="H679" s="30"/>
    </row>
    <row r="680">
      <c r="B680" s="32" t="s">
        <v>24</v>
      </c>
      <c r="C680" s="4"/>
      <c r="D680" s="4"/>
      <c r="E680" s="4"/>
      <c r="F680" s="5"/>
      <c r="G680" s="29"/>
      <c r="H680" s="30"/>
    </row>
    <row r="681">
      <c r="B681" s="9" t="s">
        <v>2</v>
      </c>
      <c r="C681" s="33" t="s">
        <v>25</v>
      </c>
      <c r="D681" s="33" t="s">
        <v>26</v>
      </c>
      <c r="E681" s="9" t="s">
        <v>5</v>
      </c>
      <c r="F681" s="9" t="s">
        <v>6</v>
      </c>
      <c r="G681" s="29"/>
      <c r="H681" s="30"/>
    </row>
    <row r="682">
      <c r="B682" s="12">
        <v>1.0</v>
      </c>
      <c r="C682" s="13"/>
      <c r="D682" s="13"/>
      <c r="E682" s="13"/>
      <c r="F682" s="13"/>
      <c r="G682" s="29"/>
      <c r="H682" s="30"/>
    </row>
    <row r="683">
      <c r="B683" s="12">
        <v>2.0</v>
      </c>
      <c r="C683" s="13"/>
      <c r="D683" s="13"/>
      <c r="E683" s="13"/>
      <c r="F683" s="13"/>
      <c r="G683" s="29"/>
      <c r="H683" s="30"/>
    </row>
    <row r="684">
      <c r="B684" s="12">
        <v>3.0</v>
      </c>
      <c r="C684" s="12"/>
      <c r="D684" s="12"/>
      <c r="E684" s="12"/>
      <c r="F684" s="12"/>
      <c r="G684" s="29"/>
      <c r="H684" s="30"/>
    </row>
    <row r="685">
      <c r="B685" s="12">
        <v>4.0</v>
      </c>
      <c r="C685" s="12"/>
      <c r="D685" s="12"/>
      <c r="E685" s="12"/>
      <c r="F685" s="12"/>
      <c r="G685" s="29"/>
      <c r="H685" s="30"/>
    </row>
    <row r="686">
      <c r="B686" s="12">
        <v>5.0</v>
      </c>
      <c r="C686" s="12"/>
      <c r="D686" s="12"/>
      <c r="E686" s="12"/>
      <c r="F686" s="12"/>
      <c r="G686" s="29"/>
      <c r="H686" s="30"/>
    </row>
    <row r="687">
      <c r="B687" s="12">
        <v>6.0</v>
      </c>
      <c r="C687" s="12"/>
      <c r="D687" s="12"/>
      <c r="E687" s="12"/>
      <c r="F687" s="12"/>
      <c r="G687" s="10"/>
      <c r="H687" s="11"/>
    </row>
    <row r="688">
      <c r="B688" s="34"/>
    </row>
    <row r="690">
      <c r="A690" s="1"/>
      <c r="B690" s="3">
        <v>45825.0</v>
      </c>
      <c r="C690" s="4"/>
      <c r="D690" s="4"/>
      <c r="E690" s="4"/>
      <c r="F690" s="4"/>
      <c r="G690" s="4"/>
      <c r="H690" s="5"/>
    </row>
    <row r="691">
      <c r="B691" s="6" t="s">
        <v>0</v>
      </c>
      <c r="C691" s="4"/>
      <c r="D691" s="4"/>
      <c r="E691" s="4"/>
      <c r="F691" s="5"/>
      <c r="G691" s="7" t="s">
        <v>1</v>
      </c>
      <c r="H691" s="8"/>
    </row>
    <row r="692">
      <c r="B692" s="9" t="s">
        <v>2</v>
      </c>
      <c r="C692" s="9" t="s">
        <v>3</v>
      </c>
      <c r="D692" s="9" t="s">
        <v>4</v>
      </c>
      <c r="E692" s="9" t="s">
        <v>5</v>
      </c>
      <c r="F692" s="9" t="s">
        <v>6</v>
      </c>
      <c r="G692" s="10"/>
      <c r="H692" s="11"/>
    </row>
    <row r="693">
      <c r="B693" s="12">
        <v>1.0</v>
      </c>
      <c r="C693" s="13"/>
      <c r="D693" s="12"/>
      <c r="E693" s="12"/>
      <c r="F693" s="12"/>
      <c r="G693" s="14" t="s">
        <v>7</v>
      </c>
      <c r="H693" s="15">
        <f>H650 - SUMIF(F693:F702, "SR A/C - HDFC", E693:E702)-SUMIF(F719:F721, "SR A/C - HDFC", E719:E721)-SUMIF(F713:F715, "SR A/C - HDFC", E713:E715)+SUMIF(F707:F709, "SR A/C - HDFC", E707:E709)+SUMIF(F725:F730, "SR A/C - HDFC", E725:E730)</f>
        <v>3303.73</v>
      </c>
    </row>
    <row r="694">
      <c r="B694" s="12">
        <v>2.0</v>
      </c>
      <c r="C694" s="12"/>
      <c r="D694" s="12"/>
      <c r="E694" s="12"/>
      <c r="F694" s="12"/>
      <c r="G694" s="14" t="s">
        <v>8</v>
      </c>
      <c r="H694" s="15">
        <f>H651 - SUMIF(F693:F702, "DP A/C - Salary", E693:E702)-SUMIF(F719:F721, "DP A/C - Salary", E719:E721)-SUMIF(F713:F715, "DP A/C - Salary", E713:E715)+SUMIF(F707:F709, "DP A/C - Salary", E707:E709)+SUMIF(F725:F730, "DP A/C - Salary", E725:E730)</f>
        <v>5928</v>
      </c>
    </row>
    <row r="695">
      <c r="B695" s="12">
        <v>3.0</v>
      </c>
      <c r="C695" s="12"/>
      <c r="D695" s="12"/>
      <c r="E695" s="12"/>
      <c r="F695" s="12"/>
      <c r="G695" s="14" t="s">
        <v>9</v>
      </c>
      <c r="H695" s="15">
        <f>H652 - SUMIF(F693:F702, "SR CASH", E693:E702)-SUMIF(F719:F721, "SR CASH", E719:E721)-SUMIF(F713:F715, "SR CASH", E713:E715)+SUMIF(F707:F709, "SR CASH", E707:E709)+SUMIF(F725:F730, "SR CASH", E725:E730)</f>
        <v>1633</v>
      </c>
    </row>
    <row r="696">
      <c r="B696" s="12">
        <v>4.0</v>
      </c>
      <c r="C696" s="12"/>
      <c r="D696" s="12"/>
      <c r="E696" s="12"/>
      <c r="F696" s="12"/>
      <c r="G696" s="14" t="s">
        <v>10</v>
      </c>
      <c r="H696" s="15">
        <f>H653 - SUMIF(F693:F702, "DP CASH", E693:E702)-SUMIF(F719:F721, "DP CASH", E719:E721)-SUMIF(F713:F715, "DP CASH", E713:E715)+SUMIF(F707:F709, "DP CASH", E707:E709)+SUMIF(F725:F730, "DP CASH", E725:E730)</f>
        <v>839</v>
      </c>
    </row>
    <row r="697">
      <c r="B697" s="12">
        <v>5.0</v>
      </c>
      <c r="C697" s="12"/>
      <c r="D697" s="12"/>
      <c r="E697" s="12"/>
      <c r="F697" s="12"/>
      <c r="G697" s="14" t="s">
        <v>11</v>
      </c>
      <c r="H697" s="15">
        <f>H654 - SUMIF(F693:F702, "SR A/C - TDCC", E693:E702)-SUMIF(F719:F721, "SR A/C - TDCC", E719:E721)-SUMIF(F713:F715, "SR A/C - TDCC", E713:E715)+SUMIF(F707:F709, "SR A/C - TDCC", E707:E709)+SUMIF(F725:F730, "SR A/C - TDCC", E725:E730)</f>
        <v>106373.4</v>
      </c>
    </row>
    <row r="698">
      <c r="B698" s="12">
        <v>6.0</v>
      </c>
      <c r="C698" s="12"/>
      <c r="D698" s="12"/>
      <c r="E698" s="12"/>
      <c r="F698" s="12"/>
      <c r="G698" s="14" t="s">
        <v>12</v>
      </c>
      <c r="H698" s="15">
        <f>H655 - SUMIF(F693:F702, "DP A/C - IPPB", E693:E702)-SUMIF(F719:F721, "DP A/C - IPPB", E719:E721)-SUMIF(F713:F715, "DP A/C - IPPB", E713:E715)+SUMIF(F707:F709, "DP A/C - IPPB", E707:E709)+SUMIF(F725:F730, "DP A/C - IPPB", E725:E730)</f>
        <v>50</v>
      </c>
    </row>
    <row r="699">
      <c r="B699" s="12">
        <v>7.0</v>
      </c>
      <c r="C699" s="12"/>
      <c r="D699" s="12"/>
      <c r="E699" s="12"/>
      <c r="F699" s="12"/>
      <c r="G699" s="16"/>
      <c r="H699" s="5"/>
    </row>
    <row r="700">
      <c r="B700" s="12">
        <v>8.0</v>
      </c>
      <c r="C700" s="12"/>
      <c r="D700" s="12"/>
      <c r="E700" s="12"/>
      <c r="F700" s="12"/>
      <c r="G700" s="17" t="s">
        <v>13</v>
      </c>
      <c r="H700" s="5"/>
    </row>
    <row r="701">
      <c r="B701" s="12">
        <v>9.0</v>
      </c>
      <c r="C701" s="12"/>
      <c r="D701" s="12"/>
      <c r="E701" s="12"/>
      <c r="F701" s="12"/>
      <c r="G701" s="18">
        <f>E703+G658</f>
        <v>0</v>
      </c>
      <c r="H701" s="5"/>
    </row>
    <row r="702">
      <c r="B702" s="12">
        <v>10.0</v>
      </c>
      <c r="C702" s="12"/>
      <c r="D702" s="12"/>
      <c r="E702" s="12"/>
      <c r="F702" s="12"/>
      <c r="G702" s="19" t="s">
        <v>14</v>
      </c>
      <c r="H702" s="5"/>
    </row>
    <row r="703">
      <c r="B703" s="20" t="s">
        <v>15</v>
      </c>
      <c r="C703" s="4"/>
      <c r="D703" s="5"/>
      <c r="E703" s="9">
        <f>SUM(E693:E702)</f>
        <v>0</v>
      </c>
      <c r="F703" s="12"/>
      <c r="G703" s="16">
        <f>E710+G660</f>
        <v>0</v>
      </c>
      <c r="H703" s="5"/>
    </row>
    <row r="704">
      <c r="B704" s="16"/>
      <c r="C704" s="4"/>
      <c r="D704" s="4"/>
      <c r="E704" s="4"/>
      <c r="F704" s="5"/>
      <c r="G704" s="21" t="s">
        <v>16</v>
      </c>
      <c r="H704" s="5"/>
      <c r="I704" s="1"/>
    </row>
    <row r="705">
      <c r="B705" s="22" t="s">
        <v>17</v>
      </c>
      <c r="C705" s="4"/>
      <c r="D705" s="4"/>
      <c r="E705" s="4"/>
      <c r="F705" s="5"/>
      <c r="G705" s="16">
        <f>E716+G662-SUMIF(C707:C709,"Reimbursement",E707:E709)</f>
        <v>0</v>
      </c>
      <c r="H705" s="5"/>
    </row>
    <row r="706">
      <c r="B706" s="9" t="s">
        <v>2</v>
      </c>
      <c r="C706" s="23" t="s">
        <v>18</v>
      </c>
      <c r="D706" s="20" t="s">
        <v>4</v>
      </c>
      <c r="E706" s="9" t="s">
        <v>5</v>
      </c>
      <c r="F706" s="9" t="s">
        <v>6</v>
      </c>
      <c r="G706" s="24" t="s">
        <v>19</v>
      </c>
      <c r="H706" s="5"/>
    </row>
    <row r="707">
      <c r="B707" s="12">
        <v>1.0</v>
      </c>
      <c r="C707" s="28"/>
      <c r="D707" s="12"/>
      <c r="E707" s="12"/>
      <c r="F707" s="12"/>
      <c r="G707" s="26">
        <f>E722+G664</f>
        <v>0</v>
      </c>
      <c r="H707" s="5"/>
    </row>
    <row r="708">
      <c r="B708" s="12">
        <v>2.0</v>
      </c>
      <c r="C708" s="28"/>
      <c r="D708" s="12"/>
      <c r="E708" s="12"/>
      <c r="F708" s="12"/>
      <c r="G708" s="27"/>
      <c r="H708" s="8"/>
    </row>
    <row r="709">
      <c r="B709" s="12">
        <v>3.0</v>
      </c>
      <c r="C709" s="28"/>
      <c r="D709" s="12"/>
      <c r="E709" s="12"/>
      <c r="F709" s="12"/>
      <c r="G709" s="29"/>
      <c r="H709" s="30"/>
    </row>
    <row r="710">
      <c r="B710" s="20" t="s">
        <v>15</v>
      </c>
      <c r="C710" s="4"/>
      <c r="D710" s="5"/>
      <c r="E710" s="9">
        <f>SUM(E707:E709)</f>
        <v>0</v>
      </c>
      <c r="F710" s="12"/>
      <c r="G710" s="29"/>
      <c r="H710" s="30"/>
    </row>
    <row r="711">
      <c r="B711" s="31" t="s">
        <v>20</v>
      </c>
      <c r="C711" s="4"/>
      <c r="D711" s="4"/>
      <c r="E711" s="4"/>
      <c r="F711" s="5"/>
      <c r="G711" s="29"/>
      <c r="H711" s="30"/>
    </row>
    <row r="712">
      <c r="B712" s="9" t="s">
        <v>2</v>
      </c>
      <c r="C712" s="23" t="s">
        <v>21</v>
      </c>
      <c r="D712" s="20" t="s">
        <v>4</v>
      </c>
      <c r="E712" s="9" t="s">
        <v>5</v>
      </c>
      <c r="F712" s="9" t="s">
        <v>6</v>
      </c>
      <c r="G712" s="29"/>
      <c r="H712" s="30"/>
    </row>
    <row r="713">
      <c r="B713" s="12">
        <v>1.0</v>
      </c>
      <c r="C713" s="28"/>
      <c r="D713" s="12"/>
      <c r="E713" s="12"/>
      <c r="F713" s="12"/>
      <c r="G713" s="29"/>
      <c r="H713" s="30"/>
    </row>
    <row r="714">
      <c r="B714" s="12">
        <v>2.0</v>
      </c>
      <c r="C714" s="13"/>
      <c r="D714" s="12"/>
      <c r="E714" s="12"/>
      <c r="F714" s="12"/>
      <c r="G714" s="29"/>
      <c r="H714" s="30"/>
    </row>
    <row r="715">
      <c r="B715" s="12">
        <v>3.0</v>
      </c>
      <c r="C715" s="13"/>
      <c r="D715" s="12"/>
      <c r="E715" s="12"/>
      <c r="F715" s="12"/>
      <c r="G715" s="29"/>
      <c r="H715" s="30"/>
    </row>
    <row r="716">
      <c r="B716" s="20" t="s">
        <v>15</v>
      </c>
      <c r="C716" s="4"/>
      <c r="D716" s="5"/>
      <c r="E716" s="9">
        <f>SUM(E713:E715)</f>
        <v>0</v>
      </c>
      <c r="F716" s="12"/>
      <c r="G716" s="29"/>
      <c r="H716" s="30"/>
    </row>
    <row r="717">
      <c r="B717" s="32" t="s">
        <v>22</v>
      </c>
      <c r="C717" s="4"/>
      <c r="D717" s="4"/>
      <c r="E717" s="4"/>
      <c r="F717" s="5"/>
      <c r="G717" s="29"/>
      <c r="H717" s="30"/>
    </row>
    <row r="718">
      <c r="B718" s="9" t="s">
        <v>2</v>
      </c>
      <c r="C718" s="23" t="s">
        <v>23</v>
      </c>
      <c r="D718" s="20" t="s">
        <v>4</v>
      </c>
      <c r="E718" s="9" t="s">
        <v>5</v>
      </c>
      <c r="F718" s="9" t="s">
        <v>6</v>
      </c>
      <c r="G718" s="29"/>
      <c r="H718" s="30"/>
    </row>
    <row r="719">
      <c r="B719" s="12">
        <v>1.0</v>
      </c>
      <c r="C719" s="28"/>
      <c r="D719" s="12"/>
      <c r="E719" s="12"/>
      <c r="F719" s="12"/>
      <c r="G719" s="29"/>
      <c r="H719" s="30"/>
    </row>
    <row r="720">
      <c r="B720" s="12">
        <v>2.0</v>
      </c>
      <c r="C720" s="13"/>
      <c r="D720" s="12"/>
      <c r="E720" s="12"/>
      <c r="F720" s="12"/>
      <c r="G720" s="29"/>
      <c r="H720" s="30"/>
    </row>
    <row r="721">
      <c r="B721" s="12">
        <v>3.0</v>
      </c>
      <c r="C721" s="13"/>
      <c r="D721" s="12"/>
      <c r="E721" s="12"/>
      <c r="F721" s="12"/>
      <c r="G721" s="29"/>
      <c r="H721" s="30"/>
    </row>
    <row r="722">
      <c r="B722" s="20" t="s">
        <v>15</v>
      </c>
      <c r="C722" s="4"/>
      <c r="D722" s="5"/>
      <c r="E722" s="9">
        <f>SUM(E719:E721)</f>
        <v>0</v>
      </c>
      <c r="F722" s="12"/>
      <c r="G722" s="29"/>
      <c r="H722" s="30"/>
    </row>
    <row r="723">
      <c r="B723" s="32" t="s">
        <v>24</v>
      </c>
      <c r="C723" s="4"/>
      <c r="D723" s="4"/>
      <c r="E723" s="4"/>
      <c r="F723" s="5"/>
      <c r="G723" s="29"/>
      <c r="H723" s="30"/>
    </row>
    <row r="724">
      <c r="B724" s="9" t="s">
        <v>2</v>
      </c>
      <c r="C724" s="33" t="s">
        <v>25</v>
      </c>
      <c r="D724" s="33" t="s">
        <v>26</v>
      </c>
      <c r="E724" s="9" t="s">
        <v>5</v>
      </c>
      <c r="F724" s="9" t="s">
        <v>6</v>
      </c>
      <c r="G724" s="29"/>
      <c r="H724" s="30"/>
    </row>
    <row r="725">
      <c r="B725" s="12">
        <v>1.0</v>
      </c>
      <c r="C725" s="13"/>
      <c r="D725" s="13"/>
      <c r="E725" s="13"/>
      <c r="F725" s="13"/>
      <c r="G725" s="29"/>
      <c r="H725" s="30"/>
    </row>
    <row r="726">
      <c r="B726" s="12">
        <v>2.0</v>
      </c>
      <c r="C726" s="13"/>
      <c r="D726" s="13"/>
      <c r="E726" s="13"/>
      <c r="F726" s="13"/>
      <c r="G726" s="29"/>
      <c r="H726" s="30"/>
    </row>
    <row r="727">
      <c r="B727" s="12">
        <v>3.0</v>
      </c>
      <c r="C727" s="12"/>
      <c r="D727" s="12"/>
      <c r="E727" s="12"/>
      <c r="F727" s="12"/>
      <c r="G727" s="29"/>
      <c r="H727" s="30"/>
    </row>
    <row r="728">
      <c r="B728" s="12">
        <v>4.0</v>
      </c>
      <c r="C728" s="12"/>
      <c r="D728" s="12"/>
      <c r="E728" s="12"/>
      <c r="F728" s="12"/>
      <c r="G728" s="29"/>
      <c r="H728" s="30"/>
    </row>
    <row r="729">
      <c r="B729" s="12">
        <v>5.0</v>
      </c>
      <c r="C729" s="12"/>
      <c r="D729" s="12"/>
      <c r="E729" s="12"/>
      <c r="F729" s="12"/>
      <c r="G729" s="29"/>
      <c r="H729" s="30"/>
    </row>
    <row r="730">
      <c r="B730" s="12">
        <v>6.0</v>
      </c>
      <c r="C730" s="12"/>
      <c r="D730" s="12"/>
      <c r="E730" s="12"/>
      <c r="F730" s="12"/>
      <c r="G730" s="10"/>
      <c r="H730" s="11"/>
    </row>
    <row r="731">
      <c r="B731" s="34"/>
    </row>
    <row r="733">
      <c r="A733" s="1"/>
      <c r="B733" s="3">
        <v>45826.0</v>
      </c>
      <c r="C733" s="4"/>
      <c r="D733" s="4"/>
      <c r="E733" s="4"/>
      <c r="F733" s="4"/>
      <c r="G733" s="4"/>
      <c r="H733" s="5"/>
    </row>
    <row r="734">
      <c r="B734" s="6" t="s">
        <v>0</v>
      </c>
      <c r="C734" s="4"/>
      <c r="D734" s="4"/>
      <c r="E734" s="4"/>
      <c r="F734" s="5"/>
      <c r="G734" s="7" t="s">
        <v>1</v>
      </c>
      <c r="H734" s="8"/>
    </row>
    <row r="735">
      <c r="B735" s="9" t="s">
        <v>2</v>
      </c>
      <c r="C735" s="9" t="s">
        <v>3</v>
      </c>
      <c r="D735" s="9" t="s">
        <v>4</v>
      </c>
      <c r="E735" s="9" t="s">
        <v>5</v>
      </c>
      <c r="F735" s="9" t="s">
        <v>6</v>
      </c>
      <c r="G735" s="10"/>
      <c r="H735" s="11"/>
    </row>
    <row r="736">
      <c r="B736" s="12">
        <v>1.0</v>
      </c>
      <c r="C736" s="13"/>
      <c r="D736" s="13"/>
      <c r="E736" s="13"/>
      <c r="F736" s="12"/>
      <c r="G736" s="14" t="s">
        <v>7</v>
      </c>
      <c r="H736" s="15">
        <f>H693 - SUMIF(F736:F745, "SR A/C - HDFC", E736:E745)-SUMIF(F762:F764, "SR A/C - HDFC", E762:E764)-SUMIF(F756:F758, "SR A/C - HDFC", E756:E758)+SUMIF(F750:F752, "SR A/C - HDFC", E750:E752)+SUMIF(F768:F773, "SR A/C - HDFC", E768:E773)</f>
        <v>3303.73</v>
      </c>
    </row>
    <row r="737">
      <c r="B737" s="12">
        <v>2.0</v>
      </c>
      <c r="C737" s="13"/>
      <c r="D737" s="13"/>
      <c r="E737" s="13"/>
      <c r="F737" s="13"/>
      <c r="G737" s="14" t="s">
        <v>8</v>
      </c>
      <c r="H737" s="15">
        <f>H694 - SUMIF(F736:F745, "DP A/C - Salary", E736:E745)-SUMIF(F762:F764, "DP A/C - Salary", E762:E764)-SUMIF(F756:F758, "DP A/C - Salary", E756:E758)+SUMIF(F750:F752, "DP A/C - Salary", E750:E752)+SUMIF(F768:F773, "DP A/C - Salary", E768:E773)</f>
        <v>5928</v>
      </c>
    </row>
    <row r="738">
      <c r="B738" s="12">
        <v>3.0</v>
      </c>
      <c r="C738" s="13"/>
      <c r="D738" s="13"/>
      <c r="E738" s="13"/>
      <c r="F738" s="13"/>
      <c r="G738" s="14" t="s">
        <v>9</v>
      </c>
      <c r="H738" s="15">
        <f>H695 - SUMIF(F736:F745, "SR CASH", E736:E745)-SUMIF(F762:F764, "SR CASH", E762:E764)-SUMIF(F756:F758, "SR CASH", E756:E758)+SUMIF(F750:F752, "SR CASH", E750:E752)+SUMIF(F768:F773, "SR CASH", E768:E773)</f>
        <v>1633</v>
      </c>
    </row>
    <row r="739">
      <c r="B739" s="12">
        <v>4.0</v>
      </c>
      <c r="C739" s="12"/>
      <c r="D739" s="12"/>
      <c r="E739" s="12"/>
      <c r="F739" s="12"/>
      <c r="G739" s="14" t="s">
        <v>10</v>
      </c>
      <c r="H739" s="15">
        <f>H696 - SUMIF(F736:F745, "DP CASH", E736:E745)-SUMIF(F762:F764, "DP CASH", E762:E764)-SUMIF(F756:F758, "DP CASH", E756:E758)+SUMIF(F750:F752, "DP CASH", E750:E752)+SUMIF(F768:F773, "DP CASH", E768:E773)</f>
        <v>839</v>
      </c>
    </row>
    <row r="740">
      <c r="B740" s="12">
        <v>5.0</v>
      </c>
      <c r="C740" s="12"/>
      <c r="D740" s="12"/>
      <c r="E740" s="12"/>
      <c r="F740" s="12"/>
      <c r="G740" s="14" t="s">
        <v>11</v>
      </c>
      <c r="H740" s="15">
        <f>H697 - SUMIF(F736:F745, "SR A/C - TDCC", E736:E745)-SUMIF(F762:F764, "SR A/C - TDCC", E762:E764)-SUMIF(F756:F758, "SR A/C - TDCC", E756:E758)+SUMIF(F750:F752, "SR A/C - TDCC", E750:E752)+SUMIF(F768:F773, "SR A/C - TDCC", E768:E773)</f>
        <v>106373.4</v>
      </c>
    </row>
    <row r="741">
      <c r="B741" s="12">
        <v>6.0</v>
      </c>
      <c r="C741" s="12"/>
      <c r="D741" s="12"/>
      <c r="E741" s="12"/>
      <c r="F741" s="12"/>
      <c r="G741" s="14" t="s">
        <v>12</v>
      </c>
      <c r="H741" s="15">
        <f>H698 - SUMIF(F736:F745, "DP A/C - IPPB", E736:E745)-SUMIF(F762:F764, "DP A/C - IPPB", E762:E764)-SUMIF(F756:F758, "DP A/C - IPPB", E756:E758)+SUMIF(F750:F752, "DP A/C - IPPB", E750:E752)+SUMIF(F768:F773, "DP A/C - IPPB", E768:E773)</f>
        <v>50</v>
      </c>
    </row>
    <row r="742">
      <c r="B742" s="12">
        <v>7.0</v>
      </c>
      <c r="C742" s="12"/>
      <c r="D742" s="12"/>
      <c r="E742" s="12"/>
      <c r="F742" s="12"/>
      <c r="G742" s="16"/>
      <c r="H742" s="5"/>
    </row>
    <row r="743">
      <c r="B743" s="12">
        <v>8.0</v>
      </c>
      <c r="C743" s="12"/>
      <c r="D743" s="12"/>
      <c r="E743" s="12"/>
      <c r="F743" s="12"/>
      <c r="G743" s="17" t="s">
        <v>13</v>
      </c>
      <c r="H743" s="5"/>
    </row>
    <row r="744">
      <c r="B744" s="12">
        <v>9.0</v>
      </c>
      <c r="C744" s="12"/>
      <c r="D744" s="12"/>
      <c r="E744" s="12"/>
      <c r="F744" s="12"/>
      <c r="G744" s="18">
        <f>E746+G701</f>
        <v>0</v>
      </c>
      <c r="H744" s="5"/>
    </row>
    <row r="745">
      <c r="B745" s="12">
        <v>10.0</v>
      </c>
      <c r="C745" s="12"/>
      <c r="D745" s="12"/>
      <c r="E745" s="12"/>
      <c r="F745" s="12"/>
      <c r="G745" s="19" t="s">
        <v>14</v>
      </c>
      <c r="H745" s="5"/>
    </row>
    <row r="746">
      <c r="B746" s="20" t="s">
        <v>15</v>
      </c>
      <c r="C746" s="4"/>
      <c r="D746" s="5"/>
      <c r="E746" s="9">
        <f>SUM(E736:E745)</f>
        <v>0</v>
      </c>
      <c r="F746" s="12"/>
      <c r="G746" s="16">
        <f>E753+G703</f>
        <v>0</v>
      </c>
      <c r="H746" s="5"/>
    </row>
    <row r="747">
      <c r="B747" s="16"/>
      <c r="C747" s="4"/>
      <c r="D747" s="4"/>
      <c r="E747" s="4"/>
      <c r="F747" s="5"/>
      <c r="G747" s="21" t="s">
        <v>16</v>
      </c>
      <c r="H747" s="5"/>
      <c r="I747" s="1"/>
    </row>
    <row r="748">
      <c r="B748" s="22" t="s">
        <v>17</v>
      </c>
      <c r="C748" s="4"/>
      <c r="D748" s="4"/>
      <c r="E748" s="4"/>
      <c r="F748" s="5"/>
      <c r="G748" s="16">
        <f>E759+G705-SUMIF(C750:C752,"Reimbursement",E750:E752)</f>
        <v>0</v>
      </c>
      <c r="H748" s="5"/>
    </row>
    <row r="749">
      <c r="B749" s="9" t="s">
        <v>2</v>
      </c>
      <c r="C749" s="23" t="s">
        <v>18</v>
      </c>
      <c r="D749" s="20" t="s">
        <v>4</v>
      </c>
      <c r="E749" s="9" t="s">
        <v>5</v>
      </c>
      <c r="F749" s="9" t="s">
        <v>6</v>
      </c>
      <c r="G749" s="24" t="s">
        <v>19</v>
      </c>
      <c r="H749" s="5"/>
    </row>
    <row r="750">
      <c r="B750" s="12">
        <v>1.0</v>
      </c>
      <c r="C750" s="28"/>
      <c r="D750" s="12"/>
      <c r="E750" s="12"/>
      <c r="F750" s="12"/>
      <c r="G750" s="26">
        <f>E765+G707</f>
        <v>0</v>
      </c>
      <c r="H750" s="5"/>
    </row>
    <row r="751">
      <c r="B751" s="12">
        <v>2.0</v>
      </c>
      <c r="C751" s="28"/>
      <c r="D751" s="12"/>
      <c r="E751" s="12"/>
      <c r="F751" s="12"/>
      <c r="G751" s="27"/>
      <c r="H751" s="8"/>
    </row>
    <row r="752">
      <c r="B752" s="12">
        <v>3.0</v>
      </c>
      <c r="C752" s="28"/>
      <c r="D752" s="12"/>
      <c r="E752" s="12"/>
      <c r="F752" s="12"/>
      <c r="G752" s="29"/>
      <c r="H752" s="30"/>
    </row>
    <row r="753">
      <c r="B753" s="20" t="s">
        <v>15</v>
      </c>
      <c r="C753" s="4"/>
      <c r="D753" s="5"/>
      <c r="E753" s="9">
        <f>SUM(E750:E752)</f>
        <v>0</v>
      </c>
      <c r="F753" s="12"/>
      <c r="G753" s="29"/>
      <c r="H753" s="30"/>
    </row>
    <row r="754">
      <c r="B754" s="31" t="s">
        <v>20</v>
      </c>
      <c r="C754" s="4"/>
      <c r="D754" s="4"/>
      <c r="E754" s="4"/>
      <c r="F754" s="5"/>
      <c r="G754" s="29"/>
      <c r="H754" s="30"/>
    </row>
    <row r="755">
      <c r="B755" s="9" t="s">
        <v>2</v>
      </c>
      <c r="C755" s="23" t="s">
        <v>21</v>
      </c>
      <c r="D755" s="20" t="s">
        <v>4</v>
      </c>
      <c r="E755" s="9" t="s">
        <v>5</v>
      </c>
      <c r="F755" s="9" t="s">
        <v>6</v>
      </c>
      <c r="G755" s="29"/>
      <c r="H755" s="30"/>
    </row>
    <row r="756">
      <c r="B756" s="12">
        <v>1.0</v>
      </c>
      <c r="C756" s="25"/>
      <c r="D756" s="13"/>
      <c r="E756" s="13"/>
      <c r="F756" s="13"/>
      <c r="G756" s="29"/>
      <c r="H756" s="30"/>
    </row>
    <row r="757">
      <c r="B757" s="12">
        <v>2.0</v>
      </c>
      <c r="C757" s="13"/>
      <c r="D757" s="12"/>
      <c r="E757" s="12"/>
      <c r="F757" s="12"/>
      <c r="G757" s="29"/>
      <c r="H757" s="30"/>
    </row>
    <row r="758">
      <c r="B758" s="12">
        <v>3.0</v>
      </c>
      <c r="C758" s="13"/>
      <c r="D758" s="12"/>
      <c r="E758" s="12"/>
      <c r="F758" s="12"/>
      <c r="G758" s="29"/>
      <c r="H758" s="30"/>
    </row>
    <row r="759">
      <c r="B759" s="20" t="s">
        <v>15</v>
      </c>
      <c r="C759" s="4"/>
      <c r="D759" s="5"/>
      <c r="E759" s="9">
        <f>SUM(E756:E758)</f>
        <v>0</v>
      </c>
      <c r="F759" s="12"/>
      <c r="G759" s="29"/>
      <c r="H759" s="30"/>
    </row>
    <row r="760">
      <c r="B760" s="32" t="s">
        <v>22</v>
      </c>
      <c r="C760" s="4"/>
      <c r="D760" s="4"/>
      <c r="E760" s="4"/>
      <c r="F760" s="5"/>
      <c r="G760" s="29"/>
      <c r="H760" s="30"/>
    </row>
    <row r="761">
      <c r="B761" s="9" t="s">
        <v>2</v>
      </c>
      <c r="C761" s="23" t="s">
        <v>23</v>
      </c>
      <c r="D761" s="20" t="s">
        <v>4</v>
      </c>
      <c r="E761" s="9" t="s">
        <v>5</v>
      </c>
      <c r="F761" s="9" t="s">
        <v>6</v>
      </c>
      <c r="G761" s="29"/>
      <c r="H761" s="30"/>
    </row>
    <row r="762">
      <c r="B762" s="12">
        <v>1.0</v>
      </c>
      <c r="C762" s="28"/>
      <c r="D762" s="12"/>
      <c r="E762" s="12"/>
      <c r="F762" s="12"/>
      <c r="G762" s="29"/>
      <c r="H762" s="30"/>
    </row>
    <row r="763">
      <c r="B763" s="12">
        <v>2.0</v>
      </c>
      <c r="C763" s="13"/>
      <c r="D763" s="12"/>
      <c r="E763" s="12"/>
      <c r="F763" s="12"/>
      <c r="G763" s="29"/>
      <c r="H763" s="30"/>
    </row>
    <row r="764">
      <c r="B764" s="12">
        <v>3.0</v>
      </c>
      <c r="C764" s="13"/>
      <c r="D764" s="12"/>
      <c r="E764" s="12"/>
      <c r="F764" s="12"/>
      <c r="G764" s="29"/>
      <c r="H764" s="30"/>
    </row>
    <row r="765">
      <c r="B765" s="20" t="s">
        <v>15</v>
      </c>
      <c r="C765" s="4"/>
      <c r="D765" s="5"/>
      <c r="E765" s="9">
        <f>SUM(E762:E764)</f>
        <v>0</v>
      </c>
      <c r="F765" s="12"/>
      <c r="G765" s="29"/>
      <c r="H765" s="30"/>
    </row>
    <row r="766">
      <c r="B766" s="32" t="s">
        <v>24</v>
      </c>
      <c r="C766" s="4"/>
      <c r="D766" s="4"/>
      <c r="E766" s="4"/>
      <c r="F766" s="5"/>
      <c r="G766" s="29"/>
      <c r="H766" s="30"/>
    </row>
    <row r="767">
      <c r="B767" s="9" t="s">
        <v>2</v>
      </c>
      <c r="C767" s="33" t="s">
        <v>25</v>
      </c>
      <c r="D767" s="33" t="s">
        <v>26</v>
      </c>
      <c r="E767" s="9" t="s">
        <v>5</v>
      </c>
      <c r="F767" s="9" t="s">
        <v>6</v>
      </c>
      <c r="G767" s="29"/>
      <c r="H767" s="30"/>
    </row>
    <row r="768">
      <c r="B768" s="12">
        <v>1.0</v>
      </c>
      <c r="C768" s="13"/>
      <c r="D768" s="13"/>
      <c r="E768" s="12"/>
      <c r="F768" s="12"/>
      <c r="G768" s="29"/>
      <c r="H768" s="30"/>
    </row>
    <row r="769">
      <c r="B769" s="12">
        <v>2.0</v>
      </c>
      <c r="C769" s="13"/>
      <c r="D769" s="13"/>
      <c r="E769" s="12"/>
      <c r="F769" s="12"/>
      <c r="G769" s="29"/>
      <c r="H769" s="30"/>
    </row>
    <row r="770">
      <c r="B770" s="12">
        <v>3.0</v>
      </c>
      <c r="C770" s="12"/>
      <c r="D770" s="12"/>
      <c r="E770" s="12"/>
      <c r="F770" s="12"/>
      <c r="G770" s="29"/>
      <c r="H770" s="30"/>
    </row>
    <row r="771">
      <c r="B771" s="12">
        <v>4.0</v>
      </c>
      <c r="C771" s="12"/>
      <c r="D771" s="12"/>
      <c r="E771" s="12"/>
      <c r="F771" s="12"/>
      <c r="G771" s="29"/>
      <c r="H771" s="30"/>
    </row>
    <row r="772">
      <c r="B772" s="12">
        <v>5.0</v>
      </c>
      <c r="C772" s="12"/>
      <c r="D772" s="12"/>
      <c r="E772" s="12"/>
      <c r="F772" s="12"/>
      <c r="G772" s="29"/>
      <c r="H772" s="30"/>
    </row>
    <row r="773">
      <c r="B773" s="12">
        <v>6.0</v>
      </c>
      <c r="C773" s="12"/>
      <c r="D773" s="12"/>
      <c r="E773" s="12"/>
      <c r="F773" s="12"/>
      <c r="G773" s="10"/>
      <c r="H773" s="11"/>
    </row>
    <row r="774">
      <c r="B774" s="34"/>
    </row>
    <row r="776">
      <c r="A776" s="1"/>
      <c r="B776" s="3">
        <v>45827.0</v>
      </c>
      <c r="C776" s="4"/>
      <c r="D776" s="4"/>
      <c r="E776" s="4"/>
      <c r="F776" s="4"/>
      <c r="G776" s="4"/>
      <c r="H776" s="5"/>
    </row>
    <row r="777">
      <c r="B777" s="6" t="s">
        <v>0</v>
      </c>
      <c r="C777" s="4"/>
      <c r="D777" s="4"/>
      <c r="E777" s="4"/>
      <c r="F777" s="5"/>
      <c r="G777" s="7" t="s">
        <v>1</v>
      </c>
      <c r="H777" s="8"/>
    </row>
    <row r="778">
      <c r="B778" s="9" t="s">
        <v>2</v>
      </c>
      <c r="C778" s="9" t="s">
        <v>3</v>
      </c>
      <c r="D778" s="9" t="s">
        <v>4</v>
      </c>
      <c r="E778" s="9" t="s">
        <v>5</v>
      </c>
      <c r="F778" s="9" t="s">
        <v>6</v>
      </c>
      <c r="G778" s="10"/>
      <c r="H778" s="11"/>
    </row>
    <row r="779">
      <c r="B779" s="12">
        <v>1.0</v>
      </c>
      <c r="C779" s="13"/>
      <c r="D779" s="13"/>
      <c r="E779" s="13"/>
      <c r="F779" s="12"/>
      <c r="G779" s="14" t="s">
        <v>7</v>
      </c>
      <c r="H779" s="15">
        <f>H736 - SUMIF(F779:F788, "SR A/C - HDFC", E779:E788)-SUMIF(F805:F807, "SR A/C - HDFC", E805:E807)-SUMIF(F799:F801, "SR A/C - HDFC", E799:E801)+SUMIF(F793:F795, "SR A/C - HDFC", E793:E795)+SUMIF(F811:F816, "SR A/C - HDFC", E811:E816)</f>
        <v>3303.73</v>
      </c>
    </row>
    <row r="780">
      <c r="B780" s="12">
        <v>2.0</v>
      </c>
      <c r="C780" s="13"/>
      <c r="D780" s="13"/>
      <c r="E780" s="13"/>
      <c r="F780" s="13"/>
      <c r="G780" s="14" t="s">
        <v>8</v>
      </c>
      <c r="H780" s="15">
        <f>H737 - SUMIF(F779:F788, "DP A/C - Salary", E779:E788)-SUMIF(F805:F807, "DP A/C - Salary", E805:E807)-SUMIF(F799:F801, "DP A/C - Salary", E799:E801)+SUMIF(F793:F795, "DP A/C - Salary", E793:E795)+SUMIF(F811:F816, "DP A/C - Salary", E811:E816)</f>
        <v>5928</v>
      </c>
    </row>
    <row r="781">
      <c r="B781" s="12">
        <v>3.0</v>
      </c>
      <c r="C781" s="13"/>
      <c r="D781" s="13"/>
      <c r="E781" s="13"/>
      <c r="F781" s="12"/>
      <c r="G781" s="14" t="s">
        <v>9</v>
      </c>
      <c r="H781" s="15">
        <f>H738 - SUMIF(F779:F788, "SR CASH", E779:E788)-SUMIF(F805:F807, "SR CASH", E805:E807)-SUMIF(F799:F801, "SR CASH", E799:E801)+SUMIF(F793:F795, "SR CASH", E793:E795)+SUMIF(F811:F816, "SR CASH", E811:E816)</f>
        <v>1633</v>
      </c>
    </row>
    <row r="782">
      <c r="B782" s="12">
        <v>4.0</v>
      </c>
      <c r="C782" s="13"/>
      <c r="D782" s="13"/>
      <c r="E782" s="13"/>
      <c r="F782" s="13"/>
      <c r="G782" s="14" t="s">
        <v>10</v>
      </c>
      <c r="H782" s="15">
        <f>H739 - SUMIF(F779:F788, "DP CASH", E779:E788)-SUMIF(F805:F807, "DP CASH", E805:E807)-SUMIF(F799:F801, "DP CASH", E799:E801)+SUMIF(F793:F795, "DP CASH", E793:E795)+SUMIF(F811:F816, "DP CASH", E811:E816)</f>
        <v>839</v>
      </c>
    </row>
    <row r="783">
      <c r="B783" s="12">
        <v>5.0</v>
      </c>
      <c r="C783" s="13"/>
      <c r="D783" s="13"/>
      <c r="E783" s="13"/>
      <c r="F783" s="13"/>
      <c r="G783" s="14" t="s">
        <v>11</v>
      </c>
      <c r="H783" s="15">
        <f>H740 - SUMIF(F779:F788, "SR A/C - TDCC", E779:E788)-SUMIF(F805:F807, "SR A/C - TDCC", E805:E807)-SUMIF(F799:F801, "SR A/C - TDCC", E799:E801)+SUMIF(F793:F795, "SR A/C - TDCC", E793:E795)+SUMIF(F811:F816, "SR A/C - TDCC", E811:E816)</f>
        <v>106373.4</v>
      </c>
    </row>
    <row r="784">
      <c r="B784" s="12">
        <v>6.0</v>
      </c>
      <c r="C784" s="13"/>
      <c r="D784" s="13"/>
      <c r="E784" s="13"/>
      <c r="F784" s="13"/>
      <c r="G784" s="14" t="s">
        <v>12</v>
      </c>
      <c r="H784" s="15">
        <f>H741 - SUMIF(F779:F788, "DP A/C - IPPB", E779:E788)-SUMIF(F805:F807, "DP A/C - IPPB", E805:E807)-SUMIF(F799:F801, "DP A/C - IPPB", E799:E801)+SUMIF(F793:F795, "DP A/C - IPPB", E793:E795)+SUMIF(F811:F816, "DP A/C - IPPB", E811:E816)</f>
        <v>50</v>
      </c>
    </row>
    <row r="785">
      <c r="B785" s="12">
        <v>7.0</v>
      </c>
      <c r="C785" s="12"/>
      <c r="D785" s="12"/>
      <c r="E785" s="12"/>
      <c r="F785" s="12"/>
      <c r="G785" s="16"/>
      <c r="H785" s="5"/>
    </row>
    <row r="786">
      <c r="B786" s="12">
        <v>8.0</v>
      </c>
      <c r="C786" s="12"/>
      <c r="D786" s="12"/>
      <c r="E786" s="12"/>
      <c r="F786" s="12"/>
      <c r="G786" s="17" t="s">
        <v>13</v>
      </c>
      <c r="H786" s="5"/>
    </row>
    <row r="787">
      <c r="B787" s="12">
        <v>9.0</v>
      </c>
      <c r="C787" s="12"/>
      <c r="D787" s="12"/>
      <c r="E787" s="12"/>
      <c r="F787" s="12"/>
      <c r="G787" s="18">
        <f>E789+G744</f>
        <v>0</v>
      </c>
      <c r="H787" s="5"/>
    </row>
    <row r="788">
      <c r="B788" s="12">
        <v>10.0</v>
      </c>
      <c r="C788" s="12"/>
      <c r="D788" s="12"/>
      <c r="E788" s="12"/>
      <c r="F788" s="12"/>
      <c r="G788" s="19" t="s">
        <v>14</v>
      </c>
      <c r="H788" s="5"/>
    </row>
    <row r="789">
      <c r="B789" s="20" t="s">
        <v>15</v>
      </c>
      <c r="C789" s="4"/>
      <c r="D789" s="5"/>
      <c r="E789" s="9">
        <f>SUM(E779:E788)</f>
        <v>0</v>
      </c>
      <c r="F789" s="12"/>
      <c r="G789" s="16">
        <f>E796+G746</f>
        <v>0</v>
      </c>
      <c r="H789" s="5"/>
    </row>
    <row r="790">
      <c r="B790" s="16"/>
      <c r="C790" s="4"/>
      <c r="D790" s="4"/>
      <c r="E790" s="4"/>
      <c r="F790" s="5"/>
      <c r="G790" s="21" t="s">
        <v>16</v>
      </c>
      <c r="H790" s="5"/>
      <c r="I790" s="1"/>
    </row>
    <row r="791">
      <c r="B791" s="22" t="s">
        <v>17</v>
      </c>
      <c r="C791" s="4"/>
      <c r="D791" s="4"/>
      <c r="E791" s="4"/>
      <c r="F791" s="5"/>
      <c r="G791" s="16">
        <f>E802+G748-SUMIF(C793:C795,"Reimbursement",E793:E795)</f>
        <v>0</v>
      </c>
      <c r="H791" s="5"/>
    </row>
    <row r="792">
      <c r="B792" s="9" t="s">
        <v>2</v>
      </c>
      <c r="C792" s="23" t="s">
        <v>18</v>
      </c>
      <c r="D792" s="20" t="s">
        <v>4</v>
      </c>
      <c r="E792" s="9" t="s">
        <v>5</v>
      </c>
      <c r="F792" s="9" t="s">
        <v>6</v>
      </c>
      <c r="G792" s="24" t="s">
        <v>19</v>
      </c>
      <c r="H792" s="5"/>
    </row>
    <row r="793">
      <c r="B793" s="12">
        <v>1.0</v>
      </c>
      <c r="C793" s="28"/>
      <c r="D793" s="12"/>
      <c r="E793" s="12"/>
      <c r="F793" s="12"/>
      <c r="G793" s="26">
        <f>E808+G750</f>
        <v>0</v>
      </c>
      <c r="H793" s="5"/>
    </row>
    <row r="794">
      <c r="B794" s="12">
        <v>2.0</v>
      </c>
      <c r="C794" s="28"/>
      <c r="D794" s="12"/>
      <c r="E794" s="12"/>
      <c r="F794" s="12"/>
      <c r="G794" s="27"/>
      <c r="H794" s="8"/>
    </row>
    <row r="795">
      <c r="B795" s="12">
        <v>3.0</v>
      </c>
      <c r="C795" s="28"/>
      <c r="D795" s="12"/>
      <c r="E795" s="12"/>
      <c r="F795" s="12"/>
      <c r="G795" s="29"/>
      <c r="H795" s="30"/>
    </row>
    <row r="796">
      <c r="B796" s="20" t="s">
        <v>15</v>
      </c>
      <c r="C796" s="4"/>
      <c r="D796" s="5"/>
      <c r="E796" s="9">
        <f>SUM(E793:E795)</f>
        <v>0</v>
      </c>
      <c r="F796" s="12"/>
      <c r="G796" s="29"/>
      <c r="H796" s="30"/>
    </row>
    <row r="797">
      <c r="B797" s="31" t="s">
        <v>20</v>
      </c>
      <c r="C797" s="4"/>
      <c r="D797" s="4"/>
      <c r="E797" s="4"/>
      <c r="F797" s="5"/>
      <c r="G797" s="29"/>
      <c r="H797" s="30"/>
    </row>
    <row r="798">
      <c r="B798" s="9" t="s">
        <v>2</v>
      </c>
      <c r="C798" s="23" t="s">
        <v>21</v>
      </c>
      <c r="D798" s="20" t="s">
        <v>4</v>
      </c>
      <c r="E798" s="9" t="s">
        <v>5</v>
      </c>
      <c r="F798" s="9" t="s">
        <v>6</v>
      </c>
      <c r="G798" s="29"/>
      <c r="H798" s="30"/>
    </row>
    <row r="799">
      <c r="B799" s="12">
        <v>1.0</v>
      </c>
      <c r="C799" s="28"/>
      <c r="D799" s="12"/>
      <c r="E799" s="12"/>
      <c r="F799" s="12"/>
      <c r="G799" s="29"/>
      <c r="H799" s="30"/>
    </row>
    <row r="800">
      <c r="B800" s="12">
        <v>2.0</v>
      </c>
      <c r="C800" s="13"/>
      <c r="D800" s="12"/>
      <c r="E800" s="12"/>
      <c r="F800" s="12"/>
      <c r="G800" s="29"/>
      <c r="H800" s="30"/>
    </row>
    <row r="801">
      <c r="B801" s="12">
        <v>3.0</v>
      </c>
      <c r="C801" s="13"/>
      <c r="D801" s="12"/>
      <c r="E801" s="12"/>
      <c r="F801" s="12"/>
      <c r="G801" s="29"/>
      <c r="H801" s="30"/>
    </row>
    <row r="802">
      <c r="B802" s="20" t="s">
        <v>15</v>
      </c>
      <c r="C802" s="4"/>
      <c r="D802" s="5"/>
      <c r="E802" s="9">
        <f>SUM(E799:E801)</f>
        <v>0</v>
      </c>
      <c r="F802" s="12"/>
      <c r="G802" s="29"/>
      <c r="H802" s="30"/>
    </row>
    <row r="803">
      <c r="B803" s="32" t="s">
        <v>22</v>
      </c>
      <c r="C803" s="4"/>
      <c r="D803" s="4"/>
      <c r="E803" s="4"/>
      <c r="F803" s="5"/>
      <c r="G803" s="29"/>
      <c r="H803" s="30"/>
    </row>
    <row r="804">
      <c r="B804" s="9" t="s">
        <v>2</v>
      </c>
      <c r="C804" s="23" t="s">
        <v>23</v>
      </c>
      <c r="D804" s="20" t="s">
        <v>4</v>
      </c>
      <c r="E804" s="9" t="s">
        <v>5</v>
      </c>
      <c r="F804" s="9" t="s">
        <v>6</v>
      </c>
      <c r="G804" s="29"/>
      <c r="H804" s="30"/>
    </row>
    <row r="805">
      <c r="B805" s="12">
        <v>1.0</v>
      </c>
      <c r="C805" s="28"/>
      <c r="D805" s="12"/>
      <c r="E805" s="12"/>
      <c r="F805" s="12"/>
      <c r="G805" s="29"/>
      <c r="H805" s="30"/>
    </row>
    <row r="806">
      <c r="B806" s="12">
        <v>2.0</v>
      </c>
      <c r="C806" s="13"/>
      <c r="D806" s="12"/>
      <c r="E806" s="12"/>
      <c r="F806" s="12"/>
      <c r="G806" s="29"/>
      <c r="H806" s="30"/>
    </row>
    <row r="807">
      <c r="B807" s="12">
        <v>3.0</v>
      </c>
      <c r="C807" s="13"/>
      <c r="D807" s="12"/>
      <c r="E807" s="12"/>
      <c r="F807" s="12"/>
      <c r="G807" s="29"/>
      <c r="H807" s="30"/>
    </row>
    <row r="808">
      <c r="B808" s="20" t="s">
        <v>15</v>
      </c>
      <c r="C808" s="4"/>
      <c r="D808" s="5"/>
      <c r="E808" s="9">
        <f>SUM(E805:E807)</f>
        <v>0</v>
      </c>
      <c r="F808" s="12"/>
      <c r="G808" s="29"/>
      <c r="H808" s="30"/>
    </row>
    <row r="809">
      <c r="B809" s="32" t="s">
        <v>24</v>
      </c>
      <c r="C809" s="4"/>
      <c r="D809" s="4"/>
      <c r="E809" s="4"/>
      <c r="F809" s="5"/>
      <c r="G809" s="29"/>
      <c r="H809" s="30"/>
    </row>
    <row r="810">
      <c r="B810" s="9" t="s">
        <v>2</v>
      </c>
      <c r="C810" s="33" t="s">
        <v>25</v>
      </c>
      <c r="D810" s="33" t="s">
        <v>26</v>
      </c>
      <c r="E810" s="9" t="s">
        <v>5</v>
      </c>
      <c r="F810" s="9" t="s">
        <v>6</v>
      </c>
      <c r="G810" s="29"/>
      <c r="H810" s="30"/>
    </row>
    <row r="811">
      <c r="B811" s="12">
        <v>1.0</v>
      </c>
      <c r="C811" s="13"/>
      <c r="D811" s="13"/>
      <c r="E811" s="12"/>
      <c r="F811" s="12"/>
      <c r="G811" s="29"/>
      <c r="H811" s="30"/>
    </row>
    <row r="812">
      <c r="B812" s="12">
        <v>2.0</v>
      </c>
      <c r="C812" s="13"/>
      <c r="D812" s="13"/>
      <c r="E812" s="12"/>
      <c r="F812" s="12"/>
      <c r="G812" s="29"/>
      <c r="H812" s="30"/>
    </row>
    <row r="813">
      <c r="B813" s="12">
        <v>3.0</v>
      </c>
      <c r="C813" s="12"/>
      <c r="D813" s="12"/>
      <c r="E813" s="12"/>
      <c r="F813" s="12"/>
      <c r="G813" s="29"/>
      <c r="H813" s="30"/>
    </row>
    <row r="814">
      <c r="B814" s="12">
        <v>4.0</v>
      </c>
      <c r="C814" s="12"/>
      <c r="D814" s="12"/>
      <c r="E814" s="12"/>
      <c r="F814" s="12"/>
      <c r="G814" s="29"/>
      <c r="H814" s="30"/>
    </row>
    <row r="815">
      <c r="B815" s="12">
        <v>5.0</v>
      </c>
      <c r="C815" s="12"/>
      <c r="D815" s="12"/>
      <c r="E815" s="12"/>
      <c r="F815" s="12"/>
      <c r="G815" s="29"/>
      <c r="H815" s="30"/>
    </row>
    <row r="816">
      <c r="B816" s="12">
        <v>6.0</v>
      </c>
      <c r="C816" s="12"/>
      <c r="D816" s="12"/>
      <c r="E816" s="12"/>
      <c r="F816" s="12"/>
      <c r="G816" s="10"/>
      <c r="H816" s="11"/>
    </row>
    <row r="817">
      <c r="B817" s="34"/>
    </row>
    <row r="819">
      <c r="A819" s="1"/>
      <c r="B819" s="3">
        <v>45828.0</v>
      </c>
      <c r="C819" s="4"/>
      <c r="D819" s="4"/>
      <c r="E819" s="4"/>
      <c r="F819" s="4"/>
      <c r="G819" s="4"/>
      <c r="H819" s="5"/>
    </row>
    <row r="820">
      <c r="B820" s="6" t="s">
        <v>0</v>
      </c>
      <c r="C820" s="4"/>
      <c r="D820" s="4"/>
      <c r="E820" s="4"/>
      <c r="F820" s="5"/>
      <c r="G820" s="7" t="s">
        <v>1</v>
      </c>
      <c r="H820" s="8"/>
    </row>
    <row r="821">
      <c r="B821" s="9" t="s">
        <v>2</v>
      </c>
      <c r="C821" s="9" t="s">
        <v>3</v>
      </c>
      <c r="D821" s="9" t="s">
        <v>4</v>
      </c>
      <c r="E821" s="9" t="s">
        <v>5</v>
      </c>
      <c r="F821" s="9" t="s">
        <v>6</v>
      </c>
      <c r="G821" s="10"/>
      <c r="H821" s="11"/>
    </row>
    <row r="822">
      <c r="B822" s="12">
        <v>1.0</v>
      </c>
      <c r="C822" s="13"/>
      <c r="D822" s="13"/>
      <c r="E822" s="13"/>
      <c r="F822" s="12"/>
      <c r="G822" s="14" t="s">
        <v>7</v>
      </c>
      <c r="H822" s="15">
        <f>H779 - SUMIF(F822:F831, "SR A/C - HDFC", E822:E831)-SUMIF(F848:F850, "SR A/C - HDFC", E848:E850)-SUMIF(F842:F844, "SR A/C - HDFC", E842:E844)+SUMIF(F836:F838, "SR A/C - HDFC", E836:E838)+SUMIF(F854:F859, "SR A/C - HDFC", E854:E859)</f>
        <v>3303.73</v>
      </c>
    </row>
    <row r="823">
      <c r="B823" s="12">
        <v>2.0</v>
      </c>
      <c r="C823" s="12"/>
      <c r="D823" s="12"/>
      <c r="E823" s="12"/>
      <c r="F823" s="12"/>
      <c r="G823" s="14" t="s">
        <v>8</v>
      </c>
      <c r="H823" s="15">
        <f>H780 - SUMIF(F822:F831, "DP A/C - Salary", E822:E831)-SUMIF(F848:F850, "DP A/C - Salary", E848:E850)-SUMIF(F842:F844, "DP A/C - Salary", E842:E844)+SUMIF(F836:F838, "DP A/C - Salary", E836:E838)+SUMIF(F854:F859, "DP A/C - Salary", E854:E859)</f>
        <v>5928</v>
      </c>
    </row>
    <row r="824">
      <c r="B824" s="12">
        <v>3.0</v>
      </c>
      <c r="C824" s="12"/>
      <c r="D824" s="12"/>
      <c r="E824" s="12"/>
      <c r="F824" s="12"/>
      <c r="G824" s="14" t="s">
        <v>9</v>
      </c>
      <c r="H824" s="15">
        <f>H781 - SUMIF(F822:F831, "SR CASH", E822:E831)-SUMIF(F848:F850, "SR CASH", E848:E850)-SUMIF(F842:F844, "SR CASH", E842:E844)+SUMIF(F836:F838, "SR CASH", E836:E838)+SUMIF(F854:F859, "SR CASH", E854:E859)</f>
        <v>1633</v>
      </c>
    </row>
    <row r="825">
      <c r="B825" s="12">
        <v>4.0</v>
      </c>
      <c r="C825" s="12"/>
      <c r="D825" s="12"/>
      <c r="E825" s="12"/>
      <c r="F825" s="12"/>
      <c r="G825" s="14" t="s">
        <v>10</v>
      </c>
      <c r="H825" s="15">
        <f>H782 - SUMIF(F822:F831, "DP CASH", E822:E831)-SUMIF(F848:F850, "DP CASH", E848:E850)-SUMIF(F842:F844, "DP CASH", E842:E844)+SUMIF(F836:F838, "DP CASH", E836:E838)+SUMIF(F854:F859, "DP CASH", E854:E859)</f>
        <v>839</v>
      </c>
    </row>
    <row r="826">
      <c r="B826" s="12">
        <v>5.0</v>
      </c>
      <c r="C826" s="12"/>
      <c r="D826" s="12"/>
      <c r="E826" s="12"/>
      <c r="F826" s="12"/>
      <c r="G826" s="14" t="s">
        <v>11</v>
      </c>
      <c r="H826" s="15">
        <f>H783 - SUMIF(F822:F831, "SR A/C - TDCC", E822:E831)-SUMIF(F848:F850, "SR A/C - TDCC", E848:E850)-SUMIF(F842:F844, "SR A/C - TDCC", E842:E844)+SUMIF(F836:F838, "SR A/C - TDCC", E836:E838)+SUMIF(F854:F859, "SR A/C - TDCC", E854:E859)</f>
        <v>106373.4</v>
      </c>
    </row>
    <row r="827">
      <c r="B827" s="12">
        <v>6.0</v>
      </c>
      <c r="C827" s="12"/>
      <c r="D827" s="12"/>
      <c r="E827" s="12"/>
      <c r="F827" s="12"/>
      <c r="G827" s="14" t="s">
        <v>12</v>
      </c>
      <c r="H827" s="15">
        <f>H784 - SUMIF(F822:F831, "DP A/C - IPPB", E822:E831)-SUMIF(F848:F850, "DP A/C - IPPB", E848:E850)-SUMIF(F842:F844, "DP A/C - IPPB", E842:E844)+SUMIF(F836:F838, "DP A/C - IPPB", E836:E838)+SUMIF(F854:F859, "DP A/C - IPPB", E854:E859)</f>
        <v>50</v>
      </c>
    </row>
    <row r="828">
      <c r="B828" s="12">
        <v>7.0</v>
      </c>
      <c r="C828" s="12"/>
      <c r="D828" s="12"/>
      <c r="E828" s="12"/>
      <c r="F828" s="12"/>
      <c r="G828" s="16"/>
      <c r="H828" s="5"/>
    </row>
    <row r="829">
      <c r="B829" s="12">
        <v>8.0</v>
      </c>
      <c r="C829" s="12"/>
      <c r="D829" s="12"/>
      <c r="E829" s="12"/>
      <c r="F829" s="12"/>
      <c r="G829" s="17" t="s">
        <v>13</v>
      </c>
      <c r="H829" s="5"/>
    </row>
    <row r="830">
      <c r="B830" s="12">
        <v>9.0</v>
      </c>
      <c r="C830" s="12"/>
      <c r="D830" s="12"/>
      <c r="E830" s="12"/>
      <c r="F830" s="12"/>
      <c r="G830" s="18">
        <f>E832+G787</f>
        <v>0</v>
      </c>
      <c r="H830" s="5"/>
    </row>
    <row r="831">
      <c r="B831" s="12">
        <v>10.0</v>
      </c>
      <c r="C831" s="12"/>
      <c r="D831" s="12"/>
      <c r="E831" s="12"/>
      <c r="F831" s="12"/>
      <c r="G831" s="19" t="s">
        <v>14</v>
      </c>
      <c r="H831" s="5"/>
    </row>
    <row r="832">
      <c r="B832" s="20" t="s">
        <v>15</v>
      </c>
      <c r="C832" s="4"/>
      <c r="D832" s="5"/>
      <c r="E832" s="9">
        <f>SUM(E822:E831)</f>
        <v>0</v>
      </c>
      <c r="F832" s="12"/>
      <c r="G832" s="16">
        <f>E839+G789</f>
        <v>0</v>
      </c>
      <c r="H832" s="5"/>
    </row>
    <row r="833">
      <c r="B833" s="16"/>
      <c r="C833" s="4"/>
      <c r="D833" s="4"/>
      <c r="E833" s="4"/>
      <c r="F833" s="5"/>
      <c r="G833" s="21" t="s">
        <v>16</v>
      </c>
      <c r="H833" s="5"/>
      <c r="I833" s="1"/>
    </row>
    <row r="834">
      <c r="B834" s="22" t="s">
        <v>17</v>
      </c>
      <c r="C834" s="4"/>
      <c r="D834" s="4"/>
      <c r="E834" s="4"/>
      <c r="F834" s="5"/>
      <c r="G834" s="16">
        <f>E845+G791-SUMIF(C836:C838,"Reimbursement",E836:E838)</f>
        <v>0</v>
      </c>
      <c r="H834" s="5"/>
    </row>
    <row r="835">
      <c r="B835" s="9" t="s">
        <v>2</v>
      </c>
      <c r="C835" s="23" t="s">
        <v>18</v>
      </c>
      <c r="D835" s="20" t="s">
        <v>4</v>
      </c>
      <c r="E835" s="9" t="s">
        <v>5</v>
      </c>
      <c r="F835" s="9" t="s">
        <v>6</v>
      </c>
      <c r="G835" s="24" t="s">
        <v>19</v>
      </c>
      <c r="H835" s="5"/>
    </row>
    <row r="836">
      <c r="B836" s="12">
        <v>1.0</v>
      </c>
      <c r="C836" s="28"/>
      <c r="D836" s="12"/>
      <c r="E836" s="12"/>
      <c r="F836" s="12"/>
      <c r="G836" s="26">
        <f>E851+G793</f>
        <v>0</v>
      </c>
      <c r="H836" s="5"/>
    </row>
    <row r="837">
      <c r="B837" s="12">
        <v>2.0</v>
      </c>
      <c r="C837" s="28"/>
      <c r="D837" s="12"/>
      <c r="E837" s="12"/>
      <c r="F837" s="12"/>
      <c r="G837" s="27"/>
      <c r="H837" s="8"/>
    </row>
    <row r="838">
      <c r="B838" s="12">
        <v>3.0</v>
      </c>
      <c r="C838" s="28"/>
      <c r="D838" s="12"/>
      <c r="E838" s="12"/>
      <c r="F838" s="12"/>
      <c r="G838" s="29"/>
      <c r="H838" s="30"/>
    </row>
    <row r="839">
      <c r="B839" s="20" t="s">
        <v>15</v>
      </c>
      <c r="C839" s="4"/>
      <c r="D839" s="5"/>
      <c r="E839" s="9">
        <f>SUM(E836:E838)</f>
        <v>0</v>
      </c>
      <c r="F839" s="12"/>
      <c r="G839" s="29"/>
      <c r="H839" s="30"/>
    </row>
    <row r="840">
      <c r="B840" s="31" t="s">
        <v>20</v>
      </c>
      <c r="C840" s="4"/>
      <c r="D840" s="4"/>
      <c r="E840" s="4"/>
      <c r="F840" s="5"/>
      <c r="G840" s="29"/>
      <c r="H840" s="30"/>
    </row>
    <row r="841">
      <c r="B841" s="9" t="s">
        <v>2</v>
      </c>
      <c r="C841" s="23" t="s">
        <v>21</v>
      </c>
      <c r="D841" s="20" t="s">
        <v>4</v>
      </c>
      <c r="E841" s="9" t="s">
        <v>5</v>
      </c>
      <c r="F841" s="9" t="s">
        <v>6</v>
      </c>
      <c r="G841" s="29"/>
      <c r="H841" s="30"/>
    </row>
    <row r="842">
      <c r="B842" s="12">
        <v>1.0</v>
      </c>
      <c r="C842" s="28"/>
      <c r="D842" s="12"/>
      <c r="E842" s="12"/>
      <c r="F842" s="12"/>
      <c r="G842" s="29"/>
      <c r="H842" s="30"/>
    </row>
    <row r="843">
      <c r="B843" s="12">
        <v>2.0</v>
      </c>
      <c r="C843" s="13"/>
      <c r="D843" s="12"/>
      <c r="E843" s="12"/>
      <c r="F843" s="12"/>
      <c r="G843" s="29"/>
      <c r="H843" s="30"/>
    </row>
    <row r="844">
      <c r="B844" s="12">
        <v>3.0</v>
      </c>
      <c r="C844" s="13"/>
      <c r="D844" s="12"/>
      <c r="E844" s="12"/>
      <c r="F844" s="12"/>
      <c r="G844" s="29"/>
      <c r="H844" s="30"/>
    </row>
    <row r="845">
      <c r="B845" s="20" t="s">
        <v>15</v>
      </c>
      <c r="C845" s="4"/>
      <c r="D845" s="5"/>
      <c r="E845" s="9">
        <f>SUM(E842:E844)</f>
        <v>0</v>
      </c>
      <c r="F845" s="12"/>
      <c r="G845" s="29"/>
      <c r="H845" s="30"/>
    </row>
    <row r="846">
      <c r="B846" s="32" t="s">
        <v>22</v>
      </c>
      <c r="C846" s="4"/>
      <c r="D846" s="4"/>
      <c r="E846" s="4"/>
      <c r="F846" s="5"/>
      <c r="G846" s="29"/>
      <c r="H846" s="30"/>
    </row>
    <row r="847">
      <c r="B847" s="9" t="s">
        <v>2</v>
      </c>
      <c r="C847" s="23" t="s">
        <v>23</v>
      </c>
      <c r="D847" s="20" t="s">
        <v>4</v>
      </c>
      <c r="E847" s="9" t="s">
        <v>5</v>
      </c>
      <c r="F847" s="9" t="s">
        <v>6</v>
      </c>
      <c r="G847" s="29"/>
      <c r="H847" s="30"/>
    </row>
    <row r="848">
      <c r="B848" s="12">
        <v>1.0</v>
      </c>
      <c r="C848" s="28"/>
      <c r="D848" s="12"/>
      <c r="E848" s="12"/>
      <c r="F848" s="12"/>
      <c r="G848" s="29"/>
      <c r="H848" s="30"/>
    </row>
    <row r="849">
      <c r="B849" s="12">
        <v>2.0</v>
      </c>
      <c r="C849" s="13"/>
      <c r="D849" s="12"/>
      <c r="E849" s="12"/>
      <c r="F849" s="12"/>
      <c r="G849" s="29"/>
      <c r="H849" s="30"/>
    </row>
    <row r="850">
      <c r="B850" s="12">
        <v>3.0</v>
      </c>
      <c r="C850" s="13"/>
      <c r="D850" s="12"/>
      <c r="E850" s="12"/>
      <c r="F850" s="12"/>
      <c r="G850" s="29"/>
      <c r="H850" s="30"/>
    </row>
    <row r="851">
      <c r="B851" s="20" t="s">
        <v>15</v>
      </c>
      <c r="C851" s="4"/>
      <c r="D851" s="5"/>
      <c r="E851" s="9">
        <f>SUM(E848:E850)</f>
        <v>0</v>
      </c>
      <c r="F851" s="12"/>
      <c r="G851" s="29"/>
      <c r="H851" s="30"/>
    </row>
    <row r="852">
      <c r="B852" s="32" t="s">
        <v>24</v>
      </c>
      <c r="C852" s="4"/>
      <c r="D852" s="4"/>
      <c r="E852" s="4"/>
      <c r="F852" s="5"/>
      <c r="G852" s="29"/>
      <c r="H852" s="30"/>
    </row>
    <row r="853">
      <c r="B853" s="9" t="s">
        <v>2</v>
      </c>
      <c r="C853" s="33" t="s">
        <v>25</v>
      </c>
      <c r="D853" s="33" t="s">
        <v>26</v>
      </c>
      <c r="E853" s="9" t="s">
        <v>5</v>
      </c>
      <c r="F853" s="9" t="s">
        <v>6</v>
      </c>
      <c r="G853" s="29"/>
      <c r="H853" s="30"/>
    </row>
    <row r="854">
      <c r="B854" s="12">
        <v>1.0</v>
      </c>
      <c r="C854" s="13"/>
      <c r="D854" s="13"/>
      <c r="E854" s="12"/>
      <c r="F854" s="12"/>
      <c r="G854" s="29"/>
      <c r="H854" s="30"/>
    </row>
    <row r="855">
      <c r="B855" s="12">
        <v>2.0</v>
      </c>
      <c r="C855" s="13"/>
      <c r="D855" s="13"/>
      <c r="E855" s="12"/>
      <c r="F855" s="12"/>
      <c r="G855" s="29"/>
      <c r="H855" s="30"/>
    </row>
    <row r="856">
      <c r="B856" s="12">
        <v>3.0</v>
      </c>
      <c r="C856" s="12"/>
      <c r="D856" s="12"/>
      <c r="E856" s="12"/>
      <c r="F856" s="12"/>
      <c r="G856" s="29"/>
      <c r="H856" s="30"/>
    </row>
    <row r="857">
      <c r="B857" s="12">
        <v>4.0</v>
      </c>
      <c r="C857" s="12"/>
      <c r="D857" s="12"/>
      <c r="E857" s="12"/>
      <c r="F857" s="12"/>
      <c r="G857" s="29"/>
      <c r="H857" s="30"/>
    </row>
    <row r="858">
      <c r="B858" s="12">
        <v>5.0</v>
      </c>
      <c r="C858" s="12"/>
      <c r="D858" s="12"/>
      <c r="E858" s="12"/>
      <c r="F858" s="12"/>
      <c r="G858" s="29"/>
      <c r="H858" s="30"/>
    </row>
    <row r="859">
      <c r="B859" s="12">
        <v>6.0</v>
      </c>
      <c r="C859" s="12"/>
      <c r="D859" s="12"/>
      <c r="E859" s="12"/>
      <c r="F859" s="12"/>
      <c r="G859" s="10"/>
      <c r="H859" s="11"/>
    </row>
    <row r="860">
      <c r="B860" s="34"/>
    </row>
    <row r="862">
      <c r="A862" s="1"/>
      <c r="B862" s="3">
        <v>45829.0</v>
      </c>
      <c r="C862" s="4"/>
      <c r="D862" s="4"/>
      <c r="E862" s="4"/>
      <c r="F862" s="4"/>
      <c r="G862" s="4"/>
      <c r="H862" s="5"/>
    </row>
    <row r="863">
      <c r="B863" s="6" t="s">
        <v>0</v>
      </c>
      <c r="C863" s="4"/>
      <c r="D863" s="4"/>
      <c r="E863" s="4"/>
      <c r="F863" s="5"/>
      <c r="G863" s="7" t="s">
        <v>1</v>
      </c>
      <c r="H863" s="8"/>
    </row>
    <row r="864">
      <c r="B864" s="9" t="s">
        <v>2</v>
      </c>
      <c r="C864" s="9" t="s">
        <v>3</v>
      </c>
      <c r="D864" s="9" t="s">
        <v>4</v>
      </c>
      <c r="E864" s="9" t="s">
        <v>5</v>
      </c>
      <c r="F864" s="9" t="s">
        <v>6</v>
      </c>
      <c r="G864" s="10"/>
      <c r="H864" s="11"/>
    </row>
    <row r="865">
      <c r="B865" s="12">
        <v>1.0</v>
      </c>
      <c r="C865" s="13"/>
      <c r="D865" s="13"/>
      <c r="E865" s="13"/>
      <c r="F865" s="12"/>
      <c r="G865" s="14" t="s">
        <v>7</v>
      </c>
      <c r="H865" s="15">
        <f>H822 - SUMIF(F865:F874, "SR A/C - HDFC", E865:E874)-SUMIF(F891:F893, "SR A/C - HDFC", E891:E893)-SUMIF(F885:F887, "SR A/C - HDFC", E885:E887)+SUMIF(F879:F881, "SR A/C - HDFC", E879:E881)+SUMIF(F897:F902, "SR A/C - HDFC", E897:E902)</f>
        <v>3303.73</v>
      </c>
    </row>
    <row r="866">
      <c r="B866" s="12">
        <v>2.0</v>
      </c>
      <c r="C866" s="13"/>
      <c r="D866" s="13"/>
      <c r="E866" s="13"/>
      <c r="F866" s="13"/>
      <c r="G866" s="14" t="s">
        <v>8</v>
      </c>
      <c r="H866" s="15">
        <f>H823 - SUMIF(F865:F874, "DP A/C - Salary", E865:E874)-SUMIF(F891:F893, "DP A/C - Salary", E891:E893)-SUMIF(F885:F887, "DP A/C - Salary", E885:E887)+SUMIF(F879:F881, "DP A/C - Salary", E879:E881)+SUMIF(F897:F902, "DP A/C - Salary", E897:E902)</f>
        <v>5928</v>
      </c>
    </row>
    <row r="867">
      <c r="B867" s="12">
        <v>3.0</v>
      </c>
      <c r="C867" s="13"/>
      <c r="D867" s="13"/>
      <c r="E867" s="13"/>
      <c r="F867" s="12"/>
      <c r="G867" s="14" t="s">
        <v>9</v>
      </c>
      <c r="H867" s="15">
        <f>H824 - SUMIF(F865:F874, "SR CASH", E865:E874)-SUMIF(F891:F893, "SR CASH", E891:E893)-SUMIF(F885:F887, "SR CASH", E885:E887)+SUMIF(F879:F881, "SR CASH", E879:E881)+SUMIF(F897:F902, "SR CASH", E897:E902)</f>
        <v>1633</v>
      </c>
    </row>
    <row r="868">
      <c r="B868" s="12">
        <v>4.0</v>
      </c>
      <c r="C868" s="12"/>
      <c r="D868" s="12"/>
      <c r="E868" s="12"/>
      <c r="F868" s="12"/>
      <c r="G868" s="14" t="s">
        <v>10</v>
      </c>
      <c r="H868" s="15">
        <f>H825 - SUMIF(F865:F874, "DP CASH", E865:E874)-SUMIF(F891:F893, "DP CASH", E891:E893)-SUMIF(F885:F887, "DP CASH", E885:E887)+SUMIF(F879:F881, "DP CASH", E879:E881)+SUMIF(F897:F902, "DP CASH", E897:E902)</f>
        <v>839</v>
      </c>
    </row>
    <row r="869">
      <c r="B869" s="12">
        <v>5.0</v>
      </c>
      <c r="C869" s="12"/>
      <c r="D869" s="12"/>
      <c r="E869" s="12"/>
      <c r="F869" s="12"/>
      <c r="G869" s="14" t="s">
        <v>11</v>
      </c>
      <c r="H869" s="15">
        <f>H826 - SUMIF(F865:F874, "SR A/C - TDCC", E865:E874)-SUMIF(F891:F893, "SR A/C - TDCC", E891:E893)-SUMIF(F885:F887, "SR A/C - TDCC", E885:E887)+SUMIF(F879:F881, "SR A/C - TDCC", E879:E881)+SUMIF(F897:F902, "SR A/C - TDCC", E897:E902)</f>
        <v>106373.4</v>
      </c>
    </row>
    <row r="870">
      <c r="B870" s="12">
        <v>6.0</v>
      </c>
      <c r="C870" s="12"/>
      <c r="D870" s="12"/>
      <c r="E870" s="12"/>
      <c r="F870" s="12"/>
      <c r="G870" s="14" t="s">
        <v>12</v>
      </c>
      <c r="H870" s="15">
        <f>H827 - SUMIF(F865:F874, "DP A/C - IPPB", E865:E874)-SUMIF(F891:F893, "DP A/C - IPPB", E891:E893)-SUMIF(F885:F887, "DP A/C - IPPB", E885:E887)+SUMIF(F879:F881, "DP A/C - IPPB", E879:E881)+SUMIF(F897:F902, "DP A/C - IPPB", E897:E902)</f>
        <v>50</v>
      </c>
    </row>
    <row r="871">
      <c r="B871" s="12">
        <v>7.0</v>
      </c>
      <c r="C871" s="12"/>
      <c r="D871" s="12"/>
      <c r="E871" s="12"/>
      <c r="F871" s="12"/>
      <c r="G871" s="16"/>
      <c r="H871" s="5"/>
    </row>
    <row r="872">
      <c r="B872" s="12">
        <v>8.0</v>
      </c>
      <c r="C872" s="12"/>
      <c r="D872" s="12"/>
      <c r="E872" s="12"/>
      <c r="F872" s="12"/>
      <c r="G872" s="17" t="s">
        <v>13</v>
      </c>
      <c r="H872" s="5"/>
    </row>
    <row r="873">
      <c r="B873" s="12">
        <v>9.0</v>
      </c>
      <c r="C873" s="12"/>
      <c r="D873" s="12"/>
      <c r="E873" s="12"/>
      <c r="F873" s="12"/>
      <c r="G873" s="18">
        <f>E875+G830</f>
        <v>0</v>
      </c>
      <c r="H873" s="5"/>
    </row>
    <row r="874">
      <c r="B874" s="12">
        <v>10.0</v>
      </c>
      <c r="C874" s="12"/>
      <c r="D874" s="13"/>
      <c r="E874" s="13"/>
      <c r="F874" s="13"/>
      <c r="G874" s="19" t="s">
        <v>14</v>
      </c>
      <c r="H874" s="5"/>
    </row>
    <row r="875">
      <c r="B875" s="20" t="s">
        <v>15</v>
      </c>
      <c r="C875" s="4"/>
      <c r="D875" s="5"/>
      <c r="E875" s="9">
        <f>SUM(E865:E874)</f>
        <v>0</v>
      </c>
      <c r="F875" s="12"/>
      <c r="G875" s="16">
        <f>E882+G832</f>
        <v>0</v>
      </c>
      <c r="H875" s="5"/>
    </row>
    <row r="876">
      <c r="B876" s="16"/>
      <c r="C876" s="4"/>
      <c r="D876" s="4"/>
      <c r="E876" s="4"/>
      <c r="F876" s="5"/>
      <c r="G876" s="21" t="s">
        <v>16</v>
      </c>
      <c r="H876" s="5"/>
      <c r="I876" s="1"/>
    </row>
    <row r="877">
      <c r="B877" s="22" t="s">
        <v>17</v>
      </c>
      <c r="C877" s="4"/>
      <c r="D877" s="4"/>
      <c r="E877" s="4"/>
      <c r="F877" s="5"/>
      <c r="G877" s="16">
        <f>E888+G834-SUMIF(C879:C881,"Reimbursement",E879:E881)</f>
        <v>0</v>
      </c>
      <c r="H877" s="5"/>
    </row>
    <row r="878">
      <c r="B878" s="9" t="s">
        <v>2</v>
      </c>
      <c r="C878" s="23" t="s">
        <v>18</v>
      </c>
      <c r="D878" s="20" t="s">
        <v>4</v>
      </c>
      <c r="E878" s="9" t="s">
        <v>5</v>
      </c>
      <c r="F878" s="9" t="s">
        <v>6</v>
      </c>
      <c r="G878" s="24" t="s">
        <v>19</v>
      </c>
      <c r="H878" s="5"/>
    </row>
    <row r="879">
      <c r="B879" s="12">
        <v>1.0</v>
      </c>
      <c r="C879" s="25"/>
      <c r="D879" s="13"/>
      <c r="E879" s="13"/>
      <c r="F879" s="13"/>
      <c r="G879" s="26">
        <f>E894+G836</f>
        <v>0</v>
      </c>
      <c r="H879" s="5"/>
    </row>
    <row r="880">
      <c r="B880" s="12">
        <v>2.0</v>
      </c>
      <c r="C880" s="28"/>
      <c r="D880" s="12"/>
      <c r="E880" s="12"/>
      <c r="F880" s="12"/>
      <c r="G880" s="27"/>
      <c r="H880" s="8"/>
    </row>
    <row r="881">
      <c r="B881" s="12">
        <v>3.0</v>
      </c>
      <c r="C881" s="28"/>
      <c r="D881" s="12"/>
      <c r="E881" s="12"/>
      <c r="F881" s="12"/>
      <c r="G881" s="29"/>
      <c r="H881" s="30"/>
    </row>
    <row r="882">
      <c r="B882" s="20" t="s">
        <v>15</v>
      </c>
      <c r="C882" s="4"/>
      <c r="D882" s="5"/>
      <c r="E882" s="9">
        <f>SUM(E879:E881)</f>
        <v>0</v>
      </c>
      <c r="F882" s="12"/>
      <c r="G882" s="29"/>
      <c r="H882" s="30"/>
    </row>
    <row r="883">
      <c r="B883" s="31" t="s">
        <v>20</v>
      </c>
      <c r="C883" s="4"/>
      <c r="D883" s="4"/>
      <c r="E883" s="4"/>
      <c r="F883" s="5"/>
      <c r="G883" s="29"/>
      <c r="H883" s="30"/>
    </row>
    <row r="884">
      <c r="B884" s="9" t="s">
        <v>2</v>
      </c>
      <c r="C884" s="23" t="s">
        <v>21</v>
      </c>
      <c r="D884" s="20" t="s">
        <v>4</v>
      </c>
      <c r="E884" s="9" t="s">
        <v>5</v>
      </c>
      <c r="F884" s="9" t="s">
        <v>6</v>
      </c>
      <c r="G884" s="29"/>
      <c r="H884" s="30"/>
    </row>
    <row r="885">
      <c r="B885" s="12">
        <v>1.0</v>
      </c>
      <c r="C885" s="28"/>
      <c r="D885" s="12"/>
      <c r="E885" s="12"/>
      <c r="F885" s="12"/>
      <c r="G885" s="29"/>
      <c r="H885" s="30"/>
    </row>
    <row r="886">
      <c r="B886" s="12">
        <v>2.0</v>
      </c>
      <c r="C886" s="13"/>
      <c r="D886" s="12"/>
      <c r="E886" s="12"/>
      <c r="F886" s="12"/>
      <c r="G886" s="29"/>
      <c r="H886" s="30"/>
    </row>
    <row r="887">
      <c r="B887" s="12">
        <v>3.0</v>
      </c>
      <c r="C887" s="13"/>
      <c r="D887" s="12"/>
      <c r="E887" s="12"/>
      <c r="F887" s="12"/>
      <c r="G887" s="29"/>
      <c r="H887" s="30"/>
    </row>
    <row r="888">
      <c r="B888" s="20" t="s">
        <v>15</v>
      </c>
      <c r="C888" s="4"/>
      <c r="D888" s="5"/>
      <c r="E888" s="9">
        <f>SUM(E885:E887)</f>
        <v>0</v>
      </c>
      <c r="F888" s="12"/>
      <c r="G888" s="29"/>
      <c r="H888" s="30"/>
    </row>
    <row r="889">
      <c r="B889" s="32" t="s">
        <v>22</v>
      </c>
      <c r="C889" s="4"/>
      <c r="D889" s="4"/>
      <c r="E889" s="4"/>
      <c r="F889" s="5"/>
      <c r="G889" s="29"/>
      <c r="H889" s="30"/>
    </row>
    <row r="890">
      <c r="B890" s="9" t="s">
        <v>2</v>
      </c>
      <c r="C890" s="23" t="s">
        <v>23</v>
      </c>
      <c r="D890" s="20" t="s">
        <v>4</v>
      </c>
      <c r="E890" s="9" t="s">
        <v>5</v>
      </c>
      <c r="F890" s="9" t="s">
        <v>6</v>
      </c>
      <c r="G890" s="29"/>
      <c r="H890" s="30"/>
    </row>
    <row r="891">
      <c r="B891" s="12">
        <v>1.0</v>
      </c>
      <c r="C891" s="28"/>
      <c r="D891" s="12"/>
      <c r="E891" s="12"/>
      <c r="F891" s="12"/>
      <c r="G891" s="29"/>
      <c r="H891" s="30"/>
    </row>
    <row r="892">
      <c r="B892" s="12">
        <v>2.0</v>
      </c>
      <c r="C892" s="13"/>
      <c r="D892" s="12"/>
      <c r="E892" s="12"/>
      <c r="F892" s="12"/>
      <c r="G892" s="29"/>
      <c r="H892" s="30"/>
    </row>
    <row r="893">
      <c r="B893" s="12">
        <v>3.0</v>
      </c>
      <c r="C893" s="13"/>
      <c r="D893" s="12"/>
      <c r="E893" s="12"/>
      <c r="F893" s="12"/>
      <c r="G893" s="29"/>
      <c r="H893" s="30"/>
    </row>
    <row r="894">
      <c r="B894" s="20" t="s">
        <v>15</v>
      </c>
      <c r="C894" s="4"/>
      <c r="D894" s="5"/>
      <c r="E894" s="9">
        <f>SUM(E891:E893)</f>
        <v>0</v>
      </c>
      <c r="F894" s="12"/>
      <c r="G894" s="29"/>
      <c r="H894" s="30"/>
    </row>
    <row r="895">
      <c r="B895" s="32" t="s">
        <v>24</v>
      </c>
      <c r="C895" s="4"/>
      <c r="D895" s="4"/>
      <c r="E895" s="4"/>
      <c r="F895" s="5"/>
      <c r="G895" s="29"/>
      <c r="H895" s="30"/>
    </row>
    <row r="896">
      <c r="B896" s="9" t="s">
        <v>2</v>
      </c>
      <c r="C896" s="33" t="s">
        <v>25</v>
      </c>
      <c r="D896" s="33" t="s">
        <v>26</v>
      </c>
      <c r="E896" s="9" t="s">
        <v>5</v>
      </c>
      <c r="F896" s="9" t="s">
        <v>6</v>
      </c>
      <c r="G896" s="29"/>
      <c r="H896" s="30"/>
    </row>
    <row r="897">
      <c r="B897" s="12">
        <v>1.0</v>
      </c>
      <c r="C897" s="13"/>
      <c r="D897" s="13"/>
      <c r="E897" s="12"/>
      <c r="F897" s="12"/>
      <c r="G897" s="29"/>
      <c r="H897" s="30"/>
    </row>
    <row r="898">
      <c r="B898" s="12">
        <v>2.0</v>
      </c>
      <c r="C898" s="13"/>
      <c r="D898" s="13"/>
      <c r="E898" s="12"/>
      <c r="F898" s="12"/>
      <c r="G898" s="29"/>
      <c r="H898" s="30"/>
    </row>
    <row r="899">
      <c r="B899" s="12">
        <v>3.0</v>
      </c>
      <c r="C899" s="12"/>
      <c r="D899" s="12"/>
      <c r="E899" s="12"/>
      <c r="F899" s="12"/>
      <c r="G899" s="29"/>
      <c r="H899" s="30"/>
    </row>
    <row r="900">
      <c r="B900" s="12">
        <v>4.0</v>
      </c>
      <c r="C900" s="12"/>
      <c r="D900" s="12"/>
      <c r="E900" s="12"/>
      <c r="F900" s="12"/>
      <c r="G900" s="29"/>
      <c r="H900" s="30"/>
    </row>
    <row r="901">
      <c r="B901" s="12">
        <v>5.0</v>
      </c>
      <c r="C901" s="12"/>
      <c r="D901" s="12"/>
      <c r="E901" s="12"/>
      <c r="F901" s="12"/>
      <c r="G901" s="29"/>
      <c r="H901" s="30"/>
    </row>
    <row r="902">
      <c r="B902" s="12">
        <v>6.0</v>
      </c>
      <c r="C902" s="12"/>
      <c r="D902" s="12"/>
      <c r="E902" s="12"/>
      <c r="F902" s="12"/>
      <c r="G902" s="10"/>
      <c r="H902" s="11"/>
    </row>
    <row r="903">
      <c r="B903" s="34"/>
    </row>
    <row r="905">
      <c r="A905" s="1"/>
      <c r="B905" s="3">
        <v>45830.0</v>
      </c>
      <c r="C905" s="4"/>
      <c r="D905" s="4"/>
      <c r="E905" s="4"/>
      <c r="F905" s="4"/>
      <c r="G905" s="4"/>
      <c r="H905" s="5"/>
    </row>
    <row r="906">
      <c r="B906" s="6" t="s">
        <v>0</v>
      </c>
      <c r="C906" s="4"/>
      <c r="D906" s="4"/>
      <c r="E906" s="4"/>
      <c r="F906" s="5"/>
      <c r="G906" s="7" t="s">
        <v>1</v>
      </c>
      <c r="H906" s="8"/>
    </row>
    <row r="907">
      <c r="B907" s="9" t="s">
        <v>2</v>
      </c>
      <c r="C907" s="9" t="s">
        <v>3</v>
      </c>
      <c r="D907" s="9" t="s">
        <v>4</v>
      </c>
      <c r="E907" s="9" t="s">
        <v>5</v>
      </c>
      <c r="F907" s="9" t="s">
        <v>6</v>
      </c>
      <c r="G907" s="10"/>
      <c r="H907" s="11"/>
    </row>
    <row r="908">
      <c r="B908" s="12">
        <v>1.0</v>
      </c>
      <c r="C908" s="13"/>
      <c r="D908" s="13"/>
      <c r="E908" s="13"/>
      <c r="F908" s="12"/>
      <c r="G908" s="14" t="s">
        <v>7</v>
      </c>
      <c r="H908" s="15">
        <f>H865 - SUMIF(F908:F917, "SR A/C - HDFC", E908:E917)-SUMIF(F934:F936, "SR A/C - HDFC", E934:E936)-SUMIF(F928:F930, "SR A/C - HDFC", E928:E930)+SUMIF(F922:F924, "SR A/C - HDFC", E922:E924)+SUMIF(F940:F945, "SR A/C - HDFC", E940:E945)</f>
        <v>3303.73</v>
      </c>
    </row>
    <row r="909">
      <c r="B909" s="12">
        <v>2.0</v>
      </c>
      <c r="C909" s="13"/>
      <c r="D909" s="13"/>
      <c r="E909" s="13"/>
      <c r="F909" s="13"/>
      <c r="G909" s="14" t="s">
        <v>8</v>
      </c>
      <c r="H909" s="15">
        <f>H866 - SUMIF(F908:F917, "DP A/C - Salary", E908:E917)-SUMIF(F934:F936, "DP A/C - Salary", E934:E936)-SUMIF(F928:F930, "DP A/C - Salary", E928:E930)+SUMIF(F922:F924, "DP A/C - Salary", E922:E924)+SUMIF(F940:F945, "DP A/C - Salary", E940:E945)</f>
        <v>5928</v>
      </c>
    </row>
    <row r="910">
      <c r="B910" s="12">
        <v>3.0</v>
      </c>
      <c r="C910" s="12"/>
      <c r="D910" s="12"/>
      <c r="E910" s="12"/>
      <c r="F910" s="12"/>
      <c r="G910" s="14" t="s">
        <v>9</v>
      </c>
      <c r="H910" s="15">
        <f>H867 - SUMIF(F908:F917, "SR CASH", E908:E917)-SUMIF(F934:F936, "SR CASH", E934:E936)-SUMIF(F928:F930, "SR CASH", E928:E930)+SUMIF(F922:F924, "SR CASH", E922:E924)+SUMIF(F940:F945, "SR CASH", E940:E945)</f>
        <v>1633</v>
      </c>
    </row>
    <row r="911">
      <c r="B911" s="12">
        <v>4.0</v>
      </c>
      <c r="C911" s="12"/>
      <c r="D911" s="12"/>
      <c r="E911" s="12"/>
      <c r="F911" s="12"/>
      <c r="G911" s="14" t="s">
        <v>10</v>
      </c>
      <c r="H911" s="15">
        <f>H868 - SUMIF(F908:F917, "DP CASH", E908:E917)-SUMIF(F934:F936, "DP CASH", E934:E936)-SUMIF(F928:F930, "DP CASH", E928:E930)+SUMIF(F922:F924, "DP CASH", E922:E924)+SUMIF(F940:F945, "DP CASH", E940:E945)</f>
        <v>839</v>
      </c>
    </row>
    <row r="912">
      <c r="B912" s="12">
        <v>5.0</v>
      </c>
      <c r="C912" s="12"/>
      <c r="D912" s="12"/>
      <c r="E912" s="12"/>
      <c r="F912" s="12"/>
      <c r="G912" s="14" t="s">
        <v>11</v>
      </c>
      <c r="H912" s="15">
        <f>H869 - SUMIF(F908:F917, "SR A/C - TDCC", E908:E917)-SUMIF(F934:F936, "SR A/C - TDCC", E934:E936)-SUMIF(F928:F930, "SR A/C - TDCC", E928:E930)+SUMIF(F922:F924, "SR A/C - TDCC", E922:E924)+SUMIF(F940:F945, "SR A/C - TDCC", E940:E945)</f>
        <v>106373.4</v>
      </c>
    </row>
    <row r="913">
      <c r="B913" s="12">
        <v>6.0</v>
      </c>
      <c r="C913" s="12"/>
      <c r="D913" s="12"/>
      <c r="E913" s="12"/>
      <c r="F913" s="12"/>
      <c r="G913" s="14" t="s">
        <v>12</v>
      </c>
      <c r="H913" s="15">
        <f>H870 - SUMIF(F908:F917, "DP A/C - IPPB", E908:E917)-SUMIF(F934:F936, "DP A/C - IPPB", E934:E936)-SUMIF(F928:F930, "DP A/C - IPPB", E928:E930)+SUMIF(F922:F924, "DP A/C - IPPB", E922:E924)+SUMIF(F940:F945, "DP A/C - IPPB", E940:E945)</f>
        <v>50</v>
      </c>
    </row>
    <row r="914">
      <c r="B914" s="12">
        <v>7.0</v>
      </c>
      <c r="C914" s="12"/>
      <c r="D914" s="12"/>
      <c r="E914" s="12"/>
      <c r="F914" s="12"/>
      <c r="G914" s="16"/>
      <c r="H914" s="5"/>
    </row>
    <row r="915">
      <c r="B915" s="12">
        <v>8.0</v>
      </c>
      <c r="C915" s="12"/>
      <c r="D915" s="12"/>
      <c r="E915" s="12"/>
      <c r="F915" s="12"/>
      <c r="G915" s="17" t="s">
        <v>13</v>
      </c>
      <c r="H915" s="5"/>
    </row>
    <row r="916">
      <c r="B916" s="12">
        <v>9.0</v>
      </c>
      <c r="C916" s="12"/>
      <c r="D916" s="12"/>
      <c r="E916" s="12"/>
      <c r="F916" s="12"/>
      <c r="G916" s="18">
        <f>E918+G873</f>
        <v>0</v>
      </c>
      <c r="H916" s="5"/>
    </row>
    <row r="917">
      <c r="B917" s="12">
        <v>10.0</v>
      </c>
      <c r="C917" s="12"/>
      <c r="D917" s="12"/>
      <c r="E917" s="12"/>
      <c r="F917" s="12"/>
      <c r="G917" s="19" t="s">
        <v>14</v>
      </c>
      <c r="H917" s="5"/>
    </row>
    <row r="918">
      <c r="B918" s="20" t="s">
        <v>15</v>
      </c>
      <c r="C918" s="4"/>
      <c r="D918" s="5"/>
      <c r="E918" s="9">
        <f>SUM(E908:E917)</f>
        <v>0</v>
      </c>
      <c r="F918" s="12"/>
      <c r="G918" s="16">
        <f>E925+G875</f>
        <v>0</v>
      </c>
      <c r="H918" s="5"/>
    </row>
    <row r="919">
      <c r="B919" s="16"/>
      <c r="C919" s="4"/>
      <c r="D919" s="4"/>
      <c r="E919" s="4"/>
      <c r="F919" s="5"/>
      <c r="G919" s="21" t="s">
        <v>16</v>
      </c>
      <c r="H919" s="5"/>
      <c r="I919" s="1"/>
    </row>
    <row r="920">
      <c r="B920" s="22" t="s">
        <v>17</v>
      </c>
      <c r="C920" s="4"/>
      <c r="D920" s="4"/>
      <c r="E920" s="4"/>
      <c r="F920" s="5"/>
      <c r="G920" s="16">
        <f>E931+G877-SUMIF(C922:C924,"Reimbursement",E922:E924)</f>
        <v>0</v>
      </c>
      <c r="H920" s="5"/>
    </row>
    <row r="921">
      <c r="B921" s="9" t="s">
        <v>2</v>
      </c>
      <c r="C921" s="23" t="s">
        <v>18</v>
      </c>
      <c r="D921" s="20" t="s">
        <v>4</v>
      </c>
      <c r="E921" s="9" t="s">
        <v>5</v>
      </c>
      <c r="F921" s="9" t="s">
        <v>6</v>
      </c>
      <c r="G921" s="24" t="s">
        <v>19</v>
      </c>
      <c r="H921" s="5"/>
    </row>
    <row r="922">
      <c r="B922" s="12">
        <v>1.0</v>
      </c>
      <c r="C922" s="28"/>
      <c r="D922" s="12"/>
      <c r="E922" s="12"/>
      <c r="F922" s="12"/>
      <c r="G922" s="26">
        <f>E937+G879</f>
        <v>0</v>
      </c>
      <c r="H922" s="5"/>
    </row>
    <row r="923">
      <c r="B923" s="12">
        <v>2.0</v>
      </c>
      <c r="C923" s="28"/>
      <c r="D923" s="12"/>
      <c r="E923" s="12"/>
      <c r="F923" s="12"/>
      <c r="G923" s="27"/>
      <c r="H923" s="8"/>
    </row>
    <row r="924">
      <c r="B924" s="12">
        <v>3.0</v>
      </c>
      <c r="C924" s="28"/>
      <c r="D924" s="12"/>
      <c r="E924" s="12"/>
      <c r="F924" s="12"/>
      <c r="G924" s="29"/>
      <c r="H924" s="30"/>
    </row>
    <row r="925">
      <c r="B925" s="20" t="s">
        <v>15</v>
      </c>
      <c r="C925" s="4"/>
      <c r="D925" s="5"/>
      <c r="E925" s="9">
        <f>SUM(E922:E924)</f>
        <v>0</v>
      </c>
      <c r="F925" s="12"/>
      <c r="G925" s="29"/>
      <c r="H925" s="30"/>
    </row>
    <row r="926">
      <c r="B926" s="31" t="s">
        <v>20</v>
      </c>
      <c r="C926" s="4"/>
      <c r="D926" s="4"/>
      <c r="E926" s="4"/>
      <c r="F926" s="5"/>
      <c r="G926" s="29"/>
      <c r="H926" s="30"/>
    </row>
    <row r="927">
      <c r="B927" s="9" t="s">
        <v>2</v>
      </c>
      <c r="C927" s="23" t="s">
        <v>21</v>
      </c>
      <c r="D927" s="20" t="s">
        <v>4</v>
      </c>
      <c r="E927" s="9" t="s">
        <v>5</v>
      </c>
      <c r="F927" s="9" t="s">
        <v>6</v>
      </c>
      <c r="G927" s="29"/>
      <c r="H927" s="30"/>
    </row>
    <row r="928">
      <c r="B928" s="12">
        <v>1.0</v>
      </c>
      <c r="C928" s="28"/>
      <c r="D928" s="12"/>
      <c r="E928" s="12"/>
      <c r="F928" s="12"/>
      <c r="G928" s="29"/>
      <c r="H928" s="30"/>
    </row>
    <row r="929">
      <c r="B929" s="12">
        <v>2.0</v>
      </c>
      <c r="C929" s="13"/>
      <c r="D929" s="12"/>
      <c r="E929" s="12"/>
      <c r="F929" s="12"/>
      <c r="G929" s="29"/>
      <c r="H929" s="30"/>
    </row>
    <row r="930">
      <c r="B930" s="12">
        <v>3.0</v>
      </c>
      <c r="C930" s="13"/>
      <c r="D930" s="12"/>
      <c r="E930" s="12"/>
      <c r="F930" s="12"/>
      <c r="G930" s="29"/>
      <c r="H930" s="30"/>
    </row>
    <row r="931">
      <c r="B931" s="20" t="s">
        <v>15</v>
      </c>
      <c r="C931" s="4"/>
      <c r="D931" s="5"/>
      <c r="E931" s="9">
        <f>SUM(E928:E930)</f>
        <v>0</v>
      </c>
      <c r="F931" s="12"/>
      <c r="G931" s="29"/>
      <c r="H931" s="30"/>
    </row>
    <row r="932">
      <c r="B932" s="32" t="s">
        <v>22</v>
      </c>
      <c r="C932" s="4"/>
      <c r="D932" s="4"/>
      <c r="E932" s="4"/>
      <c r="F932" s="5"/>
      <c r="G932" s="29"/>
      <c r="H932" s="30"/>
    </row>
    <row r="933">
      <c r="B933" s="9" t="s">
        <v>2</v>
      </c>
      <c r="C933" s="23" t="s">
        <v>23</v>
      </c>
      <c r="D933" s="20" t="s">
        <v>4</v>
      </c>
      <c r="E933" s="9" t="s">
        <v>5</v>
      </c>
      <c r="F933" s="9" t="s">
        <v>6</v>
      </c>
      <c r="G933" s="29"/>
      <c r="H933" s="30"/>
    </row>
    <row r="934">
      <c r="B934" s="12">
        <v>1.0</v>
      </c>
      <c r="C934" s="28"/>
      <c r="D934" s="12"/>
      <c r="E934" s="12"/>
      <c r="F934" s="12"/>
      <c r="G934" s="29"/>
      <c r="H934" s="30"/>
    </row>
    <row r="935">
      <c r="B935" s="12">
        <v>2.0</v>
      </c>
      <c r="C935" s="13"/>
      <c r="D935" s="12"/>
      <c r="E935" s="12"/>
      <c r="F935" s="12"/>
      <c r="G935" s="29"/>
      <c r="H935" s="30"/>
    </row>
    <row r="936">
      <c r="B936" s="12">
        <v>3.0</v>
      </c>
      <c r="C936" s="13"/>
      <c r="D936" s="12"/>
      <c r="E936" s="12"/>
      <c r="F936" s="12"/>
      <c r="G936" s="29"/>
      <c r="H936" s="30"/>
    </row>
    <row r="937">
      <c r="B937" s="20" t="s">
        <v>15</v>
      </c>
      <c r="C937" s="4"/>
      <c r="D937" s="5"/>
      <c r="E937" s="9">
        <f>SUM(E934:E936)</f>
        <v>0</v>
      </c>
      <c r="F937" s="12"/>
      <c r="G937" s="29"/>
      <c r="H937" s="30"/>
    </row>
    <row r="938">
      <c r="B938" s="32" t="s">
        <v>24</v>
      </c>
      <c r="C938" s="4"/>
      <c r="D938" s="4"/>
      <c r="E938" s="4"/>
      <c r="F938" s="5"/>
      <c r="G938" s="29"/>
      <c r="H938" s="30"/>
    </row>
    <row r="939">
      <c r="B939" s="9" t="s">
        <v>2</v>
      </c>
      <c r="C939" s="33" t="s">
        <v>25</v>
      </c>
      <c r="D939" s="33" t="s">
        <v>26</v>
      </c>
      <c r="E939" s="9" t="s">
        <v>5</v>
      </c>
      <c r="F939" s="9" t="s">
        <v>6</v>
      </c>
      <c r="G939" s="29"/>
      <c r="H939" s="30"/>
    </row>
    <row r="940">
      <c r="B940" s="12">
        <v>1.0</v>
      </c>
      <c r="C940" s="13"/>
      <c r="D940" s="13"/>
      <c r="E940" s="12"/>
      <c r="F940" s="12"/>
      <c r="G940" s="29"/>
      <c r="H940" s="30"/>
    </row>
    <row r="941">
      <c r="B941" s="12">
        <v>2.0</v>
      </c>
      <c r="C941" s="13"/>
      <c r="D941" s="13"/>
      <c r="E941" s="12"/>
      <c r="F941" s="12"/>
      <c r="G941" s="29"/>
      <c r="H941" s="30"/>
    </row>
    <row r="942">
      <c r="B942" s="12">
        <v>3.0</v>
      </c>
      <c r="C942" s="12"/>
      <c r="D942" s="12"/>
      <c r="E942" s="12"/>
      <c r="F942" s="12"/>
      <c r="G942" s="29"/>
      <c r="H942" s="30"/>
    </row>
    <row r="943">
      <c r="B943" s="12">
        <v>4.0</v>
      </c>
      <c r="C943" s="12"/>
      <c r="D943" s="12"/>
      <c r="E943" s="12"/>
      <c r="F943" s="12"/>
      <c r="G943" s="29"/>
      <c r="H943" s="30"/>
    </row>
    <row r="944">
      <c r="B944" s="12">
        <v>5.0</v>
      </c>
      <c r="C944" s="12"/>
      <c r="D944" s="12"/>
      <c r="E944" s="12"/>
      <c r="F944" s="12"/>
      <c r="G944" s="29"/>
      <c r="H944" s="30"/>
    </row>
    <row r="945">
      <c r="B945" s="12">
        <v>6.0</v>
      </c>
      <c r="C945" s="12"/>
      <c r="D945" s="12"/>
      <c r="E945" s="12"/>
      <c r="F945" s="12"/>
      <c r="G945" s="10"/>
      <c r="H945" s="11"/>
    </row>
    <row r="946">
      <c r="B946" s="34"/>
    </row>
    <row r="948">
      <c r="A948" s="1"/>
      <c r="B948" s="3">
        <v>45831.0</v>
      </c>
      <c r="C948" s="4"/>
      <c r="D948" s="4"/>
      <c r="E948" s="4"/>
      <c r="F948" s="4"/>
      <c r="G948" s="4"/>
      <c r="H948" s="5"/>
    </row>
    <row r="949">
      <c r="B949" s="6" t="s">
        <v>0</v>
      </c>
      <c r="C949" s="4"/>
      <c r="D949" s="4"/>
      <c r="E949" s="4"/>
      <c r="F949" s="5"/>
      <c r="G949" s="7" t="s">
        <v>1</v>
      </c>
      <c r="H949" s="8"/>
    </row>
    <row r="950">
      <c r="B950" s="9" t="s">
        <v>2</v>
      </c>
      <c r="C950" s="9" t="s">
        <v>3</v>
      </c>
      <c r="D950" s="9" t="s">
        <v>4</v>
      </c>
      <c r="E950" s="9" t="s">
        <v>5</v>
      </c>
      <c r="F950" s="9" t="s">
        <v>6</v>
      </c>
      <c r="G950" s="10"/>
      <c r="H950" s="11"/>
    </row>
    <row r="951">
      <c r="B951" s="12">
        <v>1.0</v>
      </c>
      <c r="C951" s="13"/>
      <c r="D951" s="13"/>
      <c r="E951" s="13"/>
      <c r="F951" s="12"/>
      <c r="G951" s="14" t="s">
        <v>7</v>
      </c>
      <c r="H951" s="15">
        <f>H908 - SUMIF(F951:F960, "SR A/C - HDFC", E951:E960)-SUMIF(F977:F979, "SR A/C - HDFC", E977:E979)-SUMIF(F971:F973, "SR A/C - HDFC", E971:E973)+SUMIF(F965:F967, "SR A/C - HDFC", E965:E967)+SUMIF(F983:F988, "SR A/C - HDFC", E983:E988)</f>
        <v>3303.73</v>
      </c>
    </row>
    <row r="952">
      <c r="B952" s="12">
        <v>2.0</v>
      </c>
      <c r="C952" s="13"/>
      <c r="D952" s="13"/>
      <c r="E952" s="13"/>
      <c r="F952" s="13"/>
      <c r="G952" s="14" t="s">
        <v>8</v>
      </c>
      <c r="H952" s="15">
        <f>H909 - SUMIF(F951:F960, "DP A/C - Salary", E951:E960)-SUMIF(F977:F979, "DP A/C - Salary", E977:E979)-SUMIF(F971:F973, "DP A/C - Salary", E971:E973)+SUMIF(F965:F967, "DP A/C - Salary", E965:E967)+SUMIF(F983:F988, "DP A/C - Salary", E983:E988)</f>
        <v>5928</v>
      </c>
    </row>
    <row r="953">
      <c r="B953" s="12">
        <v>3.0</v>
      </c>
      <c r="C953" s="13"/>
      <c r="D953" s="13"/>
      <c r="E953" s="13"/>
      <c r="F953" s="13"/>
      <c r="G953" s="14" t="s">
        <v>9</v>
      </c>
      <c r="H953" s="15">
        <f>H910 - SUMIF(F951:F960, "SR CASH", E951:E960)-SUMIF(F977:F979, "SR CASH", E977:E979)-SUMIF(F971:F973, "SR CASH", E971:E973)+SUMIF(F965:F967, "SR CASH", E965:E967)+SUMIF(F983:F988, "SR CASH", E983:E988)</f>
        <v>1633</v>
      </c>
    </row>
    <row r="954">
      <c r="B954" s="12">
        <v>4.0</v>
      </c>
      <c r="C954" s="13"/>
      <c r="D954" s="13"/>
      <c r="E954" s="13"/>
      <c r="F954" s="13"/>
      <c r="G954" s="14" t="s">
        <v>10</v>
      </c>
      <c r="H954" s="15">
        <f>H911 - SUMIF(F951:F960, "DP CASH", E951:E960)-SUMIF(F977:F979, "DP CASH", E977:E979)-SUMIF(F971:F973, "DP CASH", E971:E973)+SUMIF(F965:F967, "DP CASH", E965:E967)+SUMIF(F983:F988, "DP CASH", E983:E988)</f>
        <v>839</v>
      </c>
    </row>
    <row r="955">
      <c r="B955" s="12">
        <v>5.0</v>
      </c>
      <c r="C955" s="12"/>
      <c r="D955" s="12"/>
      <c r="E955" s="12"/>
      <c r="F955" s="12"/>
      <c r="G955" s="14" t="s">
        <v>11</v>
      </c>
      <c r="H955" s="15">
        <f>H912 - SUMIF(F951:F960, "SR A/C - TDCC", E951:E960)-SUMIF(F977:F979, "SR A/C - TDCC", E977:E979)-SUMIF(F971:F973, "SR A/C - TDCC", E971:E973)+SUMIF(F965:F967, "SR A/C - TDCC", E965:E967)+SUMIF(F983:F988, "SR A/C - TDCC", E983:E988)</f>
        <v>106373.4</v>
      </c>
    </row>
    <row r="956">
      <c r="B956" s="12">
        <v>6.0</v>
      </c>
      <c r="C956" s="12"/>
      <c r="D956" s="12"/>
      <c r="E956" s="12"/>
      <c r="F956" s="12"/>
      <c r="G956" s="14" t="s">
        <v>12</v>
      </c>
      <c r="H956" s="15">
        <f>H913 - SUMIF(F951:F960, "DP A/C - IPPB", E951:E960)-SUMIF(F977:F979, "DP A/C - IPPB", E977:E979)-SUMIF(F971:F973, "DP A/C - IPPB", E971:E973)+SUMIF(F965:F967, "DP A/C - IPPB", E965:E967)+SUMIF(F983:F988, "DP A/C - IPPB", E983:E988)</f>
        <v>50</v>
      </c>
    </row>
    <row r="957">
      <c r="B957" s="12">
        <v>7.0</v>
      </c>
      <c r="C957" s="12"/>
      <c r="D957" s="12"/>
      <c r="E957" s="12"/>
      <c r="F957" s="12"/>
      <c r="G957" s="16"/>
      <c r="H957" s="5"/>
    </row>
    <row r="958">
      <c r="B958" s="12">
        <v>8.0</v>
      </c>
      <c r="C958" s="12"/>
      <c r="D958" s="12"/>
      <c r="E958" s="12"/>
      <c r="F958" s="12"/>
      <c r="G958" s="17" t="s">
        <v>13</v>
      </c>
      <c r="H958" s="5"/>
    </row>
    <row r="959">
      <c r="B959" s="12">
        <v>9.0</v>
      </c>
      <c r="C959" s="12"/>
      <c r="D959" s="12"/>
      <c r="E959" s="12"/>
      <c r="F959" s="12"/>
      <c r="G959" s="18">
        <f>E961+G916</f>
        <v>0</v>
      </c>
      <c r="H959" s="5"/>
    </row>
    <row r="960">
      <c r="B960" s="12">
        <v>10.0</v>
      </c>
      <c r="C960" s="12"/>
      <c r="D960" s="12"/>
      <c r="E960" s="12"/>
      <c r="F960" s="12"/>
      <c r="G960" s="19" t="s">
        <v>14</v>
      </c>
      <c r="H960" s="5"/>
    </row>
    <row r="961">
      <c r="B961" s="20" t="s">
        <v>15</v>
      </c>
      <c r="C961" s="4"/>
      <c r="D961" s="5"/>
      <c r="E961" s="9">
        <f>SUM(E951:E960)</f>
        <v>0</v>
      </c>
      <c r="F961" s="12"/>
      <c r="G961" s="16">
        <f>E968+G918</f>
        <v>0</v>
      </c>
      <c r="H961" s="5"/>
    </row>
    <row r="962">
      <c r="B962" s="16"/>
      <c r="C962" s="4"/>
      <c r="D962" s="4"/>
      <c r="E962" s="4"/>
      <c r="F962" s="5"/>
      <c r="G962" s="21" t="s">
        <v>16</v>
      </c>
      <c r="H962" s="5"/>
      <c r="I962" s="1"/>
    </row>
    <row r="963">
      <c r="B963" s="22" t="s">
        <v>17</v>
      </c>
      <c r="C963" s="4"/>
      <c r="D963" s="4"/>
      <c r="E963" s="4"/>
      <c r="F963" s="5"/>
      <c r="G963" s="16">
        <f>E974+G920-SUMIF(C965:C967,"Reimbursement",E965:E967)</f>
        <v>0</v>
      </c>
      <c r="H963" s="5"/>
    </row>
    <row r="964">
      <c r="B964" s="9" t="s">
        <v>2</v>
      </c>
      <c r="C964" s="23" t="s">
        <v>18</v>
      </c>
      <c r="D964" s="20" t="s">
        <v>4</v>
      </c>
      <c r="E964" s="9" t="s">
        <v>5</v>
      </c>
      <c r="F964" s="9" t="s">
        <v>6</v>
      </c>
      <c r="G964" s="24" t="s">
        <v>19</v>
      </c>
      <c r="H964" s="5"/>
    </row>
    <row r="965">
      <c r="B965" s="12">
        <v>1.0</v>
      </c>
      <c r="C965" s="25"/>
      <c r="D965" s="13"/>
      <c r="E965" s="13"/>
      <c r="F965" s="13"/>
      <c r="G965" s="26">
        <f>E980+G922</f>
        <v>0</v>
      </c>
      <c r="H965" s="5"/>
    </row>
    <row r="966">
      <c r="B966" s="12">
        <v>2.0</v>
      </c>
      <c r="C966" s="28"/>
      <c r="D966" s="12"/>
      <c r="E966" s="12"/>
      <c r="F966" s="12"/>
      <c r="G966" s="27"/>
      <c r="H966" s="8"/>
    </row>
    <row r="967">
      <c r="B967" s="12">
        <v>3.0</v>
      </c>
      <c r="C967" s="28"/>
      <c r="D967" s="12"/>
      <c r="E967" s="12"/>
      <c r="F967" s="12"/>
      <c r="G967" s="29"/>
      <c r="H967" s="30"/>
    </row>
    <row r="968">
      <c r="B968" s="20" t="s">
        <v>15</v>
      </c>
      <c r="C968" s="4"/>
      <c r="D968" s="5"/>
      <c r="E968" s="9">
        <f>SUM(E965:E967)</f>
        <v>0</v>
      </c>
      <c r="F968" s="12"/>
      <c r="G968" s="29"/>
      <c r="H968" s="30"/>
    </row>
    <row r="969">
      <c r="B969" s="31" t="s">
        <v>20</v>
      </c>
      <c r="C969" s="4"/>
      <c r="D969" s="4"/>
      <c r="E969" s="4"/>
      <c r="F969" s="5"/>
      <c r="G969" s="29"/>
      <c r="H969" s="30"/>
    </row>
    <row r="970">
      <c r="B970" s="9" t="s">
        <v>2</v>
      </c>
      <c r="C970" s="23" t="s">
        <v>21</v>
      </c>
      <c r="D970" s="20" t="s">
        <v>4</v>
      </c>
      <c r="E970" s="9" t="s">
        <v>5</v>
      </c>
      <c r="F970" s="9" t="s">
        <v>6</v>
      </c>
      <c r="G970" s="29"/>
      <c r="H970" s="30"/>
    </row>
    <row r="971">
      <c r="B971" s="12">
        <v>1.0</v>
      </c>
      <c r="C971" s="28"/>
      <c r="D971" s="12"/>
      <c r="E971" s="12"/>
      <c r="F971" s="12"/>
      <c r="G971" s="29"/>
      <c r="H971" s="30"/>
    </row>
    <row r="972">
      <c r="B972" s="12">
        <v>2.0</v>
      </c>
      <c r="C972" s="13"/>
      <c r="D972" s="12"/>
      <c r="E972" s="12"/>
      <c r="F972" s="12"/>
      <c r="G972" s="29"/>
      <c r="H972" s="30"/>
    </row>
    <row r="973">
      <c r="B973" s="12">
        <v>3.0</v>
      </c>
      <c r="C973" s="13"/>
      <c r="D973" s="12"/>
      <c r="E973" s="12"/>
      <c r="F973" s="12"/>
      <c r="G973" s="29"/>
      <c r="H973" s="30"/>
    </row>
    <row r="974">
      <c r="B974" s="20" t="s">
        <v>15</v>
      </c>
      <c r="C974" s="4"/>
      <c r="D974" s="5"/>
      <c r="E974" s="9">
        <f>SUM(E971:E973)</f>
        <v>0</v>
      </c>
      <c r="F974" s="12"/>
      <c r="G974" s="29"/>
      <c r="H974" s="30"/>
    </row>
    <row r="975">
      <c r="B975" s="32" t="s">
        <v>22</v>
      </c>
      <c r="C975" s="4"/>
      <c r="D975" s="4"/>
      <c r="E975" s="4"/>
      <c r="F975" s="5"/>
      <c r="G975" s="29"/>
      <c r="H975" s="30"/>
    </row>
    <row r="976">
      <c r="B976" s="9" t="s">
        <v>2</v>
      </c>
      <c r="C976" s="23" t="s">
        <v>23</v>
      </c>
      <c r="D976" s="20" t="s">
        <v>4</v>
      </c>
      <c r="E976" s="9" t="s">
        <v>5</v>
      </c>
      <c r="F976" s="9" t="s">
        <v>6</v>
      </c>
      <c r="G976" s="29"/>
      <c r="H976" s="30"/>
    </row>
    <row r="977">
      <c r="B977" s="12">
        <v>1.0</v>
      </c>
      <c r="C977" s="28"/>
      <c r="D977" s="12"/>
      <c r="E977" s="12"/>
      <c r="F977" s="12"/>
      <c r="G977" s="29"/>
      <c r="H977" s="30"/>
    </row>
    <row r="978">
      <c r="B978" s="12">
        <v>2.0</v>
      </c>
      <c r="C978" s="13"/>
      <c r="D978" s="12"/>
      <c r="E978" s="12"/>
      <c r="F978" s="12"/>
      <c r="G978" s="29"/>
      <c r="H978" s="30"/>
    </row>
    <row r="979">
      <c r="B979" s="12">
        <v>3.0</v>
      </c>
      <c r="C979" s="13"/>
      <c r="D979" s="12"/>
      <c r="E979" s="12"/>
      <c r="F979" s="12"/>
      <c r="G979" s="29"/>
      <c r="H979" s="30"/>
    </row>
    <row r="980">
      <c r="B980" s="20" t="s">
        <v>15</v>
      </c>
      <c r="C980" s="4"/>
      <c r="D980" s="5"/>
      <c r="E980" s="9">
        <f>SUM(E977:E979)</f>
        <v>0</v>
      </c>
      <c r="F980" s="12"/>
      <c r="G980" s="29"/>
      <c r="H980" s="30"/>
    </row>
    <row r="981">
      <c r="B981" s="32" t="s">
        <v>24</v>
      </c>
      <c r="C981" s="4"/>
      <c r="D981" s="4"/>
      <c r="E981" s="4"/>
      <c r="F981" s="5"/>
      <c r="G981" s="29"/>
      <c r="H981" s="30"/>
    </row>
    <row r="982">
      <c r="B982" s="9" t="s">
        <v>2</v>
      </c>
      <c r="C982" s="33" t="s">
        <v>25</v>
      </c>
      <c r="D982" s="33" t="s">
        <v>26</v>
      </c>
      <c r="E982" s="9" t="s">
        <v>5</v>
      </c>
      <c r="F982" s="9" t="s">
        <v>6</v>
      </c>
      <c r="G982" s="29"/>
      <c r="H982" s="30"/>
    </row>
    <row r="983">
      <c r="B983" s="12">
        <v>1.0</v>
      </c>
      <c r="C983" s="13"/>
      <c r="D983" s="13"/>
      <c r="E983" s="12"/>
      <c r="F983" s="12"/>
      <c r="G983" s="29"/>
      <c r="H983" s="30"/>
    </row>
    <row r="984">
      <c r="B984" s="12">
        <v>2.0</v>
      </c>
      <c r="C984" s="13"/>
      <c r="D984" s="13"/>
      <c r="E984" s="12"/>
      <c r="F984" s="12"/>
      <c r="G984" s="29"/>
      <c r="H984" s="30"/>
    </row>
    <row r="985">
      <c r="B985" s="12">
        <v>3.0</v>
      </c>
      <c r="C985" s="12"/>
      <c r="D985" s="12"/>
      <c r="E985" s="12"/>
      <c r="F985" s="12"/>
      <c r="G985" s="29"/>
      <c r="H985" s="30"/>
    </row>
    <row r="986">
      <c r="B986" s="12">
        <v>4.0</v>
      </c>
      <c r="C986" s="12"/>
      <c r="D986" s="12"/>
      <c r="E986" s="12"/>
      <c r="F986" s="12"/>
      <c r="G986" s="29"/>
      <c r="H986" s="30"/>
    </row>
    <row r="987">
      <c r="B987" s="12">
        <v>5.0</v>
      </c>
      <c r="C987" s="12"/>
      <c r="D987" s="12"/>
      <c r="E987" s="12"/>
      <c r="F987" s="12"/>
      <c r="G987" s="29"/>
      <c r="H987" s="30"/>
    </row>
    <row r="988">
      <c r="B988" s="12">
        <v>6.0</v>
      </c>
      <c r="C988" s="12"/>
      <c r="D988" s="12"/>
      <c r="E988" s="12"/>
      <c r="F988" s="12"/>
      <c r="G988" s="10"/>
      <c r="H988" s="11"/>
    </row>
    <row r="989">
      <c r="B989" s="34"/>
    </row>
    <row r="991">
      <c r="A991" s="1"/>
      <c r="B991" s="3">
        <v>45832.0</v>
      </c>
      <c r="C991" s="4"/>
      <c r="D991" s="4"/>
      <c r="E991" s="4"/>
      <c r="F991" s="4"/>
      <c r="G991" s="4"/>
      <c r="H991" s="5"/>
    </row>
    <row r="992">
      <c r="B992" s="6" t="s">
        <v>0</v>
      </c>
      <c r="C992" s="4"/>
      <c r="D992" s="4"/>
      <c r="E992" s="4"/>
      <c r="F992" s="5"/>
      <c r="G992" s="7" t="s">
        <v>1</v>
      </c>
      <c r="H992" s="8"/>
    </row>
    <row r="993">
      <c r="B993" s="9" t="s">
        <v>2</v>
      </c>
      <c r="C993" s="9" t="s">
        <v>3</v>
      </c>
      <c r="D993" s="9" t="s">
        <v>4</v>
      </c>
      <c r="E993" s="9" t="s">
        <v>5</v>
      </c>
      <c r="F993" s="9" t="s">
        <v>6</v>
      </c>
      <c r="G993" s="10"/>
      <c r="H993" s="11"/>
    </row>
    <row r="994">
      <c r="B994" s="12">
        <v>1.0</v>
      </c>
      <c r="C994" s="13"/>
      <c r="D994" s="13"/>
      <c r="E994" s="13"/>
      <c r="F994" s="13"/>
      <c r="G994" s="14" t="s">
        <v>7</v>
      </c>
      <c r="H994" s="15">
        <f>H951 - SUMIF(F994:F1003, "SR A/C - HDFC", E994:E1003)-SUMIF(F1020:F1022, "SR A/C - HDFC", E1020:E1022)-SUMIF(F1014:F1016, "SR A/C - HDFC", E1014:E1016)+SUMIF(F1008:F1010, "SR A/C - HDFC", E1008:E1010)+SUMIF(F1026:F1031, "SR A/C - HDFC", E1026:E1031)</f>
        <v>3303.73</v>
      </c>
    </row>
    <row r="995">
      <c r="B995" s="12">
        <v>2.0</v>
      </c>
      <c r="C995" s="12"/>
      <c r="D995" s="12"/>
      <c r="E995" s="12"/>
      <c r="F995" s="12"/>
      <c r="G995" s="14" t="s">
        <v>8</v>
      </c>
      <c r="H995" s="15">
        <f>H952 - SUMIF(F994:F1003, "DP A/C - Salary", E994:E1003)-SUMIF(F1020:F1022, "DP A/C - Salary", E1020:E1022)-SUMIF(F1014:F1016, "DP A/C - Salary", E1014:E1016)+SUMIF(F1008:F1010, "DP A/C - Salary", E1008:E1010)+SUMIF(F1026:F1031, "DP A/C - Salary", E1026:E1031)</f>
        <v>5928</v>
      </c>
    </row>
    <row r="996">
      <c r="B996" s="12">
        <v>3.0</v>
      </c>
      <c r="C996" s="12"/>
      <c r="D996" s="12"/>
      <c r="E996" s="12"/>
      <c r="F996" s="12"/>
      <c r="G996" s="14" t="s">
        <v>9</v>
      </c>
      <c r="H996" s="15">
        <f>H953 - SUMIF(F994:F1003, "SR CASH", E994:E1003)-SUMIF(F1020:F1022, "SR CASH", E1020:E1022)-SUMIF(F1014:F1016, "SR CASH", E1014:E1016)+SUMIF(F1008:F1010, "SR CASH", E1008:E1010)+SUMIF(F1026:F1031, "SR CASH", E1026:E1031)</f>
        <v>1633</v>
      </c>
    </row>
    <row r="997">
      <c r="B997" s="12">
        <v>4.0</v>
      </c>
      <c r="C997" s="12"/>
      <c r="D997" s="12"/>
      <c r="E997" s="12"/>
      <c r="F997" s="12"/>
      <c r="G997" s="14" t="s">
        <v>10</v>
      </c>
      <c r="H997" s="15">
        <f>H954 - SUMIF(F994:F1003, "DP CASH", E994:E1003)-SUMIF(F1020:F1022, "DP CASH", E1020:E1022)-SUMIF(F1014:F1016, "DP CASH", E1014:E1016)+SUMIF(F1008:F1010, "DP CASH", E1008:E1010)+SUMIF(F1026:F1031, "DP CASH", E1026:E1031)</f>
        <v>839</v>
      </c>
    </row>
    <row r="998">
      <c r="B998" s="12">
        <v>5.0</v>
      </c>
      <c r="C998" s="12"/>
      <c r="D998" s="12"/>
      <c r="E998" s="12"/>
      <c r="F998" s="12"/>
      <c r="G998" s="14" t="s">
        <v>11</v>
      </c>
      <c r="H998" s="15">
        <f>H955 - SUMIF(F994:F1003, "SR A/C - TDCC", E994:E1003)-SUMIF(F1020:F1022, "SR A/C - TDCC", E1020:E1022)-SUMIF(F1014:F1016, "SR A/C - TDCC", E1014:E1016)+SUMIF(F1008:F1010, "SR A/C - TDCC", E1008:E1010)+SUMIF(F1026:F1031, "SR A/C - TDCC", E1026:E1031)</f>
        <v>106373.4</v>
      </c>
    </row>
    <row r="999">
      <c r="B999" s="12">
        <v>6.0</v>
      </c>
      <c r="C999" s="12"/>
      <c r="D999" s="12"/>
      <c r="E999" s="12"/>
      <c r="F999" s="12"/>
      <c r="G999" s="14" t="s">
        <v>12</v>
      </c>
      <c r="H999" s="15">
        <f>H956 - SUMIF(F994:F1003, "DP A/C - IPPB", E994:E1003)-SUMIF(F1020:F1022, "DP A/C - IPPB", E1020:E1022)-SUMIF(F1014:F1016, "DP A/C - IPPB", E1014:E1016)+SUMIF(F1008:F1010, "DP A/C - IPPB", E1008:E1010)+SUMIF(F1026:F1031, "DP A/C - IPPB", E1026:E1031)</f>
        <v>50</v>
      </c>
    </row>
    <row r="1000">
      <c r="B1000" s="12">
        <v>7.0</v>
      </c>
      <c r="C1000" s="12"/>
      <c r="D1000" s="12"/>
      <c r="E1000" s="12"/>
      <c r="F1000" s="12"/>
      <c r="G1000" s="16"/>
      <c r="H1000" s="5"/>
    </row>
    <row r="1001">
      <c r="B1001" s="12">
        <v>8.0</v>
      </c>
      <c r="C1001" s="12"/>
      <c r="D1001" s="12"/>
      <c r="E1001" s="12"/>
      <c r="F1001" s="12"/>
      <c r="G1001" s="17" t="s">
        <v>13</v>
      </c>
      <c r="H1001" s="5"/>
    </row>
    <row r="1002">
      <c r="B1002" s="12">
        <v>9.0</v>
      </c>
      <c r="C1002" s="12"/>
      <c r="D1002" s="12"/>
      <c r="E1002" s="12"/>
      <c r="F1002" s="12"/>
      <c r="G1002" s="18">
        <f>E1004+G959</f>
        <v>0</v>
      </c>
      <c r="H1002" s="5"/>
    </row>
    <row r="1003">
      <c r="B1003" s="12">
        <v>10.0</v>
      </c>
      <c r="C1003" s="12"/>
      <c r="D1003" s="12"/>
      <c r="E1003" s="12"/>
      <c r="F1003" s="12"/>
      <c r="G1003" s="19" t="s">
        <v>14</v>
      </c>
      <c r="H1003" s="5"/>
    </row>
    <row r="1004">
      <c r="B1004" s="20" t="s">
        <v>15</v>
      </c>
      <c r="C1004" s="4"/>
      <c r="D1004" s="5"/>
      <c r="E1004" s="9">
        <f>SUM(E994:E1003)</f>
        <v>0</v>
      </c>
      <c r="F1004" s="12"/>
      <c r="G1004" s="16">
        <f>E1011+G961</f>
        <v>0</v>
      </c>
      <c r="H1004" s="5"/>
    </row>
    <row r="1005">
      <c r="B1005" s="16"/>
      <c r="C1005" s="4"/>
      <c r="D1005" s="4"/>
      <c r="E1005" s="4"/>
      <c r="F1005" s="5"/>
      <c r="G1005" s="21" t="s">
        <v>16</v>
      </c>
      <c r="H1005" s="5"/>
      <c r="I1005" s="1"/>
    </row>
    <row r="1006">
      <c r="B1006" s="22" t="s">
        <v>17</v>
      </c>
      <c r="C1006" s="4"/>
      <c r="D1006" s="4"/>
      <c r="E1006" s="4"/>
      <c r="F1006" s="5"/>
      <c r="G1006" s="16">
        <f>E1017+G963-SUMIF(C1008:C1010,"Reimbursement",E1008:E1010)</f>
        <v>0</v>
      </c>
      <c r="H1006" s="5"/>
    </row>
    <row r="1007">
      <c r="B1007" s="9" t="s">
        <v>2</v>
      </c>
      <c r="C1007" s="23" t="s">
        <v>18</v>
      </c>
      <c r="D1007" s="20" t="s">
        <v>4</v>
      </c>
      <c r="E1007" s="9" t="s">
        <v>5</v>
      </c>
      <c r="F1007" s="9" t="s">
        <v>6</v>
      </c>
      <c r="G1007" s="24" t="s">
        <v>19</v>
      </c>
      <c r="H1007" s="5"/>
    </row>
    <row r="1008">
      <c r="B1008" s="12">
        <v>1.0</v>
      </c>
      <c r="C1008" s="28"/>
      <c r="D1008" s="12"/>
      <c r="E1008" s="12"/>
      <c r="F1008" s="12"/>
      <c r="G1008" s="26">
        <f>E1023+G965</f>
        <v>0</v>
      </c>
      <c r="H1008" s="5"/>
    </row>
    <row r="1009">
      <c r="B1009" s="12">
        <v>2.0</v>
      </c>
      <c r="C1009" s="28"/>
      <c r="D1009" s="12"/>
      <c r="E1009" s="12"/>
      <c r="F1009" s="12"/>
      <c r="G1009" s="27"/>
      <c r="H1009" s="8"/>
    </row>
    <row r="1010">
      <c r="B1010" s="12">
        <v>3.0</v>
      </c>
      <c r="C1010" s="28"/>
      <c r="D1010" s="12"/>
      <c r="E1010" s="12"/>
      <c r="F1010" s="12"/>
      <c r="G1010" s="29"/>
      <c r="H1010" s="30"/>
    </row>
    <row r="1011">
      <c r="B1011" s="20" t="s">
        <v>15</v>
      </c>
      <c r="C1011" s="4"/>
      <c r="D1011" s="5"/>
      <c r="E1011" s="9">
        <f>SUM(E1008:E1010)</f>
        <v>0</v>
      </c>
      <c r="F1011" s="12"/>
      <c r="G1011" s="29"/>
      <c r="H1011" s="30"/>
    </row>
    <row r="1012">
      <c r="B1012" s="31" t="s">
        <v>20</v>
      </c>
      <c r="C1012" s="4"/>
      <c r="D1012" s="4"/>
      <c r="E1012" s="4"/>
      <c r="F1012" s="5"/>
      <c r="G1012" s="29"/>
      <c r="H1012" s="30"/>
    </row>
    <row r="1013">
      <c r="B1013" s="9" t="s">
        <v>2</v>
      </c>
      <c r="C1013" s="23" t="s">
        <v>21</v>
      </c>
      <c r="D1013" s="20" t="s">
        <v>4</v>
      </c>
      <c r="E1013" s="9" t="s">
        <v>5</v>
      </c>
      <c r="F1013" s="9" t="s">
        <v>6</v>
      </c>
      <c r="G1013" s="29"/>
      <c r="H1013" s="30"/>
    </row>
    <row r="1014">
      <c r="B1014" s="12">
        <v>1.0</v>
      </c>
      <c r="C1014" s="28"/>
      <c r="D1014" s="12"/>
      <c r="E1014" s="12"/>
      <c r="F1014" s="12"/>
      <c r="G1014" s="29"/>
      <c r="H1014" s="30"/>
    </row>
    <row r="1015">
      <c r="B1015" s="12">
        <v>2.0</v>
      </c>
      <c r="C1015" s="13"/>
      <c r="D1015" s="12"/>
      <c r="E1015" s="12"/>
      <c r="F1015" s="12"/>
      <c r="G1015" s="29"/>
      <c r="H1015" s="30"/>
    </row>
    <row r="1016">
      <c r="B1016" s="12">
        <v>3.0</v>
      </c>
      <c r="C1016" s="13"/>
      <c r="D1016" s="12"/>
      <c r="E1016" s="12"/>
      <c r="F1016" s="12"/>
      <c r="G1016" s="29"/>
      <c r="H1016" s="30"/>
    </row>
    <row r="1017">
      <c r="B1017" s="20" t="s">
        <v>15</v>
      </c>
      <c r="C1017" s="4"/>
      <c r="D1017" s="5"/>
      <c r="E1017" s="9">
        <f>SUM(E1014:E1016)</f>
        <v>0</v>
      </c>
      <c r="F1017" s="12"/>
      <c r="G1017" s="29"/>
      <c r="H1017" s="30"/>
    </row>
    <row r="1018">
      <c r="B1018" s="32" t="s">
        <v>22</v>
      </c>
      <c r="C1018" s="4"/>
      <c r="D1018" s="4"/>
      <c r="E1018" s="4"/>
      <c r="F1018" s="5"/>
      <c r="G1018" s="29"/>
      <c r="H1018" s="30"/>
    </row>
    <row r="1019">
      <c r="B1019" s="9" t="s">
        <v>2</v>
      </c>
      <c r="C1019" s="23" t="s">
        <v>23</v>
      </c>
      <c r="D1019" s="20" t="s">
        <v>4</v>
      </c>
      <c r="E1019" s="9" t="s">
        <v>5</v>
      </c>
      <c r="F1019" s="9" t="s">
        <v>6</v>
      </c>
      <c r="G1019" s="29"/>
      <c r="H1019" s="30"/>
    </row>
    <row r="1020">
      <c r="B1020" s="12">
        <v>1.0</v>
      </c>
      <c r="C1020" s="28"/>
      <c r="D1020" s="12"/>
      <c r="E1020" s="12"/>
      <c r="F1020" s="12"/>
      <c r="G1020" s="29"/>
      <c r="H1020" s="30"/>
    </row>
    <row r="1021">
      <c r="B1021" s="12">
        <v>2.0</v>
      </c>
      <c r="C1021" s="13"/>
      <c r="D1021" s="12"/>
      <c r="E1021" s="12"/>
      <c r="F1021" s="12"/>
      <c r="G1021" s="29"/>
      <c r="H1021" s="30"/>
    </row>
    <row r="1022">
      <c r="B1022" s="12">
        <v>3.0</v>
      </c>
      <c r="C1022" s="13"/>
      <c r="D1022" s="12"/>
      <c r="E1022" s="12"/>
      <c r="F1022" s="12"/>
      <c r="G1022" s="29"/>
      <c r="H1022" s="30"/>
    </row>
    <row r="1023">
      <c r="B1023" s="20" t="s">
        <v>15</v>
      </c>
      <c r="C1023" s="4"/>
      <c r="D1023" s="5"/>
      <c r="E1023" s="9">
        <f>SUM(E1020:E1022)</f>
        <v>0</v>
      </c>
      <c r="F1023" s="12"/>
      <c r="G1023" s="29"/>
      <c r="H1023" s="30"/>
    </row>
    <row r="1024">
      <c r="B1024" s="32" t="s">
        <v>24</v>
      </c>
      <c r="C1024" s="4"/>
      <c r="D1024" s="4"/>
      <c r="E1024" s="4"/>
      <c r="F1024" s="5"/>
      <c r="G1024" s="29"/>
      <c r="H1024" s="30"/>
    </row>
    <row r="1025">
      <c r="B1025" s="9" t="s">
        <v>2</v>
      </c>
      <c r="C1025" s="33" t="s">
        <v>25</v>
      </c>
      <c r="D1025" s="33" t="s">
        <v>26</v>
      </c>
      <c r="E1025" s="9" t="s">
        <v>5</v>
      </c>
      <c r="F1025" s="9" t="s">
        <v>6</v>
      </c>
      <c r="G1025" s="29"/>
      <c r="H1025" s="30"/>
    </row>
    <row r="1026">
      <c r="B1026" s="12">
        <v>1.0</v>
      </c>
      <c r="C1026" s="13"/>
      <c r="D1026" s="13"/>
      <c r="E1026" s="12"/>
      <c r="F1026" s="12"/>
      <c r="G1026" s="29"/>
      <c r="H1026" s="30"/>
    </row>
    <row r="1027">
      <c r="B1027" s="12">
        <v>2.0</v>
      </c>
      <c r="C1027" s="13"/>
      <c r="D1027" s="13"/>
      <c r="E1027" s="12"/>
      <c r="F1027" s="12"/>
      <c r="G1027" s="29"/>
      <c r="H1027" s="30"/>
    </row>
    <row r="1028">
      <c r="B1028" s="12">
        <v>3.0</v>
      </c>
      <c r="C1028" s="12"/>
      <c r="D1028" s="12"/>
      <c r="E1028" s="12"/>
      <c r="F1028" s="12"/>
      <c r="G1028" s="29"/>
      <c r="H1028" s="30"/>
    </row>
    <row r="1029">
      <c r="B1029" s="12">
        <v>4.0</v>
      </c>
      <c r="C1029" s="12"/>
      <c r="D1029" s="12"/>
      <c r="E1029" s="12"/>
      <c r="F1029" s="12"/>
      <c r="G1029" s="29"/>
      <c r="H1029" s="30"/>
    </row>
    <row r="1030">
      <c r="B1030" s="12">
        <v>5.0</v>
      </c>
      <c r="C1030" s="12"/>
      <c r="D1030" s="12"/>
      <c r="E1030" s="12"/>
      <c r="F1030" s="12"/>
      <c r="G1030" s="29"/>
      <c r="H1030" s="30"/>
    </row>
    <row r="1031">
      <c r="B1031" s="12">
        <v>6.0</v>
      </c>
      <c r="C1031" s="12"/>
      <c r="D1031" s="12"/>
      <c r="E1031" s="12"/>
      <c r="F1031" s="12"/>
      <c r="G1031" s="10"/>
      <c r="H1031" s="11"/>
    </row>
    <row r="1032">
      <c r="B1032" s="34"/>
    </row>
    <row r="1034">
      <c r="A1034" s="1"/>
      <c r="B1034" s="3">
        <v>45833.0</v>
      </c>
      <c r="C1034" s="4"/>
      <c r="D1034" s="4"/>
      <c r="E1034" s="4"/>
      <c r="F1034" s="4"/>
      <c r="G1034" s="4"/>
      <c r="H1034" s="5"/>
    </row>
    <row r="1035">
      <c r="B1035" s="6" t="s">
        <v>0</v>
      </c>
      <c r="C1035" s="4"/>
      <c r="D1035" s="4"/>
      <c r="E1035" s="4"/>
      <c r="F1035" s="5"/>
      <c r="G1035" s="7" t="s">
        <v>1</v>
      </c>
      <c r="H1035" s="8"/>
    </row>
    <row r="1036">
      <c r="B1036" s="9" t="s">
        <v>2</v>
      </c>
      <c r="C1036" s="9" t="s">
        <v>3</v>
      </c>
      <c r="D1036" s="9" t="s">
        <v>4</v>
      </c>
      <c r="E1036" s="9" t="s">
        <v>5</v>
      </c>
      <c r="F1036" s="9" t="s">
        <v>6</v>
      </c>
      <c r="G1036" s="10"/>
      <c r="H1036" s="11"/>
    </row>
    <row r="1037">
      <c r="B1037" s="12">
        <v>1.0</v>
      </c>
      <c r="C1037" s="13"/>
      <c r="D1037" s="13"/>
      <c r="E1037" s="13"/>
      <c r="F1037" s="13"/>
      <c r="G1037" s="14" t="s">
        <v>7</v>
      </c>
      <c r="H1037" s="15">
        <f>H994 - SUMIF(F1037:F1046, "SR A/C - HDFC", E1037:E1046)-SUMIF(F1063:F1065, "SR A/C - HDFC", E1063:E1065)-SUMIF(F1057:F1059, "SR A/C - HDFC", E1057:E1059)+SUMIF(F1051:F1053, "SR A/C - HDFC", E1051:E1053)+SUMIF(F1069:F1074, "SR A/C - HDFC", E1069:E1074)</f>
        <v>3303.73</v>
      </c>
    </row>
    <row r="1038">
      <c r="B1038" s="12">
        <v>2.0</v>
      </c>
      <c r="C1038" s="12"/>
      <c r="D1038" s="12"/>
      <c r="E1038" s="12"/>
      <c r="F1038" s="12"/>
      <c r="G1038" s="14" t="s">
        <v>8</v>
      </c>
      <c r="H1038" s="15">
        <f>H995 - SUMIF(F1037:F1046, "DP A/C - Salary", E1037:E1046)-SUMIF(F1063:F1065, "DP A/C - Salary", E1063:E1065)-SUMIF(F1057:F1059, "DP A/C - Salary", E1057:E1059)+SUMIF(F1051:F1053, "DP A/C - Salary", E1051:E1053)+SUMIF(F1069:F1074, "DP A/C - Salary", E1069:E1074)</f>
        <v>5928</v>
      </c>
    </row>
    <row r="1039">
      <c r="B1039" s="12">
        <v>3.0</v>
      </c>
      <c r="C1039" s="12"/>
      <c r="D1039" s="12"/>
      <c r="E1039" s="12"/>
      <c r="F1039" s="12"/>
      <c r="G1039" s="14" t="s">
        <v>9</v>
      </c>
      <c r="H1039" s="15">
        <f>H996 - SUMIF(F1037:F1046, "SR CASH", E1037:E1046)-SUMIF(F1063:F1065, "SR CASH", E1063:E1065)-SUMIF(F1057:F1059, "SR CASH", E1057:E1059)+SUMIF(F1051:F1053, "SR CASH", E1051:E1053)+SUMIF(F1069:F1074, "SR CASH", E1069:E1074)</f>
        <v>1633</v>
      </c>
    </row>
    <row r="1040">
      <c r="B1040" s="12">
        <v>4.0</v>
      </c>
      <c r="C1040" s="12"/>
      <c r="D1040" s="12"/>
      <c r="E1040" s="12"/>
      <c r="F1040" s="12"/>
      <c r="G1040" s="14" t="s">
        <v>10</v>
      </c>
      <c r="H1040" s="15">
        <f>H997 - SUMIF(F1037:F1046, "DP CASH", E1037:E1046)-SUMIF(F1063:F1065, "DP CASH", E1063:E1065)-SUMIF(F1057:F1059, "DP CASH", E1057:E1059)+SUMIF(F1051:F1053, "DP CASH", E1051:E1053)+SUMIF(F1069:F1074, "DP CASH", E1069:E1074)</f>
        <v>839</v>
      </c>
    </row>
    <row r="1041">
      <c r="B1041" s="12">
        <v>5.0</v>
      </c>
      <c r="C1041" s="12"/>
      <c r="D1041" s="12"/>
      <c r="E1041" s="12"/>
      <c r="F1041" s="12"/>
      <c r="G1041" s="14" t="s">
        <v>11</v>
      </c>
      <c r="H1041" s="15">
        <f>H998 - SUMIF(F1037:F1046, "SR A/C - TDCC", E1037:E1046)-SUMIF(F1063:F1065, "SR A/C - TDCC", E1063:E1065)-SUMIF(F1057:F1059, "SR A/C - TDCC", E1057:E1059)+SUMIF(F1051:F1053, "SR A/C - TDCC", E1051:E1053)+SUMIF(F1069:F1074, "SR A/C - TDCC", E1069:E1074)</f>
        <v>106373.4</v>
      </c>
    </row>
    <row r="1042">
      <c r="B1042" s="12">
        <v>6.0</v>
      </c>
      <c r="C1042" s="12"/>
      <c r="D1042" s="12"/>
      <c r="E1042" s="12"/>
      <c r="F1042" s="12"/>
      <c r="G1042" s="14" t="s">
        <v>12</v>
      </c>
      <c r="H1042" s="15">
        <f>H999 - SUMIF(F1037:F1046, "DP A/C - IPPB", E1037:E1046)-SUMIF(F1063:F1065, "DP A/C - IPPB", E1063:E1065)-SUMIF(F1057:F1059, "DP A/C - IPPB", E1057:E1059)+SUMIF(F1051:F1053, "DP A/C - IPPB", E1051:E1053)+SUMIF(F1069:F1074, "DP A/C - IPPB", E1069:E1074)</f>
        <v>50</v>
      </c>
    </row>
    <row r="1043">
      <c r="B1043" s="12">
        <v>7.0</v>
      </c>
      <c r="C1043" s="12"/>
      <c r="D1043" s="12"/>
      <c r="E1043" s="12"/>
      <c r="F1043" s="12"/>
      <c r="G1043" s="16"/>
      <c r="H1043" s="5"/>
    </row>
    <row r="1044">
      <c r="B1044" s="12">
        <v>8.0</v>
      </c>
      <c r="C1044" s="12"/>
      <c r="D1044" s="12"/>
      <c r="E1044" s="12"/>
      <c r="F1044" s="12"/>
      <c r="G1044" s="17" t="s">
        <v>13</v>
      </c>
      <c r="H1044" s="5"/>
    </row>
    <row r="1045">
      <c r="B1045" s="12">
        <v>9.0</v>
      </c>
      <c r="C1045" s="12"/>
      <c r="D1045" s="12"/>
      <c r="E1045" s="12"/>
      <c r="F1045" s="12"/>
      <c r="G1045" s="18">
        <f>E1047+G1002</f>
        <v>0</v>
      </c>
      <c r="H1045" s="5"/>
    </row>
    <row r="1046">
      <c r="B1046" s="12">
        <v>10.0</v>
      </c>
      <c r="C1046" s="12"/>
      <c r="D1046" s="12"/>
      <c r="E1046" s="12"/>
      <c r="F1046" s="12"/>
      <c r="G1046" s="19" t="s">
        <v>14</v>
      </c>
      <c r="H1046" s="5"/>
    </row>
    <row r="1047">
      <c r="B1047" s="20" t="s">
        <v>15</v>
      </c>
      <c r="C1047" s="4"/>
      <c r="D1047" s="5"/>
      <c r="E1047" s="9">
        <f>SUM(E1037:E1046)</f>
        <v>0</v>
      </c>
      <c r="F1047" s="12"/>
      <c r="G1047" s="16">
        <f>E1054+G1004</f>
        <v>0</v>
      </c>
      <c r="H1047" s="5"/>
    </row>
    <row r="1048">
      <c r="B1048" s="16"/>
      <c r="C1048" s="4"/>
      <c r="D1048" s="4"/>
      <c r="E1048" s="4"/>
      <c r="F1048" s="5"/>
      <c r="G1048" s="21" t="s">
        <v>16</v>
      </c>
      <c r="H1048" s="5"/>
      <c r="I1048" s="1"/>
    </row>
    <row r="1049">
      <c r="B1049" s="22" t="s">
        <v>17</v>
      </c>
      <c r="C1049" s="4"/>
      <c r="D1049" s="4"/>
      <c r="E1049" s="4"/>
      <c r="F1049" s="5"/>
      <c r="G1049" s="16">
        <f>E1060+G1006-SUMIF(C1051:C1053,"Reimbursement",E1051:E1053)</f>
        <v>0</v>
      </c>
      <c r="H1049" s="5"/>
    </row>
    <row r="1050">
      <c r="B1050" s="9" t="s">
        <v>2</v>
      </c>
      <c r="C1050" s="23" t="s">
        <v>18</v>
      </c>
      <c r="D1050" s="20" t="s">
        <v>4</v>
      </c>
      <c r="E1050" s="9" t="s">
        <v>5</v>
      </c>
      <c r="F1050" s="9" t="s">
        <v>6</v>
      </c>
      <c r="G1050" s="24" t="s">
        <v>19</v>
      </c>
      <c r="H1050" s="5"/>
    </row>
    <row r="1051">
      <c r="B1051" s="12">
        <v>1.0</v>
      </c>
      <c r="C1051" s="25"/>
      <c r="D1051" s="13"/>
      <c r="E1051" s="13"/>
      <c r="F1051" s="13"/>
      <c r="G1051" s="26">
        <f>E1066+G1008</f>
        <v>0</v>
      </c>
      <c r="H1051" s="5"/>
    </row>
    <row r="1052">
      <c r="B1052" s="12">
        <v>2.0</v>
      </c>
      <c r="C1052" s="28"/>
      <c r="D1052" s="12"/>
      <c r="E1052" s="12"/>
      <c r="F1052" s="12"/>
      <c r="G1052" s="27"/>
      <c r="H1052" s="8"/>
    </row>
    <row r="1053">
      <c r="B1053" s="12">
        <v>3.0</v>
      </c>
      <c r="C1053" s="28"/>
      <c r="D1053" s="12"/>
      <c r="E1053" s="12"/>
      <c r="F1053" s="12"/>
      <c r="G1053" s="29"/>
      <c r="H1053" s="30"/>
    </row>
    <row r="1054">
      <c r="B1054" s="20" t="s">
        <v>15</v>
      </c>
      <c r="C1054" s="4"/>
      <c r="D1054" s="5"/>
      <c r="E1054" s="9">
        <f>SUM(E1051:E1053)</f>
        <v>0</v>
      </c>
      <c r="F1054" s="12"/>
      <c r="G1054" s="29"/>
      <c r="H1054" s="30"/>
    </row>
    <row r="1055">
      <c r="B1055" s="31" t="s">
        <v>20</v>
      </c>
      <c r="C1055" s="4"/>
      <c r="D1055" s="4"/>
      <c r="E1055" s="4"/>
      <c r="F1055" s="5"/>
      <c r="G1055" s="29"/>
      <c r="H1055" s="30"/>
    </row>
    <row r="1056">
      <c r="B1056" s="9" t="s">
        <v>2</v>
      </c>
      <c r="C1056" s="23" t="s">
        <v>21</v>
      </c>
      <c r="D1056" s="20" t="s">
        <v>4</v>
      </c>
      <c r="E1056" s="9" t="s">
        <v>5</v>
      </c>
      <c r="F1056" s="9" t="s">
        <v>6</v>
      </c>
      <c r="G1056" s="29"/>
      <c r="H1056" s="30"/>
    </row>
    <row r="1057">
      <c r="B1057" s="12">
        <v>1.0</v>
      </c>
      <c r="C1057" s="28"/>
      <c r="D1057" s="12"/>
      <c r="E1057" s="12"/>
      <c r="F1057" s="12"/>
      <c r="G1057" s="29"/>
      <c r="H1057" s="30"/>
    </row>
    <row r="1058">
      <c r="B1058" s="12">
        <v>2.0</v>
      </c>
      <c r="C1058" s="13"/>
      <c r="D1058" s="12"/>
      <c r="E1058" s="12"/>
      <c r="F1058" s="12"/>
      <c r="G1058" s="29"/>
      <c r="H1058" s="30"/>
    </row>
    <row r="1059">
      <c r="B1059" s="12">
        <v>3.0</v>
      </c>
      <c r="C1059" s="13"/>
      <c r="D1059" s="12"/>
      <c r="E1059" s="12"/>
      <c r="F1059" s="12"/>
      <c r="G1059" s="29"/>
      <c r="H1059" s="30"/>
    </row>
    <row r="1060">
      <c r="B1060" s="20" t="s">
        <v>15</v>
      </c>
      <c r="C1060" s="4"/>
      <c r="D1060" s="5"/>
      <c r="E1060" s="9">
        <f>SUM(E1057:E1059)</f>
        <v>0</v>
      </c>
      <c r="F1060" s="12"/>
      <c r="G1060" s="29"/>
      <c r="H1060" s="30"/>
    </row>
    <row r="1061">
      <c r="B1061" s="32" t="s">
        <v>22</v>
      </c>
      <c r="C1061" s="4"/>
      <c r="D1061" s="4"/>
      <c r="E1061" s="4"/>
      <c r="F1061" s="5"/>
      <c r="G1061" s="29"/>
      <c r="H1061" s="30"/>
    </row>
    <row r="1062">
      <c r="B1062" s="9" t="s">
        <v>2</v>
      </c>
      <c r="C1062" s="23" t="s">
        <v>23</v>
      </c>
      <c r="D1062" s="20" t="s">
        <v>4</v>
      </c>
      <c r="E1062" s="9" t="s">
        <v>5</v>
      </c>
      <c r="F1062" s="9" t="s">
        <v>6</v>
      </c>
      <c r="G1062" s="29"/>
      <c r="H1062" s="30"/>
    </row>
    <row r="1063">
      <c r="B1063" s="12">
        <v>1.0</v>
      </c>
      <c r="C1063" s="28"/>
      <c r="D1063" s="12"/>
      <c r="E1063" s="12"/>
      <c r="F1063" s="12"/>
      <c r="G1063" s="29"/>
      <c r="H1063" s="30"/>
    </row>
    <row r="1064">
      <c r="B1064" s="12">
        <v>2.0</v>
      </c>
      <c r="C1064" s="13"/>
      <c r="D1064" s="12"/>
      <c r="E1064" s="12"/>
      <c r="F1064" s="12"/>
      <c r="G1064" s="29"/>
      <c r="H1064" s="30"/>
    </row>
    <row r="1065">
      <c r="B1065" s="12">
        <v>3.0</v>
      </c>
      <c r="C1065" s="13"/>
      <c r="D1065" s="12"/>
      <c r="E1065" s="12"/>
      <c r="F1065" s="12"/>
      <c r="G1065" s="29"/>
      <c r="H1065" s="30"/>
    </row>
    <row r="1066">
      <c r="B1066" s="20" t="s">
        <v>15</v>
      </c>
      <c r="C1066" s="4"/>
      <c r="D1066" s="5"/>
      <c r="E1066" s="9">
        <f>SUM(E1063:E1065)</f>
        <v>0</v>
      </c>
      <c r="F1066" s="12"/>
      <c r="G1066" s="29"/>
      <c r="H1066" s="30"/>
    </row>
    <row r="1067">
      <c r="B1067" s="32" t="s">
        <v>24</v>
      </c>
      <c r="C1067" s="4"/>
      <c r="D1067" s="4"/>
      <c r="E1067" s="4"/>
      <c r="F1067" s="5"/>
      <c r="G1067" s="29"/>
      <c r="H1067" s="30"/>
    </row>
    <row r="1068">
      <c r="B1068" s="9" t="s">
        <v>2</v>
      </c>
      <c r="C1068" s="33" t="s">
        <v>25</v>
      </c>
      <c r="D1068" s="33" t="s">
        <v>26</v>
      </c>
      <c r="E1068" s="9" t="s">
        <v>5</v>
      </c>
      <c r="F1068" s="9" t="s">
        <v>6</v>
      </c>
      <c r="G1068" s="29"/>
      <c r="H1068" s="30"/>
    </row>
    <row r="1069">
      <c r="B1069" s="12">
        <v>1.0</v>
      </c>
      <c r="C1069" s="13"/>
      <c r="D1069" s="13"/>
      <c r="E1069" s="12"/>
      <c r="F1069" s="12"/>
      <c r="G1069" s="29"/>
      <c r="H1069" s="30"/>
    </row>
    <row r="1070">
      <c r="B1070" s="12">
        <v>2.0</v>
      </c>
      <c r="C1070" s="13"/>
      <c r="D1070" s="13"/>
      <c r="E1070" s="12"/>
      <c r="F1070" s="12"/>
      <c r="G1070" s="29"/>
      <c r="H1070" s="30"/>
    </row>
    <row r="1071">
      <c r="B1071" s="12">
        <v>3.0</v>
      </c>
      <c r="C1071" s="12"/>
      <c r="D1071" s="12"/>
      <c r="E1071" s="12"/>
      <c r="F1071" s="12"/>
      <c r="G1071" s="29"/>
      <c r="H1071" s="30"/>
    </row>
    <row r="1072">
      <c r="B1072" s="12">
        <v>4.0</v>
      </c>
      <c r="C1072" s="12"/>
      <c r="D1072" s="12"/>
      <c r="E1072" s="12"/>
      <c r="F1072" s="12"/>
      <c r="G1072" s="29"/>
      <c r="H1072" s="30"/>
    </row>
    <row r="1073">
      <c r="B1073" s="12">
        <v>5.0</v>
      </c>
      <c r="C1073" s="12"/>
      <c r="D1073" s="12"/>
      <c r="E1073" s="12"/>
      <c r="F1073" s="12"/>
      <c r="G1073" s="29"/>
      <c r="H1073" s="30"/>
    </row>
    <row r="1074">
      <c r="B1074" s="12">
        <v>6.0</v>
      </c>
      <c r="C1074" s="12"/>
      <c r="D1074" s="12"/>
      <c r="E1074" s="12"/>
      <c r="F1074" s="12"/>
      <c r="G1074" s="10"/>
      <c r="H1074" s="11"/>
    </row>
    <row r="1075">
      <c r="B1075" s="34"/>
    </row>
    <row r="1077">
      <c r="A1077" s="1"/>
      <c r="B1077" s="3">
        <v>45834.0</v>
      </c>
      <c r="C1077" s="4"/>
      <c r="D1077" s="4"/>
      <c r="E1077" s="4"/>
      <c r="F1077" s="4"/>
      <c r="G1077" s="4"/>
      <c r="H1077" s="5"/>
    </row>
    <row r="1078">
      <c r="B1078" s="6" t="s">
        <v>0</v>
      </c>
      <c r="C1078" s="4"/>
      <c r="D1078" s="4"/>
      <c r="E1078" s="4"/>
      <c r="F1078" s="5"/>
      <c r="G1078" s="7" t="s">
        <v>1</v>
      </c>
      <c r="H1078" s="8"/>
    </row>
    <row r="1079">
      <c r="B1079" s="9" t="s">
        <v>2</v>
      </c>
      <c r="C1079" s="9" t="s">
        <v>3</v>
      </c>
      <c r="D1079" s="9" t="s">
        <v>4</v>
      </c>
      <c r="E1079" s="9" t="s">
        <v>5</v>
      </c>
      <c r="F1079" s="9" t="s">
        <v>6</v>
      </c>
      <c r="G1079" s="10"/>
      <c r="H1079" s="11"/>
    </row>
    <row r="1080">
      <c r="B1080" s="12">
        <v>1.0</v>
      </c>
      <c r="C1080" s="13"/>
      <c r="D1080" s="13"/>
      <c r="E1080" s="13"/>
      <c r="F1080" s="12"/>
      <c r="G1080" s="14" t="s">
        <v>7</v>
      </c>
      <c r="H1080" s="15">
        <f>H1037 - SUMIF(F1080:F1089, "SR A/C - HDFC", E1080:E1089)-SUMIF(F1106:F1108, "SR A/C - HDFC", E1106:E1108)-SUMIF(F1100:F1102, "SR A/C - HDFC", E1100:E1102)+SUMIF(F1094:F1096, "SR A/C - HDFC", E1094:E1096)+SUMIF(F1112:F1117, "SR A/C - HDFC", E1112:E1117)</f>
        <v>3303.73</v>
      </c>
    </row>
    <row r="1081">
      <c r="B1081" s="12">
        <v>2.0</v>
      </c>
      <c r="C1081" s="13"/>
      <c r="D1081" s="13"/>
      <c r="E1081" s="13"/>
      <c r="F1081" s="13"/>
      <c r="G1081" s="14" t="s">
        <v>8</v>
      </c>
      <c r="H1081" s="15">
        <f>H1038 - SUMIF(F1080:F1089, "DP A/C - Salary", E1080:E1089)-SUMIF(F1106:F1108, "DP A/C - Salary", E1106:E1108)-SUMIF(F1100:F1102, "DP A/C - Salary", E1100:E1102)+SUMIF(F1094:F1096, "DP A/C - Salary", E1094:E1096)+SUMIF(F1112:F1117, "DP A/C - Salary", E1112:E1117)</f>
        <v>5928</v>
      </c>
    </row>
    <row r="1082">
      <c r="B1082" s="12">
        <v>3.0</v>
      </c>
      <c r="C1082" s="13"/>
      <c r="D1082" s="13"/>
      <c r="E1082" s="13"/>
      <c r="F1082" s="12"/>
      <c r="G1082" s="14" t="s">
        <v>9</v>
      </c>
      <c r="H1082" s="15">
        <f>H1039 - SUMIF(F1080:F1089, "SR CASH", E1080:E1089)-SUMIF(F1106:F1108, "SR CASH", E1106:E1108)-SUMIF(F1100:F1102, "SR CASH", E1100:E1102)+SUMIF(F1094:F1096, "SR CASH", E1094:E1096)+SUMIF(F1112:F1117, "SR CASH", E1112:E1117)</f>
        <v>1633</v>
      </c>
    </row>
    <row r="1083">
      <c r="B1083" s="12">
        <v>4.0</v>
      </c>
      <c r="C1083" s="13"/>
      <c r="D1083" s="13"/>
      <c r="E1083" s="13"/>
      <c r="F1083" s="13"/>
      <c r="G1083" s="14" t="s">
        <v>10</v>
      </c>
      <c r="H1083" s="15">
        <f>H1040 - SUMIF(F1080:F1089, "DP CASH", E1080:E1089)-SUMIF(F1106:F1108, "DP CASH", E1106:E1108)-SUMIF(F1100:F1102, "DP CASH", E1100:E1102)+SUMIF(F1094:F1096, "DP CASH", E1094:E1096)+SUMIF(F1112:F1117, "DP CASH", E1112:E1117)</f>
        <v>839</v>
      </c>
    </row>
    <row r="1084">
      <c r="B1084" s="12">
        <v>5.0</v>
      </c>
      <c r="C1084" s="13"/>
      <c r="D1084" s="13"/>
      <c r="E1084" s="13"/>
      <c r="F1084" s="13"/>
      <c r="G1084" s="14" t="s">
        <v>11</v>
      </c>
      <c r="H1084" s="15">
        <f>H1041 - SUMIF(F1080:F1089, "SR A/C - TDCC", E1080:E1089)-SUMIF(F1106:F1108, "SR A/C - TDCC", E1106:E1108)-SUMIF(F1100:F1102, "SR A/C - TDCC", E1100:E1102)+SUMIF(F1094:F1096, "SR A/C - TDCC", E1094:E1096)+SUMIF(F1112:F1117, "SR A/C - TDCC", E1112:E1117)</f>
        <v>106373.4</v>
      </c>
    </row>
    <row r="1085">
      <c r="B1085" s="12">
        <v>6.0</v>
      </c>
      <c r="C1085" s="12"/>
      <c r="D1085" s="12"/>
      <c r="E1085" s="12"/>
      <c r="F1085" s="12"/>
      <c r="G1085" s="14" t="s">
        <v>12</v>
      </c>
      <c r="H1085" s="15">
        <f>H1042 - SUMIF(F1080:F1089, "DP A/C - IPPB", E1080:E1089)-SUMIF(F1106:F1108, "DP A/C - IPPB", E1106:E1108)-SUMIF(F1100:F1102, "DP A/C - IPPB", E1100:E1102)+SUMIF(F1094:F1096, "DP A/C - IPPB", E1094:E1096)+SUMIF(F1112:F1117, "DP A/C - IPPB", E1112:E1117)</f>
        <v>50</v>
      </c>
    </row>
    <row r="1086">
      <c r="B1086" s="12">
        <v>7.0</v>
      </c>
      <c r="C1086" s="12"/>
      <c r="D1086" s="12"/>
      <c r="E1086" s="12"/>
      <c r="F1086" s="12"/>
      <c r="G1086" s="16"/>
      <c r="H1086" s="5"/>
    </row>
    <row r="1087">
      <c r="B1087" s="12">
        <v>8.0</v>
      </c>
      <c r="C1087" s="12"/>
      <c r="D1087" s="12"/>
      <c r="E1087" s="12"/>
      <c r="F1087" s="12"/>
      <c r="G1087" s="17" t="s">
        <v>13</v>
      </c>
      <c r="H1087" s="5"/>
    </row>
    <row r="1088">
      <c r="B1088" s="12">
        <v>9.0</v>
      </c>
      <c r="C1088" s="12"/>
      <c r="D1088" s="12"/>
      <c r="E1088" s="12"/>
      <c r="F1088" s="12"/>
      <c r="G1088" s="18">
        <f>E1090+G1045</f>
        <v>0</v>
      </c>
      <c r="H1088" s="5"/>
    </row>
    <row r="1089">
      <c r="B1089" s="12">
        <v>10.0</v>
      </c>
      <c r="C1089" s="12"/>
      <c r="D1089" s="12"/>
      <c r="E1089" s="12"/>
      <c r="F1089" s="12"/>
      <c r="G1089" s="19" t="s">
        <v>14</v>
      </c>
      <c r="H1089" s="5"/>
    </row>
    <row r="1090">
      <c r="B1090" s="20" t="s">
        <v>15</v>
      </c>
      <c r="C1090" s="4"/>
      <c r="D1090" s="5"/>
      <c r="E1090" s="9">
        <f>SUM(E1080:E1089)</f>
        <v>0</v>
      </c>
      <c r="F1090" s="12"/>
      <c r="G1090" s="16">
        <f>E1097+G1047</f>
        <v>0</v>
      </c>
      <c r="H1090" s="5"/>
    </row>
    <row r="1091">
      <c r="B1091" s="16"/>
      <c r="C1091" s="4"/>
      <c r="D1091" s="4"/>
      <c r="E1091" s="4"/>
      <c r="F1091" s="5"/>
      <c r="G1091" s="21" t="s">
        <v>16</v>
      </c>
      <c r="H1091" s="5"/>
      <c r="I1091" s="1"/>
    </row>
    <row r="1092">
      <c r="B1092" s="22" t="s">
        <v>17</v>
      </c>
      <c r="C1092" s="4"/>
      <c r="D1092" s="4"/>
      <c r="E1092" s="4"/>
      <c r="F1092" s="5"/>
      <c r="G1092" s="16">
        <f>E1103+G1049-SUMIF(C1094:C1096,"Reimbursement",E1094:E1096)</f>
        <v>0</v>
      </c>
      <c r="H1092" s="5"/>
    </row>
    <row r="1093">
      <c r="B1093" s="9" t="s">
        <v>2</v>
      </c>
      <c r="C1093" s="23" t="s">
        <v>18</v>
      </c>
      <c r="D1093" s="20" t="s">
        <v>4</v>
      </c>
      <c r="E1093" s="9" t="s">
        <v>5</v>
      </c>
      <c r="F1093" s="9" t="s">
        <v>6</v>
      </c>
      <c r="G1093" s="24" t="s">
        <v>19</v>
      </c>
      <c r="H1093" s="5"/>
    </row>
    <row r="1094">
      <c r="B1094" s="12">
        <v>1.0</v>
      </c>
      <c r="C1094" s="28"/>
      <c r="D1094" s="12"/>
      <c r="E1094" s="12"/>
      <c r="F1094" s="12"/>
      <c r="G1094" s="26">
        <f>E1109+G1051</f>
        <v>0</v>
      </c>
      <c r="H1094" s="5"/>
    </row>
    <row r="1095">
      <c r="B1095" s="12">
        <v>2.0</v>
      </c>
      <c r="C1095" s="28"/>
      <c r="D1095" s="12"/>
      <c r="E1095" s="12"/>
      <c r="F1095" s="12"/>
      <c r="G1095" s="27"/>
      <c r="H1095" s="8"/>
    </row>
    <row r="1096">
      <c r="B1096" s="12">
        <v>3.0</v>
      </c>
      <c r="C1096" s="28"/>
      <c r="D1096" s="12"/>
      <c r="E1096" s="12"/>
      <c r="F1096" s="12"/>
      <c r="G1096" s="29"/>
      <c r="H1096" s="30"/>
    </row>
    <row r="1097">
      <c r="B1097" s="20" t="s">
        <v>15</v>
      </c>
      <c r="C1097" s="4"/>
      <c r="D1097" s="5"/>
      <c r="E1097" s="9">
        <f>SUM(E1094:E1096)</f>
        <v>0</v>
      </c>
      <c r="F1097" s="12"/>
      <c r="G1097" s="29"/>
      <c r="H1097" s="30"/>
    </row>
    <row r="1098">
      <c r="B1098" s="31" t="s">
        <v>20</v>
      </c>
      <c r="C1098" s="4"/>
      <c r="D1098" s="4"/>
      <c r="E1098" s="4"/>
      <c r="F1098" s="5"/>
      <c r="G1098" s="29"/>
      <c r="H1098" s="30"/>
    </row>
    <row r="1099">
      <c r="B1099" s="9" t="s">
        <v>2</v>
      </c>
      <c r="C1099" s="23" t="s">
        <v>21</v>
      </c>
      <c r="D1099" s="20" t="s">
        <v>4</v>
      </c>
      <c r="E1099" s="9" t="s">
        <v>5</v>
      </c>
      <c r="F1099" s="9" t="s">
        <v>6</v>
      </c>
      <c r="G1099" s="29"/>
      <c r="H1099" s="30"/>
    </row>
    <row r="1100">
      <c r="B1100" s="12">
        <v>1.0</v>
      </c>
      <c r="C1100" s="28"/>
      <c r="D1100" s="12"/>
      <c r="E1100" s="12"/>
      <c r="F1100" s="12"/>
      <c r="G1100" s="29"/>
      <c r="H1100" s="30"/>
    </row>
    <row r="1101">
      <c r="B1101" s="12">
        <v>2.0</v>
      </c>
      <c r="C1101" s="13"/>
      <c r="D1101" s="12"/>
      <c r="E1101" s="12"/>
      <c r="F1101" s="12"/>
      <c r="G1101" s="29"/>
      <c r="H1101" s="30"/>
    </row>
    <row r="1102">
      <c r="B1102" s="12">
        <v>3.0</v>
      </c>
      <c r="C1102" s="13"/>
      <c r="D1102" s="12"/>
      <c r="E1102" s="12"/>
      <c r="F1102" s="12"/>
      <c r="G1102" s="29"/>
      <c r="H1102" s="30"/>
    </row>
    <row r="1103">
      <c r="B1103" s="20" t="s">
        <v>15</v>
      </c>
      <c r="C1103" s="4"/>
      <c r="D1103" s="5"/>
      <c r="E1103" s="9">
        <f>SUM(E1100:E1102)</f>
        <v>0</v>
      </c>
      <c r="F1103" s="12"/>
      <c r="G1103" s="29"/>
      <c r="H1103" s="30"/>
    </row>
    <row r="1104">
      <c r="B1104" s="32" t="s">
        <v>22</v>
      </c>
      <c r="C1104" s="4"/>
      <c r="D1104" s="4"/>
      <c r="E1104" s="4"/>
      <c r="F1104" s="5"/>
      <c r="G1104" s="29"/>
      <c r="H1104" s="30"/>
    </row>
    <row r="1105">
      <c r="B1105" s="9" t="s">
        <v>2</v>
      </c>
      <c r="C1105" s="23" t="s">
        <v>23</v>
      </c>
      <c r="D1105" s="20" t="s">
        <v>4</v>
      </c>
      <c r="E1105" s="9" t="s">
        <v>5</v>
      </c>
      <c r="F1105" s="9" t="s">
        <v>6</v>
      </c>
      <c r="G1105" s="29"/>
      <c r="H1105" s="30"/>
    </row>
    <row r="1106">
      <c r="B1106" s="12">
        <v>1.0</v>
      </c>
      <c r="C1106" s="28"/>
      <c r="D1106" s="12"/>
      <c r="E1106" s="12"/>
      <c r="F1106" s="12"/>
      <c r="G1106" s="29"/>
      <c r="H1106" s="30"/>
    </row>
    <row r="1107">
      <c r="B1107" s="12">
        <v>2.0</v>
      </c>
      <c r="C1107" s="13"/>
      <c r="D1107" s="12"/>
      <c r="E1107" s="12"/>
      <c r="F1107" s="12"/>
      <c r="G1107" s="29"/>
      <c r="H1107" s="30"/>
    </row>
    <row r="1108">
      <c r="B1108" s="12">
        <v>3.0</v>
      </c>
      <c r="C1108" s="13"/>
      <c r="D1108" s="12"/>
      <c r="E1108" s="12"/>
      <c r="F1108" s="12"/>
      <c r="G1108" s="29"/>
      <c r="H1108" s="30"/>
    </row>
    <row r="1109">
      <c r="B1109" s="20" t="s">
        <v>15</v>
      </c>
      <c r="C1109" s="4"/>
      <c r="D1109" s="5"/>
      <c r="E1109" s="9">
        <f>SUM(E1106:E1108)</f>
        <v>0</v>
      </c>
      <c r="F1109" s="12"/>
      <c r="G1109" s="29"/>
      <c r="H1109" s="30"/>
    </row>
    <row r="1110">
      <c r="B1110" s="32" t="s">
        <v>24</v>
      </c>
      <c r="C1110" s="4"/>
      <c r="D1110" s="4"/>
      <c r="E1110" s="4"/>
      <c r="F1110" s="5"/>
      <c r="G1110" s="29"/>
      <c r="H1110" s="30"/>
    </row>
    <row r="1111">
      <c r="B1111" s="9" t="s">
        <v>2</v>
      </c>
      <c r="C1111" s="33" t="s">
        <v>25</v>
      </c>
      <c r="D1111" s="33" t="s">
        <v>26</v>
      </c>
      <c r="E1111" s="9" t="s">
        <v>5</v>
      </c>
      <c r="F1111" s="9" t="s">
        <v>6</v>
      </c>
      <c r="G1111" s="29"/>
      <c r="H1111" s="30"/>
    </row>
    <row r="1112">
      <c r="B1112" s="12">
        <v>1.0</v>
      </c>
      <c r="C1112" s="13"/>
      <c r="D1112" s="13"/>
      <c r="E1112" s="13"/>
      <c r="F1112" s="13"/>
      <c r="G1112" s="29"/>
      <c r="H1112" s="30"/>
    </row>
    <row r="1113">
      <c r="B1113" s="12">
        <v>2.0</v>
      </c>
      <c r="C1113" s="13"/>
      <c r="D1113" s="13"/>
      <c r="E1113" s="13"/>
      <c r="F1113" s="13"/>
      <c r="G1113" s="29"/>
      <c r="H1113" s="30"/>
    </row>
    <row r="1114">
      <c r="B1114" s="12">
        <v>3.0</v>
      </c>
      <c r="C1114" s="12"/>
      <c r="D1114" s="12"/>
      <c r="E1114" s="12"/>
      <c r="F1114" s="12"/>
      <c r="G1114" s="29"/>
      <c r="H1114" s="30"/>
    </row>
    <row r="1115">
      <c r="B1115" s="12">
        <v>4.0</v>
      </c>
      <c r="C1115" s="12"/>
      <c r="D1115" s="12"/>
      <c r="E1115" s="12"/>
      <c r="F1115" s="12"/>
      <c r="G1115" s="29"/>
      <c r="H1115" s="30"/>
    </row>
    <row r="1116">
      <c r="B1116" s="12">
        <v>5.0</v>
      </c>
      <c r="C1116" s="12"/>
      <c r="D1116" s="12"/>
      <c r="E1116" s="12"/>
      <c r="F1116" s="12"/>
      <c r="G1116" s="29"/>
      <c r="H1116" s="30"/>
    </row>
    <row r="1117">
      <c r="B1117" s="12">
        <v>6.0</v>
      </c>
      <c r="C1117" s="12"/>
      <c r="D1117" s="12"/>
      <c r="E1117" s="12"/>
      <c r="F1117" s="12"/>
      <c r="G1117" s="10"/>
      <c r="H1117" s="11"/>
    </row>
    <row r="1118">
      <c r="B1118" s="34"/>
    </row>
    <row r="1120">
      <c r="A1120" s="1"/>
      <c r="B1120" s="3">
        <v>45835.0</v>
      </c>
      <c r="C1120" s="4"/>
      <c r="D1120" s="4"/>
      <c r="E1120" s="4"/>
      <c r="F1120" s="4"/>
      <c r="G1120" s="4"/>
      <c r="H1120" s="5"/>
    </row>
    <row r="1121">
      <c r="B1121" s="6" t="s">
        <v>0</v>
      </c>
      <c r="C1121" s="4"/>
      <c r="D1121" s="4"/>
      <c r="E1121" s="4"/>
      <c r="F1121" s="5"/>
      <c r="G1121" s="7" t="s">
        <v>1</v>
      </c>
      <c r="H1121" s="8"/>
    </row>
    <row r="1122">
      <c r="B1122" s="9" t="s">
        <v>2</v>
      </c>
      <c r="C1122" s="9" t="s">
        <v>3</v>
      </c>
      <c r="D1122" s="9" t="s">
        <v>4</v>
      </c>
      <c r="E1122" s="9" t="s">
        <v>5</v>
      </c>
      <c r="F1122" s="9" t="s">
        <v>6</v>
      </c>
      <c r="G1122" s="10"/>
      <c r="H1122" s="11"/>
    </row>
    <row r="1123">
      <c r="B1123" s="12">
        <v>1.0</v>
      </c>
      <c r="C1123" s="13"/>
      <c r="D1123" s="13"/>
      <c r="E1123" s="13"/>
      <c r="F1123" s="13"/>
      <c r="G1123" s="14" t="s">
        <v>7</v>
      </c>
      <c r="H1123" s="15">
        <f>H1080 - SUMIF(F1123:F1132, "SR A/C - HDFC", E1123:E1132)-SUMIF(F1149:F1151, "SR A/C - HDFC", E1149:E1151)-SUMIF(F1143:F1145, "SR A/C - HDFC", E1143:E1145)+SUMIF(F1137:F1139, "SR A/C - HDFC", E1137:E1139)+SUMIF(F1155:F1160, "SR A/C - HDFC", E1155:E1160)</f>
        <v>3303.73</v>
      </c>
    </row>
    <row r="1124">
      <c r="B1124" s="12">
        <v>2.0</v>
      </c>
      <c r="C1124" s="13"/>
      <c r="D1124" s="13"/>
      <c r="E1124" s="13"/>
      <c r="F1124" s="13"/>
      <c r="G1124" s="14" t="s">
        <v>8</v>
      </c>
      <c r="H1124" s="15">
        <f>H1081 - SUMIF(F1123:F1132, "DP A/C - Salary", E1123:E1132)-SUMIF(F1149:F1151, "DP A/C - Salary", E1149:E1151)-SUMIF(F1143:F1145, "DP A/C - Salary", E1143:E1145)+SUMIF(F1137:F1139, "DP A/C - Salary", E1137:E1139)+SUMIF(F1155:F1160, "DP A/C - Salary", E1155:E1160)</f>
        <v>5928</v>
      </c>
    </row>
    <row r="1125">
      <c r="B1125" s="12">
        <v>3.0</v>
      </c>
      <c r="C1125" s="13"/>
      <c r="D1125" s="13"/>
      <c r="E1125" s="13"/>
      <c r="F1125" s="13"/>
      <c r="G1125" s="14" t="s">
        <v>9</v>
      </c>
      <c r="H1125" s="15">
        <f>H1082 - SUMIF(F1123:F1132, "SR CASH", E1123:E1132)-SUMIF(F1149:F1151, "SR CASH", E1149:E1151)-SUMIF(F1143:F1145, "SR CASH", E1143:E1145)+SUMIF(F1137:F1139, "SR CASH", E1137:E1139)+SUMIF(F1155:F1160, "SR CASH", E1155:E1160)</f>
        <v>1633</v>
      </c>
    </row>
    <row r="1126">
      <c r="B1126" s="12">
        <v>4.0</v>
      </c>
      <c r="C1126" s="12"/>
      <c r="D1126" s="12"/>
      <c r="E1126" s="12"/>
      <c r="F1126" s="12"/>
      <c r="G1126" s="14" t="s">
        <v>10</v>
      </c>
      <c r="H1126" s="15">
        <f>H1083 - SUMIF(F1123:F1132, "DP CASH", E1123:E1132)-SUMIF(F1149:F1151, "DP CASH", E1149:E1151)-SUMIF(F1143:F1145, "DP CASH", E1143:E1145)+SUMIF(F1137:F1139, "DP CASH", E1137:E1139)+SUMIF(F1155:F1160, "DP CASH", E1155:E1160)</f>
        <v>839</v>
      </c>
    </row>
    <row r="1127">
      <c r="B1127" s="12">
        <v>5.0</v>
      </c>
      <c r="C1127" s="12"/>
      <c r="D1127" s="12"/>
      <c r="E1127" s="12"/>
      <c r="F1127" s="12"/>
      <c r="G1127" s="14" t="s">
        <v>11</v>
      </c>
      <c r="H1127" s="15">
        <f>H1084 - SUMIF(F1123:F1132, "SR A/C - TDCC", E1123:E1132)-SUMIF(F1149:F1151, "SR A/C - TDCC", E1149:E1151)-SUMIF(F1143:F1145, "SR A/C - TDCC", E1143:E1145)+SUMIF(F1137:F1139, "SR A/C - TDCC", E1137:E1139)+SUMIF(F1155:F1160, "SR A/C - TDCC", E1155:E1160)</f>
        <v>106373.4</v>
      </c>
    </row>
    <row r="1128">
      <c r="B1128" s="12">
        <v>6.0</v>
      </c>
      <c r="C1128" s="12"/>
      <c r="D1128" s="12"/>
      <c r="E1128" s="12"/>
      <c r="F1128" s="12"/>
      <c r="G1128" s="14" t="s">
        <v>12</v>
      </c>
      <c r="H1128" s="15">
        <f>H1085 - SUMIF(F1123:F1132, "DP A/C - IPPB", E1123:E1132)-SUMIF(F1149:F1151, "DP A/C - IPPB", E1149:E1151)-SUMIF(F1143:F1145, "DP A/C - IPPB", E1143:E1145)+SUMIF(F1137:F1139, "DP A/C - IPPB", E1137:E1139)+SUMIF(F1155:F1160, "DP A/C - IPPB", E1155:E1160)</f>
        <v>50</v>
      </c>
    </row>
    <row r="1129">
      <c r="B1129" s="12">
        <v>7.0</v>
      </c>
      <c r="C1129" s="12"/>
      <c r="D1129" s="12"/>
      <c r="E1129" s="12"/>
      <c r="F1129" s="12"/>
      <c r="G1129" s="16"/>
      <c r="H1129" s="5"/>
    </row>
    <row r="1130">
      <c r="B1130" s="12">
        <v>8.0</v>
      </c>
      <c r="C1130" s="12"/>
      <c r="D1130" s="12"/>
      <c r="E1130" s="12"/>
      <c r="F1130" s="12"/>
      <c r="G1130" s="17" t="s">
        <v>13</v>
      </c>
      <c r="H1130" s="5"/>
    </row>
    <row r="1131">
      <c r="B1131" s="12">
        <v>9.0</v>
      </c>
      <c r="C1131" s="12"/>
      <c r="D1131" s="12"/>
      <c r="E1131" s="12"/>
      <c r="F1131" s="12"/>
      <c r="G1131" s="18">
        <f>E1133+G1088</f>
        <v>0</v>
      </c>
      <c r="H1131" s="5"/>
    </row>
    <row r="1132">
      <c r="B1132" s="12">
        <v>10.0</v>
      </c>
      <c r="C1132" s="12"/>
      <c r="D1132" s="12"/>
      <c r="E1132" s="12"/>
      <c r="F1132" s="12"/>
      <c r="G1132" s="19" t="s">
        <v>14</v>
      </c>
      <c r="H1132" s="5"/>
    </row>
    <row r="1133">
      <c r="B1133" s="20" t="s">
        <v>15</v>
      </c>
      <c r="C1133" s="4"/>
      <c r="D1133" s="5"/>
      <c r="E1133" s="9">
        <f>SUM(E1123:E1132)</f>
        <v>0</v>
      </c>
      <c r="F1133" s="12"/>
      <c r="G1133" s="16">
        <f>E1140+G1090</f>
        <v>0</v>
      </c>
      <c r="H1133" s="5"/>
    </row>
    <row r="1134">
      <c r="B1134" s="16"/>
      <c r="C1134" s="4"/>
      <c r="D1134" s="4"/>
      <c r="E1134" s="4"/>
      <c r="F1134" s="5"/>
      <c r="G1134" s="21" t="s">
        <v>16</v>
      </c>
      <c r="H1134" s="5"/>
      <c r="I1134" s="1"/>
    </row>
    <row r="1135">
      <c r="B1135" s="22" t="s">
        <v>17</v>
      </c>
      <c r="C1135" s="4"/>
      <c r="D1135" s="4"/>
      <c r="E1135" s="4"/>
      <c r="F1135" s="5"/>
      <c r="G1135" s="16">
        <f>E1146+G1092-SUMIF(C1137:C1139,"Reimbursement",E1137:E1139)</f>
        <v>0</v>
      </c>
      <c r="H1135" s="5"/>
    </row>
    <row r="1136">
      <c r="B1136" s="9" t="s">
        <v>2</v>
      </c>
      <c r="C1136" s="23" t="s">
        <v>18</v>
      </c>
      <c r="D1136" s="20" t="s">
        <v>4</v>
      </c>
      <c r="E1136" s="9" t="s">
        <v>5</v>
      </c>
      <c r="F1136" s="9" t="s">
        <v>6</v>
      </c>
      <c r="G1136" s="24" t="s">
        <v>19</v>
      </c>
      <c r="H1136" s="5"/>
    </row>
    <row r="1137">
      <c r="B1137" s="12">
        <v>1.0</v>
      </c>
      <c r="C1137" s="28"/>
      <c r="D1137" s="12"/>
      <c r="E1137" s="12"/>
      <c r="F1137" s="12"/>
      <c r="G1137" s="26">
        <f>E1152+G1094</f>
        <v>0</v>
      </c>
      <c r="H1137" s="5"/>
    </row>
    <row r="1138">
      <c r="B1138" s="12">
        <v>2.0</v>
      </c>
      <c r="C1138" s="28"/>
      <c r="D1138" s="12"/>
      <c r="E1138" s="12"/>
      <c r="F1138" s="12"/>
      <c r="G1138" s="27"/>
      <c r="H1138" s="8"/>
    </row>
    <row r="1139">
      <c r="B1139" s="12">
        <v>3.0</v>
      </c>
      <c r="C1139" s="28"/>
      <c r="D1139" s="12"/>
      <c r="E1139" s="12"/>
      <c r="F1139" s="12"/>
      <c r="G1139" s="29"/>
      <c r="H1139" s="30"/>
    </row>
    <row r="1140">
      <c r="B1140" s="20" t="s">
        <v>15</v>
      </c>
      <c r="C1140" s="4"/>
      <c r="D1140" s="5"/>
      <c r="E1140" s="9">
        <f>SUM(E1137:E1139)</f>
        <v>0</v>
      </c>
      <c r="F1140" s="12"/>
      <c r="G1140" s="29"/>
      <c r="H1140" s="30"/>
    </row>
    <row r="1141">
      <c r="B1141" s="31" t="s">
        <v>20</v>
      </c>
      <c r="C1141" s="4"/>
      <c r="D1141" s="4"/>
      <c r="E1141" s="4"/>
      <c r="F1141" s="5"/>
      <c r="G1141" s="29"/>
      <c r="H1141" s="30"/>
    </row>
    <row r="1142">
      <c r="B1142" s="9" t="s">
        <v>2</v>
      </c>
      <c r="C1142" s="23" t="s">
        <v>21</v>
      </c>
      <c r="D1142" s="20" t="s">
        <v>4</v>
      </c>
      <c r="E1142" s="9" t="s">
        <v>5</v>
      </c>
      <c r="F1142" s="9" t="s">
        <v>6</v>
      </c>
      <c r="G1142" s="29"/>
      <c r="H1142" s="30"/>
    </row>
    <row r="1143">
      <c r="B1143" s="12">
        <v>1.0</v>
      </c>
      <c r="C1143" s="25"/>
      <c r="D1143" s="13"/>
      <c r="E1143" s="13"/>
      <c r="F1143" s="13"/>
      <c r="G1143" s="29"/>
      <c r="H1143" s="30"/>
    </row>
    <row r="1144">
      <c r="B1144" s="12">
        <v>2.0</v>
      </c>
      <c r="C1144" s="13"/>
      <c r="D1144" s="12"/>
      <c r="E1144" s="12"/>
      <c r="F1144" s="12"/>
      <c r="G1144" s="29"/>
      <c r="H1144" s="30"/>
    </row>
    <row r="1145">
      <c r="B1145" s="12">
        <v>3.0</v>
      </c>
      <c r="C1145" s="13"/>
      <c r="D1145" s="12"/>
      <c r="E1145" s="12"/>
      <c r="F1145" s="12"/>
      <c r="G1145" s="29"/>
      <c r="H1145" s="30"/>
    </row>
    <row r="1146">
      <c r="B1146" s="20" t="s">
        <v>15</v>
      </c>
      <c r="C1146" s="4"/>
      <c r="D1146" s="5"/>
      <c r="E1146" s="9">
        <f>SUM(E1143:E1145)</f>
        <v>0</v>
      </c>
      <c r="F1146" s="12"/>
      <c r="G1146" s="29"/>
      <c r="H1146" s="30"/>
    </row>
    <row r="1147">
      <c r="B1147" s="32" t="s">
        <v>22</v>
      </c>
      <c r="C1147" s="4"/>
      <c r="D1147" s="4"/>
      <c r="E1147" s="4"/>
      <c r="F1147" s="5"/>
      <c r="G1147" s="29"/>
      <c r="H1147" s="30"/>
    </row>
    <row r="1148">
      <c r="B1148" s="9" t="s">
        <v>2</v>
      </c>
      <c r="C1148" s="23" t="s">
        <v>23</v>
      </c>
      <c r="D1148" s="20" t="s">
        <v>4</v>
      </c>
      <c r="E1148" s="9" t="s">
        <v>5</v>
      </c>
      <c r="F1148" s="9" t="s">
        <v>6</v>
      </c>
      <c r="G1148" s="29"/>
      <c r="H1148" s="30"/>
    </row>
    <row r="1149">
      <c r="B1149" s="12">
        <v>1.0</v>
      </c>
      <c r="C1149" s="28"/>
      <c r="D1149" s="12"/>
      <c r="E1149" s="12"/>
      <c r="F1149" s="12"/>
      <c r="G1149" s="29"/>
      <c r="H1149" s="30"/>
    </row>
    <row r="1150">
      <c r="B1150" s="12">
        <v>2.0</v>
      </c>
      <c r="C1150" s="13"/>
      <c r="D1150" s="12"/>
      <c r="E1150" s="12"/>
      <c r="F1150" s="12"/>
      <c r="G1150" s="29"/>
      <c r="H1150" s="30"/>
    </row>
    <row r="1151">
      <c r="B1151" s="12">
        <v>3.0</v>
      </c>
      <c r="C1151" s="13"/>
      <c r="D1151" s="12"/>
      <c r="E1151" s="12"/>
      <c r="F1151" s="12"/>
      <c r="G1151" s="29"/>
      <c r="H1151" s="30"/>
    </row>
    <row r="1152">
      <c r="B1152" s="20" t="s">
        <v>15</v>
      </c>
      <c r="C1152" s="4"/>
      <c r="D1152" s="5"/>
      <c r="E1152" s="9">
        <f>SUM(E1149:E1151)</f>
        <v>0</v>
      </c>
      <c r="F1152" s="12"/>
      <c r="G1152" s="29"/>
      <c r="H1152" s="30"/>
    </row>
    <row r="1153">
      <c r="B1153" s="32" t="s">
        <v>24</v>
      </c>
      <c r="C1153" s="4"/>
      <c r="D1153" s="4"/>
      <c r="E1153" s="4"/>
      <c r="F1153" s="5"/>
      <c r="G1153" s="29"/>
      <c r="H1153" s="30"/>
    </row>
    <row r="1154">
      <c r="B1154" s="9" t="s">
        <v>2</v>
      </c>
      <c r="C1154" s="33" t="s">
        <v>25</v>
      </c>
      <c r="D1154" s="33" t="s">
        <v>26</v>
      </c>
      <c r="E1154" s="9" t="s">
        <v>5</v>
      </c>
      <c r="F1154" s="9" t="s">
        <v>6</v>
      </c>
      <c r="G1154" s="29"/>
      <c r="H1154" s="30"/>
    </row>
    <row r="1155">
      <c r="B1155" s="12">
        <v>1.0</v>
      </c>
      <c r="C1155" s="13"/>
      <c r="D1155" s="13"/>
      <c r="E1155" s="13"/>
      <c r="F1155" s="13"/>
      <c r="G1155" s="29"/>
      <c r="H1155" s="30"/>
    </row>
    <row r="1156">
      <c r="B1156" s="12">
        <v>2.0</v>
      </c>
      <c r="C1156" s="13"/>
      <c r="D1156" s="13"/>
      <c r="E1156" s="13"/>
      <c r="F1156" s="13"/>
      <c r="G1156" s="29"/>
      <c r="H1156" s="30"/>
    </row>
    <row r="1157">
      <c r="B1157" s="12">
        <v>3.0</v>
      </c>
      <c r="C1157" s="13"/>
      <c r="D1157" s="13"/>
      <c r="E1157" s="13"/>
      <c r="F1157" s="13"/>
      <c r="G1157" s="29"/>
      <c r="H1157" s="30"/>
    </row>
    <row r="1158">
      <c r="B1158" s="12">
        <v>4.0</v>
      </c>
      <c r="C1158" s="13"/>
      <c r="D1158" s="13"/>
      <c r="E1158" s="13"/>
      <c r="F1158" s="13"/>
      <c r="G1158" s="29"/>
      <c r="H1158" s="30"/>
    </row>
    <row r="1159">
      <c r="B1159" s="12">
        <v>5.0</v>
      </c>
      <c r="C1159" s="12"/>
      <c r="D1159" s="12"/>
      <c r="E1159" s="12"/>
      <c r="F1159" s="12"/>
      <c r="G1159" s="29"/>
      <c r="H1159" s="30"/>
    </row>
    <row r="1160">
      <c r="B1160" s="12">
        <v>6.0</v>
      </c>
      <c r="C1160" s="12"/>
      <c r="D1160" s="12"/>
      <c r="E1160" s="12"/>
      <c r="F1160" s="12"/>
      <c r="G1160" s="10"/>
      <c r="H1160" s="11"/>
    </row>
    <row r="1161">
      <c r="B1161" s="34"/>
    </row>
    <row r="1163">
      <c r="A1163" s="1"/>
      <c r="B1163" s="3">
        <v>45836.0</v>
      </c>
      <c r="C1163" s="4"/>
      <c r="D1163" s="4"/>
      <c r="E1163" s="4"/>
      <c r="F1163" s="4"/>
      <c r="G1163" s="4"/>
      <c r="H1163" s="5"/>
    </row>
    <row r="1164">
      <c r="B1164" s="6" t="s">
        <v>0</v>
      </c>
      <c r="C1164" s="4"/>
      <c r="D1164" s="4"/>
      <c r="E1164" s="4"/>
      <c r="F1164" s="5"/>
      <c r="G1164" s="7" t="s">
        <v>1</v>
      </c>
      <c r="H1164" s="8"/>
    </row>
    <row r="1165">
      <c r="B1165" s="9" t="s">
        <v>2</v>
      </c>
      <c r="C1165" s="9" t="s">
        <v>3</v>
      </c>
      <c r="D1165" s="9" t="s">
        <v>4</v>
      </c>
      <c r="E1165" s="9" t="s">
        <v>5</v>
      </c>
      <c r="F1165" s="9" t="s">
        <v>6</v>
      </c>
      <c r="G1165" s="10"/>
      <c r="H1165" s="11"/>
    </row>
    <row r="1166">
      <c r="B1166" s="12">
        <v>1.0</v>
      </c>
      <c r="C1166" s="13"/>
      <c r="D1166" s="12"/>
      <c r="E1166" s="12"/>
      <c r="F1166" s="12"/>
      <c r="G1166" s="14" t="s">
        <v>7</v>
      </c>
      <c r="H1166" s="15">
        <f>H1123 - SUMIF(F1166:F1175, "SR A/C - HDFC", E1166:E1175)-SUMIF(F1192:F1194, "SR A/C - HDFC", E1192:E1194)-SUMIF(F1186:F1188, "SR A/C - HDFC", E1186:E1188)+SUMIF(F1180:F1182, "SR A/C - HDFC", E1180:E1182)+SUMIF(F1198:F1203, "SR A/C - HDFC", E1198:E1203)</f>
        <v>3303.73</v>
      </c>
    </row>
    <row r="1167">
      <c r="B1167" s="12">
        <v>2.0</v>
      </c>
      <c r="C1167" s="12"/>
      <c r="D1167" s="12"/>
      <c r="E1167" s="12"/>
      <c r="F1167" s="12"/>
      <c r="G1167" s="14" t="s">
        <v>8</v>
      </c>
      <c r="H1167" s="15">
        <f>H1124 - SUMIF(F1166:F1175, "DP A/C - Salary", E1166:E1175)-SUMIF(F1192:F1194, "DP A/C - Salary", E1192:E1194)-SUMIF(F1186:F1188, "DP A/C - Salary", E1186:E1188)+SUMIF(F1180:F1182, "DP A/C - Salary", E1180:E1182)+SUMIF(F1198:F1203, "DP A/C - Salary", E1198:E1203)</f>
        <v>5928</v>
      </c>
    </row>
    <row r="1168">
      <c r="B1168" s="12">
        <v>3.0</v>
      </c>
      <c r="C1168" s="12"/>
      <c r="D1168" s="12"/>
      <c r="E1168" s="12"/>
      <c r="F1168" s="12"/>
      <c r="G1168" s="14" t="s">
        <v>9</v>
      </c>
      <c r="H1168" s="15">
        <f>H1125 - SUMIF(F1166:F1175, "SR CASH", E1166:E1175)-SUMIF(F1192:F1194, "SR CASH", E1192:E1194)-SUMIF(F1186:F1188, "SR CASH", E1186:E1188)+SUMIF(F1180:F1182, "SR CASH", E1180:E1182)+SUMIF(F1198:F1203, "SR CASH", E1198:E1203)</f>
        <v>1633</v>
      </c>
    </row>
    <row r="1169">
      <c r="B1169" s="12">
        <v>4.0</v>
      </c>
      <c r="C1169" s="12"/>
      <c r="D1169" s="12"/>
      <c r="E1169" s="12"/>
      <c r="F1169" s="12"/>
      <c r="G1169" s="14" t="s">
        <v>10</v>
      </c>
      <c r="H1169" s="15">
        <f>H1126 - SUMIF(F1166:F1175, "DP CASH", E1166:E1175)-SUMIF(F1192:F1194, "DP CASH", E1192:E1194)-SUMIF(F1186:F1188, "DP CASH", E1186:E1188)+SUMIF(F1180:F1182, "DP CASH", E1180:E1182)+SUMIF(F1198:F1203, "DP CASH", E1198:E1203)</f>
        <v>839</v>
      </c>
    </row>
    <row r="1170">
      <c r="B1170" s="12">
        <v>5.0</v>
      </c>
      <c r="C1170" s="12"/>
      <c r="D1170" s="12"/>
      <c r="E1170" s="12"/>
      <c r="F1170" s="12"/>
      <c r="G1170" s="14" t="s">
        <v>11</v>
      </c>
      <c r="H1170" s="15">
        <f>H1127 - SUMIF(F1166:F1175, "SR A/C - TDCC", E1166:E1175)-SUMIF(F1192:F1194, "SR A/C - TDCC", E1192:E1194)-SUMIF(F1186:F1188, "SR A/C - TDCC", E1186:E1188)+SUMIF(F1180:F1182, "SR A/C - TDCC", E1180:E1182)+SUMIF(F1198:F1203, "SR A/C - TDCC", E1198:E1203)</f>
        <v>106373.4</v>
      </c>
    </row>
    <row r="1171">
      <c r="B1171" s="12">
        <v>6.0</v>
      </c>
      <c r="C1171" s="12"/>
      <c r="D1171" s="12"/>
      <c r="E1171" s="12"/>
      <c r="F1171" s="12"/>
      <c r="G1171" s="14" t="s">
        <v>12</v>
      </c>
      <c r="H1171" s="15">
        <f>H1128 - SUMIF(F1166:F1175, "DP A/C - IPPB", E1166:E1175)-SUMIF(F1192:F1194, "DP A/C - IPPB", E1192:E1194)-SUMIF(F1186:F1188, "DP A/C - IPPB", E1186:E1188)+SUMIF(F1180:F1182, "DP A/C - IPPB", E1180:E1182)+SUMIF(F1198:F1203, "DP A/C - IPPB", E1198:E1203)</f>
        <v>50</v>
      </c>
    </row>
    <row r="1172">
      <c r="B1172" s="12">
        <v>7.0</v>
      </c>
      <c r="C1172" s="12"/>
      <c r="D1172" s="12"/>
      <c r="E1172" s="12"/>
      <c r="F1172" s="12"/>
      <c r="G1172" s="16"/>
      <c r="H1172" s="5"/>
    </row>
    <row r="1173">
      <c r="B1173" s="12">
        <v>8.0</v>
      </c>
      <c r="C1173" s="12"/>
      <c r="D1173" s="12"/>
      <c r="E1173" s="12"/>
      <c r="F1173" s="12"/>
      <c r="G1173" s="17" t="s">
        <v>13</v>
      </c>
      <c r="H1173" s="5"/>
    </row>
    <row r="1174">
      <c r="B1174" s="12">
        <v>9.0</v>
      </c>
      <c r="C1174" s="12"/>
      <c r="D1174" s="12"/>
      <c r="E1174" s="12"/>
      <c r="F1174" s="12"/>
      <c r="G1174" s="18">
        <f>E1176+G1131</f>
        <v>0</v>
      </c>
      <c r="H1174" s="5"/>
    </row>
    <row r="1175">
      <c r="B1175" s="12">
        <v>10.0</v>
      </c>
      <c r="C1175" s="12"/>
      <c r="D1175" s="12"/>
      <c r="E1175" s="12"/>
      <c r="F1175" s="12"/>
      <c r="G1175" s="19" t="s">
        <v>14</v>
      </c>
      <c r="H1175" s="5"/>
    </row>
    <row r="1176">
      <c r="B1176" s="20" t="s">
        <v>15</v>
      </c>
      <c r="C1176" s="4"/>
      <c r="D1176" s="5"/>
      <c r="E1176" s="9">
        <f>SUM(E1166:E1175)</f>
        <v>0</v>
      </c>
      <c r="F1176" s="12"/>
      <c r="G1176" s="16">
        <f>E1183+G1133</f>
        <v>0</v>
      </c>
      <c r="H1176" s="5"/>
    </row>
    <row r="1177">
      <c r="B1177" s="16"/>
      <c r="C1177" s="4"/>
      <c r="D1177" s="4"/>
      <c r="E1177" s="4"/>
      <c r="F1177" s="5"/>
      <c r="G1177" s="21" t="s">
        <v>16</v>
      </c>
      <c r="H1177" s="5"/>
      <c r="I1177" s="1"/>
    </row>
    <row r="1178">
      <c r="B1178" s="22" t="s">
        <v>17</v>
      </c>
      <c r="C1178" s="4"/>
      <c r="D1178" s="4"/>
      <c r="E1178" s="4"/>
      <c r="F1178" s="5"/>
      <c r="G1178" s="16">
        <f>E1189+G1135-SUMIF(C1180:C1182,"Reimbursement",E1180:E1182)</f>
        <v>0</v>
      </c>
      <c r="H1178" s="5"/>
    </row>
    <row r="1179">
      <c r="B1179" s="9" t="s">
        <v>2</v>
      </c>
      <c r="C1179" s="23" t="s">
        <v>18</v>
      </c>
      <c r="D1179" s="20" t="s">
        <v>4</v>
      </c>
      <c r="E1179" s="9" t="s">
        <v>5</v>
      </c>
      <c r="F1179" s="9" t="s">
        <v>6</v>
      </c>
      <c r="G1179" s="24" t="s">
        <v>19</v>
      </c>
      <c r="H1179" s="5"/>
    </row>
    <row r="1180">
      <c r="B1180" s="12">
        <v>1.0</v>
      </c>
      <c r="C1180" s="28"/>
      <c r="D1180" s="12"/>
      <c r="E1180" s="12"/>
      <c r="F1180" s="12"/>
      <c r="G1180" s="26">
        <f>E1195+G1137</f>
        <v>0</v>
      </c>
      <c r="H1180" s="5"/>
    </row>
    <row r="1181">
      <c r="B1181" s="12">
        <v>2.0</v>
      </c>
      <c r="C1181" s="28"/>
      <c r="D1181" s="12"/>
      <c r="E1181" s="12"/>
      <c r="F1181" s="12"/>
      <c r="G1181" s="27"/>
      <c r="H1181" s="8"/>
    </row>
    <row r="1182">
      <c r="B1182" s="12">
        <v>3.0</v>
      </c>
      <c r="C1182" s="28"/>
      <c r="D1182" s="12"/>
      <c r="E1182" s="12"/>
      <c r="F1182" s="12"/>
      <c r="G1182" s="29"/>
      <c r="H1182" s="30"/>
    </row>
    <row r="1183">
      <c r="B1183" s="20" t="s">
        <v>15</v>
      </c>
      <c r="C1183" s="4"/>
      <c r="D1183" s="5"/>
      <c r="E1183" s="9">
        <f>SUM(E1180:E1182)</f>
        <v>0</v>
      </c>
      <c r="F1183" s="12"/>
      <c r="G1183" s="29"/>
      <c r="H1183" s="30"/>
    </row>
    <row r="1184">
      <c r="B1184" s="31" t="s">
        <v>20</v>
      </c>
      <c r="C1184" s="4"/>
      <c r="D1184" s="4"/>
      <c r="E1184" s="4"/>
      <c r="F1184" s="5"/>
      <c r="G1184" s="29"/>
      <c r="H1184" s="30"/>
    </row>
    <row r="1185">
      <c r="B1185" s="9" t="s">
        <v>2</v>
      </c>
      <c r="C1185" s="23" t="s">
        <v>21</v>
      </c>
      <c r="D1185" s="20" t="s">
        <v>4</v>
      </c>
      <c r="E1185" s="9" t="s">
        <v>5</v>
      </c>
      <c r="F1185" s="9" t="s">
        <v>6</v>
      </c>
      <c r="G1185" s="29"/>
      <c r="H1185" s="30"/>
    </row>
    <row r="1186">
      <c r="B1186" s="12">
        <v>1.0</v>
      </c>
      <c r="C1186" s="28"/>
      <c r="D1186" s="12"/>
      <c r="E1186" s="12"/>
      <c r="F1186" s="12"/>
      <c r="G1186" s="29"/>
      <c r="H1186" s="30"/>
    </row>
    <row r="1187">
      <c r="B1187" s="12">
        <v>2.0</v>
      </c>
      <c r="C1187" s="13"/>
      <c r="D1187" s="12"/>
      <c r="E1187" s="12"/>
      <c r="F1187" s="12"/>
      <c r="G1187" s="29"/>
      <c r="H1187" s="30"/>
    </row>
    <row r="1188">
      <c r="B1188" s="12">
        <v>3.0</v>
      </c>
      <c r="C1188" s="13"/>
      <c r="D1188" s="12"/>
      <c r="E1188" s="12"/>
      <c r="F1188" s="12"/>
      <c r="G1188" s="29"/>
      <c r="H1188" s="30"/>
    </row>
    <row r="1189">
      <c r="B1189" s="20" t="s">
        <v>15</v>
      </c>
      <c r="C1189" s="4"/>
      <c r="D1189" s="5"/>
      <c r="E1189" s="9">
        <f>SUM(E1186:E1188)</f>
        <v>0</v>
      </c>
      <c r="F1189" s="12"/>
      <c r="G1189" s="29"/>
      <c r="H1189" s="30"/>
    </row>
    <row r="1190">
      <c r="B1190" s="32" t="s">
        <v>22</v>
      </c>
      <c r="C1190" s="4"/>
      <c r="D1190" s="4"/>
      <c r="E1190" s="4"/>
      <c r="F1190" s="5"/>
      <c r="G1190" s="29"/>
      <c r="H1190" s="30"/>
    </row>
    <row r="1191">
      <c r="B1191" s="9" t="s">
        <v>2</v>
      </c>
      <c r="C1191" s="23" t="s">
        <v>23</v>
      </c>
      <c r="D1191" s="20" t="s">
        <v>4</v>
      </c>
      <c r="E1191" s="9" t="s">
        <v>5</v>
      </c>
      <c r="F1191" s="9" t="s">
        <v>6</v>
      </c>
      <c r="G1191" s="29"/>
      <c r="H1191" s="30"/>
    </row>
    <row r="1192">
      <c r="B1192" s="12">
        <v>1.0</v>
      </c>
      <c r="C1192" s="28"/>
      <c r="D1192" s="12"/>
      <c r="E1192" s="12"/>
      <c r="F1192" s="12"/>
      <c r="G1192" s="29"/>
      <c r="H1192" s="30"/>
    </row>
    <row r="1193">
      <c r="B1193" s="12">
        <v>2.0</v>
      </c>
      <c r="C1193" s="13"/>
      <c r="D1193" s="12"/>
      <c r="E1193" s="12"/>
      <c r="F1193" s="12"/>
      <c r="G1193" s="29"/>
      <c r="H1193" s="30"/>
    </row>
    <row r="1194">
      <c r="B1194" s="12">
        <v>3.0</v>
      </c>
      <c r="C1194" s="13"/>
      <c r="D1194" s="12"/>
      <c r="E1194" s="12"/>
      <c r="F1194" s="12"/>
      <c r="G1194" s="29"/>
      <c r="H1194" s="30"/>
    </row>
    <row r="1195">
      <c r="B1195" s="20" t="s">
        <v>15</v>
      </c>
      <c r="C1195" s="4"/>
      <c r="D1195" s="5"/>
      <c r="E1195" s="9">
        <f>SUM(E1192:E1194)</f>
        <v>0</v>
      </c>
      <c r="F1195" s="12"/>
      <c r="G1195" s="29"/>
      <c r="H1195" s="30"/>
    </row>
    <row r="1196">
      <c r="B1196" s="32" t="s">
        <v>24</v>
      </c>
      <c r="C1196" s="4"/>
      <c r="D1196" s="4"/>
      <c r="E1196" s="4"/>
      <c r="F1196" s="5"/>
      <c r="G1196" s="29"/>
      <c r="H1196" s="30"/>
    </row>
    <row r="1197">
      <c r="B1197" s="9" t="s">
        <v>2</v>
      </c>
      <c r="C1197" s="33" t="s">
        <v>25</v>
      </c>
      <c r="D1197" s="33" t="s">
        <v>26</v>
      </c>
      <c r="E1197" s="9" t="s">
        <v>5</v>
      </c>
      <c r="F1197" s="9" t="s">
        <v>6</v>
      </c>
      <c r="G1197" s="29"/>
      <c r="H1197" s="30"/>
    </row>
    <row r="1198">
      <c r="B1198" s="12">
        <v>1.0</v>
      </c>
      <c r="C1198" s="13"/>
      <c r="D1198" s="13"/>
      <c r="E1198" s="12"/>
      <c r="F1198" s="12"/>
      <c r="G1198" s="29"/>
      <c r="H1198" s="30"/>
    </row>
    <row r="1199">
      <c r="B1199" s="12">
        <v>2.0</v>
      </c>
      <c r="C1199" s="13"/>
      <c r="D1199" s="13"/>
      <c r="E1199" s="12"/>
      <c r="F1199" s="12"/>
      <c r="G1199" s="29"/>
      <c r="H1199" s="30"/>
    </row>
    <row r="1200">
      <c r="B1200" s="12">
        <v>3.0</v>
      </c>
      <c r="C1200" s="12"/>
      <c r="D1200" s="12"/>
      <c r="E1200" s="12"/>
      <c r="F1200" s="12"/>
      <c r="G1200" s="29"/>
      <c r="H1200" s="30"/>
    </row>
    <row r="1201">
      <c r="B1201" s="12">
        <v>4.0</v>
      </c>
      <c r="C1201" s="12"/>
      <c r="D1201" s="12"/>
      <c r="E1201" s="12"/>
      <c r="F1201" s="12"/>
      <c r="G1201" s="29"/>
      <c r="H1201" s="30"/>
    </row>
    <row r="1202">
      <c r="B1202" s="12">
        <v>5.0</v>
      </c>
      <c r="C1202" s="12"/>
      <c r="D1202" s="12"/>
      <c r="E1202" s="12"/>
      <c r="F1202" s="12"/>
      <c r="G1202" s="29"/>
      <c r="H1202" s="30"/>
    </row>
    <row r="1203">
      <c r="B1203" s="12">
        <v>6.0</v>
      </c>
      <c r="C1203" s="12"/>
      <c r="D1203" s="12"/>
      <c r="E1203" s="12"/>
      <c r="F1203" s="12"/>
      <c r="G1203" s="10"/>
      <c r="H1203" s="11"/>
    </row>
    <row r="1204">
      <c r="B1204" s="34"/>
    </row>
    <row r="1206">
      <c r="A1206" s="1"/>
      <c r="B1206" s="3">
        <v>45837.0</v>
      </c>
      <c r="C1206" s="4"/>
      <c r="D1206" s="4"/>
      <c r="E1206" s="4"/>
      <c r="F1206" s="4"/>
      <c r="G1206" s="4"/>
      <c r="H1206" s="5"/>
    </row>
    <row r="1207">
      <c r="B1207" s="6" t="s">
        <v>0</v>
      </c>
      <c r="C1207" s="4"/>
      <c r="D1207" s="4"/>
      <c r="E1207" s="4"/>
      <c r="F1207" s="5"/>
      <c r="G1207" s="7" t="s">
        <v>1</v>
      </c>
      <c r="H1207" s="8"/>
    </row>
    <row r="1208">
      <c r="B1208" s="9" t="s">
        <v>2</v>
      </c>
      <c r="C1208" s="9" t="s">
        <v>3</v>
      </c>
      <c r="D1208" s="9" t="s">
        <v>4</v>
      </c>
      <c r="E1208" s="9" t="s">
        <v>5</v>
      </c>
      <c r="F1208" s="9" t="s">
        <v>6</v>
      </c>
      <c r="G1208" s="10"/>
      <c r="H1208" s="11"/>
    </row>
    <row r="1209">
      <c r="B1209" s="12">
        <v>1.0</v>
      </c>
      <c r="C1209" s="13"/>
      <c r="D1209" s="12"/>
      <c r="E1209" s="12"/>
      <c r="F1209" s="12"/>
      <c r="G1209" s="14" t="s">
        <v>7</v>
      </c>
      <c r="H1209" s="15">
        <f>H1166 - SUMIF(F1209:F1218, "SR A/C - HDFC", E1209:E1218)-SUMIF(F1235:F1237, "SR A/C - HDFC", E1235:E1237)-SUMIF(F1229:F1231, "SR A/C - HDFC", E1229:E1231)+SUMIF(F1223:F1225, "SR A/C - HDFC", E1223:E1225)+SUMIF(F1241:F1246, "SR A/C - HDFC", E1241:E1246)</f>
        <v>3303.73</v>
      </c>
    </row>
    <row r="1210">
      <c r="B1210" s="12">
        <v>2.0</v>
      </c>
      <c r="C1210" s="12"/>
      <c r="D1210" s="12"/>
      <c r="E1210" s="12"/>
      <c r="F1210" s="12"/>
      <c r="G1210" s="14" t="s">
        <v>8</v>
      </c>
      <c r="H1210" s="15">
        <f>H1167 - SUMIF(F1209:F1218, "DP A/C - Salary", E1209:E1218)-SUMIF(F1235:F1237, "DP A/C - Salary", E1235:E1237)-SUMIF(F1229:F1231, "DP A/C - Salary", E1229:E1231)+SUMIF(F1223:F1225, "DP A/C - Salary", E1223:E1225)+SUMIF(F1241:F1246, "DP A/C - Salary", E1241:E1246)</f>
        <v>5928</v>
      </c>
    </row>
    <row r="1211">
      <c r="B1211" s="12">
        <v>3.0</v>
      </c>
      <c r="C1211" s="12"/>
      <c r="D1211" s="12"/>
      <c r="E1211" s="12"/>
      <c r="F1211" s="12"/>
      <c r="G1211" s="14" t="s">
        <v>9</v>
      </c>
      <c r="H1211" s="15">
        <f>H1168 - SUMIF(F1209:F1218, "SR CASH", E1209:E1218)-SUMIF(F1235:F1237, "SR CASH", E1235:E1237)-SUMIF(F1229:F1231, "SR CASH", E1229:E1231)+SUMIF(F1223:F1225, "SR CASH", E1223:E1225)+SUMIF(F1241:F1246, "SR CASH", E1241:E1246)</f>
        <v>1633</v>
      </c>
    </row>
    <row r="1212">
      <c r="B1212" s="12">
        <v>4.0</v>
      </c>
      <c r="C1212" s="12"/>
      <c r="D1212" s="12"/>
      <c r="E1212" s="12"/>
      <c r="F1212" s="12"/>
      <c r="G1212" s="14" t="s">
        <v>10</v>
      </c>
      <c r="H1212" s="15">
        <f>H1169 - SUMIF(F1209:F1218, "DP CASH", E1209:E1218)-SUMIF(F1235:F1237, "DP CASH", E1235:E1237)-SUMIF(F1229:F1231, "DP CASH", E1229:E1231)+SUMIF(F1223:F1225, "DP CASH", E1223:E1225)+SUMIF(F1241:F1246, "DP CASH", E1241:E1246)</f>
        <v>839</v>
      </c>
    </row>
    <row r="1213">
      <c r="B1213" s="12">
        <v>5.0</v>
      </c>
      <c r="C1213" s="12"/>
      <c r="D1213" s="12"/>
      <c r="E1213" s="12"/>
      <c r="F1213" s="12"/>
      <c r="G1213" s="14" t="s">
        <v>11</v>
      </c>
      <c r="H1213" s="15">
        <f>H1170 - SUMIF(F1209:F1218, "SR A/C - TDCC", E1209:E1218)-SUMIF(F1235:F1237, "SR A/C - TDCC", E1235:E1237)-SUMIF(F1229:F1231, "SR A/C - TDCC", E1229:E1231)+SUMIF(F1223:F1225, "SR A/C - TDCC", E1223:E1225)+SUMIF(F1241:F1246, "SR A/C - TDCC", E1241:E1246)</f>
        <v>106373.4</v>
      </c>
    </row>
    <row r="1214">
      <c r="B1214" s="12">
        <v>6.0</v>
      </c>
      <c r="C1214" s="12"/>
      <c r="D1214" s="12"/>
      <c r="E1214" s="12"/>
      <c r="F1214" s="12"/>
      <c r="G1214" s="14" t="s">
        <v>12</v>
      </c>
      <c r="H1214" s="15">
        <f>H1171 - SUMIF(F1209:F1218, "DP A/C - IPPB", E1209:E1218)-SUMIF(F1235:F1237, "DP A/C - IPPB", E1235:E1237)-SUMIF(F1229:F1231, "DP A/C - IPPB", E1229:E1231)+SUMIF(F1223:F1225, "DP A/C - IPPB", E1223:E1225)+SUMIF(F1241:F1246, "DP A/C - IPPB", E1241:E1246)</f>
        <v>50</v>
      </c>
    </row>
    <row r="1215">
      <c r="B1215" s="12">
        <v>7.0</v>
      </c>
      <c r="C1215" s="12"/>
      <c r="D1215" s="12"/>
      <c r="E1215" s="12"/>
      <c r="F1215" s="12"/>
      <c r="G1215" s="16"/>
      <c r="H1215" s="5"/>
    </row>
    <row r="1216">
      <c r="B1216" s="12">
        <v>8.0</v>
      </c>
      <c r="C1216" s="12"/>
      <c r="D1216" s="12"/>
      <c r="E1216" s="12"/>
      <c r="F1216" s="12"/>
      <c r="G1216" s="17" t="s">
        <v>13</v>
      </c>
      <c r="H1216" s="5"/>
    </row>
    <row r="1217">
      <c r="B1217" s="12">
        <v>9.0</v>
      </c>
      <c r="C1217" s="12"/>
      <c r="D1217" s="12"/>
      <c r="E1217" s="12"/>
      <c r="F1217" s="12"/>
      <c r="G1217" s="18">
        <f>E1219+G1174</f>
        <v>0</v>
      </c>
      <c r="H1217" s="5"/>
    </row>
    <row r="1218">
      <c r="B1218" s="12">
        <v>10.0</v>
      </c>
      <c r="C1218" s="12"/>
      <c r="D1218" s="12"/>
      <c r="E1218" s="12"/>
      <c r="F1218" s="12"/>
      <c r="G1218" s="19" t="s">
        <v>14</v>
      </c>
      <c r="H1218" s="5"/>
    </row>
    <row r="1219">
      <c r="B1219" s="20" t="s">
        <v>15</v>
      </c>
      <c r="C1219" s="4"/>
      <c r="D1219" s="5"/>
      <c r="E1219" s="9">
        <f>SUM(E1209:E1218)</f>
        <v>0</v>
      </c>
      <c r="F1219" s="12"/>
      <c r="G1219" s="16">
        <f>E1226+G1176</f>
        <v>0</v>
      </c>
      <c r="H1219" s="5"/>
    </row>
    <row r="1220">
      <c r="B1220" s="16"/>
      <c r="C1220" s="4"/>
      <c r="D1220" s="4"/>
      <c r="E1220" s="4"/>
      <c r="F1220" s="5"/>
      <c r="G1220" s="21" t="s">
        <v>16</v>
      </c>
      <c r="H1220" s="5"/>
      <c r="I1220" s="1"/>
    </row>
    <row r="1221">
      <c r="B1221" s="22" t="s">
        <v>17</v>
      </c>
      <c r="C1221" s="4"/>
      <c r="D1221" s="4"/>
      <c r="E1221" s="4"/>
      <c r="F1221" s="5"/>
      <c r="G1221" s="16">
        <f>E1232+G1178-SUMIF(C1223:C1225,"Reimbursement",E1223:E1225)</f>
        <v>0</v>
      </c>
      <c r="H1221" s="5"/>
    </row>
    <row r="1222">
      <c r="B1222" s="9" t="s">
        <v>2</v>
      </c>
      <c r="C1222" s="23" t="s">
        <v>18</v>
      </c>
      <c r="D1222" s="20" t="s">
        <v>4</v>
      </c>
      <c r="E1222" s="9" t="s">
        <v>5</v>
      </c>
      <c r="F1222" s="9" t="s">
        <v>6</v>
      </c>
      <c r="G1222" s="24" t="s">
        <v>19</v>
      </c>
      <c r="H1222" s="5"/>
    </row>
    <row r="1223">
      <c r="B1223" s="12">
        <v>1.0</v>
      </c>
      <c r="C1223" s="28"/>
      <c r="D1223" s="12"/>
      <c r="E1223" s="12"/>
      <c r="F1223" s="12"/>
      <c r="G1223" s="26">
        <f>E1238+G1180</f>
        <v>0</v>
      </c>
      <c r="H1223" s="5"/>
    </row>
    <row r="1224">
      <c r="B1224" s="12">
        <v>2.0</v>
      </c>
      <c r="C1224" s="28"/>
      <c r="D1224" s="12"/>
      <c r="E1224" s="12"/>
      <c r="F1224" s="12"/>
      <c r="G1224" s="27"/>
      <c r="H1224" s="8"/>
    </row>
    <row r="1225">
      <c r="B1225" s="12">
        <v>3.0</v>
      </c>
      <c r="C1225" s="28"/>
      <c r="D1225" s="12"/>
      <c r="E1225" s="12"/>
      <c r="F1225" s="12"/>
      <c r="G1225" s="29"/>
      <c r="H1225" s="30"/>
    </row>
    <row r="1226">
      <c r="B1226" s="20" t="s">
        <v>15</v>
      </c>
      <c r="C1226" s="4"/>
      <c r="D1226" s="5"/>
      <c r="E1226" s="9">
        <f>SUM(E1223:E1225)</f>
        <v>0</v>
      </c>
      <c r="F1226" s="12"/>
      <c r="G1226" s="29"/>
      <c r="H1226" s="30"/>
    </row>
    <row r="1227">
      <c r="B1227" s="31" t="s">
        <v>20</v>
      </c>
      <c r="C1227" s="4"/>
      <c r="D1227" s="4"/>
      <c r="E1227" s="4"/>
      <c r="F1227" s="5"/>
      <c r="G1227" s="29"/>
      <c r="H1227" s="30"/>
    </row>
    <row r="1228">
      <c r="B1228" s="9" t="s">
        <v>2</v>
      </c>
      <c r="C1228" s="23" t="s">
        <v>21</v>
      </c>
      <c r="D1228" s="20" t="s">
        <v>4</v>
      </c>
      <c r="E1228" s="9" t="s">
        <v>5</v>
      </c>
      <c r="F1228" s="9" t="s">
        <v>6</v>
      </c>
      <c r="G1228" s="29"/>
      <c r="H1228" s="30"/>
    </row>
    <row r="1229">
      <c r="B1229" s="12">
        <v>1.0</v>
      </c>
      <c r="C1229" s="28"/>
      <c r="D1229" s="12"/>
      <c r="E1229" s="12"/>
      <c r="F1229" s="12"/>
      <c r="G1229" s="29"/>
      <c r="H1229" s="30"/>
    </row>
    <row r="1230">
      <c r="B1230" s="12">
        <v>2.0</v>
      </c>
      <c r="C1230" s="13"/>
      <c r="D1230" s="12"/>
      <c r="E1230" s="12"/>
      <c r="F1230" s="12"/>
      <c r="G1230" s="29"/>
      <c r="H1230" s="30"/>
    </row>
    <row r="1231">
      <c r="B1231" s="12">
        <v>3.0</v>
      </c>
      <c r="C1231" s="13"/>
      <c r="D1231" s="12"/>
      <c r="E1231" s="12"/>
      <c r="F1231" s="12"/>
      <c r="G1231" s="29"/>
      <c r="H1231" s="30"/>
    </row>
    <row r="1232">
      <c r="B1232" s="20" t="s">
        <v>15</v>
      </c>
      <c r="C1232" s="4"/>
      <c r="D1232" s="5"/>
      <c r="E1232" s="9">
        <f>SUM(E1229:E1231)</f>
        <v>0</v>
      </c>
      <c r="F1232" s="12"/>
      <c r="G1232" s="29"/>
      <c r="H1232" s="30"/>
    </row>
    <row r="1233">
      <c r="B1233" s="32" t="s">
        <v>22</v>
      </c>
      <c r="C1233" s="4"/>
      <c r="D1233" s="4"/>
      <c r="E1233" s="4"/>
      <c r="F1233" s="5"/>
      <c r="G1233" s="29"/>
      <c r="H1233" s="30"/>
    </row>
    <row r="1234">
      <c r="B1234" s="9" t="s">
        <v>2</v>
      </c>
      <c r="C1234" s="23" t="s">
        <v>23</v>
      </c>
      <c r="D1234" s="20" t="s">
        <v>4</v>
      </c>
      <c r="E1234" s="9" t="s">
        <v>5</v>
      </c>
      <c r="F1234" s="9" t="s">
        <v>6</v>
      </c>
      <c r="G1234" s="29"/>
      <c r="H1234" s="30"/>
    </row>
    <row r="1235">
      <c r="B1235" s="12">
        <v>1.0</v>
      </c>
      <c r="C1235" s="28"/>
      <c r="D1235" s="12"/>
      <c r="E1235" s="12"/>
      <c r="F1235" s="12"/>
      <c r="G1235" s="29"/>
      <c r="H1235" s="30"/>
    </row>
    <row r="1236">
      <c r="B1236" s="12">
        <v>2.0</v>
      </c>
      <c r="C1236" s="13"/>
      <c r="D1236" s="12"/>
      <c r="E1236" s="12"/>
      <c r="F1236" s="12"/>
      <c r="G1236" s="29"/>
      <c r="H1236" s="30"/>
    </row>
    <row r="1237">
      <c r="B1237" s="12">
        <v>3.0</v>
      </c>
      <c r="C1237" s="13"/>
      <c r="D1237" s="12"/>
      <c r="E1237" s="12"/>
      <c r="F1237" s="12"/>
      <c r="G1237" s="29"/>
      <c r="H1237" s="30"/>
    </row>
    <row r="1238">
      <c r="B1238" s="20" t="s">
        <v>15</v>
      </c>
      <c r="C1238" s="4"/>
      <c r="D1238" s="5"/>
      <c r="E1238" s="9">
        <f>SUM(E1235:E1237)</f>
        <v>0</v>
      </c>
      <c r="F1238" s="12"/>
      <c r="G1238" s="29"/>
      <c r="H1238" s="30"/>
    </row>
    <row r="1239">
      <c r="B1239" s="32" t="s">
        <v>24</v>
      </c>
      <c r="C1239" s="4"/>
      <c r="D1239" s="4"/>
      <c r="E1239" s="4"/>
      <c r="F1239" s="5"/>
      <c r="G1239" s="29"/>
      <c r="H1239" s="30"/>
    </row>
    <row r="1240">
      <c r="B1240" s="9" t="s">
        <v>2</v>
      </c>
      <c r="C1240" s="33" t="s">
        <v>25</v>
      </c>
      <c r="D1240" s="33" t="s">
        <v>26</v>
      </c>
      <c r="E1240" s="9" t="s">
        <v>5</v>
      </c>
      <c r="F1240" s="9" t="s">
        <v>6</v>
      </c>
      <c r="G1240" s="29"/>
      <c r="H1240" s="30"/>
    </row>
    <row r="1241">
      <c r="B1241" s="12">
        <v>1.0</v>
      </c>
      <c r="C1241" s="13"/>
      <c r="D1241" s="13"/>
      <c r="E1241" s="12"/>
      <c r="F1241" s="12"/>
      <c r="G1241" s="29"/>
      <c r="H1241" s="30"/>
    </row>
    <row r="1242">
      <c r="B1242" s="12">
        <v>2.0</v>
      </c>
      <c r="C1242" s="13"/>
      <c r="D1242" s="13"/>
      <c r="E1242" s="12"/>
      <c r="F1242" s="12"/>
      <c r="G1242" s="29"/>
      <c r="H1242" s="30"/>
    </row>
    <row r="1243">
      <c r="B1243" s="12">
        <v>3.0</v>
      </c>
      <c r="C1243" s="12"/>
      <c r="D1243" s="12"/>
      <c r="E1243" s="12"/>
      <c r="F1243" s="12"/>
      <c r="G1243" s="29"/>
      <c r="H1243" s="30"/>
    </row>
    <row r="1244">
      <c r="B1244" s="12">
        <v>4.0</v>
      </c>
      <c r="C1244" s="12"/>
      <c r="D1244" s="12"/>
      <c r="E1244" s="12"/>
      <c r="F1244" s="12"/>
      <c r="G1244" s="29"/>
      <c r="H1244" s="30"/>
    </row>
    <row r="1245">
      <c r="B1245" s="12">
        <v>5.0</v>
      </c>
      <c r="C1245" s="12"/>
      <c r="D1245" s="12"/>
      <c r="E1245" s="12"/>
      <c r="F1245" s="12"/>
      <c r="G1245" s="29"/>
      <c r="H1245" s="30"/>
    </row>
    <row r="1246">
      <c r="B1246" s="12">
        <v>6.0</v>
      </c>
      <c r="C1246" s="12"/>
      <c r="D1246" s="12"/>
      <c r="E1246" s="12"/>
      <c r="F1246" s="12"/>
      <c r="G1246" s="10"/>
      <c r="H1246" s="11"/>
    </row>
    <row r="1247">
      <c r="B1247" s="34"/>
    </row>
    <row r="1249">
      <c r="A1249" s="1"/>
      <c r="B1249" s="3">
        <v>45838.0</v>
      </c>
      <c r="C1249" s="4"/>
      <c r="D1249" s="4"/>
      <c r="E1249" s="4"/>
      <c r="F1249" s="4"/>
      <c r="G1249" s="4"/>
      <c r="H1249" s="5"/>
    </row>
    <row r="1250">
      <c r="B1250" s="6" t="s">
        <v>0</v>
      </c>
      <c r="C1250" s="4"/>
      <c r="D1250" s="4"/>
      <c r="E1250" s="4"/>
      <c r="F1250" s="5"/>
      <c r="G1250" s="7" t="s">
        <v>1</v>
      </c>
      <c r="H1250" s="8"/>
    </row>
    <row r="1251">
      <c r="B1251" s="9" t="s">
        <v>2</v>
      </c>
      <c r="C1251" s="9" t="s">
        <v>3</v>
      </c>
      <c r="D1251" s="9" t="s">
        <v>4</v>
      </c>
      <c r="E1251" s="9" t="s">
        <v>5</v>
      </c>
      <c r="F1251" s="9" t="s">
        <v>6</v>
      </c>
      <c r="G1251" s="10"/>
      <c r="H1251" s="11"/>
    </row>
    <row r="1252">
      <c r="B1252" s="12">
        <v>1.0</v>
      </c>
      <c r="C1252" s="13"/>
      <c r="D1252" s="12"/>
      <c r="E1252" s="12"/>
      <c r="F1252" s="12"/>
      <c r="G1252" s="14" t="s">
        <v>7</v>
      </c>
      <c r="H1252" s="15">
        <f>H1209 - SUMIF(F1252:F1261, "SR A/C - HDFC", E1252:E1261)-SUMIF(F1278:F1280, "SR A/C - HDFC", E1278:E1280)-SUMIF(F1272:F1274, "SR A/C - HDFC", E1272:E1274)+SUMIF(F1266:F1268, "SR A/C - HDFC", E1266:E1268)+SUMIF(F1284:F1289, "SR A/C - HDFC", E1284:E1289)</f>
        <v>3303.73</v>
      </c>
    </row>
    <row r="1253">
      <c r="B1253" s="12">
        <v>2.0</v>
      </c>
      <c r="C1253" s="12"/>
      <c r="D1253" s="12"/>
      <c r="E1253" s="12"/>
      <c r="F1253" s="12"/>
      <c r="G1253" s="14" t="s">
        <v>8</v>
      </c>
      <c r="H1253" s="15">
        <f>H1210 - SUMIF(F1252:F1261, "DP A/C - Salary", E1252:E1261)-SUMIF(F1278:F1280, "DP A/C - Salary", E1278:E1280)-SUMIF(F1272:F1274, "DP A/C - Salary", E1272:E1274)+SUMIF(F1266:F1268, "DP A/C - Salary", E1266:E1268)+SUMIF(F1284:F1289, "DP A/C - Salary", E1284:E1289)</f>
        <v>5928</v>
      </c>
    </row>
    <row r="1254">
      <c r="B1254" s="12">
        <v>3.0</v>
      </c>
      <c r="C1254" s="12"/>
      <c r="D1254" s="12"/>
      <c r="E1254" s="12"/>
      <c r="F1254" s="12"/>
      <c r="G1254" s="14" t="s">
        <v>9</v>
      </c>
      <c r="H1254" s="15">
        <f>H1211 - SUMIF(F1252:F1261, "SR CASH", E1252:E1261)-SUMIF(F1278:F1280, "SR CASH", E1278:E1280)-SUMIF(F1272:F1274, "SR CASH", E1272:E1274)+SUMIF(F1266:F1268, "SR CASH", E1266:E1268)+SUMIF(F1284:F1289, "SR CASH", E1284:E1289)</f>
        <v>1633</v>
      </c>
    </row>
    <row r="1255">
      <c r="B1255" s="12">
        <v>4.0</v>
      </c>
      <c r="C1255" s="12"/>
      <c r="D1255" s="12"/>
      <c r="E1255" s="12"/>
      <c r="F1255" s="12"/>
      <c r="G1255" s="14" t="s">
        <v>10</v>
      </c>
      <c r="H1255" s="15">
        <f>H1212 - SUMIF(F1252:F1261, "DP CASH", E1252:E1261)-SUMIF(F1278:F1280, "DP CASH", E1278:E1280)-SUMIF(F1272:F1274, "DP CASH", E1272:E1274)+SUMIF(F1266:F1268, "DP CASH", E1266:E1268)+SUMIF(F1284:F1289, "DP CASH", E1284:E1289)</f>
        <v>839</v>
      </c>
    </row>
    <row r="1256">
      <c r="B1256" s="12">
        <v>5.0</v>
      </c>
      <c r="C1256" s="12"/>
      <c r="D1256" s="12"/>
      <c r="E1256" s="12"/>
      <c r="F1256" s="12"/>
      <c r="G1256" s="14" t="s">
        <v>11</v>
      </c>
      <c r="H1256" s="15">
        <f>H1213 - SUMIF(F1252:F1261, "SR A/C - TDCC", E1252:E1261)-SUMIF(F1278:F1280, "SR A/C - TDCC", E1278:E1280)-SUMIF(F1272:F1274, "SR A/C - TDCC", E1272:E1274)+SUMIF(F1266:F1268, "SR A/C - TDCC", E1266:E1268)+SUMIF(F1284:F1289, "SR A/C - TDCC", E1284:E1289)</f>
        <v>106373.4</v>
      </c>
    </row>
    <row r="1257">
      <c r="B1257" s="12">
        <v>6.0</v>
      </c>
      <c r="C1257" s="12"/>
      <c r="D1257" s="12"/>
      <c r="E1257" s="12"/>
      <c r="F1257" s="12"/>
      <c r="G1257" s="14" t="s">
        <v>12</v>
      </c>
      <c r="H1257" s="15">
        <f>H1214 - SUMIF(F1252:F1261, "DP A/C - IPPB", E1252:E1261)-SUMIF(F1278:F1280, "DP A/C - IPPB", E1278:E1280)-SUMIF(F1272:F1274, "DP A/C - IPPB", E1272:E1274)+SUMIF(F1266:F1268, "DP A/C - IPPB", E1266:E1268)+SUMIF(F1284:F1289, "DP A/C - IPPB", E1284:E1289)</f>
        <v>50</v>
      </c>
    </row>
    <row r="1258">
      <c r="B1258" s="12">
        <v>7.0</v>
      </c>
      <c r="C1258" s="12"/>
      <c r="D1258" s="12"/>
      <c r="E1258" s="12"/>
      <c r="F1258" s="12"/>
      <c r="G1258" s="16"/>
      <c r="H1258" s="5"/>
    </row>
    <row r="1259">
      <c r="B1259" s="12">
        <v>8.0</v>
      </c>
      <c r="C1259" s="12"/>
      <c r="D1259" s="12"/>
      <c r="E1259" s="12"/>
      <c r="F1259" s="12"/>
      <c r="G1259" s="17" t="s">
        <v>13</v>
      </c>
      <c r="H1259" s="5"/>
    </row>
    <row r="1260">
      <c r="B1260" s="12">
        <v>9.0</v>
      </c>
      <c r="C1260" s="12"/>
      <c r="D1260" s="12"/>
      <c r="E1260" s="12"/>
      <c r="F1260" s="12"/>
      <c r="G1260" s="18">
        <f>E1262+G1217</f>
        <v>0</v>
      </c>
      <c r="H1260" s="5"/>
    </row>
    <row r="1261">
      <c r="B1261" s="12">
        <v>10.0</v>
      </c>
      <c r="C1261" s="12"/>
      <c r="D1261" s="12"/>
      <c r="E1261" s="12"/>
      <c r="F1261" s="12"/>
      <c r="G1261" s="19" t="s">
        <v>14</v>
      </c>
      <c r="H1261" s="5"/>
    </row>
    <row r="1262">
      <c r="B1262" s="20" t="s">
        <v>15</v>
      </c>
      <c r="C1262" s="4"/>
      <c r="D1262" s="5"/>
      <c r="E1262" s="9">
        <f>SUM(E1252:E1261)</f>
        <v>0</v>
      </c>
      <c r="F1262" s="12"/>
      <c r="G1262" s="16">
        <f>E1269+G1219</f>
        <v>0</v>
      </c>
      <c r="H1262" s="5"/>
    </row>
    <row r="1263">
      <c r="B1263" s="16"/>
      <c r="C1263" s="4"/>
      <c r="D1263" s="4"/>
      <c r="E1263" s="4"/>
      <c r="F1263" s="5"/>
      <c r="G1263" s="21" t="s">
        <v>16</v>
      </c>
      <c r="H1263" s="5"/>
      <c r="I1263" s="1"/>
    </row>
    <row r="1264">
      <c r="B1264" s="22" t="s">
        <v>17</v>
      </c>
      <c r="C1264" s="4"/>
      <c r="D1264" s="4"/>
      <c r="E1264" s="4"/>
      <c r="F1264" s="5"/>
      <c r="G1264" s="16">
        <f>E1275+G1221-SUMIF(C1266:C1268,"Reimbursement",E1266:E1268)</f>
        <v>0</v>
      </c>
      <c r="H1264" s="5"/>
    </row>
    <row r="1265">
      <c r="B1265" s="9" t="s">
        <v>2</v>
      </c>
      <c r="C1265" s="23" t="s">
        <v>18</v>
      </c>
      <c r="D1265" s="20" t="s">
        <v>4</v>
      </c>
      <c r="E1265" s="9" t="s">
        <v>5</v>
      </c>
      <c r="F1265" s="9" t="s">
        <v>6</v>
      </c>
      <c r="G1265" s="24" t="s">
        <v>19</v>
      </c>
      <c r="H1265" s="5"/>
    </row>
    <row r="1266">
      <c r="B1266" s="12">
        <v>1.0</v>
      </c>
      <c r="C1266" s="28"/>
      <c r="D1266" s="12"/>
      <c r="E1266" s="12"/>
      <c r="F1266" s="12"/>
      <c r="G1266" s="26">
        <f>E1281+G1223</f>
        <v>0</v>
      </c>
      <c r="H1266" s="5"/>
    </row>
    <row r="1267">
      <c r="B1267" s="12">
        <v>2.0</v>
      </c>
      <c r="C1267" s="28"/>
      <c r="D1267" s="12"/>
      <c r="E1267" s="12"/>
      <c r="F1267" s="12"/>
      <c r="G1267" s="27"/>
      <c r="H1267" s="8"/>
    </row>
    <row r="1268">
      <c r="B1268" s="12">
        <v>3.0</v>
      </c>
      <c r="C1268" s="28"/>
      <c r="D1268" s="12"/>
      <c r="E1268" s="12"/>
      <c r="F1268" s="12"/>
      <c r="G1268" s="29"/>
      <c r="H1268" s="30"/>
    </row>
    <row r="1269">
      <c r="B1269" s="20" t="s">
        <v>15</v>
      </c>
      <c r="C1269" s="4"/>
      <c r="D1269" s="5"/>
      <c r="E1269" s="9">
        <f>SUM(E1266:E1268)</f>
        <v>0</v>
      </c>
      <c r="F1269" s="12"/>
      <c r="G1269" s="29"/>
      <c r="H1269" s="30"/>
    </row>
    <row r="1270">
      <c r="B1270" s="31" t="s">
        <v>20</v>
      </c>
      <c r="C1270" s="4"/>
      <c r="D1270" s="4"/>
      <c r="E1270" s="4"/>
      <c r="F1270" s="5"/>
      <c r="G1270" s="29"/>
      <c r="H1270" s="30"/>
    </row>
    <row r="1271">
      <c r="B1271" s="9" t="s">
        <v>2</v>
      </c>
      <c r="C1271" s="23" t="s">
        <v>21</v>
      </c>
      <c r="D1271" s="20" t="s">
        <v>4</v>
      </c>
      <c r="E1271" s="9" t="s">
        <v>5</v>
      </c>
      <c r="F1271" s="9" t="s">
        <v>6</v>
      </c>
      <c r="G1271" s="29"/>
      <c r="H1271" s="30"/>
    </row>
    <row r="1272">
      <c r="B1272" s="12">
        <v>1.0</v>
      </c>
      <c r="C1272" s="28"/>
      <c r="D1272" s="12"/>
      <c r="E1272" s="12"/>
      <c r="F1272" s="12"/>
      <c r="G1272" s="29"/>
      <c r="H1272" s="30"/>
    </row>
    <row r="1273">
      <c r="B1273" s="12">
        <v>2.0</v>
      </c>
      <c r="C1273" s="13"/>
      <c r="D1273" s="12"/>
      <c r="E1273" s="12"/>
      <c r="F1273" s="12"/>
      <c r="G1273" s="29"/>
      <c r="H1273" s="30"/>
    </row>
    <row r="1274">
      <c r="B1274" s="12">
        <v>3.0</v>
      </c>
      <c r="C1274" s="13"/>
      <c r="D1274" s="12"/>
      <c r="E1274" s="12"/>
      <c r="F1274" s="12"/>
      <c r="G1274" s="29"/>
      <c r="H1274" s="30"/>
    </row>
    <row r="1275">
      <c r="B1275" s="20" t="s">
        <v>15</v>
      </c>
      <c r="C1275" s="4"/>
      <c r="D1275" s="5"/>
      <c r="E1275" s="9">
        <f>SUM(E1272:E1274)</f>
        <v>0</v>
      </c>
      <c r="F1275" s="12"/>
      <c r="G1275" s="29"/>
      <c r="H1275" s="30"/>
    </row>
    <row r="1276">
      <c r="B1276" s="32" t="s">
        <v>22</v>
      </c>
      <c r="C1276" s="4"/>
      <c r="D1276" s="4"/>
      <c r="E1276" s="4"/>
      <c r="F1276" s="5"/>
      <c r="G1276" s="29"/>
      <c r="H1276" s="30"/>
    </row>
    <row r="1277">
      <c r="B1277" s="9" t="s">
        <v>2</v>
      </c>
      <c r="C1277" s="23" t="s">
        <v>23</v>
      </c>
      <c r="D1277" s="20" t="s">
        <v>4</v>
      </c>
      <c r="E1277" s="9" t="s">
        <v>5</v>
      </c>
      <c r="F1277" s="9" t="s">
        <v>6</v>
      </c>
      <c r="G1277" s="29"/>
      <c r="H1277" s="30"/>
    </row>
    <row r="1278">
      <c r="B1278" s="12">
        <v>1.0</v>
      </c>
      <c r="C1278" s="28"/>
      <c r="D1278" s="12"/>
      <c r="E1278" s="12"/>
      <c r="F1278" s="12"/>
      <c r="G1278" s="29"/>
      <c r="H1278" s="30"/>
    </row>
    <row r="1279">
      <c r="B1279" s="12">
        <v>2.0</v>
      </c>
      <c r="C1279" s="13"/>
      <c r="D1279" s="12"/>
      <c r="E1279" s="12"/>
      <c r="F1279" s="12"/>
      <c r="G1279" s="29"/>
      <c r="H1279" s="30"/>
    </row>
    <row r="1280">
      <c r="B1280" s="12">
        <v>3.0</v>
      </c>
      <c r="C1280" s="13"/>
      <c r="D1280" s="12"/>
      <c r="E1280" s="12"/>
      <c r="F1280" s="12"/>
      <c r="G1280" s="29"/>
      <c r="H1280" s="30"/>
    </row>
    <row r="1281">
      <c r="B1281" s="20" t="s">
        <v>15</v>
      </c>
      <c r="C1281" s="4"/>
      <c r="D1281" s="5"/>
      <c r="E1281" s="9">
        <f>SUM(E1278:E1280)</f>
        <v>0</v>
      </c>
      <c r="F1281" s="12"/>
      <c r="G1281" s="29"/>
      <c r="H1281" s="30"/>
    </row>
    <row r="1282">
      <c r="B1282" s="32" t="s">
        <v>24</v>
      </c>
      <c r="C1282" s="4"/>
      <c r="D1282" s="4"/>
      <c r="E1282" s="4"/>
      <c r="F1282" s="5"/>
      <c r="G1282" s="29"/>
      <c r="H1282" s="30"/>
    </row>
    <row r="1283">
      <c r="B1283" s="9" t="s">
        <v>2</v>
      </c>
      <c r="C1283" s="33" t="s">
        <v>25</v>
      </c>
      <c r="D1283" s="33" t="s">
        <v>26</v>
      </c>
      <c r="E1283" s="9" t="s">
        <v>5</v>
      </c>
      <c r="F1283" s="9" t="s">
        <v>6</v>
      </c>
      <c r="G1283" s="29"/>
      <c r="H1283" s="30"/>
    </row>
    <row r="1284">
      <c r="B1284" s="12">
        <v>1.0</v>
      </c>
      <c r="C1284" s="13"/>
      <c r="D1284" s="13"/>
      <c r="E1284" s="12"/>
      <c r="F1284" s="12"/>
      <c r="G1284" s="29"/>
      <c r="H1284" s="30"/>
    </row>
    <row r="1285">
      <c r="B1285" s="12">
        <v>2.0</v>
      </c>
      <c r="C1285" s="13"/>
      <c r="D1285" s="13"/>
      <c r="E1285" s="12"/>
      <c r="F1285" s="12"/>
      <c r="G1285" s="29"/>
      <c r="H1285" s="30"/>
    </row>
    <row r="1286">
      <c r="B1286" s="12">
        <v>3.0</v>
      </c>
      <c r="C1286" s="12"/>
      <c r="D1286" s="12"/>
      <c r="E1286" s="12"/>
      <c r="F1286" s="12"/>
      <c r="G1286" s="29"/>
      <c r="H1286" s="30"/>
    </row>
    <row r="1287">
      <c r="B1287" s="12">
        <v>4.0</v>
      </c>
      <c r="C1287" s="12"/>
      <c r="D1287" s="12"/>
      <c r="E1287" s="12"/>
      <c r="F1287" s="12"/>
      <c r="G1287" s="29"/>
      <c r="H1287" s="30"/>
    </row>
    <row r="1288">
      <c r="B1288" s="12">
        <v>5.0</v>
      </c>
      <c r="C1288" s="12"/>
      <c r="D1288" s="12"/>
      <c r="E1288" s="12"/>
      <c r="F1288" s="12"/>
      <c r="G1288" s="29"/>
      <c r="H1288" s="30"/>
    </row>
    <row r="1289">
      <c r="B1289" s="12">
        <v>6.0</v>
      </c>
      <c r="C1289" s="12"/>
      <c r="D1289" s="12"/>
      <c r="E1289" s="12"/>
      <c r="F1289" s="12"/>
      <c r="G1289" s="10"/>
      <c r="H1289" s="11"/>
    </row>
    <row r="1290">
      <c r="B1290" s="34"/>
    </row>
    <row r="1292">
      <c r="A1292" s="1"/>
      <c r="B1292" s="54"/>
      <c r="C1292" s="4"/>
      <c r="D1292" s="4"/>
      <c r="E1292" s="4"/>
      <c r="F1292" s="4"/>
      <c r="G1292" s="4"/>
      <c r="H1292" s="5"/>
    </row>
    <row r="1293">
      <c r="B1293" s="6" t="s">
        <v>0</v>
      </c>
      <c r="C1293" s="4"/>
      <c r="D1293" s="4"/>
      <c r="E1293" s="4"/>
      <c r="F1293" s="5"/>
      <c r="G1293" s="7" t="s">
        <v>1</v>
      </c>
      <c r="H1293" s="8"/>
    </row>
    <row r="1294">
      <c r="B1294" s="9" t="s">
        <v>2</v>
      </c>
      <c r="C1294" s="9" t="s">
        <v>3</v>
      </c>
      <c r="D1294" s="9" t="s">
        <v>4</v>
      </c>
      <c r="E1294" s="9" t="s">
        <v>5</v>
      </c>
      <c r="F1294" s="9" t="s">
        <v>6</v>
      </c>
      <c r="G1294" s="10"/>
      <c r="H1294" s="11"/>
    </row>
    <row r="1295">
      <c r="B1295" s="12">
        <v>1.0</v>
      </c>
      <c r="C1295" s="13"/>
      <c r="D1295" s="12"/>
      <c r="E1295" s="12"/>
      <c r="F1295" s="12"/>
      <c r="G1295" s="14" t="s">
        <v>7</v>
      </c>
      <c r="H1295" s="15">
        <f>H1252 - SUMIF(F1295:F1304, "SR A/C - HDFC", E1295:E1304)-SUMIF(F1321:F1323, "SR A/C - HDFC", E1321:E1323)-SUMIF(F1315:F1317, "SR A/C - HDFC", E1315:E1317)+SUMIF(F1309:F1311, "SR A/C - HDFC", E1309:E1311)+SUMIF(F1327:F1332, "SR A/C - HDFC", E1327:E1332)</f>
        <v>3303.73</v>
      </c>
    </row>
    <row r="1296">
      <c r="B1296" s="12">
        <v>2.0</v>
      </c>
      <c r="C1296" s="12"/>
      <c r="D1296" s="12"/>
      <c r="E1296" s="12"/>
      <c r="F1296" s="12"/>
      <c r="G1296" s="14" t="s">
        <v>8</v>
      </c>
      <c r="H1296" s="15">
        <f>H1253 - SUMIF(F1295:F1304, "DP A/C - Salary", E1295:E1304)-SUMIF(F1321:F1323, "DP A/C - Salary", E1321:E1323)-SUMIF(F1315:F1317, "DP A/C - Salary", E1315:E1317)+SUMIF(F1309:F1311, "DP A/C - Salary", E1309:E1311)+SUMIF(F1327:F1332, "DP A/C - Salary", E1327:E1332)</f>
        <v>5928</v>
      </c>
    </row>
    <row r="1297">
      <c r="B1297" s="12">
        <v>3.0</v>
      </c>
      <c r="C1297" s="12"/>
      <c r="D1297" s="12"/>
      <c r="E1297" s="12"/>
      <c r="F1297" s="12"/>
      <c r="G1297" s="14" t="s">
        <v>9</v>
      </c>
      <c r="H1297" s="15">
        <f>H1254 - SUMIF(F1295:F1304, "SR CASH", E1295:E1304)-SUMIF(F1321:F1323, "SR CASH", E1321:E1323)-SUMIF(F1315:F1317, "SR CASH", E1315:E1317)+SUMIF(F1309:F1311, "SR CASH", E1309:E1311)+SUMIF(F1327:F1332, "SR CASH", E1327:E1332)</f>
        <v>1633</v>
      </c>
    </row>
    <row r="1298">
      <c r="B1298" s="12">
        <v>4.0</v>
      </c>
      <c r="C1298" s="12"/>
      <c r="D1298" s="12"/>
      <c r="E1298" s="12"/>
      <c r="F1298" s="12"/>
      <c r="G1298" s="14" t="s">
        <v>10</v>
      </c>
      <c r="H1298" s="15">
        <f>H1255 - SUMIF(F1295:F1304, "DP CASH", E1295:E1304)-SUMIF(F1321:F1323, "DP CASH", E1321:E1323)-SUMIF(F1315:F1317, "DP CASH", E1315:E1317)+SUMIF(F1309:F1311, "DP CASH", E1309:E1311)+SUMIF(F1327:F1332, "DP CASH", E1327:E1332)</f>
        <v>839</v>
      </c>
    </row>
    <row r="1299">
      <c r="B1299" s="12">
        <v>5.0</v>
      </c>
      <c r="C1299" s="12"/>
      <c r="D1299" s="12"/>
      <c r="E1299" s="12"/>
      <c r="F1299" s="12"/>
      <c r="G1299" s="14" t="s">
        <v>11</v>
      </c>
      <c r="H1299" s="15">
        <f>H1256 - SUMIF(F1295:F1304, "SR A/C - TDCC", E1295:E1304)-SUMIF(F1321:F1323, "SR A/C - TDCC", E1321:E1323)-SUMIF(F1315:F1317, "SR A/C - TDCC", E1315:E1317)+SUMIF(F1309:F1311, "SR A/C - TDCC", E1309:E1311)+SUMIF(F1327:F1332, "SR A/C - TDCC", E1327:E1332)</f>
        <v>106373.4</v>
      </c>
    </row>
    <row r="1300">
      <c r="B1300" s="12">
        <v>6.0</v>
      </c>
      <c r="C1300" s="12"/>
      <c r="D1300" s="12"/>
      <c r="E1300" s="12"/>
      <c r="F1300" s="12"/>
      <c r="G1300" s="14" t="s">
        <v>12</v>
      </c>
      <c r="H1300" s="15">
        <f>H1257 - SUMIF(F1295:F1304, "DP A/C - IPPB", E1295:E1304)-SUMIF(F1321:F1323, "DP A/C - IPPB", E1321:E1323)-SUMIF(F1315:F1317, "DP A/C - IPPB", E1315:E1317)+SUMIF(F1309:F1311, "DP A/C - IPPB", E1309:E1311)+SUMIF(F1327:F1332, "DP A/C - IPPB", E1327:E1332)</f>
        <v>50</v>
      </c>
    </row>
    <row r="1301">
      <c r="B1301" s="12">
        <v>7.0</v>
      </c>
      <c r="C1301" s="12"/>
      <c r="D1301" s="12"/>
      <c r="E1301" s="12"/>
      <c r="F1301" s="12"/>
      <c r="G1301" s="16"/>
      <c r="H1301" s="5"/>
    </row>
    <row r="1302">
      <c r="B1302" s="12">
        <v>8.0</v>
      </c>
      <c r="C1302" s="12"/>
      <c r="D1302" s="12"/>
      <c r="E1302" s="12"/>
      <c r="F1302" s="12"/>
      <c r="G1302" s="17" t="s">
        <v>13</v>
      </c>
      <c r="H1302" s="5"/>
    </row>
    <row r="1303">
      <c r="B1303" s="12">
        <v>9.0</v>
      </c>
      <c r="C1303" s="12"/>
      <c r="D1303" s="12"/>
      <c r="E1303" s="12"/>
      <c r="F1303" s="12"/>
      <c r="G1303" s="18">
        <f>E1305+G1260</f>
        <v>0</v>
      </c>
      <c r="H1303" s="5"/>
    </row>
    <row r="1304">
      <c r="B1304" s="12">
        <v>10.0</v>
      </c>
      <c r="C1304" s="12"/>
      <c r="D1304" s="12"/>
      <c r="E1304" s="12"/>
      <c r="F1304" s="12"/>
      <c r="G1304" s="19" t="s">
        <v>14</v>
      </c>
      <c r="H1304" s="5"/>
    </row>
    <row r="1305">
      <c r="B1305" s="20" t="s">
        <v>15</v>
      </c>
      <c r="C1305" s="4"/>
      <c r="D1305" s="5"/>
      <c r="E1305" s="9">
        <f>SUM(E1295:E1304)</f>
        <v>0</v>
      </c>
      <c r="F1305" s="12"/>
      <c r="G1305" s="16">
        <f>E1312+G1262</f>
        <v>0</v>
      </c>
      <c r="H1305" s="5"/>
    </row>
    <row r="1306">
      <c r="B1306" s="16"/>
      <c r="C1306" s="4"/>
      <c r="D1306" s="4"/>
      <c r="E1306" s="4"/>
      <c r="F1306" s="5"/>
      <c r="G1306" s="21" t="s">
        <v>16</v>
      </c>
      <c r="H1306" s="5"/>
      <c r="I1306" s="1"/>
    </row>
    <row r="1307">
      <c r="B1307" s="22" t="s">
        <v>17</v>
      </c>
      <c r="C1307" s="4"/>
      <c r="D1307" s="4"/>
      <c r="E1307" s="4"/>
      <c r="F1307" s="5"/>
      <c r="G1307" s="16">
        <f>E1318+G1264-SUMIF(C1309:C1311,"Reimbursement",E1309:E1311)</f>
        <v>0</v>
      </c>
      <c r="H1307" s="5"/>
      <c r="I1307" s="1"/>
    </row>
    <row r="1308">
      <c r="B1308" s="9" t="s">
        <v>2</v>
      </c>
      <c r="C1308" s="23" t="s">
        <v>18</v>
      </c>
      <c r="D1308" s="20" t="s">
        <v>4</v>
      </c>
      <c r="E1308" s="9" t="s">
        <v>5</v>
      </c>
      <c r="F1308" s="9" t="s">
        <v>6</v>
      </c>
      <c r="G1308" s="24" t="s">
        <v>19</v>
      </c>
      <c r="H1308" s="5"/>
      <c r="I1308" s="1"/>
    </row>
    <row r="1309">
      <c r="B1309" s="12">
        <v>1.0</v>
      </c>
      <c r="C1309" s="25"/>
      <c r="D1309" s="12"/>
      <c r="E1309" s="13"/>
      <c r="F1309" s="13" t="s">
        <v>7</v>
      </c>
      <c r="G1309" s="26">
        <f>E1324+G1266</f>
        <v>0</v>
      </c>
      <c r="H1309" s="5"/>
      <c r="I1309" s="1"/>
    </row>
    <row r="1310">
      <c r="B1310" s="12">
        <v>2.0</v>
      </c>
      <c r="C1310" s="28"/>
      <c r="D1310" s="12"/>
      <c r="E1310" s="12"/>
      <c r="F1310" s="12"/>
      <c r="G1310" s="27"/>
      <c r="H1310" s="8"/>
      <c r="I1310" s="1"/>
    </row>
    <row r="1311">
      <c r="B1311" s="12">
        <v>3.0</v>
      </c>
      <c r="C1311" s="28"/>
      <c r="D1311" s="12"/>
      <c r="E1311" s="12"/>
      <c r="F1311" s="12"/>
      <c r="G1311" s="29"/>
      <c r="H1311" s="30"/>
      <c r="I1311" s="1"/>
    </row>
    <row r="1312">
      <c r="B1312" s="20" t="s">
        <v>15</v>
      </c>
      <c r="C1312" s="4"/>
      <c r="D1312" s="5"/>
      <c r="E1312" s="9">
        <f>SUM(E1309:E1311)</f>
        <v>0</v>
      </c>
      <c r="F1312" s="12"/>
      <c r="G1312" s="29"/>
      <c r="H1312" s="30"/>
      <c r="I1312" s="1"/>
    </row>
    <row r="1313">
      <c r="B1313" s="31" t="s">
        <v>20</v>
      </c>
      <c r="C1313" s="4"/>
      <c r="D1313" s="4"/>
      <c r="E1313" s="4"/>
      <c r="F1313" s="5"/>
      <c r="G1313" s="29"/>
      <c r="H1313" s="30"/>
      <c r="I1313" s="1"/>
    </row>
    <row r="1314">
      <c r="B1314" s="9" t="s">
        <v>2</v>
      </c>
      <c r="C1314" s="23" t="s">
        <v>21</v>
      </c>
      <c r="D1314" s="20" t="s">
        <v>4</v>
      </c>
      <c r="E1314" s="9" t="s">
        <v>5</v>
      </c>
      <c r="F1314" s="9" t="s">
        <v>6</v>
      </c>
      <c r="G1314" s="29"/>
      <c r="H1314" s="30"/>
      <c r="I1314" s="1"/>
    </row>
    <row r="1315">
      <c r="B1315" s="12">
        <v>1.0</v>
      </c>
      <c r="C1315" s="28"/>
      <c r="D1315" s="12"/>
      <c r="E1315" s="12"/>
      <c r="F1315" s="12"/>
      <c r="G1315" s="29"/>
      <c r="H1315" s="30"/>
      <c r="I1315" s="1"/>
    </row>
    <row r="1316">
      <c r="B1316" s="12">
        <v>2.0</v>
      </c>
      <c r="C1316" s="13"/>
      <c r="D1316" s="12"/>
      <c r="E1316" s="12"/>
      <c r="F1316" s="12"/>
      <c r="G1316" s="29"/>
      <c r="H1316" s="30"/>
      <c r="I1316" s="1"/>
    </row>
    <row r="1317">
      <c r="B1317" s="12">
        <v>3.0</v>
      </c>
      <c r="C1317" s="13"/>
      <c r="D1317" s="12"/>
      <c r="E1317" s="12"/>
      <c r="F1317" s="12"/>
      <c r="G1317" s="29"/>
      <c r="H1317" s="30"/>
      <c r="I1317" s="1"/>
    </row>
    <row r="1318">
      <c r="B1318" s="20" t="s">
        <v>15</v>
      </c>
      <c r="C1318" s="4"/>
      <c r="D1318" s="5"/>
      <c r="E1318" s="9">
        <f>SUM(E1315:E1317)</f>
        <v>0</v>
      </c>
      <c r="F1318" s="12"/>
      <c r="G1318" s="29"/>
      <c r="H1318" s="30"/>
      <c r="I1318" s="1"/>
    </row>
    <row r="1319">
      <c r="B1319" s="32" t="s">
        <v>22</v>
      </c>
      <c r="C1319" s="4"/>
      <c r="D1319" s="4"/>
      <c r="E1319" s="4"/>
      <c r="F1319" s="5"/>
      <c r="G1319" s="29"/>
      <c r="H1319" s="30"/>
      <c r="I1319" s="1"/>
    </row>
    <row r="1320">
      <c r="B1320" s="9" t="s">
        <v>2</v>
      </c>
      <c r="C1320" s="23" t="s">
        <v>23</v>
      </c>
      <c r="D1320" s="20" t="s">
        <v>4</v>
      </c>
      <c r="E1320" s="9" t="s">
        <v>5</v>
      </c>
      <c r="F1320" s="9" t="s">
        <v>6</v>
      </c>
      <c r="G1320" s="29"/>
      <c r="H1320" s="30"/>
      <c r="I1320" s="1"/>
    </row>
    <row r="1321">
      <c r="B1321" s="12">
        <v>1.0</v>
      </c>
      <c r="C1321" s="28"/>
      <c r="D1321" s="12"/>
      <c r="E1321" s="12"/>
      <c r="F1321" s="12"/>
      <c r="G1321" s="29"/>
      <c r="H1321" s="30"/>
      <c r="I1321" s="1"/>
    </row>
    <row r="1322">
      <c r="B1322" s="12">
        <v>2.0</v>
      </c>
      <c r="C1322" s="13"/>
      <c r="D1322" s="12"/>
      <c r="E1322" s="12"/>
      <c r="F1322" s="12"/>
      <c r="G1322" s="29"/>
      <c r="H1322" s="30"/>
      <c r="I1322" s="1"/>
    </row>
    <row r="1323">
      <c r="B1323" s="12">
        <v>3.0</v>
      </c>
      <c r="C1323" s="13"/>
      <c r="D1323" s="12"/>
      <c r="E1323" s="12"/>
      <c r="F1323" s="12"/>
      <c r="G1323" s="29"/>
      <c r="H1323" s="30"/>
      <c r="I1323" s="1"/>
    </row>
    <row r="1324">
      <c r="B1324" s="20" t="s">
        <v>15</v>
      </c>
      <c r="C1324" s="4"/>
      <c r="D1324" s="5"/>
      <c r="E1324" s="9">
        <f>SUM(E1321:E1323)</f>
        <v>0</v>
      </c>
      <c r="F1324" s="12"/>
      <c r="G1324" s="29"/>
      <c r="H1324" s="30"/>
      <c r="I1324" s="1"/>
    </row>
    <row r="1325">
      <c r="B1325" s="32" t="s">
        <v>24</v>
      </c>
      <c r="C1325" s="4"/>
      <c r="D1325" s="4"/>
      <c r="E1325" s="4"/>
      <c r="F1325" s="5"/>
      <c r="G1325" s="29"/>
      <c r="H1325" s="30"/>
      <c r="I1325" s="1"/>
    </row>
    <row r="1326">
      <c r="B1326" s="9" t="s">
        <v>2</v>
      </c>
      <c r="C1326" s="33" t="s">
        <v>25</v>
      </c>
      <c r="D1326" s="33" t="s">
        <v>26</v>
      </c>
      <c r="E1326" s="9" t="s">
        <v>5</v>
      </c>
      <c r="F1326" s="9" t="s">
        <v>6</v>
      </c>
      <c r="G1326" s="29"/>
      <c r="H1326" s="30"/>
      <c r="I1326" s="1"/>
    </row>
    <row r="1327">
      <c r="B1327" s="12">
        <v>1.0</v>
      </c>
      <c r="C1327" s="13"/>
      <c r="D1327" s="13"/>
      <c r="E1327" s="12"/>
      <c r="F1327" s="12"/>
      <c r="G1327" s="29"/>
      <c r="H1327" s="30"/>
      <c r="I1327" s="1"/>
    </row>
    <row r="1328">
      <c r="B1328" s="12">
        <v>2.0</v>
      </c>
      <c r="C1328" s="13"/>
      <c r="D1328" s="13"/>
      <c r="E1328" s="12"/>
      <c r="F1328" s="12"/>
      <c r="G1328" s="29"/>
      <c r="H1328" s="30"/>
      <c r="I1328" s="1"/>
    </row>
    <row r="1329">
      <c r="B1329" s="12">
        <v>3.0</v>
      </c>
      <c r="C1329" s="12"/>
      <c r="D1329" s="12"/>
      <c r="E1329" s="12"/>
      <c r="F1329" s="12"/>
      <c r="G1329" s="29"/>
      <c r="H1329" s="30"/>
      <c r="I1329" s="1"/>
    </row>
    <row r="1330">
      <c r="B1330" s="12">
        <v>4.0</v>
      </c>
      <c r="C1330" s="12"/>
      <c r="D1330" s="12"/>
      <c r="E1330" s="12"/>
      <c r="F1330" s="12"/>
      <c r="G1330" s="29"/>
      <c r="H1330" s="30"/>
      <c r="I1330" s="1"/>
    </row>
    <row r="1331">
      <c r="B1331" s="12">
        <v>5.0</v>
      </c>
      <c r="C1331" s="12"/>
      <c r="D1331" s="12"/>
      <c r="E1331" s="12"/>
      <c r="F1331" s="12"/>
      <c r="G1331" s="29"/>
      <c r="H1331" s="30"/>
      <c r="I1331" s="1"/>
    </row>
    <row r="1332">
      <c r="B1332" s="12">
        <v>6.0</v>
      </c>
      <c r="C1332" s="12"/>
      <c r="D1332" s="12"/>
      <c r="E1332" s="12"/>
      <c r="F1332" s="12"/>
      <c r="G1332" s="10"/>
      <c r="H1332" s="11"/>
      <c r="I1332" s="1"/>
    </row>
    <row r="1333">
      <c r="B1333" s="34"/>
      <c r="I1333" s="1"/>
    </row>
    <row r="1334">
      <c r="I1334" s="1"/>
    </row>
    <row r="1335">
      <c r="A1335" s="1"/>
      <c r="B1335" s="2"/>
      <c r="C1335" s="2"/>
      <c r="D1335" s="2"/>
      <c r="E1335" s="2"/>
      <c r="F1335" s="2"/>
      <c r="G1335" s="2"/>
      <c r="H1335" s="2"/>
      <c r="I1335" s="1"/>
    </row>
    <row r="1336">
      <c r="A1336" s="35"/>
    </row>
    <row r="1338">
      <c r="A1338" s="1"/>
      <c r="B1338" s="2"/>
      <c r="C1338" s="2"/>
      <c r="D1338" s="2"/>
      <c r="E1338" s="2"/>
      <c r="F1338" s="2"/>
      <c r="G1338" s="2"/>
      <c r="H1338" s="2"/>
      <c r="I1338" s="1"/>
    </row>
    <row r="1339">
      <c r="A1339" s="1"/>
      <c r="B1339" s="2"/>
      <c r="C1339" s="36" t="s">
        <v>27</v>
      </c>
      <c r="D1339" s="5"/>
      <c r="E1339" s="2"/>
      <c r="F1339" s="37" t="s">
        <v>28</v>
      </c>
      <c r="G1339" s="5"/>
      <c r="H1339" s="2"/>
      <c r="I1339" s="1"/>
    </row>
    <row r="1340">
      <c r="A1340" s="1"/>
      <c r="B1340" s="2"/>
      <c r="C1340" s="33" t="s">
        <v>29</v>
      </c>
      <c r="D1340" s="38">
        <f>SUMIF(C5:C1304, "Vehicle service", E5:E1304)</f>
        <v>0</v>
      </c>
      <c r="E1340" s="2"/>
      <c r="F1340" s="39" t="s">
        <v>30</v>
      </c>
      <c r="G1340" s="38">
        <f>SUMIF(C5:C1332, "SR Salary", E5:E1332)</f>
        <v>0</v>
      </c>
      <c r="H1340" s="2"/>
      <c r="I1340" s="1"/>
    </row>
    <row r="1341">
      <c r="A1341" s="1"/>
      <c r="B1341" s="2"/>
      <c r="C1341" s="9" t="s">
        <v>31</v>
      </c>
      <c r="D1341" s="38">
        <f>SUMIF(C5:C1304, "Car loan", E5:E1304)</f>
        <v>0</v>
      </c>
      <c r="E1341" s="2"/>
      <c r="F1341" s="39" t="s">
        <v>32</v>
      </c>
      <c r="G1341" s="38">
        <f>SUMIF(C5:C1332, "DP Salary", E5:E1332)</f>
        <v>0</v>
      </c>
      <c r="H1341" s="2"/>
      <c r="I1341" s="1"/>
    </row>
    <row r="1342">
      <c r="A1342" s="1"/>
      <c r="B1342" s="2"/>
      <c r="C1342" s="9" t="s">
        <v>33</v>
      </c>
      <c r="D1342" s="38">
        <f>SUMIF(C5:C1304, "Rental", E5:E1304)</f>
        <v>0</v>
      </c>
      <c r="E1342" s="2"/>
      <c r="F1342" s="39" t="s">
        <v>34</v>
      </c>
      <c r="G1342" s="38">
        <f>SUMIF(C5:C1332, "Commission/Bonus", E5:E1332)</f>
        <v>0</v>
      </c>
      <c r="H1342" s="2"/>
      <c r="I1342" s="1"/>
    </row>
    <row r="1343">
      <c r="A1343" s="1"/>
      <c r="B1343" s="2"/>
      <c r="C1343" s="9" t="s">
        <v>35</v>
      </c>
      <c r="D1343" s="38">
        <f>SUMIF(C5:C1304, "Water bill", E5:E1304)</f>
        <v>0</v>
      </c>
      <c r="E1343" s="2"/>
      <c r="F1343" s="39" t="s">
        <v>36</v>
      </c>
      <c r="G1343" s="38">
        <f>SUMIF(C5:C1332, "Reimbursement", E5:E1332)</f>
        <v>0</v>
      </c>
      <c r="H1343" s="2"/>
      <c r="I1343" s="1"/>
    </row>
    <row r="1344">
      <c r="A1344" s="1"/>
      <c r="B1344" s="2"/>
      <c r="C1344" s="9" t="s">
        <v>37</v>
      </c>
      <c r="D1344" s="38">
        <f>SUMIF(C5:C1304, "Electricity bill", E5:E1304)</f>
        <v>0</v>
      </c>
      <c r="E1344" s="2"/>
      <c r="F1344" s="39" t="s">
        <v>38</v>
      </c>
      <c r="G1344" s="38">
        <f>SUMIF(C5:C1332, "Bank Interest", E5:E1332)</f>
        <v>0</v>
      </c>
      <c r="H1344" s="2"/>
      <c r="I1344" s="1"/>
    </row>
    <row r="1345">
      <c r="A1345" s="1"/>
      <c r="B1345" s="2"/>
      <c r="C1345" s="9" t="s">
        <v>39</v>
      </c>
      <c r="D1345" s="38">
        <f>SUMIF(C5:C1304, "Internet bill", E5:E1304)</f>
        <v>0</v>
      </c>
      <c r="E1345" s="2"/>
      <c r="F1345" s="39" t="s">
        <v>40</v>
      </c>
      <c r="G1345" s="38">
        <f>SUMIF(C5:C1332, "Dividend", E5:E1332)</f>
        <v>0</v>
      </c>
      <c r="H1345" s="2"/>
      <c r="I1345" s="1"/>
    </row>
    <row r="1346">
      <c r="A1346" s="1"/>
      <c r="B1346" s="2"/>
      <c r="C1346" s="9" t="s">
        <v>41</v>
      </c>
      <c r="D1346" s="38">
        <f>SUMIF(C5:C1304, "Insurance", E5:E1304)</f>
        <v>0</v>
      </c>
      <c r="E1346" s="2"/>
      <c r="F1346" s="39" t="s">
        <v>42</v>
      </c>
      <c r="G1346" s="38">
        <f>SUMIF(C5:C1332, "Gift", E5:E1332)</f>
        <v>0</v>
      </c>
      <c r="H1346" s="2"/>
      <c r="I1346" s="1"/>
    </row>
    <row r="1347">
      <c r="A1347" s="1"/>
      <c r="B1347" s="2"/>
      <c r="C1347" s="9" t="s">
        <v>43</v>
      </c>
      <c r="D1347" s="38">
        <f>SUMIF(C5:C1304, "Food &amp; groceries", E5:E1304)</f>
        <v>0</v>
      </c>
      <c r="E1347" s="2"/>
      <c r="F1347" s="2"/>
      <c r="G1347" s="2"/>
      <c r="H1347" s="2"/>
      <c r="I1347" s="1"/>
    </row>
    <row r="1348">
      <c r="A1348" s="1"/>
      <c r="B1348" s="2"/>
      <c r="C1348" s="9" t="s">
        <v>44</v>
      </c>
      <c r="D1348" s="38">
        <f>SUMIF(C5:C1304, "Transportation (petrol, parking, toll)", E5:E1304)</f>
        <v>0</v>
      </c>
      <c r="E1348" s="2"/>
      <c r="F1348" s="2"/>
      <c r="G1348" s="2"/>
      <c r="H1348" s="2"/>
      <c r="I1348" s="1"/>
    </row>
    <row r="1349">
      <c r="A1349" s="1"/>
      <c r="B1349" s="2"/>
      <c r="C1349" s="9" t="s">
        <v>45</v>
      </c>
      <c r="D1349" s="38">
        <f>SUMIF(C5:C1304, "Shopping", E5:E1304)</f>
        <v>0</v>
      </c>
      <c r="E1349" s="2"/>
      <c r="F1349" s="2"/>
      <c r="G1349" s="2"/>
      <c r="H1349" s="2"/>
      <c r="I1349" s="1"/>
    </row>
    <row r="1350">
      <c r="A1350" s="1"/>
      <c r="B1350" s="2"/>
      <c r="C1350" s="9" t="s">
        <v>46</v>
      </c>
      <c r="D1350" s="38">
        <f>SUMIF(C5:C1304, "Social/ Travel", E5:E1304)</f>
        <v>0</v>
      </c>
      <c r="E1350" s="2"/>
      <c r="F1350" s="2"/>
      <c r="G1350" s="2"/>
      <c r="H1350" s="2"/>
      <c r="I1350" s="1"/>
    </row>
    <row r="1351">
      <c r="A1351" s="1"/>
      <c r="B1351" s="2"/>
      <c r="C1351" s="33" t="s">
        <v>47</v>
      </c>
      <c r="D1351" s="38">
        <f>SUMIF(C5:C1304, "Present", E5:E1304)</f>
        <v>0</v>
      </c>
      <c r="E1351" s="2"/>
      <c r="F1351" s="2"/>
      <c r="G1351" s="2"/>
      <c r="H1351" s="2"/>
      <c r="I1351" s="1"/>
    </row>
    <row r="1352">
      <c r="A1352" s="1"/>
      <c r="B1352" s="2"/>
      <c r="C1352" s="9" t="s">
        <v>48</v>
      </c>
      <c r="D1352" s="38">
        <f>SUMIF(C5:C1304, "Hospital bill", E5:E1304)</f>
        <v>0</v>
      </c>
      <c r="E1352" s="2"/>
      <c r="F1352" s="2"/>
      <c r="G1352" s="2"/>
      <c r="H1352" s="2"/>
      <c r="I1352" s="1"/>
    </row>
    <row r="1353">
      <c r="A1353" s="1"/>
      <c r="B1353" s="2"/>
      <c r="C1353" s="9" t="s">
        <v>49</v>
      </c>
      <c r="D1353" s="38">
        <f>SUMIF(C5:C1304, "Medicine bill", E5:E1304)</f>
        <v>0</v>
      </c>
      <c r="E1353" s="2"/>
      <c r="F1353" s="2"/>
      <c r="G1353" s="2"/>
      <c r="H1353" s="2"/>
      <c r="I1353" s="1"/>
    </row>
    <row r="1354">
      <c r="A1354" s="1"/>
      <c r="B1354" s="2"/>
      <c r="C1354" s="9" t="s">
        <v>50</v>
      </c>
      <c r="D1354" s="38">
        <f>SUMIF(C5:C1304, "Others", E5:E1304)</f>
        <v>0</v>
      </c>
      <c r="E1354" s="2"/>
      <c r="F1354" s="1"/>
      <c r="G1354" s="1"/>
      <c r="H1354" s="2"/>
      <c r="I1354" s="1"/>
    </row>
    <row r="1355">
      <c r="A1355" s="1"/>
      <c r="B1355" s="2"/>
      <c r="C1355" s="2"/>
      <c r="D1355" s="2"/>
      <c r="E1355" s="2"/>
      <c r="F1355" s="1"/>
      <c r="G1355" s="1"/>
      <c r="H1355" s="2"/>
      <c r="I1355" s="1"/>
    </row>
    <row r="1356">
      <c r="A1356" s="1"/>
      <c r="B1356" s="2"/>
      <c r="C1356" s="40" t="s">
        <v>51</v>
      </c>
      <c r="D1356" s="41">
        <f>SUM(D1340:D1354)</f>
        <v>0</v>
      </c>
      <c r="E1356" s="2"/>
      <c r="F1356" s="40" t="s">
        <v>51</v>
      </c>
      <c r="G1356" s="41">
        <f>SUM(G1340:G1346)</f>
        <v>0</v>
      </c>
      <c r="H1356" s="2"/>
      <c r="I1356" s="1"/>
    </row>
    <row r="1357">
      <c r="A1357" s="1"/>
      <c r="B1357" s="2"/>
      <c r="C1357" s="2"/>
      <c r="D1357" s="2"/>
      <c r="E1357" s="2"/>
      <c r="F1357" s="1"/>
      <c r="G1357" s="1"/>
      <c r="H1357" s="2"/>
      <c r="I1357" s="1"/>
    </row>
    <row r="1358">
      <c r="A1358" s="1"/>
      <c r="B1358" s="2"/>
      <c r="C1358" s="42" t="s">
        <v>52</v>
      </c>
      <c r="D1358" s="43">
        <f>G1303</f>
        <v>0</v>
      </c>
      <c r="E1358" s="1"/>
      <c r="F1358" s="42" t="s">
        <v>53</v>
      </c>
      <c r="G1358" s="43">
        <f>G1305</f>
        <v>0</v>
      </c>
      <c r="H1358" s="2"/>
      <c r="I1358" s="1"/>
    </row>
    <row r="1359">
      <c r="A1359" s="1"/>
      <c r="B1359" s="2"/>
      <c r="C1359" s="2"/>
      <c r="D1359" s="2"/>
      <c r="E1359" s="2"/>
      <c r="F1359" s="2"/>
      <c r="G1359" s="2"/>
      <c r="H1359" s="2"/>
      <c r="I1359" s="1"/>
    </row>
    <row r="1360">
      <c r="A1360" s="1"/>
      <c r="B1360" s="2"/>
      <c r="C1360" s="2"/>
      <c r="D1360" s="2"/>
      <c r="E1360" s="44"/>
      <c r="F1360" s="1"/>
      <c r="G1360" s="2"/>
      <c r="H1360" s="2"/>
      <c r="I1360" s="1"/>
    </row>
    <row r="1361">
      <c r="A1361" s="1"/>
      <c r="B1361" s="2"/>
      <c r="C1361" s="2"/>
      <c r="D1361" s="45" t="s">
        <v>54</v>
      </c>
      <c r="E1361" s="46">
        <f>G1358-D1358</f>
        <v>0</v>
      </c>
      <c r="F1361" s="2"/>
      <c r="G1361" s="2"/>
      <c r="H1361" s="2"/>
      <c r="I1361" s="1"/>
    </row>
    <row r="1362">
      <c r="A1362" s="1"/>
      <c r="B1362" s="2"/>
      <c r="C1362" s="2"/>
      <c r="D1362" s="45" t="s">
        <v>55</v>
      </c>
      <c r="E1362" s="47" t="str">
        <f>((G1358-D1358)/G1358)</f>
        <v>#DIV/0!</v>
      </c>
      <c r="F1362" s="2"/>
      <c r="G1362" s="2"/>
      <c r="H1362" s="2"/>
      <c r="I1362" s="1"/>
    </row>
    <row r="1363">
      <c r="A1363" s="1"/>
      <c r="B1363" s="2"/>
      <c r="C1363" s="2"/>
      <c r="D1363" s="2"/>
      <c r="E1363" s="2"/>
      <c r="F1363" s="2"/>
      <c r="G1363" s="2"/>
      <c r="H1363" s="2"/>
      <c r="I1363" s="1"/>
    </row>
    <row r="1364">
      <c r="A1364" s="1"/>
      <c r="B1364" s="2"/>
      <c r="C1364" s="2"/>
      <c r="D1364" s="2"/>
      <c r="E1364" s="2"/>
      <c r="F1364" s="2"/>
      <c r="G1364" s="2"/>
      <c r="H1364" s="2"/>
      <c r="I1364" s="1"/>
    </row>
    <row r="1365">
      <c r="A1365" s="1"/>
      <c r="B1365" s="2"/>
      <c r="C1365" s="2"/>
      <c r="D1365" s="2"/>
      <c r="E1365" s="2"/>
      <c r="F1365" s="2"/>
      <c r="G1365" s="2"/>
      <c r="H1365" s="2"/>
      <c r="I1365" s="1"/>
    </row>
    <row r="1366">
      <c r="A1366" s="1"/>
      <c r="B1366" s="2"/>
      <c r="C1366" s="2"/>
      <c r="D1366" s="2"/>
      <c r="E1366" s="2"/>
      <c r="F1366" s="2"/>
      <c r="G1366" s="2"/>
      <c r="H1366" s="2"/>
      <c r="I1366" s="1"/>
    </row>
    <row r="1367">
      <c r="A1367" s="1"/>
      <c r="B1367" s="2"/>
      <c r="C1367" s="2"/>
      <c r="D1367" s="2"/>
      <c r="E1367" s="2"/>
      <c r="F1367" s="2"/>
      <c r="G1367" s="2"/>
      <c r="H1367" s="2"/>
      <c r="I1367" s="1"/>
    </row>
    <row r="1368">
      <c r="A1368" s="1"/>
      <c r="B1368" s="2"/>
      <c r="C1368" s="2"/>
      <c r="D1368" s="2"/>
      <c r="E1368" s="2"/>
      <c r="F1368" s="2"/>
      <c r="G1368" s="2"/>
      <c r="H1368" s="2"/>
      <c r="I1368" s="1"/>
    </row>
    <row r="1369">
      <c r="A1369" s="1"/>
      <c r="B1369" s="2"/>
      <c r="C1369" s="2"/>
      <c r="D1369" s="2"/>
      <c r="E1369" s="2"/>
      <c r="F1369" s="2"/>
      <c r="G1369" s="2"/>
      <c r="H1369" s="2"/>
      <c r="I1369" s="1"/>
    </row>
    <row r="1370">
      <c r="A1370" s="1"/>
      <c r="B1370" s="2"/>
      <c r="C1370" s="2"/>
      <c r="D1370" s="2"/>
      <c r="E1370" s="2"/>
      <c r="F1370" s="2"/>
      <c r="G1370" s="2"/>
      <c r="H1370" s="2"/>
      <c r="I1370" s="1"/>
    </row>
    <row r="1371">
      <c r="A1371" s="1"/>
      <c r="B1371" s="2"/>
      <c r="C1371" s="2"/>
      <c r="D1371" s="2"/>
      <c r="E1371" s="2"/>
      <c r="F1371" s="2"/>
      <c r="G1371" s="2"/>
      <c r="H1371" s="2"/>
      <c r="I1371" s="1"/>
    </row>
    <row r="1372">
      <c r="A1372" s="1"/>
      <c r="B1372" s="2"/>
      <c r="C1372" s="2"/>
      <c r="D1372" s="2"/>
      <c r="E1372" s="2"/>
      <c r="F1372" s="2"/>
      <c r="G1372" s="2"/>
      <c r="H1372" s="2"/>
      <c r="I1372" s="1"/>
    </row>
    <row r="1373">
      <c r="A1373" s="1"/>
      <c r="B1373" s="2"/>
      <c r="C1373" s="2"/>
      <c r="D1373" s="2"/>
      <c r="E1373" s="2"/>
      <c r="F1373" s="2"/>
      <c r="G1373" s="2"/>
      <c r="H1373" s="2"/>
      <c r="I1373" s="1"/>
    </row>
    <row r="1374">
      <c r="A1374" s="1"/>
      <c r="B1374" s="2"/>
      <c r="C1374" s="2"/>
      <c r="D1374" s="2"/>
      <c r="E1374" s="2"/>
      <c r="F1374" s="2"/>
      <c r="G1374" s="2"/>
      <c r="H1374" s="2"/>
      <c r="I1374" s="1"/>
    </row>
    <row r="1375">
      <c r="A1375" s="1"/>
      <c r="B1375" s="2"/>
      <c r="C1375" s="2"/>
      <c r="D1375" s="2"/>
      <c r="E1375" s="2"/>
      <c r="F1375" s="2"/>
      <c r="G1375" s="2"/>
      <c r="H1375" s="2"/>
      <c r="I1375" s="1"/>
    </row>
    <row r="1376">
      <c r="A1376" s="1"/>
      <c r="B1376" s="2"/>
      <c r="C1376" s="2"/>
      <c r="D1376" s="2"/>
      <c r="E1376" s="2"/>
      <c r="F1376" s="2"/>
      <c r="G1376" s="2"/>
      <c r="H1376" s="2"/>
      <c r="I1376" s="1"/>
    </row>
    <row r="1377">
      <c r="A1377" s="1"/>
      <c r="B1377" s="2"/>
      <c r="C1377" s="2"/>
      <c r="D1377" s="2"/>
      <c r="E1377" s="2"/>
      <c r="F1377" s="2"/>
      <c r="G1377" s="2"/>
      <c r="H1377" s="2"/>
      <c r="I1377" s="1"/>
    </row>
    <row r="1378">
      <c r="A1378" s="1"/>
      <c r="B1378" s="2"/>
      <c r="C1378" s="2"/>
      <c r="D1378" s="2"/>
      <c r="E1378" s="2"/>
      <c r="F1378" s="2"/>
      <c r="G1378" s="2"/>
      <c r="H1378" s="2"/>
      <c r="I1378" s="1"/>
    </row>
    <row r="1379">
      <c r="A1379" s="1"/>
      <c r="B1379" s="2"/>
      <c r="C1379" s="2"/>
      <c r="D1379" s="2"/>
      <c r="E1379" s="2"/>
      <c r="F1379" s="2"/>
      <c r="G1379" s="2"/>
      <c r="H1379" s="2"/>
      <c r="I1379" s="1"/>
    </row>
    <row r="1380">
      <c r="A1380" s="1"/>
      <c r="B1380" s="2"/>
      <c r="C1380" s="2"/>
      <c r="D1380" s="2"/>
      <c r="E1380" s="2"/>
      <c r="F1380" s="2"/>
      <c r="G1380" s="2"/>
      <c r="H1380" s="2"/>
      <c r="I1380" s="1"/>
    </row>
    <row r="1381">
      <c r="A1381" s="1"/>
      <c r="B1381" s="2"/>
      <c r="C1381" s="2"/>
      <c r="D1381" s="2"/>
      <c r="E1381" s="2"/>
      <c r="F1381" s="2"/>
      <c r="G1381" s="2"/>
      <c r="H1381" s="2"/>
      <c r="I1381" s="1"/>
    </row>
    <row r="1382">
      <c r="A1382" s="1"/>
      <c r="B1382" s="2"/>
      <c r="C1382" s="2"/>
      <c r="D1382" s="2"/>
      <c r="E1382" s="2"/>
      <c r="F1382" s="2"/>
      <c r="G1382" s="2"/>
      <c r="H1382" s="2"/>
      <c r="I1382" s="1"/>
    </row>
    <row r="1383">
      <c r="A1383" s="1"/>
      <c r="B1383" s="2"/>
      <c r="C1383" s="2"/>
      <c r="D1383" s="2"/>
      <c r="E1383" s="2"/>
      <c r="F1383" s="2"/>
      <c r="G1383" s="2"/>
      <c r="H1383" s="2"/>
      <c r="I1383" s="1"/>
    </row>
    <row r="1384">
      <c r="A1384" s="1"/>
      <c r="B1384" s="2"/>
      <c r="C1384" s="36" t="s">
        <v>56</v>
      </c>
      <c r="D1384" s="5"/>
      <c r="E1384" s="2"/>
      <c r="F1384" s="48" t="s">
        <v>57</v>
      </c>
      <c r="H1384" s="2"/>
      <c r="I1384" s="1"/>
    </row>
    <row r="1385">
      <c r="A1385" s="1"/>
      <c r="B1385" s="2"/>
      <c r="C1385" s="42" t="s">
        <v>58</v>
      </c>
      <c r="D1385" s="25">
        <f>SUMIF(C5:C1332, "Secured Loan", E5:E1332)-SUMIF(C5:C1332, "Reimbursement", E5:E1332)</f>
        <v>0</v>
      </c>
      <c r="E1385" s="2"/>
      <c r="F1385" s="42" t="s">
        <v>59</v>
      </c>
      <c r="G1385" s="25">
        <f>SUMIF(C5:C1332, "Stocks-Long Term", E5:E1332)</f>
        <v>0</v>
      </c>
      <c r="H1385" s="2"/>
      <c r="I1385" s="1"/>
    </row>
    <row r="1386">
      <c r="A1386" s="1"/>
      <c r="B1386" s="2"/>
      <c r="C1386" s="42" t="s">
        <v>60</v>
      </c>
      <c r="D1386" s="25">
        <f>SUMIF(C5:C1332, "Unsecured Loan", E5:E1332)</f>
        <v>0</v>
      </c>
      <c r="E1386" s="2"/>
      <c r="F1386" s="42" t="s">
        <v>61</v>
      </c>
      <c r="G1386" s="25">
        <f>SUMIF(C5:C1332, "Stocks-Short Term", E5:E1332)</f>
        <v>0</v>
      </c>
      <c r="H1386" s="2"/>
      <c r="I1386" s="1"/>
    </row>
    <row r="1387">
      <c r="A1387" s="1"/>
      <c r="B1387" s="2"/>
      <c r="C1387" s="44"/>
      <c r="D1387" s="44"/>
      <c r="E1387" s="2"/>
      <c r="F1387" s="42" t="s">
        <v>62</v>
      </c>
      <c r="G1387" s="25">
        <f>SUMIF(C5:C1332, "Gold", E5:E1332)</f>
        <v>0</v>
      </c>
      <c r="H1387" s="2"/>
      <c r="I1387" s="1"/>
    </row>
    <row r="1388">
      <c r="A1388" s="1"/>
      <c r="B1388" s="2"/>
      <c r="C1388" s="1"/>
      <c r="D1388" s="1"/>
      <c r="E1388" s="2"/>
      <c r="F1388" s="42" t="s">
        <v>63</v>
      </c>
      <c r="G1388" s="25">
        <f>SUMIF(C5:C1332, "RD-Savings", E5:E1332)</f>
        <v>0</v>
      </c>
      <c r="H1388" s="2"/>
      <c r="I1388" s="1"/>
    </row>
    <row r="1389">
      <c r="A1389" s="1"/>
      <c r="B1389" s="2"/>
      <c r="C1389" s="1"/>
      <c r="D1389" s="1"/>
      <c r="E1389" s="2"/>
      <c r="F1389" s="42" t="s">
        <v>64</v>
      </c>
      <c r="G1389" s="25">
        <f>SUMIF(C5:C1332, "Bonds", E5:E1332)</f>
        <v>0</v>
      </c>
      <c r="H1389" s="2"/>
      <c r="I1389" s="1"/>
    </row>
    <row r="1390">
      <c r="A1390" s="1"/>
      <c r="B1390" s="2"/>
      <c r="C1390" s="1"/>
      <c r="D1390" s="1"/>
      <c r="E1390" s="2"/>
      <c r="F1390" s="42" t="s">
        <v>65</v>
      </c>
      <c r="G1390" s="25">
        <f>SUMIF(C5:C1332, "FD", E5:E1332)</f>
        <v>0</v>
      </c>
      <c r="H1390" s="2"/>
      <c r="I1390" s="1"/>
    </row>
    <row r="1391">
      <c r="A1391" s="1"/>
      <c r="B1391" s="2"/>
      <c r="C1391" s="44"/>
      <c r="D1391" s="44"/>
      <c r="E1391" s="2"/>
      <c r="F1391" s="44"/>
      <c r="G1391" s="49"/>
      <c r="H1391" s="2"/>
      <c r="I1391" s="1"/>
    </row>
    <row r="1392">
      <c r="A1392" s="1"/>
      <c r="B1392" s="2"/>
      <c r="C1392" s="40" t="s">
        <v>51</v>
      </c>
      <c r="D1392" s="41">
        <f>SUM(D1385:D1386)</f>
        <v>0</v>
      </c>
      <c r="E1392" s="2"/>
      <c r="F1392" s="40" t="s">
        <v>51</v>
      </c>
      <c r="G1392" s="41">
        <f>SUM(G1385:G1390)</f>
        <v>0</v>
      </c>
      <c r="H1392" s="2"/>
      <c r="I1392" s="1"/>
    </row>
    <row r="1393">
      <c r="A1393" s="1"/>
      <c r="B1393" s="2"/>
      <c r="C1393" s="2"/>
      <c r="D1393" s="2"/>
      <c r="E1393" s="2"/>
      <c r="F1393" s="2"/>
      <c r="G1393" s="2"/>
      <c r="H1393" s="2"/>
      <c r="I1393" s="1"/>
    </row>
    <row r="1394">
      <c r="A1394" s="1"/>
      <c r="B1394" s="2"/>
      <c r="C1394" s="42" t="s">
        <v>66</v>
      </c>
      <c r="D1394" s="43">
        <f>G1307</f>
        <v>0</v>
      </c>
      <c r="E1394" s="2"/>
      <c r="F1394" s="42" t="s">
        <v>67</v>
      </c>
      <c r="G1394" s="43">
        <f>G1309</f>
        <v>0</v>
      </c>
      <c r="H1394" s="2"/>
      <c r="I1394" s="1"/>
    </row>
    <row r="1395">
      <c r="A1395" s="1"/>
      <c r="B1395" s="2"/>
      <c r="C1395" s="2"/>
      <c r="D1395" s="2"/>
      <c r="E1395" s="2"/>
      <c r="F1395" s="2"/>
      <c r="G1395" s="2"/>
      <c r="H1395" s="2"/>
      <c r="I1395" s="1"/>
    </row>
    <row r="1396">
      <c r="A1396" s="1"/>
      <c r="B1396" s="2"/>
      <c r="C1396" s="2"/>
      <c r="D1396" s="2"/>
      <c r="E1396" s="2"/>
      <c r="F1396" s="2"/>
      <c r="G1396" s="2"/>
      <c r="H1396" s="2"/>
      <c r="I1396" s="1"/>
    </row>
    <row r="1397">
      <c r="A1397" s="1"/>
      <c r="B1397" s="2"/>
      <c r="C1397" s="2"/>
      <c r="D1397" s="2"/>
      <c r="E1397" s="2"/>
      <c r="F1397" s="2"/>
      <c r="G1397" s="2"/>
      <c r="H1397" s="2"/>
      <c r="I1397" s="1"/>
    </row>
    <row r="1398">
      <c r="A1398" s="1"/>
      <c r="B1398" s="2"/>
      <c r="C1398" s="2"/>
      <c r="D1398" s="2"/>
      <c r="E1398" s="2"/>
      <c r="F1398" s="2"/>
      <c r="G1398" s="2"/>
      <c r="H1398" s="2"/>
      <c r="I1398" s="1"/>
    </row>
    <row r="1399">
      <c r="A1399" s="1"/>
      <c r="B1399" s="2"/>
      <c r="C1399" s="2"/>
      <c r="D1399" s="2"/>
      <c r="E1399" s="2"/>
      <c r="F1399" s="2"/>
      <c r="G1399" s="2"/>
      <c r="H1399" s="2"/>
      <c r="I1399" s="1"/>
    </row>
    <row r="1400">
      <c r="A1400" s="1"/>
      <c r="B1400" s="2"/>
      <c r="C1400" s="2"/>
      <c r="D1400" s="2"/>
      <c r="E1400" s="2"/>
      <c r="F1400" s="2"/>
      <c r="G1400" s="2"/>
      <c r="H1400" s="2"/>
      <c r="I1400" s="1"/>
    </row>
    <row r="1401">
      <c r="A1401" s="1"/>
      <c r="B1401" s="2"/>
      <c r="C1401" s="2"/>
      <c r="D1401" s="2"/>
      <c r="E1401" s="2"/>
      <c r="F1401" s="2"/>
      <c r="G1401" s="2"/>
      <c r="H1401" s="2"/>
      <c r="I1401" s="1"/>
    </row>
    <row r="1402">
      <c r="A1402" s="1"/>
      <c r="B1402" s="2"/>
      <c r="C1402" s="2"/>
      <c r="D1402" s="2"/>
      <c r="E1402" s="2"/>
      <c r="F1402" s="2"/>
      <c r="G1402" s="2"/>
      <c r="H1402" s="2"/>
      <c r="I1402" s="1"/>
    </row>
    <row r="1403">
      <c r="A1403" s="1"/>
      <c r="B1403" s="2"/>
      <c r="C1403" s="2"/>
      <c r="D1403" s="2"/>
      <c r="E1403" s="2"/>
      <c r="F1403" s="2"/>
      <c r="G1403" s="2"/>
      <c r="H1403" s="2"/>
      <c r="I1403" s="1"/>
    </row>
    <row r="1404">
      <c r="A1404" s="1"/>
      <c r="B1404" s="2"/>
      <c r="C1404" s="2"/>
      <c r="D1404" s="2"/>
      <c r="E1404" s="2"/>
      <c r="F1404" s="2"/>
      <c r="G1404" s="2"/>
      <c r="H1404" s="2"/>
      <c r="I1404" s="1"/>
    </row>
    <row r="1405">
      <c r="A1405" s="1"/>
      <c r="B1405" s="2"/>
      <c r="C1405" s="2"/>
      <c r="D1405" s="2"/>
      <c r="E1405" s="2"/>
      <c r="F1405" s="2"/>
      <c r="G1405" s="2"/>
      <c r="H1405" s="2"/>
      <c r="I1405" s="1"/>
    </row>
    <row r="1406">
      <c r="A1406" s="1"/>
      <c r="B1406" s="2"/>
      <c r="C1406" s="2"/>
      <c r="D1406" s="2"/>
      <c r="E1406" s="2"/>
      <c r="F1406" s="2"/>
      <c r="G1406" s="2"/>
      <c r="H1406" s="2"/>
      <c r="I1406" s="1"/>
    </row>
    <row r="1407">
      <c r="A1407" s="1"/>
      <c r="B1407" s="2"/>
      <c r="C1407" s="2"/>
      <c r="D1407" s="2"/>
      <c r="E1407" s="2"/>
      <c r="F1407" s="2"/>
      <c r="G1407" s="2"/>
      <c r="H1407" s="2"/>
      <c r="I1407" s="1"/>
    </row>
    <row r="1408">
      <c r="A1408" s="1"/>
      <c r="B1408" s="2"/>
      <c r="C1408" s="2"/>
      <c r="D1408" s="2"/>
      <c r="E1408" s="2"/>
      <c r="F1408" s="2"/>
      <c r="G1408" s="2"/>
      <c r="H1408" s="2"/>
      <c r="I1408" s="1"/>
    </row>
    <row r="1409">
      <c r="A1409" s="1"/>
      <c r="B1409" s="2"/>
      <c r="C1409" s="2"/>
      <c r="D1409" s="2"/>
      <c r="E1409" s="2"/>
      <c r="F1409" s="2"/>
      <c r="G1409" s="2"/>
      <c r="H1409" s="2"/>
      <c r="I1409" s="1"/>
    </row>
    <row r="1410">
      <c r="A1410" s="1"/>
      <c r="B1410" s="2"/>
      <c r="C1410" s="2"/>
      <c r="D1410" s="2"/>
      <c r="E1410" s="2"/>
      <c r="F1410" s="2"/>
      <c r="G1410" s="2"/>
      <c r="H1410" s="2"/>
      <c r="I1410" s="1"/>
    </row>
    <row r="1411">
      <c r="A1411" s="1"/>
      <c r="B1411" s="2"/>
      <c r="C1411" s="2"/>
      <c r="D1411" s="1"/>
      <c r="E1411" s="1"/>
      <c r="F1411" s="2"/>
      <c r="G1411" s="2"/>
      <c r="H1411" s="2"/>
      <c r="I1411" s="1"/>
    </row>
    <row r="1412">
      <c r="A1412" s="1"/>
      <c r="B1412" s="2"/>
      <c r="C1412" s="2"/>
      <c r="D1412" s="1"/>
      <c r="E1412" s="1"/>
      <c r="F1412" s="2"/>
      <c r="G1412" s="2"/>
      <c r="H1412" s="2"/>
      <c r="I1412" s="1"/>
    </row>
    <row r="1413">
      <c r="A1413" s="1"/>
      <c r="B1413" s="2"/>
      <c r="C1413" s="2"/>
      <c r="D1413" s="1"/>
      <c r="E1413" s="1"/>
      <c r="F1413" s="2"/>
      <c r="G1413" s="2"/>
      <c r="H1413" s="2"/>
      <c r="I1413" s="1"/>
    </row>
    <row r="1414">
      <c r="A1414" s="1"/>
      <c r="B1414" s="2"/>
      <c r="C1414" s="2"/>
      <c r="D1414" s="1"/>
      <c r="E1414" s="1"/>
      <c r="F1414" s="2"/>
      <c r="G1414" s="2"/>
      <c r="H1414" s="2"/>
      <c r="I1414" s="1"/>
    </row>
    <row r="1415">
      <c r="A1415" s="1"/>
      <c r="B1415" s="2"/>
      <c r="C1415" s="2"/>
      <c r="D1415" s="1"/>
      <c r="E1415" s="1"/>
      <c r="F1415" s="2"/>
      <c r="G1415" s="2"/>
      <c r="H1415" s="2"/>
      <c r="I1415" s="1"/>
    </row>
    <row r="1416">
      <c r="A1416" s="1"/>
      <c r="B1416" s="2"/>
      <c r="C1416" s="2"/>
      <c r="D1416" s="1"/>
      <c r="E1416" s="1"/>
      <c r="F1416" s="2"/>
      <c r="G1416" s="2"/>
      <c r="H1416" s="2"/>
      <c r="I1416" s="1"/>
    </row>
    <row r="1417">
      <c r="A1417" s="1"/>
      <c r="B1417" s="2"/>
      <c r="C1417" s="2"/>
      <c r="D1417" s="1"/>
      <c r="E1417" s="1"/>
      <c r="F1417" s="2"/>
      <c r="G1417" s="2"/>
      <c r="H1417" s="2"/>
      <c r="I1417" s="1"/>
    </row>
    <row r="1418">
      <c r="A1418" s="1"/>
      <c r="B1418" s="2"/>
      <c r="C1418" s="2"/>
      <c r="D1418" s="1"/>
      <c r="E1418" s="1"/>
      <c r="F1418" s="2"/>
      <c r="G1418" s="2"/>
      <c r="H1418" s="2"/>
      <c r="I1418" s="1"/>
    </row>
    <row r="1419">
      <c r="A1419" s="1"/>
      <c r="B1419" s="2"/>
      <c r="C1419" s="2"/>
      <c r="D1419" s="36" t="s">
        <v>68</v>
      </c>
      <c r="E1419" s="5"/>
      <c r="F1419" s="2"/>
      <c r="G1419" s="2"/>
      <c r="H1419" s="2"/>
      <c r="I1419" s="1"/>
    </row>
    <row r="1420">
      <c r="A1420" s="1"/>
      <c r="B1420" s="2"/>
      <c r="C1420" s="2"/>
      <c r="D1420" s="50" t="s">
        <v>7</v>
      </c>
      <c r="E1420" s="15">
        <f t="shared" ref="E1420:E1425" si="1">H1295</f>
        <v>3303.73</v>
      </c>
      <c r="F1420" s="2"/>
      <c r="G1420" s="2"/>
      <c r="H1420" s="2"/>
      <c r="I1420" s="1"/>
    </row>
    <row r="1421">
      <c r="A1421" s="1"/>
      <c r="B1421" s="2"/>
      <c r="C1421" s="2"/>
      <c r="D1421" s="50" t="s">
        <v>8</v>
      </c>
      <c r="E1421" s="15">
        <f t="shared" si="1"/>
        <v>5928</v>
      </c>
      <c r="F1421" s="2"/>
      <c r="G1421" s="2"/>
      <c r="H1421" s="2"/>
      <c r="I1421" s="1"/>
    </row>
    <row r="1422">
      <c r="A1422" s="1"/>
      <c r="B1422" s="2"/>
      <c r="C1422" s="2"/>
      <c r="D1422" s="50" t="s">
        <v>9</v>
      </c>
      <c r="E1422" s="15">
        <f t="shared" si="1"/>
        <v>1633</v>
      </c>
      <c r="F1422" s="2"/>
      <c r="G1422" s="2"/>
      <c r="H1422" s="2"/>
      <c r="I1422" s="1"/>
    </row>
    <row r="1423">
      <c r="A1423" s="1"/>
      <c r="B1423" s="2"/>
      <c r="C1423" s="2"/>
      <c r="D1423" s="50" t="s">
        <v>10</v>
      </c>
      <c r="E1423" s="15">
        <f t="shared" si="1"/>
        <v>839</v>
      </c>
      <c r="F1423" s="2"/>
      <c r="G1423" s="2"/>
      <c r="H1423" s="2"/>
      <c r="I1423" s="1"/>
    </row>
    <row r="1424">
      <c r="A1424" s="1"/>
      <c r="B1424" s="2"/>
      <c r="C1424" s="2"/>
      <c r="D1424" s="50" t="s">
        <v>11</v>
      </c>
      <c r="E1424" s="15">
        <f t="shared" si="1"/>
        <v>106373.4</v>
      </c>
      <c r="F1424" s="2"/>
      <c r="G1424" s="2"/>
      <c r="H1424" s="2"/>
      <c r="I1424" s="1"/>
    </row>
    <row r="1425">
      <c r="A1425" s="1"/>
      <c r="B1425" s="2"/>
      <c r="C1425" s="2"/>
      <c r="D1425" s="50" t="s">
        <v>12</v>
      </c>
      <c r="E1425" s="15">
        <f t="shared" si="1"/>
        <v>50</v>
      </c>
      <c r="F1425" s="2"/>
      <c r="G1425" s="2"/>
      <c r="H1425" s="2"/>
      <c r="I1425" s="1"/>
    </row>
    <row r="1426">
      <c r="A1426" s="1"/>
      <c r="B1426" s="2"/>
      <c r="C1426" s="2"/>
      <c r="D1426" s="2"/>
      <c r="E1426" s="2"/>
      <c r="F1426" s="2"/>
      <c r="G1426" s="2"/>
      <c r="H1426" s="2"/>
      <c r="I1426" s="1"/>
    </row>
    <row r="1427">
      <c r="A1427" s="1"/>
      <c r="B1427" s="2"/>
      <c r="C1427" s="2"/>
      <c r="D1427" s="51" t="s">
        <v>69</v>
      </c>
      <c r="E1427" s="46">
        <f>SUM(E1420:E1425)</f>
        <v>118127.13</v>
      </c>
      <c r="F1427" s="2"/>
      <c r="G1427" s="2"/>
      <c r="H1427" s="2"/>
      <c r="I1427" s="1"/>
    </row>
    <row r="1428">
      <c r="A1428" s="1"/>
      <c r="B1428" s="2"/>
      <c r="C1428" s="2"/>
      <c r="D1428" s="2"/>
      <c r="E1428" s="2"/>
      <c r="F1428" s="2"/>
      <c r="G1428" s="2"/>
      <c r="H1428" s="2"/>
      <c r="I1428" s="1"/>
    </row>
    <row r="1429">
      <c r="A1429" s="1"/>
      <c r="B1429" s="2"/>
      <c r="C1429" s="2"/>
      <c r="D1429" s="2"/>
      <c r="E1429" s="2"/>
      <c r="F1429" s="2"/>
      <c r="G1429" s="2"/>
      <c r="H1429" s="2"/>
      <c r="I1429" s="1"/>
    </row>
    <row r="1430">
      <c r="A1430" s="1"/>
      <c r="B1430" s="2"/>
      <c r="C1430" s="2"/>
      <c r="D1430" s="2"/>
      <c r="E1430" s="2"/>
      <c r="F1430" s="2"/>
      <c r="G1430" s="2"/>
      <c r="H1430" s="2"/>
      <c r="I1430" s="1"/>
    </row>
    <row r="1431">
      <c r="A1431" s="1"/>
      <c r="B1431" s="2"/>
      <c r="C1431" s="2"/>
      <c r="D1431" s="2"/>
      <c r="E1431" s="2"/>
      <c r="F1431" s="2"/>
      <c r="G1431" s="2"/>
      <c r="H1431" s="2"/>
      <c r="I1431" s="1"/>
    </row>
    <row r="1432">
      <c r="A1432" s="1"/>
      <c r="B1432" s="2"/>
      <c r="C1432" s="2"/>
      <c r="D1432" s="2"/>
      <c r="E1432" s="2"/>
      <c r="F1432" s="2"/>
      <c r="G1432" s="2"/>
      <c r="H1432" s="2"/>
      <c r="I1432" s="1"/>
    </row>
    <row r="1433">
      <c r="A1433" s="1"/>
      <c r="B1433" s="2"/>
      <c r="C1433" s="2"/>
      <c r="D1433" s="2"/>
      <c r="E1433" s="2"/>
      <c r="F1433" s="2"/>
      <c r="G1433" s="2"/>
      <c r="H1433" s="2"/>
      <c r="I1433" s="1"/>
    </row>
    <row r="1434">
      <c r="A1434" s="1"/>
      <c r="B1434" s="2"/>
      <c r="C1434" s="2"/>
      <c r="D1434" s="2"/>
      <c r="E1434" s="2"/>
      <c r="F1434" s="2"/>
      <c r="G1434" s="2"/>
      <c r="H1434" s="2"/>
      <c r="I1434" s="1"/>
    </row>
    <row r="1435">
      <c r="A1435" s="1"/>
      <c r="B1435" s="2"/>
      <c r="C1435" s="2"/>
      <c r="D1435" s="2"/>
      <c r="E1435" s="2"/>
      <c r="F1435" s="2"/>
      <c r="G1435" s="2"/>
      <c r="H1435" s="2"/>
      <c r="I1435" s="1"/>
    </row>
    <row r="1436">
      <c r="A1436" s="1"/>
      <c r="B1436" s="2"/>
      <c r="C1436" s="2"/>
      <c r="D1436" s="2"/>
      <c r="E1436" s="2"/>
      <c r="F1436" s="2"/>
      <c r="G1436" s="2"/>
      <c r="H1436" s="2"/>
      <c r="I1436" s="1"/>
    </row>
    <row r="1437">
      <c r="A1437" s="1"/>
      <c r="B1437" s="2"/>
      <c r="C1437" s="2"/>
      <c r="D1437" s="2"/>
      <c r="E1437" s="2"/>
      <c r="F1437" s="2"/>
      <c r="G1437" s="2"/>
      <c r="H1437" s="2"/>
      <c r="I1437" s="1"/>
    </row>
    <row r="1438">
      <c r="A1438" s="1"/>
      <c r="B1438" s="2"/>
      <c r="C1438" s="2"/>
      <c r="D1438" s="2"/>
      <c r="E1438" s="2"/>
      <c r="F1438" s="2"/>
      <c r="G1438" s="2"/>
      <c r="H1438" s="2"/>
      <c r="I1438" s="1"/>
    </row>
    <row r="1439">
      <c r="A1439" s="1"/>
      <c r="B1439" s="2"/>
      <c r="C1439" s="2"/>
      <c r="D1439" s="2"/>
      <c r="E1439" s="2"/>
      <c r="F1439" s="2"/>
      <c r="G1439" s="2"/>
      <c r="H1439" s="2"/>
      <c r="I1439" s="1"/>
    </row>
    <row r="1440">
      <c r="A1440" s="1"/>
      <c r="B1440" s="2"/>
      <c r="C1440" s="2"/>
      <c r="D1440" s="2"/>
      <c r="E1440" s="2"/>
      <c r="F1440" s="2"/>
      <c r="G1440" s="2"/>
      <c r="H1440" s="2"/>
      <c r="I1440" s="1"/>
    </row>
    <row r="1441">
      <c r="A1441" s="1"/>
      <c r="B1441" s="2"/>
      <c r="C1441" s="2"/>
      <c r="D1441" s="2"/>
      <c r="E1441" s="2"/>
      <c r="F1441" s="2"/>
      <c r="G1441" s="2"/>
      <c r="H1441" s="2"/>
      <c r="I1441" s="1"/>
    </row>
    <row r="1442">
      <c r="A1442" s="1"/>
      <c r="B1442" s="2"/>
      <c r="C1442" s="2"/>
      <c r="D1442" s="2"/>
      <c r="E1442" s="2"/>
      <c r="F1442" s="2"/>
      <c r="G1442" s="2"/>
      <c r="H1442" s="2"/>
      <c r="I1442" s="1"/>
    </row>
    <row r="1443">
      <c r="A1443" s="1"/>
      <c r="B1443" s="2"/>
      <c r="C1443" s="2"/>
      <c r="D1443" s="2"/>
      <c r="E1443" s="2"/>
      <c r="F1443" s="2"/>
      <c r="G1443" s="2"/>
      <c r="H1443" s="2"/>
      <c r="I1443" s="1"/>
    </row>
    <row r="1444">
      <c r="A1444" s="1"/>
      <c r="B1444" s="2"/>
      <c r="C1444" s="2"/>
      <c r="D1444" s="2"/>
      <c r="E1444" s="2"/>
      <c r="F1444" s="2"/>
      <c r="G1444" s="2"/>
      <c r="H1444" s="2"/>
      <c r="I1444" s="1"/>
    </row>
    <row r="1445">
      <c r="A1445" s="1"/>
      <c r="B1445" s="2"/>
      <c r="C1445" s="2"/>
      <c r="D1445" s="2"/>
      <c r="E1445" s="2"/>
      <c r="F1445" s="2"/>
      <c r="G1445" s="2"/>
      <c r="H1445" s="2"/>
      <c r="I1445" s="1"/>
    </row>
    <row r="1446">
      <c r="A1446" s="1"/>
      <c r="B1446" s="2"/>
      <c r="C1446" s="2"/>
      <c r="D1446" s="2"/>
      <c r="E1446" s="2"/>
      <c r="F1446" s="2"/>
      <c r="G1446" s="2"/>
      <c r="H1446" s="2"/>
      <c r="I1446" s="1"/>
    </row>
    <row r="1447">
      <c r="A1447" s="1"/>
      <c r="B1447" s="2"/>
      <c r="C1447" s="2"/>
      <c r="D1447" s="2"/>
      <c r="E1447" s="2"/>
      <c r="F1447" s="2"/>
      <c r="G1447" s="2"/>
      <c r="H1447" s="2"/>
      <c r="I1447" s="1"/>
    </row>
    <row r="1448">
      <c r="A1448" s="1"/>
      <c r="B1448" s="2"/>
      <c r="C1448" s="2"/>
      <c r="D1448" s="2"/>
      <c r="E1448" s="2"/>
      <c r="F1448" s="2"/>
      <c r="G1448" s="2"/>
      <c r="H1448" s="2"/>
      <c r="I1448" s="1"/>
    </row>
    <row r="1449">
      <c r="A1449" s="1"/>
      <c r="B1449" s="2"/>
      <c r="C1449" s="2"/>
      <c r="D1449" s="2"/>
      <c r="E1449" s="2"/>
      <c r="F1449" s="2"/>
      <c r="G1449" s="2"/>
      <c r="H1449" s="2"/>
      <c r="I1449" s="1"/>
    </row>
    <row r="1450">
      <c r="A1450" s="1"/>
      <c r="B1450" s="2"/>
      <c r="C1450" s="2"/>
      <c r="D1450" s="2"/>
      <c r="E1450" s="2"/>
      <c r="F1450" s="2"/>
      <c r="G1450" s="2"/>
      <c r="H1450" s="2"/>
      <c r="I1450" s="1"/>
    </row>
    <row r="1451">
      <c r="A1451" s="1"/>
      <c r="B1451" s="2"/>
      <c r="C1451" s="2"/>
      <c r="D1451" s="2"/>
      <c r="E1451" s="2"/>
      <c r="F1451" s="2"/>
      <c r="G1451" s="2"/>
      <c r="H1451" s="2"/>
      <c r="I1451" s="1"/>
    </row>
    <row r="1452">
      <c r="A1452" s="1"/>
      <c r="B1452" s="2"/>
      <c r="C1452" s="2"/>
      <c r="D1452" s="2"/>
      <c r="E1452" s="2"/>
      <c r="F1452" s="2"/>
      <c r="G1452" s="2"/>
      <c r="H1452" s="2"/>
      <c r="I1452" s="1"/>
    </row>
    <row r="1453">
      <c r="A1453" s="1"/>
      <c r="B1453" s="2"/>
      <c r="C1453" s="2"/>
      <c r="D1453" s="2"/>
      <c r="E1453" s="2"/>
      <c r="F1453" s="2"/>
      <c r="G1453" s="2"/>
      <c r="H1453" s="2"/>
      <c r="I1453" s="1"/>
    </row>
    <row r="1454">
      <c r="A1454" s="1"/>
      <c r="B1454" s="2"/>
      <c r="C1454" s="2"/>
      <c r="D1454" s="2"/>
      <c r="E1454" s="2"/>
      <c r="F1454" s="2"/>
      <c r="G1454" s="2"/>
      <c r="H1454" s="2"/>
      <c r="I1454" s="1"/>
    </row>
    <row r="1455">
      <c r="A1455" s="1"/>
      <c r="B1455" s="2"/>
      <c r="C1455" s="2"/>
      <c r="D1455" s="2"/>
      <c r="E1455" s="2"/>
      <c r="F1455" s="2"/>
      <c r="G1455" s="2"/>
      <c r="H1455" s="2"/>
      <c r="I1455" s="1"/>
    </row>
    <row r="1456">
      <c r="A1456" s="1"/>
      <c r="B1456" s="2"/>
      <c r="C1456" s="2"/>
      <c r="D1456" s="2"/>
      <c r="E1456" s="2"/>
      <c r="F1456" s="2"/>
      <c r="G1456" s="2"/>
      <c r="H1456" s="2"/>
      <c r="I1456" s="1"/>
    </row>
    <row r="1457">
      <c r="A1457" s="1"/>
      <c r="B1457" s="2"/>
      <c r="C1457" s="2"/>
      <c r="D1457" s="2"/>
      <c r="E1457" s="2"/>
      <c r="F1457" s="2"/>
      <c r="G1457" s="2"/>
      <c r="H1457" s="2"/>
      <c r="I1457" s="1"/>
    </row>
    <row r="1458">
      <c r="A1458" s="1"/>
      <c r="B1458" s="2"/>
      <c r="C1458" s="2"/>
      <c r="D1458" s="2"/>
      <c r="E1458" s="2"/>
      <c r="F1458" s="2"/>
      <c r="G1458" s="2"/>
      <c r="H1458" s="2"/>
      <c r="I1458" s="1"/>
    </row>
    <row r="1459">
      <c r="A1459" s="1"/>
      <c r="B1459" s="2"/>
      <c r="C1459" s="2"/>
      <c r="D1459" s="2"/>
      <c r="E1459" s="2"/>
      <c r="F1459" s="2"/>
      <c r="G1459" s="2"/>
      <c r="H1459" s="2"/>
      <c r="I1459" s="1"/>
    </row>
    <row r="1460">
      <c r="A1460" s="1"/>
      <c r="B1460" s="2"/>
      <c r="C1460" s="2"/>
      <c r="D1460" s="2"/>
      <c r="E1460" s="2"/>
      <c r="F1460" s="2"/>
      <c r="G1460" s="2"/>
      <c r="H1460" s="2"/>
      <c r="I1460" s="1"/>
    </row>
    <row r="1461">
      <c r="A1461" s="1"/>
      <c r="B1461" s="2"/>
      <c r="C1461" s="2"/>
      <c r="D1461" s="2"/>
      <c r="E1461" s="2"/>
      <c r="F1461" s="2"/>
      <c r="G1461" s="2"/>
      <c r="H1461" s="2"/>
      <c r="I1461" s="1"/>
    </row>
    <row r="1462">
      <c r="A1462" s="1"/>
      <c r="B1462" s="2"/>
      <c r="C1462" s="2"/>
      <c r="D1462" s="2"/>
      <c r="E1462" s="2"/>
      <c r="F1462" s="2"/>
      <c r="G1462" s="2"/>
      <c r="H1462" s="2"/>
      <c r="I1462" s="1"/>
    </row>
    <row r="1463">
      <c r="A1463" s="1"/>
      <c r="B1463" s="2"/>
      <c r="C1463" s="2"/>
      <c r="D1463" s="2"/>
      <c r="E1463" s="2"/>
      <c r="F1463" s="2"/>
      <c r="G1463" s="2"/>
      <c r="H1463" s="2"/>
      <c r="I1463" s="1"/>
    </row>
    <row r="1464">
      <c r="A1464" s="1"/>
      <c r="B1464" s="2"/>
      <c r="C1464" s="2"/>
      <c r="D1464" s="2"/>
      <c r="E1464" s="2"/>
      <c r="F1464" s="2"/>
      <c r="G1464" s="2"/>
      <c r="H1464" s="2"/>
      <c r="I1464" s="1"/>
    </row>
    <row r="1465">
      <c r="A1465" s="1"/>
      <c r="B1465" s="2"/>
      <c r="C1465" s="2"/>
      <c r="D1465" s="2"/>
      <c r="E1465" s="2"/>
      <c r="F1465" s="2"/>
      <c r="G1465" s="2"/>
      <c r="H1465" s="2"/>
      <c r="I1465" s="1"/>
    </row>
    <row r="1466">
      <c r="A1466" s="1"/>
      <c r="B1466" s="2"/>
      <c r="C1466" s="2"/>
      <c r="D1466" s="2"/>
      <c r="E1466" s="2"/>
      <c r="F1466" s="2"/>
      <c r="G1466" s="2"/>
      <c r="H1466" s="2"/>
      <c r="I1466" s="1"/>
    </row>
    <row r="1467">
      <c r="A1467" s="1"/>
      <c r="B1467" s="2"/>
      <c r="C1467" s="2"/>
      <c r="D1467" s="2"/>
      <c r="E1467" s="2"/>
      <c r="F1467" s="2"/>
      <c r="G1467" s="2"/>
      <c r="H1467" s="2"/>
      <c r="I1467" s="1"/>
    </row>
    <row r="1468">
      <c r="A1468" s="1"/>
      <c r="B1468" s="2"/>
      <c r="C1468" s="2"/>
      <c r="D1468" s="2"/>
      <c r="E1468" s="2"/>
      <c r="F1468" s="2"/>
      <c r="G1468" s="2"/>
      <c r="H1468" s="2"/>
      <c r="I1468" s="1"/>
    </row>
    <row r="1469">
      <c r="A1469" s="1"/>
      <c r="B1469" s="2"/>
      <c r="C1469" s="2"/>
      <c r="D1469" s="2"/>
      <c r="E1469" s="2"/>
      <c r="F1469" s="2"/>
      <c r="G1469" s="2"/>
      <c r="H1469" s="2"/>
      <c r="I1469" s="1"/>
    </row>
    <row r="1470">
      <c r="A1470" s="1"/>
      <c r="B1470" s="2"/>
      <c r="C1470" s="2"/>
      <c r="D1470" s="2"/>
      <c r="E1470" s="2"/>
      <c r="F1470" s="2"/>
      <c r="G1470" s="2"/>
      <c r="H1470" s="2"/>
      <c r="I1470" s="1"/>
    </row>
    <row r="1471">
      <c r="A1471" s="1"/>
      <c r="B1471" s="2"/>
      <c r="C1471" s="2"/>
      <c r="D1471" s="2"/>
      <c r="E1471" s="2"/>
      <c r="F1471" s="2"/>
      <c r="G1471" s="2"/>
      <c r="H1471" s="2"/>
      <c r="I1471" s="1"/>
    </row>
    <row r="1472">
      <c r="A1472" s="1"/>
      <c r="B1472" s="2"/>
      <c r="C1472" s="2"/>
      <c r="D1472" s="2"/>
      <c r="E1472" s="2"/>
      <c r="F1472" s="2"/>
      <c r="G1472" s="2"/>
      <c r="H1472" s="2"/>
      <c r="I1472" s="1"/>
    </row>
    <row r="1473">
      <c r="A1473" s="1"/>
      <c r="B1473" s="2"/>
      <c r="C1473" s="2"/>
      <c r="D1473" s="2"/>
      <c r="E1473" s="2"/>
      <c r="F1473" s="2"/>
      <c r="G1473" s="2"/>
      <c r="H1473" s="2"/>
      <c r="I1473" s="1"/>
    </row>
    <row r="1474">
      <c r="A1474" s="1"/>
      <c r="B1474" s="2"/>
      <c r="C1474" s="2"/>
      <c r="D1474" s="2"/>
      <c r="E1474" s="2"/>
      <c r="F1474" s="2"/>
      <c r="G1474" s="2"/>
      <c r="H1474" s="2"/>
      <c r="I1474" s="1"/>
    </row>
    <row r="1475">
      <c r="A1475" s="1"/>
      <c r="B1475" s="2"/>
      <c r="C1475" s="2"/>
      <c r="D1475" s="2"/>
      <c r="E1475" s="2"/>
      <c r="F1475" s="2"/>
      <c r="G1475" s="2"/>
      <c r="H1475" s="2"/>
      <c r="I1475" s="1"/>
    </row>
    <row r="1476">
      <c r="A1476" s="1"/>
      <c r="B1476" s="2"/>
      <c r="C1476" s="2"/>
      <c r="D1476" s="2"/>
      <c r="E1476" s="2"/>
      <c r="F1476" s="2"/>
      <c r="G1476" s="2"/>
      <c r="H1476" s="2"/>
      <c r="I1476" s="1"/>
    </row>
    <row r="1477">
      <c r="A1477" s="1"/>
      <c r="B1477" s="2"/>
      <c r="C1477" s="2"/>
      <c r="D1477" s="2"/>
      <c r="E1477" s="2"/>
      <c r="F1477" s="2"/>
      <c r="G1477" s="2"/>
      <c r="H1477" s="2"/>
      <c r="I1477" s="1"/>
    </row>
    <row r="1478">
      <c r="A1478" s="1"/>
      <c r="B1478" s="2"/>
      <c r="C1478" s="2"/>
      <c r="D1478" s="2"/>
      <c r="E1478" s="2"/>
      <c r="F1478" s="2"/>
      <c r="G1478" s="2"/>
      <c r="H1478" s="2"/>
      <c r="I1478" s="1"/>
    </row>
    <row r="1479">
      <c r="A1479" s="1"/>
      <c r="B1479" s="2"/>
      <c r="C1479" s="2"/>
      <c r="D1479" s="2"/>
      <c r="E1479" s="2"/>
      <c r="F1479" s="2"/>
      <c r="G1479" s="2"/>
      <c r="H1479" s="2"/>
      <c r="I1479" s="1"/>
    </row>
    <row r="1480">
      <c r="A1480" s="1"/>
      <c r="B1480" s="2"/>
      <c r="C1480" s="2"/>
      <c r="D1480" s="2"/>
      <c r="E1480" s="2"/>
      <c r="F1480" s="2"/>
      <c r="G1480" s="2"/>
      <c r="H1480" s="2"/>
      <c r="I1480" s="1"/>
    </row>
    <row r="1481">
      <c r="A1481" s="1"/>
      <c r="B1481" s="2"/>
      <c r="C1481" s="2"/>
      <c r="D1481" s="2"/>
      <c r="E1481" s="2"/>
      <c r="F1481" s="2"/>
      <c r="G1481" s="2"/>
      <c r="H1481" s="2"/>
      <c r="I1481" s="1"/>
    </row>
    <row r="1482">
      <c r="A1482" s="1"/>
      <c r="B1482" s="2"/>
      <c r="C1482" s="2"/>
      <c r="D1482" s="2"/>
      <c r="E1482" s="2"/>
      <c r="F1482" s="2"/>
      <c r="G1482" s="2"/>
      <c r="H1482" s="2"/>
      <c r="I1482" s="1"/>
    </row>
    <row r="1483">
      <c r="A1483" s="1"/>
      <c r="B1483" s="2"/>
      <c r="C1483" s="2"/>
      <c r="D1483" s="2"/>
      <c r="E1483" s="2"/>
      <c r="F1483" s="2"/>
      <c r="G1483" s="2"/>
      <c r="H1483" s="2"/>
      <c r="I1483" s="1"/>
    </row>
    <row r="1484">
      <c r="A1484" s="1"/>
      <c r="B1484" s="2"/>
      <c r="C1484" s="2"/>
      <c r="D1484" s="2"/>
      <c r="E1484" s="2"/>
      <c r="F1484" s="2"/>
      <c r="G1484" s="2"/>
      <c r="H1484" s="2"/>
      <c r="I1484" s="1"/>
    </row>
    <row r="1485">
      <c r="A1485" s="1"/>
      <c r="B1485" s="2"/>
      <c r="C1485" s="2"/>
      <c r="D1485" s="2"/>
      <c r="E1485" s="2"/>
      <c r="F1485" s="2"/>
      <c r="G1485" s="2"/>
      <c r="H1485" s="2"/>
      <c r="I1485" s="1"/>
    </row>
    <row r="1486">
      <c r="A1486" s="1"/>
      <c r="B1486" s="2"/>
      <c r="C1486" s="2"/>
      <c r="D1486" s="2"/>
      <c r="E1486" s="2"/>
      <c r="F1486" s="2"/>
      <c r="G1486" s="2"/>
      <c r="H1486" s="2"/>
      <c r="I1486" s="1"/>
    </row>
    <row r="1487">
      <c r="A1487" s="1"/>
      <c r="B1487" s="2"/>
      <c r="C1487" s="2"/>
      <c r="D1487" s="2"/>
      <c r="E1487" s="2"/>
      <c r="F1487" s="2"/>
      <c r="G1487" s="2"/>
      <c r="H1487" s="2"/>
      <c r="I1487" s="1"/>
    </row>
    <row r="1488">
      <c r="A1488" s="1"/>
      <c r="B1488" s="2"/>
      <c r="C1488" s="2"/>
      <c r="D1488" s="2"/>
      <c r="E1488" s="2"/>
      <c r="F1488" s="2"/>
      <c r="G1488" s="2"/>
      <c r="H1488" s="2"/>
      <c r="I1488" s="1"/>
    </row>
    <row r="1489">
      <c r="A1489" s="1"/>
      <c r="B1489" s="2"/>
      <c r="C1489" s="2"/>
      <c r="D1489" s="2"/>
      <c r="E1489" s="2"/>
      <c r="F1489" s="2"/>
      <c r="G1489" s="2"/>
      <c r="H1489" s="2"/>
      <c r="I1489" s="1"/>
    </row>
    <row r="1490">
      <c r="A1490" s="1"/>
      <c r="B1490" s="2"/>
      <c r="C1490" s="2"/>
      <c r="D1490" s="2"/>
      <c r="E1490" s="2"/>
      <c r="F1490" s="2"/>
      <c r="G1490" s="2"/>
      <c r="H1490" s="2"/>
      <c r="I1490" s="1"/>
    </row>
    <row r="1491">
      <c r="A1491" s="1"/>
      <c r="B1491" s="2"/>
      <c r="C1491" s="2"/>
      <c r="D1491" s="2"/>
      <c r="E1491" s="2"/>
      <c r="F1491" s="2"/>
      <c r="G1491" s="2"/>
      <c r="H1491" s="2"/>
      <c r="I1491" s="1"/>
    </row>
    <row r="1492">
      <c r="A1492" s="1"/>
      <c r="B1492" s="2"/>
      <c r="C1492" s="2"/>
      <c r="D1492" s="2"/>
      <c r="E1492" s="2"/>
      <c r="F1492" s="2"/>
      <c r="G1492" s="2"/>
      <c r="H1492" s="2"/>
      <c r="I1492" s="1"/>
    </row>
    <row r="1493">
      <c r="A1493" s="1"/>
      <c r="B1493" s="2"/>
      <c r="C1493" s="2"/>
      <c r="D1493" s="2"/>
      <c r="E1493" s="2"/>
      <c r="F1493" s="2"/>
      <c r="G1493" s="2"/>
      <c r="H1493" s="2"/>
      <c r="I1493" s="1"/>
    </row>
    <row r="1494">
      <c r="A1494" s="1"/>
      <c r="B1494" s="2"/>
      <c r="C1494" s="2"/>
      <c r="D1494" s="2"/>
      <c r="E1494" s="2"/>
      <c r="F1494" s="2"/>
      <c r="G1494" s="2"/>
      <c r="H1494" s="2"/>
      <c r="I1494" s="1"/>
    </row>
    <row r="1495">
      <c r="A1495" s="1"/>
      <c r="B1495" s="2"/>
      <c r="C1495" s="2"/>
      <c r="D1495" s="2"/>
      <c r="E1495" s="2"/>
      <c r="F1495" s="2"/>
      <c r="G1495" s="2"/>
      <c r="H1495" s="2"/>
      <c r="I1495" s="1"/>
    </row>
    <row r="1496">
      <c r="A1496" s="1"/>
      <c r="B1496" s="2"/>
      <c r="C1496" s="2"/>
      <c r="D1496" s="2"/>
      <c r="E1496" s="2"/>
      <c r="F1496" s="2"/>
      <c r="G1496" s="2"/>
      <c r="H1496" s="2"/>
      <c r="I1496" s="1"/>
    </row>
    <row r="1497">
      <c r="A1497" s="1"/>
      <c r="B1497" s="2"/>
      <c r="C1497" s="2"/>
      <c r="D1497" s="2"/>
      <c r="E1497" s="2"/>
      <c r="F1497" s="2"/>
      <c r="G1497" s="2"/>
      <c r="H1497" s="2"/>
      <c r="I1497" s="1"/>
    </row>
    <row r="1498">
      <c r="A1498" s="1"/>
      <c r="B1498" s="2"/>
      <c r="C1498" s="2"/>
      <c r="D1498" s="2"/>
      <c r="E1498" s="2"/>
      <c r="F1498" s="2"/>
      <c r="G1498" s="2"/>
      <c r="H1498" s="2"/>
      <c r="I1498" s="1"/>
    </row>
    <row r="1499">
      <c r="A1499" s="1"/>
      <c r="B1499" s="2"/>
      <c r="C1499" s="2"/>
      <c r="D1499" s="2"/>
      <c r="E1499" s="2"/>
      <c r="F1499" s="2"/>
      <c r="G1499" s="2"/>
      <c r="H1499" s="2"/>
      <c r="I1499" s="1"/>
    </row>
    <row r="1500">
      <c r="A1500" s="1"/>
      <c r="B1500" s="2"/>
      <c r="C1500" s="2"/>
      <c r="D1500" s="2"/>
      <c r="E1500" s="2"/>
      <c r="F1500" s="2"/>
      <c r="G1500" s="2"/>
      <c r="H1500" s="2"/>
      <c r="I1500" s="1"/>
    </row>
    <row r="1501">
      <c r="A1501" s="1"/>
      <c r="B1501" s="2"/>
      <c r="C1501" s="2"/>
      <c r="D1501" s="2"/>
      <c r="E1501" s="2"/>
      <c r="F1501" s="2"/>
      <c r="G1501" s="2"/>
      <c r="H1501" s="2"/>
      <c r="I1501" s="1"/>
    </row>
    <row r="1502">
      <c r="A1502" s="1"/>
      <c r="B1502" s="2"/>
      <c r="C1502" s="2"/>
      <c r="D1502" s="2"/>
      <c r="E1502" s="2"/>
      <c r="F1502" s="2"/>
      <c r="G1502" s="2"/>
      <c r="H1502" s="2"/>
      <c r="I1502" s="1"/>
    </row>
    <row r="1503">
      <c r="A1503" s="1"/>
      <c r="B1503" s="2"/>
      <c r="C1503" s="2"/>
      <c r="D1503" s="2"/>
      <c r="E1503" s="2"/>
      <c r="F1503" s="2"/>
      <c r="G1503" s="2"/>
      <c r="H1503" s="2"/>
      <c r="I1503" s="1"/>
    </row>
  </sheetData>
  <mergeCells count="780">
    <mergeCell ref="B60:F60"/>
    <mergeCell ref="B65:D65"/>
    <mergeCell ref="B66:F66"/>
    <mergeCell ref="B71:D71"/>
    <mergeCell ref="B72:F72"/>
    <mergeCell ref="B77:D77"/>
    <mergeCell ref="B78:F78"/>
    <mergeCell ref="B238:F238"/>
    <mergeCell ref="B243:D243"/>
    <mergeCell ref="A45:A87"/>
    <mergeCell ref="A88:A130"/>
    <mergeCell ref="A131:A173"/>
    <mergeCell ref="A174:A216"/>
    <mergeCell ref="B231:F231"/>
    <mergeCell ref="B232:F232"/>
    <mergeCell ref="B250:F250"/>
    <mergeCell ref="B244:F244"/>
    <mergeCell ref="B249:D249"/>
    <mergeCell ref="B261:F261"/>
    <mergeCell ref="B273:D273"/>
    <mergeCell ref="B274:F274"/>
    <mergeCell ref="B275:F275"/>
    <mergeCell ref="B281:F281"/>
    <mergeCell ref="B280:D280"/>
    <mergeCell ref="B286:D286"/>
    <mergeCell ref="B287:F287"/>
    <mergeCell ref="B292:D292"/>
    <mergeCell ref="B293:F293"/>
    <mergeCell ref="B304:F304"/>
    <mergeCell ref="B316:D316"/>
    <mergeCell ref="B531:D531"/>
    <mergeCell ref="B532:F532"/>
    <mergeCell ref="B495:D495"/>
    <mergeCell ref="B496:F496"/>
    <mergeCell ref="B501:D501"/>
    <mergeCell ref="B502:F502"/>
    <mergeCell ref="B507:D507"/>
    <mergeCell ref="B508:F508"/>
    <mergeCell ref="B519:F519"/>
    <mergeCell ref="B317:F317"/>
    <mergeCell ref="B318:F318"/>
    <mergeCell ref="B323:D323"/>
    <mergeCell ref="B324:F324"/>
    <mergeCell ref="B329:D329"/>
    <mergeCell ref="B330:F330"/>
    <mergeCell ref="B335:D335"/>
    <mergeCell ref="B336:F336"/>
    <mergeCell ref="B347:F347"/>
    <mergeCell ref="B359:D359"/>
    <mergeCell ref="B360:F360"/>
    <mergeCell ref="B361:F361"/>
    <mergeCell ref="B366:D366"/>
    <mergeCell ref="B367:F367"/>
    <mergeCell ref="B387:H388"/>
    <mergeCell ref="B389:H389"/>
    <mergeCell ref="B430:H431"/>
    <mergeCell ref="B432:H432"/>
    <mergeCell ref="B473:H474"/>
    <mergeCell ref="B475:H475"/>
    <mergeCell ref="B516:H517"/>
    <mergeCell ref="B533:F533"/>
    <mergeCell ref="B538:D538"/>
    <mergeCell ref="B539:F539"/>
    <mergeCell ref="B544:D544"/>
    <mergeCell ref="B545:F545"/>
    <mergeCell ref="B550:D550"/>
    <mergeCell ref="B561:H561"/>
    <mergeCell ref="B562:F562"/>
    <mergeCell ref="G963:H963"/>
    <mergeCell ref="G964:H964"/>
    <mergeCell ref="G965:H965"/>
    <mergeCell ref="G966:H988"/>
    <mergeCell ref="G1000:H1000"/>
    <mergeCell ref="G1001:H1001"/>
    <mergeCell ref="G1002:H1002"/>
    <mergeCell ref="G1003:H1003"/>
    <mergeCell ref="G1007:H1007"/>
    <mergeCell ref="G1008:H1008"/>
    <mergeCell ref="G1009:H1031"/>
    <mergeCell ref="G1035:H1036"/>
    <mergeCell ref="G1043:H1043"/>
    <mergeCell ref="G1046:H1046"/>
    <mergeCell ref="G1049:H1049"/>
    <mergeCell ref="G1050:H1050"/>
    <mergeCell ref="G1051:H1051"/>
    <mergeCell ref="G1052:H1074"/>
    <mergeCell ref="B1060:D1060"/>
    <mergeCell ref="B1061:F1061"/>
    <mergeCell ref="B1066:D1066"/>
    <mergeCell ref="B1067:F1067"/>
    <mergeCell ref="B1075:H1076"/>
    <mergeCell ref="B1077:H1077"/>
    <mergeCell ref="B1078:F1078"/>
    <mergeCell ref="G1078:H1079"/>
    <mergeCell ref="G1086:H1086"/>
    <mergeCell ref="G1087:H1087"/>
    <mergeCell ref="G958:H958"/>
    <mergeCell ref="G959:H959"/>
    <mergeCell ref="B961:D961"/>
    <mergeCell ref="G961:H961"/>
    <mergeCell ref="B962:F962"/>
    <mergeCell ref="G962:H962"/>
    <mergeCell ref="B963:F963"/>
    <mergeCell ref="B968:D968"/>
    <mergeCell ref="B969:F969"/>
    <mergeCell ref="B974:D974"/>
    <mergeCell ref="B975:F975"/>
    <mergeCell ref="B980:D980"/>
    <mergeCell ref="B981:F981"/>
    <mergeCell ref="B989:H990"/>
    <mergeCell ref="B991:H991"/>
    <mergeCell ref="B992:F992"/>
    <mergeCell ref="G992:H993"/>
    <mergeCell ref="B1004:D1004"/>
    <mergeCell ref="G1004:H1004"/>
    <mergeCell ref="B1005:F1005"/>
    <mergeCell ref="G1005:H1005"/>
    <mergeCell ref="B1024:F1024"/>
    <mergeCell ref="B1032:H1033"/>
    <mergeCell ref="B1034:H1034"/>
    <mergeCell ref="B1035:F1035"/>
    <mergeCell ref="B1006:F1006"/>
    <mergeCell ref="G1006:H1006"/>
    <mergeCell ref="B1011:D1011"/>
    <mergeCell ref="B1012:F1012"/>
    <mergeCell ref="B1017:D1017"/>
    <mergeCell ref="B1018:F1018"/>
    <mergeCell ref="B1023:D1023"/>
    <mergeCell ref="I1005:I1047"/>
    <mergeCell ref="I1048:I1090"/>
    <mergeCell ref="G1088:H1088"/>
    <mergeCell ref="G1089:H1089"/>
    <mergeCell ref="B1090:D1090"/>
    <mergeCell ref="G1090:H1090"/>
    <mergeCell ref="G1044:H1044"/>
    <mergeCell ref="G1045:H1045"/>
    <mergeCell ref="B1047:D1047"/>
    <mergeCell ref="G1047:H1047"/>
    <mergeCell ref="B1048:F1048"/>
    <mergeCell ref="G1048:H1048"/>
    <mergeCell ref="B1049:F1049"/>
    <mergeCell ref="G1093:H1093"/>
    <mergeCell ref="G1094:H1094"/>
    <mergeCell ref="B1092:F1092"/>
    <mergeCell ref="B1097:D1097"/>
    <mergeCell ref="B1098:F1098"/>
    <mergeCell ref="B1103:D1103"/>
    <mergeCell ref="B1104:F1104"/>
    <mergeCell ref="B1109:D1109"/>
    <mergeCell ref="B1120:H1120"/>
    <mergeCell ref="B1121:F1121"/>
    <mergeCell ref="G1121:H1122"/>
    <mergeCell ref="G1129:H1129"/>
    <mergeCell ref="B1196:F1196"/>
    <mergeCell ref="B1204:H1205"/>
    <mergeCell ref="G1180:H1180"/>
    <mergeCell ref="G1181:H1203"/>
    <mergeCell ref="B1183:D1183"/>
    <mergeCell ref="B1184:F1184"/>
    <mergeCell ref="B1189:D1189"/>
    <mergeCell ref="B1190:F1190"/>
    <mergeCell ref="B1195:D1195"/>
    <mergeCell ref="B1110:F1110"/>
    <mergeCell ref="B1118:H1119"/>
    <mergeCell ref="B1054:D1054"/>
    <mergeCell ref="B1055:F1055"/>
    <mergeCell ref="B1091:F1091"/>
    <mergeCell ref="G1091:H1091"/>
    <mergeCell ref="I1091:I1133"/>
    <mergeCell ref="G1092:H1092"/>
    <mergeCell ref="G1095:H1117"/>
    <mergeCell ref="B1140:D1140"/>
    <mergeCell ref="B1146:D1146"/>
    <mergeCell ref="B1147:F1147"/>
    <mergeCell ref="B1152:D1152"/>
    <mergeCell ref="B1153:F1153"/>
    <mergeCell ref="B1161:H1162"/>
    <mergeCell ref="B1163:H1163"/>
    <mergeCell ref="B1164:F1164"/>
    <mergeCell ref="G1132:H1132"/>
    <mergeCell ref="B1133:D1133"/>
    <mergeCell ref="G1133:H1133"/>
    <mergeCell ref="B1134:F1134"/>
    <mergeCell ref="G1134:H1134"/>
    <mergeCell ref="B1135:F1135"/>
    <mergeCell ref="B1141:F1141"/>
    <mergeCell ref="I1134:I1176"/>
    <mergeCell ref="I1177:I1219"/>
    <mergeCell ref="G1130:H1130"/>
    <mergeCell ref="G1131:H1131"/>
    <mergeCell ref="G1135:H1135"/>
    <mergeCell ref="G1136:H1136"/>
    <mergeCell ref="G1137:H1137"/>
    <mergeCell ref="G1138:H1160"/>
    <mergeCell ref="G1175:H1175"/>
    <mergeCell ref="G1217:H1217"/>
    <mergeCell ref="G1218:H1218"/>
    <mergeCell ref="B1219:D1219"/>
    <mergeCell ref="G1219:H1219"/>
    <mergeCell ref="G1164:H1165"/>
    <mergeCell ref="G1172:H1172"/>
    <mergeCell ref="B1206:H1206"/>
    <mergeCell ref="B1207:F1207"/>
    <mergeCell ref="G1207:H1208"/>
    <mergeCell ref="G1215:H1215"/>
    <mergeCell ref="G1216:H1216"/>
    <mergeCell ref="G1264:H1264"/>
    <mergeCell ref="G1265:H1265"/>
    <mergeCell ref="G1266:H1266"/>
    <mergeCell ref="G1267:H1289"/>
    <mergeCell ref="B1275:D1275"/>
    <mergeCell ref="B1276:F1276"/>
    <mergeCell ref="B1281:D1281"/>
    <mergeCell ref="B1282:F1282"/>
    <mergeCell ref="B1290:H1291"/>
    <mergeCell ref="B1292:H1292"/>
    <mergeCell ref="B1293:F1293"/>
    <mergeCell ref="G1293:H1294"/>
    <mergeCell ref="G1301:H1301"/>
    <mergeCell ref="G1302:H1302"/>
    <mergeCell ref="G1173:H1173"/>
    <mergeCell ref="G1174:H1174"/>
    <mergeCell ref="B1176:D1176"/>
    <mergeCell ref="G1176:H1176"/>
    <mergeCell ref="B1177:F1177"/>
    <mergeCell ref="G1177:H1177"/>
    <mergeCell ref="B1178:F1178"/>
    <mergeCell ref="B1238:D1238"/>
    <mergeCell ref="B1239:F1239"/>
    <mergeCell ref="B1247:H1248"/>
    <mergeCell ref="B1249:H1249"/>
    <mergeCell ref="B1250:F1250"/>
    <mergeCell ref="B1220:F1220"/>
    <mergeCell ref="G1220:H1220"/>
    <mergeCell ref="B1221:F1221"/>
    <mergeCell ref="B1226:D1226"/>
    <mergeCell ref="B1227:F1227"/>
    <mergeCell ref="B1232:D1232"/>
    <mergeCell ref="B1233:F1233"/>
    <mergeCell ref="G1250:H1251"/>
    <mergeCell ref="G1258:H1258"/>
    <mergeCell ref="I1220:I1262"/>
    <mergeCell ref="I1263:I1305"/>
    <mergeCell ref="G1178:H1178"/>
    <mergeCell ref="G1179:H1179"/>
    <mergeCell ref="G1221:H1221"/>
    <mergeCell ref="G1222:H1222"/>
    <mergeCell ref="G1223:H1223"/>
    <mergeCell ref="G1224:H1246"/>
    <mergeCell ref="G1261:H1261"/>
    <mergeCell ref="G1303:H1303"/>
    <mergeCell ref="G1304:H1304"/>
    <mergeCell ref="B1305:D1305"/>
    <mergeCell ref="G1305:H1305"/>
    <mergeCell ref="G20:H42"/>
    <mergeCell ref="B45:H45"/>
    <mergeCell ref="G99:H99"/>
    <mergeCell ref="G100:H100"/>
    <mergeCell ref="B101:D101"/>
    <mergeCell ref="G101:H101"/>
    <mergeCell ref="A2:A44"/>
    <mergeCell ref="B2:H2"/>
    <mergeCell ref="I2:I58"/>
    <mergeCell ref="B3:F3"/>
    <mergeCell ref="G3:H4"/>
    <mergeCell ref="G11:H11"/>
    <mergeCell ref="I59:I101"/>
    <mergeCell ref="B86:H87"/>
    <mergeCell ref="B88:H88"/>
    <mergeCell ref="B89:F89"/>
    <mergeCell ref="G89:H90"/>
    <mergeCell ref="G97:H97"/>
    <mergeCell ref="G98:H98"/>
    <mergeCell ref="B102:F102"/>
    <mergeCell ref="G102:H102"/>
    <mergeCell ref="B103:F103"/>
    <mergeCell ref="B108:D108"/>
    <mergeCell ref="B109:F109"/>
    <mergeCell ref="B114:D114"/>
    <mergeCell ref="B115:F115"/>
    <mergeCell ref="B120:D120"/>
    <mergeCell ref="B121:F121"/>
    <mergeCell ref="B129:H130"/>
    <mergeCell ref="B131:H131"/>
    <mergeCell ref="B132:F132"/>
    <mergeCell ref="G60:H60"/>
    <mergeCell ref="G61:H61"/>
    <mergeCell ref="G218:H219"/>
    <mergeCell ref="G226:H226"/>
    <mergeCell ref="G227:H227"/>
    <mergeCell ref="G228:H228"/>
    <mergeCell ref="G229:H229"/>
    <mergeCell ref="B230:D230"/>
    <mergeCell ref="B237:D237"/>
    <mergeCell ref="B258:H259"/>
    <mergeCell ref="B260:H260"/>
    <mergeCell ref="G270:H270"/>
    <mergeCell ref="G271:H271"/>
    <mergeCell ref="B301:H302"/>
    <mergeCell ref="B303:H303"/>
    <mergeCell ref="B344:H345"/>
    <mergeCell ref="B346:H346"/>
    <mergeCell ref="G261:H262"/>
    <mergeCell ref="G269:H269"/>
    <mergeCell ref="G272:H272"/>
    <mergeCell ref="G273:H273"/>
    <mergeCell ref="G274:H274"/>
    <mergeCell ref="G276:H276"/>
    <mergeCell ref="G277:H277"/>
    <mergeCell ref="G278:H300"/>
    <mergeCell ref="G304:H305"/>
    <mergeCell ref="G312:H312"/>
    <mergeCell ref="G313:H313"/>
    <mergeCell ref="G314:H314"/>
    <mergeCell ref="G315:H315"/>
    <mergeCell ref="G316:H316"/>
    <mergeCell ref="G317:H317"/>
    <mergeCell ref="B372:D372"/>
    <mergeCell ref="B373:F373"/>
    <mergeCell ref="B378:D378"/>
    <mergeCell ref="B379:F379"/>
    <mergeCell ref="B390:F390"/>
    <mergeCell ref="B403:F403"/>
    <mergeCell ref="B404:F404"/>
    <mergeCell ref="B402:D402"/>
    <mergeCell ref="B409:D409"/>
    <mergeCell ref="B410:F410"/>
    <mergeCell ref="B415:D415"/>
    <mergeCell ref="B416:F416"/>
    <mergeCell ref="B421:D421"/>
    <mergeCell ref="B422:F422"/>
    <mergeCell ref="B433:F433"/>
    <mergeCell ref="B445:D445"/>
    <mergeCell ref="B446:F446"/>
    <mergeCell ref="B447:F447"/>
    <mergeCell ref="B452:D452"/>
    <mergeCell ref="B453:F453"/>
    <mergeCell ref="B459:F459"/>
    <mergeCell ref="B458:D458"/>
    <mergeCell ref="B464:D464"/>
    <mergeCell ref="B465:F465"/>
    <mergeCell ref="B476:F476"/>
    <mergeCell ref="B488:D488"/>
    <mergeCell ref="B489:F489"/>
    <mergeCell ref="B490:F490"/>
    <mergeCell ref="A217:A259"/>
    <mergeCell ref="A260:A302"/>
    <mergeCell ref="A303:A345"/>
    <mergeCell ref="A346:A388"/>
    <mergeCell ref="A389:A431"/>
    <mergeCell ref="A432:A474"/>
    <mergeCell ref="A475:A517"/>
    <mergeCell ref="A518:A560"/>
    <mergeCell ref="A561:A603"/>
    <mergeCell ref="A604:A646"/>
    <mergeCell ref="A647:A689"/>
    <mergeCell ref="A690:A732"/>
    <mergeCell ref="A733:A775"/>
    <mergeCell ref="A776:A818"/>
    <mergeCell ref="A1120:A1162"/>
    <mergeCell ref="A1163:A1205"/>
    <mergeCell ref="A1206:A1248"/>
    <mergeCell ref="A1249:A1291"/>
    <mergeCell ref="A1292:A1334"/>
    <mergeCell ref="A819:A861"/>
    <mergeCell ref="A862:A904"/>
    <mergeCell ref="A905:A947"/>
    <mergeCell ref="A948:A990"/>
    <mergeCell ref="A991:A1033"/>
    <mergeCell ref="A1034:A1076"/>
    <mergeCell ref="A1077:A1119"/>
    <mergeCell ref="G1259:H1259"/>
    <mergeCell ref="G1260:H1260"/>
    <mergeCell ref="B1262:D1262"/>
    <mergeCell ref="G1262:H1262"/>
    <mergeCell ref="B1263:F1263"/>
    <mergeCell ref="G1263:H1263"/>
    <mergeCell ref="B1264:F1264"/>
    <mergeCell ref="G1309:H1309"/>
    <mergeCell ref="G1310:H1332"/>
    <mergeCell ref="B1269:D1269"/>
    <mergeCell ref="B1270:F1270"/>
    <mergeCell ref="B1306:F1306"/>
    <mergeCell ref="G1306:H1306"/>
    <mergeCell ref="B1307:F1307"/>
    <mergeCell ref="G1307:H1307"/>
    <mergeCell ref="G1308:H1308"/>
    <mergeCell ref="A1336:I1337"/>
    <mergeCell ref="C1339:D1339"/>
    <mergeCell ref="F1339:G1339"/>
    <mergeCell ref="C1384:D1384"/>
    <mergeCell ref="F1384:G1384"/>
    <mergeCell ref="D1419:E1419"/>
    <mergeCell ref="B1312:D1312"/>
    <mergeCell ref="B1313:F1313"/>
    <mergeCell ref="B1318:D1318"/>
    <mergeCell ref="B1319:F1319"/>
    <mergeCell ref="B1324:D1324"/>
    <mergeCell ref="B1325:F1325"/>
    <mergeCell ref="B1333:H1334"/>
    <mergeCell ref="G13:H13"/>
    <mergeCell ref="G14:H14"/>
    <mergeCell ref="B15:D15"/>
    <mergeCell ref="G15:H15"/>
    <mergeCell ref="B16:F16"/>
    <mergeCell ref="G16:H16"/>
    <mergeCell ref="B17:F17"/>
    <mergeCell ref="G17:H17"/>
    <mergeCell ref="G18:H18"/>
    <mergeCell ref="G19:H19"/>
    <mergeCell ref="B23:F23"/>
    <mergeCell ref="B28:D28"/>
    <mergeCell ref="B29:F29"/>
    <mergeCell ref="B34:D34"/>
    <mergeCell ref="G12:H12"/>
    <mergeCell ref="B22:D22"/>
    <mergeCell ref="B35:F35"/>
    <mergeCell ref="B43:H44"/>
    <mergeCell ref="B46:F46"/>
    <mergeCell ref="G46:H47"/>
    <mergeCell ref="G54:H54"/>
    <mergeCell ref="G55:H55"/>
    <mergeCell ref="G56:H56"/>
    <mergeCell ref="G57:H57"/>
    <mergeCell ref="B58:D58"/>
    <mergeCell ref="G58:H58"/>
    <mergeCell ref="B59:F59"/>
    <mergeCell ref="G59:H59"/>
    <mergeCell ref="B157:D157"/>
    <mergeCell ref="B163:D163"/>
    <mergeCell ref="B144:D144"/>
    <mergeCell ref="B145:F145"/>
    <mergeCell ref="G145:H145"/>
    <mergeCell ref="B146:F146"/>
    <mergeCell ref="B151:D151"/>
    <mergeCell ref="B152:F152"/>
    <mergeCell ref="B158:F158"/>
    <mergeCell ref="G106:H128"/>
    <mergeCell ref="G146:H146"/>
    <mergeCell ref="I188:I230"/>
    <mergeCell ref="G189:H189"/>
    <mergeCell ref="G190:H190"/>
    <mergeCell ref="G191:H191"/>
    <mergeCell ref="G192:H214"/>
    <mergeCell ref="G62:H62"/>
    <mergeCell ref="G63:H85"/>
    <mergeCell ref="I102:I144"/>
    <mergeCell ref="G103:H103"/>
    <mergeCell ref="G104:H104"/>
    <mergeCell ref="G105:H105"/>
    <mergeCell ref="I145:I187"/>
    <mergeCell ref="G132:H133"/>
    <mergeCell ref="G140:H140"/>
    <mergeCell ref="G141:H141"/>
    <mergeCell ref="G142:H142"/>
    <mergeCell ref="G143:H143"/>
    <mergeCell ref="G144:H144"/>
    <mergeCell ref="G147:H147"/>
    <mergeCell ref="G148:H148"/>
    <mergeCell ref="G149:H171"/>
    <mergeCell ref="G175:H176"/>
    <mergeCell ref="G183:H183"/>
    <mergeCell ref="G184:H184"/>
    <mergeCell ref="G185:H185"/>
    <mergeCell ref="G186:H186"/>
    <mergeCell ref="B188:F188"/>
    <mergeCell ref="B189:F189"/>
    <mergeCell ref="B164:F164"/>
    <mergeCell ref="B172:H173"/>
    <mergeCell ref="B174:H174"/>
    <mergeCell ref="B175:F175"/>
    <mergeCell ref="B187:D187"/>
    <mergeCell ref="G187:H187"/>
    <mergeCell ref="G188:H188"/>
    <mergeCell ref="B217:H217"/>
    <mergeCell ref="B218:F218"/>
    <mergeCell ref="B194:D194"/>
    <mergeCell ref="B195:F195"/>
    <mergeCell ref="B200:D200"/>
    <mergeCell ref="B201:F201"/>
    <mergeCell ref="B206:D206"/>
    <mergeCell ref="B207:F207"/>
    <mergeCell ref="B215:H216"/>
    <mergeCell ref="G235:H257"/>
    <mergeCell ref="G275:H275"/>
    <mergeCell ref="G230:H230"/>
    <mergeCell ref="G231:H231"/>
    <mergeCell ref="I231:I273"/>
    <mergeCell ref="G232:H232"/>
    <mergeCell ref="G233:H233"/>
    <mergeCell ref="G234:H234"/>
    <mergeCell ref="I274:I316"/>
    <mergeCell ref="G356:H356"/>
    <mergeCell ref="G357:H357"/>
    <mergeCell ref="G358:H358"/>
    <mergeCell ref="G359:H359"/>
    <mergeCell ref="G360:H360"/>
    <mergeCell ref="G355:H355"/>
    <mergeCell ref="G361:H361"/>
    <mergeCell ref="G362:H362"/>
    <mergeCell ref="G363:H363"/>
    <mergeCell ref="G398:H398"/>
    <mergeCell ref="G399:H399"/>
    <mergeCell ref="G364:H386"/>
    <mergeCell ref="G390:H391"/>
    <mergeCell ref="G400:H400"/>
    <mergeCell ref="G401:H401"/>
    <mergeCell ref="I317:I359"/>
    <mergeCell ref="G318:H318"/>
    <mergeCell ref="G319:H319"/>
    <mergeCell ref="G320:H320"/>
    <mergeCell ref="G321:H343"/>
    <mergeCell ref="G347:H348"/>
    <mergeCell ref="I360:I402"/>
    <mergeCell ref="G433:H434"/>
    <mergeCell ref="G441:H441"/>
    <mergeCell ref="G442:H442"/>
    <mergeCell ref="G443:H443"/>
    <mergeCell ref="G444:H444"/>
    <mergeCell ref="G445:H445"/>
    <mergeCell ref="G446:H446"/>
    <mergeCell ref="G448:H448"/>
    <mergeCell ref="G449:H449"/>
    <mergeCell ref="G519:H520"/>
    <mergeCell ref="G527:H527"/>
    <mergeCell ref="G488:H488"/>
    <mergeCell ref="G489:H489"/>
    <mergeCell ref="I489:I531"/>
    <mergeCell ref="G490:H490"/>
    <mergeCell ref="G491:H491"/>
    <mergeCell ref="G492:H492"/>
    <mergeCell ref="G493:H515"/>
    <mergeCell ref="G407:H429"/>
    <mergeCell ref="G447:H447"/>
    <mergeCell ref="G450:H472"/>
    <mergeCell ref="G476:H477"/>
    <mergeCell ref="G484:H484"/>
    <mergeCell ref="G485:H485"/>
    <mergeCell ref="G486:H486"/>
    <mergeCell ref="G487:H487"/>
    <mergeCell ref="G402:H402"/>
    <mergeCell ref="G403:H403"/>
    <mergeCell ref="I403:I445"/>
    <mergeCell ref="G404:H404"/>
    <mergeCell ref="G405:H405"/>
    <mergeCell ref="G406:H406"/>
    <mergeCell ref="I446:I488"/>
    <mergeCell ref="G528:H528"/>
    <mergeCell ref="G529:H529"/>
    <mergeCell ref="G530:H530"/>
    <mergeCell ref="G531:H531"/>
    <mergeCell ref="G605:H606"/>
    <mergeCell ref="G613:H613"/>
    <mergeCell ref="G571:H571"/>
    <mergeCell ref="G572:H572"/>
    <mergeCell ref="G576:H576"/>
    <mergeCell ref="G577:H577"/>
    <mergeCell ref="G578:H578"/>
    <mergeCell ref="G579:H601"/>
    <mergeCell ref="G616:H616"/>
    <mergeCell ref="G619:H619"/>
    <mergeCell ref="G620:H620"/>
    <mergeCell ref="G621:H621"/>
    <mergeCell ref="G622:H644"/>
    <mergeCell ref="B630:D630"/>
    <mergeCell ref="B631:F631"/>
    <mergeCell ref="B636:D636"/>
    <mergeCell ref="B637:F637"/>
    <mergeCell ref="B645:H646"/>
    <mergeCell ref="B647:H647"/>
    <mergeCell ref="B648:F648"/>
    <mergeCell ref="G648:H649"/>
    <mergeCell ref="G656:H656"/>
    <mergeCell ref="G657:H657"/>
    <mergeCell ref="B551:F551"/>
    <mergeCell ref="B559:H560"/>
    <mergeCell ref="G562:H563"/>
    <mergeCell ref="G570:H570"/>
    <mergeCell ref="B518:H518"/>
    <mergeCell ref="G532:H532"/>
    <mergeCell ref="I532:I574"/>
    <mergeCell ref="G533:H533"/>
    <mergeCell ref="G534:H534"/>
    <mergeCell ref="G535:H535"/>
    <mergeCell ref="G536:H558"/>
    <mergeCell ref="B581:D581"/>
    <mergeCell ref="B587:D587"/>
    <mergeCell ref="B588:F588"/>
    <mergeCell ref="B593:D593"/>
    <mergeCell ref="B594:F594"/>
    <mergeCell ref="B602:H603"/>
    <mergeCell ref="B604:H604"/>
    <mergeCell ref="B605:F605"/>
    <mergeCell ref="G573:H573"/>
    <mergeCell ref="B574:D574"/>
    <mergeCell ref="G574:H574"/>
    <mergeCell ref="B575:F575"/>
    <mergeCell ref="G575:H575"/>
    <mergeCell ref="B576:F576"/>
    <mergeCell ref="B582:F582"/>
    <mergeCell ref="I575:I617"/>
    <mergeCell ref="I618:I660"/>
    <mergeCell ref="G658:H658"/>
    <mergeCell ref="G659:H659"/>
    <mergeCell ref="B660:D660"/>
    <mergeCell ref="G660:H660"/>
    <mergeCell ref="G614:H614"/>
    <mergeCell ref="G615:H615"/>
    <mergeCell ref="B617:D617"/>
    <mergeCell ref="G617:H617"/>
    <mergeCell ref="B618:F618"/>
    <mergeCell ref="G618:H618"/>
    <mergeCell ref="B619:F619"/>
    <mergeCell ref="G663:H663"/>
    <mergeCell ref="G664:H664"/>
    <mergeCell ref="B662:F662"/>
    <mergeCell ref="B667:D667"/>
    <mergeCell ref="B668:F668"/>
    <mergeCell ref="B673:D673"/>
    <mergeCell ref="B674:F674"/>
    <mergeCell ref="B679:D679"/>
    <mergeCell ref="B690:H690"/>
    <mergeCell ref="B691:F691"/>
    <mergeCell ref="G691:H692"/>
    <mergeCell ref="G699:H699"/>
    <mergeCell ref="B766:F766"/>
    <mergeCell ref="B774:H775"/>
    <mergeCell ref="G750:H750"/>
    <mergeCell ref="G751:H773"/>
    <mergeCell ref="B753:D753"/>
    <mergeCell ref="B754:F754"/>
    <mergeCell ref="B759:D759"/>
    <mergeCell ref="B760:F760"/>
    <mergeCell ref="B765:D765"/>
    <mergeCell ref="B680:F680"/>
    <mergeCell ref="B688:H689"/>
    <mergeCell ref="B624:D624"/>
    <mergeCell ref="B625:F625"/>
    <mergeCell ref="B661:F661"/>
    <mergeCell ref="G661:H661"/>
    <mergeCell ref="I661:I703"/>
    <mergeCell ref="G662:H662"/>
    <mergeCell ref="G665:H687"/>
    <mergeCell ref="B710:D710"/>
    <mergeCell ref="B716:D716"/>
    <mergeCell ref="B717:F717"/>
    <mergeCell ref="B722:D722"/>
    <mergeCell ref="B723:F723"/>
    <mergeCell ref="B731:H732"/>
    <mergeCell ref="B733:H733"/>
    <mergeCell ref="B734:F734"/>
    <mergeCell ref="G702:H702"/>
    <mergeCell ref="B703:D703"/>
    <mergeCell ref="G703:H703"/>
    <mergeCell ref="B704:F704"/>
    <mergeCell ref="G704:H704"/>
    <mergeCell ref="B705:F705"/>
    <mergeCell ref="B711:F711"/>
    <mergeCell ref="I704:I746"/>
    <mergeCell ref="I747:I789"/>
    <mergeCell ref="G700:H700"/>
    <mergeCell ref="G701:H701"/>
    <mergeCell ref="G705:H705"/>
    <mergeCell ref="G706:H706"/>
    <mergeCell ref="G707:H707"/>
    <mergeCell ref="G708:H730"/>
    <mergeCell ref="G745:H745"/>
    <mergeCell ref="G787:H787"/>
    <mergeCell ref="G788:H788"/>
    <mergeCell ref="B789:D789"/>
    <mergeCell ref="G789:H789"/>
    <mergeCell ref="G734:H735"/>
    <mergeCell ref="G742:H742"/>
    <mergeCell ref="B776:H776"/>
    <mergeCell ref="B777:F777"/>
    <mergeCell ref="G777:H778"/>
    <mergeCell ref="G785:H785"/>
    <mergeCell ref="G786:H786"/>
    <mergeCell ref="G834:H834"/>
    <mergeCell ref="G835:H835"/>
    <mergeCell ref="G836:H836"/>
    <mergeCell ref="G837:H859"/>
    <mergeCell ref="B845:D845"/>
    <mergeCell ref="B846:F846"/>
    <mergeCell ref="B851:D851"/>
    <mergeCell ref="B852:F852"/>
    <mergeCell ref="B860:H861"/>
    <mergeCell ref="B862:H862"/>
    <mergeCell ref="B863:F863"/>
    <mergeCell ref="G863:H864"/>
    <mergeCell ref="G871:H871"/>
    <mergeCell ref="G872:H872"/>
    <mergeCell ref="G743:H743"/>
    <mergeCell ref="G744:H744"/>
    <mergeCell ref="B746:D746"/>
    <mergeCell ref="G746:H746"/>
    <mergeCell ref="B747:F747"/>
    <mergeCell ref="G747:H747"/>
    <mergeCell ref="B748:F748"/>
    <mergeCell ref="B808:D808"/>
    <mergeCell ref="B809:F809"/>
    <mergeCell ref="B817:H818"/>
    <mergeCell ref="B819:H819"/>
    <mergeCell ref="B820:F820"/>
    <mergeCell ref="B790:F790"/>
    <mergeCell ref="G790:H790"/>
    <mergeCell ref="B791:F791"/>
    <mergeCell ref="B796:D796"/>
    <mergeCell ref="B797:F797"/>
    <mergeCell ref="B802:D802"/>
    <mergeCell ref="B803:F803"/>
    <mergeCell ref="G820:H821"/>
    <mergeCell ref="G828:H828"/>
    <mergeCell ref="I790:I832"/>
    <mergeCell ref="I833:I875"/>
    <mergeCell ref="G748:H748"/>
    <mergeCell ref="G749:H749"/>
    <mergeCell ref="G791:H791"/>
    <mergeCell ref="G792:H792"/>
    <mergeCell ref="G793:H793"/>
    <mergeCell ref="G794:H816"/>
    <mergeCell ref="G831:H831"/>
    <mergeCell ref="G873:H873"/>
    <mergeCell ref="G874:H874"/>
    <mergeCell ref="B875:D875"/>
    <mergeCell ref="G875:H875"/>
    <mergeCell ref="G829:H829"/>
    <mergeCell ref="G830:H830"/>
    <mergeCell ref="B832:D832"/>
    <mergeCell ref="G832:H832"/>
    <mergeCell ref="B833:F833"/>
    <mergeCell ref="G833:H833"/>
    <mergeCell ref="B834:F834"/>
    <mergeCell ref="G878:H878"/>
    <mergeCell ref="G879:H879"/>
    <mergeCell ref="B877:F877"/>
    <mergeCell ref="B882:D882"/>
    <mergeCell ref="B883:F883"/>
    <mergeCell ref="B888:D888"/>
    <mergeCell ref="B889:F889"/>
    <mergeCell ref="B894:D894"/>
    <mergeCell ref="B905:H905"/>
    <mergeCell ref="B906:F906"/>
    <mergeCell ref="G906:H907"/>
    <mergeCell ref="G914:H914"/>
    <mergeCell ref="B895:F895"/>
    <mergeCell ref="B903:H904"/>
    <mergeCell ref="B839:D839"/>
    <mergeCell ref="B840:F840"/>
    <mergeCell ref="B876:F876"/>
    <mergeCell ref="G876:H876"/>
    <mergeCell ref="I876:I918"/>
    <mergeCell ref="G877:H877"/>
    <mergeCell ref="G880:H902"/>
    <mergeCell ref="B925:D925"/>
    <mergeCell ref="B931:D931"/>
    <mergeCell ref="B932:F932"/>
    <mergeCell ref="B937:D937"/>
    <mergeCell ref="B938:F938"/>
    <mergeCell ref="B946:H947"/>
    <mergeCell ref="B948:H948"/>
    <mergeCell ref="B949:F949"/>
    <mergeCell ref="G917:H917"/>
    <mergeCell ref="B918:D918"/>
    <mergeCell ref="G918:H918"/>
    <mergeCell ref="B919:F919"/>
    <mergeCell ref="G919:H919"/>
    <mergeCell ref="B920:F920"/>
    <mergeCell ref="B926:F926"/>
    <mergeCell ref="G949:H950"/>
    <mergeCell ref="G957:H957"/>
    <mergeCell ref="I919:I961"/>
    <mergeCell ref="I962:I1004"/>
    <mergeCell ref="G915:H915"/>
    <mergeCell ref="G916:H916"/>
    <mergeCell ref="G920:H920"/>
    <mergeCell ref="G921:H921"/>
    <mergeCell ref="G922:H922"/>
    <mergeCell ref="G923:H945"/>
    <mergeCell ref="G960:H960"/>
  </mergeCells>
  <dataValidations>
    <dataValidation type="list" allowBlank="1" showErrorMessage="1" sqref="C25:C27 C68:C70 C111:C113 C154:C156 C197:C199 C240:C242 C283:C285 C326:C328 C369:C371 C412:C414 C455:C457 C498:C500 C541:C543 C584:C586 C627:C629 C670:C672 C713:C715 C756:C758 C799:C801 C842:C844 C885:C887 C928:C930 C971:C973 C1014:C1016 C1057:C1059 C1100:C1102 C1143:C1145 C1186:C1188 C1229:C1231 C1272:C1274 C1315:C1317">
      <formula1>"Secured Loan,Unsecured Loan"</formula1>
    </dataValidation>
    <dataValidation type="list" allowBlank="1" showErrorMessage="1" sqref="C31:C33 C74:C76 C117:C119 C160:C162 C203:C205 C246:C248 C289:C291 C332:C334 C375:C377 C418:C420 C461:C463 C504:C506 C547:C549 C590:C592 C633:C635 C676:C678 C719:C721 C762:C764 C805:C807 C848:C850 C891:C893 C934:C936 C977:C979 C1020:C1022 C1063:C1065 C1106:C1108 C1149:C1151 C1192:C1194 C1235:C1237 C1278:C1280 C1321:C1323">
      <formula1>"Stocks-Long Term,Stocks-Short Term,Gold,RD-Savings,Bonds,FD"</formula1>
    </dataValidation>
    <dataValidation type="list" allowBlank="1" showErrorMessage="1" sqref="C5:C14 C48:C57 C91:C100 C134:C143 C177:C186 C220:C229 C263:C272 C306:C315 C349:C358 C392:C401 C435:C444 C478:C487 C521:C530 C564:C573 C607:C616 C650:C659 C693:C702 C736:C745 C779:C788 C822:C831 C865:C874 C908:C917 C951:C960 C994:C1003 C1037:C1046 C1080:C1089 C1123:C1132 C1166:C1175 C1209:C1218 C1252:C1261 C1295:C1304">
      <formula1>"Internet bill,Rental,Insurance,Food &amp; groceries,Transportation (petrol, parking, toll),Shopping,Social/ Travel,Present,Hospital bill,Medicine bill,Others,Water bill,Electricity bill,Car loan,Vehicle service"</formula1>
    </dataValidation>
    <dataValidation type="list" allowBlank="1" showErrorMessage="1" sqref="C19:C21 C62:C64 C105:C107 C148:C150 C191:C193 C234:C236 C277:C279 C320:C322 C363:C365 C406:C408 C449:C451 C492:C494 C535:C537 C578:C580 C621:C623 C664:C666 C707:C709 C750:C752 C793:C795 C836:C838 C879:C881 C922:C924 C965:C967 C1008:C1010 C1051:C1053 C1094:C1096 C1137:C1139 C1180:C1182 C1223:C1225 C1266:C1268 C1309:C1311">
      <formula1>"SR Salary,DP Salary,Commission/Bonus,Reimbursement,Bank Interest,Dividend,Gift"</formula1>
    </dataValidation>
    <dataValidation type="list" allowBlank="1" showErrorMessage="1" sqref="F5:F14 F19:F21 F25:F27 F31:F33 C37:D42 F37:F42 F48:F57 F62:F64 F68:F70 F74:F76 C80:D85 F80:F85 F91:F100 F105:F107 F111:F113 F117:F119 C123:D128 F123:F128 F134:F143 F148:F150 F154:F156 F160:F162 C166:D171 F166:F171 F177:F186 F191:F193 F197:F199 F203:F205 C209:D214 F209:F214 F220:F229 F234:F236 F240:F242 F246:F248 C252:D257 F252:F257 F263:F272 F277:F279 F283:F285 F289:F291 C295:D300 F295:F300 F306:F315 F320:F322 F326:F328 F332:F334 C338:D343 F338:F343 F349:F358 F363:F365 F369:F371 F375:F377 C381:D386 F381:F386 F392:F401 F406:F408 F412:F414 F418:F420 C424:D429 F424:F429 F435:F444 F449:F451 F455:F457 F461:F463 C467:D472 F467:F472 F478:F487 F492:F494 F498:F500 F504:F506 C510:D515 F510:F515 F521:F530 F535:F537 F541:F543 F547:F549 C553:D558 F553:F558 F564:F573 F578:F580 F584:F586 F590:F592 C596:D601 F596:F601 F607:F616 F621:F623 F627:F629 F633:F635 C639:D644 F639:F644 F650:F659 F664:F666 F670:F672 F676:F678 C682:D687 F682:F687 F693:F702 F707:F709 F713:F715 F719:F721 C725:D730 F725:F730 F736:F745 F750:F752 F756:F758 F762:F764 C768:D773 F768:F773 F779:F788 F793:F795 F799:F801 F805:F807 C811:D816 F811:F816 F822:F831 F836:F838 F842:F844 F848:F850 C854:D859 F854:F859 F865:F874 F879:F881 F885:F887 F891:F893 C897:D902 F897:F902 F908:F917 F922:F924 F928:F930 F934:F936 C940:D945 F940:F945 F951:F960 F965:F967 F971:F973 F977:F979 C983:D988 F983:F988 F994:F1003 F1008:F1010 F1014:F1016 F1020:F1022 C1026:D1031 F1026:F1031 F1037:F1046 F1051:F1053 F1057:F1059 F1063:F1065 C1069:D1074 F1069:F1074 F1080:F1089 F1094:F1096 F1100:F1102 F1106:F1108 C1112:D1117 F1112:F1117 F1123:F1132 F1137:F1139 F1143:F1145 F1149:F1151 C1155:D1160 F1155:F1160 F1166:F1175 F1180:F1182 F1186:F1188 F1192:F1194 C1198:D1203 F1198:F1203 F1209:F1218 F1223:F1225 F1229:F1231 F1235:F1237 C1241:D1246 F1241:F1246 F1252:F1261 F1266:F1268 F1272:F1274 F1278:F1280 C1284:D1289 F1284:F1289 F1295:F1304 F1309:F1311 F1315:F1317 F1321:F1323 C1327:D1332 F1327:F1332">
      <formula1>"SR A/C - HDFC,DP A/C - Salary,SR CASH,DP CASH,DP A/C - IPPB,SR A/C - TDCC"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25"/>
    <col customWidth="1" min="3" max="3" width="32.13"/>
    <col customWidth="1" min="4" max="4" width="37.0"/>
    <col customWidth="1" min="6" max="6" width="18.38"/>
    <col customWidth="1" min="7" max="7" width="13.88"/>
  </cols>
  <sheetData>
    <row r="1">
      <c r="A1" s="1"/>
      <c r="B1" s="2"/>
      <c r="C1" s="2"/>
      <c r="D1" s="2"/>
      <c r="E1" s="2"/>
      <c r="F1" s="2"/>
      <c r="G1" s="1"/>
      <c r="H1" s="1"/>
      <c r="I1" s="1"/>
    </row>
    <row r="2">
      <c r="A2" s="1"/>
      <c r="B2" s="52">
        <v>45809.0</v>
      </c>
      <c r="C2" s="4"/>
      <c r="D2" s="4"/>
      <c r="E2" s="4"/>
      <c r="F2" s="4"/>
      <c r="G2" s="4"/>
      <c r="H2" s="5"/>
      <c r="I2" s="1"/>
    </row>
    <row r="3">
      <c r="B3" s="6" t="s">
        <v>0</v>
      </c>
      <c r="C3" s="4"/>
      <c r="D3" s="4"/>
      <c r="E3" s="4"/>
      <c r="F3" s="5"/>
      <c r="G3" s="7" t="s">
        <v>1</v>
      </c>
      <c r="H3" s="8"/>
    </row>
    <row r="4"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0"/>
      <c r="H4" s="11"/>
    </row>
    <row r="5">
      <c r="B5" s="12">
        <v>1.0</v>
      </c>
      <c r="C5" s="13"/>
      <c r="D5" s="13"/>
      <c r="E5" s="13"/>
      <c r="F5" s="13"/>
      <c r="G5" s="14" t="s">
        <v>7</v>
      </c>
      <c r="H5" s="15">
        <f>'June 2025'!E1420 - SUMIF(F5:F14, "SR A/C - HDFC", E5:E14)-SUMIF(F31:F33, "SR A/C - HDFC", E31:E33)-SUMIF(F25:F27, "SR A/C - HDFC", E25:E27)+SUMIF(F19:F21, "SR A/C - HDFC", E19:E21)+SUMIF(F37:F42, "SR A/C - HDFC", E37:E42)</f>
        <v>3303.73</v>
      </c>
    </row>
    <row r="6">
      <c r="B6" s="12">
        <v>2.0</v>
      </c>
      <c r="C6" s="13"/>
      <c r="D6" s="13"/>
      <c r="E6" s="13"/>
      <c r="F6" s="13"/>
      <c r="G6" s="14" t="s">
        <v>8</v>
      </c>
      <c r="H6" s="15">
        <f>'June 2025'!E1421 - SUMIF(F5:F14, "DP A/C - Salary", E5:E14)-SUMIF(F31:F33, "DP A/C - Salary", E31:E33)-SUMIF(F25:F27, "DP A/C - Salary", E25:E27)+SUMIF(F19:F21, "DP A/C - Salary", E19:E21)+SUMIF(F37:F42, "DP A/C - Salary", E37:E42)</f>
        <v>5928</v>
      </c>
    </row>
    <row r="7">
      <c r="B7" s="12">
        <v>3.0</v>
      </c>
      <c r="C7" s="13"/>
      <c r="D7" s="13"/>
      <c r="E7" s="13"/>
      <c r="F7" s="13"/>
      <c r="G7" s="14" t="s">
        <v>9</v>
      </c>
      <c r="H7" s="15">
        <f>'June 2025'!E1422 - SUMIF(F5:F14, "SR CASH", E5:E14)-SUMIF(F31:F33, "SR CASH", E31:E33)-SUMIF(F25:F27, "SR CASH", E25:E27)+SUMIF(F19:F21, "SR CASH", E19:E21)+SUMIF(F37:F42, "SR CASH", E37:E42)</f>
        <v>1633</v>
      </c>
    </row>
    <row r="8">
      <c r="B8" s="12">
        <v>4.0</v>
      </c>
      <c r="C8" s="13"/>
      <c r="D8" s="13"/>
      <c r="E8" s="13"/>
      <c r="F8" s="13"/>
      <c r="G8" s="14" t="s">
        <v>10</v>
      </c>
      <c r="H8" s="15">
        <f>'June 2025'!E1423 - SUMIF(F5:F14, "DP CASH", E5:E14)-SUMIF(F31:F33, "DP CASH", E31:E33)-SUMIF(F25:F27, "DP CASH", E25:E27)+SUMIF(F19:F21, "DP CASH", E19:E21)+SUMIF(F37:F42, "DP CASH", E37:E42)</f>
        <v>839</v>
      </c>
    </row>
    <row r="9">
      <c r="B9" s="12">
        <v>5.0</v>
      </c>
      <c r="C9" s="13"/>
      <c r="D9" s="12"/>
      <c r="E9" s="13"/>
      <c r="F9" s="12"/>
      <c r="G9" s="14" t="s">
        <v>11</v>
      </c>
      <c r="H9" s="15">
        <f>'June 2025'!E1424 - SUMIF(F5:F14, "SR A/C - TDCC", E5:E14)-SUMIF(F31:F33, "SR A/C - TDCC", E31:E33)-SUMIF(F25:F27, "SR A/C - TDCC", E25:E27)+SUMIF(F19:F21, "SR A/C - TDCC", E19:E21)+SUMIF(F37:F42, "SR A/C - TDCC", E37:E42)</f>
        <v>106373.4</v>
      </c>
    </row>
    <row r="10">
      <c r="B10" s="12">
        <v>6.0</v>
      </c>
      <c r="C10" s="13"/>
      <c r="D10" s="12"/>
      <c r="E10" s="13"/>
      <c r="F10" s="12"/>
      <c r="G10" s="14" t="s">
        <v>12</v>
      </c>
      <c r="H10" s="15">
        <f>'June 2025'!E1425 - SUMIF(F5:F14, "DP A/C - IPPB", E5:E14)-SUMIF(F31:F33, "DP A/C - IPPB", E31:E33)-SUMIF(F25:F27, "DP A/C - IPPB", E25:E27)+SUMIF(F19:F21, "DP A/C - IPPB", E19:E21)+SUMIF(F37:F42, "DP A/C - IPPB", E37:E42)</f>
        <v>50</v>
      </c>
    </row>
    <row r="11">
      <c r="B11" s="12">
        <v>7.0</v>
      </c>
      <c r="C11" s="13"/>
      <c r="D11" s="12"/>
      <c r="E11" s="13"/>
      <c r="F11" s="12"/>
      <c r="G11" s="16"/>
      <c r="H11" s="5"/>
    </row>
    <row r="12">
      <c r="B12" s="12">
        <v>8.0</v>
      </c>
      <c r="C12" s="13"/>
      <c r="D12" s="12"/>
      <c r="E12" s="13"/>
      <c r="F12" s="12"/>
      <c r="G12" s="17" t="s">
        <v>13</v>
      </c>
      <c r="H12" s="5"/>
    </row>
    <row r="13">
      <c r="B13" s="12">
        <v>9.0</v>
      </c>
      <c r="C13" s="13"/>
      <c r="D13" s="12"/>
      <c r="E13" s="13"/>
      <c r="F13" s="12"/>
      <c r="G13" s="18">
        <f>E15</f>
        <v>0</v>
      </c>
      <c r="H13" s="5"/>
    </row>
    <row r="14">
      <c r="B14" s="12">
        <v>10.0</v>
      </c>
      <c r="C14" s="13"/>
      <c r="D14" s="12"/>
      <c r="E14" s="13"/>
      <c r="F14" s="12"/>
      <c r="G14" s="19" t="s">
        <v>14</v>
      </c>
      <c r="H14" s="5"/>
    </row>
    <row r="15">
      <c r="B15" s="20" t="s">
        <v>15</v>
      </c>
      <c r="C15" s="4"/>
      <c r="D15" s="5"/>
      <c r="E15" s="9">
        <f>SUM(E5:E14)</f>
        <v>0</v>
      </c>
      <c r="F15" s="12"/>
      <c r="G15" s="16">
        <f>E22</f>
        <v>0</v>
      </c>
      <c r="H15" s="5"/>
    </row>
    <row r="16">
      <c r="B16" s="16"/>
      <c r="C16" s="4"/>
      <c r="D16" s="4"/>
      <c r="E16" s="4"/>
      <c r="F16" s="5"/>
      <c r="G16" s="21" t="s">
        <v>16</v>
      </c>
      <c r="H16" s="5"/>
    </row>
    <row r="17">
      <c r="B17" s="22" t="s">
        <v>17</v>
      </c>
      <c r="C17" s="4"/>
      <c r="D17" s="4"/>
      <c r="E17" s="4"/>
      <c r="F17" s="5"/>
      <c r="G17" s="16">
        <f>E28-SUMIF(C19:C21,"Reimbursement",E19:E21)</f>
        <v>0</v>
      </c>
      <c r="H17" s="5"/>
    </row>
    <row r="18">
      <c r="B18" s="9" t="s">
        <v>2</v>
      </c>
      <c r="C18" s="23" t="s">
        <v>18</v>
      </c>
      <c r="D18" s="20" t="s">
        <v>4</v>
      </c>
      <c r="E18" s="9" t="s">
        <v>5</v>
      </c>
      <c r="F18" s="9" t="s">
        <v>6</v>
      </c>
      <c r="G18" s="24" t="s">
        <v>19</v>
      </c>
      <c r="H18" s="5"/>
    </row>
    <row r="19">
      <c r="B19" s="12">
        <v>1.0</v>
      </c>
      <c r="C19" s="53"/>
      <c r="D19" s="13"/>
      <c r="E19" s="13"/>
      <c r="F19" s="13"/>
      <c r="G19" s="26">
        <f>E34</f>
        <v>0</v>
      </c>
      <c r="H19" s="5"/>
    </row>
    <row r="20">
      <c r="B20" s="12">
        <v>2.0</v>
      </c>
      <c r="C20" s="25"/>
      <c r="D20" s="13"/>
      <c r="E20" s="13"/>
      <c r="F20" s="13"/>
      <c r="G20" s="27"/>
      <c r="H20" s="8"/>
    </row>
    <row r="21">
      <c r="B21" s="12">
        <v>3.0</v>
      </c>
      <c r="C21" s="28"/>
      <c r="D21" s="12"/>
      <c r="E21" s="12"/>
      <c r="F21" s="12"/>
      <c r="G21" s="29"/>
      <c r="H21" s="30"/>
    </row>
    <row r="22">
      <c r="B22" s="20" t="s">
        <v>15</v>
      </c>
      <c r="C22" s="4"/>
      <c r="D22" s="5"/>
      <c r="E22" s="9">
        <f>SUM(E19:E21)</f>
        <v>0</v>
      </c>
      <c r="F22" s="12"/>
      <c r="G22" s="29"/>
      <c r="H22" s="30"/>
    </row>
    <row r="23">
      <c r="B23" s="31" t="s">
        <v>20</v>
      </c>
      <c r="C23" s="4"/>
      <c r="D23" s="4"/>
      <c r="E23" s="4"/>
      <c r="F23" s="5"/>
      <c r="G23" s="29"/>
      <c r="H23" s="30"/>
    </row>
    <row r="24">
      <c r="B24" s="9" t="s">
        <v>2</v>
      </c>
      <c r="C24" s="23" t="s">
        <v>21</v>
      </c>
      <c r="D24" s="20" t="s">
        <v>4</v>
      </c>
      <c r="E24" s="9" t="s">
        <v>5</v>
      </c>
      <c r="F24" s="9" t="s">
        <v>6</v>
      </c>
      <c r="G24" s="29"/>
      <c r="H24" s="30"/>
    </row>
    <row r="25">
      <c r="B25" s="12">
        <v>1.0</v>
      </c>
      <c r="C25" s="25"/>
      <c r="D25" s="13"/>
      <c r="E25" s="13"/>
      <c r="F25" s="13"/>
      <c r="G25" s="29"/>
      <c r="H25" s="30"/>
    </row>
    <row r="26">
      <c r="B26" s="12">
        <v>2.0</v>
      </c>
      <c r="C26" s="13"/>
      <c r="D26" s="13"/>
      <c r="E26" s="13"/>
      <c r="F26" s="12"/>
      <c r="G26" s="29"/>
      <c r="H26" s="30"/>
    </row>
    <row r="27">
      <c r="B27" s="12">
        <v>3.0</v>
      </c>
      <c r="C27" s="13"/>
      <c r="D27" s="13"/>
      <c r="E27" s="13"/>
      <c r="F27" s="12"/>
      <c r="G27" s="29"/>
      <c r="H27" s="30"/>
    </row>
    <row r="28">
      <c r="B28" s="20" t="s">
        <v>15</v>
      </c>
      <c r="C28" s="4"/>
      <c r="D28" s="5"/>
      <c r="E28" s="9">
        <f>SUM(E25:E27)</f>
        <v>0</v>
      </c>
      <c r="F28" s="12"/>
      <c r="G28" s="29"/>
      <c r="H28" s="30"/>
    </row>
    <row r="29">
      <c r="B29" s="32" t="s">
        <v>22</v>
      </c>
      <c r="C29" s="4"/>
      <c r="D29" s="4"/>
      <c r="E29" s="4"/>
      <c r="F29" s="5"/>
      <c r="G29" s="29"/>
      <c r="H29" s="30"/>
    </row>
    <row r="30">
      <c r="B30" s="9" t="s">
        <v>2</v>
      </c>
      <c r="C30" s="23" t="s">
        <v>23</v>
      </c>
      <c r="D30" s="20" t="s">
        <v>4</v>
      </c>
      <c r="E30" s="9" t="s">
        <v>5</v>
      </c>
      <c r="F30" s="9" t="s">
        <v>6</v>
      </c>
      <c r="G30" s="29"/>
      <c r="H30" s="30"/>
    </row>
    <row r="31">
      <c r="B31" s="12">
        <v>1.0</v>
      </c>
      <c r="C31" s="53"/>
      <c r="D31" s="13"/>
      <c r="E31" s="13"/>
      <c r="F31" s="12"/>
      <c r="G31" s="29"/>
      <c r="H31" s="30"/>
    </row>
    <row r="32">
      <c r="B32" s="12">
        <v>2.0</v>
      </c>
      <c r="C32" s="13"/>
      <c r="D32" s="13"/>
      <c r="E32" s="12"/>
      <c r="F32" s="12"/>
      <c r="G32" s="29"/>
      <c r="H32" s="30"/>
    </row>
    <row r="33">
      <c r="B33" s="12">
        <v>3.0</v>
      </c>
      <c r="C33" s="13"/>
      <c r="D33" s="13"/>
      <c r="E33" s="12"/>
      <c r="F33" s="12"/>
      <c r="G33" s="29"/>
      <c r="H33" s="30"/>
    </row>
    <row r="34">
      <c r="B34" s="20" t="s">
        <v>15</v>
      </c>
      <c r="C34" s="4"/>
      <c r="D34" s="5"/>
      <c r="E34" s="9">
        <f>SUM(E31:E33)</f>
        <v>0</v>
      </c>
      <c r="F34" s="12"/>
      <c r="G34" s="29"/>
      <c r="H34" s="30"/>
    </row>
    <row r="35">
      <c r="B35" s="32" t="s">
        <v>24</v>
      </c>
      <c r="C35" s="4"/>
      <c r="D35" s="4"/>
      <c r="E35" s="4"/>
      <c r="F35" s="5"/>
      <c r="G35" s="29"/>
      <c r="H35" s="30"/>
    </row>
    <row r="36">
      <c r="B36" s="9" t="s">
        <v>2</v>
      </c>
      <c r="C36" s="33" t="s">
        <v>25</v>
      </c>
      <c r="D36" s="33" t="s">
        <v>26</v>
      </c>
      <c r="E36" s="9" t="s">
        <v>5</v>
      </c>
      <c r="F36" s="9" t="s">
        <v>6</v>
      </c>
      <c r="G36" s="29"/>
      <c r="H36" s="30"/>
    </row>
    <row r="37">
      <c r="B37" s="12">
        <v>1.0</v>
      </c>
      <c r="C37" s="13"/>
      <c r="D37" s="13"/>
      <c r="E37" s="13"/>
      <c r="F37" s="12"/>
      <c r="G37" s="29"/>
      <c r="H37" s="30"/>
    </row>
    <row r="38">
      <c r="B38" s="12">
        <v>2.0</v>
      </c>
      <c r="C38" s="13"/>
      <c r="D38" s="13"/>
      <c r="E38" s="13"/>
      <c r="F38" s="13"/>
      <c r="G38" s="29"/>
      <c r="H38" s="30"/>
    </row>
    <row r="39">
      <c r="B39" s="12">
        <v>3.0</v>
      </c>
      <c r="C39" s="12"/>
      <c r="D39" s="12"/>
      <c r="E39" s="12"/>
      <c r="F39" s="12"/>
      <c r="G39" s="29"/>
      <c r="H39" s="30"/>
    </row>
    <row r="40">
      <c r="B40" s="12">
        <v>4.0</v>
      </c>
      <c r="C40" s="12"/>
      <c r="D40" s="12"/>
      <c r="E40" s="12"/>
      <c r="F40" s="12"/>
      <c r="G40" s="29"/>
      <c r="H40" s="30"/>
    </row>
    <row r="41">
      <c r="B41" s="12">
        <v>5.0</v>
      </c>
      <c r="C41" s="12"/>
      <c r="D41" s="12"/>
      <c r="E41" s="12"/>
      <c r="F41" s="12"/>
      <c r="G41" s="29"/>
      <c r="H41" s="30"/>
    </row>
    <row r="42">
      <c r="B42" s="12">
        <v>6.0</v>
      </c>
      <c r="C42" s="12"/>
      <c r="D42" s="12"/>
      <c r="E42" s="12"/>
      <c r="F42" s="12"/>
      <c r="G42" s="10"/>
      <c r="H42" s="11"/>
    </row>
    <row r="43">
      <c r="B43" s="34"/>
    </row>
    <row r="45">
      <c r="A45" s="1"/>
      <c r="B45" s="3">
        <v>45779.0</v>
      </c>
      <c r="C45" s="4"/>
      <c r="D45" s="4"/>
      <c r="E45" s="4"/>
      <c r="F45" s="4"/>
      <c r="G45" s="4"/>
      <c r="H45" s="5"/>
    </row>
    <row r="46">
      <c r="B46" s="6" t="s">
        <v>0</v>
      </c>
      <c r="C46" s="4"/>
      <c r="D46" s="4"/>
      <c r="E46" s="4"/>
      <c r="F46" s="5"/>
      <c r="G46" s="7" t="s">
        <v>1</v>
      </c>
      <c r="H46" s="8"/>
    </row>
    <row r="47">
      <c r="B47" s="9" t="s">
        <v>2</v>
      </c>
      <c r="C47" s="9" t="s">
        <v>3</v>
      </c>
      <c r="D47" s="9" t="s">
        <v>4</v>
      </c>
      <c r="E47" s="9" t="s">
        <v>5</v>
      </c>
      <c r="F47" s="9" t="s">
        <v>6</v>
      </c>
      <c r="G47" s="10"/>
      <c r="H47" s="11"/>
    </row>
    <row r="48">
      <c r="B48" s="12">
        <v>1.0</v>
      </c>
      <c r="C48" s="13"/>
      <c r="D48" s="13"/>
      <c r="E48" s="13"/>
      <c r="F48" s="13"/>
      <c r="G48" s="14" t="s">
        <v>7</v>
      </c>
      <c r="H48" s="15">
        <f>H5 - SUMIF(F48:F57, "SR A/C - HDFC", E48:E57)-SUMIF(F74:F76, "SR A/C - HDFC", E74:E76)-SUMIF(F68:F70, "SR A/C - HDFC", E68:E70)+SUMIF(F62:F64, "SR A/C - HDFC", E62:E64)+SUMIF(F80:F85, "SR A/C - HDFC", E80:E85)</f>
        <v>3303.73</v>
      </c>
    </row>
    <row r="49">
      <c r="B49" s="12">
        <v>2.0</v>
      </c>
      <c r="C49" s="13"/>
      <c r="D49" s="13"/>
      <c r="E49" s="13"/>
      <c r="F49" s="13"/>
      <c r="G49" s="14" t="s">
        <v>8</v>
      </c>
      <c r="H49" s="15">
        <f>H6 - SUMIF(F48:F57, "DP A/C - Salary", E48:E57)-SUMIF(F74:F76, "DP A/C - Salary", E74:E76)-SUMIF(F68:F70, "DP A/C - Salary", E68:E70)+SUMIF(F62:F64, "DP A/C - Salary", E62:E64)+SUMIF(F80:F85, "DP A/C - Salary", E80:E85)</f>
        <v>5928</v>
      </c>
    </row>
    <row r="50">
      <c r="B50" s="12">
        <v>3.0</v>
      </c>
      <c r="C50" s="13"/>
      <c r="D50" s="13"/>
      <c r="E50" s="13"/>
      <c r="F50" s="13"/>
      <c r="G50" s="14" t="s">
        <v>9</v>
      </c>
      <c r="H50" s="15">
        <f>H7 - SUMIF(F48:F57, "SR CASH", E48:E57)-SUMIF(F74:F76, "SR CASH", E74:E76)-SUMIF(F68:F70, "SR CASH", E68:E70)+SUMIF(F62:F64, "SR CASH", E62:E64)+SUMIF(F80:F85, "SR CASH", E80:E85)</f>
        <v>1633</v>
      </c>
    </row>
    <row r="51">
      <c r="B51" s="12">
        <v>4.0</v>
      </c>
      <c r="C51" s="13"/>
      <c r="D51" s="12"/>
      <c r="E51" s="13"/>
      <c r="F51" s="12"/>
      <c r="G51" s="14" t="s">
        <v>10</v>
      </c>
      <c r="H51" s="15">
        <f>H8 - SUMIF(F48:F57, "DP CASH", E48:E57)-SUMIF(F74:F76, "DP CASH", E74:E76)-SUMIF(F68:F70, "DP CASH", E68:E70)+SUMIF(F62:F64, "DP CASH", E62:E64)+SUMIF(F80:F85, "DP CASH", E80:E85)</f>
        <v>839</v>
      </c>
    </row>
    <row r="52">
      <c r="B52" s="12">
        <v>5.0</v>
      </c>
      <c r="C52" s="13"/>
      <c r="D52" s="12"/>
      <c r="E52" s="13"/>
      <c r="F52" s="12"/>
      <c r="G52" s="14" t="s">
        <v>11</v>
      </c>
      <c r="H52" s="15">
        <f>H9 - SUMIF(F48:F57, "SR A/C - TDCC", E48:E57)-SUMIF(F74:F76, "SR A/C - TDCC", E74:E76)-SUMIF(F68:F70, "SR A/C - TDCC", E68:E70)+SUMIF(F62:F64, "SR A/C - TDCC", E62:E64)+SUMIF(F80:F85, "SR A/C - TDCC", E80:E85)</f>
        <v>106373.4</v>
      </c>
    </row>
    <row r="53">
      <c r="B53" s="12">
        <v>6.0</v>
      </c>
      <c r="C53" s="13"/>
      <c r="D53" s="12"/>
      <c r="E53" s="13"/>
      <c r="F53" s="12"/>
      <c r="G53" s="14" t="s">
        <v>12</v>
      </c>
      <c r="H53" s="15">
        <f>H10 - SUMIF(F48:F57, "DP A/C - IPPB", E48:E57)-SUMIF(F74:F76, "DP A/C - IPPB", E74:E76)-SUMIF(F68:F70, "DP A/C - IPPB", E68:E70)+SUMIF(F62:F64, "DP A/C - IPPB", E62:E64)+SUMIF(F80:F85, "DP A/C - IPPB", E80:E85)</f>
        <v>50</v>
      </c>
    </row>
    <row r="54">
      <c r="B54" s="12">
        <v>7.0</v>
      </c>
      <c r="C54" s="12"/>
      <c r="D54" s="12"/>
      <c r="E54" s="12"/>
      <c r="F54" s="12"/>
      <c r="G54" s="16"/>
      <c r="H54" s="5"/>
    </row>
    <row r="55">
      <c r="B55" s="12">
        <v>8.0</v>
      </c>
      <c r="C55" s="12"/>
      <c r="D55" s="12"/>
      <c r="E55" s="12"/>
      <c r="F55" s="12"/>
      <c r="G55" s="17" t="s">
        <v>13</v>
      </c>
      <c r="H55" s="5"/>
    </row>
    <row r="56">
      <c r="B56" s="12">
        <v>9.0</v>
      </c>
      <c r="C56" s="12"/>
      <c r="D56" s="12"/>
      <c r="E56" s="12"/>
      <c r="F56" s="12"/>
      <c r="G56" s="18">
        <f>E58+G13</f>
        <v>0</v>
      </c>
      <c r="H56" s="5"/>
    </row>
    <row r="57">
      <c r="B57" s="12">
        <v>10.0</v>
      </c>
      <c r="C57" s="12"/>
      <c r="D57" s="12"/>
      <c r="E57" s="12"/>
      <c r="F57" s="12"/>
      <c r="G57" s="19" t="s">
        <v>14</v>
      </c>
      <c r="H57" s="5"/>
    </row>
    <row r="58">
      <c r="B58" s="20" t="s">
        <v>15</v>
      </c>
      <c r="C58" s="4"/>
      <c r="D58" s="5"/>
      <c r="E58" s="9">
        <f>SUM(E48:E57)</f>
        <v>0</v>
      </c>
      <c r="F58" s="12"/>
      <c r="G58" s="16">
        <f>E65+G15</f>
        <v>0</v>
      </c>
      <c r="H58" s="5"/>
    </row>
    <row r="59">
      <c r="B59" s="16"/>
      <c r="C59" s="4"/>
      <c r="D59" s="4"/>
      <c r="E59" s="4"/>
      <c r="F59" s="5"/>
      <c r="G59" s="21" t="s">
        <v>16</v>
      </c>
      <c r="H59" s="5"/>
      <c r="I59" s="1"/>
    </row>
    <row r="60">
      <c r="B60" s="22" t="s">
        <v>17</v>
      </c>
      <c r="C60" s="4"/>
      <c r="D60" s="4"/>
      <c r="E60" s="4"/>
      <c r="F60" s="5"/>
      <c r="G60" s="16">
        <f>E71+G17-SUMIF(C62:C64,"Reimbursement",E62:E64)</f>
        <v>0</v>
      </c>
      <c r="H60" s="5"/>
    </row>
    <row r="61">
      <c r="B61" s="9" t="s">
        <v>2</v>
      </c>
      <c r="C61" s="23" t="s">
        <v>18</v>
      </c>
      <c r="D61" s="20" t="s">
        <v>4</v>
      </c>
      <c r="E61" s="9" t="s">
        <v>5</v>
      </c>
      <c r="F61" s="9" t="s">
        <v>6</v>
      </c>
      <c r="G61" s="24" t="s">
        <v>19</v>
      </c>
      <c r="H61" s="5"/>
    </row>
    <row r="62">
      <c r="B62" s="12">
        <v>1.0</v>
      </c>
      <c r="C62" s="28"/>
      <c r="D62" s="12"/>
      <c r="E62" s="12"/>
      <c r="F62" s="12"/>
      <c r="G62" s="26">
        <f>E77+G19</f>
        <v>0</v>
      </c>
      <c r="H62" s="5"/>
    </row>
    <row r="63">
      <c r="B63" s="12">
        <v>2.0</v>
      </c>
      <c r="C63" s="28"/>
      <c r="D63" s="12"/>
      <c r="E63" s="12"/>
      <c r="F63" s="12"/>
      <c r="G63" s="27"/>
      <c r="H63" s="8"/>
    </row>
    <row r="64">
      <c r="B64" s="12">
        <v>3.0</v>
      </c>
      <c r="C64" s="28"/>
      <c r="D64" s="12"/>
      <c r="E64" s="12"/>
      <c r="F64" s="12"/>
      <c r="G64" s="29"/>
      <c r="H64" s="30"/>
    </row>
    <row r="65">
      <c r="B65" s="20" t="s">
        <v>15</v>
      </c>
      <c r="C65" s="4"/>
      <c r="D65" s="5"/>
      <c r="E65" s="9">
        <f>SUM(E62:E64)</f>
        <v>0</v>
      </c>
      <c r="F65" s="12"/>
      <c r="G65" s="29"/>
      <c r="H65" s="30"/>
    </row>
    <row r="66">
      <c r="B66" s="31" t="s">
        <v>20</v>
      </c>
      <c r="C66" s="4"/>
      <c r="D66" s="4"/>
      <c r="E66" s="4"/>
      <c r="F66" s="5"/>
      <c r="G66" s="29"/>
      <c r="H66" s="30"/>
    </row>
    <row r="67">
      <c r="B67" s="9" t="s">
        <v>2</v>
      </c>
      <c r="C67" s="23" t="s">
        <v>21</v>
      </c>
      <c r="D67" s="20" t="s">
        <v>4</v>
      </c>
      <c r="E67" s="9" t="s">
        <v>5</v>
      </c>
      <c r="F67" s="9" t="s">
        <v>6</v>
      </c>
      <c r="G67" s="29"/>
      <c r="H67" s="30"/>
    </row>
    <row r="68">
      <c r="B68" s="12">
        <v>1.0</v>
      </c>
      <c r="C68" s="28"/>
      <c r="D68" s="12"/>
      <c r="E68" s="12"/>
      <c r="F68" s="12"/>
      <c r="G68" s="29"/>
      <c r="H68" s="30"/>
    </row>
    <row r="69">
      <c r="B69" s="12">
        <v>2.0</v>
      </c>
      <c r="C69" s="13"/>
      <c r="D69" s="12"/>
      <c r="E69" s="12"/>
      <c r="F69" s="12"/>
      <c r="G69" s="29"/>
      <c r="H69" s="30"/>
    </row>
    <row r="70">
      <c r="B70" s="12">
        <v>3.0</v>
      </c>
      <c r="C70" s="13"/>
      <c r="D70" s="12"/>
      <c r="E70" s="12"/>
      <c r="F70" s="12"/>
      <c r="G70" s="29"/>
      <c r="H70" s="30"/>
    </row>
    <row r="71">
      <c r="B71" s="20" t="s">
        <v>15</v>
      </c>
      <c r="C71" s="4"/>
      <c r="D71" s="5"/>
      <c r="E71" s="9">
        <f>SUM(E68:E70)</f>
        <v>0</v>
      </c>
      <c r="F71" s="12"/>
      <c r="G71" s="29"/>
      <c r="H71" s="30"/>
    </row>
    <row r="72">
      <c r="B72" s="32" t="s">
        <v>22</v>
      </c>
      <c r="C72" s="4"/>
      <c r="D72" s="4"/>
      <c r="E72" s="4"/>
      <c r="F72" s="5"/>
      <c r="G72" s="29"/>
      <c r="H72" s="30"/>
    </row>
    <row r="73">
      <c r="B73" s="9" t="s">
        <v>2</v>
      </c>
      <c r="C73" s="23" t="s">
        <v>23</v>
      </c>
      <c r="D73" s="20" t="s">
        <v>4</v>
      </c>
      <c r="E73" s="9" t="s">
        <v>5</v>
      </c>
      <c r="F73" s="9" t="s">
        <v>6</v>
      </c>
      <c r="G73" s="29"/>
      <c r="H73" s="30"/>
    </row>
    <row r="74">
      <c r="B74" s="12">
        <v>1.0</v>
      </c>
      <c r="C74" s="28"/>
      <c r="D74" s="12"/>
      <c r="E74" s="12"/>
      <c r="F74" s="12"/>
      <c r="G74" s="29"/>
      <c r="H74" s="30"/>
    </row>
    <row r="75">
      <c r="B75" s="12">
        <v>2.0</v>
      </c>
      <c r="C75" s="13"/>
      <c r="D75" s="12"/>
      <c r="E75" s="12"/>
      <c r="F75" s="12"/>
      <c r="G75" s="29"/>
      <c r="H75" s="30"/>
    </row>
    <row r="76">
      <c r="B76" s="12">
        <v>3.0</v>
      </c>
      <c r="C76" s="13"/>
      <c r="D76" s="12"/>
      <c r="E76" s="12"/>
      <c r="F76" s="12"/>
      <c r="G76" s="29"/>
      <c r="H76" s="30"/>
    </row>
    <row r="77">
      <c r="B77" s="20" t="s">
        <v>15</v>
      </c>
      <c r="C77" s="4"/>
      <c r="D77" s="5"/>
      <c r="E77" s="9">
        <f>SUM(E74:E76)</f>
        <v>0</v>
      </c>
      <c r="F77" s="12"/>
      <c r="G77" s="29"/>
      <c r="H77" s="30"/>
    </row>
    <row r="78">
      <c r="B78" s="32" t="s">
        <v>24</v>
      </c>
      <c r="C78" s="4"/>
      <c r="D78" s="4"/>
      <c r="E78" s="4"/>
      <c r="F78" s="5"/>
      <c r="G78" s="29"/>
      <c r="H78" s="30"/>
    </row>
    <row r="79">
      <c r="B79" s="9" t="s">
        <v>2</v>
      </c>
      <c r="C79" s="33" t="s">
        <v>25</v>
      </c>
      <c r="D79" s="33" t="s">
        <v>26</v>
      </c>
      <c r="E79" s="9" t="s">
        <v>5</v>
      </c>
      <c r="F79" s="9" t="s">
        <v>6</v>
      </c>
      <c r="G79" s="29"/>
      <c r="H79" s="30"/>
    </row>
    <row r="80">
      <c r="B80" s="12">
        <v>1.0</v>
      </c>
      <c r="C80" s="13"/>
      <c r="D80" s="13"/>
      <c r="E80" s="12"/>
      <c r="F80" s="12"/>
      <c r="G80" s="29"/>
      <c r="H80" s="30"/>
    </row>
    <row r="81">
      <c r="B81" s="12">
        <v>2.0</v>
      </c>
      <c r="C81" s="13"/>
      <c r="D81" s="13"/>
      <c r="E81" s="12"/>
      <c r="F81" s="12"/>
      <c r="G81" s="29"/>
      <c r="H81" s="30"/>
    </row>
    <row r="82">
      <c r="B82" s="12">
        <v>3.0</v>
      </c>
      <c r="C82" s="12"/>
      <c r="D82" s="12"/>
      <c r="E82" s="12"/>
      <c r="F82" s="12"/>
      <c r="G82" s="29"/>
      <c r="H82" s="30"/>
    </row>
    <row r="83">
      <c r="B83" s="12">
        <v>4.0</v>
      </c>
      <c r="C83" s="12"/>
      <c r="D83" s="12"/>
      <c r="E83" s="12"/>
      <c r="F83" s="12"/>
      <c r="G83" s="29"/>
      <c r="H83" s="30"/>
    </row>
    <row r="84">
      <c r="B84" s="12">
        <v>5.0</v>
      </c>
      <c r="C84" s="12"/>
      <c r="D84" s="12"/>
      <c r="E84" s="12"/>
      <c r="F84" s="12"/>
      <c r="G84" s="29"/>
      <c r="H84" s="30"/>
    </row>
    <row r="85">
      <c r="B85" s="12">
        <v>6.0</v>
      </c>
      <c r="C85" s="12"/>
      <c r="D85" s="12"/>
      <c r="E85" s="12"/>
      <c r="F85" s="12"/>
      <c r="G85" s="10"/>
      <c r="H85" s="11"/>
    </row>
    <row r="86">
      <c r="B86" s="34"/>
    </row>
    <row r="88">
      <c r="A88" s="1"/>
      <c r="B88" s="3">
        <v>45780.0</v>
      </c>
      <c r="C88" s="4"/>
      <c r="D88" s="4"/>
      <c r="E88" s="4"/>
      <c r="F88" s="4"/>
      <c r="G88" s="4"/>
      <c r="H88" s="5"/>
    </row>
    <row r="89">
      <c r="B89" s="6" t="s">
        <v>0</v>
      </c>
      <c r="C89" s="4"/>
      <c r="D89" s="4"/>
      <c r="E89" s="4"/>
      <c r="F89" s="5"/>
      <c r="G89" s="7" t="s">
        <v>1</v>
      </c>
      <c r="H89" s="8"/>
    </row>
    <row r="90">
      <c r="B90" s="9" t="s">
        <v>2</v>
      </c>
      <c r="C90" s="9" t="s">
        <v>3</v>
      </c>
      <c r="D90" s="9" t="s">
        <v>4</v>
      </c>
      <c r="E90" s="9" t="s">
        <v>5</v>
      </c>
      <c r="F90" s="9" t="s">
        <v>6</v>
      </c>
      <c r="G90" s="10"/>
      <c r="H90" s="11"/>
    </row>
    <row r="91">
      <c r="B91" s="12">
        <v>1.0</v>
      </c>
      <c r="C91" s="13"/>
      <c r="D91" s="12"/>
      <c r="E91" s="12"/>
      <c r="F91" s="12"/>
      <c r="G91" s="14" t="s">
        <v>7</v>
      </c>
      <c r="H91" s="15">
        <f>H48 - SUMIF(F91:F100, "SR A/C - HDFC", E91:E100)-SUMIF(F117:F119, "SR A/C - HDFC", E117:E119)-SUMIF(F111:F113, "SR A/C - HDFC", E111:E113)+SUMIF(F105:F107, "SR A/C - HDFC", E105:E107)+SUMIF(F123:F128, "SR A/C - HDFC", E123:E128)</f>
        <v>3303.73</v>
      </c>
    </row>
    <row r="92">
      <c r="B92" s="12">
        <v>2.0</v>
      </c>
      <c r="C92" s="12"/>
      <c r="D92" s="12"/>
      <c r="E92" s="12"/>
      <c r="F92" s="12"/>
      <c r="G92" s="14" t="s">
        <v>8</v>
      </c>
      <c r="H92" s="15">
        <f>H49 - SUMIF(F91:F100, "DP A/C - Salary", E91:E100)-SUMIF(F117:F119, "DP A/C - Salary", E117:E119)-SUMIF(F111:F113, "DP A/C - Salary", E111:E113)+SUMIF(F105:F107, "DP A/C - Salary", E105:E107)+SUMIF(F123:F128, "DP A/C - Salary", E123:E128)</f>
        <v>5928</v>
      </c>
    </row>
    <row r="93">
      <c r="B93" s="12">
        <v>3.0</v>
      </c>
      <c r="C93" s="12"/>
      <c r="D93" s="12"/>
      <c r="E93" s="12"/>
      <c r="F93" s="12"/>
      <c r="G93" s="14" t="s">
        <v>9</v>
      </c>
      <c r="H93" s="15">
        <f>H50 - SUMIF(F91:F100, "SR CASH", E91:E100)-SUMIF(F117:F119, "SR CASH", E117:E119)-SUMIF(F111:F113, "SR CASH", E111:E113)+SUMIF(F105:F107, "SR CASH", E105:E107)+SUMIF(F123:F128, "SR CASH", E123:E128)</f>
        <v>1633</v>
      </c>
    </row>
    <row r="94">
      <c r="B94" s="12">
        <v>4.0</v>
      </c>
      <c r="C94" s="12"/>
      <c r="D94" s="12"/>
      <c r="E94" s="12"/>
      <c r="F94" s="12"/>
      <c r="G94" s="14" t="s">
        <v>10</v>
      </c>
      <c r="H94" s="15">
        <f>H51 - SUMIF(F91:F100, "DP CASH", E91:E100)-SUMIF(F117:F119, "DP CASH", E117:E119)-SUMIF(F111:F113, "DP CASH", E111:E113)+SUMIF(F105:F107, "DP CASH", E105:E107)+SUMIF(F123:F128, "DP CASH", E123:E128)</f>
        <v>839</v>
      </c>
    </row>
    <row r="95">
      <c r="B95" s="12">
        <v>5.0</v>
      </c>
      <c r="C95" s="12"/>
      <c r="D95" s="12"/>
      <c r="E95" s="12"/>
      <c r="F95" s="12"/>
      <c r="G95" s="14" t="s">
        <v>11</v>
      </c>
      <c r="H95" s="15">
        <f>H52 - SUMIF(F91:F100, "SR A/C - TDCC", E91:E100)-SUMIF(F117:F119, "SR A/C - TDCC", E117:E119)-SUMIF(F111:F113, "SR A/C - TDCC", E111:E113)+SUMIF(F105:F107, "SR A/C - TDCC", E105:E107)+SUMIF(F123:F128, "SR A/C - TDCC", E123:E128)</f>
        <v>106373.4</v>
      </c>
    </row>
    <row r="96">
      <c r="B96" s="12">
        <v>6.0</v>
      </c>
      <c r="C96" s="12"/>
      <c r="D96" s="12"/>
      <c r="E96" s="12"/>
      <c r="F96" s="12"/>
      <c r="G96" s="14" t="s">
        <v>12</v>
      </c>
      <c r="H96" s="15">
        <f>H53 - SUMIF(F91:F100, "DP A/C - IPPB", E91:E100)-SUMIF(F117:F119, "DP A/C - IPPB", E117:E119)-SUMIF(F111:F113, "DP A/C - IPPB", E111:E113)+SUMIF(F105:F107, "DP A/C - IPPB", E105:E107)+SUMIF(F123:F128, "DP A/C - IPPB", E123:E128)</f>
        <v>50</v>
      </c>
    </row>
    <row r="97">
      <c r="B97" s="12">
        <v>7.0</v>
      </c>
      <c r="C97" s="12"/>
      <c r="D97" s="12"/>
      <c r="E97" s="12"/>
      <c r="F97" s="12"/>
      <c r="G97" s="16"/>
      <c r="H97" s="5"/>
    </row>
    <row r="98">
      <c r="B98" s="12">
        <v>8.0</v>
      </c>
      <c r="C98" s="12"/>
      <c r="D98" s="12"/>
      <c r="E98" s="12"/>
      <c r="F98" s="12"/>
      <c r="G98" s="17" t="s">
        <v>13</v>
      </c>
      <c r="H98" s="5"/>
    </row>
    <row r="99">
      <c r="B99" s="12">
        <v>9.0</v>
      </c>
      <c r="C99" s="12"/>
      <c r="D99" s="12"/>
      <c r="E99" s="12"/>
      <c r="F99" s="12"/>
      <c r="G99" s="18">
        <f>E101+G56</f>
        <v>0</v>
      </c>
      <c r="H99" s="5"/>
    </row>
    <row r="100">
      <c r="B100" s="12">
        <v>10.0</v>
      </c>
      <c r="C100" s="12"/>
      <c r="D100" s="12"/>
      <c r="E100" s="12"/>
      <c r="F100" s="12"/>
      <c r="G100" s="19" t="s">
        <v>14</v>
      </c>
      <c r="H100" s="5"/>
    </row>
    <row r="101">
      <c r="B101" s="20" t="s">
        <v>15</v>
      </c>
      <c r="C101" s="4"/>
      <c r="D101" s="5"/>
      <c r="E101" s="9">
        <f>SUM(E91:E100)</f>
        <v>0</v>
      </c>
      <c r="F101" s="12"/>
      <c r="G101" s="16">
        <f>E108+G58</f>
        <v>0</v>
      </c>
      <c r="H101" s="5"/>
    </row>
    <row r="102">
      <c r="B102" s="16"/>
      <c r="C102" s="4"/>
      <c r="D102" s="4"/>
      <c r="E102" s="4"/>
      <c r="F102" s="5"/>
      <c r="G102" s="21" t="s">
        <v>16</v>
      </c>
      <c r="H102" s="5"/>
      <c r="I102" s="1"/>
    </row>
    <row r="103">
      <c r="B103" s="22" t="s">
        <v>17</v>
      </c>
      <c r="C103" s="4"/>
      <c r="D103" s="4"/>
      <c r="E103" s="4"/>
      <c r="F103" s="5"/>
      <c r="G103" s="16">
        <f>E114+G60-SUMIF(C105:C107,"Reimbursement",E105:E107)</f>
        <v>0</v>
      </c>
      <c r="H103" s="5"/>
    </row>
    <row r="104">
      <c r="B104" s="9" t="s">
        <v>2</v>
      </c>
      <c r="C104" s="23" t="s">
        <v>18</v>
      </c>
      <c r="D104" s="20" t="s">
        <v>4</v>
      </c>
      <c r="E104" s="9" t="s">
        <v>5</v>
      </c>
      <c r="F104" s="9" t="s">
        <v>6</v>
      </c>
      <c r="G104" s="24" t="s">
        <v>19</v>
      </c>
      <c r="H104" s="5"/>
    </row>
    <row r="105">
      <c r="B105" s="12">
        <v>1.0</v>
      </c>
      <c r="C105" s="25"/>
      <c r="D105" s="12"/>
      <c r="E105" s="13"/>
      <c r="F105" s="13"/>
      <c r="G105" s="26">
        <f>E120+G62</f>
        <v>0</v>
      </c>
      <c r="H105" s="5"/>
    </row>
    <row r="106">
      <c r="B106" s="12">
        <v>2.0</v>
      </c>
      <c r="C106" s="28"/>
      <c r="D106" s="12"/>
      <c r="E106" s="12"/>
      <c r="F106" s="12"/>
      <c r="G106" s="27"/>
      <c r="H106" s="8"/>
    </row>
    <row r="107">
      <c r="B107" s="12">
        <v>3.0</v>
      </c>
      <c r="C107" s="28"/>
      <c r="D107" s="12"/>
      <c r="E107" s="12"/>
      <c r="F107" s="12"/>
      <c r="G107" s="29"/>
      <c r="H107" s="30"/>
    </row>
    <row r="108">
      <c r="B108" s="20" t="s">
        <v>15</v>
      </c>
      <c r="C108" s="4"/>
      <c r="D108" s="5"/>
      <c r="E108" s="9">
        <f>SUM(E105:E107)</f>
        <v>0</v>
      </c>
      <c r="F108" s="12"/>
      <c r="G108" s="29"/>
      <c r="H108" s="30"/>
    </row>
    <row r="109">
      <c r="B109" s="31" t="s">
        <v>20</v>
      </c>
      <c r="C109" s="4"/>
      <c r="D109" s="4"/>
      <c r="E109" s="4"/>
      <c r="F109" s="5"/>
      <c r="G109" s="29"/>
      <c r="H109" s="30"/>
    </row>
    <row r="110">
      <c r="B110" s="9" t="s">
        <v>2</v>
      </c>
      <c r="C110" s="23" t="s">
        <v>21</v>
      </c>
      <c r="D110" s="20" t="s">
        <v>4</v>
      </c>
      <c r="E110" s="9" t="s">
        <v>5</v>
      </c>
      <c r="F110" s="9" t="s">
        <v>6</v>
      </c>
      <c r="G110" s="29"/>
      <c r="H110" s="30"/>
    </row>
    <row r="111">
      <c r="B111" s="12">
        <v>1.0</v>
      </c>
      <c r="C111" s="28"/>
      <c r="D111" s="12"/>
      <c r="E111" s="12"/>
      <c r="F111" s="12"/>
      <c r="G111" s="29"/>
      <c r="H111" s="30"/>
    </row>
    <row r="112">
      <c r="B112" s="12">
        <v>2.0</v>
      </c>
      <c r="C112" s="13"/>
      <c r="D112" s="12"/>
      <c r="E112" s="12"/>
      <c r="F112" s="12"/>
      <c r="G112" s="29"/>
      <c r="H112" s="30"/>
    </row>
    <row r="113">
      <c r="B113" s="12">
        <v>3.0</v>
      </c>
      <c r="C113" s="13"/>
      <c r="D113" s="12"/>
      <c r="E113" s="12"/>
      <c r="F113" s="12"/>
      <c r="G113" s="29"/>
      <c r="H113" s="30"/>
    </row>
    <row r="114">
      <c r="B114" s="20" t="s">
        <v>15</v>
      </c>
      <c r="C114" s="4"/>
      <c r="D114" s="5"/>
      <c r="E114" s="9">
        <f>SUM(E111:E113)</f>
        <v>0</v>
      </c>
      <c r="F114" s="12"/>
      <c r="G114" s="29"/>
      <c r="H114" s="30"/>
    </row>
    <row r="115">
      <c r="B115" s="32" t="s">
        <v>22</v>
      </c>
      <c r="C115" s="4"/>
      <c r="D115" s="4"/>
      <c r="E115" s="4"/>
      <c r="F115" s="5"/>
      <c r="G115" s="29"/>
      <c r="H115" s="30"/>
    </row>
    <row r="116">
      <c r="B116" s="9" t="s">
        <v>2</v>
      </c>
      <c r="C116" s="23" t="s">
        <v>23</v>
      </c>
      <c r="D116" s="20" t="s">
        <v>4</v>
      </c>
      <c r="E116" s="9" t="s">
        <v>5</v>
      </c>
      <c r="F116" s="9" t="s">
        <v>6</v>
      </c>
      <c r="G116" s="29"/>
      <c r="H116" s="30"/>
    </row>
    <row r="117">
      <c r="B117" s="12">
        <v>1.0</v>
      </c>
      <c r="C117" s="28"/>
      <c r="D117" s="12"/>
      <c r="E117" s="12"/>
      <c r="F117" s="12"/>
      <c r="G117" s="29"/>
      <c r="H117" s="30"/>
    </row>
    <row r="118">
      <c r="B118" s="12">
        <v>2.0</v>
      </c>
      <c r="C118" s="13"/>
      <c r="D118" s="12"/>
      <c r="E118" s="12"/>
      <c r="F118" s="12"/>
      <c r="G118" s="29"/>
      <c r="H118" s="30"/>
    </row>
    <row r="119">
      <c r="B119" s="12">
        <v>3.0</v>
      </c>
      <c r="C119" s="13"/>
      <c r="D119" s="12"/>
      <c r="E119" s="12"/>
      <c r="F119" s="12"/>
      <c r="G119" s="29"/>
      <c r="H119" s="30"/>
    </row>
    <row r="120">
      <c r="B120" s="20" t="s">
        <v>15</v>
      </c>
      <c r="C120" s="4"/>
      <c r="D120" s="5"/>
      <c r="E120" s="9">
        <f>SUM(E117:E119)</f>
        <v>0</v>
      </c>
      <c r="F120" s="12"/>
      <c r="G120" s="29"/>
      <c r="H120" s="30"/>
    </row>
    <row r="121">
      <c r="B121" s="32" t="s">
        <v>24</v>
      </c>
      <c r="C121" s="4"/>
      <c r="D121" s="4"/>
      <c r="E121" s="4"/>
      <c r="F121" s="5"/>
      <c r="G121" s="29"/>
      <c r="H121" s="30"/>
    </row>
    <row r="122">
      <c r="B122" s="9" t="s">
        <v>2</v>
      </c>
      <c r="C122" s="33" t="s">
        <v>25</v>
      </c>
      <c r="D122" s="33" t="s">
        <v>26</v>
      </c>
      <c r="E122" s="9" t="s">
        <v>5</v>
      </c>
      <c r="F122" s="9" t="s">
        <v>6</v>
      </c>
      <c r="G122" s="29"/>
      <c r="H122" s="30"/>
    </row>
    <row r="123">
      <c r="B123" s="12">
        <v>1.0</v>
      </c>
      <c r="C123" s="13"/>
      <c r="D123" s="13"/>
      <c r="E123" s="12"/>
      <c r="F123" s="12"/>
      <c r="G123" s="29"/>
      <c r="H123" s="30"/>
    </row>
    <row r="124">
      <c r="B124" s="12">
        <v>2.0</v>
      </c>
      <c r="C124" s="13"/>
      <c r="D124" s="13"/>
      <c r="E124" s="12"/>
      <c r="F124" s="12"/>
      <c r="G124" s="29"/>
      <c r="H124" s="30"/>
    </row>
    <row r="125">
      <c r="B125" s="12">
        <v>3.0</v>
      </c>
      <c r="C125" s="12"/>
      <c r="D125" s="12"/>
      <c r="E125" s="12"/>
      <c r="F125" s="12"/>
      <c r="G125" s="29"/>
      <c r="H125" s="30"/>
    </row>
    <row r="126">
      <c r="B126" s="12">
        <v>4.0</v>
      </c>
      <c r="C126" s="12"/>
      <c r="D126" s="12"/>
      <c r="E126" s="12"/>
      <c r="F126" s="12"/>
      <c r="G126" s="29"/>
      <c r="H126" s="30"/>
    </row>
    <row r="127">
      <c r="B127" s="12">
        <v>5.0</v>
      </c>
      <c r="C127" s="12"/>
      <c r="D127" s="12"/>
      <c r="E127" s="12"/>
      <c r="F127" s="12"/>
      <c r="G127" s="29"/>
      <c r="H127" s="30"/>
    </row>
    <row r="128">
      <c r="B128" s="12">
        <v>6.0</v>
      </c>
      <c r="C128" s="12"/>
      <c r="D128" s="12"/>
      <c r="E128" s="12"/>
      <c r="F128" s="12"/>
      <c r="G128" s="10"/>
      <c r="H128" s="11"/>
    </row>
    <row r="129">
      <c r="B129" s="34"/>
    </row>
    <row r="131">
      <c r="A131" s="1"/>
      <c r="B131" s="3">
        <v>45781.0</v>
      </c>
      <c r="C131" s="4"/>
      <c r="D131" s="4"/>
      <c r="E131" s="4"/>
      <c r="F131" s="4"/>
      <c r="G131" s="4"/>
      <c r="H131" s="5"/>
    </row>
    <row r="132">
      <c r="B132" s="6" t="s">
        <v>0</v>
      </c>
      <c r="C132" s="4"/>
      <c r="D132" s="4"/>
      <c r="E132" s="4"/>
      <c r="F132" s="5"/>
      <c r="G132" s="7" t="s">
        <v>1</v>
      </c>
      <c r="H132" s="8"/>
    </row>
    <row r="133">
      <c r="B133" s="9" t="s">
        <v>2</v>
      </c>
      <c r="C133" s="9" t="s">
        <v>3</v>
      </c>
      <c r="D133" s="9" t="s">
        <v>4</v>
      </c>
      <c r="E133" s="9" t="s">
        <v>5</v>
      </c>
      <c r="F133" s="9" t="s">
        <v>6</v>
      </c>
      <c r="G133" s="10"/>
      <c r="H133" s="11"/>
    </row>
    <row r="134">
      <c r="B134" s="12">
        <v>1.0</v>
      </c>
      <c r="C134" s="13"/>
      <c r="D134" s="13"/>
      <c r="E134" s="13"/>
      <c r="F134" s="13"/>
      <c r="G134" s="14" t="s">
        <v>7</v>
      </c>
      <c r="H134" s="15">
        <f>H91 - SUMIF(F134:F143, "SR A/C - HDFC", E134:E143)-SUMIF(F160:F162, "SR A/C - HDFC", E160:E162)-SUMIF(F154:F156, "SR A/C - HDFC", E154:E156)+SUMIF(F148:F150, "SR A/C - HDFC", E148:E150)+SUMIF(F166:F171, "SR A/C - HDFC", E166:E171)</f>
        <v>3303.73</v>
      </c>
    </row>
    <row r="135">
      <c r="B135" s="12">
        <v>2.0</v>
      </c>
      <c r="C135" s="13"/>
      <c r="D135" s="13"/>
      <c r="E135" s="13"/>
      <c r="F135" s="13"/>
      <c r="G135" s="14" t="s">
        <v>8</v>
      </c>
      <c r="H135" s="15">
        <f>H92 - SUMIF(F134:F143, "DP A/C - Salary", E134:E143)-SUMIF(F160:F162, "DP A/C - Salary", E160:E162)-SUMIF(F154:F156, "DP A/C - Salary", E154:E156)+SUMIF(F148:F150, "DP A/C - Salary", E148:E150)+SUMIF(F166:F171, "DP A/C - Salary", E166:E171)</f>
        <v>5928</v>
      </c>
    </row>
    <row r="136">
      <c r="B136" s="12">
        <v>3.0</v>
      </c>
      <c r="C136" s="12"/>
      <c r="D136" s="12"/>
      <c r="E136" s="12"/>
      <c r="F136" s="12"/>
      <c r="G136" s="14" t="s">
        <v>9</v>
      </c>
      <c r="H136" s="15">
        <f>H93 - SUMIF(F134:F143, "SR CASH", E134:E143)-SUMIF(F160:F162, "SR CASH", E160:E162)-SUMIF(F154:F156, "SR CASH", E154:E156)+SUMIF(F148:F150, "SR CASH", E148:E150)+SUMIF(F166:F171, "SR CASH", E166:E171)</f>
        <v>1633</v>
      </c>
    </row>
    <row r="137">
      <c r="B137" s="12">
        <v>4.0</v>
      </c>
      <c r="C137" s="12"/>
      <c r="D137" s="12"/>
      <c r="E137" s="12"/>
      <c r="F137" s="12"/>
      <c r="G137" s="14" t="s">
        <v>10</v>
      </c>
      <c r="H137" s="15">
        <f>H94 - SUMIF(F134:F143, "DP CASH", E134:E143)-SUMIF(F160:F162, "DP CASH", E160:E162)-SUMIF(F154:F156, "DP CASH", E154:E156)+SUMIF(F148:F150, "DP CASH", E148:E150)+SUMIF(F166:F171, "DP CASH", E166:E171)</f>
        <v>839</v>
      </c>
    </row>
    <row r="138">
      <c r="B138" s="12">
        <v>5.0</v>
      </c>
      <c r="C138" s="12"/>
      <c r="D138" s="12"/>
      <c r="E138" s="12"/>
      <c r="F138" s="12"/>
      <c r="G138" s="14" t="s">
        <v>11</v>
      </c>
      <c r="H138" s="15">
        <f>H95 - SUMIF(F134:F143, "SR A/C - TDCC", E134:E143)-SUMIF(F160:F162, "SR A/C - TDCC", E160:E162)-SUMIF(F154:F156, "SR A/C - TDCC", E154:E156)+SUMIF(F148:F150, "SR A/C - TDCC", E148:E150)+SUMIF(F166:F171, "SR A/C - TDCC", E166:E171)</f>
        <v>106373.4</v>
      </c>
    </row>
    <row r="139">
      <c r="B139" s="12">
        <v>6.0</v>
      </c>
      <c r="C139" s="12"/>
      <c r="D139" s="12"/>
      <c r="E139" s="12"/>
      <c r="F139" s="12"/>
      <c r="G139" s="14" t="s">
        <v>12</v>
      </c>
      <c r="H139" s="15">
        <f>H96 - SUMIF(F134:F143, "DP A/C - IPPB", E134:E143)-SUMIF(F160:F162, "DP A/C - IPPB", E160:E162)-SUMIF(F154:F156, "DP A/C - IPPB", E154:E156)+SUMIF(F148:F150, "DP A/C - IPPB", E148:E150)+SUMIF(F166:F171, "DP A/C - IPPB", E166:E171)</f>
        <v>50</v>
      </c>
    </row>
    <row r="140">
      <c r="B140" s="12">
        <v>7.0</v>
      </c>
      <c r="C140" s="12"/>
      <c r="D140" s="12"/>
      <c r="E140" s="12"/>
      <c r="F140" s="12"/>
      <c r="G140" s="16"/>
      <c r="H140" s="5"/>
    </row>
    <row r="141">
      <c r="B141" s="12">
        <v>8.0</v>
      </c>
      <c r="C141" s="12"/>
      <c r="D141" s="12"/>
      <c r="E141" s="12"/>
      <c r="F141" s="12"/>
      <c r="G141" s="17" t="s">
        <v>13</v>
      </c>
      <c r="H141" s="5"/>
    </row>
    <row r="142">
      <c r="B142" s="12">
        <v>9.0</v>
      </c>
      <c r="C142" s="12"/>
      <c r="D142" s="12"/>
      <c r="E142" s="12"/>
      <c r="F142" s="12"/>
      <c r="G142" s="18">
        <f>E144+G99</f>
        <v>0</v>
      </c>
      <c r="H142" s="5"/>
    </row>
    <row r="143">
      <c r="B143" s="12">
        <v>10.0</v>
      </c>
      <c r="C143" s="12"/>
      <c r="D143" s="12"/>
      <c r="E143" s="12"/>
      <c r="F143" s="12"/>
      <c r="G143" s="19" t="s">
        <v>14</v>
      </c>
      <c r="H143" s="5"/>
    </row>
    <row r="144">
      <c r="B144" s="20" t="s">
        <v>15</v>
      </c>
      <c r="C144" s="4"/>
      <c r="D144" s="5"/>
      <c r="E144" s="9">
        <f>SUM(E134:E143)</f>
        <v>0</v>
      </c>
      <c r="F144" s="12"/>
      <c r="G144" s="16">
        <f>E151+G101</f>
        <v>0</v>
      </c>
      <c r="H144" s="5"/>
    </row>
    <row r="145">
      <c r="B145" s="16"/>
      <c r="C145" s="4"/>
      <c r="D145" s="4"/>
      <c r="E145" s="4"/>
      <c r="F145" s="5"/>
      <c r="G145" s="21" t="s">
        <v>16</v>
      </c>
      <c r="H145" s="5"/>
      <c r="I145" s="1"/>
    </row>
    <row r="146">
      <c r="B146" s="22" t="s">
        <v>17</v>
      </c>
      <c r="C146" s="4"/>
      <c r="D146" s="4"/>
      <c r="E146" s="4"/>
      <c r="F146" s="5"/>
      <c r="G146" s="16">
        <f>E157+G103-SUMIF(C148:C150,"Reimbursement",E148:E150)</f>
        <v>0</v>
      </c>
      <c r="H146" s="5"/>
    </row>
    <row r="147">
      <c r="B147" s="9" t="s">
        <v>2</v>
      </c>
      <c r="C147" s="23" t="s">
        <v>18</v>
      </c>
      <c r="D147" s="20" t="s">
        <v>4</v>
      </c>
      <c r="E147" s="9" t="s">
        <v>5</v>
      </c>
      <c r="F147" s="9" t="s">
        <v>6</v>
      </c>
      <c r="G147" s="24" t="s">
        <v>19</v>
      </c>
      <c r="H147" s="5"/>
    </row>
    <row r="148">
      <c r="B148" s="12">
        <v>1.0</v>
      </c>
      <c r="C148" s="25"/>
      <c r="D148" s="12"/>
      <c r="E148" s="13"/>
      <c r="F148" s="12"/>
      <c r="G148" s="26">
        <f>E163+G105</f>
        <v>0</v>
      </c>
      <c r="H148" s="5"/>
    </row>
    <row r="149">
      <c r="B149" s="12">
        <v>2.0</v>
      </c>
      <c r="C149" s="28"/>
      <c r="D149" s="12"/>
      <c r="E149" s="12"/>
      <c r="F149" s="12"/>
      <c r="G149" s="27"/>
      <c r="H149" s="8"/>
    </row>
    <row r="150">
      <c r="B150" s="12">
        <v>3.0</v>
      </c>
      <c r="C150" s="28"/>
      <c r="D150" s="12"/>
      <c r="E150" s="12"/>
      <c r="F150" s="12"/>
      <c r="G150" s="29"/>
      <c r="H150" s="30"/>
    </row>
    <row r="151">
      <c r="B151" s="20" t="s">
        <v>15</v>
      </c>
      <c r="C151" s="4"/>
      <c r="D151" s="5"/>
      <c r="E151" s="9">
        <f>SUM(E148:E150)</f>
        <v>0</v>
      </c>
      <c r="F151" s="12"/>
      <c r="G151" s="29"/>
      <c r="H151" s="30"/>
    </row>
    <row r="152">
      <c r="B152" s="31" t="s">
        <v>20</v>
      </c>
      <c r="C152" s="4"/>
      <c r="D152" s="4"/>
      <c r="E152" s="4"/>
      <c r="F152" s="5"/>
      <c r="G152" s="29"/>
      <c r="H152" s="30"/>
    </row>
    <row r="153">
      <c r="B153" s="9" t="s">
        <v>2</v>
      </c>
      <c r="C153" s="23" t="s">
        <v>21</v>
      </c>
      <c r="D153" s="20" t="s">
        <v>4</v>
      </c>
      <c r="E153" s="9" t="s">
        <v>5</v>
      </c>
      <c r="F153" s="9" t="s">
        <v>6</v>
      </c>
      <c r="G153" s="29"/>
      <c r="H153" s="30"/>
    </row>
    <row r="154">
      <c r="B154" s="12">
        <v>1.0</v>
      </c>
      <c r="C154" s="28"/>
      <c r="D154" s="12"/>
      <c r="E154" s="12"/>
      <c r="F154" s="12"/>
      <c r="G154" s="29"/>
      <c r="H154" s="30"/>
    </row>
    <row r="155">
      <c r="B155" s="12">
        <v>2.0</v>
      </c>
      <c r="C155" s="13"/>
      <c r="D155" s="12"/>
      <c r="E155" s="12"/>
      <c r="F155" s="12"/>
      <c r="G155" s="29"/>
      <c r="H155" s="30"/>
    </row>
    <row r="156">
      <c r="B156" s="12">
        <v>3.0</v>
      </c>
      <c r="C156" s="13"/>
      <c r="D156" s="12"/>
      <c r="E156" s="12"/>
      <c r="F156" s="12"/>
      <c r="G156" s="29"/>
      <c r="H156" s="30"/>
    </row>
    <row r="157">
      <c r="B157" s="20" t="s">
        <v>15</v>
      </c>
      <c r="C157" s="4"/>
      <c r="D157" s="5"/>
      <c r="E157" s="9">
        <f>SUM(E154:E156)</f>
        <v>0</v>
      </c>
      <c r="F157" s="12"/>
      <c r="G157" s="29"/>
      <c r="H157" s="30"/>
    </row>
    <row r="158">
      <c r="B158" s="32" t="s">
        <v>22</v>
      </c>
      <c r="C158" s="4"/>
      <c r="D158" s="4"/>
      <c r="E158" s="4"/>
      <c r="F158" s="5"/>
      <c r="G158" s="29"/>
      <c r="H158" s="30"/>
    </row>
    <row r="159">
      <c r="B159" s="9" t="s">
        <v>2</v>
      </c>
      <c r="C159" s="23" t="s">
        <v>23</v>
      </c>
      <c r="D159" s="20" t="s">
        <v>4</v>
      </c>
      <c r="E159" s="9" t="s">
        <v>5</v>
      </c>
      <c r="F159" s="9" t="s">
        <v>6</v>
      </c>
      <c r="G159" s="29"/>
      <c r="H159" s="30"/>
    </row>
    <row r="160">
      <c r="B160" s="12">
        <v>1.0</v>
      </c>
      <c r="C160" s="25"/>
      <c r="D160" s="13"/>
      <c r="E160" s="13"/>
      <c r="F160" s="13"/>
      <c r="G160" s="29"/>
      <c r="H160" s="30"/>
    </row>
    <row r="161">
      <c r="B161" s="12">
        <v>2.0</v>
      </c>
      <c r="C161" s="13"/>
      <c r="D161" s="12"/>
      <c r="E161" s="12"/>
      <c r="F161" s="12"/>
      <c r="G161" s="29"/>
      <c r="H161" s="30"/>
    </row>
    <row r="162">
      <c r="B162" s="12">
        <v>3.0</v>
      </c>
      <c r="C162" s="13"/>
      <c r="D162" s="12"/>
      <c r="E162" s="12"/>
      <c r="F162" s="12"/>
      <c r="G162" s="29"/>
      <c r="H162" s="30"/>
    </row>
    <row r="163">
      <c r="B163" s="20" t="s">
        <v>15</v>
      </c>
      <c r="C163" s="4"/>
      <c r="D163" s="5"/>
      <c r="E163" s="9">
        <f>SUM(E160:E162)</f>
        <v>0</v>
      </c>
      <c r="F163" s="12"/>
      <c r="G163" s="29"/>
      <c r="H163" s="30"/>
    </row>
    <row r="164">
      <c r="B164" s="32" t="s">
        <v>24</v>
      </c>
      <c r="C164" s="4"/>
      <c r="D164" s="4"/>
      <c r="E164" s="4"/>
      <c r="F164" s="5"/>
      <c r="G164" s="29"/>
      <c r="H164" s="30"/>
    </row>
    <row r="165">
      <c r="B165" s="9" t="s">
        <v>2</v>
      </c>
      <c r="C165" s="33" t="s">
        <v>25</v>
      </c>
      <c r="D165" s="33" t="s">
        <v>26</v>
      </c>
      <c r="E165" s="9" t="s">
        <v>5</v>
      </c>
      <c r="F165" s="9" t="s">
        <v>6</v>
      </c>
      <c r="G165" s="29"/>
      <c r="H165" s="30"/>
    </row>
    <row r="166">
      <c r="B166" s="12">
        <v>1.0</v>
      </c>
      <c r="C166" s="13"/>
      <c r="D166" s="13"/>
      <c r="E166" s="13"/>
      <c r="F166" s="13"/>
      <c r="G166" s="29"/>
      <c r="H166" s="30"/>
    </row>
    <row r="167">
      <c r="B167" s="12">
        <v>2.0</v>
      </c>
      <c r="C167" s="13"/>
      <c r="D167" s="13"/>
      <c r="E167" s="13"/>
      <c r="F167" s="13"/>
      <c r="G167" s="29"/>
      <c r="H167" s="30"/>
    </row>
    <row r="168">
      <c r="B168" s="12">
        <v>3.0</v>
      </c>
      <c r="C168" s="12"/>
      <c r="D168" s="12"/>
      <c r="E168" s="12"/>
      <c r="F168" s="12"/>
      <c r="G168" s="29"/>
      <c r="H168" s="30"/>
    </row>
    <row r="169">
      <c r="B169" s="12">
        <v>4.0</v>
      </c>
      <c r="C169" s="12"/>
      <c r="D169" s="12"/>
      <c r="E169" s="12"/>
      <c r="F169" s="12"/>
      <c r="G169" s="29"/>
      <c r="H169" s="30"/>
    </row>
    <row r="170">
      <c r="B170" s="12">
        <v>5.0</v>
      </c>
      <c r="C170" s="12"/>
      <c r="D170" s="12"/>
      <c r="E170" s="12"/>
      <c r="F170" s="12"/>
      <c r="G170" s="29"/>
      <c r="H170" s="30"/>
    </row>
    <row r="171">
      <c r="B171" s="12">
        <v>6.0</v>
      </c>
      <c r="C171" s="12"/>
      <c r="D171" s="12"/>
      <c r="E171" s="12"/>
      <c r="F171" s="12"/>
      <c r="G171" s="10"/>
      <c r="H171" s="11"/>
    </row>
    <row r="172">
      <c r="B172" s="34"/>
    </row>
    <row r="174">
      <c r="A174" s="1"/>
      <c r="B174" s="3">
        <v>45782.0</v>
      </c>
      <c r="C174" s="4"/>
      <c r="D174" s="4"/>
      <c r="E174" s="4"/>
      <c r="F174" s="4"/>
      <c r="G174" s="4"/>
      <c r="H174" s="5"/>
    </row>
    <row r="175">
      <c r="B175" s="6" t="s">
        <v>0</v>
      </c>
      <c r="C175" s="4"/>
      <c r="D175" s="4"/>
      <c r="E175" s="4"/>
      <c r="F175" s="5"/>
      <c r="G175" s="7" t="s">
        <v>1</v>
      </c>
      <c r="H175" s="8"/>
    </row>
    <row r="176">
      <c r="B176" s="9" t="s">
        <v>2</v>
      </c>
      <c r="C176" s="9" t="s">
        <v>3</v>
      </c>
      <c r="D176" s="9" t="s">
        <v>4</v>
      </c>
      <c r="E176" s="9" t="s">
        <v>5</v>
      </c>
      <c r="F176" s="9" t="s">
        <v>6</v>
      </c>
      <c r="G176" s="10"/>
      <c r="H176" s="11"/>
    </row>
    <row r="177">
      <c r="B177" s="12">
        <v>1.0</v>
      </c>
      <c r="C177" s="13"/>
      <c r="D177" s="13"/>
      <c r="E177" s="13"/>
      <c r="F177" s="12"/>
      <c r="G177" s="14" t="s">
        <v>7</v>
      </c>
      <c r="H177" s="15">
        <f>H134 - SUMIF(F177:F186, "SR A/C - HDFC", E177:E186)-SUMIF(F203:F205, "SR A/C - HDFC", E203:E205)-SUMIF(F197:F199, "SR A/C - HDFC", E197:E199)+SUMIF(F191:F193, "SR A/C - HDFC", E191:E193)+SUMIF(F209:F214, "SR A/C - HDFC", E209:E214)</f>
        <v>3303.73</v>
      </c>
    </row>
    <row r="178">
      <c r="B178" s="12">
        <v>2.0</v>
      </c>
      <c r="C178" s="13"/>
      <c r="D178" s="13"/>
      <c r="E178" s="13"/>
      <c r="F178" s="13"/>
      <c r="G178" s="14" t="s">
        <v>8</v>
      </c>
      <c r="H178" s="15">
        <f>H135 - SUMIF(F177:F186, "DP A/C - Salary", E177:E186)-SUMIF(F203:F205, "DP A/C - Salary", E203:E205)-SUMIF(F197:F199, "DP A/C - Salary", E197:E199)+SUMIF(F191:F193, "DP A/C - Salary", E191:E193)+SUMIF(F209:F214, "DP A/C - Salary", E209:E214)</f>
        <v>5928</v>
      </c>
    </row>
    <row r="179">
      <c r="B179" s="12">
        <v>3.0</v>
      </c>
      <c r="C179" s="12"/>
      <c r="D179" s="12"/>
      <c r="E179" s="12"/>
      <c r="F179" s="12"/>
      <c r="G179" s="14" t="s">
        <v>9</v>
      </c>
      <c r="H179" s="15">
        <f>H136 - SUMIF(F177:F186, "SR CASH", E177:E186)-SUMIF(F203:F205, "SR CASH", E203:E205)-SUMIF(F197:F199, "SR CASH", E197:E199)+SUMIF(F191:F193, "SR CASH", E191:E193)+SUMIF(F209:F214, "SR CASH", E209:E214)</f>
        <v>1633</v>
      </c>
    </row>
    <row r="180">
      <c r="B180" s="12">
        <v>4.0</v>
      </c>
      <c r="C180" s="12"/>
      <c r="D180" s="12"/>
      <c r="E180" s="12"/>
      <c r="F180" s="12"/>
      <c r="G180" s="14" t="s">
        <v>10</v>
      </c>
      <c r="H180" s="15">
        <f>H137 - SUMIF(F177:F186, "DP CASH", E177:E186)-SUMIF(F203:F205, "DP CASH", E203:E205)-SUMIF(F197:F199, "DP CASH", E197:E199)+SUMIF(F191:F193, "DP CASH", E191:E193)+SUMIF(F209:F214, "DP CASH", E209:E214)</f>
        <v>839</v>
      </c>
    </row>
    <row r="181">
      <c r="B181" s="12">
        <v>5.0</v>
      </c>
      <c r="C181" s="12"/>
      <c r="D181" s="12"/>
      <c r="E181" s="12"/>
      <c r="F181" s="12"/>
      <c r="G181" s="14" t="s">
        <v>11</v>
      </c>
      <c r="H181" s="15">
        <f>H138 - SUMIF(F177:F186, "SR A/C - TDCC", E177:E186)-SUMIF(F203:F205, "SR A/C - TDCC", E203:E205)-SUMIF(F197:F199, "SR A/C - TDCC", E197:E199)+SUMIF(F191:F193, "SR A/C - TDCC", E191:E193)+SUMIF(F209:F214, "SR A/C - TDCC", E209:E214)</f>
        <v>106373.4</v>
      </c>
    </row>
    <row r="182">
      <c r="B182" s="12">
        <v>6.0</v>
      </c>
      <c r="C182" s="12"/>
      <c r="D182" s="12"/>
      <c r="E182" s="12"/>
      <c r="F182" s="12"/>
      <c r="G182" s="14" t="s">
        <v>12</v>
      </c>
      <c r="H182" s="15">
        <f>H139 - SUMIF(F177:F186, "DP A/C - IPPB", E177:E186)-SUMIF(F203:F205, "DP A/C - IPPB", E203:E205)-SUMIF(F197:F199, "DP A/C - IPPB", E197:E199)+SUMIF(F191:F193, "DP A/C - IPPB", E191:E193)+SUMIF(F209:F214, "DP A/C - IPPB", E209:E214)</f>
        <v>50</v>
      </c>
    </row>
    <row r="183">
      <c r="B183" s="12">
        <v>7.0</v>
      </c>
      <c r="C183" s="12"/>
      <c r="D183" s="12"/>
      <c r="E183" s="12"/>
      <c r="F183" s="12"/>
      <c r="G183" s="16"/>
      <c r="H183" s="5"/>
    </row>
    <row r="184">
      <c r="B184" s="12">
        <v>8.0</v>
      </c>
      <c r="C184" s="12"/>
      <c r="D184" s="12"/>
      <c r="E184" s="12"/>
      <c r="F184" s="12"/>
      <c r="G184" s="17" t="s">
        <v>13</v>
      </c>
      <c r="H184" s="5"/>
    </row>
    <row r="185">
      <c r="B185" s="12">
        <v>9.0</v>
      </c>
      <c r="C185" s="12"/>
      <c r="D185" s="12"/>
      <c r="E185" s="12"/>
      <c r="F185" s="12"/>
      <c r="G185" s="18">
        <f>E187+G142</f>
        <v>0</v>
      </c>
      <c r="H185" s="5"/>
    </row>
    <row r="186">
      <c r="B186" s="12">
        <v>10.0</v>
      </c>
      <c r="C186" s="12"/>
      <c r="D186" s="12"/>
      <c r="E186" s="12"/>
      <c r="F186" s="12"/>
      <c r="G186" s="19" t="s">
        <v>14</v>
      </c>
      <c r="H186" s="5"/>
    </row>
    <row r="187">
      <c r="B187" s="20" t="s">
        <v>15</v>
      </c>
      <c r="C187" s="4"/>
      <c r="D187" s="5"/>
      <c r="E187" s="9">
        <f>SUM(E177:E186)</f>
        <v>0</v>
      </c>
      <c r="F187" s="12"/>
      <c r="G187" s="16">
        <f>E194+G144</f>
        <v>0</v>
      </c>
      <c r="H187" s="5"/>
    </row>
    <row r="188">
      <c r="B188" s="16"/>
      <c r="C188" s="4"/>
      <c r="D188" s="4"/>
      <c r="E188" s="4"/>
      <c r="F188" s="5"/>
      <c r="G188" s="21" t="s">
        <v>16</v>
      </c>
      <c r="H188" s="5"/>
      <c r="I188" s="1"/>
    </row>
    <row r="189">
      <c r="B189" s="22" t="s">
        <v>17</v>
      </c>
      <c r="C189" s="4"/>
      <c r="D189" s="4"/>
      <c r="E189" s="4"/>
      <c r="F189" s="5"/>
      <c r="G189" s="16">
        <f>E200+G146-SUMIF(C191:C193,"Reimbursement",E191:E193)</f>
        <v>0</v>
      </c>
      <c r="H189" s="5"/>
    </row>
    <row r="190">
      <c r="B190" s="9" t="s">
        <v>2</v>
      </c>
      <c r="C190" s="23" t="s">
        <v>18</v>
      </c>
      <c r="D190" s="20" t="s">
        <v>4</v>
      </c>
      <c r="E190" s="9" t="s">
        <v>5</v>
      </c>
      <c r="F190" s="9" t="s">
        <v>6</v>
      </c>
      <c r="G190" s="24" t="s">
        <v>19</v>
      </c>
      <c r="H190" s="5"/>
    </row>
    <row r="191">
      <c r="B191" s="12">
        <v>1.0</v>
      </c>
      <c r="C191" s="25"/>
      <c r="D191" s="12"/>
      <c r="E191" s="13"/>
      <c r="F191" s="13"/>
      <c r="G191" s="26">
        <f>E206+G148</f>
        <v>0</v>
      </c>
      <c r="H191" s="5"/>
    </row>
    <row r="192">
      <c r="B192" s="12">
        <v>2.0</v>
      </c>
      <c r="C192" s="28"/>
      <c r="D192" s="12"/>
      <c r="E192" s="12"/>
      <c r="F192" s="12"/>
      <c r="G192" s="27"/>
      <c r="H192" s="8"/>
    </row>
    <row r="193">
      <c r="B193" s="12">
        <v>3.0</v>
      </c>
      <c r="C193" s="28"/>
      <c r="D193" s="12"/>
      <c r="E193" s="12"/>
      <c r="F193" s="12"/>
      <c r="G193" s="29"/>
      <c r="H193" s="30"/>
    </row>
    <row r="194">
      <c r="B194" s="20" t="s">
        <v>15</v>
      </c>
      <c r="C194" s="4"/>
      <c r="D194" s="5"/>
      <c r="E194" s="9">
        <f>SUM(E191:E193)</f>
        <v>0</v>
      </c>
      <c r="F194" s="12"/>
      <c r="G194" s="29"/>
      <c r="H194" s="30"/>
    </row>
    <row r="195">
      <c r="B195" s="31" t="s">
        <v>20</v>
      </c>
      <c r="C195" s="4"/>
      <c r="D195" s="4"/>
      <c r="E195" s="4"/>
      <c r="F195" s="5"/>
      <c r="G195" s="29"/>
      <c r="H195" s="30"/>
    </row>
    <row r="196">
      <c r="B196" s="9" t="s">
        <v>2</v>
      </c>
      <c r="C196" s="23" t="s">
        <v>21</v>
      </c>
      <c r="D196" s="20" t="s">
        <v>4</v>
      </c>
      <c r="E196" s="9" t="s">
        <v>5</v>
      </c>
      <c r="F196" s="9" t="s">
        <v>6</v>
      </c>
      <c r="G196" s="29"/>
      <c r="H196" s="30"/>
    </row>
    <row r="197">
      <c r="B197" s="12">
        <v>1.0</v>
      </c>
      <c r="C197" s="28"/>
      <c r="D197" s="12"/>
      <c r="E197" s="12"/>
      <c r="F197" s="12"/>
      <c r="G197" s="29"/>
      <c r="H197" s="30"/>
    </row>
    <row r="198">
      <c r="B198" s="12">
        <v>2.0</v>
      </c>
      <c r="C198" s="13"/>
      <c r="D198" s="12"/>
      <c r="E198" s="12"/>
      <c r="F198" s="12"/>
      <c r="G198" s="29"/>
      <c r="H198" s="30"/>
    </row>
    <row r="199">
      <c r="B199" s="12">
        <v>3.0</v>
      </c>
      <c r="C199" s="13"/>
      <c r="D199" s="12"/>
      <c r="E199" s="12"/>
      <c r="F199" s="12"/>
      <c r="G199" s="29"/>
      <c r="H199" s="30"/>
    </row>
    <row r="200">
      <c r="B200" s="20" t="s">
        <v>15</v>
      </c>
      <c r="C200" s="4"/>
      <c r="D200" s="5"/>
      <c r="E200" s="9">
        <f>SUM(E197:E199)</f>
        <v>0</v>
      </c>
      <c r="F200" s="12"/>
      <c r="G200" s="29"/>
      <c r="H200" s="30"/>
    </row>
    <row r="201">
      <c r="B201" s="32" t="s">
        <v>22</v>
      </c>
      <c r="C201" s="4"/>
      <c r="D201" s="4"/>
      <c r="E201" s="4"/>
      <c r="F201" s="5"/>
      <c r="G201" s="29"/>
      <c r="H201" s="30"/>
    </row>
    <row r="202">
      <c r="B202" s="9" t="s">
        <v>2</v>
      </c>
      <c r="C202" s="23" t="s">
        <v>23</v>
      </c>
      <c r="D202" s="20" t="s">
        <v>4</v>
      </c>
      <c r="E202" s="9" t="s">
        <v>5</v>
      </c>
      <c r="F202" s="9" t="s">
        <v>6</v>
      </c>
      <c r="G202" s="29"/>
      <c r="H202" s="30"/>
    </row>
    <row r="203">
      <c r="B203" s="12">
        <v>1.0</v>
      </c>
      <c r="C203" s="28"/>
      <c r="D203" s="12"/>
      <c r="E203" s="12"/>
      <c r="F203" s="12"/>
      <c r="G203" s="29"/>
      <c r="H203" s="30"/>
    </row>
    <row r="204">
      <c r="B204" s="12">
        <v>2.0</v>
      </c>
      <c r="C204" s="13"/>
      <c r="D204" s="12"/>
      <c r="E204" s="12"/>
      <c r="F204" s="12"/>
      <c r="G204" s="29"/>
      <c r="H204" s="30"/>
    </row>
    <row r="205">
      <c r="B205" s="12">
        <v>3.0</v>
      </c>
      <c r="C205" s="13"/>
      <c r="D205" s="12"/>
      <c r="E205" s="12"/>
      <c r="F205" s="12"/>
      <c r="G205" s="29"/>
      <c r="H205" s="30"/>
    </row>
    <row r="206">
      <c r="B206" s="20" t="s">
        <v>15</v>
      </c>
      <c r="C206" s="4"/>
      <c r="D206" s="5"/>
      <c r="E206" s="9">
        <f>SUM(E203:E205)</f>
        <v>0</v>
      </c>
      <c r="F206" s="12"/>
      <c r="G206" s="29"/>
      <c r="H206" s="30"/>
    </row>
    <row r="207">
      <c r="B207" s="32" t="s">
        <v>24</v>
      </c>
      <c r="C207" s="4"/>
      <c r="D207" s="4"/>
      <c r="E207" s="4"/>
      <c r="F207" s="5"/>
      <c r="G207" s="29"/>
      <c r="H207" s="30"/>
    </row>
    <row r="208">
      <c r="B208" s="9" t="s">
        <v>2</v>
      </c>
      <c r="C208" s="33" t="s">
        <v>25</v>
      </c>
      <c r="D208" s="33" t="s">
        <v>26</v>
      </c>
      <c r="E208" s="9" t="s">
        <v>5</v>
      </c>
      <c r="F208" s="9" t="s">
        <v>6</v>
      </c>
      <c r="G208" s="29"/>
      <c r="H208" s="30"/>
    </row>
    <row r="209">
      <c r="B209" s="12">
        <v>1.0</v>
      </c>
      <c r="C209" s="13"/>
      <c r="D209" s="13"/>
      <c r="E209" s="13"/>
      <c r="F209" s="13"/>
      <c r="G209" s="29"/>
      <c r="H209" s="30"/>
    </row>
    <row r="210">
      <c r="B210" s="12">
        <v>2.0</v>
      </c>
      <c r="C210" s="13"/>
      <c r="D210" s="13"/>
      <c r="E210" s="13"/>
      <c r="F210" s="13"/>
      <c r="G210" s="29"/>
      <c r="H210" s="30"/>
    </row>
    <row r="211">
      <c r="B211" s="12">
        <v>3.0</v>
      </c>
      <c r="C211" s="12"/>
      <c r="D211" s="12"/>
      <c r="E211" s="12"/>
      <c r="F211" s="12"/>
      <c r="G211" s="29"/>
      <c r="H211" s="30"/>
    </row>
    <row r="212">
      <c r="B212" s="12">
        <v>4.0</v>
      </c>
      <c r="C212" s="12"/>
      <c r="D212" s="12"/>
      <c r="E212" s="12"/>
      <c r="F212" s="12"/>
      <c r="G212" s="29"/>
      <c r="H212" s="30"/>
    </row>
    <row r="213">
      <c r="B213" s="12">
        <v>5.0</v>
      </c>
      <c r="C213" s="12"/>
      <c r="D213" s="12"/>
      <c r="E213" s="12"/>
      <c r="F213" s="12"/>
      <c r="G213" s="29"/>
      <c r="H213" s="30"/>
    </row>
    <row r="214">
      <c r="B214" s="12">
        <v>6.0</v>
      </c>
      <c r="C214" s="12"/>
      <c r="D214" s="12"/>
      <c r="E214" s="12"/>
      <c r="F214" s="12"/>
      <c r="G214" s="10"/>
      <c r="H214" s="11"/>
    </row>
    <row r="215">
      <c r="B215" s="34"/>
    </row>
    <row r="217">
      <c r="A217" s="1"/>
      <c r="B217" s="3">
        <v>45783.0</v>
      </c>
      <c r="C217" s="4"/>
      <c r="D217" s="4"/>
      <c r="E217" s="4"/>
      <c r="F217" s="4"/>
      <c r="G217" s="4"/>
      <c r="H217" s="5"/>
    </row>
    <row r="218">
      <c r="B218" s="6" t="s">
        <v>0</v>
      </c>
      <c r="C218" s="4"/>
      <c r="D218" s="4"/>
      <c r="E218" s="4"/>
      <c r="F218" s="5"/>
      <c r="G218" s="7" t="s">
        <v>1</v>
      </c>
      <c r="H218" s="8"/>
    </row>
    <row r="219">
      <c r="B219" s="9" t="s">
        <v>2</v>
      </c>
      <c r="C219" s="9" t="s">
        <v>3</v>
      </c>
      <c r="D219" s="9" t="s">
        <v>4</v>
      </c>
      <c r="E219" s="9" t="s">
        <v>5</v>
      </c>
      <c r="F219" s="9" t="s">
        <v>6</v>
      </c>
      <c r="G219" s="10"/>
      <c r="H219" s="11"/>
    </row>
    <row r="220">
      <c r="B220" s="12">
        <v>1.0</v>
      </c>
      <c r="C220" s="13"/>
      <c r="D220" s="13"/>
      <c r="E220" s="13"/>
      <c r="F220" s="12"/>
      <c r="G220" s="14" t="s">
        <v>7</v>
      </c>
      <c r="H220" s="15">
        <f>H177 - SUMIF(F220:F229, "SR A/C - HDFC", E220:E229)-SUMIF(F246:F248, "SR A/C - HDFC", E246:E248)-SUMIF(F240:F242, "SR A/C - HDFC", E240:E242)+SUMIF(F234:F236, "SR A/C - HDFC", E234:E236)+SUMIF(F252:F257, "SR A/C - HDFC", E252:E257)</f>
        <v>3303.73</v>
      </c>
    </row>
    <row r="221">
      <c r="B221" s="12">
        <v>2.0</v>
      </c>
      <c r="C221" s="13"/>
      <c r="D221" s="13"/>
      <c r="E221" s="13"/>
      <c r="F221" s="13"/>
      <c r="G221" s="14" t="s">
        <v>8</v>
      </c>
      <c r="H221" s="15">
        <f>H178 - SUMIF(F220:F229, "DP A/C - Salary", E220:E229)-SUMIF(F246:F248, "DP A/C - Salary", E246:E248)-SUMIF(F240:F242, "DP A/C - Salary", E240:E242)+SUMIF(F234:F236, "DP A/C - Salary", E234:E236)+SUMIF(F252:F257, "DP A/C - Salary", E252:E257)</f>
        <v>5928</v>
      </c>
    </row>
    <row r="222">
      <c r="B222" s="12">
        <v>3.0</v>
      </c>
      <c r="C222" s="13"/>
      <c r="D222" s="13"/>
      <c r="E222" s="13"/>
      <c r="F222" s="13"/>
      <c r="G222" s="14" t="s">
        <v>9</v>
      </c>
      <c r="H222" s="15">
        <f>H179 - SUMIF(F220:F229, "SR CASH", E220:E229)-SUMIF(F246:F248, "SR CASH", E246:E248)-SUMIF(F240:F242, "SR CASH", E240:E242)+SUMIF(F234:F236, "SR CASH", E234:E236)+SUMIF(F252:F257, "SR CASH", E252:E257)</f>
        <v>1633</v>
      </c>
    </row>
    <row r="223">
      <c r="B223" s="12">
        <v>4.0</v>
      </c>
      <c r="C223" s="12"/>
      <c r="D223" s="12"/>
      <c r="E223" s="12"/>
      <c r="F223" s="12"/>
      <c r="G223" s="14" t="s">
        <v>10</v>
      </c>
      <c r="H223" s="15">
        <f>H180 - SUMIF(F220:F229, "DP CASH", E220:E229)-SUMIF(F246:F248, "DP CASH", E246:E248)-SUMIF(F240:F242, "DP CASH", E240:E242)+SUMIF(F234:F236, "DP CASH", E234:E236)+SUMIF(F252:F257, "DP CASH", E252:E257)</f>
        <v>839</v>
      </c>
    </row>
    <row r="224">
      <c r="B224" s="12">
        <v>5.0</v>
      </c>
      <c r="C224" s="12"/>
      <c r="D224" s="12"/>
      <c r="E224" s="12"/>
      <c r="F224" s="12"/>
      <c r="G224" s="14" t="s">
        <v>11</v>
      </c>
      <c r="H224" s="15">
        <f>H181 - SUMIF(F220:F229, "SR A/C - TDCC", E220:E229)-SUMIF(F246:F248, "SR A/C - TDCC", E246:E248)-SUMIF(F240:F242, "SR A/C - TDCC", E240:E242)+SUMIF(F234:F236, "SR A/C - TDCC", E234:E236)+SUMIF(F252:F257, "SR A/C - TDCC", E252:E257)</f>
        <v>106373.4</v>
      </c>
    </row>
    <row r="225">
      <c r="B225" s="12">
        <v>6.0</v>
      </c>
      <c r="C225" s="12"/>
      <c r="D225" s="12"/>
      <c r="E225" s="12"/>
      <c r="F225" s="12"/>
      <c r="G225" s="14" t="s">
        <v>12</v>
      </c>
      <c r="H225" s="15">
        <f>H182 - SUMIF(F220:F229, "DP A/C - IPPB", E220:E229)-SUMIF(F246:F248, "DP A/C - IPPB", E246:E248)-SUMIF(F240:F242, "DP A/C - IPPB", E240:E242)+SUMIF(F234:F236, "DP A/C - IPPB", E234:E236)+SUMIF(F252:F257, "DP A/C - IPPB", E252:E257)</f>
        <v>50</v>
      </c>
    </row>
    <row r="226">
      <c r="B226" s="12">
        <v>7.0</v>
      </c>
      <c r="C226" s="12"/>
      <c r="D226" s="12"/>
      <c r="E226" s="12"/>
      <c r="F226" s="12"/>
      <c r="G226" s="16"/>
      <c r="H226" s="5"/>
    </row>
    <row r="227">
      <c r="B227" s="12">
        <v>8.0</v>
      </c>
      <c r="C227" s="12"/>
      <c r="D227" s="12"/>
      <c r="E227" s="12"/>
      <c r="F227" s="12"/>
      <c r="G227" s="17" t="s">
        <v>13</v>
      </c>
      <c r="H227" s="5"/>
    </row>
    <row r="228">
      <c r="B228" s="12">
        <v>9.0</v>
      </c>
      <c r="C228" s="12"/>
      <c r="D228" s="12"/>
      <c r="E228" s="12"/>
      <c r="F228" s="12"/>
      <c r="G228" s="18">
        <f>E230+G185</f>
        <v>0</v>
      </c>
      <c r="H228" s="5"/>
    </row>
    <row r="229">
      <c r="B229" s="12">
        <v>10.0</v>
      </c>
      <c r="C229" s="12"/>
      <c r="D229" s="12"/>
      <c r="E229" s="12"/>
      <c r="F229" s="12"/>
      <c r="G229" s="19" t="s">
        <v>14</v>
      </c>
      <c r="H229" s="5"/>
    </row>
    <row r="230">
      <c r="B230" s="20" t="s">
        <v>15</v>
      </c>
      <c r="C230" s="4"/>
      <c r="D230" s="5"/>
      <c r="E230" s="9">
        <f>SUM(E220:E229)</f>
        <v>0</v>
      </c>
      <c r="F230" s="12"/>
      <c r="G230" s="16">
        <f>E237+G187</f>
        <v>0</v>
      </c>
      <c r="H230" s="5"/>
    </row>
    <row r="231">
      <c r="B231" s="16"/>
      <c r="C231" s="4"/>
      <c r="D231" s="4"/>
      <c r="E231" s="4"/>
      <c r="F231" s="5"/>
      <c r="G231" s="21" t="s">
        <v>16</v>
      </c>
      <c r="H231" s="5"/>
      <c r="I231" s="1"/>
    </row>
    <row r="232">
      <c r="B232" s="22" t="s">
        <v>17</v>
      </c>
      <c r="C232" s="4"/>
      <c r="D232" s="4"/>
      <c r="E232" s="4"/>
      <c r="F232" s="5"/>
      <c r="G232" s="16">
        <f>E243+G189-SUMIF(C234:C236,"Reimbursement",E234:E236)</f>
        <v>0</v>
      </c>
      <c r="H232" s="5"/>
    </row>
    <row r="233">
      <c r="B233" s="9" t="s">
        <v>2</v>
      </c>
      <c r="C233" s="23" t="s">
        <v>18</v>
      </c>
      <c r="D233" s="20" t="s">
        <v>4</v>
      </c>
      <c r="E233" s="9" t="s">
        <v>5</v>
      </c>
      <c r="F233" s="9" t="s">
        <v>6</v>
      </c>
      <c r="G233" s="24" t="s">
        <v>19</v>
      </c>
      <c r="H233" s="5"/>
    </row>
    <row r="234">
      <c r="B234" s="12">
        <v>1.0</v>
      </c>
      <c r="C234" s="25"/>
      <c r="D234" s="13"/>
      <c r="E234" s="13"/>
      <c r="F234" s="13"/>
      <c r="G234" s="26">
        <f>E249+G191</f>
        <v>0</v>
      </c>
      <c r="H234" s="5"/>
    </row>
    <row r="235">
      <c r="B235" s="12">
        <v>2.0</v>
      </c>
      <c r="C235" s="28"/>
      <c r="D235" s="12"/>
      <c r="E235" s="12"/>
      <c r="F235" s="12"/>
      <c r="G235" s="27"/>
      <c r="H235" s="8"/>
    </row>
    <row r="236">
      <c r="B236" s="12">
        <v>3.0</v>
      </c>
      <c r="C236" s="28"/>
      <c r="D236" s="12"/>
      <c r="E236" s="12"/>
      <c r="F236" s="12"/>
      <c r="G236" s="29"/>
      <c r="H236" s="30"/>
    </row>
    <row r="237">
      <c r="B237" s="20" t="s">
        <v>15</v>
      </c>
      <c r="C237" s="4"/>
      <c r="D237" s="5"/>
      <c r="E237" s="9">
        <f>SUM(E234:E236)</f>
        <v>0</v>
      </c>
      <c r="F237" s="12"/>
      <c r="G237" s="29"/>
      <c r="H237" s="30"/>
    </row>
    <row r="238">
      <c r="B238" s="31" t="s">
        <v>20</v>
      </c>
      <c r="C238" s="4"/>
      <c r="D238" s="4"/>
      <c r="E238" s="4"/>
      <c r="F238" s="5"/>
      <c r="G238" s="29"/>
      <c r="H238" s="30"/>
    </row>
    <row r="239">
      <c r="B239" s="9" t="s">
        <v>2</v>
      </c>
      <c r="C239" s="23" t="s">
        <v>21</v>
      </c>
      <c r="D239" s="20" t="s">
        <v>4</v>
      </c>
      <c r="E239" s="9" t="s">
        <v>5</v>
      </c>
      <c r="F239" s="9" t="s">
        <v>6</v>
      </c>
      <c r="G239" s="29"/>
      <c r="H239" s="30"/>
    </row>
    <row r="240">
      <c r="B240" s="12">
        <v>1.0</v>
      </c>
      <c r="C240" s="28"/>
      <c r="D240" s="12"/>
      <c r="E240" s="12"/>
      <c r="F240" s="12"/>
      <c r="G240" s="29"/>
      <c r="H240" s="30"/>
    </row>
    <row r="241">
      <c r="B241" s="12">
        <v>2.0</v>
      </c>
      <c r="C241" s="13"/>
      <c r="D241" s="12"/>
      <c r="E241" s="12"/>
      <c r="F241" s="12"/>
      <c r="G241" s="29"/>
      <c r="H241" s="30"/>
    </row>
    <row r="242">
      <c r="B242" s="12">
        <v>3.0</v>
      </c>
      <c r="C242" s="13"/>
      <c r="D242" s="12"/>
      <c r="E242" s="12"/>
      <c r="F242" s="12"/>
      <c r="G242" s="29"/>
      <c r="H242" s="30"/>
    </row>
    <row r="243">
      <c r="B243" s="20" t="s">
        <v>15</v>
      </c>
      <c r="C243" s="4"/>
      <c r="D243" s="5"/>
      <c r="E243" s="9">
        <f>SUM(E240:E242)</f>
        <v>0</v>
      </c>
      <c r="F243" s="12"/>
      <c r="G243" s="29"/>
      <c r="H243" s="30"/>
    </row>
    <row r="244">
      <c r="B244" s="32" t="s">
        <v>22</v>
      </c>
      <c r="C244" s="4"/>
      <c r="D244" s="4"/>
      <c r="E244" s="4"/>
      <c r="F244" s="5"/>
      <c r="G244" s="29"/>
      <c r="H244" s="30"/>
    </row>
    <row r="245">
      <c r="B245" s="9" t="s">
        <v>2</v>
      </c>
      <c r="C245" s="23" t="s">
        <v>23</v>
      </c>
      <c r="D245" s="20" t="s">
        <v>4</v>
      </c>
      <c r="E245" s="9" t="s">
        <v>5</v>
      </c>
      <c r="F245" s="9" t="s">
        <v>6</v>
      </c>
      <c r="G245" s="29"/>
      <c r="H245" s="30"/>
    </row>
    <row r="246">
      <c r="B246" s="12">
        <v>1.0</v>
      </c>
      <c r="C246" s="25"/>
      <c r="D246" s="13"/>
      <c r="E246" s="13"/>
      <c r="F246" s="13"/>
      <c r="G246" s="29"/>
      <c r="H246" s="30"/>
    </row>
    <row r="247">
      <c r="B247" s="12">
        <v>2.0</v>
      </c>
      <c r="C247" s="13"/>
      <c r="D247" s="12"/>
      <c r="E247" s="12"/>
      <c r="F247" s="12"/>
      <c r="G247" s="29"/>
      <c r="H247" s="30"/>
    </row>
    <row r="248">
      <c r="B248" s="12">
        <v>3.0</v>
      </c>
      <c r="C248" s="13"/>
      <c r="D248" s="12"/>
      <c r="E248" s="12"/>
      <c r="F248" s="12"/>
      <c r="G248" s="29"/>
      <c r="H248" s="30"/>
    </row>
    <row r="249">
      <c r="B249" s="20" t="s">
        <v>15</v>
      </c>
      <c r="C249" s="4"/>
      <c r="D249" s="5"/>
      <c r="E249" s="9">
        <f>SUM(E246:E248)</f>
        <v>0</v>
      </c>
      <c r="F249" s="12"/>
      <c r="G249" s="29"/>
      <c r="H249" s="30"/>
    </row>
    <row r="250">
      <c r="B250" s="32" t="s">
        <v>24</v>
      </c>
      <c r="C250" s="4"/>
      <c r="D250" s="4"/>
      <c r="E250" s="4"/>
      <c r="F250" s="5"/>
      <c r="G250" s="29"/>
      <c r="H250" s="30"/>
    </row>
    <row r="251">
      <c r="B251" s="9" t="s">
        <v>2</v>
      </c>
      <c r="C251" s="33" t="s">
        <v>25</v>
      </c>
      <c r="D251" s="33" t="s">
        <v>26</v>
      </c>
      <c r="E251" s="9" t="s">
        <v>5</v>
      </c>
      <c r="F251" s="9" t="s">
        <v>6</v>
      </c>
      <c r="G251" s="29"/>
      <c r="H251" s="30"/>
    </row>
    <row r="252">
      <c r="B252" s="12">
        <v>1.0</v>
      </c>
      <c r="C252" s="13"/>
      <c r="D252" s="13"/>
      <c r="E252" s="13"/>
      <c r="F252" s="13"/>
      <c r="G252" s="29"/>
      <c r="H252" s="30"/>
    </row>
    <row r="253">
      <c r="B253" s="12">
        <v>2.0</v>
      </c>
      <c r="C253" s="13"/>
      <c r="D253" s="13"/>
      <c r="E253" s="13"/>
      <c r="F253" s="13"/>
      <c r="G253" s="29"/>
      <c r="H253" s="30"/>
    </row>
    <row r="254">
      <c r="B254" s="12">
        <v>3.0</v>
      </c>
      <c r="C254" s="13"/>
      <c r="D254" s="13"/>
      <c r="E254" s="13"/>
      <c r="F254" s="13"/>
      <c r="G254" s="29"/>
      <c r="H254" s="30"/>
    </row>
    <row r="255">
      <c r="B255" s="12">
        <v>4.0</v>
      </c>
      <c r="C255" s="13"/>
      <c r="D255" s="13"/>
      <c r="E255" s="13"/>
      <c r="F255" s="13"/>
      <c r="G255" s="29"/>
      <c r="H255" s="30"/>
    </row>
    <row r="256">
      <c r="B256" s="12">
        <v>5.0</v>
      </c>
      <c r="C256" s="12"/>
      <c r="D256" s="12"/>
      <c r="E256" s="12"/>
      <c r="F256" s="12"/>
      <c r="G256" s="29"/>
      <c r="H256" s="30"/>
    </row>
    <row r="257">
      <c r="B257" s="12">
        <v>6.0</v>
      </c>
      <c r="C257" s="12"/>
      <c r="D257" s="12"/>
      <c r="E257" s="12"/>
      <c r="F257" s="12"/>
      <c r="G257" s="10"/>
      <c r="H257" s="11"/>
    </row>
    <row r="258">
      <c r="B258" s="34"/>
    </row>
    <row r="260">
      <c r="A260" s="1"/>
      <c r="B260" s="3">
        <v>45784.0</v>
      </c>
      <c r="C260" s="4"/>
      <c r="D260" s="4"/>
      <c r="E260" s="4"/>
      <c r="F260" s="4"/>
      <c r="G260" s="4"/>
      <c r="H260" s="5"/>
    </row>
    <row r="261">
      <c r="B261" s="6" t="s">
        <v>0</v>
      </c>
      <c r="C261" s="4"/>
      <c r="D261" s="4"/>
      <c r="E261" s="4"/>
      <c r="F261" s="5"/>
      <c r="G261" s="7" t="s">
        <v>1</v>
      </c>
      <c r="H261" s="8"/>
    </row>
    <row r="262">
      <c r="B262" s="9" t="s">
        <v>2</v>
      </c>
      <c r="C262" s="9" t="s">
        <v>3</v>
      </c>
      <c r="D262" s="9" t="s">
        <v>4</v>
      </c>
      <c r="E262" s="9" t="s">
        <v>5</v>
      </c>
      <c r="F262" s="9" t="s">
        <v>6</v>
      </c>
      <c r="G262" s="10"/>
      <c r="H262" s="11"/>
    </row>
    <row r="263">
      <c r="B263" s="12">
        <v>1.0</v>
      </c>
      <c r="C263" s="13"/>
      <c r="D263" s="13"/>
      <c r="E263" s="13"/>
      <c r="F263" s="12"/>
      <c r="G263" s="14" t="s">
        <v>7</v>
      </c>
      <c r="H263" s="15">
        <f>H220 - SUMIF(F263:F272, "SR A/C - HDFC", E263:E272)-SUMIF(F289:F291, "SR A/C - HDFC", E289:E291)-SUMIF(F283:F285, "SR A/C - HDFC", E283:E285)+SUMIF(F277:F279, "SR A/C - HDFC", E277:E279)+SUMIF(F295:F300, "SR A/C - HDFC", E295:E300)</f>
        <v>3303.73</v>
      </c>
    </row>
    <row r="264">
      <c r="B264" s="12">
        <v>2.0</v>
      </c>
      <c r="C264" s="13"/>
      <c r="D264" s="13"/>
      <c r="E264" s="13"/>
      <c r="F264" s="12"/>
      <c r="G264" s="14" t="s">
        <v>8</v>
      </c>
      <c r="H264" s="15">
        <f>H221 - SUMIF(F263:F272, "DP A/C - Salary", E263:E272)-SUMIF(F289:F291, "DP A/C - Salary", E289:E291)-SUMIF(F283:F285, "DP A/C - Salary", E283:E285)+SUMIF(F277:F279, "DP A/C - Salary", E277:E279)+SUMIF(F295:F300, "DP A/C - Salary", E295:E300)</f>
        <v>5928</v>
      </c>
    </row>
    <row r="265">
      <c r="B265" s="12">
        <v>3.0</v>
      </c>
      <c r="C265" s="13"/>
      <c r="D265" s="13"/>
      <c r="E265" s="13"/>
      <c r="F265" s="13"/>
      <c r="G265" s="14" t="s">
        <v>9</v>
      </c>
      <c r="H265" s="15">
        <f>H222 - SUMIF(F263:F272, "SR CASH", E263:E272)-SUMIF(F289:F291, "SR CASH", E289:E291)-SUMIF(F283:F285, "SR CASH", E283:E285)+SUMIF(F277:F279, "SR CASH", E277:E279)+SUMIF(F295:F300, "SR CASH", E295:E300)</f>
        <v>1633</v>
      </c>
    </row>
    <row r="266">
      <c r="B266" s="12">
        <v>4.0</v>
      </c>
      <c r="C266" s="13"/>
      <c r="D266" s="13"/>
      <c r="E266" s="13"/>
      <c r="F266" s="12"/>
      <c r="G266" s="14" t="s">
        <v>10</v>
      </c>
      <c r="H266" s="15">
        <f>H223 - SUMIF(F263:F272, "DP CASH", E263:E272)-SUMIF(F289:F291, "DP CASH", E289:E291)-SUMIF(F283:F285, "DP CASH", E283:E285)+SUMIF(F277:F279, "DP CASH", E277:E279)+SUMIF(F295:F300, "DP CASH", E295:E300)</f>
        <v>839</v>
      </c>
    </row>
    <row r="267">
      <c r="B267" s="12">
        <v>5.0</v>
      </c>
      <c r="C267" s="13"/>
      <c r="D267" s="13"/>
      <c r="E267" s="13"/>
      <c r="F267" s="13"/>
      <c r="G267" s="14" t="s">
        <v>11</v>
      </c>
      <c r="H267" s="15">
        <f>H224 - SUMIF(F263:F272, "SR A/C - TDCC", E263:E272)-SUMIF(F289:F291, "SR A/C - TDCC", E289:E291)-SUMIF(F283:F285, "SR A/C - TDCC", E283:E285)+SUMIF(F277:F279, "SR A/C - TDCC", E277:E279)+SUMIF(F295:F300, "SR A/C - TDCC", E295:E300)</f>
        <v>106373.4</v>
      </c>
    </row>
    <row r="268">
      <c r="B268" s="12">
        <v>6.0</v>
      </c>
      <c r="C268" s="13"/>
      <c r="D268" s="13"/>
      <c r="E268" s="13"/>
      <c r="F268" s="13"/>
      <c r="G268" s="14" t="s">
        <v>12</v>
      </c>
      <c r="H268" s="15">
        <f>H225 - SUMIF(F263:F272, "DP A/C - IPPB", E263:E272)-SUMIF(F289:F291, "DP A/C - IPPB", E289:E291)-SUMIF(F283:F285, "DP A/C - IPPB", E283:E285)+SUMIF(F277:F279, "DP A/C - IPPB", E277:E279)+SUMIF(F295:F300, "DP A/C - IPPB", E295:E300)</f>
        <v>50</v>
      </c>
    </row>
    <row r="269">
      <c r="B269" s="12">
        <v>7.0</v>
      </c>
      <c r="C269" s="12"/>
      <c r="D269" s="12"/>
      <c r="E269" s="12"/>
      <c r="F269" s="12"/>
      <c r="G269" s="16"/>
      <c r="H269" s="5"/>
    </row>
    <row r="270">
      <c r="B270" s="12">
        <v>8.0</v>
      </c>
      <c r="C270" s="12"/>
      <c r="D270" s="12"/>
      <c r="E270" s="12"/>
      <c r="F270" s="12"/>
      <c r="G270" s="17" t="s">
        <v>13</v>
      </c>
      <c r="H270" s="5"/>
    </row>
    <row r="271">
      <c r="B271" s="12">
        <v>9.0</v>
      </c>
      <c r="C271" s="12"/>
      <c r="D271" s="12"/>
      <c r="E271" s="12"/>
      <c r="F271" s="12"/>
      <c r="G271" s="18">
        <f>E273+G228</f>
        <v>0</v>
      </c>
      <c r="H271" s="5"/>
    </row>
    <row r="272">
      <c r="B272" s="12">
        <v>10.0</v>
      </c>
      <c r="C272" s="12"/>
      <c r="D272" s="12"/>
      <c r="E272" s="12"/>
      <c r="F272" s="12"/>
      <c r="G272" s="19" t="s">
        <v>14</v>
      </c>
      <c r="H272" s="5"/>
    </row>
    <row r="273">
      <c r="B273" s="20" t="s">
        <v>15</v>
      </c>
      <c r="C273" s="4"/>
      <c r="D273" s="5"/>
      <c r="E273" s="9">
        <f>SUM(E263:E272)</f>
        <v>0</v>
      </c>
      <c r="F273" s="12"/>
      <c r="G273" s="16">
        <f>E280+G230</f>
        <v>0</v>
      </c>
      <c r="H273" s="5"/>
    </row>
    <row r="274">
      <c r="B274" s="16"/>
      <c r="C274" s="4"/>
      <c r="D274" s="4"/>
      <c r="E274" s="4"/>
      <c r="F274" s="5"/>
      <c r="G274" s="21" t="s">
        <v>16</v>
      </c>
      <c r="H274" s="5"/>
      <c r="I274" s="1"/>
    </row>
    <row r="275">
      <c r="B275" s="22" t="s">
        <v>17</v>
      </c>
      <c r="C275" s="4"/>
      <c r="D275" s="4"/>
      <c r="E275" s="4"/>
      <c r="F275" s="5"/>
      <c r="G275" s="16">
        <f>E286+G232-SUMIF(C277:C279,"Reimbursement",E277:E279)</f>
        <v>0</v>
      </c>
      <c r="H275" s="5"/>
    </row>
    <row r="276">
      <c r="B276" s="9" t="s">
        <v>2</v>
      </c>
      <c r="C276" s="23" t="s">
        <v>18</v>
      </c>
      <c r="D276" s="20" t="s">
        <v>4</v>
      </c>
      <c r="E276" s="9" t="s">
        <v>5</v>
      </c>
      <c r="F276" s="9" t="s">
        <v>6</v>
      </c>
      <c r="G276" s="24" t="s">
        <v>19</v>
      </c>
      <c r="H276" s="5"/>
    </row>
    <row r="277">
      <c r="B277" s="12">
        <v>1.0</v>
      </c>
      <c r="C277" s="28"/>
      <c r="D277" s="12"/>
      <c r="E277" s="12"/>
      <c r="F277" s="12"/>
      <c r="G277" s="26">
        <f>E292+G234</f>
        <v>0</v>
      </c>
      <c r="H277" s="5"/>
    </row>
    <row r="278">
      <c r="B278" s="12">
        <v>2.0</v>
      </c>
      <c r="C278" s="28"/>
      <c r="D278" s="12"/>
      <c r="E278" s="12"/>
      <c r="F278" s="12"/>
      <c r="G278" s="27"/>
      <c r="H278" s="8"/>
    </row>
    <row r="279">
      <c r="B279" s="12">
        <v>3.0</v>
      </c>
      <c r="C279" s="28"/>
      <c r="D279" s="12"/>
      <c r="E279" s="12"/>
      <c r="F279" s="12"/>
      <c r="G279" s="29"/>
      <c r="H279" s="30"/>
    </row>
    <row r="280">
      <c r="B280" s="20" t="s">
        <v>15</v>
      </c>
      <c r="C280" s="4"/>
      <c r="D280" s="5"/>
      <c r="E280" s="9">
        <f>SUM(E277:E279)</f>
        <v>0</v>
      </c>
      <c r="F280" s="12"/>
      <c r="G280" s="29"/>
      <c r="H280" s="30"/>
    </row>
    <row r="281">
      <c r="B281" s="31" t="s">
        <v>20</v>
      </c>
      <c r="C281" s="4"/>
      <c r="D281" s="4"/>
      <c r="E281" s="4"/>
      <c r="F281" s="5"/>
      <c r="G281" s="29"/>
      <c r="H281" s="30"/>
    </row>
    <row r="282">
      <c r="B282" s="9" t="s">
        <v>2</v>
      </c>
      <c r="C282" s="23" t="s">
        <v>21</v>
      </c>
      <c r="D282" s="20" t="s">
        <v>4</v>
      </c>
      <c r="E282" s="9" t="s">
        <v>5</v>
      </c>
      <c r="F282" s="9" t="s">
        <v>6</v>
      </c>
      <c r="G282" s="29"/>
      <c r="H282" s="30"/>
    </row>
    <row r="283">
      <c r="B283" s="12">
        <v>1.0</v>
      </c>
      <c r="C283" s="28"/>
      <c r="D283" s="12"/>
      <c r="E283" s="12"/>
      <c r="F283" s="12"/>
      <c r="G283" s="29"/>
      <c r="H283" s="30"/>
    </row>
    <row r="284">
      <c r="B284" s="12">
        <v>2.0</v>
      </c>
      <c r="C284" s="13"/>
      <c r="D284" s="12"/>
      <c r="E284" s="12"/>
      <c r="F284" s="12"/>
      <c r="G284" s="29"/>
      <c r="H284" s="30"/>
    </row>
    <row r="285">
      <c r="B285" s="12">
        <v>3.0</v>
      </c>
      <c r="C285" s="13"/>
      <c r="D285" s="12"/>
      <c r="E285" s="12"/>
      <c r="F285" s="12"/>
      <c r="G285" s="29"/>
      <c r="H285" s="30"/>
    </row>
    <row r="286">
      <c r="B286" s="20" t="s">
        <v>15</v>
      </c>
      <c r="C286" s="4"/>
      <c r="D286" s="5"/>
      <c r="E286" s="9">
        <f>SUM(E283:E285)</f>
        <v>0</v>
      </c>
      <c r="F286" s="12"/>
      <c r="G286" s="29"/>
      <c r="H286" s="30"/>
    </row>
    <row r="287">
      <c r="B287" s="32" t="s">
        <v>22</v>
      </c>
      <c r="C287" s="4"/>
      <c r="D287" s="4"/>
      <c r="E287" s="4"/>
      <c r="F287" s="5"/>
      <c r="G287" s="29"/>
      <c r="H287" s="30"/>
    </row>
    <row r="288">
      <c r="B288" s="9" t="s">
        <v>2</v>
      </c>
      <c r="C288" s="23" t="s">
        <v>23</v>
      </c>
      <c r="D288" s="20" t="s">
        <v>4</v>
      </c>
      <c r="E288" s="9" t="s">
        <v>5</v>
      </c>
      <c r="F288" s="9" t="s">
        <v>6</v>
      </c>
      <c r="G288" s="29"/>
      <c r="H288" s="30"/>
    </row>
    <row r="289">
      <c r="B289" s="12">
        <v>1.0</v>
      </c>
      <c r="C289" s="25"/>
      <c r="D289" s="13"/>
      <c r="E289" s="13"/>
      <c r="F289" s="13"/>
      <c r="G289" s="29"/>
      <c r="H289" s="30"/>
    </row>
    <row r="290">
      <c r="B290" s="12">
        <v>2.0</v>
      </c>
      <c r="C290" s="13"/>
      <c r="D290" s="12"/>
      <c r="E290" s="12"/>
      <c r="F290" s="12"/>
      <c r="G290" s="29"/>
      <c r="H290" s="30"/>
    </row>
    <row r="291">
      <c r="B291" s="12">
        <v>3.0</v>
      </c>
      <c r="C291" s="13"/>
      <c r="D291" s="12"/>
      <c r="E291" s="12"/>
      <c r="F291" s="12"/>
      <c r="G291" s="29"/>
      <c r="H291" s="30"/>
    </row>
    <row r="292">
      <c r="B292" s="20" t="s">
        <v>15</v>
      </c>
      <c r="C292" s="4"/>
      <c r="D292" s="5"/>
      <c r="E292" s="9">
        <f>SUM(E289:E291)</f>
        <v>0</v>
      </c>
      <c r="F292" s="12"/>
      <c r="G292" s="29"/>
      <c r="H292" s="30"/>
    </row>
    <row r="293">
      <c r="B293" s="32" t="s">
        <v>24</v>
      </c>
      <c r="C293" s="4"/>
      <c r="D293" s="4"/>
      <c r="E293" s="4"/>
      <c r="F293" s="5"/>
      <c r="G293" s="29"/>
      <c r="H293" s="30"/>
    </row>
    <row r="294">
      <c r="B294" s="9" t="s">
        <v>2</v>
      </c>
      <c r="C294" s="33" t="s">
        <v>25</v>
      </c>
      <c r="D294" s="33" t="s">
        <v>26</v>
      </c>
      <c r="E294" s="9" t="s">
        <v>5</v>
      </c>
      <c r="F294" s="9" t="s">
        <v>6</v>
      </c>
      <c r="G294" s="29"/>
      <c r="H294" s="30"/>
    </row>
    <row r="295">
      <c r="B295" s="12">
        <v>1.0</v>
      </c>
      <c r="C295" s="13"/>
      <c r="D295" s="13"/>
      <c r="E295" s="13"/>
      <c r="F295" s="13"/>
      <c r="G295" s="29"/>
      <c r="H295" s="30"/>
    </row>
    <row r="296">
      <c r="B296" s="12">
        <v>2.0</v>
      </c>
      <c r="C296" s="13"/>
      <c r="D296" s="13"/>
      <c r="E296" s="13"/>
      <c r="F296" s="13"/>
      <c r="G296" s="29"/>
      <c r="H296" s="30"/>
    </row>
    <row r="297">
      <c r="B297" s="12">
        <v>3.0</v>
      </c>
      <c r="C297" s="12"/>
      <c r="D297" s="12"/>
      <c r="E297" s="12"/>
      <c r="F297" s="12"/>
      <c r="G297" s="29"/>
      <c r="H297" s="30"/>
    </row>
    <row r="298">
      <c r="B298" s="12">
        <v>4.0</v>
      </c>
      <c r="C298" s="12"/>
      <c r="D298" s="12"/>
      <c r="E298" s="12"/>
      <c r="F298" s="12"/>
      <c r="G298" s="29"/>
      <c r="H298" s="30"/>
    </row>
    <row r="299">
      <c r="B299" s="12">
        <v>5.0</v>
      </c>
      <c r="C299" s="12"/>
      <c r="D299" s="12"/>
      <c r="E299" s="12"/>
      <c r="F299" s="12"/>
      <c r="G299" s="29"/>
      <c r="H299" s="30"/>
    </row>
    <row r="300">
      <c r="B300" s="12">
        <v>6.0</v>
      </c>
      <c r="C300" s="12"/>
      <c r="D300" s="12"/>
      <c r="E300" s="12"/>
      <c r="F300" s="12"/>
      <c r="G300" s="10"/>
      <c r="H300" s="11"/>
    </row>
    <row r="301">
      <c r="B301" s="34"/>
    </row>
    <row r="303">
      <c r="A303" s="1"/>
      <c r="B303" s="3">
        <v>45785.0</v>
      </c>
      <c r="C303" s="4"/>
      <c r="D303" s="4"/>
      <c r="E303" s="4"/>
      <c r="F303" s="4"/>
      <c r="G303" s="4"/>
      <c r="H303" s="5"/>
    </row>
    <row r="304">
      <c r="B304" s="6" t="s">
        <v>0</v>
      </c>
      <c r="C304" s="4"/>
      <c r="D304" s="4"/>
      <c r="E304" s="4"/>
      <c r="F304" s="5"/>
      <c r="G304" s="7" t="s">
        <v>1</v>
      </c>
      <c r="H304" s="8"/>
    </row>
    <row r="305">
      <c r="B305" s="9" t="s">
        <v>2</v>
      </c>
      <c r="C305" s="9" t="s">
        <v>3</v>
      </c>
      <c r="D305" s="9" t="s">
        <v>4</v>
      </c>
      <c r="E305" s="9" t="s">
        <v>5</v>
      </c>
      <c r="F305" s="9" t="s">
        <v>6</v>
      </c>
      <c r="G305" s="10"/>
      <c r="H305" s="11"/>
    </row>
    <row r="306">
      <c r="B306" s="12">
        <v>1.0</v>
      </c>
      <c r="C306" s="13"/>
      <c r="D306" s="12"/>
      <c r="E306" s="12"/>
      <c r="F306" s="12"/>
      <c r="G306" s="14" t="s">
        <v>7</v>
      </c>
      <c r="H306" s="15">
        <f>H263 - SUMIF(F306:F315, "SR A/C - HDFC", E306:E315)-SUMIF(F332:F334, "SR A/C - HDFC", E332:E334)-SUMIF(F326:F328, "SR A/C - HDFC", E326:E328)+SUMIF(F320:F322, "SR A/C - HDFC", E320:E322)+SUMIF(F338:F343, "SR A/C - HDFC", E338:E343)</f>
        <v>3303.73</v>
      </c>
    </row>
    <row r="307">
      <c r="B307" s="12">
        <v>2.0</v>
      </c>
      <c r="C307" s="12"/>
      <c r="D307" s="12"/>
      <c r="E307" s="12"/>
      <c r="F307" s="12"/>
      <c r="G307" s="14" t="s">
        <v>8</v>
      </c>
      <c r="H307" s="15">
        <f>H264 - SUMIF(F306:F315, "DP A/C - Salary", E306:E315)-SUMIF(F332:F334, "DP A/C - Salary", E332:E334)-SUMIF(F326:F328, "DP A/C - Salary", E326:E328)+SUMIF(F320:F322, "DP A/C - Salary", E320:E322)+SUMIF(F338:F343, "DP A/C - Salary", E338:E343)</f>
        <v>5928</v>
      </c>
    </row>
    <row r="308">
      <c r="B308" s="12">
        <v>3.0</v>
      </c>
      <c r="C308" s="12"/>
      <c r="D308" s="12"/>
      <c r="E308" s="12"/>
      <c r="F308" s="12"/>
      <c r="G308" s="14" t="s">
        <v>9</v>
      </c>
      <c r="H308" s="15">
        <f>H265 - SUMIF(F306:F315, "SR CASH", E306:E315)-SUMIF(F332:F334, "SR CASH", E332:E334)-SUMIF(F326:F328, "SR CASH", E326:E328)+SUMIF(F320:F322, "SR CASH", E320:E322)+SUMIF(F338:F343, "SR CASH", E338:E343)</f>
        <v>1633</v>
      </c>
    </row>
    <row r="309">
      <c r="B309" s="12">
        <v>4.0</v>
      </c>
      <c r="C309" s="12"/>
      <c r="D309" s="12"/>
      <c r="E309" s="12"/>
      <c r="F309" s="12"/>
      <c r="G309" s="14" t="s">
        <v>10</v>
      </c>
      <c r="H309" s="15">
        <f>H266 - SUMIF(F306:F315, "DP CASH", E306:E315)-SUMIF(F332:F334, "DP CASH", E332:E334)-SUMIF(F326:F328, "DP CASH", E326:E328)+SUMIF(F320:F322, "DP CASH", E320:E322)+SUMIF(F338:F343, "DP CASH", E338:E343)</f>
        <v>839</v>
      </c>
    </row>
    <row r="310">
      <c r="B310" s="12">
        <v>5.0</v>
      </c>
      <c r="C310" s="12"/>
      <c r="D310" s="12"/>
      <c r="E310" s="12"/>
      <c r="F310" s="12"/>
      <c r="G310" s="14" t="s">
        <v>11</v>
      </c>
      <c r="H310" s="15">
        <f>H267 - SUMIF(F306:F315, "SR A/C - TDCC", E306:E315)-SUMIF(F332:F334, "SR A/C - TDCC", E332:E334)-SUMIF(F326:F328, "SR A/C - TDCC", E326:E328)+SUMIF(F320:F322, "SR A/C - TDCC", E320:E322)+SUMIF(F338:F343, "SR A/C - TDCC", E338:E343)</f>
        <v>106373.4</v>
      </c>
    </row>
    <row r="311">
      <c r="B311" s="12">
        <v>6.0</v>
      </c>
      <c r="C311" s="12"/>
      <c r="D311" s="12"/>
      <c r="E311" s="12"/>
      <c r="F311" s="12"/>
      <c r="G311" s="14" t="s">
        <v>12</v>
      </c>
      <c r="H311" s="15">
        <f>H268 - SUMIF(F306:F315, "DP A/C - IPPB", E306:E315)-SUMIF(F332:F334, "DP A/C - IPPB", E332:E334)-SUMIF(F326:F328, "DP A/C - IPPB", E326:E328)+SUMIF(F320:F322, "DP A/C - IPPB", E320:E322)+SUMIF(F338:F343, "DP A/C - IPPB", E338:E343)</f>
        <v>50</v>
      </c>
    </row>
    <row r="312">
      <c r="B312" s="12">
        <v>7.0</v>
      </c>
      <c r="C312" s="12"/>
      <c r="D312" s="12"/>
      <c r="E312" s="12"/>
      <c r="F312" s="12"/>
      <c r="G312" s="16"/>
      <c r="H312" s="5"/>
    </row>
    <row r="313">
      <c r="B313" s="12">
        <v>8.0</v>
      </c>
      <c r="C313" s="12"/>
      <c r="D313" s="12"/>
      <c r="E313" s="12"/>
      <c r="F313" s="12"/>
      <c r="G313" s="17" t="s">
        <v>13</v>
      </c>
      <c r="H313" s="5"/>
    </row>
    <row r="314">
      <c r="B314" s="12">
        <v>9.0</v>
      </c>
      <c r="C314" s="12"/>
      <c r="D314" s="12"/>
      <c r="E314" s="12"/>
      <c r="F314" s="12"/>
      <c r="G314" s="18">
        <f>E316+G271</f>
        <v>0</v>
      </c>
      <c r="H314" s="5"/>
    </row>
    <row r="315">
      <c r="B315" s="12">
        <v>10.0</v>
      </c>
      <c r="C315" s="12"/>
      <c r="D315" s="12"/>
      <c r="E315" s="12"/>
      <c r="F315" s="12"/>
      <c r="G315" s="19" t="s">
        <v>14</v>
      </c>
      <c r="H315" s="5"/>
    </row>
    <row r="316">
      <c r="B316" s="20" t="s">
        <v>15</v>
      </c>
      <c r="C316" s="4"/>
      <c r="D316" s="5"/>
      <c r="E316" s="9">
        <f>SUM(E306:E315)</f>
        <v>0</v>
      </c>
      <c r="F316" s="12"/>
      <c r="G316" s="16">
        <f>E323+G273</f>
        <v>0</v>
      </c>
      <c r="H316" s="5"/>
    </row>
    <row r="317">
      <c r="B317" s="16"/>
      <c r="C317" s="4"/>
      <c r="D317" s="4"/>
      <c r="E317" s="4"/>
      <c r="F317" s="5"/>
      <c r="G317" s="21" t="s">
        <v>16</v>
      </c>
      <c r="H317" s="5"/>
      <c r="I317" s="1"/>
    </row>
    <row r="318">
      <c r="B318" s="22" t="s">
        <v>17</v>
      </c>
      <c r="C318" s="4"/>
      <c r="D318" s="4"/>
      <c r="E318" s="4"/>
      <c r="F318" s="5"/>
      <c r="G318" s="16">
        <f>E329+G275-SUMIF(C320:C322,"Reimbursement",E320:E322)</f>
        <v>0</v>
      </c>
      <c r="H318" s="5"/>
    </row>
    <row r="319">
      <c r="B319" s="9" t="s">
        <v>2</v>
      </c>
      <c r="C319" s="23" t="s">
        <v>18</v>
      </c>
      <c r="D319" s="20" t="s">
        <v>4</v>
      </c>
      <c r="E319" s="9" t="s">
        <v>5</v>
      </c>
      <c r="F319" s="9" t="s">
        <v>6</v>
      </c>
      <c r="G319" s="24" t="s">
        <v>19</v>
      </c>
      <c r="H319" s="5"/>
    </row>
    <row r="320">
      <c r="B320" s="12">
        <v>1.0</v>
      </c>
      <c r="C320" s="25"/>
      <c r="D320" s="13"/>
      <c r="E320" s="13"/>
      <c r="F320" s="13"/>
      <c r="G320" s="26">
        <f>E335+G277</f>
        <v>0</v>
      </c>
      <c r="H320" s="5"/>
    </row>
    <row r="321">
      <c r="B321" s="12">
        <v>2.0</v>
      </c>
      <c r="C321" s="25"/>
      <c r="D321" s="13"/>
      <c r="E321" s="13"/>
      <c r="F321" s="13"/>
      <c r="G321" s="27"/>
      <c r="H321" s="8"/>
    </row>
    <row r="322">
      <c r="B322" s="12">
        <v>3.0</v>
      </c>
      <c r="C322" s="28"/>
      <c r="D322" s="12"/>
      <c r="E322" s="12"/>
      <c r="F322" s="12"/>
      <c r="G322" s="29"/>
      <c r="H322" s="30"/>
    </row>
    <row r="323">
      <c r="B323" s="20" t="s">
        <v>15</v>
      </c>
      <c r="C323" s="4"/>
      <c r="D323" s="5"/>
      <c r="E323" s="9">
        <f>SUM(E320:E322)</f>
        <v>0</v>
      </c>
      <c r="F323" s="12"/>
      <c r="G323" s="29"/>
      <c r="H323" s="30"/>
    </row>
    <row r="324">
      <c r="B324" s="31" t="s">
        <v>20</v>
      </c>
      <c r="C324" s="4"/>
      <c r="D324" s="4"/>
      <c r="E324" s="4"/>
      <c r="F324" s="5"/>
      <c r="G324" s="29"/>
      <c r="H324" s="30"/>
    </row>
    <row r="325">
      <c r="B325" s="9" t="s">
        <v>2</v>
      </c>
      <c r="C325" s="23" t="s">
        <v>21</v>
      </c>
      <c r="D325" s="20" t="s">
        <v>4</v>
      </c>
      <c r="E325" s="9" t="s">
        <v>5</v>
      </c>
      <c r="F325" s="9" t="s">
        <v>6</v>
      </c>
      <c r="G325" s="29"/>
      <c r="H325" s="30"/>
    </row>
    <row r="326">
      <c r="B326" s="12">
        <v>1.0</v>
      </c>
      <c r="C326" s="28"/>
      <c r="D326" s="12"/>
      <c r="E326" s="12"/>
      <c r="F326" s="12"/>
      <c r="G326" s="29"/>
      <c r="H326" s="30"/>
    </row>
    <row r="327">
      <c r="B327" s="12">
        <v>2.0</v>
      </c>
      <c r="C327" s="13"/>
      <c r="D327" s="12"/>
      <c r="E327" s="12"/>
      <c r="F327" s="12"/>
      <c r="G327" s="29"/>
      <c r="H327" s="30"/>
    </row>
    <row r="328">
      <c r="B328" s="12">
        <v>3.0</v>
      </c>
      <c r="C328" s="13"/>
      <c r="D328" s="12"/>
      <c r="E328" s="12"/>
      <c r="F328" s="12"/>
      <c r="G328" s="29"/>
      <c r="H328" s="30"/>
    </row>
    <row r="329">
      <c r="B329" s="20" t="s">
        <v>15</v>
      </c>
      <c r="C329" s="4"/>
      <c r="D329" s="5"/>
      <c r="E329" s="9">
        <f>SUM(E326:E328)</f>
        <v>0</v>
      </c>
      <c r="F329" s="12"/>
      <c r="G329" s="29"/>
      <c r="H329" s="30"/>
    </row>
    <row r="330">
      <c r="B330" s="32" t="s">
        <v>22</v>
      </c>
      <c r="C330" s="4"/>
      <c r="D330" s="4"/>
      <c r="E330" s="4"/>
      <c r="F330" s="5"/>
      <c r="G330" s="29"/>
      <c r="H330" s="30"/>
    </row>
    <row r="331">
      <c r="B331" s="9" t="s">
        <v>2</v>
      </c>
      <c r="C331" s="23" t="s">
        <v>23</v>
      </c>
      <c r="D331" s="20" t="s">
        <v>4</v>
      </c>
      <c r="E331" s="9" t="s">
        <v>5</v>
      </c>
      <c r="F331" s="9" t="s">
        <v>6</v>
      </c>
      <c r="G331" s="29"/>
      <c r="H331" s="30"/>
    </row>
    <row r="332">
      <c r="B332" s="12">
        <v>1.0</v>
      </c>
      <c r="C332" s="28"/>
      <c r="D332" s="12"/>
      <c r="E332" s="12"/>
      <c r="F332" s="12"/>
      <c r="G332" s="29"/>
      <c r="H332" s="30"/>
    </row>
    <row r="333">
      <c r="B333" s="12">
        <v>2.0</v>
      </c>
      <c r="C333" s="13"/>
      <c r="D333" s="12"/>
      <c r="E333" s="12"/>
      <c r="F333" s="12"/>
      <c r="G333" s="29"/>
      <c r="H333" s="30"/>
    </row>
    <row r="334">
      <c r="B334" s="12">
        <v>3.0</v>
      </c>
      <c r="C334" s="13"/>
      <c r="D334" s="12"/>
      <c r="E334" s="12"/>
      <c r="F334" s="12"/>
      <c r="G334" s="29"/>
      <c r="H334" s="30"/>
    </row>
    <row r="335">
      <c r="B335" s="20" t="s">
        <v>15</v>
      </c>
      <c r="C335" s="4"/>
      <c r="D335" s="5"/>
      <c r="E335" s="9">
        <f>SUM(E332:E334)</f>
        <v>0</v>
      </c>
      <c r="F335" s="12"/>
      <c r="G335" s="29"/>
      <c r="H335" s="30"/>
    </row>
    <row r="336">
      <c r="B336" s="32" t="s">
        <v>24</v>
      </c>
      <c r="C336" s="4"/>
      <c r="D336" s="4"/>
      <c r="E336" s="4"/>
      <c r="F336" s="5"/>
      <c r="G336" s="29"/>
      <c r="H336" s="30"/>
    </row>
    <row r="337">
      <c r="B337" s="9" t="s">
        <v>2</v>
      </c>
      <c r="C337" s="33" t="s">
        <v>25</v>
      </c>
      <c r="D337" s="33" t="s">
        <v>26</v>
      </c>
      <c r="E337" s="9" t="s">
        <v>5</v>
      </c>
      <c r="F337" s="9" t="s">
        <v>6</v>
      </c>
      <c r="G337" s="29"/>
      <c r="H337" s="30"/>
    </row>
    <row r="338">
      <c r="B338" s="12">
        <v>1.0</v>
      </c>
      <c r="C338" s="13"/>
      <c r="D338" s="13"/>
      <c r="E338" s="13"/>
      <c r="F338" s="13"/>
      <c r="G338" s="29"/>
      <c r="H338" s="30"/>
    </row>
    <row r="339">
      <c r="B339" s="12">
        <v>2.0</v>
      </c>
      <c r="C339" s="13"/>
      <c r="D339" s="13"/>
      <c r="E339" s="12"/>
      <c r="F339" s="12"/>
      <c r="G339" s="29"/>
      <c r="H339" s="30"/>
    </row>
    <row r="340">
      <c r="B340" s="12">
        <v>3.0</v>
      </c>
      <c r="C340" s="12"/>
      <c r="D340" s="12"/>
      <c r="E340" s="12"/>
      <c r="F340" s="12"/>
      <c r="G340" s="29"/>
      <c r="H340" s="30"/>
    </row>
    <row r="341">
      <c r="B341" s="12">
        <v>4.0</v>
      </c>
      <c r="C341" s="12"/>
      <c r="D341" s="12"/>
      <c r="E341" s="12"/>
      <c r="F341" s="12"/>
      <c r="G341" s="29"/>
      <c r="H341" s="30"/>
    </row>
    <row r="342">
      <c r="B342" s="12">
        <v>5.0</v>
      </c>
      <c r="C342" s="12"/>
      <c r="D342" s="12"/>
      <c r="E342" s="12"/>
      <c r="F342" s="12"/>
      <c r="G342" s="29"/>
      <c r="H342" s="30"/>
    </row>
    <row r="343">
      <c r="B343" s="12">
        <v>6.0</v>
      </c>
      <c r="C343" s="12"/>
      <c r="D343" s="12"/>
      <c r="E343" s="12"/>
      <c r="F343" s="12"/>
      <c r="G343" s="10"/>
      <c r="H343" s="11"/>
    </row>
    <row r="344">
      <c r="B344" s="34"/>
    </row>
    <row r="346">
      <c r="A346" s="1"/>
      <c r="B346" s="3">
        <v>45786.0</v>
      </c>
      <c r="C346" s="4"/>
      <c r="D346" s="4"/>
      <c r="E346" s="4"/>
      <c r="F346" s="4"/>
      <c r="G346" s="4"/>
      <c r="H346" s="5"/>
    </row>
    <row r="347">
      <c r="B347" s="6" t="s">
        <v>0</v>
      </c>
      <c r="C347" s="4"/>
      <c r="D347" s="4"/>
      <c r="E347" s="4"/>
      <c r="F347" s="5"/>
      <c r="G347" s="7" t="s">
        <v>1</v>
      </c>
      <c r="H347" s="8"/>
    </row>
    <row r="348">
      <c r="B348" s="9" t="s">
        <v>2</v>
      </c>
      <c r="C348" s="9" t="s">
        <v>3</v>
      </c>
      <c r="D348" s="9" t="s">
        <v>4</v>
      </c>
      <c r="E348" s="9" t="s">
        <v>5</v>
      </c>
      <c r="F348" s="9" t="s">
        <v>6</v>
      </c>
      <c r="G348" s="10"/>
      <c r="H348" s="11"/>
    </row>
    <row r="349">
      <c r="B349" s="12">
        <v>1.0</v>
      </c>
      <c r="C349" s="13"/>
      <c r="D349" s="13"/>
      <c r="E349" s="13"/>
      <c r="F349" s="13"/>
      <c r="G349" s="14" t="s">
        <v>7</v>
      </c>
      <c r="H349" s="15">
        <f>H306 - SUMIF(F349:F358, "SR A/C - HDFC", E349:E358)-SUMIF(F375:F377, "SR A/C - HDFC", E375:E377)-SUMIF(F369:F371, "SR A/C - HDFC", E369:E371)+SUMIF(F363:F365, "SR A/C - HDFC", E363:E365)+SUMIF(F381:F386, "SR A/C - HDFC", E381:E386)</f>
        <v>3303.73</v>
      </c>
    </row>
    <row r="350">
      <c r="B350" s="12">
        <v>2.0</v>
      </c>
      <c r="C350" s="13"/>
      <c r="D350" s="13"/>
      <c r="E350" s="13"/>
      <c r="F350" s="13"/>
      <c r="G350" s="14" t="s">
        <v>8</v>
      </c>
      <c r="H350" s="15">
        <f>H307 - SUMIF(F349:F358, "DP A/C - Salary", E349:E358)-SUMIF(F375:F377, "DP A/C - Salary", E375:E377)-SUMIF(F369:F371, "DP A/C - Salary", E369:E371)+SUMIF(F363:F365, "DP A/C - Salary", E363:E365)+SUMIF(F381:F386, "DP A/C - Salary", E381:E386)</f>
        <v>5928</v>
      </c>
    </row>
    <row r="351">
      <c r="B351" s="12">
        <v>3.0</v>
      </c>
      <c r="C351" s="13"/>
      <c r="D351" s="13"/>
      <c r="E351" s="13"/>
      <c r="F351" s="13"/>
      <c r="G351" s="14" t="s">
        <v>9</v>
      </c>
      <c r="H351" s="15">
        <f>H308 - SUMIF(F349:F358, "SR CASH", E349:E358)-SUMIF(F375:F377, "SR CASH", E375:E377)-SUMIF(F369:F371, "SR CASH", E369:E371)+SUMIF(F363:F365, "SR CASH", E363:E365)+SUMIF(F381:F386, "SR CASH", E381:E386)</f>
        <v>1633</v>
      </c>
    </row>
    <row r="352">
      <c r="B352" s="12">
        <v>4.0</v>
      </c>
      <c r="C352" s="13"/>
      <c r="D352" s="13"/>
      <c r="E352" s="13"/>
      <c r="F352" s="12"/>
      <c r="G352" s="14" t="s">
        <v>10</v>
      </c>
      <c r="H352" s="15">
        <f>H309 - SUMIF(F349:F358, "DP CASH", E349:E358)-SUMIF(F375:F377, "DP CASH", E375:E377)-SUMIF(F369:F371, "DP CASH", E369:E371)+SUMIF(F363:F365, "DP CASH", E363:E365)+SUMIF(F381:F386, "DP CASH", E381:E386)</f>
        <v>839</v>
      </c>
    </row>
    <row r="353">
      <c r="B353" s="12">
        <v>5.0</v>
      </c>
      <c r="C353" s="12"/>
      <c r="D353" s="12"/>
      <c r="E353" s="12"/>
      <c r="F353" s="12"/>
      <c r="G353" s="14" t="s">
        <v>11</v>
      </c>
      <c r="H353" s="15">
        <f>H310 - SUMIF(F349:F358, "SR A/C - TDCC", E349:E358)-SUMIF(F375:F377, "SR A/C - TDCC", E375:E377)-SUMIF(F369:F371, "SR A/C - TDCC", E369:E371)+SUMIF(F363:F365, "SR A/C - TDCC", E363:E365)+SUMIF(F381:F386, "SR A/C - TDCC", E381:E386)</f>
        <v>106373.4</v>
      </c>
    </row>
    <row r="354">
      <c r="B354" s="12">
        <v>6.0</v>
      </c>
      <c r="C354" s="12"/>
      <c r="D354" s="12"/>
      <c r="E354" s="12"/>
      <c r="F354" s="12"/>
      <c r="G354" s="14" t="s">
        <v>12</v>
      </c>
      <c r="H354" s="15">
        <f>H311 - SUMIF(F349:F358, "DP A/C - IPPB", E349:E358)-SUMIF(F375:F377, "DP A/C - IPPB", E375:E377)-SUMIF(F369:F371, "DP A/C - IPPB", E369:E371)+SUMIF(F363:F365, "DP A/C - IPPB", E363:E365)+SUMIF(F381:F386, "DP A/C - IPPB", E381:E386)</f>
        <v>50</v>
      </c>
    </row>
    <row r="355">
      <c r="B355" s="12">
        <v>7.0</v>
      </c>
      <c r="C355" s="12"/>
      <c r="D355" s="12"/>
      <c r="E355" s="12"/>
      <c r="F355" s="12"/>
      <c r="G355" s="16"/>
      <c r="H355" s="5"/>
    </row>
    <row r="356">
      <c r="B356" s="12">
        <v>8.0</v>
      </c>
      <c r="C356" s="12"/>
      <c r="D356" s="12"/>
      <c r="E356" s="12"/>
      <c r="F356" s="12"/>
      <c r="G356" s="17" t="s">
        <v>13</v>
      </c>
      <c r="H356" s="5"/>
    </row>
    <row r="357">
      <c r="B357" s="12">
        <v>9.0</v>
      </c>
      <c r="C357" s="12"/>
      <c r="D357" s="12"/>
      <c r="E357" s="12"/>
      <c r="F357" s="12"/>
      <c r="G357" s="18">
        <f>E359+G314</f>
        <v>0</v>
      </c>
      <c r="H357" s="5"/>
    </row>
    <row r="358">
      <c r="B358" s="12">
        <v>10.0</v>
      </c>
      <c r="C358" s="12"/>
      <c r="D358" s="12"/>
      <c r="E358" s="12"/>
      <c r="F358" s="12"/>
      <c r="G358" s="19" t="s">
        <v>14</v>
      </c>
      <c r="H358" s="5"/>
    </row>
    <row r="359">
      <c r="B359" s="20" t="s">
        <v>15</v>
      </c>
      <c r="C359" s="4"/>
      <c r="D359" s="5"/>
      <c r="E359" s="9">
        <f>SUM(E349:E358)</f>
        <v>0</v>
      </c>
      <c r="F359" s="12"/>
      <c r="G359" s="16">
        <f>E366+G316</f>
        <v>0</v>
      </c>
      <c r="H359" s="5"/>
    </row>
    <row r="360">
      <c r="B360" s="16"/>
      <c r="C360" s="4"/>
      <c r="D360" s="4"/>
      <c r="E360" s="4"/>
      <c r="F360" s="5"/>
      <c r="G360" s="21" t="s">
        <v>16</v>
      </c>
      <c r="H360" s="5"/>
      <c r="I360" s="1"/>
    </row>
    <row r="361">
      <c r="B361" s="22" t="s">
        <v>17</v>
      </c>
      <c r="C361" s="4"/>
      <c r="D361" s="4"/>
      <c r="E361" s="4"/>
      <c r="F361" s="5"/>
      <c r="G361" s="16">
        <f>E372+G318-SUMIF(C363:C365,"Reimbursement",E363:E365)</f>
        <v>0</v>
      </c>
      <c r="H361" s="5"/>
    </row>
    <row r="362">
      <c r="B362" s="9" t="s">
        <v>2</v>
      </c>
      <c r="C362" s="23" t="s">
        <v>18</v>
      </c>
      <c r="D362" s="20" t="s">
        <v>4</v>
      </c>
      <c r="E362" s="9" t="s">
        <v>5</v>
      </c>
      <c r="F362" s="9" t="s">
        <v>6</v>
      </c>
      <c r="G362" s="24" t="s">
        <v>19</v>
      </c>
      <c r="H362" s="5"/>
    </row>
    <row r="363">
      <c r="B363" s="12">
        <v>1.0</v>
      </c>
      <c r="C363" s="25"/>
      <c r="D363" s="13"/>
      <c r="E363" s="13"/>
      <c r="F363" s="13"/>
      <c r="G363" s="26">
        <f>E378+G320</f>
        <v>0</v>
      </c>
      <c r="H363" s="5"/>
    </row>
    <row r="364">
      <c r="B364" s="12">
        <v>2.0</v>
      </c>
      <c r="C364" s="28"/>
      <c r="D364" s="12"/>
      <c r="E364" s="12"/>
      <c r="F364" s="12"/>
      <c r="G364" s="27"/>
      <c r="H364" s="8"/>
    </row>
    <row r="365">
      <c r="B365" s="12">
        <v>3.0</v>
      </c>
      <c r="C365" s="28"/>
      <c r="D365" s="12"/>
      <c r="E365" s="12"/>
      <c r="F365" s="12"/>
      <c r="G365" s="29"/>
      <c r="H365" s="30"/>
    </row>
    <row r="366">
      <c r="B366" s="20" t="s">
        <v>15</v>
      </c>
      <c r="C366" s="4"/>
      <c r="D366" s="5"/>
      <c r="E366" s="9">
        <f>SUM(E363:E365)</f>
        <v>0</v>
      </c>
      <c r="F366" s="12"/>
      <c r="G366" s="29"/>
      <c r="H366" s="30"/>
    </row>
    <row r="367">
      <c r="B367" s="31" t="s">
        <v>20</v>
      </c>
      <c r="C367" s="4"/>
      <c r="D367" s="4"/>
      <c r="E367" s="4"/>
      <c r="F367" s="5"/>
      <c r="G367" s="29"/>
      <c r="H367" s="30"/>
    </row>
    <row r="368">
      <c r="B368" s="9" t="s">
        <v>2</v>
      </c>
      <c r="C368" s="23" t="s">
        <v>21</v>
      </c>
      <c r="D368" s="20" t="s">
        <v>4</v>
      </c>
      <c r="E368" s="9" t="s">
        <v>5</v>
      </c>
      <c r="F368" s="9" t="s">
        <v>6</v>
      </c>
      <c r="G368" s="29"/>
      <c r="H368" s="30"/>
    </row>
    <row r="369">
      <c r="B369" s="12">
        <v>1.0</v>
      </c>
      <c r="C369" s="28"/>
      <c r="D369" s="12"/>
      <c r="E369" s="12"/>
      <c r="F369" s="12"/>
      <c r="G369" s="29"/>
      <c r="H369" s="30"/>
    </row>
    <row r="370">
      <c r="B370" s="12">
        <v>2.0</v>
      </c>
      <c r="C370" s="13"/>
      <c r="D370" s="12"/>
      <c r="E370" s="12"/>
      <c r="F370" s="12"/>
      <c r="G370" s="29"/>
      <c r="H370" s="30"/>
    </row>
    <row r="371">
      <c r="B371" s="12">
        <v>3.0</v>
      </c>
      <c r="C371" s="13"/>
      <c r="D371" s="12"/>
      <c r="E371" s="12"/>
      <c r="F371" s="12"/>
      <c r="G371" s="29"/>
      <c r="H371" s="30"/>
    </row>
    <row r="372">
      <c r="B372" s="20" t="s">
        <v>15</v>
      </c>
      <c r="C372" s="4"/>
      <c r="D372" s="5"/>
      <c r="E372" s="9">
        <f>SUM(E369:E371)</f>
        <v>0</v>
      </c>
      <c r="F372" s="12"/>
      <c r="G372" s="29"/>
      <c r="H372" s="30"/>
    </row>
    <row r="373">
      <c r="B373" s="32" t="s">
        <v>22</v>
      </c>
      <c r="C373" s="4"/>
      <c r="D373" s="4"/>
      <c r="E373" s="4"/>
      <c r="F373" s="5"/>
      <c r="G373" s="29"/>
      <c r="H373" s="30"/>
    </row>
    <row r="374">
      <c r="B374" s="9" t="s">
        <v>2</v>
      </c>
      <c r="C374" s="23" t="s">
        <v>23</v>
      </c>
      <c r="D374" s="20" t="s">
        <v>4</v>
      </c>
      <c r="E374" s="9" t="s">
        <v>5</v>
      </c>
      <c r="F374" s="9" t="s">
        <v>6</v>
      </c>
      <c r="G374" s="29"/>
      <c r="H374" s="30"/>
    </row>
    <row r="375">
      <c r="B375" s="12">
        <v>1.0</v>
      </c>
      <c r="C375" s="28"/>
      <c r="D375" s="12"/>
      <c r="E375" s="12"/>
      <c r="F375" s="12"/>
      <c r="G375" s="29"/>
      <c r="H375" s="30"/>
    </row>
    <row r="376">
      <c r="B376" s="12">
        <v>2.0</v>
      </c>
      <c r="C376" s="13"/>
      <c r="D376" s="12"/>
      <c r="E376" s="12"/>
      <c r="F376" s="12"/>
      <c r="G376" s="29"/>
      <c r="H376" s="30"/>
    </row>
    <row r="377">
      <c r="B377" s="12">
        <v>3.0</v>
      </c>
      <c r="C377" s="13"/>
      <c r="D377" s="12"/>
      <c r="E377" s="12"/>
      <c r="F377" s="12"/>
      <c r="G377" s="29"/>
      <c r="H377" s="30"/>
    </row>
    <row r="378">
      <c r="B378" s="20" t="s">
        <v>15</v>
      </c>
      <c r="C378" s="4"/>
      <c r="D378" s="5"/>
      <c r="E378" s="9">
        <f>SUM(E375:E377)</f>
        <v>0</v>
      </c>
      <c r="F378" s="12"/>
      <c r="G378" s="29"/>
      <c r="H378" s="30"/>
    </row>
    <row r="379">
      <c r="B379" s="32" t="s">
        <v>24</v>
      </c>
      <c r="C379" s="4"/>
      <c r="D379" s="4"/>
      <c r="E379" s="4"/>
      <c r="F379" s="5"/>
      <c r="G379" s="29"/>
      <c r="H379" s="30"/>
    </row>
    <row r="380">
      <c r="B380" s="9" t="s">
        <v>2</v>
      </c>
      <c r="C380" s="33" t="s">
        <v>25</v>
      </c>
      <c r="D380" s="33" t="s">
        <v>26</v>
      </c>
      <c r="E380" s="9" t="s">
        <v>5</v>
      </c>
      <c r="F380" s="9" t="s">
        <v>6</v>
      </c>
      <c r="G380" s="29"/>
      <c r="H380" s="30"/>
    </row>
    <row r="381">
      <c r="B381" s="12">
        <v>1.0</v>
      </c>
      <c r="C381" s="13"/>
      <c r="D381" s="13"/>
      <c r="E381" s="12"/>
      <c r="F381" s="12"/>
      <c r="G381" s="29"/>
      <c r="H381" s="30"/>
    </row>
    <row r="382">
      <c r="B382" s="12">
        <v>2.0</v>
      </c>
      <c r="C382" s="13"/>
      <c r="D382" s="13"/>
      <c r="E382" s="12"/>
      <c r="F382" s="12"/>
      <c r="G382" s="29"/>
      <c r="H382" s="30"/>
    </row>
    <row r="383">
      <c r="B383" s="12">
        <v>3.0</v>
      </c>
      <c r="C383" s="12"/>
      <c r="D383" s="12"/>
      <c r="E383" s="12"/>
      <c r="F383" s="12"/>
      <c r="G383" s="29"/>
      <c r="H383" s="30"/>
    </row>
    <row r="384">
      <c r="B384" s="12">
        <v>4.0</v>
      </c>
      <c r="C384" s="12"/>
      <c r="D384" s="12"/>
      <c r="E384" s="12"/>
      <c r="F384" s="12"/>
      <c r="G384" s="29"/>
      <c r="H384" s="30"/>
    </row>
    <row r="385">
      <c r="B385" s="12">
        <v>5.0</v>
      </c>
      <c r="C385" s="12"/>
      <c r="D385" s="12"/>
      <c r="E385" s="12"/>
      <c r="F385" s="12"/>
      <c r="G385" s="29"/>
      <c r="H385" s="30"/>
    </row>
    <row r="386">
      <c r="B386" s="12">
        <v>6.0</v>
      </c>
      <c r="C386" s="12"/>
      <c r="D386" s="12"/>
      <c r="E386" s="12"/>
      <c r="F386" s="12"/>
      <c r="G386" s="10"/>
      <c r="H386" s="11"/>
    </row>
    <row r="387">
      <c r="B387" s="34"/>
    </row>
    <row r="389">
      <c r="A389" s="1"/>
      <c r="B389" s="3">
        <v>45787.0</v>
      </c>
      <c r="C389" s="4"/>
      <c r="D389" s="4"/>
      <c r="E389" s="4"/>
      <c r="F389" s="4"/>
      <c r="G389" s="4"/>
      <c r="H389" s="5"/>
    </row>
    <row r="390">
      <c r="B390" s="6" t="s">
        <v>0</v>
      </c>
      <c r="C390" s="4"/>
      <c r="D390" s="4"/>
      <c r="E390" s="4"/>
      <c r="F390" s="5"/>
      <c r="G390" s="7" t="s">
        <v>1</v>
      </c>
      <c r="H390" s="8"/>
    </row>
    <row r="391">
      <c r="B391" s="9" t="s">
        <v>2</v>
      </c>
      <c r="C391" s="9" t="s">
        <v>3</v>
      </c>
      <c r="D391" s="9" t="s">
        <v>4</v>
      </c>
      <c r="E391" s="9" t="s">
        <v>5</v>
      </c>
      <c r="F391" s="9" t="s">
        <v>6</v>
      </c>
      <c r="G391" s="10"/>
      <c r="H391" s="11"/>
    </row>
    <row r="392">
      <c r="B392" s="12">
        <v>1.0</v>
      </c>
      <c r="C392" s="13"/>
      <c r="D392" s="12"/>
      <c r="E392" s="12"/>
      <c r="F392" s="12"/>
      <c r="G392" s="14" t="s">
        <v>7</v>
      </c>
      <c r="H392" s="15">
        <f>H349 - SUMIF(F392:F401, "SR A/C - HDFC", E392:E401)-SUMIF(F418:F420, "SR A/C - HDFC", E418:E420)-SUMIF(F412:F414, "SR A/C - HDFC", E412:E414)+SUMIF(F406:F408, "SR A/C - HDFC", E406:E408)+SUMIF(F424:F429, "SR A/C - HDFC", E424:E429)</f>
        <v>3303.73</v>
      </c>
    </row>
    <row r="393">
      <c r="B393" s="12">
        <v>2.0</v>
      </c>
      <c r="C393" s="12"/>
      <c r="D393" s="12"/>
      <c r="E393" s="12"/>
      <c r="F393" s="12"/>
      <c r="G393" s="14" t="s">
        <v>8</v>
      </c>
      <c r="H393" s="15">
        <f>H350 - SUMIF(F392:F401, "DP A/C - Salary", E392:E401)-SUMIF(F418:F420, "DP A/C - Salary", E418:E420)-SUMIF(F412:F414, "DP A/C - Salary", E412:E414)+SUMIF(F406:F408, "DP A/C - Salary", E406:E408)+SUMIF(F424:F429, "DP A/C - Salary", E424:E429)</f>
        <v>5928</v>
      </c>
    </row>
    <row r="394">
      <c r="B394" s="12">
        <v>3.0</v>
      </c>
      <c r="C394" s="12"/>
      <c r="D394" s="12"/>
      <c r="E394" s="12"/>
      <c r="F394" s="12"/>
      <c r="G394" s="14" t="s">
        <v>9</v>
      </c>
      <c r="H394" s="15">
        <f>H351 - SUMIF(F392:F401, "SR CASH", E392:E401)-SUMIF(F418:F420, "SR CASH", E418:E420)-SUMIF(F412:F414, "SR CASH", E412:E414)+SUMIF(F406:F408, "SR CASH", E406:E408)+SUMIF(F424:F429, "SR CASH", E424:E429)</f>
        <v>1633</v>
      </c>
    </row>
    <row r="395">
      <c r="B395" s="12">
        <v>4.0</v>
      </c>
      <c r="C395" s="12"/>
      <c r="D395" s="12"/>
      <c r="E395" s="12"/>
      <c r="F395" s="12"/>
      <c r="G395" s="14" t="s">
        <v>10</v>
      </c>
      <c r="H395" s="15">
        <f>H352 - SUMIF(F392:F401, "DP CASH", E392:E401)-SUMIF(F418:F420, "DP CASH", E418:E420)-SUMIF(F412:F414, "DP CASH", E412:E414)+SUMIF(F406:F408, "DP CASH", E406:E408)+SUMIF(F424:F429, "DP CASH", E424:E429)</f>
        <v>839</v>
      </c>
    </row>
    <row r="396">
      <c r="B396" s="12">
        <v>5.0</v>
      </c>
      <c r="C396" s="12"/>
      <c r="D396" s="12"/>
      <c r="E396" s="12"/>
      <c r="F396" s="12"/>
      <c r="G396" s="14" t="s">
        <v>11</v>
      </c>
      <c r="H396" s="15">
        <f>H353 - SUMIF(F392:F401, "SR A/C - TDCC", E392:E401)-SUMIF(F418:F420, "SR A/C - TDCC", E418:E420)-SUMIF(F412:F414, "SR A/C - TDCC", E412:E414)+SUMIF(F406:F408, "SR A/C - TDCC", E406:E408)+SUMIF(F424:F429, "SR A/C - TDCC", E424:E429)</f>
        <v>106373.4</v>
      </c>
    </row>
    <row r="397">
      <c r="B397" s="12">
        <v>6.0</v>
      </c>
      <c r="C397" s="12"/>
      <c r="D397" s="12"/>
      <c r="E397" s="12"/>
      <c r="F397" s="12"/>
      <c r="G397" s="14" t="s">
        <v>12</v>
      </c>
      <c r="H397" s="15">
        <f>H354 - SUMIF(F392:F401, "DP A/C - IPPB", E392:E401)-SUMIF(F418:F420, "DP A/C - IPPB", E418:E420)-SUMIF(F412:F414, "DP A/C - IPPB", E412:E414)+SUMIF(F406:F408, "DP A/C - IPPB", E406:E408)+SUMIF(F424:F429, "DP A/C - IPPB", E424:E429)</f>
        <v>50</v>
      </c>
    </row>
    <row r="398">
      <c r="B398" s="12">
        <v>7.0</v>
      </c>
      <c r="C398" s="12"/>
      <c r="D398" s="12"/>
      <c r="E398" s="12"/>
      <c r="F398" s="12"/>
      <c r="G398" s="16"/>
      <c r="H398" s="5"/>
    </row>
    <row r="399">
      <c r="B399" s="12">
        <v>8.0</v>
      </c>
      <c r="C399" s="12"/>
      <c r="D399" s="12"/>
      <c r="E399" s="12"/>
      <c r="F399" s="12"/>
      <c r="G399" s="17" t="s">
        <v>13</v>
      </c>
      <c r="H399" s="5"/>
    </row>
    <row r="400">
      <c r="B400" s="12">
        <v>9.0</v>
      </c>
      <c r="C400" s="12"/>
      <c r="D400" s="12"/>
      <c r="E400" s="12"/>
      <c r="F400" s="12"/>
      <c r="G400" s="18">
        <f>E402+G357</f>
        <v>0</v>
      </c>
      <c r="H400" s="5"/>
    </row>
    <row r="401">
      <c r="B401" s="12">
        <v>10.0</v>
      </c>
      <c r="C401" s="12"/>
      <c r="D401" s="12"/>
      <c r="E401" s="12"/>
      <c r="F401" s="12"/>
      <c r="G401" s="19" t="s">
        <v>14</v>
      </c>
      <c r="H401" s="5"/>
    </row>
    <row r="402">
      <c r="B402" s="20" t="s">
        <v>15</v>
      </c>
      <c r="C402" s="4"/>
      <c r="D402" s="5"/>
      <c r="E402" s="9">
        <f>SUM(E392:E401)</f>
        <v>0</v>
      </c>
      <c r="F402" s="12"/>
      <c r="G402" s="16">
        <f>E409+G359</f>
        <v>0</v>
      </c>
      <c r="H402" s="5"/>
    </row>
    <row r="403">
      <c r="B403" s="16"/>
      <c r="C403" s="4"/>
      <c r="D403" s="4"/>
      <c r="E403" s="4"/>
      <c r="F403" s="5"/>
      <c r="G403" s="21" t="s">
        <v>16</v>
      </c>
      <c r="H403" s="5"/>
      <c r="I403" s="1"/>
    </row>
    <row r="404">
      <c r="B404" s="22" t="s">
        <v>17</v>
      </c>
      <c r="C404" s="4"/>
      <c r="D404" s="4"/>
      <c r="E404" s="4"/>
      <c r="F404" s="5"/>
      <c r="G404" s="16">
        <f>E415+G361-SUMIF(C406:C408,"Reimbursement",E406:E408)</f>
        <v>0</v>
      </c>
      <c r="H404" s="5"/>
    </row>
    <row r="405">
      <c r="B405" s="9" t="s">
        <v>2</v>
      </c>
      <c r="C405" s="23" t="s">
        <v>18</v>
      </c>
      <c r="D405" s="20" t="s">
        <v>4</v>
      </c>
      <c r="E405" s="9" t="s">
        <v>5</v>
      </c>
      <c r="F405" s="9" t="s">
        <v>6</v>
      </c>
      <c r="G405" s="24" t="s">
        <v>19</v>
      </c>
      <c r="H405" s="5"/>
    </row>
    <row r="406">
      <c r="B406" s="12">
        <v>1.0</v>
      </c>
      <c r="C406" s="28"/>
      <c r="D406" s="12"/>
      <c r="E406" s="12"/>
      <c r="F406" s="12"/>
      <c r="G406" s="26">
        <f>E421+G363</f>
        <v>0</v>
      </c>
      <c r="H406" s="5"/>
    </row>
    <row r="407">
      <c r="B407" s="12">
        <v>2.0</v>
      </c>
      <c r="C407" s="28"/>
      <c r="D407" s="12"/>
      <c r="E407" s="12"/>
      <c r="F407" s="12"/>
      <c r="G407" s="27"/>
      <c r="H407" s="8"/>
    </row>
    <row r="408">
      <c r="B408" s="12">
        <v>3.0</v>
      </c>
      <c r="C408" s="28"/>
      <c r="D408" s="12"/>
      <c r="E408" s="12"/>
      <c r="F408" s="12"/>
      <c r="G408" s="29"/>
      <c r="H408" s="30"/>
    </row>
    <row r="409">
      <c r="B409" s="20" t="s">
        <v>15</v>
      </c>
      <c r="C409" s="4"/>
      <c r="D409" s="5"/>
      <c r="E409" s="9">
        <f>SUM(E406:E408)</f>
        <v>0</v>
      </c>
      <c r="F409" s="12"/>
      <c r="G409" s="29"/>
      <c r="H409" s="30"/>
    </row>
    <row r="410">
      <c r="B410" s="31" t="s">
        <v>20</v>
      </c>
      <c r="C410" s="4"/>
      <c r="D410" s="4"/>
      <c r="E410" s="4"/>
      <c r="F410" s="5"/>
      <c r="G410" s="29"/>
      <c r="H410" s="30"/>
    </row>
    <row r="411">
      <c r="B411" s="9" t="s">
        <v>2</v>
      </c>
      <c r="C411" s="23" t="s">
        <v>21</v>
      </c>
      <c r="D411" s="20" t="s">
        <v>4</v>
      </c>
      <c r="E411" s="9" t="s">
        <v>5</v>
      </c>
      <c r="F411" s="9" t="s">
        <v>6</v>
      </c>
      <c r="G411" s="29"/>
      <c r="H411" s="30"/>
    </row>
    <row r="412">
      <c r="B412" s="12">
        <v>1.0</v>
      </c>
      <c r="C412" s="28"/>
      <c r="D412" s="12"/>
      <c r="E412" s="12"/>
      <c r="F412" s="12"/>
      <c r="G412" s="29"/>
      <c r="H412" s="30"/>
    </row>
    <row r="413">
      <c r="B413" s="12">
        <v>2.0</v>
      </c>
      <c r="C413" s="13"/>
      <c r="D413" s="12"/>
      <c r="E413" s="12"/>
      <c r="F413" s="12"/>
      <c r="G413" s="29"/>
      <c r="H413" s="30"/>
    </row>
    <row r="414">
      <c r="B414" s="12">
        <v>3.0</v>
      </c>
      <c r="C414" s="13"/>
      <c r="D414" s="12"/>
      <c r="E414" s="12"/>
      <c r="F414" s="12"/>
      <c r="G414" s="29"/>
      <c r="H414" s="30"/>
    </row>
    <row r="415">
      <c r="B415" s="20" t="s">
        <v>15</v>
      </c>
      <c r="C415" s="4"/>
      <c r="D415" s="5"/>
      <c r="E415" s="9">
        <f>SUM(E412:E414)</f>
        <v>0</v>
      </c>
      <c r="F415" s="12"/>
      <c r="G415" s="29"/>
      <c r="H415" s="30"/>
    </row>
    <row r="416">
      <c r="B416" s="32" t="s">
        <v>22</v>
      </c>
      <c r="C416" s="4"/>
      <c r="D416" s="4"/>
      <c r="E416" s="4"/>
      <c r="F416" s="5"/>
      <c r="G416" s="29"/>
      <c r="H416" s="30"/>
    </row>
    <row r="417">
      <c r="B417" s="9" t="s">
        <v>2</v>
      </c>
      <c r="C417" s="23" t="s">
        <v>23</v>
      </c>
      <c r="D417" s="20" t="s">
        <v>4</v>
      </c>
      <c r="E417" s="9" t="s">
        <v>5</v>
      </c>
      <c r="F417" s="9" t="s">
        <v>6</v>
      </c>
      <c r="G417" s="29"/>
      <c r="H417" s="30"/>
    </row>
    <row r="418">
      <c r="B418" s="12">
        <v>1.0</v>
      </c>
      <c r="C418" s="28"/>
      <c r="D418" s="12"/>
      <c r="E418" s="12"/>
      <c r="F418" s="12"/>
      <c r="G418" s="29"/>
      <c r="H418" s="30"/>
    </row>
    <row r="419">
      <c r="B419" s="12">
        <v>2.0</v>
      </c>
      <c r="C419" s="13"/>
      <c r="D419" s="12"/>
      <c r="E419" s="12"/>
      <c r="F419" s="12"/>
      <c r="G419" s="29"/>
      <c r="H419" s="30"/>
    </row>
    <row r="420">
      <c r="B420" s="12">
        <v>3.0</v>
      </c>
      <c r="C420" s="13"/>
      <c r="D420" s="12"/>
      <c r="E420" s="12"/>
      <c r="F420" s="12"/>
      <c r="G420" s="29"/>
      <c r="H420" s="30"/>
    </row>
    <row r="421">
      <c r="B421" s="20" t="s">
        <v>15</v>
      </c>
      <c r="C421" s="4"/>
      <c r="D421" s="5"/>
      <c r="E421" s="9">
        <f>SUM(E418:E420)</f>
        <v>0</v>
      </c>
      <c r="F421" s="12"/>
      <c r="G421" s="29"/>
      <c r="H421" s="30"/>
    </row>
    <row r="422">
      <c r="B422" s="32" t="s">
        <v>24</v>
      </c>
      <c r="C422" s="4"/>
      <c r="D422" s="4"/>
      <c r="E422" s="4"/>
      <c r="F422" s="5"/>
      <c r="G422" s="29"/>
      <c r="H422" s="30"/>
    </row>
    <row r="423">
      <c r="B423" s="9" t="s">
        <v>2</v>
      </c>
      <c r="C423" s="33" t="s">
        <v>25</v>
      </c>
      <c r="D423" s="33" t="s">
        <v>26</v>
      </c>
      <c r="E423" s="9" t="s">
        <v>5</v>
      </c>
      <c r="F423" s="9" t="s">
        <v>6</v>
      </c>
      <c r="G423" s="29"/>
      <c r="H423" s="30"/>
    </row>
    <row r="424">
      <c r="B424" s="12">
        <v>1.0</v>
      </c>
      <c r="C424" s="13"/>
      <c r="D424" s="13"/>
      <c r="E424" s="12"/>
      <c r="F424" s="12"/>
      <c r="G424" s="29"/>
      <c r="H424" s="30"/>
    </row>
    <row r="425">
      <c r="B425" s="12">
        <v>2.0</v>
      </c>
      <c r="C425" s="13"/>
      <c r="D425" s="13"/>
      <c r="E425" s="12"/>
      <c r="F425" s="12"/>
      <c r="G425" s="29"/>
      <c r="H425" s="30"/>
    </row>
    <row r="426">
      <c r="B426" s="12">
        <v>3.0</v>
      </c>
      <c r="C426" s="12"/>
      <c r="D426" s="12"/>
      <c r="E426" s="12"/>
      <c r="F426" s="12"/>
      <c r="G426" s="29"/>
      <c r="H426" s="30"/>
    </row>
    <row r="427">
      <c r="B427" s="12">
        <v>4.0</v>
      </c>
      <c r="C427" s="12"/>
      <c r="D427" s="12"/>
      <c r="E427" s="12"/>
      <c r="F427" s="12"/>
      <c r="G427" s="29"/>
      <c r="H427" s="30"/>
    </row>
    <row r="428">
      <c r="B428" s="12">
        <v>5.0</v>
      </c>
      <c r="C428" s="12"/>
      <c r="D428" s="12"/>
      <c r="E428" s="12"/>
      <c r="F428" s="12"/>
      <c r="G428" s="29"/>
      <c r="H428" s="30"/>
    </row>
    <row r="429">
      <c r="B429" s="12">
        <v>6.0</v>
      </c>
      <c r="C429" s="12"/>
      <c r="D429" s="12"/>
      <c r="E429" s="12"/>
      <c r="F429" s="12"/>
      <c r="G429" s="10"/>
      <c r="H429" s="11"/>
    </row>
    <row r="430">
      <c r="B430" s="34"/>
    </row>
    <row r="432">
      <c r="A432" s="1"/>
      <c r="B432" s="3">
        <v>45788.0</v>
      </c>
      <c r="C432" s="4"/>
      <c r="D432" s="4"/>
      <c r="E432" s="4"/>
      <c r="F432" s="4"/>
      <c r="G432" s="4"/>
      <c r="H432" s="5"/>
    </row>
    <row r="433">
      <c r="B433" s="6" t="s">
        <v>0</v>
      </c>
      <c r="C433" s="4"/>
      <c r="D433" s="4"/>
      <c r="E433" s="4"/>
      <c r="F433" s="5"/>
      <c r="G433" s="7" t="s">
        <v>1</v>
      </c>
      <c r="H433" s="8"/>
    </row>
    <row r="434">
      <c r="B434" s="9" t="s">
        <v>2</v>
      </c>
      <c r="C434" s="9" t="s">
        <v>3</v>
      </c>
      <c r="D434" s="9" t="s">
        <v>4</v>
      </c>
      <c r="E434" s="9" t="s">
        <v>5</v>
      </c>
      <c r="F434" s="9" t="s">
        <v>6</v>
      </c>
      <c r="G434" s="10"/>
      <c r="H434" s="11"/>
    </row>
    <row r="435">
      <c r="B435" s="12">
        <v>1.0</v>
      </c>
      <c r="C435" s="13"/>
      <c r="D435" s="13"/>
      <c r="E435" s="13"/>
      <c r="F435" s="13"/>
      <c r="G435" s="14" t="s">
        <v>7</v>
      </c>
      <c r="H435" s="15">
        <f>H392 - SUMIF(F435:F444, "SR A/C - HDFC", E435:E444)-SUMIF(F461:F463, "SR A/C - HDFC", E461:E463)-SUMIF(F455:F457, "SR A/C - HDFC", E455:E457)+SUMIF(F449:F451, "SR A/C - HDFC", E449:E451)+SUMIF(F467:F472, "SR A/C - HDFC", E467:E472)</f>
        <v>3303.73</v>
      </c>
    </row>
    <row r="436">
      <c r="B436" s="12">
        <v>2.0</v>
      </c>
      <c r="C436" s="12"/>
      <c r="D436" s="12"/>
      <c r="E436" s="12"/>
      <c r="F436" s="12"/>
      <c r="G436" s="14" t="s">
        <v>8</v>
      </c>
      <c r="H436" s="15">
        <f>H393 - SUMIF(F435:F444, "DP A/C - Salary", E435:E444)-SUMIF(F461:F463, "DP A/C - Salary", E461:E463)-SUMIF(F455:F457, "DP A/C - Salary", E455:E457)+SUMIF(F449:F451, "DP A/C - Salary", E449:E451)+SUMIF(F467:F472, "DP A/C - Salary", E467:E472)</f>
        <v>5928</v>
      </c>
    </row>
    <row r="437">
      <c r="B437" s="12">
        <v>3.0</v>
      </c>
      <c r="C437" s="12"/>
      <c r="D437" s="12"/>
      <c r="E437" s="12"/>
      <c r="F437" s="12"/>
      <c r="G437" s="14" t="s">
        <v>9</v>
      </c>
      <c r="H437" s="15">
        <f>H394 - SUMIF(F435:F444, "SR CASH", E435:E444)-SUMIF(F461:F463, "SR CASH", E461:E463)-SUMIF(F455:F457, "SR CASH", E455:E457)+SUMIF(F449:F451, "SR CASH", E449:E451)+SUMIF(F467:F472, "SR CASH", E467:E472)</f>
        <v>1633</v>
      </c>
    </row>
    <row r="438">
      <c r="B438" s="12">
        <v>4.0</v>
      </c>
      <c r="C438" s="12"/>
      <c r="D438" s="12"/>
      <c r="E438" s="12"/>
      <c r="F438" s="12"/>
      <c r="G438" s="14" t="s">
        <v>10</v>
      </c>
      <c r="H438" s="15">
        <f>H395 - SUMIF(F435:F444, "DP CASH", E435:E444)-SUMIF(F461:F463, "DP CASH", E461:E463)-SUMIF(F455:F457, "DP CASH", E455:E457)+SUMIF(F449:F451, "DP CASH", E449:E451)+SUMIF(F467:F472, "DP CASH", E467:E472)</f>
        <v>839</v>
      </c>
    </row>
    <row r="439">
      <c r="B439" s="12">
        <v>5.0</v>
      </c>
      <c r="C439" s="12"/>
      <c r="D439" s="12"/>
      <c r="E439" s="12"/>
      <c r="F439" s="12"/>
      <c r="G439" s="14" t="s">
        <v>11</v>
      </c>
      <c r="H439" s="15">
        <f>H396 - SUMIF(F435:F444, "SR A/C - TDCC", E435:E444)-SUMIF(F461:F463, "SR A/C - TDCC", E461:E463)-SUMIF(F455:F457, "SR A/C - TDCC", E455:E457)+SUMIF(F449:F451, "SR A/C - TDCC", E449:E451)+SUMIF(F467:F472, "SR A/C - TDCC", E467:E472)</f>
        <v>106373.4</v>
      </c>
    </row>
    <row r="440">
      <c r="B440" s="12">
        <v>6.0</v>
      </c>
      <c r="C440" s="12"/>
      <c r="D440" s="12"/>
      <c r="E440" s="12"/>
      <c r="F440" s="12"/>
      <c r="G440" s="14" t="s">
        <v>12</v>
      </c>
      <c r="H440" s="15">
        <f>H397 - SUMIF(F435:F444, "DP A/C - IPPB", E435:E444)-SUMIF(F461:F463, "DP A/C - IPPB", E461:E463)-SUMIF(F455:F457, "DP A/C - IPPB", E455:E457)+SUMIF(F449:F451, "DP A/C - IPPB", E449:E451)+SUMIF(F467:F472, "DP A/C - IPPB", E467:E472)</f>
        <v>50</v>
      </c>
    </row>
    <row r="441">
      <c r="B441" s="12">
        <v>7.0</v>
      </c>
      <c r="C441" s="12"/>
      <c r="D441" s="12"/>
      <c r="E441" s="12"/>
      <c r="F441" s="12"/>
      <c r="G441" s="16"/>
      <c r="H441" s="5"/>
    </row>
    <row r="442">
      <c r="B442" s="12">
        <v>8.0</v>
      </c>
      <c r="C442" s="12"/>
      <c r="D442" s="12"/>
      <c r="E442" s="12"/>
      <c r="F442" s="12"/>
      <c r="G442" s="17" t="s">
        <v>13</v>
      </c>
      <c r="H442" s="5"/>
    </row>
    <row r="443">
      <c r="B443" s="12">
        <v>9.0</v>
      </c>
      <c r="C443" s="12"/>
      <c r="D443" s="12"/>
      <c r="E443" s="12"/>
      <c r="F443" s="12"/>
      <c r="G443" s="18">
        <f>E445+G400</f>
        <v>0</v>
      </c>
      <c r="H443" s="5"/>
    </row>
    <row r="444">
      <c r="B444" s="12">
        <v>10.0</v>
      </c>
      <c r="C444" s="12"/>
      <c r="D444" s="12"/>
      <c r="E444" s="12"/>
      <c r="F444" s="12"/>
      <c r="G444" s="19" t="s">
        <v>14</v>
      </c>
      <c r="H444" s="5"/>
    </row>
    <row r="445">
      <c r="B445" s="20" t="s">
        <v>15</v>
      </c>
      <c r="C445" s="4"/>
      <c r="D445" s="5"/>
      <c r="E445" s="9">
        <f>SUM(E435:E444)</f>
        <v>0</v>
      </c>
      <c r="F445" s="12"/>
      <c r="G445" s="16">
        <f>E452+G402</f>
        <v>0</v>
      </c>
      <c r="H445" s="5"/>
    </row>
    <row r="446">
      <c r="B446" s="16"/>
      <c r="C446" s="4"/>
      <c r="D446" s="4"/>
      <c r="E446" s="4"/>
      <c r="F446" s="5"/>
      <c r="G446" s="21" t="s">
        <v>16</v>
      </c>
      <c r="H446" s="5"/>
      <c r="I446" s="1"/>
    </row>
    <row r="447">
      <c r="B447" s="22" t="s">
        <v>17</v>
      </c>
      <c r="C447" s="4"/>
      <c r="D447" s="4"/>
      <c r="E447" s="4"/>
      <c r="F447" s="5"/>
      <c r="G447" s="16">
        <f>E458+G404-SUMIF(C449:C451,"Reimbursement",E449:E451)</f>
        <v>0</v>
      </c>
      <c r="H447" s="5"/>
    </row>
    <row r="448">
      <c r="B448" s="9" t="s">
        <v>2</v>
      </c>
      <c r="C448" s="23" t="s">
        <v>18</v>
      </c>
      <c r="D448" s="20" t="s">
        <v>4</v>
      </c>
      <c r="E448" s="9" t="s">
        <v>5</v>
      </c>
      <c r="F448" s="9" t="s">
        <v>6</v>
      </c>
      <c r="G448" s="24" t="s">
        <v>19</v>
      </c>
      <c r="H448" s="5"/>
    </row>
    <row r="449">
      <c r="B449" s="12">
        <v>1.0</v>
      </c>
      <c r="C449" s="25"/>
      <c r="D449" s="13"/>
      <c r="E449" s="13"/>
      <c r="F449" s="13"/>
      <c r="G449" s="26">
        <f>E464+G406</f>
        <v>0</v>
      </c>
      <c r="H449" s="5"/>
    </row>
    <row r="450">
      <c r="B450" s="12">
        <v>2.0</v>
      </c>
      <c r="C450" s="28"/>
      <c r="D450" s="12"/>
      <c r="E450" s="12"/>
      <c r="F450" s="12"/>
      <c r="G450" s="27"/>
      <c r="H450" s="8"/>
    </row>
    <row r="451">
      <c r="B451" s="12">
        <v>3.0</v>
      </c>
      <c r="C451" s="28"/>
      <c r="D451" s="12"/>
      <c r="E451" s="12"/>
      <c r="F451" s="12"/>
      <c r="G451" s="29"/>
      <c r="H451" s="30"/>
    </row>
    <row r="452">
      <c r="B452" s="20" t="s">
        <v>15</v>
      </c>
      <c r="C452" s="4"/>
      <c r="D452" s="5"/>
      <c r="E452" s="9">
        <f>SUM(E449:E451)</f>
        <v>0</v>
      </c>
      <c r="F452" s="12"/>
      <c r="G452" s="29"/>
      <c r="H452" s="30"/>
    </row>
    <row r="453">
      <c r="B453" s="31" t="s">
        <v>20</v>
      </c>
      <c r="C453" s="4"/>
      <c r="D453" s="4"/>
      <c r="E453" s="4"/>
      <c r="F453" s="5"/>
      <c r="G453" s="29"/>
      <c r="H453" s="30"/>
    </row>
    <row r="454">
      <c r="B454" s="9" t="s">
        <v>2</v>
      </c>
      <c r="C454" s="23" t="s">
        <v>21</v>
      </c>
      <c r="D454" s="20" t="s">
        <v>4</v>
      </c>
      <c r="E454" s="9" t="s">
        <v>5</v>
      </c>
      <c r="F454" s="9" t="s">
        <v>6</v>
      </c>
      <c r="G454" s="29"/>
      <c r="H454" s="30"/>
    </row>
    <row r="455">
      <c r="B455" s="12">
        <v>1.0</v>
      </c>
      <c r="C455" s="28"/>
      <c r="D455" s="12"/>
      <c r="E455" s="12"/>
      <c r="F455" s="12"/>
      <c r="G455" s="29"/>
      <c r="H455" s="30"/>
    </row>
    <row r="456">
      <c r="B456" s="12">
        <v>2.0</v>
      </c>
      <c r="C456" s="13"/>
      <c r="D456" s="12"/>
      <c r="E456" s="12"/>
      <c r="F456" s="12"/>
      <c r="G456" s="29"/>
      <c r="H456" s="30"/>
    </row>
    <row r="457">
      <c r="B457" s="12">
        <v>3.0</v>
      </c>
      <c r="C457" s="13"/>
      <c r="D457" s="12"/>
      <c r="E457" s="12"/>
      <c r="F457" s="12"/>
      <c r="G457" s="29"/>
      <c r="H457" s="30"/>
    </row>
    <row r="458">
      <c r="B458" s="20" t="s">
        <v>15</v>
      </c>
      <c r="C458" s="4"/>
      <c r="D458" s="5"/>
      <c r="E458" s="9">
        <f>SUM(E455:E457)</f>
        <v>0</v>
      </c>
      <c r="F458" s="12"/>
      <c r="G458" s="29"/>
      <c r="H458" s="30"/>
    </row>
    <row r="459">
      <c r="B459" s="32" t="s">
        <v>22</v>
      </c>
      <c r="C459" s="4"/>
      <c r="D459" s="4"/>
      <c r="E459" s="4"/>
      <c r="F459" s="5"/>
      <c r="G459" s="29"/>
      <c r="H459" s="30"/>
    </row>
    <row r="460">
      <c r="B460" s="9" t="s">
        <v>2</v>
      </c>
      <c r="C460" s="23" t="s">
        <v>23</v>
      </c>
      <c r="D460" s="20" t="s">
        <v>4</v>
      </c>
      <c r="E460" s="9" t="s">
        <v>5</v>
      </c>
      <c r="F460" s="9" t="s">
        <v>6</v>
      </c>
      <c r="G460" s="29"/>
      <c r="H460" s="30"/>
    </row>
    <row r="461">
      <c r="B461" s="12">
        <v>1.0</v>
      </c>
      <c r="C461" s="28"/>
      <c r="D461" s="12"/>
      <c r="E461" s="12"/>
      <c r="F461" s="12"/>
      <c r="G461" s="29"/>
      <c r="H461" s="30"/>
    </row>
    <row r="462">
      <c r="B462" s="12">
        <v>2.0</v>
      </c>
      <c r="C462" s="13"/>
      <c r="D462" s="12"/>
      <c r="E462" s="12"/>
      <c r="F462" s="12"/>
      <c r="G462" s="29"/>
      <c r="H462" s="30"/>
    </row>
    <row r="463">
      <c r="B463" s="12">
        <v>3.0</v>
      </c>
      <c r="C463" s="13"/>
      <c r="D463" s="12"/>
      <c r="E463" s="12"/>
      <c r="F463" s="12"/>
      <c r="G463" s="29"/>
      <c r="H463" s="30"/>
    </row>
    <row r="464">
      <c r="B464" s="20" t="s">
        <v>15</v>
      </c>
      <c r="C464" s="4"/>
      <c r="D464" s="5"/>
      <c r="E464" s="9">
        <f>SUM(E461:E463)</f>
        <v>0</v>
      </c>
      <c r="F464" s="12"/>
      <c r="G464" s="29"/>
      <c r="H464" s="30"/>
    </row>
    <row r="465">
      <c r="B465" s="32" t="s">
        <v>24</v>
      </c>
      <c r="C465" s="4"/>
      <c r="D465" s="4"/>
      <c r="E465" s="4"/>
      <c r="F465" s="5"/>
      <c r="G465" s="29"/>
      <c r="H465" s="30"/>
    </row>
    <row r="466">
      <c r="B466" s="9" t="s">
        <v>2</v>
      </c>
      <c r="C466" s="33" t="s">
        <v>25</v>
      </c>
      <c r="D466" s="33" t="s">
        <v>26</v>
      </c>
      <c r="E466" s="9" t="s">
        <v>5</v>
      </c>
      <c r="F466" s="9" t="s">
        <v>6</v>
      </c>
      <c r="G466" s="29"/>
      <c r="H466" s="30"/>
    </row>
    <row r="467">
      <c r="B467" s="12">
        <v>1.0</v>
      </c>
      <c r="C467" s="13"/>
      <c r="D467" s="13"/>
      <c r="E467" s="12"/>
      <c r="F467" s="12"/>
      <c r="G467" s="29"/>
      <c r="H467" s="30"/>
    </row>
    <row r="468">
      <c r="B468" s="12">
        <v>2.0</v>
      </c>
      <c r="C468" s="13"/>
      <c r="D468" s="13"/>
      <c r="E468" s="12"/>
      <c r="F468" s="12"/>
      <c r="G468" s="29"/>
      <c r="H468" s="30"/>
    </row>
    <row r="469">
      <c r="B469" s="12">
        <v>3.0</v>
      </c>
      <c r="C469" s="12"/>
      <c r="D469" s="12"/>
      <c r="E469" s="12"/>
      <c r="F469" s="12"/>
      <c r="G469" s="29"/>
      <c r="H469" s="30"/>
    </row>
    <row r="470">
      <c r="B470" s="12">
        <v>4.0</v>
      </c>
      <c r="C470" s="12"/>
      <c r="D470" s="12"/>
      <c r="E470" s="12"/>
      <c r="F470" s="12"/>
      <c r="G470" s="29"/>
      <c r="H470" s="30"/>
    </row>
    <row r="471">
      <c r="B471" s="12">
        <v>5.0</v>
      </c>
      <c r="C471" s="12"/>
      <c r="D471" s="12"/>
      <c r="E471" s="12"/>
      <c r="F471" s="12"/>
      <c r="G471" s="29"/>
      <c r="H471" s="30"/>
    </row>
    <row r="472">
      <c r="B472" s="12">
        <v>6.0</v>
      </c>
      <c r="C472" s="12"/>
      <c r="D472" s="12"/>
      <c r="E472" s="12"/>
      <c r="F472" s="12"/>
      <c r="G472" s="10"/>
      <c r="H472" s="11"/>
    </row>
    <row r="473">
      <c r="B473" s="34"/>
    </row>
    <row r="475">
      <c r="A475" s="1"/>
      <c r="B475" s="3">
        <v>45789.0</v>
      </c>
      <c r="C475" s="4"/>
      <c r="D475" s="4"/>
      <c r="E475" s="4"/>
      <c r="F475" s="4"/>
      <c r="G475" s="4"/>
      <c r="H475" s="5"/>
    </row>
    <row r="476">
      <c r="B476" s="6" t="s">
        <v>0</v>
      </c>
      <c r="C476" s="4"/>
      <c r="D476" s="4"/>
      <c r="E476" s="4"/>
      <c r="F476" s="5"/>
      <c r="G476" s="7" t="s">
        <v>1</v>
      </c>
      <c r="H476" s="8"/>
    </row>
    <row r="477">
      <c r="B477" s="9" t="s">
        <v>2</v>
      </c>
      <c r="C477" s="9" t="s">
        <v>3</v>
      </c>
      <c r="D477" s="9" t="s">
        <v>4</v>
      </c>
      <c r="E477" s="9" t="s">
        <v>5</v>
      </c>
      <c r="F477" s="9" t="s">
        <v>6</v>
      </c>
      <c r="G477" s="10"/>
      <c r="H477" s="11"/>
    </row>
    <row r="478">
      <c r="B478" s="12">
        <v>1.0</v>
      </c>
      <c r="C478" s="13"/>
      <c r="D478" s="13"/>
      <c r="E478" s="13"/>
      <c r="F478" s="13"/>
      <c r="G478" s="14" t="s">
        <v>7</v>
      </c>
      <c r="H478" s="15">
        <f>H435 - SUMIF(F478:F487, "SR A/C - HDFC", E478:E487)-SUMIF(F504:F506, "SR A/C - HDFC", E504:E506)-SUMIF(F498:F500, "SR A/C - HDFC", E498:E500)+SUMIF(F492:F494, "SR A/C - HDFC", E492:E494)+SUMIF(F510:F515, "SR A/C - HDFC", E510:E515)</f>
        <v>3303.73</v>
      </c>
    </row>
    <row r="479">
      <c r="B479" s="12">
        <v>2.0</v>
      </c>
      <c r="C479" s="13"/>
      <c r="D479" s="13"/>
      <c r="E479" s="13"/>
      <c r="F479" s="13"/>
      <c r="G479" s="14" t="s">
        <v>8</v>
      </c>
      <c r="H479" s="15">
        <f>H436 - SUMIF(F478:F487, "DP A/C - Salary", E478:E487)-SUMIF(F504:F506, "DP A/C - Salary", E504:E506)-SUMIF(F498:F500, "DP A/C - Salary", E498:E500)+SUMIF(F492:F494, "DP A/C - Salary", E492:E494)+SUMIF(F510:F515, "DP A/C - Salary", E510:E515)</f>
        <v>5928</v>
      </c>
    </row>
    <row r="480">
      <c r="B480" s="12">
        <v>3.0</v>
      </c>
      <c r="C480" s="13"/>
      <c r="D480" s="13"/>
      <c r="E480" s="13"/>
      <c r="F480" s="13"/>
      <c r="G480" s="14" t="s">
        <v>9</v>
      </c>
      <c r="H480" s="15">
        <f>H437 - SUMIF(F478:F487, "SR CASH", E478:E487)-SUMIF(F504:F506, "SR CASH", E504:E506)-SUMIF(F498:F500, "SR CASH", E498:E500)+SUMIF(F492:F494, "SR CASH", E492:E494)+SUMIF(F510:F515, "SR CASH", E510:E515)</f>
        <v>1633</v>
      </c>
    </row>
    <row r="481">
      <c r="B481" s="12">
        <v>4.0</v>
      </c>
      <c r="C481" s="12"/>
      <c r="D481" s="12"/>
      <c r="E481" s="12"/>
      <c r="F481" s="12"/>
      <c r="G481" s="14" t="s">
        <v>10</v>
      </c>
      <c r="H481" s="15">
        <f>H438 - SUMIF(F478:F487, "DP CASH", E478:E487)-SUMIF(F504:F506, "DP CASH", E504:E506)-SUMIF(F498:F500, "DP CASH", E498:E500)+SUMIF(F492:F494, "DP CASH", E492:E494)+SUMIF(F510:F515, "DP CASH", E510:E515)</f>
        <v>839</v>
      </c>
    </row>
    <row r="482">
      <c r="B482" s="12">
        <v>5.0</v>
      </c>
      <c r="C482" s="12"/>
      <c r="D482" s="12"/>
      <c r="E482" s="12"/>
      <c r="F482" s="12"/>
      <c r="G482" s="14" t="s">
        <v>11</v>
      </c>
      <c r="H482" s="15">
        <f>H439 - SUMIF(F478:F487, "SR A/C - TDCC", E478:E487)-SUMIF(F504:F506, "SR A/C - TDCC", E504:E506)-SUMIF(F498:F500, "SR A/C - TDCC", E498:E500)+SUMIF(F492:F494, "SR A/C - TDCC", E492:E494)+SUMIF(F510:F515, "SR A/C - TDCC", E510:E515)</f>
        <v>106373.4</v>
      </c>
    </row>
    <row r="483">
      <c r="B483" s="12">
        <v>6.0</v>
      </c>
      <c r="C483" s="12"/>
      <c r="D483" s="12"/>
      <c r="E483" s="12"/>
      <c r="F483" s="12"/>
      <c r="G483" s="14" t="s">
        <v>12</v>
      </c>
      <c r="H483" s="15">
        <f>H440 - SUMIF(F478:F487, "DP A/C - IPPB", E478:E487)-SUMIF(F504:F506, "DP A/C - IPPB", E504:E506)-SUMIF(F498:F500, "DP A/C - IPPB", E498:E500)+SUMIF(F492:F494, "DP A/C - IPPB", E492:E494)+SUMIF(F510:F515, "DP A/C - IPPB", E510:E515)</f>
        <v>50</v>
      </c>
    </row>
    <row r="484">
      <c r="B484" s="12">
        <v>7.0</v>
      </c>
      <c r="C484" s="12"/>
      <c r="D484" s="12"/>
      <c r="E484" s="12"/>
      <c r="F484" s="12"/>
      <c r="G484" s="16"/>
      <c r="H484" s="5"/>
    </row>
    <row r="485">
      <c r="B485" s="12">
        <v>8.0</v>
      </c>
      <c r="C485" s="12"/>
      <c r="D485" s="12"/>
      <c r="E485" s="12"/>
      <c r="F485" s="12"/>
      <c r="G485" s="17" t="s">
        <v>13</v>
      </c>
      <c r="H485" s="5"/>
    </row>
    <row r="486">
      <c r="B486" s="12">
        <v>9.0</v>
      </c>
      <c r="C486" s="12"/>
      <c r="D486" s="12"/>
      <c r="E486" s="12"/>
      <c r="F486" s="12"/>
      <c r="G486" s="18">
        <f>E488+G443</f>
        <v>0</v>
      </c>
      <c r="H486" s="5"/>
    </row>
    <row r="487">
      <c r="B487" s="12">
        <v>10.0</v>
      </c>
      <c r="C487" s="12"/>
      <c r="D487" s="12"/>
      <c r="E487" s="12"/>
      <c r="F487" s="12"/>
      <c r="G487" s="19" t="s">
        <v>14</v>
      </c>
      <c r="H487" s="5"/>
    </row>
    <row r="488">
      <c r="B488" s="20" t="s">
        <v>15</v>
      </c>
      <c r="C488" s="4"/>
      <c r="D488" s="5"/>
      <c r="E488" s="9">
        <f>SUM(E478:E487)</f>
        <v>0</v>
      </c>
      <c r="F488" s="12"/>
      <c r="G488" s="16">
        <f>E495+G445</f>
        <v>0</v>
      </c>
      <c r="H488" s="5"/>
    </row>
    <row r="489">
      <c r="B489" s="16"/>
      <c r="C489" s="4"/>
      <c r="D489" s="4"/>
      <c r="E489" s="4"/>
      <c r="F489" s="5"/>
      <c r="G489" s="21" t="s">
        <v>16</v>
      </c>
      <c r="H489" s="5"/>
      <c r="I489" s="1"/>
    </row>
    <row r="490">
      <c r="B490" s="22" t="s">
        <v>17</v>
      </c>
      <c r="C490" s="4"/>
      <c r="D490" s="4"/>
      <c r="E490" s="4"/>
      <c r="F490" s="5"/>
      <c r="G490" s="16">
        <f>E501+G447-SUMIF(C492:C494,"Reimbursement",E492:E494)</f>
        <v>0</v>
      </c>
      <c r="H490" s="5"/>
    </row>
    <row r="491">
      <c r="B491" s="9" t="s">
        <v>2</v>
      </c>
      <c r="C491" s="23" t="s">
        <v>18</v>
      </c>
      <c r="D491" s="20" t="s">
        <v>4</v>
      </c>
      <c r="E491" s="9" t="s">
        <v>5</v>
      </c>
      <c r="F491" s="9" t="s">
        <v>6</v>
      </c>
      <c r="G491" s="24" t="s">
        <v>19</v>
      </c>
      <c r="H491" s="5"/>
    </row>
    <row r="492">
      <c r="B492" s="12">
        <v>1.0</v>
      </c>
      <c r="C492" s="28"/>
      <c r="D492" s="12"/>
      <c r="E492" s="12"/>
      <c r="F492" s="12"/>
      <c r="G492" s="26">
        <f>E507+G449</f>
        <v>0</v>
      </c>
      <c r="H492" s="5"/>
    </row>
    <row r="493">
      <c r="B493" s="12">
        <v>2.0</v>
      </c>
      <c r="C493" s="28"/>
      <c r="D493" s="12"/>
      <c r="E493" s="12"/>
      <c r="F493" s="12"/>
      <c r="G493" s="27"/>
      <c r="H493" s="8"/>
    </row>
    <row r="494">
      <c r="B494" s="12">
        <v>3.0</v>
      </c>
      <c r="C494" s="28"/>
      <c r="D494" s="12"/>
      <c r="E494" s="12"/>
      <c r="F494" s="12"/>
      <c r="G494" s="29"/>
      <c r="H494" s="30"/>
    </row>
    <row r="495">
      <c r="B495" s="20" t="s">
        <v>15</v>
      </c>
      <c r="C495" s="4"/>
      <c r="D495" s="5"/>
      <c r="E495" s="9">
        <f>SUM(E492:E494)</f>
        <v>0</v>
      </c>
      <c r="F495" s="12"/>
      <c r="G495" s="29"/>
      <c r="H495" s="30"/>
    </row>
    <row r="496">
      <c r="B496" s="31" t="s">
        <v>20</v>
      </c>
      <c r="C496" s="4"/>
      <c r="D496" s="4"/>
      <c r="E496" s="4"/>
      <c r="F496" s="5"/>
      <c r="G496" s="29"/>
      <c r="H496" s="30"/>
    </row>
    <row r="497">
      <c r="B497" s="9" t="s">
        <v>2</v>
      </c>
      <c r="C497" s="23" t="s">
        <v>21</v>
      </c>
      <c r="D497" s="20" t="s">
        <v>4</v>
      </c>
      <c r="E497" s="9" t="s">
        <v>5</v>
      </c>
      <c r="F497" s="9" t="s">
        <v>6</v>
      </c>
      <c r="G497" s="29"/>
      <c r="H497" s="30"/>
    </row>
    <row r="498">
      <c r="B498" s="12">
        <v>1.0</v>
      </c>
      <c r="C498" s="28"/>
      <c r="D498" s="12"/>
      <c r="E498" s="12"/>
      <c r="F498" s="12"/>
      <c r="G498" s="29"/>
      <c r="H498" s="30"/>
    </row>
    <row r="499">
      <c r="B499" s="12">
        <v>2.0</v>
      </c>
      <c r="C499" s="13"/>
      <c r="D499" s="12"/>
      <c r="E499" s="12"/>
      <c r="F499" s="12"/>
      <c r="G499" s="29"/>
      <c r="H499" s="30"/>
    </row>
    <row r="500">
      <c r="B500" s="12">
        <v>3.0</v>
      </c>
      <c r="C500" s="13"/>
      <c r="D500" s="12"/>
      <c r="E500" s="12"/>
      <c r="F500" s="12"/>
      <c r="G500" s="29"/>
      <c r="H500" s="30"/>
    </row>
    <row r="501">
      <c r="B501" s="20" t="s">
        <v>15</v>
      </c>
      <c r="C501" s="4"/>
      <c r="D501" s="5"/>
      <c r="E501" s="9">
        <f>SUM(E498:E500)</f>
        <v>0</v>
      </c>
      <c r="F501" s="12"/>
      <c r="G501" s="29"/>
      <c r="H501" s="30"/>
    </row>
    <row r="502">
      <c r="B502" s="32" t="s">
        <v>22</v>
      </c>
      <c r="C502" s="4"/>
      <c r="D502" s="4"/>
      <c r="E502" s="4"/>
      <c r="F502" s="5"/>
      <c r="G502" s="29"/>
      <c r="H502" s="30"/>
    </row>
    <row r="503">
      <c r="B503" s="9" t="s">
        <v>2</v>
      </c>
      <c r="C503" s="23" t="s">
        <v>23</v>
      </c>
      <c r="D503" s="20" t="s">
        <v>4</v>
      </c>
      <c r="E503" s="9" t="s">
        <v>5</v>
      </c>
      <c r="F503" s="9" t="s">
        <v>6</v>
      </c>
      <c r="G503" s="29"/>
      <c r="H503" s="30"/>
    </row>
    <row r="504">
      <c r="B504" s="12">
        <v>1.0</v>
      </c>
      <c r="C504" s="28"/>
      <c r="D504" s="12"/>
      <c r="E504" s="12"/>
      <c r="F504" s="12"/>
      <c r="G504" s="29"/>
      <c r="H504" s="30"/>
    </row>
    <row r="505">
      <c r="B505" s="12">
        <v>2.0</v>
      </c>
      <c r="C505" s="13"/>
      <c r="D505" s="12"/>
      <c r="E505" s="12"/>
      <c r="F505" s="12"/>
      <c r="G505" s="29"/>
      <c r="H505" s="30"/>
    </row>
    <row r="506">
      <c r="B506" s="12">
        <v>3.0</v>
      </c>
      <c r="C506" s="13"/>
      <c r="D506" s="12"/>
      <c r="E506" s="12"/>
      <c r="F506" s="12"/>
      <c r="G506" s="29"/>
      <c r="H506" s="30"/>
    </row>
    <row r="507">
      <c r="B507" s="20" t="s">
        <v>15</v>
      </c>
      <c r="C507" s="4"/>
      <c r="D507" s="5"/>
      <c r="E507" s="9">
        <f>SUM(E504:E506)</f>
        <v>0</v>
      </c>
      <c r="F507" s="12"/>
      <c r="G507" s="29"/>
      <c r="H507" s="30"/>
    </row>
    <row r="508">
      <c r="B508" s="32" t="s">
        <v>24</v>
      </c>
      <c r="C508" s="4"/>
      <c r="D508" s="4"/>
      <c r="E508" s="4"/>
      <c r="F508" s="5"/>
      <c r="G508" s="29"/>
      <c r="H508" s="30"/>
    </row>
    <row r="509">
      <c r="B509" s="9" t="s">
        <v>2</v>
      </c>
      <c r="C509" s="33" t="s">
        <v>25</v>
      </c>
      <c r="D509" s="33" t="s">
        <v>26</v>
      </c>
      <c r="E509" s="9" t="s">
        <v>5</v>
      </c>
      <c r="F509" s="9" t="s">
        <v>6</v>
      </c>
      <c r="G509" s="29"/>
      <c r="H509" s="30"/>
    </row>
    <row r="510">
      <c r="B510" s="12">
        <v>1.0</v>
      </c>
      <c r="C510" s="13"/>
      <c r="D510" s="13"/>
      <c r="E510" s="12"/>
      <c r="F510" s="12"/>
      <c r="G510" s="29"/>
      <c r="H510" s="30"/>
    </row>
    <row r="511">
      <c r="B511" s="12">
        <v>2.0</v>
      </c>
      <c r="C511" s="13"/>
      <c r="D511" s="13"/>
      <c r="E511" s="12"/>
      <c r="F511" s="12"/>
      <c r="G511" s="29"/>
      <c r="H511" s="30"/>
    </row>
    <row r="512">
      <c r="B512" s="12">
        <v>3.0</v>
      </c>
      <c r="C512" s="12"/>
      <c r="D512" s="12"/>
      <c r="E512" s="12"/>
      <c r="F512" s="12"/>
      <c r="G512" s="29"/>
      <c r="H512" s="30"/>
    </row>
    <row r="513">
      <c r="B513" s="12">
        <v>4.0</v>
      </c>
      <c r="C513" s="12"/>
      <c r="D513" s="12"/>
      <c r="E513" s="12"/>
      <c r="F513" s="12"/>
      <c r="G513" s="29"/>
      <c r="H513" s="30"/>
    </row>
    <row r="514">
      <c r="B514" s="12">
        <v>5.0</v>
      </c>
      <c r="C514" s="12"/>
      <c r="D514" s="12"/>
      <c r="E514" s="12"/>
      <c r="F514" s="12"/>
      <c r="G514" s="29"/>
      <c r="H514" s="30"/>
    </row>
    <row r="515">
      <c r="B515" s="12">
        <v>6.0</v>
      </c>
      <c r="C515" s="12"/>
      <c r="D515" s="12"/>
      <c r="E515" s="12"/>
      <c r="F515" s="12"/>
      <c r="G515" s="10"/>
      <c r="H515" s="11"/>
    </row>
    <row r="516">
      <c r="B516" s="34"/>
    </row>
    <row r="518">
      <c r="A518" s="1"/>
      <c r="B518" s="3">
        <v>45790.0</v>
      </c>
      <c r="C518" s="4"/>
      <c r="D518" s="4"/>
      <c r="E518" s="4"/>
      <c r="F518" s="4"/>
      <c r="G518" s="4"/>
      <c r="H518" s="5"/>
    </row>
    <row r="519">
      <c r="B519" s="6" t="s">
        <v>0</v>
      </c>
      <c r="C519" s="4"/>
      <c r="D519" s="4"/>
      <c r="E519" s="4"/>
      <c r="F519" s="5"/>
      <c r="G519" s="7" t="s">
        <v>1</v>
      </c>
      <c r="H519" s="8"/>
    </row>
    <row r="520">
      <c r="B520" s="9" t="s">
        <v>2</v>
      </c>
      <c r="C520" s="9" t="s">
        <v>3</v>
      </c>
      <c r="D520" s="9" t="s">
        <v>4</v>
      </c>
      <c r="E520" s="9" t="s">
        <v>5</v>
      </c>
      <c r="F520" s="9" t="s">
        <v>6</v>
      </c>
      <c r="G520" s="10"/>
      <c r="H520" s="11"/>
    </row>
    <row r="521">
      <c r="B521" s="12">
        <v>1.0</v>
      </c>
      <c r="C521" s="13"/>
      <c r="D521" s="13"/>
      <c r="E521" s="13"/>
      <c r="F521" s="12"/>
      <c r="G521" s="14" t="s">
        <v>7</v>
      </c>
      <c r="H521" s="15">
        <f>H478 - SUMIF(F521:F530, "SR A/C - HDFC", E521:E530)-SUMIF(F547:F549, "SR A/C - HDFC", E547:E549)-SUMIF(F541:F543, "SR A/C - HDFC", E541:E543)+SUMIF(F535:F537, "SR A/C - HDFC", E535:E537)+SUMIF(F553:F558, "SR A/C - HDFC", E553:E558)</f>
        <v>3303.73</v>
      </c>
    </row>
    <row r="522">
      <c r="B522" s="12">
        <v>2.0</v>
      </c>
      <c r="C522" s="13"/>
      <c r="D522" s="13"/>
      <c r="E522" s="13"/>
      <c r="F522" s="13"/>
      <c r="G522" s="14" t="s">
        <v>8</v>
      </c>
      <c r="H522" s="15">
        <f>H479 - SUMIF(F521:F530, "DP A/C - Salary", E521:E530)-SUMIF(F547:F549, "DP A/C - Salary", E547:E549)-SUMIF(F541:F543, "DP A/C - Salary", E541:E543)+SUMIF(F535:F537, "DP A/C - Salary", E535:E537)+SUMIF(F553:F558, "DP A/C - Salary", E553:E558)</f>
        <v>5928</v>
      </c>
    </row>
    <row r="523">
      <c r="B523" s="12">
        <v>3.0</v>
      </c>
      <c r="C523" s="13"/>
      <c r="D523" s="13"/>
      <c r="E523" s="13"/>
      <c r="F523" s="13"/>
      <c r="G523" s="14" t="s">
        <v>9</v>
      </c>
      <c r="H523" s="15">
        <f>H480 - SUMIF(F521:F530, "SR CASH", E521:E530)-SUMIF(F547:F549, "SR CASH", E547:E549)-SUMIF(F541:F543, "SR CASH", E541:E543)+SUMIF(F535:F537, "SR CASH", E535:E537)+SUMIF(F553:F558, "SR CASH", E553:E558)</f>
        <v>1633</v>
      </c>
    </row>
    <row r="524">
      <c r="B524" s="12">
        <v>4.0</v>
      </c>
      <c r="C524" s="13"/>
      <c r="D524" s="13"/>
      <c r="E524" s="13"/>
      <c r="F524" s="13"/>
      <c r="G524" s="14" t="s">
        <v>10</v>
      </c>
      <c r="H524" s="15">
        <f>H481 - SUMIF(F521:F530, "DP CASH", E521:E530)-SUMIF(F547:F549, "DP CASH", E547:E549)-SUMIF(F541:F543, "DP CASH", E541:E543)+SUMIF(F535:F537, "DP CASH", E535:E537)+SUMIF(F553:F558, "DP CASH", E553:E558)</f>
        <v>839</v>
      </c>
    </row>
    <row r="525">
      <c r="B525" s="12">
        <v>5.0</v>
      </c>
      <c r="C525" s="13"/>
      <c r="D525" s="13"/>
      <c r="E525" s="13"/>
      <c r="F525" s="13"/>
      <c r="G525" s="14" t="s">
        <v>11</v>
      </c>
      <c r="H525" s="15">
        <f>H482 - SUMIF(F521:F530, "SR A/C - TDCC", E521:E530)-SUMIF(F547:F549, "SR A/C - TDCC", E547:E549)-SUMIF(F541:F543, "SR A/C - TDCC", E541:E543)+SUMIF(F535:F537, "SR A/C - TDCC", E535:E537)+SUMIF(F553:F558, "SR A/C - TDCC", E553:E558)</f>
        <v>106373.4</v>
      </c>
    </row>
    <row r="526">
      <c r="B526" s="12">
        <v>6.0</v>
      </c>
      <c r="C526" s="12"/>
      <c r="D526" s="12"/>
      <c r="E526" s="12"/>
      <c r="F526" s="12"/>
      <c r="G526" s="14" t="s">
        <v>12</v>
      </c>
      <c r="H526" s="15">
        <f>H483 - SUMIF(F521:F530, "DP A/C - IPPB", E521:E530)-SUMIF(F547:F549, "DP A/C - IPPB", E547:E549)-SUMIF(F541:F543, "DP A/C - IPPB", E541:E543)+SUMIF(F535:F537, "DP A/C - IPPB", E535:E537)+SUMIF(F553:F558, "DP A/C - IPPB", E553:E558)</f>
        <v>50</v>
      </c>
    </row>
    <row r="527">
      <c r="B527" s="12">
        <v>7.0</v>
      </c>
      <c r="C527" s="12"/>
      <c r="D527" s="12"/>
      <c r="E527" s="12"/>
      <c r="F527" s="12"/>
      <c r="G527" s="16"/>
      <c r="H527" s="5"/>
    </row>
    <row r="528">
      <c r="B528" s="12">
        <v>8.0</v>
      </c>
      <c r="C528" s="12"/>
      <c r="D528" s="12"/>
      <c r="E528" s="12"/>
      <c r="F528" s="12"/>
      <c r="G528" s="17" t="s">
        <v>13</v>
      </c>
      <c r="H528" s="5"/>
    </row>
    <row r="529">
      <c r="B529" s="12">
        <v>9.0</v>
      </c>
      <c r="C529" s="12"/>
      <c r="D529" s="12"/>
      <c r="E529" s="12"/>
      <c r="F529" s="12"/>
      <c r="G529" s="18">
        <f>E531+G486</f>
        <v>0</v>
      </c>
      <c r="H529" s="5"/>
    </row>
    <row r="530">
      <c r="B530" s="12">
        <v>10.0</v>
      </c>
      <c r="C530" s="12"/>
      <c r="D530" s="12"/>
      <c r="E530" s="12"/>
      <c r="F530" s="12"/>
      <c r="G530" s="19" t="s">
        <v>14</v>
      </c>
      <c r="H530" s="5"/>
    </row>
    <row r="531">
      <c r="B531" s="20" t="s">
        <v>15</v>
      </c>
      <c r="C531" s="4"/>
      <c r="D531" s="5"/>
      <c r="E531" s="9">
        <f>SUM(E521:E530)</f>
        <v>0</v>
      </c>
      <c r="F531" s="12"/>
      <c r="G531" s="16">
        <f>E538+G488</f>
        <v>0</v>
      </c>
      <c r="H531" s="5"/>
    </row>
    <row r="532">
      <c r="B532" s="16"/>
      <c r="C532" s="4"/>
      <c r="D532" s="4"/>
      <c r="E532" s="4"/>
      <c r="F532" s="5"/>
      <c r="G532" s="21" t="s">
        <v>16</v>
      </c>
      <c r="H532" s="5"/>
      <c r="I532" s="1"/>
    </row>
    <row r="533">
      <c r="B533" s="22" t="s">
        <v>17</v>
      </c>
      <c r="C533" s="4"/>
      <c r="D533" s="4"/>
      <c r="E533" s="4"/>
      <c r="F533" s="5"/>
      <c r="G533" s="16">
        <f>E544+G490-SUMIF(C535:C537,"Reimbursement",E535:E537)</f>
        <v>0</v>
      </c>
      <c r="H533" s="5"/>
    </row>
    <row r="534">
      <c r="B534" s="9" t="s">
        <v>2</v>
      </c>
      <c r="C534" s="23" t="s">
        <v>18</v>
      </c>
      <c r="D534" s="20" t="s">
        <v>4</v>
      </c>
      <c r="E534" s="9" t="s">
        <v>5</v>
      </c>
      <c r="F534" s="9" t="s">
        <v>6</v>
      </c>
      <c r="G534" s="24" t="s">
        <v>19</v>
      </c>
      <c r="H534" s="5"/>
    </row>
    <row r="535">
      <c r="B535" s="12">
        <v>1.0</v>
      </c>
      <c r="C535" s="28"/>
      <c r="D535" s="12"/>
      <c r="E535" s="12"/>
      <c r="F535" s="12"/>
      <c r="G535" s="26">
        <f>E550+G492</f>
        <v>0</v>
      </c>
      <c r="H535" s="5"/>
    </row>
    <row r="536">
      <c r="B536" s="12">
        <v>2.0</v>
      </c>
      <c r="C536" s="28"/>
      <c r="D536" s="12"/>
      <c r="E536" s="12"/>
      <c r="F536" s="12"/>
      <c r="G536" s="27"/>
      <c r="H536" s="8"/>
    </row>
    <row r="537">
      <c r="B537" s="12">
        <v>3.0</v>
      </c>
      <c r="C537" s="28"/>
      <c r="D537" s="12"/>
      <c r="E537" s="12"/>
      <c r="F537" s="12"/>
      <c r="G537" s="29"/>
      <c r="H537" s="30"/>
    </row>
    <row r="538">
      <c r="B538" s="20" t="s">
        <v>15</v>
      </c>
      <c r="C538" s="4"/>
      <c r="D538" s="5"/>
      <c r="E538" s="9">
        <f>SUM(E535:E537)</f>
        <v>0</v>
      </c>
      <c r="F538" s="12"/>
      <c r="G538" s="29"/>
      <c r="H538" s="30"/>
    </row>
    <row r="539">
      <c r="B539" s="31" t="s">
        <v>20</v>
      </c>
      <c r="C539" s="4"/>
      <c r="D539" s="4"/>
      <c r="E539" s="4"/>
      <c r="F539" s="5"/>
      <c r="G539" s="29"/>
      <c r="H539" s="30"/>
    </row>
    <row r="540">
      <c r="B540" s="9" t="s">
        <v>2</v>
      </c>
      <c r="C540" s="23" t="s">
        <v>21</v>
      </c>
      <c r="D540" s="20" t="s">
        <v>4</v>
      </c>
      <c r="E540" s="9" t="s">
        <v>5</v>
      </c>
      <c r="F540" s="9" t="s">
        <v>6</v>
      </c>
      <c r="G540" s="29"/>
      <c r="H540" s="30"/>
    </row>
    <row r="541">
      <c r="B541" s="12">
        <v>1.0</v>
      </c>
      <c r="C541" s="28"/>
      <c r="D541" s="12"/>
      <c r="E541" s="12"/>
      <c r="F541" s="12"/>
      <c r="G541" s="29"/>
      <c r="H541" s="30"/>
    </row>
    <row r="542">
      <c r="B542" s="12">
        <v>2.0</v>
      </c>
      <c r="C542" s="13"/>
      <c r="D542" s="12"/>
      <c r="E542" s="12"/>
      <c r="F542" s="12"/>
      <c r="G542" s="29"/>
      <c r="H542" s="30"/>
    </row>
    <row r="543">
      <c r="B543" s="12">
        <v>3.0</v>
      </c>
      <c r="C543" s="13"/>
      <c r="D543" s="12"/>
      <c r="E543" s="12"/>
      <c r="F543" s="12"/>
      <c r="G543" s="29"/>
      <c r="H543" s="30"/>
    </row>
    <row r="544">
      <c r="B544" s="20" t="s">
        <v>15</v>
      </c>
      <c r="C544" s="4"/>
      <c r="D544" s="5"/>
      <c r="E544" s="9">
        <f>SUM(E541:E543)</f>
        <v>0</v>
      </c>
      <c r="F544" s="12"/>
      <c r="G544" s="29"/>
      <c r="H544" s="30"/>
    </row>
    <row r="545">
      <c r="B545" s="32" t="s">
        <v>22</v>
      </c>
      <c r="C545" s="4"/>
      <c r="D545" s="4"/>
      <c r="E545" s="4"/>
      <c r="F545" s="5"/>
      <c r="G545" s="29"/>
      <c r="H545" s="30"/>
    </row>
    <row r="546">
      <c r="B546" s="9" t="s">
        <v>2</v>
      </c>
      <c r="C546" s="23" t="s">
        <v>23</v>
      </c>
      <c r="D546" s="20" t="s">
        <v>4</v>
      </c>
      <c r="E546" s="9" t="s">
        <v>5</v>
      </c>
      <c r="F546" s="9" t="s">
        <v>6</v>
      </c>
      <c r="G546" s="29"/>
      <c r="H546" s="30"/>
    </row>
    <row r="547">
      <c r="B547" s="12">
        <v>1.0</v>
      </c>
      <c r="C547" s="28"/>
      <c r="D547" s="12"/>
      <c r="E547" s="12"/>
      <c r="F547" s="12"/>
      <c r="G547" s="29"/>
      <c r="H547" s="30"/>
    </row>
    <row r="548">
      <c r="B548" s="12">
        <v>2.0</v>
      </c>
      <c r="C548" s="13"/>
      <c r="D548" s="12"/>
      <c r="E548" s="12"/>
      <c r="F548" s="12"/>
      <c r="G548" s="29"/>
      <c r="H548" s="30"/>
    </row>
    <row r="549">
      <c r="B549" s="12">
        <v>3.0</v>
      </c>
      <c r="C549" s="13"/>
      <c r="D549" s="12"/>
      <c r="E549" s="12"/>
      <c r="F549" s="12"/>
      <c r="G549" s="29"/>
      <c r="H549" s="30"/>
    </row>
    <row r="550">
      <c r="B550" s="20" t="s">
        <v>15</v>
      </c>
      <c r="C550" s="4"/>
      <c r="D550" s="5"/>
      <c r="E550" s="9">
        <f>SUM(E547:E549)</f>
        <v>0</v>
      </c>
      <c r="F550" s="12"/>
      <c r="G550" s="29"/>
      <c r="H550" s="30"/>
    </row>
    <row r="551">
      <c r="B551" s="32" t="s">
        <v>24</v>
      </c>
      <c r="C551" s="4"/>
      <c r="D551" s="4"/>
      <c r="E551" s="4"/>
      <c r="F551" s="5"/>
      <c r="G551" s="29"/>
      <c r="H551" s="30"/>
    </row>
    <row r="552">
      <c r="B552" s="9" t="s">
        <v>2</v>
      </c>
      <c r="C552" s="33" t="s">
        <v>25</v>
      </c>
      <c r="D552" s="33" t="s">
        <v>26</v>
      </c>
      <c r="E552" s="9" t="s">
        <v>5</v>
      </c>
      <c r="F552" s="9" t="s">
        <v>6</v>
      </c>
      <c r="G552" s="29"/>
      <c r="H552" s="30"/>
    </row>
    <row r="553">
      <c r="B553" s="12">
        <v>1.0</v>
      </c>
      <c r="C553" s="13"/>
      <c r="D553" s="13"/>
      <c r="E553" s="13"/>
      <c r="F553" s="13"/>
      <c r="G553" s="29"/>
      <c r="H553" s="30"/>
    </row>
    <row r="554">
      <c r="B554" s="12">
        <v>2.0</v>
      </c>
      <c r="C554" s="13"/>
      <c r="D554" s="13"/>
      <c r="E554" s="13"/>
      <c r="F554" s="13"/>
      <c r="G554" s="29"/>
      <c r="H554" s="30"/>
    </row>
    <row r="555">
      <c r="B555" s="12">
        <v>3.0</v>
      </c>
      <c r="C555" s="12"/>
      <c r="D555" s="12"/>
      <c r="E555" s="12"/>
      <c r="F555" s="12"/>
      <c r="G555" s="29"/>
      <c r="H555" s="30"/>
    </row>
    <row r="556">
      <c r="B556" s="12">
        <v>4.0</v>
      </c>
      <c r="C556" s="12"/>
      <c r="D556" s="12"/>
      <c r="E556" s="12"/>
      <c r="F556" s="12"/>
      <c r="G556" s="29"/>
      <c r="H556" s="30"/>
    </row>
    <row r="557">
      <c r="B557" s="12">
        <v>5.0</v>
      </c>
      <c r="C557" s="12"/>
      <c r="D557" s="12"/>
      <c r="E557" s="12"/>
      <c r="F557" s="12"/>
      <c r="G557" s="29"/>
      <c r="H557" s="30"/>
    </row>
    <row r="558">
      <c r="B558" s="12">
        <v>6.0</v>
      </c>
      <c r="C558" s="12"/>
      <c r="D558" s="12"/>
      <c r="E558" s="12"/>
      <c r="F558" s="12"/>
      <c r="G558" s="10"/>
      <c r="H558" s="11"/>
    </row>
    <row r="559">
      <c r="B559" s="34"/>
    </row>
    <row r="561">
      <c r="A561" s="1"/>
      <c r="B561" s="3">
        <v>45791.0</v>
      </c>
      <c r="C561" s="4"/>
      <c r="D561" s="4"/>
      <c r="E561" s="4"/>
      <c r="F561" s="4"/>
      <c r="G561" s="4"/>
      <c r="H561" s="5"/>
    </row>
    <row r="562">
      <c r="B562" s="6" t="s">
        <v>0</v>
      </c>
      <c r="C562" s="4"/>
      <c r="D562" s="4"/>
      <c r="E562" s="4"/>
      <c r="F562" s="5"/>
      <c r="G562" s="7" t="s">
        <v>1</v>
      </c>
      <c r="H562" s="8"/>
    </row>
    <row r="563">
      <c r="B563" s="9" t="s">
        <v>2</v>
      </c>
      <c r="C563" s="9" t="s">
        <v>3</v>
      </c>
      <c r="D563" s="9" t="s">
        <v>4</v>
      </c>
      <c r="E563" s="9" t="s">
        <v>5</v>
      </c>
      <c r="F563" s="9" t="s">
        <v>6</v>
      </c>
      <c r="G563" s="10"/>
      <c r="H563" s="11"/>
    </row>
    <row r="564">
      <c r="B564" s="12">
        <v>1.0</v>
      </c>
      <c r="C564" s="13"/>
      <c r="D564" s="13"/>
      <c r="E564" s="13"/>
      <c r="F564" s="12"/>
      <c r="G564" s="14" t="s">
        <v>7</v>
      </c>
      <c r="H564" s="15">
        <f>H521 - SUMIF(F564:F573, "SR A/C - HDFC", E564:E573)-SUMIF(F590:F592, "SR A/C - HDFC", E590:E592)-SUMIF(F584:F586, "SR A/C - HDFC", E584:E586)+SUMIF(F578:F580, "SR A/C - HDFC", E578:E580)+SUMIF(F596:F601, "SR A/C - HDFC", E596:E601)</f>
        <v>3303.73</v>
      </c>
    </row>
    <row r="565">
      <c r="B565" s="12">
        <v>2.0</v>
      </c>
      <c r="C565" s="13"/>
      <c r="D565" s="13"/>
      <c r="E565" s="13"/>
      <c r="F565" s="13"/>
      <c r="G565" s="14" t="s">
        <v>8</v>
      </c>
      <c r="H565" s="15">
        <f>H522 - SUMIF(F564:F573, "DP A/C - Salary", E564:E573)-SUMIF(F590:F592, "DP A/C - Salary", E590:E592)-SUMIF(F584:F586, "DP A/C - Salary", E584:E586)+SUMIF(F578:F580, "DP A/C - Salary", E578:E580)+SUMIF(F596:F601, "DP A/C - Salary", E596:E601)</f>
        <v>5928</v>
      </c>
    </row>
    <row r="566">
      <c r="B566" s="12">
        <v>3.0</v>
      </c>
      <c r="C566" s="13"/>
      <c r="D566" s="13"/>
      <c r="E566" s="13"/>
      <c r="F566" s="12"/>
      <c r="G566" s="14" t="s">
        <v>9</v>
      </c>
      <c r="H566" s="15">
        <f>H523 - SUMIF(F564:F573, "SR CASH", E564:E573)-SUMIF(F590:F592, "SR CASH", E590:E592)-SUMIF(F584:F586, "SR CASH", E584:E586)+SUMIF(F578:F580, "SR CASH", E578:E580)+SUMIF(F596:F601, "SR CASH", E596:E601)</f>
        <v>1633</v>
      </c>
    </row>
    <row r="567">
      <c r="B567" s="12">
        <v>4.0</v>
      </c>
      <c r="C567" s="12"/>
      <c r="D567" s="12"/>
      <c r="E567" s="12"/>
      <c r="F567" s="12"/>
      <c r="G567" s="14" t="s">
        <v>10</v>
      </c>
      <c r="H567" s="15">
        <f>H524 - SUMIF(F564:F573, "DP CASH", E564:E573)-SUMIF(F590:F592, "DP CASH", E590:E592)-SUMIF(F584:F586, "DP CASH", E584:E586)+SUMIF(F578:F580, "DP CASH", E578:E580)+SUMIF(F596:F601, "DP CASH", E596:E601)</f>
        <v>839</v>
      </c>
    </row>
    <row r="568">
      <c r="B568" s="12">
        <v>5.0</v>
      </c>
      <c r="C568" s="12"/>
      <c r="D568" s="12"/>
      <c r="E568" s="12"/>
      <c r="F568" s="12"/>
      <c r="G568" s="14" t="s">
        <v>11</v>
      </c>
      <c r="H568" s="15">
        <f>H525 - SUMIF(F564:F573, "SR A/C - TDCC", E564:E573)-SUMIF(F590:F592, "SR A/C - TDCC", E590:E592)-SUMIF(F584:F586, "SR A/C - TDCC", E584:E586)+SUMIF(F578:F580, "SR A/C - TDCC", E578:E580)+SUMIF(F596:F601, "SR A/C - TDCC", E596:E601)</f>
        <v>106373.4</v>
      </c>
    </row>
    <row r="569">
      <c r="B569" s="12">
        <v>6.0</v>
      </c>
      <c r="C569" s="12"/>
      <c r="D569" s="12"/>
      <c r="E569" s="12"/>
      <c r="F569" s="12"/>
      <c r="G569" s="14" t="s">
        <v>12</v>
      </c>
      <c r="H569" s="15">
        <f>H526 - SUMIF(F564:F573, "DP A/C - IPPB", E564:E573)-SUMIF(F590:F592, "DP A/C - IPPB", E590:E592)-SUMIF(F584:F586, "DP A/C - IPPB", E584:E586)+SUMIF(F578:F580, "DP A/C - IPPB", E578:E580)+SUMIF(F596:F601, "DP A/C - IPPB", E596:E601)</f>
        <v>50</v>
      </c>
    </row>
    <row r="570">
      <c r="B570" s="12">
        <v>7.0</v>
      </c>
      <c r="C570" s="12"/>
      <c r="D570" s="12"/>
      <c r="E570" s="12"/>
      <c r="F570" s="12"/>
      <c r="G570" s="16"/>
      <c r="H570" s="5"/>
    </row>
    <row r="571">
      <c r="B571" s="12">
        <v>8.0</v>
      </c>
      <c r="C571" s="12"/>
      <c r="D571" s="12"/>
      <c r="E571" s="12"/>
      <c r="F571" s="12"/>
      <c r="G571" s="17" t="s">
        <v>13</v>
      </c>
      <c r="H571" s="5"/>
    </row>
    <row r="572">
      <c r="B572" s="12">
        <v>9.0</v>
      </c>
      <c r="C572" s="12"/>
      <c r="D572" s="12"/>
      <c r="E572" s="12"/>
      <c r="F572" s="12"/>
      <c r="G572" s="18">
        <f>E574+G529</f>
        <v>0</v>
      </c>
      <c r="H572" s="5"/>
    </row>
    <row r="573">
      <c r="B573" s="12">
        <v>10.0</v>
      </c>
      <c r="C573" s="12"/>
      <c r="D573" s="12"/>
      <c r="E573" s="12"/>
      <c r="F573" s="12"/>
      <c r="G573" s="19" t="s">
        <v>14</v>
      </c>
      <c r="H573" s="5"/>
    </row>
    <row r="574">
      <c r="B574" s="20" t="s">
        <v>15</v>
      </c>
      <c r="C574" s="4"/>
      <c r="D574" s="5"/>
      <c r="E574" s="9">
        <f>SUM(E564:E573)</f>
        <v>0</v>
      </c>
      <c r="F574" s="12"/>
      <c r="G574" s="16">
        <f>E581+G531</f>
        <v>0</v>
      </c>
      <c r="H574" s="5"/>
    </row>
    <row r="575">
      <c r="B575" s="16"/>
      <c r="C575" s="4"/>
      <c r="D575" s="4"/>
      <c r="E575" s="4"/>
      <c r="F575" s="5"/>
      <c r="G575" s="21" t="s">
        <v>16</v>
      </c>
      <c r="H575" s="5"/>
      <c r="I575" s="1"/>
    </row>
    <row r="576">
      <c r="B576" s="22" t="s">
        <v>17</v>
      </c>
      <c r="C576" s="4"/>
      <c r="D576" s="4"/>
      <c r="E576" s="4"/>
      <c r="F576" s="5"/>
      <c r="G576" s="16">
        <f>E587+G533-SUMIF(C578:C580,"Reimbursement",E578:E580)</f>
        <v>0</v>
      </c>
      <c r="H576" s="5"/>
    </row>
    <row r="577">
      <c r="B577" s="9" t="s">
        <v>2</v>
      </c>
      <c r="C577" s="23" t="s">
        <v>18</v>
      </c>
      <c r="D577" s="20" t="s">
        <v>4</v>
      </c>
      <c r="E577" s="9" t="s">
        <v>5</v>
      </c>
      <c r="F577" s="9" t="s">
        <v>6</v>
      </c>
      <c r="G577" s="24" t="s">
        <v>19</v>
      </c>
      <c r="H577" s="5"/>
    </row>
    <row r="578">
      <c r="B578" s="12">
        <v>1.0</v>
      </c>
      <c r="C578" s="25"/>
      <c r="D578" s="13"/>
      <c r="E578" s="13"/>
      <c r="F578" s="13"/>
      <c r="G578" s="26">
        <f>E593+G535</f>
        <v>0</v>
      </c>
      <c r="H578" s="5"/>
    </row>
    <row r="579">
      <c r="B579" s="12">
        <v>2.0</v>
      </c>
      <c r="C579" s="28"/>
      <c r="D579" s="12"/>
      <c r="E579" s="12"/>
      <c r="F579" s="12"/>
      <c r="G579" s="27"/>
      <c r="H579" s="8"/>
    </row>
    <row r="580">
      <c r="B580" s="12">
        <v>3.0</v>
      </c>
      <c r="C580" s="28"/>
      <c r="D580" s="12"/>
      <c r="E580" s="12"/>
      <c r="F580" s="12"/>
      <c r="G580" s="29"/>
      <c r="H580" s="30"/>
    </row>
    <row r="581">
      <c r="B581" s="20" t="s">
        <v>15</v>
      </c>
      <c r="C581" s="4"/>
      <c r="D581" s="5"/>
      <c r="E581" s="9">
        <f>SUM(E578:E580)</f>
        <v>0</v>
      </c>
      <c r="F581" s="12"/>
      <c r="G581" s="29"/>
      <c r="H581" s="30"/>
    </row>
    <row r="582">
      <c r="B582" s="31" t="s">
        <v>20</v>
      </c>
      <c r="C582" s="4"/>
      <c r="D582" s="4"/>
      <c r="E582" s="4"/>
      <c r="F582" s="5"/>
      <c r="G582" s="29"/>
      <c r="H582" s="30"/>
    </row>
    <row r="583">
      <c r="B583" s="9" t="s">
        <v>2</v>
      </c>
      <c r="C583" s="23" t="s">
        <v>21</v>
      </c>
      <c r="D583" s="20" t="s">
        <v>4</v>
      </c>
      <c r="E583" s="9" t="s">
        <v>5</v>
      </c>
      <c r="F583" s="9" t="s">
        <v>6</v>
      </c>
      <c r="G583" s="29"/>
      <c r="H583" s="30"/>
    </row>
    <row r="584">
      <c r="B584" s="12">
        <v>1.0</v>
      </c>
      <c r="C584" s="28"/>
      <c r="D584" s="12"/>
      <c r="E584" s="12"/>
      <c r="F584" s="12"/>
      <c r="G584" s="29"/>
      <c r="H584" s="30"/>
    </row>
    <row r="585">
      <c r="B585" s="12">
        <v>2.0</v>
      </c>
      <c r="C585" s="13"/>
      <c r="D585" s="12"/>
      <c r="E585" s="12"/>
      <c r="F585" s="12"/>
      <c r="G585" s="29"/>
      <c r="H585" s="30"/>
    </row>
    <row r="586">
      <c r="B586" s="12">
        <v>3.0</v>
      </c>
      <c r="C586" s="13"/>
      <c r="D586" s="12"/>
      <c r="E586" s="12"/>
      <c r="F586" s="12"/>
      <c r="G586" s="29"/>
      <c r="H586" s="30"/>
    </row>
    <row r="587">
      <c r="B587" s="20" t="s">
        <v>15</v>
      </c>
      <c r="C587" s="4"/>
      <c r="D587" s="5"/>
      <c r="E587" s="9">
        <f>SUM(E584:E586)</f>
        <v>0</v>
      </c>
      <c r="F587" s="12"/>
      <c r="G587" s="29"/>
      <c r="H587" s="30"/>
    </row>
    <row r="588">
      <c r="B588" s="32" t="s">
        <v>22</v>
      </c>
      <c r="C588" s="4"/>
      <c r="D588" s="4"/>
      <c r="E588" s="4"/>
      <c r="F588" s="5"/>
      <c r="G588" s="29"/>
      <c r="H588" s="30"/>
    </row>
    <row r="589">
      <c r="B589" s="9" t="s">
        <v>2</v>
      </c>
      <c r="C589" s="23" t="s">
        <v>23</v>
      </c>
      <c r="D589" s="20" t="s">
        <v>4</v>
      </c>
      <c r="E589" s="9" t="s">
        <v>5</v>
      </c>
      <c r="F589" s="9" t="s">
        <v>6</v>
      </c>
      <c r="G589" s="29"/>
      <c r="H589" s="30"/>
    </row>
    <row r="590">
      <c r="B590" s="12">
        <v>1.0</v>
      </c>
      <c r="C590" s="28"/>
      <c r="D590" s="12"/>
      <c r="E590" s="12"/>
      <c r="F590" s="12"/>
      <c r="G590" s="29"/>
      <c r="H590" s="30"/>
    </row>
    <row r="591">
      <c r="B591" s="12">
        <v>2.0</v>
      </c>
      <c r="C591" s="13"/>
      <c r="D591" s="12"/>
      <c r="E591" s="12"/>
      <c r="F591" s="12"/>
      <c r="G591" s="29"/>
      <c r="H591" s="30"/>
    </row>
    <row r="592">
      <c r="B592" s="12">
        <v>3.0</v>
      </c>
      <c r="C592" s="13"/>
      <c r="D592" s="12"/>
      <c r="E592" s="12"/>
      <c r="F592" s="12"/>
      <c r="G592" s="29"/>
      <c r="H592" s="30"/>
    </row>
    <row r="593">
      <c r="B593" s="20" t="s">
        <v>15</v>
      </c>
      <c r="C593" s="4"/>
      <c r="D593" s="5"/>
      <c r="E593" s="9">
        <f>SUM(E590:E592)</f>
        <v>0</v>
      </c>
      <c r="F593" s="12"/>
      <c r="G593" s="29"/>
      <c r="H593" s="30"/>
    </row>
    <row r="594">
      <c r="B594" s="32" t="s">
        <v>24</v>
      </c>
      <c r="C594" s="4"/>
      <c r="D594" s="4"/>
      <c r="E594" s="4"/>
      <c r="F594" s="5"/>
      <c r="G594" s="29"/>
      <c r="H594" s="30"/>
    </row>
    <row r="595">
      <c r="B595" s="9" t="s">
        <v>2</v>
      </c>
      <c r="C595" s="33" t="s">
        <v>25</v>
      </c>
      <c r="D595" s="33" t="s">
        <v>26</v>
      </c>
      <c r="E595" s="9" t="s">
        <v>5</v>
      </c>
      <c r="F595" s="9" t="s">
        <v>6</v>
      </c>
      <c r="G595" s="29"/>
      <c r="H595" s="30"/>
    </row>
    <row r="596">
      <c r="B596" s="12">
        <v>1.0</v>
      </c>
      <c r="C596" s="13"/>
      <c r="D596" s="13"/>
      <c r="E596" s="12"/>
      <c r="F596" s="12"/>
      <c r="G596" s="29"/>
      <c r="H596" s="30"/>
    </row>
    <row r="597">
      <c r="B597" s="12">
        <v>2.0</v>
      </c>
      <c r="C597" s="13"/>
      <c r="D597" s="13"/>
      <c r="E597" s="12"/>
      <c r="F597" s="12"/>
      <c r="G597" s="29"/>
      <c r="H597" s="30"/>
    </row>
    <row r="598">
      <c r="B598" s="12">
        <v>3.0</v>
      </c>
      <c r="C598" s="12"/>
      <c r="D598" s="12"/>
      <c r="E598" s="12"/>
      <c r="F598" s="12"/>
      <c r="G598" s="29"/>
      <c r="H598" s="30"/>
    </row>
    <row r="599">
      <c r="B599" s="12">
        <v>4.0</v>
      </c>
      <c r="C599" s="12"/>
      <c r="D599" s="12"/>
      <c r="E599" s="12"/>
      <c r="F599" s="12"/>
      <c r="G599" s="29"/>
      <c r="H599" s="30"/>
    </row>
    <row r="600">
      <c r="B600" s="12">
        <v>5.0</v>
      </c>
      <c r="C600" s="12"/>
      <c r="D600" s="12"/>
      <c r="E600" s="12"/>
      <c r="F600" s="12"/>
      <c r="G600" s="29"/>
      <c r="H600" s="30"/>
    </row>
    <row r="601">
      <c r="B601" s="12">
        <v>6.0</v>
      </c>
      <c r="C601" s="12"/>
      <c r="D601" s="12"/>
      <c r="E601" s="12"/>
      <c r="F601" s="12"/>
      <c r="G601" s="10"/>
      <c r="H601" s="11"/>
    </row>
    <row r="602">
      <c r="B602" s="34"/>
    </row>
    <row r="604">
      <c r="A604" s="1"/>
      <c r="B604" s="3">
        <v>45792.0</v>
      </c>
      <c r="C604" s="4"/>
      <c r="D604" s="4"/>
      <c r="E604" s="4"/>
      <c r="F604" s="4"/>
      <c r="G604" s="4"/>
      <c r="H604" s="5"/>
    </row>
    <row r="605">
      <c r="B605" s="6" t="s">
        <v>0</v>
      </c>
      <c r="C605" s="4"/>
      <c r="D605" s="4"/>
      <c r="E605" s="4"/>
      <c r="F605" s="5"/>
      <c r="G605" s="7" t="s">
        <v>1</v>
      </c>
      <c r="H605" s="8"/>
    </row>
    <row r="606">
      <c r="B606" s="9" t="s">
        <v>2</v>
      </c>
      <c r="C606" s="9" t="s">
        <v>3</v>
      </c>
      <c r="D606" s="9" t="s">
        <v>4</v>
      </c>
      <c r="E606" s="9" t="s">
        <v>5</v>
      </c>
      <c r="F606" s="9" t="s">
        <v>6</v>
      </c>
      <c r="G606" s="10"/>
      <c r="H606" s="11"/>
    </row>
    <row r="607">
      <c r="B607" s="12">
        <v>1.0</v>
      </c>
      <c r="C607" s="13"/>
      <c r="D607" s="12"/>
      <c r="E607" s="12"/>
      <c r="F607" s="12"/>
      <c r="G607" s="14" t="s">
        <v>7</v>
      </c>
      <c r="H607" s="15">
        <f>H564 - SUMIF(F607:F616, "SR A/C - HDFC", E607:E616)-SUMIF(F633:F635, "SR A/C - HDFC", E633:E635)-SUMIF(F627:F629, "SR A/C - HDFC", E627:E629)+SUMIF(F621:F623, "SR A/C - HDFC", E621:E623)+SUMIF(F639:F644, "SR A/C - HDFC", E639:E644)</f>
        <v>3303.73</v>
      </c>
    </row>
    <row r="608">
      <c r="B608" s="12">
        <v>2.0</v>
      </c>
      <c r="C608" s="12"/>
      <c r="D608" s="12"/>
      <c r="E608" s="12"/>
      <c r="F608" s="12"/>
      <c r="G608" s="14" t="s">
        <v>8</v>
      </c>
      <c r="H608" s="15">
        <f>H565 - SUMIF(F607:F616, "DP A/C - Salary", E607:E616)-SUMIF(F633:F635, "DP A/C - Salary", E633:E635)-SUMIF(F627:F629, "DP A/C - Salary", E627:E629)+SUMIF(F621:F623, "DP A/C - Salary", E621:E623)+SUMIF(F639:F644, "DP A/C - Salary", E639:E644)</f>
        <v>5928</v>
      </c>
    </row>
    <row r="609">
      <c r="B609" s="12">
        <v>3.0</v>
      </c>
      <c r="C609" s="12"/>
      <c r="D609" s="12"/>
      <c r="E609" s="12"/>
      <c r="F609" s="12"/>
      <c r="G609" s="14" t="s">
        <v>9</v>
      </c>
      <c r="H609" s="15">
        <f>H566 - SUMIF(F607:F616, "SR CASH", E607:E616)-SUMIF(F633:F635, "SR CASH", E633:E635)-SUMIF(F627:F629, "SR CASH", E627:E629)+SUMIF(F621:F623, "SR CASH", E621:E623)+SUMIF(F639:F644, "SR CASH", E639:E644)</f>
        <v>1633</v>
      </c>
    </row>
    <row r="610">
      <c r="B610" s="12">
        <v>4.0</v>
      </c>
      <c r="C610" s="12"/>
      <c r="D610" s="12"/>
      <c r="E610" s="12"/>
      <c r="F610" s="12"/>
      <c r="G610" s="14" t="s">
        <v>10</v>
      </c>
      <c r="H610" s="15">
        <f>H567 - SUMIF(F607:F616, "DP CASH", E607:E616)-SUMIF(F633:F635, "DP CASH", E633:E635)-SUMIF(F627:F629, "DP CASH", E627:E629)+SUMIF(F621:F623, "DP CASH", E621:E623)+SUMIF(F639:F644, "DP CASH", E639:E644)</f>
        <v>839</v>
      </c>
    </row>
    <row r="611">
      <c r="B611" s="12">
        <v>5.0</v>
      </c>
      <c r="C611" s="12"/>
      <c r="D611" s="12"/>
      <c r="E611" s="12"/>
      <c r="F611" s="12"/>
      <c r="G611" s="14" t="s">
        <v>11</v>
      </c>
      <c r="H611" s="15">
        <f>H568 - SUMIF(F607:F616, "SR A/C - TDCC", E607:E616)-SUMIF(F633:F635, "SR A/C - TDCC", E633:E635)-SUMIF(F627:F629, "SR A/C - TDCC", E627:E629)+SUMIF(F621:F623, "SR A/C - TDCC", E621:E623)+SUMIF(F639:F644, "SR A/C - TDCC", E639:E644)</f>
        <v>106373.4</v>
      </c>
    </row>
    <row r="612">
      <c r="B612" s="12">
        <v>6.0</v>
      </c>
      <c r="C612" s="12"/>
      <c r="D612" s="12"/>
      <c r="E612" s="12"/>
      <c r="F612" s="12"/>
      <c r="G612" s="14" t="s">
        <v>12</v>
      </c>
      <c r="H612" s="15">
        <f>H569 - SUMIF(F607:F616, "DP A/C - IPPB", E607:E616)-SUMIF(F633:F635, "DP A/C - IPPB", E633:E635)-SUMIF(F627:F629, "DP A/C - IPPB", E627:E629)+SUMIF(F621:F623, "DP A/C - IPPB", E621:E623)+SUMIF(F639:F644, "DP A/C - IPPB", E639:E644)</f>
        <v>50</v>
      </c>
    </row>
    <row r="613">
      <c r="B613" s="12">
        <v>7.0</v>
      </c>
      <c r="C613" s="12"/>
      <c r="D613" s="12"/>
      <c r="E613" s="12"/>
      <c r="F613" s="12"/>
      <c r="G613" s="16"/>
      <c r="H613" s="5"/>
    </row>
    <row r="614">
      <c r="B614" s="12">
        <v>8.0</v>
      </c>
      <c r="C614" s="12"/>
      <c r="D614" s="12"/>
      <c r="E614" s="12"/>
      <c r="F614" s="12"/>
      <c r="G614" s="17" t="s">
        <v>13</v>
      </c>
      <c r="H614" s="5"/>
    </row>
    <row r="615">
      <c r="B615" s="12">
        <v>9.0</v>
      </c>
      <c r="C615" s="12"/>
      <c r="D615" s="12"/>
      <c r="E615" s="12"/>
      <c r="F615" s="12"/>
      <c r="G615" s="18">
        <f>E617+G572</f>
        <v>0</v>
      </c>
      <c r="H615" s="5"/>
    </row>
    <row r="616">
      <c r="B616" s="12">
        <v>10.0</v>
      </c>
      <c r="C616" s="12"/>
      <c r="D616" s="12"/>
      <c r="E616" s="12"/>
      <c r="F616" s="12"/>
      <c r="G616" s="19" t="s">
        <v>14</v>
      </c>
      <c r="H616" s="5"/>
    </row>
    <row r="617">
      <c r="B617" s="20" t="s">
        <v>15</v>
      </c>
      <c r="C617" s="4"/>
      <c r="D617" s="5"/>
      <c r="E617" s="9">
        <f>SUM(E607:E616)</f>
        <v>0</v>
      </c>
      <c r="F617" s="12"/>
      <c r="G617" s="16">
        <f>E624+G574</f>
        <v>0</v>
      </c>
      <c r="H617" s="5"/>
    </row>
    <row r="618">
      <c r="B618" s="16"/>
      <c r="C618" s="4"/>
      <c r="D618" s="4"/>
      <c r="E618" s="4"/>
      <c r="F618" s="5"/>
      <c r="G618" s="21" t="s">
        <v>16</v>
      </c>
      <c r="H618" s="5"/>
      <c r="I618" s="1"/>
    </row>
    <row r="619">
      <c r="B619" s="22" t="s">
        <v>17</v>
      </c>
      <c r="C619" s="4"/>
      <c r="D619" s="4"/>
      <c r="E619" s="4"/>
      <c r="F619" s="5"/>
      <c r="G619" s="16">
        <f>E630+G576-SUMIF(C621:C623,"Reimbursement",E621:E623)</f>
        <v>0</v>
      </c>
      <c r="H619" s="5"/>
    </row>
    <row r="620">
      <c r="B620" s="9" t="s">
        <v>2</v>
      </c>
      <c r="C620" s="23" t="s">
        <v>18</v>
      </c>
      <c r="D620" s="20" t="s">
        <v>4</v>
      </c>
      <c r="E620" s="9" t="s">
        <v>5</v>
      </c>
      <c r="F620" s="9" t="s">
        <v>6</v>
      </c>
      <c r="G620" s="24" t="s">
        <v>19</v>
      </c>
      <c r="H620" s="5"/>
    </row>
    <row r="621">
      <c r="B621" s="12">
        <v>1.0</v>
      </c>
      <c r="C621" s="25"/>
      <c r="D621" s="13"/>
      <c r="E621" s="13"/>
      <c r="F621" s="13"/>
      <c r="G621" s="26">
        <f>E636+G578</f>
        <v>0</v>
      </c>
      <c r="H621" s="5"/>
    </row>
    <row r="622">
      <c r="B622" s="12">
        <v>2.0</v>
      </c>
      <c r="C622" s="28"/>
      <c r="D622" s="12"/>
      <c r="E622" s="12"/>
      <c r="F622" s="12"/>
      <c r="G622" s="27"/>
      <c r="H622" s="8"/>
    </row>
    <row r="623">
      <c r="B623" s="12">
        <v>3.0</v>
      </c>
      <c r="C623" s="28"/>
      <c r="D623" s="12"/>
      <c r="E623" s="12"/>
      <c r="F623" s="12"/>
      <c r="G623" s="29"/>
      <c r="H623" s="30"/>
    </row>
    <row r="624">
      <c r="B624" s="20" t="s">
        <v>15</v>
      </c>
      <c r="C624" s="4"/>
      <c r="D624" s="5"/>
      <c r="E624" s="9">
        <f>SUM(E621:E623)</f>
        <v>0</v>
      </c>
      <c r="F624" s="12"/>
      <c r="G624" s="29"/>
      <c r="H624" s="30"/>
    </row>
    <row r="625">
      <c r="B625" s="31" t="s">
        <v>20</v>
      </c>
      <c r="C625" s="4"/>
      <c r="D625" s="4"/>
      <c r="E625" s="4"/>
      <c r="F625" s="5"/>
      <c r="G625" s="29"/>
      <c r="H625" s="30"/>
    </row>
    <row r="626">
      <c r="B626" s="9" t="s">
        <v>2</v>
      </c>
      <c r="C626" s="23" t="s">
        <v>21</v>
      </c>
      <c r="D626" s="20" t="s">
        <v>4</v>
      </c>
      <c r="E626" s="9" t="s">
        <v>5</v>
      </c>
      <c r="F626" s="9" t="s">
        <v>6</v>
      </c>
      <c r="G626" s="29"/>
      <c r="H626" s="30"/>
    </row>
    <row r="627">
      <c r="B627" s="12">
        <v>1.0</v>
      </c>
      <c r="C627" s="28"/>
      <c r="D627" s="12"/>
      <c r="E627" s="12"/>
      <c r="F627" s="12"/>
      <c r="G627" s="29"/>
      <c r="H627" s="30"/>
    </row>
    <row r="628">
      <c r="B628" s="12">
        <v>2.0</v>
      </c>
      <c r="C628" s="13"/>
      <c r="D628" s="12"/>
      <c r="E628" s="12"/>
      <c r="F628" s="12"/>
      <c r="G628" s="29"/>
      <c r="H628" s="30"/>
    </row>
    <row r="629">
      <c r="B629" s="12">
        <v>3.0</v>
      </c>
      <c r="C629" s="13"/>
      <c r="D629" s="12"/>
      <c r="E629" s="12"/>
      <c r="F629" s="12"/>
      <c r="G629" s="29"/>
      <c r="H629" s="30"/>
    </row>
    <row r="630">
      <c r="B630" s="20" t="s">
        <v>15</v>
      </c>
      <c r="C630" s="4"/>
      <c r="D630" s="5"/>
      <c r="E630" s="9">
        <f>SUM(E627:E629)</f>
        <v>0</v>
      </c>
      <c r="F630" s="12"/>
      <c r="G630" s="29"/>
      <c r="H630" s="30"/>
    </row>
    <row r="631">
      <c r="B631" s="32" t="s">
        <v>22</v>
      </c>
      <c r="C631" s="4"/>
      <c r="D631" s="4"/>
      <c r="E631" s="4"/>
      <c r="F631" s="5"/>
      <c r="G631" s="29"/>
      <c r="H631" s="30"/>
    </row>
    <row r="632">
      <c r="B632" s="9" t="s">
        <v>2</v>
      </c>
      <c r="C632" s="23" t="s">
        <v>23</v>
      </c>
      <c r="D632" s="20" t="s">
        <v>4</v>
      </c>
      <c r="E632" s="9" t="s">
        <v>5</v>
      </c>
      <c r="F632" s="9" t="s">
        <v>6</v>
      </c>
      <c r="G632" s="29"/>
      <c r="H632" s="30"/>
    </row>
    <row r="633">
      <c r="B633" s="12">
        <v>1.0</v>
      </c>
      <c r="C633" s="25"/>
      <c r="D633" s="13"/>
      <c r="E633" s="13"/>
      <c r="F633" s="13"/>
      <c r="G633" s="29"/>
      <c r="H633" s="30"/>
    </row>
    <row r="634">
      <c r="B634" s="12">
        <v>2.0</v>
      </c>
      <c r="C634" s="13"/>
      <c r="D634" s="12"/>
      <c r="E634" s="12"/>
      <c r="F634" s="12"/>
      <c r="G634" s="29"/>
      <c r="H634" s="30"/>
    </row>
    <row r="635">
      <c r="B635" s="12">
        <v>3.0</v>
      </c>
      <c r="C635" s="13"/>
      <c r="D635" s="12"/>
      <c r="E635" s="12"/>
      <c r="F635" s="12"/>
      <c r="G635" s="29"/>
      <c r="H635" s="30"/>
    </row>
    <row r="636">
      <c r="B636" s="20" t="s">
        <v>15</v>
      </c>
      <c r="C636" s="4"/>
      <c r="D636" s="5"/>
      <c r="E636" s="9">
        <f>SUM(E633:E635)</f>
        <v>0</v>
      </c>
      <c r="F636" s="12"/>
      <c r="G636" s="29"/>
      <c r="H636" s="30"/>
    </row>
    <row r="637">
      <c r="B637" s="32" t="s">
        <v>24</v>
      </c>
      <c r="C637" s="4"/>
      <c r="D637" s="4"/>
      <c r="E637" s="4"/>
      <c r="F637" s="5"/>
      <c r="G637" s="29"/>
      <c r="H637" s="30"/>
    </row>
    <row r="638">
      <c r="B638" s="9" t="s">
        <v>2</v>
      </c>
      <c r="C638" s="33" t="s">
        <v>25</v>
      </c>
      <c r="D638" s="33" t="s">
        <v>26</v>
      </c>
      <c r="E638" s="9" t="s">
        <v>5</v>
      </c>
      <c r="F638" s="9" t="s">
        <v>6</v>
      </c>
      <c r="G638" s="29"/>
      <c r="H638" s="30"/>
    </row>
    <row r="639">
      <c r="B639" s="12">
        <v>1.0</v>
      </c>
      <c r="C639" s="13"/>
      <c r="D639" s="13"/>
      <c r="E639" s="12"/>
      <c r="F639" s="12"/>
      <c r="G639" s="29"/>
      <c r="H639" s="30"/>
    </row>
    <row r="640">
      <c r="B640" s="12">
        <v>2.0</v>
      </c>
      <c r="C640" s="13"/>
      <c r="D640" s="13"/>
      <c r="E640" s="12"/>
      <c r="F640" s="12"/>
      <c r="G640" s="29"/>
      <c r="H640" s="30"/>
    </row>
    <row r="641">
      <c r="B641" s="12">
        <v>3.0</v>
      </c>
      <c r="C641" s="12"/>
      <c r="D641" s="12"/>
      <c r="E641" s="12"/>
      <c r="F641" s="12"/>
      <c r="G641" s="29"/>
      <c r="H641" s="30"/>
    </row>
    <row r="642">
      <c r="B642" s="12">
        <v>4.0</v>
      </c>
      <c r="C642" s="12"/>
      <c r="D642" s="12"/>
      <c r="E642" s="12"/>
      <c r="F642" s="12"/>
      <c r="G642" s="29"/>
      <c r="H642" s="30"/>
    </row>
    <row r="643">
      <c r="B643" s="12">
        <v>5.0</v>
      </c>
      <c r="C643" s="12"/>
      <c r="D643" s="12"/>
      <c r="E643" s="12"/>
      <c r="F643" s="12"/>
      <c r="G643" s="29"/>
      <c r="H643" s="30"/>
    </row>
    <row r="644">
      <c r="B644" s="12">
        <v>6.0</v>
      </c>
      <c r="C644" s="12"/>
      <c r="D644" s="12"/>
      <c r="E644" s="12"/>
      <c r="F644" s="12"/>
      <c r="G644" s="10"/>
      <c r="H644" s="11"/>
    </row>
    <row r="645">
      <c r="B645" s="34"/>
    </row>
    <row r="647">
      <c r="A647" s="1"/>
      <c r="B647" s="3">
        <v>45793.0</v>
      </c>
      <c r="C647" s="4"/>
      <c r="D647" s="4"/>
      <c r="E647" s="4"/>
      <c r="F647" s="4"/>
      <c r="G647" s="4"/>
      <c r="H647" s="5"/>
    </row>
    <row r="648">
      <c r="B648" s="6" t="s">
        <v>0</v>
      </c>
      <c r="C648" s="4"/>
      <c r="D648" s="4"/>
      <c r="E648" s="4"/>
      <c r="F648" s="5"/>
      <c r="G648" s="7" t="s">
        <v>1</v>
      </c>
      <c r="H648" s="8"/>
    </row>
    <row r="649">
      <c r="B649" s="9" t="s">
        <v>2</v>
      </c>
      <c r="C649" s="9" t="s">
        <v>3</v>
      </c>
      <c r="D649" s="9" t="s">
        <v>4</v>
      </c>
      <c r="E649" s="9" t="s">
        <v>5</v>
      </c>
      <c r="F649" s="9" t="s">
        <v>6</v>
      </c>
      <c r="G649" s="10"/>
      <c r="H649" s="11"/>
    </row>
    <row r="650">
      <c r="B650" s="12">
        <v>1.0</v>
      </c>
      <c r="C650" s="13"/>
      <c r="D650" s="13"/>
      <c r="E650" s="13"/>
      <c r="F650" s="13"/>
      <c r="G650" s="14" t="s">
        <v>7</v>
      </c>
      <c r="H650" s="15">
        <f>H607 - SUMIF(F650:F659, "SR A/C - HDFC", E650:E659)-SUMIF(F676:F678, "SR A/C - HDFC", E676:E678)-SUMIF(F670:F672, "SR A/C - HDFC", E670:E672)+SUMIF(F664:F666, "SR A/C - HDFC", E664:E666)+SUMIF(F682:F687, "SR A/C - HDFC", E682:E687)</f>
        <v>3303.73</v>
      </c>
    </row>
    <row r="651">
      <c r="B651" s="12">
        <v>2.0</v>
      </c>
      <c r="C651" s="13"/>
      <c r="D651" s="13"/>
      <c r="E651" s="13"/>
      <c r="F651" s="13"/>
      <c r="G651" s="14" t="s">
        <v>8</v>
      </c>
      <c r="H651" s="15">
        <f>H608 - SUMIF(F650:F659, "DP A/C - Salary", E650:E659)-SUMIF(F676:F678, "DP A/C - Salary", E676:E678)-SUMIF(F670:F672, "DP A/C - Salary", E670:E672)+SUMIF(F664:F666, "DP A/C - Salary", E664:E666)+SUMIF(F682:F687, "DP A/C - Salary", E682:E687)</f>
        <v>5928</v>
      </c>
    </row>
    <row r="652">
      <c r="B652" s="12">
        <v>3.0</v>
      </c>
      <c r="C652" s="12"/>
      <c r="D652" s="12"/>
      <c r="E652" s="12"/>
      <c r="F652" s="12"/>
      <c r="G652" s="14" t="s">
        <v>9</v>
      </c>
      <c r="H652" s="15">
        <f>H609 - SUMIF(F650:F659, "SR CASH", E650:E659)-SUMIF(F676:F678, "SR CASH", E676:E678)-SUMIF(F670:F672, "SR CASH", E670:E672)+SUMIF(F664:F666, "SR CASH", E664:E666)+SUMIF(F682:F687, "SR CASH", E682:E687)</f>
        <v>1633</v>
      </c>
    </row>
    <row r="653">
      <c r="B653" s="12">
        <v>4.0</v>
      </c>
      <c r="C653" s="12"/>
      <c r="D653" s="12"/>
      <c r="E653" s="12"/>
      <c r="F653" s="12"/>
      <c r="G653" s="14" t="s">
        <v>10</v>
      </c>
      <c r="H653" s="15">
        <f>H610 - SUMIF(F650:F659, "DP CASH", E650:E659)-SUMIF(F676:F678, "DP CASH", E676:E678)-SUMIF(F670:F672, "DP CASH", E670:E672)+SUMIF(F664:F666, "DP CASH", E664:E666)+SUMIF(F682:F687, "DP CASH", E682:E687)</f>
        <v>839</v>
      </c>
    </row>
    <row r="654">
      <c r="B654" s="12">
        <v>5.0</v>
      </c>
      <c r="C654" s="12"/>
      <c r="D654" s="12"/>
      <c r="E654" s="12"/>
      <c r="F654" s="12"/>
      <c r="G654" s="14" t="s">
        <v>11</v>
      </c>
      <c r="H654" s="15">
        <f>H611 - SUMIF(F650:F659, "SR A/C - TDCC", E650:E659)-SUMIF(F676:F678, "SR A/C - TDCC", E676:E678)-SUMIF(F670:F672, "SR A/C - TDCC", E670:E672)+SUMIF(F664:F666, "SR A/C - TDCC", E664:E666)+SUMIF(F682:F687, "SR A/C - TDCC", E682:E687)</f>
        <v>106373.4</v>
      </c>
    </row>
    <row r="655">
      <c r="B655" s="12">
        <v>6.0</v>
      </c>
      <c r="C655" s="12"/>
      <c r="D655" s="12"/>
      <c r="E655" s="12"/>
      <c r="F655" s="12"/>
      <c r="G655" s="14" t="s">
        <v>12</v>
      </c>
      <c r="H655" s="15">
        <f>H612 - SUMIF(F650:F659, "DP A/C - IPPB", E650:E659)-SUMIF(F676:F678, "DP A/C - IPPB", E676:E678)-SUMIF(F670:F672, "DP A/C - IPPB", E670:E672)+SUMIF(F664:F666, "DP A/C - IPPB", E664:E666)+SUMIF(F682:F687, "DP A/C - IPPB", E682:E687)</f>
        <v>50</v>
      </c>
    </row>
    <row r="656">
      <c r="B656" s="12">
        <v>7.0</v>
      </c>
      <c r="C656" s="12"/>
      <c r="D656" s="12"/>
      <c r="E656" s="12"/>
      <c r="F656" s="12"/>
      <c r="G656" s="16"/>
      <c r="H656" s="5"/>
    </row>
    <row r="657">
      <c r="B657" s="12">
        <v>8.0</v>
      </c>
      <c r="C657" s="12"/>
      <c r="D657" s="12"/>
      <c r="E657" s="12"/>
      <c r="F657" s="12"/>
      <c r="G657" s="17" t="s">
        <v>13</v>
      </c>
      <c r="H657" s="5"/>
    </row>
    <row r="658">
      <c r="B658" s="12">
        <v>9.0</v>
      </c>
      <c r="C658" s="12"/>
      <c r="D658" s="12"/>
      <c r="E658" s="12"/>
      <c r="F658" s="12"/>
      <c r="G658" s="18">
        <f>E660+G615</f>
        <v>0</v>
      </c>
      <c r="H658" s="5"/>
    </row>
    <row r="659">
      <c r="B659" s="12">
        <v>10.0</v>
      </c>
      <c r="C659" s="12"/>
      <c r="D659" s="12"/>
      <c r="E659" s="12"/>
      <c r="F659" s="12"/>
      <c r="G659" s="19" t="s">
        <v>14</v>
      </c>
      <c r="H659" s="5"/>
    </row>
    <row r="660">
      <c r="B660" s="20" t="s">
        <v>15</v>
      </c>
      <c r="C660" s="4"/>
      <c r="D660" s="5"/>
      <c r="E660" s="9">
        <f>SUM(E650:E659)</f>
        <v>0</v>
      </c>
      <c r="F660" s="12"/>
      <c r="G660" s="16">
        <f>E667+G617</f>
        <v>0</v>
      </c>
      <c r="H660" s="5"/>
    </row>
    <row r="661">
      <c r="B661" s="16"/>
      <c r="C661" s="4"/>
      <c r="D661" s="4"/>
      <c r="E661" s="4"/>
      <c r="F661" s="5"/>
      <c r="G661" s="21" t="s">
        <v>16</v>
      </c>
      <c r="H661" s="5"/>
      <c r="I661" s="1"/>
    </row>
    <row r="662">
      <c r="B662" s="22" t="s">
        <v>17</v>
      </c>
      <c r="C662" s="4"/>
      <c r="D662" s="4"/>
      <c r="E662" s="4"/>
      <c r="F662" s="5"/>
      <c r="G662" s="16">
        <f>E673+G619-SUMIF(C664:C666,"Reimbursement",E664:E666)</f>
        <v>0</v>
      </c>
      <c r="H662" s="5"/>
    </row>
    <row r="663">
      <c r="B663" s="9" t="s">
        <v>2</v>
      </c>
      <c r="C663" s="23" t="s">
        <v>18</v>
      </c>
      <c r="D663" s="20" t="s">
        <v>4</v>
      </c>
      <c r="E663" s="9" t="s">
        <v>5</v>
      </c>
      <c r="F663" s="9" t="s">
        <v>6</v>
      </c>
      <c r="G663" s="24" t="s">
        <v>19</v>
      </c>
      <c r="H663" s="5"/>
    </row>
    <row r="664">
      <c r="B664" s="12">
        <v>1.0</v>
      </c>
      <c r="C664" s="28"/>
      <c r="D664" s="12"/>
      <c r="E664" s="12"/>
      <c r="F664" s="12"/>
      <c r="G664" s="26">
        <f>E679+G621</f>
        <v>0</v>
      </c>
      <c r="H664" s="5"/>
    </row>
    <row r="665">
      <c r="B665" s="12">
        <v>2.0</v>
      </c>
      <c r="C665" s="28"/>
      <c r="D665" s="12"/>
      <c r="E665" s="12"/>
      <c r="F665" s="12"/>
      <c r="G665" s="27"/>
      <c r="H665" s="8"/>
    </row>
    <row r="666">
      <c r="B666" s="12">
        <v>3.0</v>
      </c>
      <c r="C666" s="28"/>
      <c r="D666" s="12"/>
      <c r="E666" s="12"/>
      <c r="F666" s="12"/>
      <c r="G666" s="29"/>
      <c r="H666" s="30"/>
    </row>
    <row r="667">
      <c r="B667" s="20" t="s">
        <v>15</v>
      </c>
      <c r="C667" s="4"/>
      <c r="D667" s="5"/>
      <c r="E667" s="9">
        <f>SUM(E664:E666)</f>
        <v>0</v>
      </c>
      <c r="F667" s="12"/>
      <c r="G667" s="29"/>
      <c r="H667" s="30"/>
    </row>
    <row r="668">
      <c r="B668" s="31" t="s">
        <v>20</v>
      </c>
      <c r="C668" s="4"/>
      <c r="D668" s="4"/>
      <c r="E668" s="4"/>
      <c r="F668" s="5"/>
      <c r="G668" s="29"/>
      <c r="H668" s="30"/>
    </row>
    <row r="669">
      <c r="B669" s="9" t="s">
        <v>2</v>
      </c>
      <c r="C669" s="23" t="s">
        <v>21</v>
      </c>
      <c r="D669" s="20" t="s">
        <v>4</v>
      </c>
      <c r="E669" s="9" t="s">
        <v>5</v>
      </c>
      <c r="F669" s="9" t="s">
        <v>6</v>
      </c>
      <c r="G669" s="29"/>
      <c r="H669" s="30"/>
    </row>
    <row r="670">
      <c r="B670" s="12">
        <v>1.0</v>
      </c>
      <c r="C670" s="28"/>
      <c r="D670" s="12"/>
      <c r="E670" s="12"/>
      <c r="F670" s="12"/>
      <c r="G670" s="29"/>
      <c r="H670" s="30"/>
    </row>
    <row r="671">
      <c r="B671" s="12">
        <v>2.0</v>
      </c>
      <c r="C671" s="13"/>
      <c r="D671" s="12"/>
      <c r="E671" s="12"/>
      <c r="F671" s="12"/>
      <c r="G671" s="29"/>
      <c r="H671" s="30"/>
    </row>
    <row r="672">
      <c r="B672" s="12">
        <v>3.0</v>
      </c>
      <c r="C672" s="13"/>
      <c r="D672" s="12"/>
      <c r="E672" s="12"/>
      <c r="F672" s="12"/>
      <c r="G672" s="29"/>
      <c r="H672" s="30"/>
    </row>
    <row r="673">
      <c r="B673" s="20" t="s">
        <v>15</v>
      </c>
      <c r="C673" s="4"/>
      <c r="D673" s="5"/>
      <c r="E673" s="9">
        <f>SUM(E670:E672)</f>
        <v>0</v>
      </c>
      <c r="F673" s="12"/>
      <c r="G673" s="29"/>
      <c r="H673" s="30"/>
    </row>
    <row r="674">
      <c r="B674" s="32" t="s">
        <v>22</v>
      </c>
      <c r="C674" s="4"/>
      <c r="D674" s="4"/>
      <c r="E674" s="4"/>
      <c r="F674" s="5"/>
      <c r="G674" s="29"/>
      <c r="H674" s="30"/>
    </row>
    <row r="675">
      <c r="B675" s="9" t="s">
        <v>2</v>
      </c>
      <c r="C675" s="23" t="s">
        <v>23</v>
      </c>
      <c r="D675" s="20" t="s">
        <v>4</v>
      </c>
      <c r="E675" s="9" t="s">
        <v>5</v>
      </c>
      <c r="F675" s="9" t="s">
        <v>6</v>
      </c>
      <c r="G675" s="29"/>
      <c r="H675" s="30"/>
    </row>
    <row r="676">
      <c r="B676" s="12">
        <v>1.0</v>
      </c>
      <c r="C676" s="25"/>
      <c r="D676" s="13"/>
      <c r="E676" s="13"/>
      <c r="F676" s="13"/>
      <c r="G676" s="29"/>
      <c r="H676" s="30"/>
    </row>
    <row r="677">
      <c r="B677" s="12">
        <v>2.0</v>
      </c>
      <c r="C677" s="13"/>
      <c r="D677" s="12"/>
      <c r="E677" s="12"/>
      <c r="F677" s="12"/>
      <c r="G677" s="29"/>
      <c r="H677" s="30"/>
    </row>
    <row r="678">
      <c r="B678" s="12">
        <v>3.0</v>
      </c>
      <c r="C678" s="13"/>
      <c r="D678" s="12"/>
      <c r="E678" s="12"/>
      <c r="F678" s="12"/>
      <c r="G678" s="29"/>
      <c r="H678" s="30"/>
    </row>
    <row r="679">
      <c r="B679" s="20" t="s">
        <v>15</v>
      </c>
      <c r="C679" s="4"/>
      <c r="D679" s="5"/>
      <c r="E679" s="9">
        <f>SUM(E676:E678)</f>
        <v>0</v>
      </c>
      <c r="F679" s="12"/>
      <c r="G679" s="29"/>
      <c r="H679" s="30"/>
    </row>
    <row r="680">
      <c r="B680" s="32" t="s">
        <v>24</v>
      </c>
      <c r="C680" s="4"/>
      <c r="D680" s="4"/>
      <c r="E680" s="4"/>
      <c r="F680" s="5"/>
      <c r="G680" s="29"/>
      <c r="H680" s="30"/>
    </row>
    <row r="681">
      <c r="B681" s="9" t="s">
        <v>2</v>
      </c>
      <c r="C681" s="33" t="s">
        <v>25</v>
      </c>
      <c r="D681" s="33" t="s">
        <v>26</v>
      </c>
      <c r="E681" s="9" t="s">
        <v>5</v>
      </c>
      <c r="F681" s="9" t="s">
        <v>6</v>
      </c>
      <c r="G681" s="29"/>
      <c r="H681" s="30"/>
    </row>
    <row r="682">
      <c r="B682" s="12">
        <v>1.0</v>
      </c>
      <c r="C682" s="13"/>
      <c r="D682" s="13"/>
      <c r="E682" s="13"/>
      <c r="F682" s="13"/>
      <c r="G682" s="29"/>
      <c r="H682" s="30"/>
    </row>
    <row r="683">
      <c r="B683" s="12">
        <v>2.0</v>
      </c>
      <c r="C683" s="13"/>
      <c r="D683" s="13"/>
      <c r="E683" s="13"/>
      <c r="F683" s="13"/>
      <c r="G683" s="29"/>
      <c r="H683" s="30"/>
    </row>
    <row r="684">
      <c r="B684" s="12">
        <v>3.0</v>
      </c>
      <c r="C684" s="12"/>
      <c r="D684" s="12"/>
      <c r="E684" s="12"/>
      <c r="F684" s="12"/>
      <c r="G684" s="29"/>
      <c r="H684" s="30"/>
    </row>
    <row r="685">
      <c r="B685" s="12">
        <v>4.0</v>
      </c>
      <c r="C685" s="12"/>
      <c r="D685" s="12"/>
      <c r="E685" s="12"/>
      <c r="F685" s="12"/>
      <c r="G685" s="29"/>
      <c r="H685" s="30"/>
    </row>
    <row r="686">
      <c r="B686" s="12">
        <v>5.0</v>
      </c>
      <c r="C686" s="12"/>
      <c r="D686" s="12"/>
      <c r="E686" s="12"/>
      <c r="F686" s="12"/>
      <c r="G686" s="29"/>
      <c r="H686" s="30"/>
    </row>
    <row r="687">
      <c r="B687" s="12">
        <v>6.0</v>
      </c>
      <c r="C687" s="12"/>
      <c r="D687" s="12"/>
      <c r="E687" s="12"/>
      <c r="F687" s="12"/>
      <c r="G687" s="10"/>
      <c r="H687" s="11"/>
    </row>
    <row r="688">
      <c r="B688" s="34"/>
    </row>
    <row r="690">
      <c r="A690" s="1"/>
      <c r="B690" s="3">
        <v>45794.0</v>
      </c>
      <c r="C690" s="4"/>
      <c r="D690" s="4"/>
      <c r="E690" s="4"/>
      <c r="F690" s="4"/>
      <c r="G690" s="4"/>
      <c r="H690" s="5"/>
    </row>
    <row r="691">
      <c r="B691" s="6" t="s">
        <v>0</v>
      </c>
      <c r="C691" s="4"/>
      <c r="D691" s="4"/>
      <c r="E691" s="4"/>
      <c r="F691" s="5"/>
      <c r="G691" s="7" t="s">
        <v>1</v>
      </c>
      <c r="H691" s="8"/>
    </row>
    <row r="692">
      <c r="B692" s="9" t="s">
        <v>2</v>
      </c>
      <c r="C692" s="9" t="s">
        <v>3</v>
      </c>
      <c r="D692" s="9" t="s">
        <v>4</v>
      </c>
      <c r="E692" s="9" t="s">
        <v>5</v>
      </c>
      <c r="F692" s="9" t="s">
        <v>6</v>
      </c>
      <c r="G692" s="10"/>
      <c r="H692" s="11"/>
    </row>
    <row r="693">
      <c r="B693" s="12">
        <v>1.0</v>
      </c>
      <c r="C693" s="13"/>
      <c r="D693" s="12"/>
      <c r="E693" s="12"/>
      <c r="F693" s="12"/>
      <c r="G693" s="14" t="s">
        <v>7</v>
      </c>
      <c r="H693" s="15">
        <f>H650 - SUMIF(F693:F702, "SR A/C - HDFC", E693:E702)-SUMIF(F719:F721, "SR A/C - HDFC", E719:E721)-SUMIF(F713:F715, "SR A/C - HDFC", E713:E715)+SUMIF(F707:F709, "SR A/C - HDFC", E707:E709)+SUMIF(F725:F730, "SR A/C - HDFC", E725:E730)</f>
        <v>3303.73</v>
      </c>
    </row>
    <row r="694">
      <c r="B694" s="12">
        <v>2.0</v>
      </c>
      <c r="C694" s="12"/>
      <c r="D694" s="12"/>
      <c r="E694" s="12"/>
      <c r="F694" s="12"/>
      <c r="G694" s="14" t="s">
        <v>8</v>
      </c>
      <c r="H694" s="15">
        <f>H651 - SUMIF(F693:F702, "DP A/C - Salary", E693:E702)-SUMIF(F719:F721, "DP A/C - Salary", E719:E721)-SUMIF(F713:F715, "DP A/C - Salary", E713:E715)+SUMIF(F707:F709, "DP A/C - Salary", E707:E709)+SUMIF(F725:F730, "DP A/C - Salary", E725:E730)</f>
        <v>5928</v>
      </c>
    </row>
    <row r="695">
      <c r="B695" s="12">
        <v>3.0</v>
      </c>
      <c r="C695" s="12"/>
      <c r="D695" s="12"/>
      <c r="E695" s="12"/>
      <c r="F695" s="12"/>
      <c r="G695" s="14" t="s">
        <v>9</v>
      </c>
      <c r="H695" s="15">
        <f>H652 - SUMIF(F693:F702, "SR CASH", E693:E702)-SUMIF(F719:F721, "SR CASH", E719:E721)-SUMIF(F713:F715, "SR CASH", E713:E715)+SUMIF(F707:F709, "SR CASH", E707:E709)+SUMIF(F725:F730, "SR CASH", E725:E730)</f>
        <v>1633</v>
      </c>
    </row>
    <row r="696">
      <c r="B696" s="12">
        <v>4.0</v>
      </c>
      <c r="C696" s="12"/>
      <c r="D696" s="12"/>
      <c r="E696" s="12"/>
      <c r="F696" s="12"/>
      <c r="G696" s="14" t="s">
        <v>10</v>
      </c>
      <c r="H696" s="15">
        <f>H653 - SUMIF(F693:F702, "DP CASH", E693:E702)-SUMIF(F719:F721, "DP CASH", E719:E721)-SUMIF(F713:F715, "DP CASH", E713:E715)+SUMIF(F707:F709, "DP CASH", E707:E709)+SUMIF(F725:F730, "DP CASH", E725:E730)</f>
        <v>839</v>
      </c>
    </row>
    <row r="697">
      <c r="B697" s="12">
        <v>5.0</v>
      </c>
      <c r="C697" s="12"/>
      <c r="D697" s="12"/>
      <c r="E697" s="12"/>
      <c r="F697" s="12"/>
      <c r="G697" s="14" t="s">
        <v>11</v>
      </c>
      <c r="H697" s="15">
        <f>H654 - SUMIF(F693:F702, "SR A/C - TDCC", E693:E702)-SUMIF(F719:F721, "SR A/C - TDCC", E719:E721)-SUMIF(F713:F715, "SR A/C - TDCC", E713:E715)+SUMIF(F707:F709, "SR A/C - TDCC", E707:E709)+SUMIF(F725:F730, "SR A/C - TDCC", E725:E730)</f>
        <v>106373.4</v>
      </c>
    </row>
    <row r="698">
      <c r="B698" s="12">
        <v>6.0</v>
      </c>
      <c r="C698" s="12"/>
      <c r="D698" s="12"/>
      <c r="E698" s="12"/>
      <c r="F698" s="12"/>
      <c r="G698" s="14" t="s">
        <v>12</v>
      </c>
      <c r="H698" s="15">
        <f>H655 - SUMIF(F693:F702, "DP A/C - IPPB", E693:E702)-SUMIF(F719:F721, "DP A/C - IPPB", E719:E721)-SUMIF(F713:F715, "DP A/C - IPPB", E713:E715)+SUMIF(F707:F709, "DP A/C - IPPB", E707:E709)+SUMIF(F725:F730, "DP A/C - IPPB", E725:E730)</f>
        <v>50</v>
      </c>
    </row>
    <row r="699">
      <c r="B699" s="12">
        <v>7.0</v>
      </c>
      <c r="C699" s="12"/>
      <c r="D699" s="12"/>
      <c r="E699" s="12"/>
      <c r="F699" s="12"/>
      <c r="G699" s="16"/>
      <c r="H699" s="5"/>
    </row>
    <row r="700">
      <c r="B700" s="12">
        <v>8.0</v>
      </c>
      <c r="C700" s="12"/>
      <c r="D700" s="12"/>
      <c r="E700" s="12"/>
      <c r="F700" s="12"/>
      <c r="G700" s="17" t="s">
        <v>13</v>
      </c>
      <c r="H700" s="5"/>
    </row>
    <row r="701">
      <c r="B701" s="12">
        <v>9.0</v>
      </c>
      <c r="C701" s="12"/>
      <c r="D701" s="12"/>
      <c r="E701" s="12"/>
      <c r="F701" s="12"/>
      <c r="G701" s="18">
        <f>E703+G658</f>
        <v>0</v>
      </c>
      <c r="H701" s="5"/>
    </row>
    <row r="702">
      <c r="B702" s="12">
        <v>10.0</v>
      </c>
      <c r="C702" s="12"/>
      <c r="D702" s="12"/>
      <c r="E702" s="12"/>
      <c r="F702" s="12"/>
      <c r="G702" s="19" t="s">
        <v>14</v>
      </c>
      <c r="H702" s="5"/>
    </row>
    <row r="703">
      <c r="B703" s="20" t="s">
        <v>15</v>
      </c>
      <c r="C703" s="4"/>
      <c r="D703" s="5"/>
      <c r="E703" s="9">
        <f>SUM(E693:E702)</f>
        <v>0</v>
      </c>
      <c r="F703" s="12"/>
      <c r="G703" s="16">
        <f>E710+G660</f>
        <v>0</v>
      </c>
      <c r="H703" s="5"/>
    </row>
    <row r="704">
      <c r="B704" s="16"/>
      <c r="C704" s="4"/>
      <c r="D704" s="4"/>
      <c r="E704" s="4"/>
      <c r="F704" s="5"/>
      <c r="G704" s="21" t="s">
        <v>16</v>
      </c>
      <c r="H704" s="5"/>
      <c r="I704" s="1"/>
    </row>
    <row r="705">
      <c r="B705" s="22" t="s">
        <v>17</v>
      </c>
      <c r="C705" s="4"/>
      <c r="D705" s="4"/>
      <c r="E705" s="4"/>
      <c r="F705" s="5"/>
      <c r="G705" s="16">
        <f>E716+G662-SUMIF(C707:C709,"Reimbursement",E707:E709)</f>
        <v>0</v>
      </c>
      <c r="H705" s="5"/>
    </row>
    <row r="706">
      <c r="B706" s="9" t="s">
        <v>2</v>
      </c>
      <c r="C706" s="23" t="s">
        <v>18</v>
      </c>
      <c r="D706" s="20" t="s">
        <v>4</v>
      </c>
      <c r="E706" s="9" t="s">
        <v>5</v>
      </c>
      <c r="F706" s="9" t="s">
        <v>6</v>
      </c>
      <c r="G706" s="24" t="s">
        <v>19</v>
      </c>
      <c r="H706" s="5"/>
    </row>
    <row r="707">
      <c r="B707" s="12">
        <v>1.0</v>
      </c>
      <c r="C707" s="28"/>
      <c r="D707" s="12"/>
      <c r="E707" s="12"/>
      <c r="F707" s="12"/>
      <c r="G707" s="26">
        <f>E722+G664</f>
        <v>0</v>
      </c>
      <c r="H707" s="5"/>
    </row>
    <row r="708">
      <c r="B708" s="12">
        <v>2.0</v>
      </c>
      <c r="C708" s="28"/>
      <c r="D708" s="12"/>
      <c r="E708" s="12"/>
      <c r="F708" s="12"/>
      <c r="G708" s="27"/>
      <c r="H708" s="8"/>
    </row>
    <row r="709">
      <c r="B709" s="12">
        <v>3.0</v>
      </c>
      <c r="C709" s="28"/>
      <c r="D709" s="12"/>
      <c r="E709" s="12"/>
      <c r="F709" s="12"/>
      <c r="G709" s="29"/>
      <c r="H709" s="30"/>
    </row>
    <row r="710">
      <c r="B710" s="20" t="s">
        <v>15</v>
      </c>
      <c r="C710" s="4"/>
      <c r="D710" s="5"/>
      <c r="E710" s="9">
        <f>SUM(E707:E709)</f>
        <v>0</v>
      </c>
      <c r="F710" s="12"/>
      <c r="G710" s="29"/>
      <c r="H710" s="30"/>
    </row>
    <row r="711">
      <c r="B711" s="31" t="s">
        <v>20</v>
      </c>
      <c r="C711" s="4"/>
      <c r="D711" s="4"/>
      <c r="E711" s="4"/>
      <c r="F711" s="5"/>
      <c r="G711" s="29"/>
      <c r="H711" s="30"/>
    </row>
    <row r="712">
      <c r="B712" s="9" t="s">
        <v>2</v>
      </c>
      <c r="C712" s="23" t="s">
        <v>21</v>
      </c>
      <c r="D712" s="20" t="s">
        <v>4</v>
      </c>
      <c r="E712" s="9" t="s">
        <v>5</v>
      </c>
      <c r="F712" s="9" t="s">
        <v>6</v>
      </c>
      <c r="G712" s="29"/>
      <c r="H712" s="30"/>
    </row>
    <row r="713">
      <c r="B713" s="12">
        <v>1.0</v>
      </c>
      <c r="C713" s="28"/>
      <c r="D713" s="12"/>
      <c r="E713" s="12"/>
      <c r="F713" s="12"/>
      <c r="G713" s="29"/>
      <c r="H713" s="30"/>
    </row>
    <row r="714">
      <c r="B714" s="12">
        <v>2.0</v>
      </c>
      <c r="C714" s="13"/>
      <c r="D714" s="12"/>
      <c r="E714" s="12"/>
      <c r="F714" s="12"/>
      <c r="G714" s="29"/>
      <c r="H714" s="30"/>
    </row>
    <row r="715">
      <c r="B715" s="12">
        <v>3.0</v>
      </c>
      <c r="C715" s="13"/>
      <c r="D715" s="12"/>
      <c r="E715" s="12"/>
      <c r="F715" s="12"/>
      <c r="G715" s="29"/>
      <c r="H715" s="30"/>
    </row>
    <row r="716">
      <c r="B716" s="20" t="s">
        <v>15</v>
      </c>
      <c r="C716" s="4"/>
      <c r="D716" s="5"/>
      <c r="E716" s="9">
        <f>SUM(E713:E715)</f>
        <v>0</v>
      </c>
      <c r="F716" s="12"/>
      <c r="G716" s="29"/>
      <c r="H716" s="30"/>
    </row>
    <row r="717">
      <c r="B717" s="32" t="s">
        <v>22</v>
      </c>
      <c r="C717" s="4"/>
      <c r="D717" s="4"/>
      <c r="E717" s="4"/>
      <c r="F717" s="5"/>
      <c r="G717" s="29"/>
      <c r="H717" s="30"/>
    </row>
    <row r="718">
      <c r="B718" s="9" t="s">
        <v>2</v>
      </c>
      <c r="C718" s="23" t="s">
        <v>23</v>
      </c>
      <c r="D718" s="20" t="s">
        <v>4</v>
      </c>
      <c r="E718" s="9" t="s">
        <v>5</v>
      </c>
      <c r="F718" s="9" t="s">
        <v>6</v>
      </c>
      <c r="G718" s="29"/>
      <c r="H718" s="30"/>
    </row>
    <row r="719">
      <c r="B719" s="12">
        <v>1.0</v>
      </c>
      <c r="C719" s="28"/>
      <c r="D719" s="12"/>
      <c r="E719" s="12"/>
      <c r="F719" s="12"/>
      <c r="G719" s="29"/>
      <c r="H719" s="30"/>
    </row>
    <row r="720">
      <c r="B720" s="12">
        <v>2.0</v>
      </c>
      <c r="C720" s="13"/>
      <c r="D720" s="12"/>
      <c r="E720" s="12"/>
      <c r="F720" s="12"/>
      <c r="G720" s="29"/>
      <c r="H720" s="30"/>
    </row>
    <row r="721">
      <c r="B721" s="12">
        <v>3.0</v>
      </c>
      <c r="C721" s="13"/>
      <c r="D721" s="12"/>
      <c r="E721" s="12"/>
      <c r="F721" s="12"/>
      <c r="G721" s="29"/>
      <c r="H721" s="30"/>
    </row>
    <row r="722">
      <c r="B722" s="20" t="s">
        <v>15</v>
      </c>
      <c r="C722" s="4"/>
      <c r="D722" s="5"/>
      <c r="E722" s="9">
        <f>SUM(E719:E721)</f>
        <v>0</v>
      </c>
      <c r="F722" s="12"/>
      <c r="G722" s="29"/>
      <c r="H722" s="30"/>
    </row>
    <row r="723">
      <c r="B723" s="32" t="s">
        <v>24</v>
      </c>
      <c r="C723" s="4"/>
      <c r="D723" s="4"/>
      <c r="E723" s="4"/>
      <c r="F723" s="5"/>
      <c r="G723" s="29"/>
      <c r="H723" s="30"/>
    </row>
    <row r="724">
      <c r="B724" s="9" t="s">
        <v>2</v>
      </c>
      <c r="C724" s="33" t="s">
        <v>25</v>
      </c>
      <c r="D724" s="33" t="s">
        <v>26</v>
      </c>
      <c r="E724" s="9" t="s">
        <v>5</v>
      </c>
      <c r="F724" s="9" t="s">
        <v>6</v>
      </c>
      <c r="G724" s="29"/>
      <c r="H724" s="30"/>
    </row>
    <row r="725">
      <c r="B725" s="12">
        <v>1.0</v>
      </c>
      <c r="C725" s="13"/>
      <c r="D725" s="13"/>
      <c r="E725" s="13"/>
      <c r="F725" s="13"/>
      <c r="G725" s="29"/>
      <c r="H725" s="30"/>
    </row>
    <row r="726">
      <c r="B726" s="12">
        <v>2.0</v>
      </c>
      <c r="C726" s="13"/>
      <c r="D726" s="13"/>
      <c r="E726" s="13"/>
      <c r="F726" s="13"/>
      <c r="G726" s="29"/>
      <c r="H726" s="30"/>
    </row>
    <row r="727">
      <c r="B727" s="12">
        <v>3.0</v>
      </c>
      <c r="C727" s="12"/>
      <c r="D727" s="12"/>
      <c r="E727" s="12"/>
      <c r="F727" s="12"/>
      <c r="G727" s="29"/>
      <c r="H727" s="30"/>
    </row>
    <row r="728">
      <c r="B728" s="12">
        <v>4.0</v>
      </c>
      <c r="C728" s="12"/>
      <c r="D728" s="12"/>
      <c r="E728" s="12"/>
      <c r="F728" s="12"/>
      <c r="G728" s="29"/>
      <c r="H728" s="30"/>
    </row>
    <row r="729">
      <c r="B729" s="12">
        <v>5.0</v>
      </c>
      <c r="C729" s="12"/>
      <c r="D729" s="12"/>
      <c r="E729" s="12"/>
      <c r="F729" s="12"/>
      <c r="G729" s="29"/>
      <c r="H729" s="30"/>
    </row>
    <row r="730">
      <c r="B730" s="12">
        <v>6.0</v>
      </c>
      <c r="C730" s="12"/>
      <c r="D730" s="12"/>
      <c r="E730" s="12"/>
      <c r="F730" s="12"/>
      <c r="G730" s="10"/>
      <c r="H730" s="11"/>
    </row>
    <row r="731">
      <c r="B731" s="34"/>
    </row>
    <row r="733">
      <c r="A733" s="1"/>
      <c r="B733" s="3">
        <v>45795.0</v>
      </c>
      <c r="C733" s="4"/>
      <c r="D733" s="4"/>
      <c r="E733" s="4"/>
      <c r="F733" s="4"/>
      <c r="G733" s="4"/>
      <c r="H733" s="5"/>
    </row>
    <row r="734">
      <c r="B734" s="6" t="s">
        <v>0</v>
      </c>
      <c r="C734" s="4"/>
      <c r="D734" s="4"/>
      <c r="E734" s="4"/>
      <c r="F734" s="5"/>
      <c r="G734" s="7" t="s">
        <v>1</v>
      </c>
      <c r="H734" s="8"/>
    </row>
    <row r="735">
      <c r="B735" s="9" t="s">
        <v>2</v>
      </c>
      <c r="C735" s="9" t="s">
        <v>3</v>
      </c>
      <c r="D735" s="9" t="s">
        <v>4</v>
      </c>
      <c r="E735" s="9" t="s">
        <v>5</v>
      </c>
      <c r="F735" s="9" t="s">
        <v>6</v>
      </c>
      <c r="G735" s="10"/>
      <c r="H735" s="11"/>
    </row>
    <row r="736">
      <c r="B736" s="12">
        <v>1.0</v>
      </c>
      <c r="C736" s="13"/>
      <c r="D736" s="13"/>
      <c r="E736" s="13"/>
      <c r="F736" s="12"/>
      <c r="G736" s="14" t="s">
        <v>7</v>
      </c>
      <c r="H736" s="15">
        <f>H693 - SUMIF(F736:F745, "SR A/C - HDFC", E736:E745)-SUMIF(F762:F764, "SR A/C - HDFC", E762:E764)-SUMIF(F756:F758, "SR A/C - HDFC", E756:E758)+SUMIF(F750:F752, "SR A/C - HDFC", E750:E752)+SUMIF(F768:F773, "SR A/C - HDFC", E768:E773)</f>
        <v>3303.73</v>
      </c>
    </row>
    <row r="737">
      <c r="B737" s="12">
        <v>2.0</v>
      </c>
      <c r="C737" s="13"/>
      <c r="D737" s="13"/>
      <c r="E737" s="13"/>
      <c r="F737" s="13"/>
      <c r="G737" s="14" t="s">
        <v>8</v>
      </c>
      <c r="H737" s="15">
        <f>H694 - SUMIF(F736:F745, "DP A/C - Salary", E736:E745)-SUMIF(F762:F764, "DP A/C - Salary", E762:E764)-SUMIF(F756:F758, "DP A/C - Salary", E756:E758)+SUMIF(F750:F752, "DP A/C - Salary", E750:E752)+SUMIF(F768:F773, "DP A/C - Salary", E768:E773)</f>
        <v>5928</v>
      </c>
    </row>
    <row r="738">
      <c r="B738" s="12">
        <v>3.0</v>
      </c>
      <c r="C738" s="13"/>
      <c r="D738" s="13"/>
      <c r="E738" s="13"/>
      <c r="F738" s="13"/>
      <c r="G738" s="14" t="s">
        <v>9</v>
      </c>
      <c r="H738" s="15">
        <f>H695 - SUMIF(F736:F745, "SR CASH", E736:E745)-SUMIF(F762:F764, "SR CASH", E762:E764)-SUMIF(F756:F758, "SR CASH", E756:E758)+SUMIF(F750:F752, "SR CASH", E750:E752)+SUMIF(F768:F773, "SR CASH", E768:E773)</f>
        <v>1633</v>
      </c>
    </row>
    <row r="739">
      <c r="B739" s="12">
        <v>4.0</v>
      </c>
      <c r="C739" s="12"/>
      <c r="D739" s="12"/>
      <c r="E739" s="12"/>
      <c r="F739" s="12"/>
      <c r="G739" s="14" t="s">
        <v>10</v>
      </c>
      <c r="H739" s="15">
        <f>H696 - SUMIF(F736:F745, "DP CASH", E736:E745)-SUMIF(F762:F764, "DP CASH", E762:E764)-SUMIF(F756:F758, "DP CASH", E756:E758)+SUMIF(F750:F752, "DP CASH", E750:E752)+SUMIF(F768:F773, "DP CASH", E768:E773)</f>
        <v>839</v>
      </c>
    </row>
    <row r="740">
      <c r="B740" s="12">
        <v>5.0</v>
      </c>
      <c r="C740" s="12"/>
      <c r="D740" s="12"/>
      <c r="E740" s="12"/>
      <c r="F740" s="12"/>
      <c r="G740" s="14" t="s">
        <v>11</v>
      </c>
      <c r="H740" s="15">
        <f>H697 - SUMIF(F736:F745, "SR A/C - TDCC", E736:E745)-SUMIF(F762:F764, "SR A/C - TDCC", E762:E764)-SUMIF(F756:F758, "SR A/C - TDCC", E756:E758)+SUMIF(F750:F752, "SR A/C - TDCC", E750:E752)+SUMIF(F768:F773, "SR A/C - TDCC", E768:E773)</f>
        <v>106373.4</v>
      </c>
    </row>
    <row r="741">
      <c r="B741" s="12">
        <v>6.0</v>
      </c>
      <c r="C741" s="12"/>
      <c r="D741" s="12"/>
      <c r="E741" s="12"/>
      <c r="F741" s="12"/>
      <c r="G741" s="14" t="s">
        <v>12</v>
      </c>
      <c r="H741" s="15">
        <f>H698 - SUMIF(F736:F745, "DP A/C - IPPB", E736:E745)-SUMIF(F762:F764, "DP A/C - IPPB", E762:E764)-SUMIF(F756:F758, "DP A/C - IPPB", E756:E758)+SUMIF(F750:F752, "DP A/C - IPPB", E750:E752)+SUMIF(F768:F773, "DP A/C - IPPB", E768:E773)</f>
        <v>50</v>
      </c>
    </row>
    <row r="742">
      <c r="B742" s="12">
        <v>7.0</v>
      </c>
      <c r="C742" s="12"/>
      <c r="D742" s="12"/>
      <c r="E742" s="12"/>
      <c r="F742" s="12"/>
      <c r="G742" s="16"/>
      <c r="H742" s="5"/>
    </row>
    <row r="743">
      <c r="B743" s="12">
        <v>8.0</v>
      </c>
      <c r="C743" s="12"/>
      <c r="D743" s="12"/>
      <c r="E743" s="12"/>
      <c r="F743" s="12"/>
      <c r="G743" s="17" t="s">
        <v>13</v>
      </c>
      <c r="H743" s="5"/>
    </row>
    <row r="744">
      <c r="B744" s="12">
        <v>9.0</v>
      </c>
      <c r="C744" s="12"/>
      <c r="D744" s="12"/>
      <c r="E744" s="12"/>
      <c r="F744" s="12"/>
      <c r="G744" s="18">
        <f>E746+G701</f>
        <v>0</v>
      </c>
      <c r="H744" s="5"/>
    </row>
    <row r="745">
      <c r="B745" s="12">
        <v>10.0</v>
      </c>
      <c r="C745" s="12"/>
      <c r="D745" s="12"/>
      <c r="E745" s="12"/>
      <c r="F745" s="12"/>
      <c r="G745" s="19" t="s">
        <v>14</v>
      </c>
      <c r="H745" s="5"/>
    </row>
    <row r="746">
      <c r="B746" s="20" t="s">
        <v>15</v>
      </c>
      <c r="C746" s="4"/>
      <c r="D746" s="5"/>
      <c r="E746" s="9">
        <f>SUM(E736:E745)</f>
        <v>0</v>
      </c>
      <c r="F746" s="12"/>
      <c r="G746" s="16">
        <f>E753+G703</f>
        <v>0</v>
      </c>
      <c r="H746" s="5"/>
    </row>
    <row r="747">
      <c r="B747" s="16"/>
      <c r="C747" s="4"/>
      <c r="D747" s="4"/>
      <c r="E747" s="4"/>
      <c r="F747" s="5"/>
      <c r="G747" s="21" t="s">
        <v>16</v>
      </c>
      <c r="H747" s="5"/>
      <c r="I747" s="1"/>
    </row>
    <row r="748">
      <c r="B748" s="22" t="s">
        <v>17</v>
      </c>
      <c r="C748" s="4"/>
      <c r="D748" s="4"/>
      <c r="E748" s="4"/>
      <c r="F748" s="5"/>
      <c r="G748" s="16">
        <f>E759+G705-SUMIF(C750:C752,"Reimbursement",E750:E752)</f>
        <v>0</v>
      </c>
      <c r="H748" s="5"/>
    </row>
    <row r="749">
      <c r="B749" s="9" t="s">
        <v>2</v>
      </c>
      <c r="C749" s="23" t="s">
        <v>18</v>
      </c>
      <c r="D749" s="20" t="s">
        <v>4</v>
      </c>
      <c r="E749" s="9" t="s">
        <v>5</v>
      </c>
      <c r="F749" s="9" t="s">
        <v>6</v>
      </c>
      <c r="G749" s="24" t="s">
        <v>19</v>
      </c>
      <c r="H749" s="5"/>
    </row>
    <row r="750">
      <c r="B750" s="12">
        <v>1.0</v>
      </c>
      <c r="C750" s="28"/>
      <c r="D750" s="12"/>
      <c r="E750" s="12"/>
      <c r="F750" s="12"/>
      <c r="G750" s="26">
        <f>E765+G707</f>
        <v>0</v>
      </c>
      <c r="H750" s="5"/>
    </row>
    <row r="751">
      <c r="B751" s="12">
        <v>2.0</v>
      </c>
      <c r="C751" s="28"/>
      <c r="D751" s="12"/>
      <c r="E751" s="12"/>
      <c r="F751" s="12"/>
      <c r="G751" s="27"/>
      <c r="H751" s="8"/>
    </row>
    <row r="752">
      <c r="B752" s="12">
        <v>3.0</v>
      </c>
      <c r="C752" s="28"/>
      <c r="D752" s="12"/>
      <c r="E752" s="12"/>
      <c r="F752" s="12"/>
      <c r="G752" s="29"/>
      <c r="H752" s="30"/>
    </row>
    <row r="753">
      <c r="B753" s="20" t="s">
        <v>15</v>
      </c>
      <c r="C753" s="4"/>
      <c r="D753" s="5"/>
      <c r="E753" s="9">
        <f>SUM(E750:E752)</f>
        <v>0</v>
      </c>
      <c r="F753" s="12"/>
      <c r="G753" s="29"/>
      <c r="H753" s="30"/>
    </row>
    <row r="754">
      <c r="B754" s="31" t="s">
        <v>20</v>
      </c>
      <c r="C754" s="4"/>
      <c r="D754" s="4"/>
      <c r="E754" s="4"/>
      <c r="F754" s="5"/>
      <c r="G754" s="29"/>
      <c r="H754" s="30"/>
    </row>
    <row r="755">
      <c r="B755" s="9" t="s">
        <v>2</v>
      </c>
      <c r="C755" s="23" t="s">
        <v>21</v>
      </c>
      <c r="D755" s="20" t="s">
        <v>4</v>
      </c>
      <c r="E755" s="9" t="s">
        <v>5</v>
      </c>
      <c r="F755" s="9" t="s">
        <v>6</v>
      </c>
      <c r="G755" s="29"/>
      <c r="H755" s="30"/>
    </row>
    <row r="756">
      <c r="B756" s="12">
        <v>1.0</v>
      </c>
      <c r="C756" s="25"/>
      <c r="D756" s="13"/>
      <c r="E756" s="13"/>
      <c r="F756" s="13"/>
      <c r="G756" s="29"/>
      <c r="H756" s="30"/>
    </row>
    <row r="757">
      <c r="B757" s="12">
        <v>2.0</v>
      </c>
      <c r="C757" s="13"/>
      <c r="D757" s="12"/>
      <c r="E757" s="12"/>
      <c r="F757" s="12"/>
      <c r="G757" s="29"/>
      <c r="H757" s="30"/>
    </row>
    <row r="758">
      <c r="B758" s="12">
        <v>3.0</v>
      </c>
      <c r="C758" s="13"/>
      <c r="D758" s="12"/>
      <c r="E758" s="12"/>
      <c r="F758" s="12"/>
      <c r="G758" s="29"/>
      <c r="H758" s="30"/>
    </row>
    <row r="759">
      <c r="B759" s="20" t="s">
        <v>15</v>
      </c>
      <c r="C759" s="4"/>
      <c r="D759" s="5"/>
      <c r="E759" s="9">
        <f>SUM(E756:E758)</f>
        <v>0</v>
      </c>
      <c r="F759" s="12"/>
      <c r="G759" s="29"/>
      <c r="H759" s="30"/>
    </row>
    <row r="760">
      <c r="B760" s="32" t="s">
        <v>22</v>
      </c>
      <c r="C760" s="4"/>
      <c r="D760" s="4"/>
      <c r="E760" s="4"/>
      <c r="F760" s="5"/>
      <c r="G760" s="29"/>
      <c r="H760" s="30"/>
    </row>
    <row r="761">
      <c r="B761" s="9" t="s">
        <v>2</v>
      </c>
      <c r="C761" s="23" t="s">
        <v>23</v>
      </c>
      <c r="D761" s="20" t="s">
        <v>4</v>
      </c>
      <c r="E761" s="9" t="s">
        <v>5</v>
      </c>
      <c r="F761" s="9" t="s">
        <v>6</v>
      </c>
      <c r="G761" s="29"/>
      <c r="H761" s="30"/>
    </row>
    <row r="762">
      <c r="B762" s="12">
        <v>1.0</v>
      </c>
      <c r="C762" s="28"/>
      <c r="D762" s="12"/>
      <c r="E762" s="12"/>
      <c r="F762" s="12"/>
      <c r="G762" s="29"/>
      <c r="H762" s="30"/>
    </row>
    <row r="763">
      <c r="B763" s="12">
        <v>2.0</v>
      </c>
      <c r="C763" s="13"/>
      <c r="D763" s="12"/>
      <c r="E763" s="12"/>
      <c r="F763" s="12"/>
      <c r="G763" s="29"/>
      <c r="H763" s="30"/>
    </row>
    <row r="764">
      <c r="B764" s="12">
        <v>3.0</v>
      </c>
      <c r="C764" s="13"/>
      <c r="D764" s="12"/>
      <c r="E764" s="12"/>
      <c r="F764" s="12"/>
      <c r="G764" s="29"/>
      <c r="H764" s="30"/>
    </row>
    <row r="765">
      <c r="B765" s="20" t="s">
        <v>15</v>
      </c>
      <c r="C765" s="4"/>
      <c r="D765" s="5"/>
      <c r="E765" s="9">
        <f>SUM(E762:E764)</f>
        <v>0</v>
      </c>
      <c r="F765" s="12"/>
      <c r="G765" s="29"/>
      <c r="H765" s="30"/>
    </row>
    <row r="766">
      <c r="B766" s="32" t="s">
        <v>24</v>
      </c>
      <c r="C766" s="4"/>
      <c r="D766" s="4"/>
      <c r="E766" s="4"/>
      <c r="F766" s="5"/>
      <c r="G766" s="29"/>
      <c r="H766" s="30"/>
    </row>
    <row r="767">
      <c r="B767" s="9" t="s">
        <v>2</v>
      </c>
      <c r="C767" s="33" t="s">
        <v>25</v>
      </c>
      <c r="D767" s="33" t="s">
        <v>26</v>
      </c>
      <c r="E767" s="9" t="s">
        <v>5</v>
      </c>
      <c r="F767" s="9" t="s">
        <v>6</v>
      </c>
      <c r="G767" s="29"/>
      <c r="H767" s="30"/>
    </row>
    <row r="768">
      <c r="B768" s="12">
        <v>1.0</v>
      </c>
      <c r="C768" s="13"/>
      <c r="D768" s="13"/>
      <c r="E768" s="12"/>
      <c r="F768" s="12"/>
      <c r="G768" s="29"/>
      <c r="H768" s="30"/>
    </row>
    <row r="769">
      <c r="B769" s="12">
        <v>2.0</v>
      </c>
      <c r="C769" s="13"/>
      <c r="D769" s="13"/>
      <c r="E769" s="12"/>
      <c r="F769" s="12"/>
      <c r="G769" s="29"/>
      <c r="H769" s="30"/>
    </row>
    <row r="770">
      <c r="B770" s="12">
        <v>3.0</v>
      </c>
      <c r="C770" s="12"/>
      <c r="D770" s="12"/>
      <c r="E770" s="12"/>
      <c r="F770" s="12"/>
      <c r="G770" s="29"/>
      <c r="H770" s="30"/>
    </row>
    <row r="771">
      <c r="B771" s="12">
        <v>4.0</v>
      </c>
      <c r="C771" s="12"/>
      <c r="D771" s="12"/>
      <c r="E771" s="12"/>
      <c r="F771" s="12"/>
      <c r="G771" s="29"/>
      <c r="H771" s="30"/>
    </row>
    <row r="772">
      <c r="B772" s="12">
        <v>5.0</v>
      </c>
      <c r="C772" s="12"/>
      <c r="D772" s="12"/>
      <c r="E772" s="12"/>
      <c r="F772" s="12"/>
      <c r="G772" s="29"/>
      <c r="H772" s="30"/>
    </row>
    <row r="773">
      <c r="B773" s="12">
        <v>6.0</v>
      </c>
      <c r="C773" s="12"/>
      <c r="D773" s="12"/>
      <c r="E773" s="12"/>
      <c r="F773" s="12"/>
      <c r="G773" s="10"/>
      <c r="H773" s="11"/>
    </row>
    <row r="774">
      <c r="B774" s="34"/>
    </row>
    <row r="776">
      <c r="A776" s="1"/>
      <c r="B776" s="3">
        <v>45796.0</v>
      </c>
      <c r="C776" s="4"/>
      <c r="D776" s="4"/>
      <c r="E776" s="4"/>
      <c r="F776" s="4"/>
      <c r="G776" s="4"/>
      <c r="H776" s="5"/>
    </row>
    <row r="777">
      <c r="B777" s="6" t="s">
        <v>0</v>
      </c>
      <c r="C777" s="4"/>
      <c r="D777" s="4"/>
      <c r="E777" s="4"/>
      <c r="F777" s="5"/>
      <c r="G777" s="7" t="s">
        <v>1</v>
      </c>
      <c r="H777" s="8"/>
    </row>
    <row r="778">
      <c r="B778" s="9" t="s">
        <v>2</v>
      </c>
      <c r="C778" s="9" t="s">
        <v>3</v>
      </c>
      <c r="D778" s="9" t="s">
        <v>4</v>
      </c>
      <c r="E778" s="9" t="s">
        <v>5</v>
      </c>
      <c r="F778" s="9" t="s">
        <v>6</v>
      </c>
      <c r="G778" s="10"/>
      <c r="H778" s="11"/>
    </row>
    <row r="779">
      <c r="B779" s="12">
        <v>1.0</v>
      </c>
      <c r="C779" s="13"/>
      <c r="D779" s="13"/>
      <c r="E779" s="13"/>
      <c r="F779" s="12"/>
      <c r="G779" s="14" t="s">
        <v>7</v>
      </c>
      <c r="H779" s="15">
        <f>H736 - SUMIF(F779:F788, "SR A/C - HDFC", E779:E788)-SUMIF(F805:F807, "SR A/C - HDFC", E805:E807)-SUMIF(F799:F801, "SR A/C - HDFC", E799:E801)+SUMIF(F793:F795, "SR A/C - HDFC", E793:E795)+SUMIF(F811:F816, "SR A/C - HDFC", E811:E816)</f>
        <v>3303.73</v>
      </c>
    </row>
    <row r="780">
      <c r="B780" s="12">
        <v>2.0</v>
      </c>
      <c r="C780" s="13"/>
      <c r="D780" s="13"/>
      <c r="E780" s="13"/>
      <c r="F780" s="13"/>
      <c r="G780" s="14" t="s">
        <v>8</v>
      </c>
      <c r="H780" s="15">
        <f>H737 - SUMIF(F779:F788, "DP A/C - Salary", E779:E788)-SUMIF(F805:F807, "DP A/C - Salary", E805:E807)-SUMIF(F799:F801, "DP A/C - Salary", E799:E801)+SUMIF(F793:F795, "DP A/C - Salary", E793:E795)+SUMIF(F811:F816, "DP A/C - Salary", E811:E816)</f>
        <v>5928</v>
      </c>
    </row>
    <row r="781">
      <c r="B781" s="12">
        <v>3.0</v>
      </c>
      <c r="C781" s="13"/>
      <c r="D781" s="13"/>
      <c r="E781" s="13"/>
      <c r="F781" s="12"/>
      <c r="G781" s="14" t="s">
        <v>9</v>
      </c>
      <c r="H781" s="15">
        <f>H738 - SUMIF(F779:F788, "SR CASH", E779:E788)-SUMIF(F805:F807, "SR CASH", E805:E807)-SUMIF(F799:F801, "SR CASH", E799:E801)+SUMIF(F793:F795, "SR CASH", E793:E795)+SUMIF(F811:F816, "SR CASH", E811:E816)</f>
        <v>1633</v>
      </c>
    </row>
    <row r="782">
      <c r="B782" s="12">
        <v>4.0</v>
      </c>
      <c r="C782" s="13"/>
      <c r="D782" s="13"/>
      <c r="E782" s="13"/>
      <c r="F782" s="13"/>
      <c r="G782" s="14" t="s">
        <v>10</v>
      </c>
      <c r="H782" s="15">
        <f>H739 - SUMIF(F779:F788, "DP CASH", E779:E788)-SUMIF(F805:F807, "DP CASH", E805:E807)-SUMIF(F799:F801, "DP CASH", E799:E801)+SUMIF(F793:F795, "DP CASH", E793:E795)+SUMIF(F811:F816, "DP CASH", E811:E816)</f>
        <v>839</v>
      </c>
    </row>
    <row r="783">
      <c r="B783" s="12">
        <v>5.0</v>
      </c>
      <c r="C783" s="13"/>
      <c r="D783" s="13"/>
      <c r="E783" s="13"/>
      <c r="F783" s="13"/>
      <c r="G783" s="14" t="s">
        <v>11</v>
      </c>
      <c r="H783" s="15">
        <f>H740 - SUMIF(F779:F788, "SR A/C - TDCC", E779:E788)-SUMIF(F805:F807, "SR A/C - TDCC", E805:E807)-SUMIF(F799:F801, "SR A/C - TDCC", E799:E801)+SUMIF(F793:F795, "SR A/C - TDCC", E793:E795)+SUMIF(F811:F816, "SR A/C - TDCC", E811:E816)</f>
        <v>106373.4</v>
      </c>
    </row>
    <row r="784">
      <c r="B784" s="12">
        <v>6.0</v>
      </c>
      <c r="C784" s="13"/>
      <c r="D784" s="13"/>
      <c r="E784" s="13"/>
      <c r="F784" s="13"/>
      <c r="G784" s="14" t="s">
        <v>12</v>
      </c>
      <c r="H784" s="15">
        <f>H741 - SUMIF(F779:F788, "DP A/C - IPPB", E779:E788)-SUMIF(F805:F807, "DP A/C - IPPB", E805:E807)-SUMIF(F799:F801, "DP A/C - IPPB", E799:E801)+SUMIF(F793:F795, "DP A/C - IPPB", E793:E795)+SUMIF(F811:F816, "DP A/C - IPPB", E811:E816)</f>
        <v>50</v>
      </c>
    </row>
    <row r="785">
      <c r="B785" s="12">
        <v>7.0</v>
      </c>
      <c r="C785" s="12"/>
      <c r="D785" s="12"/>
      <c r="E785" s="12"/>
      <c r="F785" s="12"/>
      <c r="G785" s="16"/>
      <c r="H785" s="5"/>
    </row>
    <row r="786">
      <c r="B786" s="12">
        <v>8.0</v>
      </c>
      <c r="C786" s="12"/>
      <c r="D786" s="12"/>
      <c r="E786" s="12"/>
      <c r="F786" s="12"/>
      <c r="G786" s="17" t="s">
        <v>13</v>
      </c>
      <c r="H786" s="5"/>
    </row>
    <row r="787">
      <c r="B787" s="12">
        <v>9.0</v>
      </c>
      <c r="C787" s="12"/>
      <c r="D787" s="12"/>
      <c r="E787" s="12"/>
      <c r="F787" s="12"/>
      <c r="G787" s="18">
        <f>E789+G744</f>
        <v>0</v>
      </c>
      <c r="H787" s="5"/>
    </row>
    <row r="788">
      <c r="B788" s="12">
        <v>10.0</v>
      </c>
      <c r="C788" s="12"/>
      <c r="D788" s="12"/>
      <c r="E788" s="12"/>
      <c r="F788" s="12"/>
      <c r="G788" s="19" t="s">
        <v>14</v>
      </c>
      <c r="H788" s="5"/>
    </row>
    <row r="789">
      <c r="B789" s="20" t="s">
        <v>15</v>
      </c>
      <c r="C789" s="4"/>
      <c r="D789" s="5"/>
      <c r="E789" s="9">
        <f>SUM(E779:E788)</f>
        <v>0</v>
      </c>
      <c r="F789" s="12"/>
      <c r="G789" s="16">
        <f>E796+G746</f>
        <v>0</v>
      </c>
      <c r="H789" s="5"/>
    </row>
    <row r="790">
      <c r="B790" s="16"/>
      <c r="C790" s="4"/>
      <c r="D790" s="4"/>
      <c r="E790" s="4"/>
      <c r="F790" s="5"/>
      <c r="G790" s="21" t="s">
        <v>16</v>
      </c>
      <c r="H790" s="5"/>
      <c r="I790" s="1"/>
    </row>
    <row r="791">
      <c r="B791" s="22" t="s">
        <v>17</v>
      </c>
      <c r="C791" s="4"/>
      <c r="D791" s="4"/>
      <c r="E791" s="4"/>
      <c r="F791" s="5"/>
      <c r="G791" s="16">
        <f>E802+G748-SUMIF(C793:C795,"Reimbursement",E793:E795)</f>
        <v>0</v>
      </c>
      <c r="H791" s="5"/>
    </row>
    <row r="792">
      <c r="B792" s="9" t="s">
        <v>2</v>
      </c>
      <c r="C792" s="23" t="s">
        <v>18</v>
      </c>
      <c r="D792" s="20" t="s">
        <v>4</v>
      </c>
      <c r="E792" s="9" t="s">
        <v>5</v>
      </c>
      <c r="F792" s="9" t="s">
        <v>6</v>
      </c>
      <c r="G792" s="24" t="s">
        <v>19</v>
      </c>
      <c r="H792" s="5"/>
    </row>
    <row r="793">
      <c r="B793" s="12">
        <v>1.0</v>
      </c>
      <c r="C793" s="28"/>
      <c r="D793" s="12"/>
      <c r="E793" s="12"/>
      <c r="F793" s="12"/>
      <c r="G793" s="26">
        <f>E808+G750</f>
        <v>0</v>
      </c>
      <c r="H793" s="5"/>
    </row>
    <row r="794">
      <c r="B794" s="12">
        <v>2.0</v>
      </c>
      <c r="C794" s="28"/>
      <c r="D794" s="12"/>
      <c r="E794" s="12"/>
      <c r="F794" s="12"/>
      <c r="G794" s="27"/>
      <c r="H794" s="8"/>
    </row>
    <row r="795">
      <c r="B795" s="12">
        <v>3.0</v>
      </c>
      <c r="C795" s="28"/>
      <c r="D795" s="12"/>
      <c r="E795" s="12"/>
      <c r="F795" s="12"/>
      <c r="G795" s="29"/>
      <c r="H795" s="30"/>
    </row>
    <row r="796">
      <c r="B796" s="20" t="s">
        <v>15</v>
      </c>
      <c r="C796" s="4"/>
      <c r="D796" s="5"/>
      <c r="E796" s="9">
        <f>SUM(E793:E795)</f>
        <v>0</v>
      </c>
      <c r="F796" s="12"/>
      <c r="G796" s="29"/>
      <c r="H796" s="30"/>
    </row>
    <row r="797">
      <c r="B797" s="31" t="s">
        <v>20</v>
      </c>
      <c r="C797" s="4"/>
      <c r="D797" s="4"/>
      <c r="E797" s="4"/>
      <c r="F797" s="5"/>
      <c r="G797" s="29"/>
      <c r="H797" s="30"/>
    </row>
    <row r="798">
      <c r="B798" s="9" t="s">
        <v>2</v>
      </c>
      <c r="C798" s="23" t="s">
        <v>21</v>
      </c>
      <c r="D798" s="20" t="s">
        <v>4</v>
      </c>
      <c r="E798" s="9" t="s">
        <v>5</v>
      </c>
      <c r="F798" s="9" t="s">
        <v>6</v>
      </c>
      <c r="G798" s="29"/>
      <c r="H798" s="30"/>
    </row>
    <row r="799">
      <c r="B799" s="12">
        <v>1.0</v>
      </c>
      <c r="C799" s="28"/>
      <c r="D799" s="12"/>
      <c r="E799" s="12"/>
      <c r="F799" s="12"/>
      <c r="G799" s="29"/>
      <c r="H799" s="30"/>
    </row>
    <row r="800">
      <c r="B800" s="12">
        <v>2.0</v>
      </c>
      <c r="C800" s="13"/>
      <c r="D800" s="12"/>
      <c r="E800" s="12"/>
      <c r="F800" s="12"/>
      <c r="G800" s="29"/>
      <c r="H800" s="30"/>
    </row>
    <row r="801">
      <c r="B801" s="12">
        <v>3.0</v>
      </c>
      <c r="C801" s="13"/>
      <c r="D801" s="12"/>
      <c r="E801" s="12"/>
      <c r="F801" s="12"/>
      <c r="G801" s="29"/>
      <c r="H801" s="30"/>
    </row>
    <row r="802">
      <c r="B802" s="20" t="s">
        <v>15</v>
      </c>
      <c r="C802" s="4"/>
      <c r="D802" s="5"/>
      <c r="E802" s="9">
        <f>SUM(E799:E801)</f>
        <v>0</v>
      </c>
      <c r="F802" s="12"/>
      <c r="G802" s="29"/>
      <c r="H802" s="30"/>
    </row>
    <row r="803">
      <c r="B803" s="32" t="s">
        <v>22</v>
      </c>
      <c r="C803" s="4"/>
      <c r="D803" s="4"/>
      <c r="E803" s="4"/>
      <c r="F803" s="5"/>
      <c r="G803" s="29"/>
      <c r="H803" s="30"/>
    </row>
    <row r="804">
      <c r="B804" s="9" t="s">
        <v>2</v>
      </c>
      <c r="C804" s="23" t="s">
        <v>23</v>
      </c>
      <c r="D804" s="20" t="s">
        <v>4</v>
      </c>
      <c r="E804" s="9" t="s">
        <v>5</v>
      </c>
      <c r="F804" s="9" t="s">
        <v>6</v>
      </c>
      <c r="G804" s="29"/>
      <c r="H804" s="30"/>
    </row>
    <row r="805">
      <c r="B805" s="12">
        <v>1.0</v>
      </c>
      <c r="C805" s="28"/>
      <c r="D805" s="12"/>
      <c r="E805" s="12"/>
      <c r="F805" s="12"/>
      <c r="G805" s="29"/>
      <c r="H805" s="30"/>
    </row>
    <row r="806">
      <c r="B806" s="12">
        <v>2.0</v>
      </c>
      <c r="C806" s="13"/>
      <c r="D806" s="12"/>
      <c r="E806" s="12"/>
      <c r="F806" s="12"/>
      <c r="G806" s="29"/>
      <c r="H806" s="30"/>
    </row>
    <row r="807">
      <c r="B807" s="12">
        <v>3.0</v>
      </c>
      <c r="C807" s="13"/>
      <c r="D807" s="12"/>
      <c r="E807" s="12"/>
      <c r="F807" s="12"/>
      <c r="G807" s="29"/>
      <c r="H807" s="30"/>
    </row>
    <row r="808">
      <c r="B808" s="20" t="s">
        <v>15</v>
      </c>
      <c r="C808" s="4"/>
      <c r="D808" s="5"/>
      <c r="E808" s="9">
        <f>SUM(E805:E807)</f>
        <v>0</v>
      </c>
      <c r="F808" s="12"/>
      <c r="G808" s="29"/>
      <c r="H808" s="30"/>
    </row>
    <row r="809">
      <c r="B809" s="32" t="s">
        <v>24</v>
      </c>
      <c r="C809" s="4"/>
      <c r="D809" s="4"/>
      <c r="E809" s="4"/>
      <c r="F809" s="5"/>
      <c r="G809" s="29"/>
      <c r="H809" s="30"/>
    </row>
    <row r="810">
      <c r="B810" s="9" t="s">
        <v>2</v>
      </c>
      <c r="C810" s="33" t="s">
        <v>25</v>
      </c>
      <c r="D810" s="33" t="s">
        <v>26</v>
      </c>
      <c r="E810" s="9" t="s">
        <v>5</v>
      </c>
      <c r="F810" s="9" t="s">
        <v>6</v>
      </c>
      <c r="G810" s="29"/>
      <c r="H810" s="30"/>
    </row>
    <row r="811">
      <c r="B811" s="12">
        <v>1.0</v>
      </c>
      <c r="C811" s="13"/>
      <c r="D811" s="13"/>
      <c r="E811" s="12"/>
      <c r="F811" s="12"/>
      <c r="G811" s="29"/>
      <c r="H811" s="30"/>
    </row>
    <row r="812">
      <c r="B812" s="12">
        <v>2.0</v>
      </c>
      <c r="C812" s="13"/>
      <c r="D812" s="13"/>
      <c r="E812" s="12"/>
      <c r="F812" s="12"/>
      <c r="G812" s="29"/>
      <c r="H812" s="30"/>
    </row>
    <row r="813">
      <c r="B813" s="12">
        <v>3.0</v>
      </c>
      <c r="C813" s="12"/>
      <c r="D813" s="12"/>
      <c r="E813" s="12"/>
      <c r="F813" s="12"/>
      <c r="G813" s="29"/>
      <c r="H813" s="30"/>
    </row>
    <row r="814">
      <c r="B814" s="12">
        <v>4.0</v>
      </c>
      <c r="C814" s="12"/>
      <c r="D814" s="12"/>
      <c r="E814" s="12"/>
      <c r="F814" s="12"/>
      <c r="G814" s="29"/>
      <c r="H814" s="30"/>
    </row>
    <row r="815">
      <c r="B815" s="12">
        <v>5.0</v>
      </c>
      <c r="C815" s="12"/>
      <c r="D815" s="12"/>
      <c r="E815" s="12"/>
      <c r="F815" s="12"/>
      <c r="G815" s="29"/>
      <c r="H815" s="30"/>
    </row>
    <row r="816">
      <c r="B816" s="12">
        <v>6.0</v>
      </c>
      <c r="C816" s="12"/>
      <c r="D816" s="12"/>
      <c r="E816" s="12"/>
      <c r="F816" s="12"/>
      <c r="G816" s="10"/>
      <c r="H816" s="11"/>
    </row>
    <row r="817">
      <c r="B817" s="34"/>
    </row>
    <row r="819">
      <c r="A819" s="1"/>
      <c r="B819" s="3">
        <v>45797.0</v>
      </c>
      <c r="C819" s="4"/>
      <c r="D819" s="4"/>
      <c r="E819" s="4"/>
      <c r="F819" s="4"/>
      <c r="G819" s="4"/>
      <c r="H819" s="5"/>
    </row>
    <row r="820">
      <c r="B820" s="6" t="s">
        <v>0</v>
      </c>
      <c r="C820" s="4"/>
      <c r="D820" s="4"/>
      <c r="E820" s="4"/>
      <c r="F820" s="5"/>
      <c r="G820" s="7" t="s">
        <v>1</v>
      </c>
      <c r="H820" s="8"/>
    </row>
    <row r="821">
      <c r="B821" s="9" t="s">
        <v>2</v>
      </c>
      <c r="C821" s="9" t="s">
        <v>3</v>
      </c>
      <c r="D821" s="9" t="s">
        <v>4</v>
      </c>
      <c r="E821" s="9" t="s">
        <v>5</v>
      </c>
      <c r="F821" s="9" t="s">
        <v>6</v>
      </c>
      <c r="G821" s="10"/>
      <c r="H821" s="11"/>
    </row>
    <row r="822">
      <c r="B822" s="12">
        <v>1.0</v>
      </c>
      <c r="C822" s="13"/>
      <c r="D822" s="13"/>
      <c r="E822" s="13"/>
      <c r="F822" s="12"/>
      <c r="G822" s="14" t="s">
        <v>7</v>
      </c>
      <c r="H822" s="15">
        <f>H779 - SUMIF(F822:F831, "SR A/C - HDFC", E822:E831)-SUMIF(F848:F850, "SR A/C - HDFC", E848:E850)-SUMIF(F842:F844, "SR A/C - HDFC", E842:E844)+SUMIF(F836:F838, "SR A/C - HDFC", E836:E838)+SUMIF(F854:F859, "SR A/C - HDFC", E854:E859)</f>
        <v>3303.73</v>
      </c>
    </row>
    <row r="823">
      <c r="B823" s="12">
        <v>2.0</v>
      </c>
      <c r="C823" s="12"/>
      <c r="D823" s="12"/>
      <c r="E823" s="12"/>
      <c r="F823" s="12"/>
      <c r="G823" s="14" t="s">
        <v>8</v>
      </c>
      <c r="H823" s="15">
        <f>H780 - SUMIF(F822:F831, "DP A/C - Salary", E822:E831)-SUMIF(F848:F850, "DP A/C - Salary", E848:E850)-SUMIF(F842:F844, "DP A/C - Salary", E842:E844)+SUMIF(F836:F838, "DP A/C - Salary", E836:E838)+SUMIF(F854:F859, "DP A/C - Salary", E854:E859)</f>
        <v>5928</v>
      </c>
    </row>
    <row r="824">
      <c r="B824" s="12">
        <v>3.0</v>
      </c>
      <c r="C824" s="12"/>
      <c r="D824" s="12"/>
      <c r="E824" s="12"/>
      <c r="F824" s="12"/>
      <c r="G824" s="14" t="s">
        <v>9</v>
      </c>
      <c r="H824" s="15">
        <f>H781 - SUMIF(F822:F831, "SR CASH", E822:E831)-SUMIF(F848:F850, "SR CASH", E848:E850)-SUMIF(F842:F844, "SR CASH", E842:E844)+SUMIF(F836:F838, "SR CASH", E836:E838)+SUMIF(F854:F859, "SR CASH", E854:E859)</f>
        <v>1633</v>
      </c>
    </row>
    <row r="825">
      <c r="B825" s="12">
        <v>4.0</v>
      </c>
      <c r="C825" s="12"/>
      <c r="D825" s="12"/>
      <c r="E825" s="12"/>
      <c r="F825" s="12"/>
      <c r="G825" s="14" t="s">
        <v>10</v>
      </c>
      <c r="H825" s="15">
        <f>H782 - SUMIF(F822:F831, "DP CASH", E822:E831)-SUMIF(F848:F850, "DP CASH", E848:E850)-SUMIF(F842:F844, "DP CASH", E842:E844)+SUMIF(F836:F838, "DP CASH", E836:E838)+SUMIF(F854:F859, "DP CASH", E854:E859)</f>
        <v>839</v>
      </c>
    </row>
    <row r="826">
      <c r="B826" s="12">
        <v>5.0</v>
      </c>
      <c r="C826" s="12"/>
      <c r="D826" s="12"/>
      <c r="E826" s="12"/>
      <c r="F826" s="12"/>
      <c r="G826" s="14" t="s">
        <v>11</v>
      </c>
      <c r="H826" s="15">
        <f>H783 - SUMIF(F822:F831, "SR A/C - TDCC", E822:E831)-SUMIF(F848:F850, "SR A/C - TDCC", E848:E850)-SUMIF(F842:F844, "SR A/C - TDCC", E842:E844)+SUMIF(F836:F838, "SR A/C - TDCC", E836:E838)+SUMIF(F854:F859, "SR A/C - TDCC", E854:E859)</f>
        <v>106373.4</v>
      </c>
    </row>
    <row r="827">
      <c r="B827" s="12">
        <v>6.0</v>
      </c>
      <c r="C827" s="12"/>
      <c r="D827" s="12"/>
      <c r="E827" s="12"/>
      <c r="F827" s="12"/>
      <c r="G827" s="14" t="s">
        <v>12</v>
      </c>
      <c r="H827" s="15">
        <f>H784 - SUMIF(F822:F831, "DP A/C - IPPB", E822:E831)-SUMIF(F848:F850, "DP A/C - IPPB", E848:E850)-SUMIF(F842:F844, "DP A/C - IPPB", E842:E844)+SUMIF(F836:F838, "DP A/C - IPPB", E836:E838)+SUMIF(F854:F859, "DP A/C - IPPB", E854:E859)</f>
        <v>50</v>
      </c>
    </row>
    <row r="828">
      <c r="B828" s="12">
        <v>7.0</v>
      </c>
      <c r="C828" s="12"/>
      <c r="D828" s="12"/>
      <c r="E828" s="12"/>
      <c r="F828" s="12"/>
      <c r="G828" s="16"/>
      <c r="H828" s="5"/>
    </row>
    <row r="829">
      <c r="B829" s="12">
        <v>8.0</v>
      </c>
      <c r="C829" s="12"/>
      <c r="D829" s="12"/>
      <c r="E829" s="12"/>
      <c r="F829" s="12"/>
      <c r="G829" s="17" t="s">
        <v>13</v>
      </c>
      <c r="H829" s="5"/>
    </row>
    <row r="830">
      <c r="B830" s="12">
        <v>9.0</v>
      </c>
      <c r="C830" s="12"/>
      <c r="D830" s="12"/>
      <c r="E830" s="12"/>
      <c r="F830" s="12"/>
      <c r="G830" s="18">
        <f>E832+G787</f>
        <v>0</v>
      </c>
      <c r="H830" s="5"/>
    </row>
    <row r="831">
      <c r="B831" s="12">
        <v>10.0</v>
      </c>
      <c r="C831" s="12"/>
      <c r="D831" s="12"/>
      <c r="E831" s="12"/>
      <c r="F831" s="12"/>
      <c r="G831" s="19" t="s">
        <v>14</v>
      </c>
      <c r="H831" s="5"/>
    </row>
    <row r="832">
      <c r="B832" s="20" t="s">
        <v>15</v>
      </c>
      <c r="C832" s="4"/>
      <c r="D832" s="5"/>
      <c r="E832" s="9">
        <f>SUM(E822:E831)</f>
        <v>0</v>
      </c>
      <c r="F832" s="12"/>
      <c r="G832" s="16">
        <f>E839+G789</f>
        <v>0</v>
      </c>
      <c r="H832" s="5"/>
    </row>
    <row r="833">
      <c r="B833" s="16"/>
      <c r="C833" s="4"/>
      <c r="D833" s="4"/>
      <c r="E833" s="4"/>
      <c r="F833" s="5"/>
      <c r="G833" s="21" t="s">
        <v>16</v>
      </c>
      <c r="H833" s="5"/>
      <c r="I833" s="1"/>
    </row>
    <row r="834">
      <c r="B834" s="22" t="s">
        <v>17</v>
      </c>
      <c r="C834" s="4"/>
      <c r="D834" s="4"/>
      <c r="E834" s="4"/>
      <c r="F834" s="5"/>
      <c r="G834" s="16">
        <f>E845+G791-SUMIF(C836:C838,"Reimbursement",E836:E838)</f>
        <v>0</v>
      </c>
      <c r="H834" s="5"/>
    </row>
    <row r="835">
      <c r="B835" s="9" t="s">
        <v>2</v>
      </c>
      <c r="C835" s="23" t="s">
        <v>18</v>
      </c>
      <c r="D835" s="20" t="s">
        <v>4</v>
      </c>
      <c r="E835" s="9" t="s">
        <v>5</v>
      </c>
      <c r="F835" s="9" t="s">
        <v>6</v>
      </c>
      <c r="G835" s="24" t="s">
        <v>19</v>
      </c>
      <c r="H835" s="5"/>
    </row>
    <row r="836">
      <c r="B836" s="12">
        <v>1.0</v>
      </c>
      <c r="C836" s="28"/>
      <c r="D836" s="12"/>
      <c r="E836" s="12"/>
      <c r="F836" s="12"/>
      <c r="G836" s="26">
        <f>E851+G793</f>
        <v>0</v>
      </c>
      <c r="H836" s="5"/>
    </row>
    <row r="837">
      <c r="B837" s="12">
        <v>2.0</v>
      </c>
      <c r="C837" s="28"/>
      <c r="D837" s="12"/>
      <c r="E837" s="12"/>
      <c r="F837" s="12"/>
      <c r="G837" s="27"/>
      <c r="H837" s="8"/>
    </row>
    <row r="838">
      <c r="B838" s="12">
        <v>3.0</v>
      </c>
      <c r="C838" s="28"/>
      <c r="D838" s="12"/>
      <c r="E838" s="12"/>
      <c r="F838" s="12"/>
      <c r="G838" s="29"/>
      <c r="H838" s="30"/>
    </row>
    <row r="839">
      <c r="B839" s="20" t="s">
        <v>15</v>
      </c>
      <c r="C839" s="4"/>
      <c r="D839" s="5"/>
      <c r="E839" s="9">
        <f>SUM(E836:E838)</f>
        <v>0</v>
      </c>
      <c r="F839" s="12"/>
      <c r="G839" s="29"/>
      <c r="H839" s="30"/>
    </row>
    <row r="840">
      <c r="B840" s="31" t="s">
        <v>20</v>
      </c>
      <c r="C840" s="4"/>
      <c r="D840" s="4"/>
      <c r="E840" s="4"/>
      <c r="F840" s="5"/>
      <c r="G840" s="29"/>
      <c r="H840" s="30"/>
    </row>
    <row r="841">
      <c r="B841" s="9" t="s">
        <v>2</v>
      </c>
      <c r="C841" s="23" t="s">
        <v>21</v>
      </c>
      <c r="D841" s="20" t="s">
        <v>4</v>
      </c>
      <c r="E841" s="9" t="s">
        <v>5</v>
      </c>
      <c r="F841" s="9" t="s">
        <v>6</v>
      </c>
      <c r="G841" s="29"/>
      <c r="H841" s="30"/>
    </row>
    <row r="842">
      <c r="B842" s="12">
        <v>1.0</v>
      </c>
      <c r="C842" s="28"/>
      <c r="D842" s="12"/>
      <c r="E842" s="12"/>
      <c r="F842" s="12"/>
      <c r="G842" s="29"/>
      <c r="H842" s="30"/>
    </row>
    <row r="843">
      <c r="B843" s="12">
        <v>2.0</v>
      </c>
      <c r="C843" s="13"/>
      <c r="D843" s="12"/>
      <c r="E843" s="12"/>
      <c r="F843" s="12"/>
      <c r="G843" s="29"/>
      <c r="H843" s="30"/>
    </row>
    <row r="844">
      <c r="B844" s="12">
        <v>3.0</v>
      </c>
      <c r="C844" s="13"/>
      <c r="D844" s="12"/>
      <c r="E844" s="12"/>
      <c r="F844" s="12"/>
      <c r="G844" s="29"/>
      <c r="H844" s="30"/>
    </row>
    <row r="845">
      <c r="B845" s="20" t="s">
        <v>15</v>
      </c>
      <c r="C845" s="4"/>
      <c r="D845" s="5"/>
      <c r="E845" s="9">
        <f>SUM(E842:E844)</f>
        <v>0</v>
      </c>
      <c r="F845" s="12"/>
      <c r="G845" s="29"/>
      <c r="H845" s="30"/>
    </row>
    <row r="846">
      <c r="B846" s="32" t="s">
        <v>22</v>
      </c>
      <c r="C846" s="4"/>
      <c r="D846" s="4"/>
      <c r="E846" s="4"/>
      <c r="F846" s="5"/>
      <c r="G846" s="29"/>
      <c r="H846" s="30"/>
    </row>
    <row r="847">
      <c r="B847" s="9" t="s">
        <v>2</v>
      </c>
      <c r="C847" s="23" t="s">
        <v>23</v>
      </c>
      <c r="D847" s="20" t="s">
        <v>4</v>
      </c>
      <c r="E847" s="9" t="s">
        <v>5</v>
      </c>
      <c r="F847" s="9" t="s">
        <v>6</v>
      </c>
      <c r="G847" s="29"/>
      <c r="H847" s="30"/>
    </row>
    <row r="848">
      <c r="B848" s="12">
        <v>1.0</v>
      </c>
      <c r="C848" s="28"/>
      <c r="D848" s="12"/>
      <c r="E848" s="12"/>
      <c r="F848" s="12"/>
      <c r="G848" s="29"/>
      <c r="H848" s="30"/>
    </row>
    <row r="849">
      <c r="B849" s="12">
        <v>2.0</v>
      </c>
      <c r="C849" s="13"/>
      <c r="D849" s="12"/>
      <c r="E849" s="12"/>
      <c r="F849" s="12"/>
      <c r="G849" s="29"/>
      <c r="H849" s="30"/>
    </row>
    <row r="850">
      <c r="B850" s="12">
        <v>3.0</v>
      </c>
      <c r="C850" s="13"/>
      <c r="D850" s="12"/>
      <c r="E850" s="12"/>
      <c r="F850" s="12"/>
      <c r="G850" s="29"/>
      <c r="H850" s="30"/>
    </row>
    <row r="851">
      <c r="B851" s="20" t="s">
        <v>15</v>
      </c>
      <c r="C851" s="4"/>
      <c r="D851" s="5"/>
      <c r="E851" s="9">
        <f>SUM(E848:E850)</f>
        <v>0</v>
      </c>
      <c r="F851" s="12"/>
      <c r="G851" s="29"/>
      <c r="H851" s="30"/>
    </row>
    <row r="852">
      <c r="B852" s="32" t="s">
        <v>24</v>
      </c>
      <c r="C852" s="4"/>
      <c r="D852" s="4"/>
      <c r="E852" s="4"/>
      <c r="F852" s="5"/>
      <c r="G852" s="29"/>
      <c r="H852" s="30"/>
    </row>
    <row r="853">
      <c r="B853" s="9" t="s">
        <v>2</v>
      </c>
      <c r="C853" s="33" t="s">
        <v>25</v>
      </c>
      <c r="D853" s="33" t="s">
        <v>26</v>
      </c>
      <c r="E853" s="9" t="s">
        <v>5</v>
      </c>
      <c r="F853" s="9" t="s">
        <v>6</v>
      </c>
      <c r="G853" s="29"/>
      <c r="H853" s="30"/>
    </row>
    <row r="854">
      <c r="B854" s="12">
        <v>1.0</v>
      </c>
      <c r="C854" s="13"/>
      <c r="D854" s="13"/>
      <c r="E854" s="12"/>
      <c r="F854" s="12"/>
      <c r="G854" s="29"/>
      <c r="H854" s="30"/>
    </row>
    <row r="855">
      <c r="B855" s="12">
        <v>2.0</v>
      </c>
      <c r="C855" s="13"/>
      <c r="D855" s="13"/>
      <c r="E855" s="12"/>
      <c r="F855" s="12"/>
      <c r="G855" s="29"/>
      <c r="H855" s="30"/>
    </row>
    <row r="856">
      <c r="B856" s="12">
        <v>3.0</v>
      </c>
      <c r="C856" s="12"/>
      <c r="D856" s="12"/>
      <c r="E856" s="12"/>
      <c r="F856" s="12"/>
      <c r="G856" s="29"/>
      <c r="H856" s="30"/>
    </row>
    <row r="857">
      <c r="B857" s="12">
        <v>4.0</v>
      </c>
      <c r="C857" s="12"/>
      <c r="D857" s="12"/>
      <c r="E857" s="12"/>
      <c r="F857" s="12"/>
      <c r="G857" s="29"/>
      <c r="H857" s="30"/>
    </row>
    <row r="858">
      <c r="B858" s="12">
        <v>5.0</v>
      </c>
      <c r="C858" s="12"/>
      <c r="D858" s="12"/>
      <c r="E858" s="12"/>
      <c r="F858" s="12"/>
      <c r="G858" s="29"/>
      <c r="H858" s="30"/>
    </row>
    <row r="859">
      <c r="B859" s="12">
        <v>6.0</v>
      </c>
      <c r="C859" s="12"/>
      <c r="D859" s="12"/>
      <c r="E859" s="12"/>
      <c r="F859" s="12"/>
      <c r="G859" s="10"/>
      <c r="H859" s="11"/>
    </row>
    <row r="860">
      <c r="B860" s="34"/>
    </row>
    <row r="862">
      <c r="A862" s="1"/>
      <c r="B862" s="3">
        <v>45798.0</v>
      </c>
      <c r="C862" s="4"/>
      <c r="D862" s="4"/>
      <c r="E862" s="4"/>
      <c r="F862" s="4"/>
      <c r="G862" s="4"/>
      <c r="H862" s="5"/>
    </row>
    <row r="863">
      <c r="B863" s="6" t="s">
        <v>0</v>
      </c>
      <c r="C863" s="4"/>
      <c r="D863" s="4"/>
      <c r="E863" s="4"/>
      <c r="F863" s="5"/>
      <c r="G863" s="7" t="s">
        <v>1</v>
      </c>
      <c r="H863" s="8"/>
    </row>
    <row r="864">
      <c r="B864" s="9" t="s">
        <v>2</v>
      </c>
      <c r="C864" s="9" t="s">
        <v>3</v>
      </c>
      <c r="D864" s="9" t="s">
        <v>4</v>
      </c>
      <c r="E864" s="9" t="s">
        <v>5</v>
      </c>
      <c r="F864" s="9" t="s">
        <v>6</v>
      </c>
      <c r="G864" s="10"/>
      <c r="H864" s="11"/>
    </row>
    <row r="865">
      <c r="B865" s="12">
        <v>1.0</v>
      </c>
      <c r="C865" s="13"/>
      <c r="D865" s="13"/>
      <c r="E865" s="13"/>
      <c r="F865" s="12"/>
      <c r="G865" s="14" t="s">
        <v>7</v>
      </c>
      <c r="H865" s="15">
        <f>H822 - SUMIF(F865:F874, "SR A/C - HDFC", E865:E874)-SUMIF(F891:F893, "SR A/C - HDFC", E891:E893)-SUMIF(F885:F887, "SR A/C - HDFC", E885:E887)+SUMIF(F879:F881, "SR A/C - HDFC", E879:E881)+SUMIF(F897:F902, "SR A/C - HDFC", E897:E902)</f>
        <v>3303.73</v>
      </c>
    </row>
    <row r="866">
      <c r="B866" s="12">
        <v>2.0</v>
      </c>
      <c r="C866" s="13"/>
      <c r="D866" s="13"/>
      <c r="E866" s="13"/>
      <c r="F866" s="13"/>
      <c r="G866" s="14" t="s">
        <v>8</v>
      </c>
      <c r="H866" s="15">
        <f>H823 - SUMIF(F865:F874, "DP A/C - Salary", E865:E874)-SUMIF(F891:F893, "DP A/C - Salary", E891:E893)-SUMIF(F885:F887, "DP A/C - Salary", E885:E887)+SUMIF(F879:F881, "DP A/C - Salary", E879:E881)+SUMIF(F897:F902, "DP A/C - Salary", E897:E902)</f>
        <v>5928</v>
      </c>
    </row>
    <row r="867">
      <c r="B867" s="12">
        <v>3.0</v>
      </c>
      <c r="C867" s="13"/>
      <c r="D867" s="13"/>
      <c r="E867" s="13"/>
      <c r="F867" s="12"/>
      <c r="G867" s="14" t="s">
        <v>9</v>
      </c>
      <c r="H867" s="15">
        <f>H824 - SUMIF(F865:F874, "SR CASH", E865:E874)-SUMIF(F891:F893, "SR CASH", E891:E893)-SUMIF(F885:F887, "SR CASH", E885:E887)+SUMIF(F879:F881, "SR CASH", E879:E881)+SUMIF(F897:F902, "SR CASH", E897:E902)</f>
        <v>1633</v>
      </c>
    </row>
    <row r="868">
      <c r="B868" s="12">
        <v>4.0</v>
      </c>
      <c r="C868" s="12"/>
      <c r="D868" s="12"/>
      <c r="E868" s="12"/>
      <c r="F868" s="12"/>
      <c r="G868" s="14" t="s">
        <v>10</v>
      </c>
      <c r="H868" s="15">
        <f>H825 - SUMIF(F865:F874, "DP CASH", E865:E874)-SUMIF(F891:F893, "DP CASH", E891:E893)-SUMIF(F885:F887, "DP CASH", E885:E887)+SUMIF(F879:F881, "DP CASH", E879:E881)+SUMIF(F897:F902, "DP CASH", E897:E902)</f>
        <v>839</v>
      </c>
    </row>
    <row r="869">
      <c r="B869" s="12">
        <v>5.0</v>
      </c>
      <c r="C869" s="12"/>
      <c r="D869" s="12"/>
      <c r="E869" s="12"/>
      <c r="F869" s="12"/>
      <c r="G869" s="14" t="s">
        <v>11</v>
      </c>
      <c r="H869" s="15">
        <f>H826 - SUMIF(F865:F874, "SR A/C - TDCC", E865:E874)-SUMIF(F891:F893, "SR A/C - TDCC", E891:E893)-SUMIF(F885:F887, "SR A/C - TDCC", E885:E887)+SUMIF(F879:F881, "SR A/C - TDCC", E879:E881)+SUMIF(F897:F902, "SR A/C - TDCC", E897:E902)</f>
        <v>106373.4</v>
      </c>
    </row>
    <row r="870">
      <c r="B870" s="12">
        <v>6.0</v>
      </c>
      <c r="C870" s="12"/>
      <c r="D870" s="12"/>
      <c r="E870" s="12"/>
      <c r="F870" s="12"/>
      <c r="G870" s="14" t="s">
        <v>12</v>
      </c>
      <c r="H870" s="15">
        <f>H827 - SUMIF(F865:F874, "DP A/C - IPPB", E865:E874)-SUMIF(F891:F893, "DP A/C - IPPB", E891:E893)-SUMIF(F885:F887, "DP A/C - IPPB", E885:E887)+SUMIF(F879:F881, "DP A/C - IPPB", E879:E881)+SUMIF(F897:F902, "DP A/C - IPPB", E897:E902)</f>
        <v>50</v>
      </c>
    </row>
    <row r="871">
      <c r="B871" s="12">
        <v>7.0</v>
      </c>
      <c r="C871" s="12"/>
      <c r="D871" s="12"/>
      <c r="E871" s="12"/>
      <c r="F871" s="12"/>
      <c r="G871" s="16"/>
      <c r="H871" s="5"/>
    </row>
    <row r="872">
      <c r="B872" s="12">
        <v>8.0</v>
      </c>
      <c r="C872" s="12"/>
      <c r="D872" s="12"/>
      <c r="E872" s="12"/>
      <c r="F872" s="12"/>
      <c r="G872" s="17" t="s">
        <v>13</v>
      </c>
      <c r="H872" s="5"/>
    </row>
    <row r="873">
      <c r="B873" s="12">
        <v>9.0</v>
      </c>
      <c r="C873" s="12"/>
      <c r="D873" s="12"/>
      <c r="E873" s="12"/>
      <c r="F873" s="12"/>
      <c r="G873" s="18">
        <f>E875+G830</f>
        <v>0</v>
      </c>
      <c r="H873" s="5"/>
    </row>
    <row r="874">
      <c r="B874" s="12">
        <v>10.0</v>
      </c>
      <c r="C874" s="12"/>
      <c r="D874" s="13"/>
      <c r="E874" s="13"/>
      <c r="F874" s="13"/>
      <c r="G874" s="19" t="s">
        <v>14</v>
      </c>
      <c r="H874" s="5"/>
    </row>
    <row r="875">
      <c r="B875" s="20" t="s">
        <v>15</v>
      </c>
      <c r="C875" s="4"/>
      <c r="D875" s="5"/>
      <c r="E875" s="9">
        <f>SUM(E865:E874)</f>
        <v>0</v>
      </c>
      <c r="F875" s="12"/>
      <c r="G875" s="16">
        <f>E882+G832</f>
        <v>0</v>
      </c>
      <c r="H875" s="5"/>
    </row>
    <row r="876">
      <c r="B876" s="16"/>
      <c r="C876" s="4"/>
      <c r="D876" s="4"/>
      <c r="E876" s="4"/>
      <c r="F876" s="5"/>
      <c r="G876" s="21" t="s">
        <v>16</v>
      </c>
      <c r="H876" s="5"/>
      <c r="I876" s="1"/>
    </row>
    <row r="877">
      <c r="B877" s="22" t="s">
        <v>17</v>
      </c>
      <c r="C877" s="4"/>
      <c r="D877" s="4"/>
      <c r="E877" s="4"/>
      <c r="F877" s="5"/>
      <c r="G877" s="16">
        <f>E888+G834-SUMIF(C879:C881,"Reimbursement",E879:E881)</f>
        <v>0</v>
      </c>
      <c r="H877" s="5"/>
    </row>
    <row r="878">
      <c r="B878" s="9" t="s">
        <v>2</v>
      </c>
      <c r="C878" s="23" t="s">
        <v>18</v>
      </c>
      <c r="D878" s="20" t="s">
        <v>4</v>
      </c>
      <c r="E878" s="9" t="s">
        <v>5</v>
      </c>
      <c r="F878" s="9" t="s">
        <v>6</v>
      </c>
      <c r="G878" s="24" t="s">
        <v>19</v>
      </c>
      <c r="H878" s="5"/>
    </row>
    <row r="879">
      <c r="B879" s="12">
        <v>1.0</v>
      </c>
      <c r="C879" s="25"/>
      <c r="D879" s="13"/>
      <c r="E879" s="13"/>
      <c r="F879" s="13"/>
      <c r="G879" s="26">
        <f>E894+G836</f>
        <v>0</v>
      </c>
      <c r="H879" s="5"/>
    </row>
    <row r="880">
      <c r="B880" s="12">
        <v>2.0</v>
      </c>
      <c r="C880" s="28"/>
      <c r="D880" s="12"/>
      <c r="E880" s="12"/>
      <c r="F880" s="12"/>
      <c r="G880" s="27"/>
      <c r="H880" s="8"/>
    </row>
    <row r="881">
      <c r="B881" s="12">
        <v>3.0</v>
      </c>
      <c r="C881" s="28"/>
      <c r="D881" s="12"/>
      <c r="E881" s="12"/>
      <c r="F881" s="12"/>
      <c r="G881" s="29"/>
      <c r="H881" s="30"/>
    </row>
    <row r="882">
      <c r="B882" s="20" t="s">
        <v>15</v>
      </c>
      <c r="C882" s="4"/>
      <c r="D882" s="5"/>
      <c r="E882" s="9">
        <f>SUM(E879:E881)</f>
        <v>0</v>
      </c>
      <c r="F882" s="12"/>
      <c r="G882" s="29"/>
      <c r="H882" s="30"/>
    </row>
    <row r="883">
      <c r="B883" s="31" t="s">
        <v>20</v>
      </c>
      <c r="C883" s="4"/>
      <c r="D883" s="4"/>
      <c r="E883" s="4"/>
      <c r="F883" s="5"/>
      <c r="G883" s="29"/>
      <c r="H883" s="30"/>
    </row>
    <row r="884">
      <c r="B884" s="9" t="s">
        <v>2</v>
      </c>
      <c r="C884" s="23" t="s">
        <v>21</v>
      </c>
      <c r="D884" s="20" t="s">
        <v>4</v>
      </c>
      <c r="E884" s="9" t="s">
        <v>5</v>
      </c>
      <c r="F884" s="9" t="s">
        <v>6</v>
      </c>
      <c r="G884" s="29"/>
      <c r="H884" s="30"/>
    </row>
    <row r="885">
      <c r="B885" s="12">
        <v>1.0</v>
      </c>
      <c r="C885" s="28"/>
      <c r="D885" s="12"/>
      <c r="E885" s="12"/>
      <c r="F885" s="12"/>
      <c r="G885" s="29"/>
      <c r="H885" s="30"/>
    </row>
    <row r="886">
      <c r="B886" s="12">
        <v>2.0</v>
      </c>
      <c r="C886" s="13"/>
      <c r="D886" s="12"/>
      <c r="E886" s="12"/>
      <c r="F886" s="12"/>
      <c r="G886" s="29"/>
      <c r="H886" s="30"/>
    </row>
    <row r="887">
      <c r="B887" s="12">
        <v>3.0</v>
      </c>
      <c r="C887" s="13"/>
      <c r="D887" s="12"/>
      <c r="E887" s="12"/>
      <c r="F887" s="12"/>
      <c r="G887" s="29"/>
      <c r="H887" s="30"/>
    </row>
    <row r="888">
      <c r="B888" s="20" t="s">
        <v>15</v>
      </c>
      <c r="C888" s="4"/>
      <c r="D888" s="5"/>
      <c r="E888" s="9">
        <f>SUM(E885:E887)</f>
        <v>0</v>
      </c>
      <c r="F888" s="12"/>
      <c r="G888" s="29"/>
      <c r="H888" s="30"/>
    </row>
    <row r="889">
      <c r="B889" s="32" t="s">
        <v>22</v>
      </c>
      <c r="C889" s="4"/>
      <c r="D889" s="4"/>
      <c r="E889" s="4"/>
      <c r="F889" s="5"/>
      <c r="G889" s="29"/>
      <c r="H889" s="30"/>
    </row>
    <row r="890">
      <c r="B890" s="9" t="s">
        <v>2</v>
      </c>
      <c r="C890" s="23" t="s">
        <v>23</v>
      </c>
      <c r="D890" s="20" t="s">
        <v>4</v>
      </c>
      <c r="E890" s="9" t="s">
        <v>5</v>
      </c>
      <c r="F890" s="9" t="s">
        <v>6</v>
      </c>
      <c r="G890" s="29"/>
      <c r="H890" s="30"/>
    </row>
    <row r="891">
      <c r="B891" s="12">
        <v>1.0</v>
      </c>
      <c r="C891" s="28"/>
      <c r="D891" s="12"/>
      <c r="E891" s="12"/>
      <c r="F891" s="12"/>
      <c r="G891" s="29"/>
      <c r="H891" s="30"/>
    </row>
    <row r="892">
      <c r="B892" s="12">
        <v>2.0</v>
      </c>
      <c r="C892" s="13"/>
      <c r="D892" s="12"/>
      <c r="E892" s="12"/>
      <c r="F892" s="12"/>
      <c r="G892" s="29"/>
      <c r="H892" s="30"/>
    </row>
    <row r="893">
      <c r="B893" s="12">
        <v>3.0</v>
      </c>
      <c r="C893" s="13"/>
      <c r="D893" s="12"/>
      <c r="E893" s="12"/>
      <c r="F893" s="12"/>
      <c r="G893" s="29"/>
      <c r="H893" s="30"/>
    </row>
    <row r="894">
      <c r="B894" s="20" t="s">
        <v>15</v>
      </c>
      <c r="C894" s="4"/>
      <c r="D894" s="5"/>
      <c r="E894" s="9">
        <f>SUM(E891:E893)</f>
        <v>0</v>
      </c>
      <c r="F894" s="12"/>
      <c r="G894" s="29"/>
      <c r="H894" s="30"/>
    </row>
    <row r="895">
      <c r="B895" s="32" t="s">
        <v>24</v>
      </c>
      <c r="C895" s="4"/>
      <c r="D895" s="4"/>
      <c r="E895" s="4"/>
      <c r="F895" s="5"/>
      <c r="G895" s="29"/>
      <c r="H895" s="30"/>
    </row>
    <row r="896">
      <c r="B896" s="9" t="s">
        <v>2</v>
      </c>
      <c r="C896" s="33" t="s">
        <v>25</v>
      </c>
      <c r="D896" s="33" t="s">
        <v>26</v>
      </c>
      <c r="E896" s="9" t="s">
        <v>5</v>
      </c>
      <c r="F896" s="9" t="s">
        <v>6</v>
      </c>
      <c r="G896" s="29"/>
      <c r="H896" s="30"/>
    </row>
    <row r="897">
      <c r="B897" s="12">
        <v>1.0</v>
      </c>
      <c r="C897" s="13"/>
      <c r="D897" s="13"/>
      <c r="E897" s="12"/>
      <c r="F897" s="12"/>
      <c r="G897" s="29"/>
      <c r="H897" s="30"/>
    </row>
    <row r="898">
      <c r="B898" s="12">
        <v>2.0</v>
      </c>
      <c r="C898" s="13"/>
      <c r="D898" s="13"/>
      <c r="E898" s="12"/>
      <c r="F898" s="12"/>
      <c r="G898" s="29"/>
      <c r="H898" s="30"/>
    </row>
    <row r="899">
      <c r="B899" s="12">
        <v>3.0</v>
      </c>
      <c r="C899" s="12"/>
      <c r="D899" s="12"/>
      <c r="E899" s="12"/>
      <c r="F899" s="12"/>
      <c r="G899" s="29"/>
      <c r="H899" s="30"/>
    </row>
    <row r="900">
      <c r="B900" s="12">
        <v>4.0</v>
      </c>
      <c r="C900" s="12"/>
      <c r="D900" s="12"/>
      <c r="E900" s="12"/>
      <c r="F900" s="12"/>
      <c r="G900" s="29"/>
      <c r="H900" s="30"/>
    </row>
    <row r="901">
      <c r="B901" s="12">
        <v>5.0</v>
      </c>
      <c r="C901" s="12"/>
      <c r="D901" s="12"/>
      <c r="E901" s="12"/>
      <c r="F901" s="12"/>
      <c r="G901" s="29"/>
      <c r="H901" s="30"/>
    </row>
    <row r="902">
      <c r="B902" s="12">
        <v>6.0</v>
      </c>
      <c r="C902" s="12"/>
      <c r="D902" s="12"/>
      <c r="E902" s="12"/>
      <c r="F902" s="12"/>
      <c r="G902" s="10"/>
      <c r="H902" s="11"/>
    </row>
    <row r="903">
      <c r="B903" s="34"/>
    </row>
    <row r="905">
      <c r="A905" s="1"/>
      <c r="B905" s="3">
        <v>45799.0</v>
      </c>
      <c r="C905" s="4"/>
      <c r="D905" s="4"/>
      <c r="E905" s="4"/>
      <c r="F905" s="4"/>
      <c r="G905" s="4"/>
      <c r="H905" s="5"/>
    </row>
    <row r="906">
      <c r="B906" s="6" t="s">
        <v>0</v>
      </c>
      <c r="C906" s="4"/>
      <c r="D906" s="4"/>
      <c r="E906" s="4"/>
      <c r="F906" s="5"/>
      <c r="G906" s="7" t="s">
        <v>1</v>
      </c>
      <c r="H906" s="8"/>
    </row>
    <row r="907">
      <c r="B907" s="9" t="s">
        <v>2</v>
      </c>
      <c r="C907" s="9" t="s">
        <v>3</v>
      </c>
      <c r="D907" s="9" t="s">
        <v>4</v>
      </c>
      <c r="E907" s="9" t="s">
        <v>5</v>
      </c>
      <c r="F907" s="9" t="s">
        <v>6</v>
      </c>
      <c r="G907" s="10"/>
      <c r="H907" s="11"/>
    </row>
    <row r="908">
      <c r="B908" s="12">
        <v>1.0</v>
      </c>
      <c r="C908" s="13"/>
      <c r="D908" s="13"/>
      <c r="E908" s="13"/>
      <c r="F908" s="12"/>
      <c r="G908" s="14" t="s">
        <v>7</v>
      </c>
      <c r="H908" s="15">
        <f>H865 - SUMIF(F908:F917, "SR A/C - HDFC", E908:E917)-SUMIF(F934:F936, "SR A/C - HDFC", E934:E936)-SUMIF(F928:F930, "SR A/C - HDFC", E928:E930)+SUMIF(F922:F924, "SR A/C - HDFC", E922:E924)+SUMIF(F940:F945, "SR A/C - HDFC", E940:E945)</f>
        <v>3303.73</v>
      </c>
    </row>
    <row r="909">
      <c r="B909" s="12">
        <v>2.0</v>
      </c>
      <c r="C909" s="13"/>
      <c r="D909" s="13"/>
      <c r="E909" s="13"/>
      <c r="F909" s="13"/>
      <c r="G909" s="14" t="s">
        <v>8</v>
      </c>
      <c r="H909" s="15">
        <f>H866 - SUMIF(F908:F917, "DP A/C - Salary", E908:E917)-SUMIF(F934:F936, "DP A/C - Salary", E934:E936)-SUMIF(F928:F930, "DP A/C - Salary", E928:E930)+SUMIF(F922:F924, "DP A/C - Salary", E922:E924)+SUMIF(F940:F945, "DP A/C - Salary", E940:E945)</f>
        <v>5928</v>
      </c>
    </row>
    <row r="910">
      <c r="B910" s="12">
        <v>3.0</v>
      </c>
      <c r="C910" s="12"/>
      <c r="D910" s="12"/>
      <c r="E910" s="12"/>
      <c r="F910" s="12"/>
      <c r="G910" s="14" t="s">
        <v>9</v>
      </c>
      <c r="H910" s="15">
        <f>H867 - SUMIF(F908:F917, "SR CASH", E908:E917)-SUMIF(F934:F936, "SR CASH", E934:E936)-SUMIF(F928:F930, "SR CASH", E928:E930)+SUMIF(F922:F924, "SR CASH", E922:E924)+SUMIF(F940:F945, "SR CASH", E940:E945)</f>
        <v>1633</v>
      </c>
    </row>
    <row r="911">
      <c r="B911" s="12">
        <v>4.0</v>
      </c>
      <c r="C911" s="12"/>
      <c r="D911" s="12"/>
      <c r="E911" s="12"/>
      <c r="F911" s="12"/>
      <c r="G911" s="14" t="s">
        <v>10</v>
      </c>
      <c r="H911" s="15">
        <f>H868 - SUMIF(F908:F917, "DP CASH", E908:E917)-SUMIF(F934:F936, "DP CASH", E934:E936)-SUMIF(F928:F930, "DP CASH", E928:E930)+SUMIF(F922:F924, "DP CASH", E922:E924)+SUMIF(F940:F945, "DP CASH", E940:E945)</f>
        <v>839</v>
      </c>
    </row>
    <row r="912">
      <c r="B912" s="12">
        <v>5.0</v>
      </c>
      <c r="C912" s="12"/>
      <c r="D912" s="12"/>
      <c r="E912" s="12"/>
      <c r="F912" s="12"/>
      <c r="G912" s="14" t="s">
        <v>11</v>
      </c>
      <c r="H912" s="15">
        <f>H869 - SUMIF(F908:F917, "SR A/C - TDCC", E908:E917)-SUMIF(F934:F936, "SR A/C - TDCC", E934:E936)-SUMIF(F928:F930, "SR A/C - TDCC", E928:E930)+SUMIF(F922:F924, "SR A/C - TDCC", E922:E924)+SUMIF(F940:F945, "SR A/C - TDCC", E940:E945)</f>
        <v>106373.4</v>
      </c>
    </row>
    <row r="913">
      <c r="B913" s="12">
        <v>6.0</v>
      </c>
      <c r="C913" s="12"/>
      <c r="D913" s="12"/>
      <c r="E913" s="12"/>
      <c r="F913" s="12"/>
      <c r="G913" s="14" t="s">
        <v>12</v>
      </c>
      <c r="H913" s="15">
        <f>H870 - SUMIF(F908:F917, "DP A/C - IPPB", E908:E917)-SUMIF(F934:F936, "DP A/C - IPPB", E934:E936)-SUMIF(F928:F930, "DP A/C - IPPB", E928:E930)+SUMIF(F922:F924, "DP A/C - IPPB", E922:E924)+SUMIF(F940:F945, "DP A/C - IPPB", E940:E945)</f>
        <v>50</v>
      </c>
    </row>
    <row r="914">
      <c r="B914" s="12">
        <v>7.0</v>
      </c>
      <c r="C914" s="12"/>
      <c r="D914" s="12"/>
      <c r="E914" s="12"/>
      <c r="F914" s="12"/>
      <c r="G914" s="16"/>
      <c r="H914" s="5"/>
    </row>
    <row r="915">
      <c r="B915" s="12">
        <v>8.0</v>
      </c>
      <c r="C915" s="12"/>
      <c r="D915" s="12"/>
      <c r="E915" s="12"/>
      <c r="F915" s="12"/>
      <c r="G915" s="17" t="s">
        <v>13</v>
      </c>
      <c r="H915" s="5"/>
    </row>
    <row r="916">
      <c r="B916" s="12">
        <v>9.0</v>
      </c>
      <c r="C916" s="12"/>
      <c r="D916" s="12"/>
      <c r="E916" s="12"/>
      <c r="F916" s="12"/>
      <c r="G916" s="18">
        <f>E918+G873</f>
        <v>0</v>
      </c>
      <c r="H916" s="5"/>
    </row>
    <row r="917">
      <c r="B917" s="12">
        <v>10.0</v>
      </c>
      <c r="C917" s="12"/>
      <c r="D917" s="12"/>
      <c r="E917" s="12"/>
      <c r="F917" s="12"/>
      <c r="G917" s="19" t="s">
        <v>14</v>
      </c>
      <c r="H917" s="5"/>
    </row>
    <row r="918">
      <c r="B918" s="20" t="s">
        <v>15</v>
      </c>
      <c r="C918" s="4"/>
      <c r="D918" s="5"/>
      <c r="E918" s="9">
        <f>SUM(E908:E917)</f>
        <v>0</v>
      </c>
      <c r="F918" s="12"/>
      <c r="G918" s="16">
        <f>E925+G875</f>
        <v>0</v>
      </c>
      <c r="H918" s="5"/>
    </row>
    <row r="919">
      <c r="B919" s="16"/>
      <c r="C919" s="4"/>
      <c r="D919" s="4"/>
      <c r="E919" s="4"/>
      <c r="F919" s="5"/>
      <c r="G919" s="21" t="s">
        <v>16</v>
      </c>
      <c r="H919" s="5"/>
      <c r="I919" s="1"/>
    </row>
    <row r="920">
      <c r="B920" s="22" t="s">
        <v>17</v>
      </c>
      <c r="C920" s="4"/>
      <c r="D920" s="4"/>
      <c r="E920" s="4"/>
      <c r="F920" s="5"/>
      <c r="G920" s="16">
        <f>E931+G877-SUMIF(C922:C924,"Reimbursement",E922:E924)</f>
        <v>0</v>
      </c>
      <c r="H920" s="5"/>
    </row>
    <row r="921">
      <c r="B921" s="9" t="s">
        <v>2</v>
      </c>
      <c r="C921" s="23" t="s">
        <v>18</v>
      </c>
      <c r="D921" s="20" t="s">
        <v>4</v>
      </c>
      <c r="E921" s="9" t="s">
        <v>5</v>
      </c>
      <c r="F921" s="9" t="s">
        <v>6</v>
      </c>
      <c r="G921" s="24" t="s">
        <v>19</v>
      </c>
      <c r="H921" s="5"/>
    </row>
    <row r="922">
      <c r="B922" s="12">
        <v>1.0</v>
      </c>
      <c r="C922" s="28"/>
      <c r="D922" s="12"/>
      <c r="E922" s="12"/>
      <c r="F922" s="12"/>
      <c r="G922" s="26">
        <f>E937+G879</f>
        <v>0</v>
      </c>
      <c r="H922" s="5"/>
    </row>
    <row r="923">
      <c r="B923" s="12">
        <v>2.0</v>
      </c>
      <c r="C923" s="28"/>
      <c r="D923" s="12"/>
      <c r="E923" s="12"/>
      <c r="F923" s="12"/>
      <c r="G923" s="27"/>
      <c r="H923" s="8"/>
    </row>
    <row r="924">
      <c r="B924" s="12">
        <v>3.0</v>
      </c>
      <c r="C924" s="28"/>
      <c r="D924" s="12"/>
      <c r="E924" s="12"/>
      <c r="F924" s="12"/>
      <c r="G924" s="29"/>
      <c r="H924" s="30"/>
    </row>
    <row r="925">
      <c r="B925" s="20" t="s">
        <v>15</v>
      </c>
      <c r="C925" s="4"/>
      <c r="D925" s="5"/>
      <c r="E925" s="9">
        <f>SUM(E922:E924)</f>
        <v>0</v>
      </c>
      <c r="F925" s="12"/>
      <c r="G925" s="29"/>
      <c r="H925" s="30"/>
    </row>
    <row r="926">
      <c r="B926" s="31" t="s">
        <v>20</v>
      </c>
      <c r="C926" s="4"/>
      <c r="D926" s="4"/>
      <c r="E926" s="4"/>
      <c r="F926" s="5"/>
      <c r="G926" s="29"/>
      <c r="H926" s="30"/>
    </row>
    <row r="927">
      <c r="B927" s="9" t="s">
        <v>2</v>
      </c>
      <c r="C927" s="23" t="s">
        <v>21</v>
      </c>
      <c r="D927" s="20" t="s">
        <v>4</v>
      </c>
      <c r="E927" s="9" t="s">
        <v>5</v>
      </c>
      <c r="F927" s="9" t="s">
        <v>6</v>
      </c>
      <c r="G927" s="29"/>
      <c r="H927" s="30"/>
    </row>
    <row r="928">
      <c r="B928" s="12">
        <v>1.0</v>
      </c>
      <c r="C928" s="28"/>
      <c r="D928" s="12"/>
      <c r="E928" s="12"/>
      <c r="F928" s="12"/>
      <c r="G928" s="29"/>
      <c r="H928" s="30"/>
    </row>
    <row r="929">
      <c r="B929" s="12">
        <v>2.0</v>
      </c>
      <c r="C929" s="13"/>
      <c r="D929" s="12"/>
      <c r="E929" s="12"/>
      <c r="F929" s="12"/>
      <c r="G929" s="29"/>
      <c r="H929" s="30"/>
    </row>
    <row r="930">
      <c r="B930" s="12">
        <v>3.0</v>
      </c>
      <c r="C930" s="13"/>
      <c r="D930" s="12"/>
      <c r="E930" s="12"/>
      <c r="F930" s="12"/>
      <c r="G930" s="29"/>
      <c r="H930" s="30"/>
    </row>
    <row r="931">
      <c r="B931" s="20" t="s">
        <v>15</v>
      </c>
      <c r="C931" s="4"/>
      <c r="D931" s="5"/>
      <c r="E931" s="9">
        <f>SUM(E928:E930)</f>
        <v>0</v>
      </c>
      <c r="F931" s="12"/>
      <c r="G931" s="29"/>
      <c r="H931" s="30"/>
    </row>
    <row r="932">
      <c r="B932" s="32" t="s">
        <v>22</v>
      </c>
      <c r="C932" s="4"/>
      <c r="D932" s="4"/>
      <c r="E932" s="4"/>
      <c r="F932" s="5"/>
      <c r="G932" s="29"/>
      <c r="H932" s="30"/>
    </row>
    <row r="933">
      <c r="B933" s="9" t="s">
        <v>2</v>
      </c>
      <c r="C933" s="23" t="s">
        <v>23</v>
      </c>
      <c r="D933" s="20" t="s">
        <v>4</v>
      </c>
      <c r="E933" s="9" t="s">
        <v>5</v>
      </c>
      <c r="F933" s="9" t="s">
        <v>6</v>
      </c>
      <c r="G933" s="29"/>
      <c r="H933" s="30"/>
    </row>
    <row r="934">
      <c r="B934" s="12">
        <v>1.0</v>
      </c>
      <c r="C934" s="28"/>
      <c r="D934" s="12"/>
      <c r="E934" s="12"/>
      <c r="F934" s="12"/>
      <c r="G934" s="29"/>
      <c r="H934" s="30"/>
    </row>
    <row r="935">
      <c r="B935" s="12">
        <v>2.0</v>
      </c>
      <c r="C935" s="13"/>
      <c r="D935" s="12"/>
      <c r="E935" s="12"/>
      <c r="F935" s="12"/>
      <c r="G935" s="29"/>
      <c r="H935" s="30"/>
    </row>
    <row r="936">
      <c r="B936" s="12">
        <v>3.0</v>
      </c>
      <c r="C936" s="13"/>
      <c r="D936" s="12"/>
      <c r="E936" s="12"/>
      <c r="F936" s="12"/>
      <c r="G936" s="29"/>
      <c r="H936" s="30"/>
    </row>
    <row r="937">
      <c r="B937" s="20" t="s">
        <v>15</v>
      </c>
      <c r="C937" s="4"/>
      <c r="D937" s="5"/>
      <c r="E937" s="9">
        <f>SUM(E934:E936)</f>
        <v>0</v>
      </c>
      <c r="F937" s="12"/>
      <c r="G937" s="29"/>
      <c r="H937" s="30"/>
    </row>
    <row r="938">
      <c r="B938" s="32" t="s">
        <v>24</v>
      </c>
      <c r="C938" s="4"/>
      <c r="D938" s="4"/>
      <c r="E938" s="4"/>
      <c r="F938" s="5"/>
      <c r="G938" s="29"/>
      <c r="H938" s="30"/>
    </row>
    <row r="939">
      <c r="B939" s="9" t="s">
        <v>2</v>
      </c>
      <c r="C939" s="33" t="s">
        <v>25</v>
      </c>
      <c r="D939" s="33" t="s">
        <v>26</v>
      </c>
      <c r="E939" s="9" t="s">
        <v>5</v>
      </c>
      <c r="F939" s="9" t="s">
        <v>6</v>
      </c>
      <c r="G939" s="29"/>
      <c r="H939" s="30"/>
    </row>
    <row r="940">
      <c r="B940" s="12">
        <v>1.0</v>
      </c>
      <c r="C940" s="13"/>
      <c r="D940" s="13"/>
      <c r="E940" s="12"/>
      <c r="F940" s="12"/>
      <c r="G940" s="29"/>
      <c r="H940" s="30"/>
    </row>
    <row r="941">
      <c r="B941" s="12">
        <v>2.0</v>
      </c>
      <c r="C941" s="13"/>
      <c r="D941" s="13"/>
      <c r="E941" s="12"/>
      <c r="F941" s="12"/>
      <c r="G941" s="29"/>
      <c r="H941" s="30"/>
    </row>
    <row r="942">
      <c r="B942" s="12">
        <v>3.0</v>
      </c>
      <c r="C942" s="12"/>
      <c r="D942" s="12"/>
      <c r="E942" s="12"/>
      <c r="F942" s="12"/>
      <c r="G942" s="29"/>
      <c r="H942" s="30"/>
    </row>
    <row r="943">
      <c r="B943" s="12">
        <v>4.0</v>
      </c>
      <c r="C943" s="12"/>
      <c r="D943" s="12"/>
      <c r="E943" s="12"/>
      <c r="F943" s="12"/>
      <c r="G943" s="29"/>
      <c r="H943" s="30"/>
    </row>
    <row r="944">
      <c r="B944" s="12">
        <v>5.0</v>
      </c>
      <c r="C944" s="12"/>
      <c r="D944" s="12"/>
      <c r="E944" s="12"/>
      <c r="F944" s="12"/>
      <c r="G944" s="29"/>
      <c r="H944" s="30"/>
    </row>
    <row r="945">
      <c r="B945" s="12">
        <v>6.0</v>
      </c>
      <c r="C945" s="12"/>
      <c r="D945" s="12"/>
      <c r="E945" s="12"/>
      <c r="F945" s="12"/>
      <c r="G945" s="10"/>
      <c r="H945" s="11"/>
    </row>
    <row r="946">
      <c r="B946" s="34"/>
    </row>
    <row r="948">
      <c r="A948" s="1"/>
      <c r="B948" s="3">
        <v>45800.0</v>
      </c>
      <c r="C948" s="4"/>
      <c r="D948" s="4"/>
      <c r="E948" s="4"/>
      <c r="F948" s="4"/>
      <c r="G948" s="4"/>
      <c r="H948" s="5"/>
    </row>
    <row r="949">
      <c r="B949" s="6" t="s">
        <v>0</v>
      </c>
      <c r="C949" s="4"/>
      <c r="D949" s="4"/>
      <c r="E949" s="4"/>
      <c r="F949" s="5"/>
      <c r="G949" s="7" t="s">
        <v>1</v>
      </c>
      <c r="H949" s="8"/>
    </row>
    <row r="950">
      <c r="B950" s="9" t="s">
        <v>2</v>
      </c>
      <c r="C950" s="9" t="s">
        <v>3</v>
      </c>
      <c r="D950" s="9" t="s">
        <v>4</v>
      </c>
      <c r="E950" s="9" t="s">
        <v>5</v>
      </c>
      <c r="F950" s="9" t="s">
        <v>6</v>
      </c>
      <c r="G950" s="10"/>
      <c r="H950" s="11"/>
    </row>
    <row r="951">
      <c r="B951" s="12">
        <v>1.0</v>
      </c>
      <c r="C951" s="13"/>
      <c r="D951" s="13"/>
      <c r="E951" s="13"/>
      <c r="F951" s="12"/>
      <c r="G951" s="14" t="s">
        <v>7</v>
      </c>
      <c r="H951" s="15">
        <f>H908 - SUMIF(F951:F960, "SR A/C - HDFC", E951:E960)-SUMIF(F977:F979, "SR A/C - HDFC", E977:E979)-SUMIF(F971:F973, "SR A/C - HDFC", E971:E973)+SUMIF(F965:F967, "SR A/C - HDFC", E965:E967)+SUMIF(F983:F988, "SR A/C - HDFC", E983:E988)</f>
        <v>3303.73</v>
      </c>
    </row>
    <row r="952">
      <c r="B952" s="12">
        <v>2.0</v>
      </c>
      <c r="C952" s="13"/>
      <c r="D952" s="13"/>
      <c r="E952" s="13"/>
      <c r="F952" s="13"/>
      <c r="G952" s="14" t="s">
        <v>8</v>
      </c>
      <c r="H952" s="15">
        <f>H909 - SUMIF(F951:F960, "DP A/C - Salary", E951:E960)-SUMIF(F977:F979, "DP A/C - Salary", E977:E979)-SUMIF(F971:F973, "DP A/C - Salary", E971:E973)+SUMIF(F965:F967, "DP A/C - Salary", E965:E967)+SUMIF(F983:F988, "DP A/C - Salary", E983:E988)</f>
        <v>5928</v>
      </c>
    </row>
    <row r="953">
      <c r="B953" s="12">
        <v>3.0</v>
      </c>
      <c r="C953" s="13"/>
      <c r="D953" s="13"/>
      <c r="E953" s="13"/>
      <c r="F953" s="13"/>
      <c r="G953" s="14" t="s">
        <v>9</v>
      </c>
      <c r="H953" s="15">
        <f>H910 - SUMIF(F951:F960, "SR CASH", E951:E960)-SUMIF(F977:F979, "SR CASH", E977:E979)-SUMIF(F971:F973, "SR CASH", E971:E973)+SUMIF(F965:F967, "SR CASH", E965:E967)+SUMIF(F983:F988, "SR CASH", E983:E988)</f>
        <v>1633</v>
      </c>
    </row>
    <row r="954">
      <c r="B954" s="12">
        <v>4.0</v>
      </c>
      <c r="C954" s="13"/>
      <c r="D954" s="13"/>
      <c r="E954" s="13"/>
      <c r="F954" s="13"/>
      <c r="G954" s="14" t="s">
        <v>10</v>
      </c>
      <c r="H954" s="15">
        <f>H911 - SUMIF(F951:F960, "DP CASH", E951:E960)-SUMIF(F977:F979, "DP CASH", E977:E979)-SUMIF(F971:F973, "DP CASH", E971:E973)+SUMIF(F965:F967, "DP CASH", E965:E967)+SUMIF(F983:F988, "DP CASH", E983:E988)</f>
        <v>839</v>
      </c>
    </row>
    <row r="955">
      <c r="B955" s="12">
        <v>5.0</v>
      </c>
      <c r="C955" s="12"/>
      <c r="D955" s="12"/>
      <c r="E955" s="12"/>
      <c r="F955" s="12"/>
      <c r="G955" s="14" t="s">
        <v>11</v>
      </c>
      <c r="H955" s="15">
        <f>H912 - SUMIF(F951:F960, "SR A/C - TDCC", E951:E960)-SUMIF(F977:F979, "SR A/C - TDCC", E977:E979)-SUMIF(F971:F973, "SR A/C - TDCC", E971:E973)+SUMIF(F965:F967, "SR A/C - TDCC", E965:E967)+SUMIF(F983:F988, "SR A/C - TDCC", E983:E988)</f>
        <v>106373.4</v>
      </c>
    </row>
    <row r="956">
      <c r="B956" s="12">
        <v>6.0</v>
      </c>
      <c r="C956" s="12"/>
      <c r="D956" s="12"/>
      <c r="E956" s="12"/>
      <c r="F956" s="12"/>
      <c r="G956" s="14" t="s">
        <v>12</v>
      </c>
      <c r="H956" s="15">
        <f>H913 - SUMIF(F951:F960, "DP A/C - IPPB", E951:E960)-SUMIF(F977:F979, "DP A/C - IPPB", E977:E979)-SUMIF(F971:F973, "DP A/C - IPPB", E971:E973)+SUMIF(F965:F967, "DP A/C - IPPB", E965:E967)+SUMIF(F983:F988, "DP A/C - IPPB", E983:E988)</f>
        <v>50</v>
      </c>
    </row>
    <row r="957">
      <c r="B957" s="12">
        <v>7.0</v>
      </c>
      <c r="C957" s="12"/>
      <c r="D957" s="12"/>
      <c r="E957" s="12"/>
      <c r="F957" s="12"/>
      <c r="G957" s="16"/>
      <c r="H957" s="5"/>
    </row>
    <row r="958">
      <c r="B958" s="12">
        <v>8.0</v>
      </c>
      <c r="C958" s="12"/>
      <c r="D958" s="12"/>
      <c r="E958" s="12"/>
      <c r="F958" s="12"/>
      <c r="G958" s="17" t="s">
        <v>13</v>
      </c>
      <c r="H958" s="5"/>
    </row>
    <row r="959">
      <c r="B959" s="12">
        <v>9.0</v>
      </c>
      <c r="C959" s="12"/>
      <c r="D959" s="12"/>
      <c r="E959" s="12"/>
      <c r="F959" s="12"/>
      <c r="G959" s="18">
        <f>E961+G916</f>
        <v>0</v>
      </c>
      <c r="H959" s="5"/>
    </row>
    <row r="960">
      <c r="B960" s="12">
        <v>10.0</v>
      </c>
      <c r="C960" s="12"/>
      <c r="D960" s="12"/>
      <c r="E960" s="12"/>
      <c r="F960" s="12"/>
      <c r="G960" s="19" t="s">
        <v>14</v>
      </c>
      <c r="H960" s="5"/>
    </row>
    <row r="961">
      <c r="B961" s="20" t="s">
        <v>15</v>
      </c>
      <c r="C961" s="4"/>
      <c r="D961" s="5"/>
      <c r="E961" s="9">
        <f>SUM(E951:E960)</f>
        <v>0</v>
      </c>
      <c r="F961" s="12"/>
      <c r="G961" s="16">
        <f>E968+G918</f>
        <v>0</v>
      </c>
      <c r="H961" s="5"/>
    </row>
    <row r="962">
      <c r="B962" s="16"/>
      <c r="C962" s="4"/>
      <c r="D962" s="4"/>
      <c r="E962" s="4"/>
      <c r="F962" s="5"/>
      <c r="G962" s="21" t="s">
        <v>16</v>
      </c>
      <c r="H962" s="5"/>
      <c r="I962" s="1"/>
    </row>
    <row r="963">
      <c r="B963" s="22" t="s">
        <v>17</v>
      </c>
      <c r="C963" s="4"/>
      <c r="D963" s="4"/>
      <c r="E963" s="4"/>
      <c r="F963" s="5"/>
      <c r="G963" s="16">
        <f>E974+G920-SUMIF(C965:C967,"Reimbursement",E965:E967)</f>
        <v>0</v>
      </c>
      <c r="H963" s="5"/>
    </row>
    <row r="964">
      <c r="B964" s="9" t="s">
        <v>2</v>
      </c>
      <c r="C964" s="23" t="s">
        <v>18</v>
      </c>
      <c r="D964" s="20" t="s">
        <v>4</v>
      </c>
      <c r="E964" s="9" t="s">
        <v>5</v>
      </c>
      <c r="F964" s="9" t="s">
        <v>6</v>
      </c>
      <c r="G964" s="24" t="s">
        <v>19</v>
      </c>
      <c r="H964" s="5"/>
    </row>
    <row r="965">
      <c r="B965" s="12">
        <v>1.0</v>
      </c>
      <c r="C965" s="25"/>
      <c r="D965" s="13"/>
      <c r="E965" s="13"/>
      <c r="F965" s="13"/>
      <c r="G965" s="26">
        <f>E980+G922</f>
        <v>0</v>
      </c>
      <c r="H965" s="5"/>
    </row>
    <row r="966">
      <c r="B966" s="12">
        <v>2.0</v>
      </c>
      <c r="C966" s="28"/>
      <c r="D966" s="12"/>
      <c r="E966" s="12"/>
      <c r="F966" s="12"/>
      <c r="G966" s="27"/>
      <c r="H966" s="8"/>
    </row>
    <row r="967">
      <c r="B967" s="12">
        <v>3.0</v>
      </c>
      <c r="C967" s="28"/>
      <c r="D967" s="12"/>
      <c r="E967" s="12"/>
      <c r="F967" s="12"/>
      <c r="G967" s="29"/>
      <c r="H967" s="30"/>
    </row>
    <row r="968">
      <c r="B968" s="20" t="s">
        <v>15</v>
      </c>
      <c r="C968" s="4"/>
      <c r="D968" s="5"/>
      <c r="E968" s="9">
        <f>SUM(E965:E967)</f>
        <v>0</v>
      </c>
      <c r="F968" s="12"/>
      <c r="G968" s="29"/>
      <c r="H968" s="30"/>
    </row>
    <row r="969">
      <c r="B969" s="31" t="s">
        <v>20</v>
      </c>
      <c r="C969" s="4"/>
      <c r="D969" s="4"/>
      <c r="E969" s="4"/>
      <c r="F969" s="5"/>
      <c r="G969" s="29"/>
      <c r="H969" s="30"/>
    </row>
    <row r="970">
      <c r="B970" s="9" t="s">
        <v>2</v>
      </c>
      <c r="C970" s="23" t="s">
        <v>21</v>
      </c>
      <c r="D970" s="20" t="s">
        <v>4</v>
      </c>
      <c r="E970" s="9" t="s">
        <v>5</v>
      </c>
      <c r="F970" s="9" t="s">
        <v>6</v>
      </c>
      <c r="G970" s="29"/>
      <c r="H970" s="30"/>
    </row>
    <row r="971">
      <c r="B971" s="12">
        <v>1.0</v>
      </c>
      <c r="C971" s="28"/>
      <c r="D971" s="12"/>
      <c r="E971" s="12"/>
      <c r="F971" s="12"/>
      <c r="G971" s="29"/>
      <c r="H971" s="30"/>
    </row>
    <row r="972">
      <c r="B972" s="12">
        <v>2.0</v>
      </c>
      <c r="C972" s="13"/>
      <c r="D972" s="12"/>
      <c r="E972" s="12"/>
      <c r="F972" s="12"/>
      <c r="G972" s="29"/>
      <c r="H972" s="30"/>
    </row>
    <row r="973">
      <c r="B973" s="12">
        <v>3.0</v>
      </c>
      <c r="C973" s="13"/>
      <c r="D973" s="12"/>
      <c r="E973" s="12"/>
      <c r="F973" s="12"/>
      <c r="G973" s="29"/>
      <c r="H973" s="30"/>
    </row>
    <row r="974">
      <c r="B974" s="20" t="s">
        <v>15</v>
      </c>
      <c r="C974" s="4"/>
      <c r="D974" s="5"/>
      <c r="E974" s="9">
        <f>SUM(E971:E973)</f>
        <v>0</v>
      </c>
      <c r="F974" s="12"/>
      <c r="G974" s="29"/>
      <c r="H974" s="30"/>
    </row>
    <row r="975">
      <c r="B975" s="32" t="s">
        <v>22</v>
      </c>
      <c r="C975" s="4"/>
      <c r="D975" s="4"/>
      <c r="E975" s="4"/>
      <c r="F975" s="5"/>
      <c r="G975" s="29"/>
      <c r="H975" s="30"/>
    </row>
    <row r="976">
      <c r="B976" s="9" t="s">
        <v>2</v>
      </c>
      <c r="C976" s="23" t="s">
        <v>23</v>
      </c>
      <c r="D976" s="20" t="s">
        <v>4</v>
      </c>
      <c r="E976" s="9" t="s">
        <v>5</v>
      </c>
      <c r="F976" s="9" t="s">
        <v>6</v>
      </c>
      <c r="G976" s="29"/>
      <c r="H976" s="30"/>
    </row>
    <row r="977">
      <c r="B977" s="12">
        <v>1.0</v>
      </c>
      <c r="C977" s="28"/>
      <c r="D977" s="12"/>
      <c r="E977" s="12"/>
      <c r="F977" s="12"/>
      <c r="G977" s="29"/>
      <c r="H977" s="30"/>
    </row>
    <row r="978">
      <c r="B978" s="12">
        <v>2.0</v>
      </c>
      <c r="C978" s="13"/>
      <c r="D978" s="12"/>
      <c r="E978" s="12"/>
      <c r="F978" s="12"/>
      <c r="G978" s="29"/>
      <c r="H978" s="30"/>
    </row>
    <row r="979">
      <c r="B979" s="12">
        <v>3.0</v>
      </c>
      <c r="C979" s="13"/>
      <c r="D979" s="12"/>
      <c r="E979" s="12"/>
      <c r="F979" s="12"/>
      <c r="G979" s="29"/>
      <c r="H979" s="30"/>
    </row>
    <row r="980">
      <c r="B980" s="20" t="s">
        <v>15</v>
      </c>
      <c r="C980" s="4"/>
      <c r="D980" s="5"/>
      <c r="E980" s="9">
        <f>SUM(E977:E979)</f>
        <v>0</v>
      </c>
      <c r="F980" s="12"/>
      <c r="G980" s="29"/>
      <c r="H980" s="30"/>
    </row>
    <row r="981">
      <c r="B981" s="32" t="s">
        <v>24</v>
      </c>
      <c r="C981" s="4"/>
      <c r="D981" s="4"/>
      <c r="E981" s="4"/>
      <c r="F981" s="5"/>
      <c r="G981" s="29"/>
      <c r="H981" s="30"/>
    </row>
    <row r="982">
      <c r="B982" s="9" t="s">
        <v>2</v>
      </c>
      <c r="C982" s="33" t="s">
        <v>25</v>
      </c>
      <c r="D982" s="33" t="s">
        <v>26</v>
      </c>
      <c r="E982" s="9" t="s">
        <v>5</v>
      </c>
      <c r="F982" s="9" t="s">
        <v>6</v>
      </c>
      <c r="G982" s="29"/>
      <c r="H982" s="30"/>
    </row>
    <row r="983">
      <c r="B983" s="12">
        <v>1.0</v>
      </c>
      <c r="C983" s="13"/>
      <c r="D983" s="13"/>
      <c r="E983" s="12"/>
      <c r="F983" s="12"/>
      <c r="G983" s="29"/>
      <c r="H983" s="30"/>
    </row>
    <row r="984">
      <c r="B984" s="12">
        <v>2.0</v>
      </c>
      <c r="C984" s="13"/>
      <c r="D984" s="13"/>
      <c r="E984" s="12"/>
      <c r="F984" s="12"/>
      <c r="G984" s="29"/>
      <c r="H984" s="30"/>
    </row>
    <row r="985">
      <c r="B985" s="12">
        <v>3.0</v>
      </c>
      <c r="C985" s="12"/>
      <c r="D985" s="12"/>
      <c r="E985" s="12"/>
      <c r="F985" s="12"/>
      <c r="G985" s="29"/>
      <c r="H985" s="30"/>
    </row>
    <row r="986">
      <c r="B986" s="12">
        <v>4.0</v>
      </c>
      <c r="C986" s="12"/>
      <c r="D986" s="12"/>
      <c r="E986" s="12"/>
      <c r="F986" s="12"/>
      <c r="G986" s="29"/>
      <c r="H986" s="30"/>
    </row>
    <row r="987">
      <c r="B987" s="12">
        <v>5.0</v>
      </c>
      <c r="C987" s="12"/>
      <c r="D987" s="12"/>
      <c r="E987" s="12"/>
      <c r="F987" s="12"/>
      <c r="G987" s="29"/>
      <c r="H987" s="30"/>
    </row>
    <row r="988">
      <c r="B988" s="12">
        <v>6.0</v>
      </c>
      <c r="C988" s="12"/>
      <c r="D988" s="12"/>
      <c r="E988" s="12"/>
      <c r="F988" s="12"/>
      <c r="G988" s="10"/>
      <c r="H988" s="11"/>
    </row>
    <row r="989">
      <c r="B989" s="34"/>
    </row>
    <row r="991">
      <c r="A991" s="1"/>
      <c r="B991" s="3">
        <v>45801.0</v>
      </c>
      <c r="C991" s="4"/>
      <c r="D991" s="4"/>
      <c r="E991" s="4"/>
      <c r="F991" s="4"/>
      <c r="G991" s="4"/>
      <c r="H991" s="5"/>
    </row>
    <row r="992">
      <c r="B992" s="6" t="s">
        <v>0</v>
      </c>
      <c r="C992" s="4"/>
      <c r="D992" s="4"/>
      <c r="E992" s="4"/>
      <c r="F992" s="5"/>
      <c r="G992" s="7" t="s">
        <v>1</v>
      </c>
      <c r="H992" s="8"/>
    </row>
    <row r="993">
      <c r="B993" s="9" t="s">
        <v>2</v>
      </c>
      <c r="C993" s="9" t="s">
        <v>3</v>
      </c>
      <c r="D993" s="9" t="s">
        <v>4</v>
      </c>
      <c r="E993" s="9" t="s">
        <v>5</v>
      </c>
      <c r="F993" s="9" t="s">
        <v>6</v>
      </c>
      <c r="G993" s="10"/>
      <c r="H993" s="11"/>
    </row>
    <row r="994">
      <c r="B994" s="12">
        <v>1.0</v>
      </c>
      <c r="C994" s="13"/>
      <c r="D994" s="13"/>
      <c r="E994" s="13"/>
      <c r="F994" s="13"/>
      <c r="G994" s="14" t="s">
        <v>7</v>
      </c>
      <c r="H994" s="15">
        <f>H951 - SUMIF(F994:F1003, "SR A/C - HDFC", E994:E1003)-SUMIF(F1020:F1022, "SR A/C - HDFC", E1020:E1022)-SUMIF(F1014:F1016, "SR A/C - HDFC", E1014:E1016)+SUMIF(F1008:F1010, "SR A/C - HDFC", E1008:E1010)+SUMIF(F1026:F1031, "SR A/C - HDFC", E1026:E1031)</f>
        <v>3303.73</v>
      </c>
    </row>
    <row r="995">
      <c r="B995" s="12">
        <v>2.0</v>
      </c>
      <c r="C995" s="12"/>
      <c r="D995" s="12"/>
      <c r="E995" s="12"/>
      <c r="F995" s="12"/>
      <c r="G995" s="14" t="s">
        <v>8</v>
      </c>
      <c r="H995" s="15">
        <f>H952 - SUMIF(F994:F1003, "DP A/C - Salary", E994:E1003)-SUMIF(F1020:F1022, "DP A/C - Salary", E1020:E1022)-SUMIF(F1014:F1016, "DP A/C - Salary", E1014:E1016)+SUMIF(F1008:F1010, "DP A/C - Salary", E1008:E1010)+SUMIF(F1026:F1031, "DP A/C - Salary", E1026:E1031)</f>
        <v>5928</v>
      </c>
    </row>
    <row r="996">
      <c r="B996" s="12">
        <v>3.0</v>
      </c>
      <c r="C996" s="12"/>
      <c r="D996" s="12"/>
      <c r="E996" s="12"/>
      <c r="F996" s="12"/>
      <c r="G996" s="14" t="s">
        <v>9</v>
      </c>
      <c r="H996" s="15">
        <f>H953 - SUMIF(F994:F1003, "SR CASH", E994:E1003)-SUMIF(F1020:F1022, "SR CASH", E1020:E1022)-SUMIF(F1014:F1016, "SR CASH", E1014:E1016)+SUMIF(F1008:F1010, "SR CASH", E1008:E1010)+SUMIF(F1026:F1031, "SR CASH", E1026:E1031)</f>
        <v>1633</v>
      </c>
    </row>
    <row r="997">
      <c r="B997" s="12">
        <v>4.0</v>
      </c>
      <c r="C997" s="12"/>
      <c r="D997" s="12"/>
      <c r="E997" s="12"/>
      <c r="F997" s="12"/>
      <c r="G997" s="14" t="s">
        <v>10</v>
      </c>
      <c r="H997" s="15">
        <f>H954 - SUMIF(F994:F1003, "DP CASH", E994:E1003)-SUMIF(F1020:F1022, "DP CASH", E1020:E1022)-SUMIF(F1014:F1016, "DP CASH", E1014:E1016)+SUMIF(F1008:F1010, "DP CASH", E1008:E1010)+SUMIF(F1026:F1031, "DP CASH", E1026:E1031)</f>
        <v>839</v>
      </c>
    </row>
    <row r="998">
      <c r="B998" s="12">
        <v>5.0</v>
      </c>
      <c r="C998" s="12"/>
      <c r="D998" s="12"/>
      <c r="E998" s="12"/>
      <c r="F998" s="12"/>
      <c r="G998" s="14" t="s">
        <v>11</v>
      </c>
      <c r="H998" s="15">
        <f>H955 - SUMIF(F994:F1003, "SR A/C - TDCC", E994:E1003)-SUMIF(F1020:F1022, "SR A/C - TDCC", E1020:E1022)-SUMIF(F1014:F1016, "SR A/C - TDCC", E1014:E1016)+SUMIF(F1008:F1010, "SR A/C - TDCC", E1008:E1010)+SUMIF(F1026:F1031, "SR A/C - TDCC", E1026:E1031)</f>
        <v>106373.4</v>
      </c>
    </row>
    <row r="999">
      <c r="B999" s="12">
        <v>6.0</v>
      </c>
      <c r="C999" s="12"/>
      <c r="D999" s="12"/>
      <c r="E999" s="12"/>
      <c r="F999" s="12"/>
      <c r="G999" s="14" t="s">
        <v>12</v>
      </c>
      <c r="H999" s="15">
        <f>H956 - SUMIF(F994:F1003, "DP A/C - IPPB", E994:E1003)-SUMIF(F1020:F1022, "DP A/C - IPPB", E1020:E1022)-SUMIF(F1014:F1016, "DP A/C - IPPB", E1014:E1016)+SUMIF(F1008:F1010, "DP A/C - IPPB", E1008:E1010)+SUMIF(F1026:F1031, "DP A/C - IPPB", E1026:E1031)</f>
        <v>50</v>
      </c>
    </row>
    <row r="1000">
      <c r="B1000" s="12">
        <v>7.0</v>
      </c>
      <c r="C1000" s="12"/>
      <c r="D1000" s="12"/>
      <c r="E1000" s="12"/>
      <c r="F1000" s="12"/>
      <c r="G1000" s="16"/>
      <c r="H1000" s="5"/>
    </row>
    <row r="1001">
      <c r="B1001" s="12">
        <v>8.0</v>
      </c>
      <c r="C1001" s="12"/>
      <c r="D1001" s="12"/>
      <c r="E1001" s="12"/>
      <c r="F1001" s="12"/>
      <c r="G1001" s="17" t="s">
        <v>13</v>
      </c>
      <c r="H1001" s="5"/>
    </row>
    <row r="1002">
      <c r="B1002" s="12">
        <v>9.0</v>
      </c>
      <c r="C1002" s="12"/>
      <c r="D1002" s="12"/>
      <c r="E1002" s="12"/>
      <c r="F1002" s="12"/>
      <c r="G1002" s="18">
        <f>E1004+G959</f>
        <v>0</v>
      </c>
      <c r="H1002" s="5"/>
    </row>
    <row r="1003">
      <c r="B1003" s="12">
        <v>10.0</v>
      </c>
      <c r="C1003" s="12"/>
      <c r="D1003" s="12"/>
      <c r="E1003" s="12"/>
      <c r="F1003" s="12"/>
      <c r="G1003" s="19" t="s">
        <v>14</v>
      </c>
      <c r="H1003" s="5"/>
    </row>
    <row r="1004">
      <c r="B1004" s="20" t="s">
        <v>15</v>
      </c>
      <c r="C1004" s="4"/>
      <c r="D1004" s="5"/>
      <c r="E1004" s="9">
        <f>SUM(E994:E1003)</f>
        <v>0</v>
      </c>
      <c r="F1004" s="12"/>
      <c r="G1004" s="16">
        <f>E1011+G961</f>
        <v>0</v>
      </c>
      <c r="H1004" s="5"/>
    </row>
    <row r="1005">
      <c r="B1005" s="16"/>
      <c r="C1005" s="4"/>
      <c r="D1005" s="4"/>
      <c r="E1005" s="4"/>
      <c r="F1005" s="5"/>
      <c r="G1005" s="21" t="s">
        <v>16</v>
      </c>
      <c r="H1005" s="5"/>
      <c r="I1005" s="1"/>
    </row>
    <row r="1006">
      <c r="B1006" s="22" t="s">
        <v>17</v>
      </c>
      <c r="C1006" s="4"/>
      <c r="D1006" s="4"/>
      <c r="E1006" s="4"/>
      <c r="F1006" s="5"/>
      <c r="G1006" s="16">
        <f>E1017+G963-SUMIF(C1008:C1010,"Reimbursement",E1008:E1010)</f>
        <v>0</v>
      </c>
      <c r="H1006" s="5"/>
    </row>
    <row r="1007">
      <c r="B1007" s="9" t="s">
        <v>2</v>
      </c>
      <c r="C1007" s="23" t="s">
        <v>18</v>
      </c>
      <c r="D1007" s="20" t="s">
        <v>4</v>
      </c>
      <c r="E1007" s="9" t="s">
        <v>5</v>
      </c>
      <c r="F1007" s="9" t="s">
        <v>6</v>
      </c>
      <c r="G1007" s="24" t="s">
        <v>19</v>
      </c>
      <c r="H1007" s="5"/>
    </row>
    <row r="1008">
      <c r="B1008" s="12">
        <v>1.0</v>
      </c>
      <c r="C1008" s="28"/>
      <c r="D1008" s="12"/>
      <c r="E1008" s="12"/>
      <c r="F1008" s="12"/>
      <c r="G1008" s="26">
        <f>E1023+G965</f>
        <v>0</v>
      </c>
      <c r="H1008" s="5"/>
    </row>
    <row r="1009">
      <c r="B1009" s="12">
        <v>2.0</v>
      </c>
      <c r="C1009" s="28"/>
      <c r="D1009" s="12"/>
      <c r="E1009" s="12"/>
      <c r="F1009" s="12"/>
      <c r="G1009" s="27"/>
      <c r="H1009" s="8"/>
    </row>
    <row r="1010">
      <c r="B1010" s="12">
        <v>3.0</v>
      </c>
      <c r="C1010" s="28"/>
      <c r="D1010" s="12"/>
      <c r="E1010" s="12"/>
      <c r="F1010" s="12"/>
      <c r="G1010" s="29"/>
      <c r="H1010" s="30"/>
    </row>
    <row r="1011">
      <c r="B1011" s="20" t="s">
        <v>15</v>
      </c>
      <c r="C1011" s="4"/>
      <c r="D1011" s="5"/>
      <c r="E1011" s="9">
        <f>SUM(E1008:E1010)</f>
        <v>0</v>
      </c>
      <c r="F1011" s="12"/>
      <c r="G1011" s="29"/>
      <c r="H1011" s="30"/>
    </row>
    <row r="1012">
      <c r="B1012" s="31" t="s">
        <v>20</v>
      </c>
      <c r="C1012" s="4"/>
      <c r="D1012" s="4"/>
      <c r="E1012" s="4"/>
      <c r="F1012" s="5"/>
      <c r="G1012" s="29"/>
      <c r="H1012" s="30"/>
    </row>
    <row r="1013">
      <c r="B1013" s="9" t="s">
        <v>2</v>
      </c>
      <c r="C1013" s="23" t="s">
        <v>21</v>
      </c>
      <c r="D1013" s="20" t="s">
        <v>4</v>
      </c>
      <c r="E1013" s="9" t="s">
        <v>5</v>
      </c>
      <c r="F1013" s="9" t="s">
        <v>6</v>
      </c>
      <c r="G1013" s="29"/>
      <c r="H1013" s="30"/>
    </row>
    <row r="1014">
      <c r="B1014" s="12">
        <v>1.0</v>
      </c>
      <c r="C1014" s="28"/>
      <c r="D1014" s="12"/>
      <c r="E1014" s="12"/>
      <c r="F1014" s="12"/>
      <c r="G1014" s="29"/>
      <c r="H1014" s="30"/>
    </row>
    <row r="1015">
      <c r="B1015" s="12">
        <v>2.0</v>
      </c>
      <c r="C1015" s="13"/>
      <c r="D1015" s="12"/>
      <c r="E1015" s="12"/>
      <c r="F1015" s="12"/>
      <c r="G1015" s="29"/>
      <c r="H1015" s="30"/>
    </row>
    <row r="1016">
      <c r="B1016" s="12">
        <v>3.0</v>
      </c>
      <c r="C1016" s="13"/>
      <c r="D1016" s="12"/>
      <c r="E1016" s="12"/>
      <c r="F1016" s="12"/>
      <c r="G1016" s="29"/>
      <c r="H1016" s="30"/>
    </row>
    <row r="1017">
      <c r="B1017" s="20" t="s">
        <v>15</v>
      </c>
      <c r="C1017" s="4"/>
      <c r="D1017" s="5"/>
      <c r="E1017" s="9">
        <f>SUM(E1014:E1016)</f>
        <v>0</v>
      </c>
      <c r="F1017" s="12"/>
      <c r="G1017" s="29"/>
      <c r="H1017" s="30"/>
    </row>
    <row r="1018">
      <c r="B1018" s="32" t="s">
        <v>22</v>
      </c>
      <c r="C1018" s="4"/>
      <c r="D1018" s="4"/>
      <c r="E1018" s="4"/>
      <c r="F1018" s="5"/>
      <c r="G1018" s="29"/>
      <c r="H1018" s="30"/>
    </row>
    <row r="1019">
      <c r="B1019" s="9" t="s">
        <v>2</v>
      </c>
      <c r="C1019" s="23" t="s">
        <v>23</v>
      </c>
      <c r="D1019" s="20" t="s">
        <v>4</v>
      </c>
      <c r="E1019" s="9" t="s">
        <v>5</v>
      </c>
      <c r="F1019" s="9" t="s">
        <v>6</v>
      </c>
      <c r="G1019" s="29"/>
      <c r="H1019" s="30"/>
    </row>
    <row r="1020">
      <c r="B1020" s="12">
        <v>1.0</v>
      </c>
      <c r="C1020" s="28"/>
      <c r="D1020" s="12"/>
      <c r="E1020" s="12"/>
      <c r="F1020" s="12"/>
      <c r="G1020" s="29"/>
      <c r="H1020" s="30"/>
    </row>
    <row r="1021">
      <c r="B1021" s="12">
        <v>2.0</v>
      </c>
      <c r="C1021" s="13"/>
      <c r="D1021" s="12"/>
      <c r="E1021" s="12"/>
      <c r="F1021" s="12"/>
      <c r="G1021" s="29"/>
      <c r="H1021" s="30"/>
    </row>
    <row r="1022">
      <c r="B1022" s="12">
        <v>3.0</v>
      </c>
      <c r="C1022" s="13"/>
      <c r="D1022" s="12"/>
      <c r="E1022" s="12"/>
      <c r="F1022" s="12"/>
      <c r="G1022" s="29"/>
      <c r="H1022" s="30"/>
    </row>
    <row r="1023">
      <c r="B1023" s="20" t="s">
        <v>15</v>
      </c>
      <c r="C1023" s="4"/>
      <c r="D1023" s="5"/>
      <c r="E1023" s="9">
        <f>SUM(E1020:E1022)</f>
        <v>0</v>
      </c>
      <c r="F1023" s="12"/>
      <c r="G1023" s="29"/>
      <c r="H1023" s="30"/>
    </row>
    <row r="1024">
      <c r="B1024" s="32" t="s">
        <v>24</v>
      </c>
      <c r="C1024" s="4"/>
      <c r="D1024" s="4"/>
      <c r="E1024" s="4"/>
      <c r="F1024" s="5"/>
      <c r="G1024" s="29"/>
      <c r="H1024" s="30"/>
    </row>
    <row r="1025">
      <c r="B1025" s="9" t="s">
        <v>2</v>
      </c>
      <c r="C1025" s="33" t="s">
        <v>25</v>
      </c>
      <c r="D1025" s="33" t="s">
        <v>26</v>
      </c>
      <c r="E1025" s="9" t="s">
        <v>5</v>
      </c>
      <c r="F1025" s="9" t="s">
        <v>6</v>
      </c>
      <c r="G1025" s="29"/>
      <c r="H1025" s="30"/>
    </row>
    <row r="1026">
      <c r="B1026" s="12">
        <v>1.0</v>
      </c>
      <c r="C1026" s="13"/>
      <c r="D1026" s="13"/>
      <c r="E1026" s="12"/>
      <c r="F1026" s="12"/>
      <c r="G1026" s="29"/>
      <c r="H1026" s="30"/>
    </row>
    <row r="1027">
      <c r="B1027" s="12">
        <v>2.0</v>
      </c>
      <c r="C1027" s="13"/>
      <c r="D1027" s="13"/>
      <c r="E1027" s="12"/>
      <c r="F1027" s="12"/>
      <c r="G1027" s="29"/>
      <c r="H1027" s="30"/>
    </row>
    <row r="1028">
      <c r="B1028" s="12">
        <v>3.0</v>
      </c>
      <c r="C1028" s="12"/>
      <c r="D1028" s="12"/>
      <c r="E1028" s="12"/>
      <c r="F1028" s="12"/>
      <c r="G1028" s="29"/>
      <c r="H1028" s="30"/>
    </row>
    <row r="1029">
      <c r="B1029" s="12">
        <v>4.0</v>
      </c>
      <c r="C1029" s="12"/>
      <c r="D1029" s="12"/>
      <c r="E1029" s="12"/>
      <c r="F1029" s="12"/>
      <c r="G1029" s="29"/>
      <c r="H1029" s="30"/>
    </row>
    <row r="1030">
      <c r="B1030" s="12">
        <v>5.0</v>
      </c>
      <c r="C1030" s="12"/>
      <c r="D1030" s="12"/>
      <c r="E1030" s="12"/>
      <c r="F1030" s="12"/>
      <c r="G1030" s="29"/>
      <c r="H1030" s="30"/>
    </row>
    <row r="1031">
      <c r="B1031" s="12">
        <v>6.0</v>
      </c>
      <c r="C1031" s="12"/>
      <c r="D1031" s="12"/>
      <c r="E1031" s="12"/>
      <c r="F1031" s="12"/>
      <c r="G1031" s="10"/>
      <c r="H1031" s="11"/>
    </row>
    <row r="1032">
      <c r="B1032" s="34"/>
    </row>
    <row r="1034">
      <c r="A1034" s="1"/>
      <c r="B1034" s="3">
        <v>45802.0</v>
      </c>
      <c r="C1034" s="4"/>
      <c r="D1034" s="4"/>
      <c r="E1034" s="4"/>
      <c r="F1034" s="4"/>
      <c r="G1034" s="4"/>
      <c r="H1034" s="5"/>
    </row>
    <row r="1035">
      <c r="B1035" s="6" t="s">
        <v>0</v>
      </c>
      <c r="C1035" s="4"/>
      <c r="D1035" s="4"/>
      <c r="E1035" s="4"/>
      <c r="F1035" s="5"/>
      <c r="G1035" s="7" t="s">
        <v>1</v>
      </c>
      <c r="H1035" s="8"/>
    </row>
    <row r="1036">
      <c r="B1036" s="9" t="s">
        <v>2</v>
      </c>
      <c r="C1036" s="9" t="s">
        <v>3</v>
      </c>
      <c r="D1036" s="9" t="s">
        <v>4</v>
      </c>
      <c r="E1036" s="9" t="s">
        <v>5</v>
      </c>
      <c r="F1036" s="9" t="s">
        <v>6</v>
      </c>
      <c r="G1036" s="10"/>
      <c r="H1036" s="11"/>
    </row>
    <row r="1037">
      <c r="B1037" s="12">
        <v>1.0</v>
      </c>
      <c r="C1037" s="13"/>
      <c r="D1037" s="13"/>
      <c r="E1037" s="13"/>
      <c r="F1037" s="13"/>
      <c r="G1037" s="14" t="s">
        <v>7</v>
      </c>
      <c r="H1037" s="15">
        <f>H994 - SUMIF(F1037:F1046, "SR A/C - HDFC", E1037:E1046)-SUMIF(F1063:F1065, "SR A/C - HDFC", E1063:E1065)-SUMIF(F1057:F1059, "SR A/C - HDFC", E1057:E1059)+SUMIF(F1051:F1053, "SR A/C - HDFC", E1051:E1053)+SUMIF(F1069:F1074, "SR A/C - HDFC", E1069:E1074)</f>
        <v>3303.73</v>
      </c>
    </row>
    <row r="1038">
      <c r="B1038" s="12">
        <v>2.0</v>
      </c>
      <c r="C1038" s="12"/>
      <c r="D1038" s="12"/>
      <c r="E1038" s="12"/>
      <c r="F1038" s="12"/>
      <c r="G1038" s="14" t="s">
        <v>8</v>
      </c>
      <c r="H1038" s="15">
        <f>H995 - SUMIF(F1037:F1046, "DP A/C - Salary", E1037:E1046)-SUMIF(F1063:F1065, "DP A/C - Salary", E1063:E1065)-SUMIF(F1057:F1059, "DP A/C - Salary", E1057:E1059)+SUMIF(F1051:F1053, "DP A/C - Salary", E1051:E1053)+SUMIF(F1069:F1074, "DP A/C - Salary", E1069:E1074)</f>
        <v>5928</v>
      </c>
    </row>
    <row r="1039">
      <c r="B1039" s="12">
        <v>3.0</v>
      </c>
      <c r="C1039" s="12"/>
      <c r="D1039" s="12"/>
      <c r="E1039" s="12"/>
      <c r="F1039" s="12"/>
      <c r="G1039" s="14" t="s">
        <v>9</v>
      </c>
      <c r="H1039" s="15">
        <f>H996 - SUMIF(F1037:F1046, "SR CASH", E1037:E1046)-SUMIF(F1063:F1065, "SR CASH", E1063:E1065)-SUMIF(F1057:F1059, "SR CASH", E1057:E1059)+SUMIF(F1051:F1053, "SR CASH", E1051:E1053)+SUMIF(F1069:F1074, "SR CASH", E1069:E1074)</f>
        <v>1633</v>
      </c>
    </row>
    <row r="1040">
      <c r="B1040" s="12">
        <v>4.0</v>
      </c>
      <c r="C1040" s="12"/>
      <c r="D1040" s="12"/>
      <c r="E1040" s="12"/>
      <c r="F1040" s="12"/>
      <c r="G1040" s="14" t="s">
        <v>10</v>
      </c>
      <c r="H1040" s="15">
        <f>H997 - SUMIF(F1037:F1046, "DP CASH", E1037:E1046)-SUMIF(F1063:F1065, "DP CASH", E1063:E1065)-SUMIF(F1057:F1059, "DP CASH", E1057:E1059)+SUMIF(F1051:F1053, "DP CASH", E1051:E1053)+SUMIF(F1069:F1074, "DP CASH", E1069:E1074)</f>
        <v>839</v>
      </c>
    </row>
    <row r="1041">
      <c r="B1041" s="12">
        <v>5.0</v>
      </c>
      <c r="C1041" s="12"/>
      <c r="D1041" s="12"/>
      <c r="E1041" s="12"/>
      <c r="F1041" s="12"/>
      <c r="G1041" s="14" t="s">
        <v>11</v>
      </c>
      <c r="H1041" s="15">
        <f>H998 - SUMIF(F1037:F1046, "SR A/C - TDCC", E1037:E1046)-SUMIF(F1063:F1065, "SR A/C - TDCC", E1063:E1065)-SUMIF(F1057:F1059, "SR A/C - TDCC", E1057:E1059)+SUMIF(F1051:F1053, "SR A/C - TDCC", E1051:E1053)+SUMIF(F1069:F1074, "SR A/C - TDCC", E1069:E1074)</f>
        <v>106373.4</v>
      </c>
    </row>
    <row r="1042">
      <c r="B1042" s="12">
        <v>6.0</v>
      </c>
      <c r="C1042" s="12"/>
      <c r="D1042" s="12"/>
      <c r="E1042" s="12"/>
      <c r="F1042" s="12"/>
      <c r="G1042" s="14" t="s">
        <v>12</v>
      </c>
      <c r="H1042" s="15">
        <f>H999 - SUMIF(F1037:F1046, "DP A/C - IPPB", E1037:E1046)-SUMIF(F1063:F1065, "DP A/C - IPPB", E1063:E1065)-SUMIF(F1057:F1059, "DP A/C - IPPB", E1057:E1059)+SUMIF(F1051:F1053, "DP A/C - IPPB", E1051:E1053)+SUMIF(F1069:F1074, "DP A/C - IPPB", E1069:E1074)</f>
        <v>50</v>
      </c>
    </row>
    <row r="1043">
      <c r="B1043" s="12">
        <v>7.0</v>
      </c>
      <c r="C1043" s="12"/>
      <c r="D1043" s="12"/>
      <c r="E1043" s="12"/>
      <c r="F1043" s="12"/>
      <c r="G1043" s="16"/>
      <c r="H1043" s="5"/>
    </row>
    <row r="1044">
      <c r="B1044" s="12">
        <v>8.0</v>
      </c>
      <c r="C1044" s="12"/>
      <c r="D1044" s="12"/>
      <c r="E1044" s="12"/>
      <c r="F1044" s="12"/>
      <c r="G1044" s="17" t="s">
        <v>13</v>
      </c>
      <c r="H1044" s="5"/>
    </row>
    <row r="1045">
      <c r="B1045" s="12">
        <v>9.0</v>
      </c>
      <c r="C1045" s="12"/>
      <c r="D1045" s="12"/>
      <c r="E1045" s="12"/>
      <c r="F1045" s="12"/>
      <c r="G1045" s="18">
        <f>E1047+G1002</f>
        <v>0</v>
      </c>
      <c r="H1045" s="5"/>
    </row>
    <row r="1046">
      <c r="B1046" s="12">
        <v>10.0</v>
      </c>
      <c r="C1046" s="12"/>
      <c r="D1046" s="12"/>
      <c r="E1046" s="12"/>
      <c r="F1046" s="12"/>
      <c r="G1046" s="19" t="s">
        <v>14</v>
      </c>
      <c r="H1046" s="5"/>
    </row>
    <row r="1047">
      <c r="B1047" s="20" t="s">
        <v>15</v>
      </c>
      <c r="C1047" s="4"/>
      <c r="D1047" s="5"/>
      <c r="E1047" s="9">
        <f>SUM(E1037:E1046)</f>
        <v>0</v>
      </c>
      <c r="F1047" s="12"/>
      <c r="G1047" s="16">
        <f>E1054+G1004</f>
        <v>0</v>
      </c>
      <c r="H1047" s="5"/>
    </row>
    <row r="1048">
      <c r="B1048" s="16"/>
      <c r="C1048" s="4"/>
      <c r="D1048" s="4"/>
      <c r="E1048" s="4"/>
      <c r="F1048" s="5"/>
      <c r="G1048" s="21" t="s">
        <v>16</v>
      </c>
      <c r="H1048" s="5"/>
      <c r="I1048" s="1"/>
    </row>
    <row r="1049">
      <c r="B1049" s="22" t="s">
        <v>17</v>
      </c>
      <c r="C1049" s="4"/>
      <c r="D1049" s="4"/>
      <c r="E1049" s="4"/>
      <c r="F1049" s="5"/>
      <c r="G1049" s="16">
        <f>E1060+G1006-SUMIF(C1051:C1053,"Reimbursement",E1051:E1053)</f>
        <v>0</v>
      </c>
      <c r="H1049" s="5"/>
    </row>
    <row r="1050">
      <c r="B1050" s="9" t="s">
        <v>2</v>
      </c>
      <c r="C1050" s="23" t="s">
        <v>18</v>
      </c>
      <c r="D1050" s="20" t="s">
        <v>4</v>
      </c>
      <c r="E1050" s="9" t="s">
        <v>5</v>
      </c>
      <c r="F1050" s="9" t="s">
        <v>6</v>
      </c>
      <c r="G1050" s="24" t="s">
        <v>19</v>
      </c>
      <c r="H1050" s="5"/>
    </row>
    <row r="1051">
      <c r="B1051" s="12">
        <v>1.0</v>
      </c>
      <c r="C1051" s="25"/>
      <c r="D1051" s="13"/>
      <c r="E1051" s="13"/>
      <c r="F1051" s="13"/>
      <c r="G1051" s="26">
        <f>E1066+G1008</f>
        <v>0</v>
      </c>
      <c r="H1051" s="5"/>
    </row>
    <row r="1052">
      <c r="B1052" s="12">
        <v>2.0</v>
      </c>
      <c r="C1052" s="28"/>
      <c r="D1052" s="12"/>
      <c r="E1052" s="12"/>
      <c r="F1052" s="12"/>
      <c r="G1052" s="27"/>
      <c r="H1052" s="8"/>
    </row>
    <row r="1053">
      <c r="B1053" s="12">
        <v>3.0</v>
      </c>
      <c r="C1053" s="28"/>
      <c r="D1053" s="12"/>
      <c r="E1053" s="12"/>
      <c r="F1053" s="12"/>
      <c r="G1053" s="29"/>
      <c r="H1053" s="30"/>
    </row>
    <row r="1054">
      <c r="B1054" s="20" t="s">
        <v>15</v>
      </c>
      <c r="C1054" s="4"/>
      <c r="D1054" s="5"/>
      <c r="E1054" s="9">
        <f>SUM(E1051:E1053)</f>
        <v>0</v>
      </c>
      <c r="F1054" s="12"/>
      <c r="G1054" s="29"/>
      <c r="H1054" s="30"/>
    </row>
    <row r="1055">
      <c r="B1055" s="31" t="s">
        <v>20</v>
      </c>
      <c r="C1055" s="4"/>
      <c r="D1055" s="4"/>
      <c r="E1055" s="4"/>
      <c r="F1055" s="5"/>
      <c r="G1055" s="29"/>
      <c r="H1055" s="30"/>
    </row>
    <row r="1056">
      <c r="B1056" s="9" t="s">
        <v>2</v>
      </c>
      <c r="C1056" s="23" t="s">
        <v>21</v>
      </c>
      <c r="D1056" s="20" t="s">
        <v>4</v>
      </c>
      <c r="E1056" s="9" t="s">
        <v>5</v>
      </c>
      <c r="F1056" s="9" t="s">
        <v>6</v>
      </c>
      <c r="G1056" s="29"/>
      <c r="H1056" s="30"/>
    </row>
    <row r="1057">
      <c r="B1057" s="12">
        <v>1.0</v>
      </c>
      <c r="C1057" s="28"/>
      <c r="D1057" s="12"/>
      <c r="E1057" s="12"/>
      <c r="F1057" s="12"/>
      <c r="G1057" s="29"/>
      <c r="H1057" s="30"/>
    </row>
    <row r="1058">
      <c r="B1058" s="12">
        <v>2.0</v>
      </c>
      <c r="C1058" s="13"/>
      <c r="D1058" s="12"/>
      <c r="E1058" s="12"/>
      <c r="F1058" s="12"/>
      <c r="G1058" s="29"/>
      <c r="H1058" s="30"/>
    </row>
    <row r="1059">
      <c r="B1059" s="12">
        <v>3.0</v>
      </c>
      <c r="C1059" s="13"/>
      <c r="D1059" s="12"/>
      <c r="E1059" s="12"/>
      <c r="F1059" s="12"/>
      <c r="G1059" s="29"/>
      <c r="H1059" s="30"/>
    </row>
    <row r="1060">
      <c r="B1060" s="20" t="s">
        <v>15</v>
      </c>
      <c r="C1060" s="4"/>
      <c r="D1060" s="5"/>
      <c r="E1060" s="9">
        <f>SUM(E1057:E1059)</f>
        <v>0</v>
      </c>
      <c r="F1060" s="12"/>
      <c r="G1060" s="29"/>
      <c r="H1060" s="30"/>
    </row>
    <row r="1061">
      <c r="B1061" s="32" t="s">
        <v>22</v>
      </c>
      <c r="C1061" s="4"/>
      <c r="D1061" s="4"/>
      <c r="E1061" s="4"/>
      <c r="F1061" s="5"/>
      <c r="G1061" s="29"/>
      <c r="H1061" s="30"/>
    </row>
    <row r="1062">
      <c r="B1062" s="9" t="s">
        <v>2</v>
      </c>
      <c r="C1062" s="23" t="s">
        <v>23</v>
      </c>
      <c r="D1062" s="20" t="s">
        <v>4</v>
      </c>
      <c r="E1062" s="9" t="s">
        <v>5</v>
      </c>
      <c r="F1062" s="9" t="s">
        <v>6</v>
      </c>
      <c r="G1062" s="29"/>
      <c r="H1062" s="30"/>
    </row>
    <row r="1063">
      <c r="B1063" s="12">
        <v>1.0</v>
      </c>
      <c r="C1063" s="28"/>
      <c r="D1063" s="12"/>
      <c r="E1063" s="12"/>
      <c r="F1063" s="12"/>
      <c r="G1063" s="29"/>
      <c r="H1063" s="30"/>
    </row>
    <row r="1064">
      <c r="B1064" s="12">
        <v>2.0</v>
      </c>
      <c r="C1064" s="13"/>
      <c r="D1064" s="12"/>
      <c r="E1064" s="12"/>
      <c r="F1064" s="12"/>
      <c r="G1064" s="29"/>
      <c r="H1064" s="30"/>
    </row>
    <row r="1065">
      <c r="B1065" s="12">
        <v>3.0</v>
      </c>
      <c r="C1065" s="13"/>
      <c r="D1065" s="12"/>
      <c r="E1065" s="12"/>
      <c r="F1065" s="12"/>
      <c r="G1065" s="29"/>
      <c r="H1065" s="30"/>
    </row>
    <row r="1066">
      <c r="B1066" s="20" t="s">
        <v>15</v>
      </c>
      <c r="C1066" s="4"/>
      <c r="D1066" s="5"/>
      <c r="E1066" s="9">
        <f>SUM(E1063:E1065)</f>
        <v>0</v>
      </c>
      <c r="F1066" s="12"/>
      <c r="G1066" s="29"/>
      <c r="H1066" s="30"/>
    </row>
    <row r="1067">
      <c r="B1067" s="32" t="s">
        <v>24</v>
      </c>
      <c r="C1067" s="4"/>
      <c r="D1067" s="4"/>
      <c r="E1067" s="4"/>
      <c r="F1067" s="5"/>
      <c r="G1067" s="29"/>
      <c r="H1067" s="30"/>
    </row>
    <row r="1068">
      <c r="B1068" s="9" t="s">
        <v>2</v>
      </c>
      <c r="C1068" s="33" t="s">
        <v>25</v>
      </c>
      <c r="D1068" s="33" t="s">
        <v>26</v>
      </c>
      <c r="E1068" s="9" t="s">
        <v>5</v>
      </c>
      <c r="F1068" s="9" t="s">
        <v>6</v>
      </c>
      <c r="G1068" s="29"/>
      <c r="H1068" s="30"/>
    </row>
    <row r="1069">
      <c r="B1069" s="12">
        <v>1.0</v>
      </c>
      <c r="C1069" s="13"/>
      <c r="D1069" s="13"/>
      <c r="E1069" s="12"/>
      <c r="F1069" s="12"/>
      <c r="G1069" s="29"/>
      <c r="H1069" s="30"/>
    </row>
    <row r="1070">
      <c r="B1070" s="12">
        <v>2.0</v>
      </c>
      <c r="C1070" s="13"/>
      <c r="D1070" s="13"/>
      <c r="E1070" s="12"/>
      <c r="F1070" s="12"/>
      <c r="G1070" s="29"/>
      <c r="H1070" s="30"/>
    </row>
    <row r="1071">
      <c r="B1071" s="12">
        <v>3.0</v>
      </c>
      <c r="C1071" s="12"/>
      <c r="D1071" s="12"/>
      <c r="E1071" s="12"/>
      <c r="F1071" s="12"/>
      <c r="G1071" s="29"/>
      <c r="H1071" s="30"/>
    </row>
    <row r="1072">
      <c r="B1072" s="12">
        <v>4.0</v>
      </c>
      <c r="C1072" s="12"/>
      <c r="D1072" s="12"/>
      <c r="E1072" s="12"/>
      <c r="F1072" s="12"/>
      <c r="G1072" s="29"/>
      <c r="H1072" s="30"/>
    </row>
    <row r="1073">
      <c r="B1073" s="12">
        <v>5.0</v>
      </c>
      <c r="C1073" s="12"/>
      <c r="D1073" s="12"/>
      <c r="E1073" s="12"/>
      <c r="F1073" s="12"/>
      <c r="G1073" s="29"/>
      <c r="H1073" s="30"/>
    </row>
    <row r="1074">
      <c r="B1074" s="12">
        <v>6.0</v>
      </c>
      <c r="C1074" s="12"/>
      <c r="D1074" s="12"/>
      <c r="E1074" s="12"/>
      <c r="F1074" s="12"/>
      <c r="G1074" s="10"/>
      <c r="H1074" s="11"/>
    </row>
    <row r="1075">
      <c r="B1075" s="34"/>
    </row>
    <row r="1077">
      <c r="A1077" s="1"/>
      <c r="B1077" s="3">
        <v>45803.0</v>
      </c>
      <c r="C1077" s="4"/>
      <c r="D1077" s="4"/>
      <c r="E1077" s="4"/>
      <c r="F1077" s="4"/>
      <c r="G1077" s="4"/>
      <c r="H1077" s="5"/>
    </row>
    <row r="1078">
      <c r="B1078" s="6" t="s">
        <v>0</v>
      </c>
      <c r="C1078" s="4"/>
      <c r="D1078" s="4"/>
      <c r="E1078" s="4"/>
      <c r="F1078" s="5"/>
      <c r="G1078" s="7" t="s">
        <v>1</v>
      </c>
      <c r="H1078" s="8"/>
    </row>
    <row r="1079">
      <c r="B1079" s="9" t="s">
        <v>2</v>
      </c>
      <c r="C1079" s="9" t="s">
        <v>3</v>
      </c>
      <c r="D1079" s="9" t="s">
        <v>4</v>
      </c>
      <c r="E1079" s="9" t="s">
        <v>5</v>
      </c>
      <c r="F1079" s="9" t="s">
        <v>6</v>
      </c>
      <c r="G1079" s="10"/>
      <c r="H1079" s="11"/>
    </row>
    <row r="1080">
      <c r="B1080" s="12">
        <v>1.0</v>
      </c>
      <c r="C1080" s="13"/>
      <c r="D1080" s="13"/>
      <c r="E1080" s="13"/>
      <c r="F1080" s="12"/>
      <c r="G1080" s="14" t="s">
        <v>7</v>
      </c>
      <c r="H1080" s="15">
        <f>H1037 - SUMIF(F1080:F1089, "SR A/C - HDFC", E1080:E1089)-SUMIF(F1106:F1108, "SR A/C - HDFC", E1106:E1108)-SUMIF(F1100:F1102, "SR A/C - HDFC", E1100:E1102)+SUMIF(F1094:F1096, "SR A/C - HDFC", E1094:E1096)+SUMIF(F1112:F1117, "SR A/C - HDFC", E1112:E1117)</f>
        <v>3303.73</v>
      </c>
    </row>
    <row r="1081">
      <c r="B1081" s="12">
        <v>2.0</v>
      </c>
      <c r="C1081" s="13"/>
      <c r="D1081" s="13"/>
      <c r="E1081" s="13"/>
      <c r="F1081" s="13"/>
      <c r="G1081" s="14" t="s">
        <v>8</v>
      </c>
      <c r="H1081" s="15">
        <f>H1038 - SUMIF(F1080:F1089, "DP A/C - Salary", E1080:E1089)-SUMIF(F1106:F1108, "DP A/C - Salary", E1106:E1108)-SUMIF(F1100:F1102, "DP A/C - Salary", E1100:E1102)+SUMIF(F1094:F1096, "DP A/C - Salary", E1094:E1096)+SUMIF(F1112:F1117, "DP A/C - Salary", E1112:E1117)</f>
        <v>5928</v>
      </c>
    </row>
    <row r="1082">
      <c r="B1082" s="12">
        <v>3.0</v>
      </c>
      <c r="C1082" s="13"/>
      <c r="D1082" s="13"/>
      <c r="E1082" s="13"/>
      <c r="F1082" s="12"/>
      <c r="G1082" s="14" t="s">
        <v>9</v>
      </c>
      <c r="H1082" s="15">
        <f>H1039 - SUMIF(F1080:F1089, "SR CASH", E1080:E1089)-SUMIF(F1106:F1108, "SR CASH", E1106:E1108)-SUMIF(F1100:F1102, "SR CASH", E1100:E1102)+SUMIF(F1094:F1096, "SR CASH", E1094:E1096)+SUMIF(F1112:F1117, "SR CASH", E1112:E1117)</f>
        <v>1633</v>
      </c>
    </row>
    <row r="1083">
      <c r="B1083" s="12">
        <v>4.0</v>
      </c>
      <c r="C1083" s="13"/>
      <c r="D1083" s="13"/>
      <c r="E1083" s="13"/>
      <c r="F1083" s="13"/>
      <c r="G1083" s="14" t="s">
        <v>10</v>
      </c>
      <c r="H1083" s="15">
        <f>H1040 - SUMIF(F1080:F1089, "DP CASH", E1080:E1089)-SUMIF(F1106:F1108, "DP CASH", E1106:E1108)-SUMIF(F1100:F1102, "DP CASH", E1100:E1102)+SUMIF(F1094:F1096, "DP CASH", E1094:E1096)+SUMIF(F1112:F1117, "DP CASH", E1112:E1117)</f>
        <v>839</v>
      </c>
    </row>
    <row r="1084">
      <c r="B1084" s="12">
        <v>5.0</v>
      </c>
      <c r="C1084" s="13"/>
      <c r="D1084" s="13"/>
      <c r="E1084" s="13"/>
      <c r="F1084" s="13"/>
      <c r="G1084" s="14" t="s">
        <v>11</v>
      </c>
      <c r="H1084" s="15">
        <f>H1041 - SUMIF(F1080:F1089, "SR A/C - TDCC", E1080:E1089)-SUMIF(F1106:F1108, "SR A/C - TDCC", E1106:E1108)-SUMIF(F1100:F1102, "SR A/C - TDCC", E1100:E1102)+SUMIF(F1094:F1096, "SR A/C - TDCC", E1094:E1096)+SUMIF(F1112:F1117, "SR A/C - TDCC", E1112:E1117)</f>
        <v>106373.4</v>
      </c>
    </row>
    <row r="1085">
      <c r="B1085" s="12">
        <v>6.0</v>
      </c>
      <c r="C1085" s="12"/>
      <c r="D1085" s="12"/>
      <c r="E1085" s="12"/>
      <c r="F1085" s="12"/>
      <c r="G1085" s="14" t="s">
        <v>12</v>
      </c>
      <c r="H1085" s="15">
        <f>H1042 - SUMIF(F1080:F1089, "DP A/C - IPPB", E1080:E1089)-SUMIF(F1106:F1108, "DP A/C - IPPB", E1106:E1108)-SUMIF(F1100:F1102, "DP A/C - IPPB", E1100:E1102)+SUMIF(F1094:F1096, "DP A/C - IPPB", E1094:E1096)+SUMIF(F1112:F1117, "DP A/C - IPPB", E1112:E1117)</f>
        <v>50</v>
      </c>
    </row>
    <row r="1086">
      <c r="B1086" s="12">
        <v>7.0</v>
      </c>
      <c r="C1086" s="12"/>
      <c r="D1086" s="12"/>
      <c r="E1086" s="12"/>
      <c r="F1086" s="12"/>
      <c r="G1086" s="16"/>
      <c r="H1086" s="5"/>
    </row>
    <row r="1087">
      <c r="B1087" s="12">
        <v>8.0</v>
      </c>
      <c r="C1087" s="12"/>
      <c r="D1087" s="12"/>
      <c r="E1087" s="12"/>
      <c r="F1087" s="12"/>
      <c r="G1087" s="17" t="s">
        <v>13</v>
      </c>
      <c r="H1087" s="5"/>
    </row>
    <row r="1088">
      <c r="B1088" s="12">
        <v>9.0</v>
      </c>
      <c r="C1088" s="12"/>
      <c r="D1088" s="12"/>
      <c r="E1088" s="12"/>
      <c r="F1088" s="12"/>
      <c r="G1088" s="18">
        <f>E1090+G1045</f>
        <v>0</v>
      </c>
      <c r="H1088" s="5"/>
    </row>
    <row r="1089">
      <c r="B1089" s="12">
        <v>10.0</v>
      </c>
      <c r="C1089" s="12"/>
      <c r="D1089" s="12"/>
      <c r="E1089" s="12"/>
      <c r="F1089" s="12"/>
      <c r="G1089" s="19" t="s">
        <v>14</v>
      </c>
      <c r="H1089" s="5"/>
    </row>
    <row r="1090">
      <c r="B1090" s="20" t="s">
        <v>15</v>
      </c>
      <c r="C1090" s="4"/>
      <c r="D1090" s="5"/>
      <c r="E1090" s="9">
        <f>SUM(E1080:E1089)</f>
        <v>0</v>
      </c>
      <c r="F1090" s="12"/>
      <c r="G1090" s="16">
        <f>E1097+G1047</f>
        <v>0</v>
      </c>
      <c r="H1090" s="5"/>
    </row>
    <row r="1091">
      <c r="B1091" s="16"/>
      <c r="C1091" s="4"/>
      <c r="D1091" s="4"/>
      <c r="E1091" s="4"/>
      <c r="F1091" s="5"/>
      <c r="G1091" s="21" t="s">
        <v>16</v>
      </c>
      <c r="H1091" s="5"/>
      <c r="I1091" s="1"/>
    </row>
    <row r="1092">
      <c r="B1092" s="22" t="s">
        <v>17</v>
      </c>
      <c r="C1092" s="4"/>
      <c r="D1092" s="4"/>
      <c r="E1092" s="4"/>
      <c r="F1092" s="5"/>
      <c r="G1092" s="16">
        <f>E1103+G1049-SUMIF(C1094:C1096,"Reimbursement",E1094:E1096)</f>
        <v>0</v>
      </c>
      <c r="H1092" s="5"/>
    </row>
    <row r="1093">
      <c r="B1093" s="9" t="s">
        <v>2</v>
      </c>
      <c r="C1093" s="23" t="s">
        <v>18</v>
      </c>
      <c r="D1093" s="20" t="s">
        <v>4</v>
      </c>
      <c r="E1093" s="9" t="s">
        <v>5</v>
      </c>
      <c r="F1093" s="9" t="s">
        <v>6</v>
      </c>
      <c r="G1093" s="24" t="s">
        <v>19</v>
      </c>
      <c r="H1093" s="5"/>
    </row>
    <row r="1094">
      <c r="B1094" s="12">
        <v>1.0</v>
      </c>
      <c r="C1094" s="28"/>
      <c r="D1094" s="12"/>
      <c r="E1094" s="12"/>
      <c r="F1094" s="12"/>
      <c r="G1094" s="26">
        <f>E1109+G1051</f>
        <v>0</v>
      </c>
      <c r="H1094" s="5"/>
    </row>
    <row r="1095">
      <c r="B1095" s="12">
        <v>2.0</v>
      </c>
      <c r="C1095" s="28"/>
      <c r="D1095" s="12"/>
      <c r="E1095" s="12"/>
      <c r="F1095" s="12"/>
      <c r="G1095" s="27"/>
      <c r="H1095" s="8"/>
    </row>
    <row r="1096">
      <c r="B1096" s="12">
        <v>3.0</v>
      </c>
      <c r="C1096" s="28"/>
      <c r="D1096" s="12"/>
      <c r="E1096" s="12"/>
      <c r="F1096" s="12"/>
      <c r="G1096" s="29"/>
      <c r="H1096" s="30"/>
    </row>
    <row r="1097">
      <c r="B1097" s="20" t="s">
        <v>15</v>
      </c>
      <c r="C1097" s="4"/>
      <c r="D1097" s="5"/>
      <c r="E1097" s="9">
        <f>SUM(E1094:E1096)</f>
        <v>0</v>
      </c>
      <c r="F1097" s="12"/>
      <c r="G1097" s="29"/>
      <c r="H1097" s="30"/>
    </row>
    <row r="1098">
      <c r="B1098" s="31" t="s">
        <v>20</v>
      </c>
      <c r="C1098" s="4"/>
      <c r="D1098" s="4"/>
      <c r="E1098" s="4"/>
      <c r="F1098" s="5"/>
      <c r="G1098" s="29"/>
      <c r="H1098" s="30"/>
    </row>
    <row r="1099">
      <c r="B1099" s="9" t="s">
        <v>2</v>
      </c>
      <c r="C1099" s="23" t="s">
        <v>21</v>
      </c>
      <c r="D1099" s="20" t="s">
        <v>4</v>
      </c>
      <c r="E1099" s="9" t="s">
        <v>5</v>
      </c>
      <c r="F1099" s="9" t="s">
        <v>6</v>
      </c>
      <c r="G1099" s="29"/>
      <c r="H1099" s="30"/>
    </row>
    <row r="1100">
      <c r="B1100" s="12">
        <v>1.0</v>
      </c>
      <c r="C1100" s="28"/>
      <c r="D1100" s="12"/>
      <c r="E1100" s="12"/>
      <c r="F1100" s="12"/>
      <c r="G1100" s="29"/>
      <c r="H1100" s="30"/>
    </row>
    <row r="1101">
      <c r="B1101" s="12">
        <v>2.0</v>
      </c>
      <c r="C1101" s="13"/>
      <c r="D1101" s="12"/>
      <c r="E1101" s="12"/>
      <c r="F1101" s="12"/>
      <c r="G1101" s="29"/>
      <c r="H1101" s="30"/>
    </row>
    <row r="1102">
      <c r="B1102" s="12">
        <v>3.0</v>
      </c>
      <c r="C1102" s="13"/>
      <c r="D1102" s="12"/>
      <c r="E1102" s="12"/>
      <c r="F1102" s="12"/>
      <c r="G1102" s="29"/>
      <c r="H1102" s="30"/>
    </row>
    <row r="1103">
      <c r="B1103" s="20" t="s">
        <v>15</v>
      </c>
      <c r="C1103" s="4"/>
      <c r="D1103" s="5"/>
      <c r="E1103" s="9">
        <f>SUM(E1100:E1102)</f>
        <v>0</v>
      </c>
      <c r="F1103" s="12"/>
      <c r="G1103" s="29"/>
      <c r="H1103" s="30"/>
    </row>
    <row r="1104">
      <c r="B1104" s="32" t="s">
        <v>22</v>
      </c>
      <c r="C1104" s="4"/>
      <c r="D1104" s="4"/>
      <c r="E1104" s="4"/>
      <c r="F1104" s="5"/>
      <c r="G1104" s="29"/>
      <c r="H1104" s="30"/>
    </row>
    <row r="1105">
      <c r="B1105" s="9" t="s">
        <v>2</v>
      </c>
      <c r="C1105" s="23" t="s">
        <v>23</v>
      </c>
      <c r="D1105" s="20" t="s">
        <v>4</v>
      </c>
      <c r="E1105" s="9" t="s">
        <v>5</v>
      </c>
      <c r="F1105" s="9" t="s">
        <v>6</v>
      </c>
      <c r="G1105" s="29"/>
      <c r="H1105" s="30"/>
    </row>
    <row r="1106">
      <c r="B1106" s="12">
        <v>1.0</v>
      </c>
      <c r="C1106" s="28"/>
      <c r="D1106" s="12"/>
      <c r="E1106" s="12"/>
      <c r="F1106" s="12"/>
      <c r="G1106" s="29"/>
      <c r="H1106" s="30"/>
    </row>
    <row r="1107">
      <c r="B1107" s="12">
        <v>2.0</v>
      </c>
      <c r="C1107" s="13"/>
      <c r="D1107" s="12"/>
      <c r="E1107" s="12"/>
      <c r="F1107" s="12"/>
      <c r="G1107" s="29"/>
      <c r="H1107" s="30"/>
    </row>
    <row r="1108">
      <c r="B1108" s="12">
        <v>3.0</v>
      </c>
      <c r="C1108" s="13"/>
      <c r="D1108" s="12"/>
      <c r="E1108" s="12"/>
      <c r="F1108" s="12"/>
      <c r="G1108" s="29"/>
      <c r="H1108" s="30"/>
    </row>
    <row r="1109">
      <c r="B1109" s="20" t="s">
        <v>15</v>
      </c>
      <c r="C1109" s="4"/>
      <c r="D1109" s="5"/>
      <c r="E1109" s="9">
        <f>SUM(E1106:E1108)</f>
        <v>0</v>
      </c>
      <c r="F1109" s="12"/>
      <c r="G1109" s="29"/>
      <c r="H1109" s="30"/>
    </row>
    <row r="1110">
      <c r="B1110" s="32" t="s">
        <v>24</v>
      </c>
      <c r="C1110" s="4"/>
      <c r="D1110" s="4"/>
      <c r="E1110" s="4"/>
      <c r="F1110" s="5"/>
      <c r="G1110" s="29"/>
      <c r="H1110" s="30"/>
    </row>
    <row r="1111">
      <c r="B1111" s="9" t="s">
        <v>2</v>
      </c>
      <c r="C1111" s="33" t="s">
        <v>25</v>
      </c>
      <c r="D1111" s="33" t="s">
        <v>26</v>
      </c>
      <c r="E1111" s="9" t="s">
        <v>5</v>
      </c>
      <c r="F1111" s="9" t="s">
        <v>6</v>
      </c>
      <c r="G1111" s="29"/>
      <c r="H1111" s="30"/>
    </row>
    <row r="1112">
      <c r="B1112" s="12">
        <v>1.0</v>
      </c>
      <c r="C1112" s="13"/>
      <c r="D1112" s="13"/>
      <c r="E1112" s="13"/>
      <c r="F1112" s="13"/>
      <c r="G1112" s="29"/>
      <c r="H1112" s="30"/>
    </row>
    <row r="1113">
      <c r="B1113" s="12">
        <v>2.0</v>
      </c>
      <c r="C1113" s="13"/>
      <c r="D1113" s="13"/>
      <c r="E1113" s="13"/>
      <c r="F1113" s="13"/>
      <c r="G1113" s="29"/>
      <c r="H1113" s="30"/>
    </row>
    <row r="1114">
      <c r="B1114" s="12">
        <v>3.0</v>
      </c>
      <c r="C1114" s="12"/>
      <c r="D1114" s="12"/>
      <c r="E1114" s="12"/>
      <c r="F1114" s="12"/>
      <c r="G1114" s="29"/>
      <c r="H1114" s="30"/>
    </row>
    <row r="1115">
      <c r="B1115" s="12">
        <v>4.0</v>
      </c>
      <c r="C1115" s="12"/>
      <c r="D1115" s="12"/>
      <c r="E1115" s="12"/>
      <c r="F1115" s="12"/>
      <c r="G1115" s="29"/>
      <c r="H1115" s="30"/>
    </row>
    <row r="1116">
      <c r="B1116" s="12">
        <v>5.0</v>
      </c>
      <c r="C1116" s="12"/>
      <c r="D1116" s="12"/>
      <c r="E1116" s="12"/>
      <c r="F1116" s="12"/>
      <c r="G1116" s="29"/>
      <c r="H1116" s="30"/>
    </row>
    <row r="1117">
      <c r="B1117" s="12">
        <v>6.0</v>
      </c>
      <c r="C1117" s="12"/>
      <c r="D1117" s="12"/>
      <c r="E1117" s="12"/>
      <c r="F1117" s="12"/>
      <c r="G1117" s="10"/>
      <c r="H1117" s="11"/>
    </row>
    <row r="1118">
      <c r="B1118" s="34"/>
    </row>
    <row r="1120">
      <c r="A1120" s="1"/>
      <c r="B1120" s="3">
        <v>45804.0</v>
      </c>
      <c r="C1120" s="4"/>
      <c r="D1120" s="4"/>
      <c r="E1120" s="4"/>
      <c r="F1120" s="4"/>
      <c r="G1120" s="4"/>
      <c r="H1120" s="5"/>
    </row>
    <row r="1121">
      <c r="B1121" s="6" t="s">
        <v>0</v>
      </c>
      <c r="C1121" s="4"/>
      <c r="D1121" s="4"/>
      <c r="E1121" s="4"/>
      <c r="F1121" s="5"/>
      <c r="G1121" s="7" t="s">
        <v>1</v>
      </c>
      <c r="H1121" s="8"/>
    </row>
    <row r="1122">
      <c r="B1122" s="9" t="s">
        <v>2</v>
      </c>
      <c r="C1122" s="9" t="s">
        <v>3</v>
      </c>
      <c r="D1122" s="9" t="s">
        <v>4</v>
      </c>
      <c r="E1122" s="9" t="s">
        <v>5</v>
      </c>
      <c r="F1122" s="9" t="s">
        <v>6</v>
      </c>
      <c r="G1122" s="10"/>
      <c r="H1122" s="11"/>
    </row>
    <row r="1123">
      <c r="B1123" s="12">
        <v>1.0</v>
      </c>
      <c r="C1123" s="13"/>
      <c r="D1123" s="13"/>
      <c r="E1123" s="13"/>
      <c r="F1123" s="13"/>
      <c r="G1123" s="14" t="s">
        <v>7</v>
      </c>
      <c r="H1123" s="15">
        <f>H1080 - SUMIF(F1123:F1132, "SR A/C - HDFC", E1123:E1132)-SUMIF(F1149:F1151, "SR A/C - HDFC", E1149:E1151)-SUMIF(F1143:F1145, "SR A/C - HDFC", E1143:E1145)+SUMIF(F1137:F1139, "SR A/C - HDFC", E1137:E1139)+SUMIF(F1155:F1160, "SR A/C - HDFC", E1155:E1160)</f>
        <v>3303.73</v>
      </c>
    </row>
    <row r="1124">
      <c r="B1124" s="12">
        <v>2.0</v>
      </c>
      <c r="C1124" s="13"/>
      <c r="D1124" s="13"/>
      <c r="E1124" s="13"/>
      <c r="F1124" s="13"/>
      <c r="G1124" s="14" t="s">
        <v>8</v>
      </c>
      <c r="H1124" s="15">
        <f>H1081 - SUMIF(F1123:F1132, "DP A/C - Salary", E1123:E1132)-SUMIF(F1149:F1151, "DP A/C - Salary", E1149:E1151)-SUMIF(F1143:F1145, "DP A/C - Salary", E1143:E1145)+SUMIF(F1137:F1139, "DP A/C - Salary", E1137:E1139)+SUMIF(F1155:F1160, "DP A/C - Salary", E1155:E1160)</f>
        <v>5928</v>
      </c>
    </row>
    <row r="1125">
      <c r="B1125" s="12">
        <v>3.0</v>
      </c>
      <c r="C1125" s="13"/>
      <c r="D1125" s="13"/>
      <c r="E1125" s="13"/>
      <c r="F1125" s="13"/>
      <c r="G1125" s="14" t="s">
        <v>9</v>
      </c>
      <c r="H1125" s="15">
        <f>H1082 - SUMIF(F1123:F1132, "SR CASH", E1123:E1132)-SUMIF(F1149:F1151, "SR CASH", E1149:E1151)-SUMIF(F1143:F1145, "SR CASH", E1143:E1145)+SUMIF(F1137:F1139, "SR CASH", E1137:E1139)+SUMIF(F1155:F1160, "SR CASH", E1155:E1160)</f>
        <v>1633</v>
      </c>
    </row>
    <row r="1126">
      <c r="B1126" s="12">
        <v>4.0</v>
      </c>
      <c r="C1126" s="12"/>
      <c r="D1126" s="12"/>
      <c r="E1126" s="12"/>
      <c r="F1126" s="12"/>
      <c r="G1126" s="14" t="s">
        <v>10</v>
      </c>
      <c r="H1126" s="15">
        <f>H1083 - SUMIF(F1123:F1132, "DP CASH", E1123:E1132)-SUMIF(F1149:F1151, "DP CASH", E1149:E1151)-SUMIF(F1143:F1145, "DP CASH", E1143:E1145)+SUMIF(F1137:F1139, "DP CASH", E1137:E1139)+SUMIF(F1155:F1160, "DP CASH", E1155:E1160)</f>
        <v>839</v>
      </c>
    </row>
    <row r="1127">
      <c r="B1127" s="12">
        <v>5.0</v>
      </c>
      <c r="C1127" s="12"/>
      <c r="D1127" s="12"/>
      <c r="E1127" s="12"/>
      <c r="F1127" s="12"/>
      <c r="G1127" s="14" t="s">
        <v>11</v>
      </c>
      <c r="H1127" s="15">
        <f>H1084 - SUMIF(F1123:F1132, "SR A/C - TDCC", E1123:E1132)-SUMIF(F1149:F1151, "SR A/C - TDCC", E1149:E1151)-SUMIF(F1143:F1145, "SR A/C - TDCC", E1143:E1145)+SUMIF(F1137:F1139, "SR A/C - TDCC", E1137:E1139)+SUMIF(F1155:F1160, "SR A/C - TDCC", E1155:E1160)</f>
        <v>106373.4</v>
      </c>
    </row>
    <row r="1128">
      <c r="B1128" s="12">
        <v>6.0</v>
      </c>
      <c r="C1128" s="12"/>
      <c r="D1128" s="12"/>
      <c r="E1128" s="12"/>
      <c r="F1128" s="12"/>
      <c r="G1128" s="14" t="s">
        <v>12</v>
      </c>
      <c r="H1128" s="15">
        <f>H1085 - SUMIF(F1123:F1132, "DP A/C - IPPB", E1123:E1132)-SUMIF(F1149:F1151, "DP A/C - IPPB", E1149:E1151)-SUMIF(F1143:F1145, "DP A/C - IPPB", E1143:E1145)+SUMIF(F1137:F1139, "DP A/C - IPPB", E1137:E1139)+SUMIF(F1155:F1160, "DP A/C - IPPB", E1155:E1160)</f>
        <v>50</v>
      </c>
    </row>
    <row r="1129">
      <c r="B1129" s="12">
        <v>7.0</v>
      </c>
      <c r="C1129" s="12"/>
      <c r="D1129" s="12"/>
      <c r="E1129" s="12"/>
      <c r="F1129" s="12"/>
      <c r="G1129" s="16"/>
      <c r="H1129" s="5"/>
    </row>
    <row r="1130">
      <c r="B1130" s="12">
        <v>8.0</v>
      </c>
      <c r="C1130" s="12"/>
      <c r="D1130" s="12"/>
      <c r="E1130" s="12"/>
      <c r="F1130" s="12"/>
      <c r="G1130" s="17" t="s">
        <v>13</v>
      </c>
      <c r="H1130" s="5"/>
    </row>
    <row r="1131">
      <c r="B1131" s="12">
        <v>9.0</v>
      </c>
      <c r="C1131" s="12"/>
      <c r="D1131" s="12"/>
      <c r="E1131" s="12"/>
      <c r="F1131" s="12"/>
      <c r="G1131" s="18">
        <f>E1133+G1088</f>
        <v>0</v>
      </c>
      <c r="H1131" s="5"/>
    </row>
    <row r="1132">
      <c r="B1132" s="12">
        <v>10.0</v>
      </c>
      <c r="C1132" s="12"/>
      <c r="D1132" s="12"/>
      <c r="E1132" s="12"/>
      <c r="F1132" s="12"/>
      <c r="G1132" s="19" t="s">
        <v>14</v>
      </c>
      <c r="H1132" s="5"/>
    </row>
    <row r="1133">
      <c r="B1133" s="20" t="s">
        <v>15</v>
      </c>
      <c r="C1133" s="4"/>
      <c r="D1133" s="5"/>
      <c r="E1133" s="9">
        <f>SUM(E1123:E1132)</f>
        <v>0</v>
      </c>
      <c r="F1133" s="12"/>
      <c r="G1133" s="16">
        <f>E1140+G1090</f>
        <v>0</v>
      </c>
      <c r="H1133" s="5"/>
    </row>
    <row r="1134">
      <c r="B1134" s="16"/>
      <c r="C1134" s="4"/>
      <c r="D1134" s="4"/>
      <c r="E1134" s="4"/>
      <c r="F1134" s="5"/>
      <c r="G1134" s="21" t="s">
        <v>16</v>
      </c>
      <c r="H1134" s="5"/>
      <c r="I1134" s="1"/>
    </row>
    <row r="1135">
      <c r="B1135" s="22" t="s">
        <v>17</v>
      </c>
      <c r="C1135" s="4"/>
      <c r="D1135" s="4"/>
      <c r="E1135" s="4"/>
      <c r="F1135" s="5"/>
      <c r="G1135" s="16">
        <f>E1146+G1092-SUMIF(C1137:C1139,"Reimbursement",E1137:E1139)</f>
        <v>0</v>
      </c>
      <c r="H1135" s="5"/>
    </row>
    <row r="1136">
      <c r="B1136" s="9" t="s">
        <v>2</v>
      </c>
      <c r="C1136" s="23" t="s">
        <v>18</v>
      </c>
      <c r="D1136" s="20" t="s">
        <v>4</v>
      </c>
      <c r="E1136" s="9" t="s">
        <v>5</v>
      </c>
      <c r="F1136" s="9" t="s">
        <v>6</v>
      </c>
      <c r="G1136" s="24" t="s">
        <v>19</v>
      </c>
      <c r="H1136" s="5"/>
    </row>
    <row r="1137">
      <c r="B1137" s="12">
        <v>1.0</v>
      </c>
      <c r="C1137" s="28"/>
      <c r="D1137" s="12"/>
      <c r="E1137" s="12"/>
      <c r="F1137" s="12"/>
      <c r="G1137" s="26">
        <f>E1152+G1094</f>
        <v>0</v>
      </c>
      <c r="H1137" s="5"/>
    </row>
    <row r="1138">
      <c r="B1138" s="12">
        <v>2.0</v>
      </c>
      <c r="C1138" s="28"/>
      <c r="D1138" s="12"/>
      <c r="E1138" s="12"/>
      <c r="F1138" s="12"/>
      <c r="G1138" s="27"/>
      <c r="H1138" s="8"/>
    </row>
    <row r="1139">
      <c r="B1139" s="12">
        <v>3.0</v>
      </c>
      <c r="C1139" s="28"/>
      <c r="D1139" s="12"/>
      <c r="E1139" s="12"/>
      <c r="F1139" s="12"/>
      <c r="G1139" s="29"/>
      <c r="H1139" s="30"/>
    </row>
    <row r="1140">
      <c r="B1140" s="20" t="s">
        <v>15</v>
      </c>
      <c r="C1140" s="4"/>
      <c r="D1140" s="5"/>
      <c r="E1140" s="9">
        <f>SUM(E1137:E1139)</f>
        <v>0</v>
      </c>
      <c r="F1140" s="12"/>
      <c r="G1140" s="29"/>
      <c r="H1140" s="30"/>
    </row>
    <row r="1141">
      <c r="B1141" s="31" t="s">
        <v>20</v>
      </c>
      <c r="C1141" s="4"/>
      <c r="D1141" s="4"/>
      <c r="E1141" s="4"/>
      <c r="F1141" s="5"/>
      <c r="G1141" s="29"/>
      <c r="H1141" s="30"/>
    </row>
    <row r="1142">
      <c r="B1142" s="9" t="s">
        <v>2</v>
      </c>
      <c r="C1142" s="23" t="s">
        <v>21</v>
      </c>
      <c r="D1142" s="20" t="s">
        <v>4</v>
      </c>
      <c r="E1142" s="9" t="s">
        <v>5</v>
      </c>
      <c r="F1142" s="9" t="s">
        <v>6</v>
      </c>
      <c r="G1142" s="29"/>
      <c r="H1142" s="30"/>
    </row>
    <row r="1143">
      <c r="B1143" s="12">
        <v>1.0</v>
      </c>
      <c r="C1143" s="25"/>
      <c r="D1143" s="13"/>
      <c r="E1143" s="13"/>
      <c r="F1143" s="13"/>
      <c r="G1143" s="29"/>
      <c r="H1143" s="30"/>
    </row>
    <row r="1144">
      <c r="B1144" s="12">
        <v>2.0</v>
      </c>
      <c r="C1144" s="13"/>
      <c r="D1144" s="12"/>
      <c r="E1144" s="12"/>
      <c r="F1144" s="12"/>
      <c r="G1144" s="29"/>
      <c r="H1144" s="30"/>
    </row>
    <row r="1145">
      <c r="B1145" s="12">
        <v>3.0</v>
      </c>
      <c r="C1145" s="13"/>
      <c r="D1145" s="12"/>
      <c r="E1145" s="12"/>
      <c r="F1145" s="12"/>
      <c r="G1145" s="29"/>
      <c r="H1145" s="30"/>
    </row>
    <row r="1146">
      <c r="B1146" s="20" t="s">
        <v>15</v>
      </c>
      <c r="C1146" s="4"/>
      <c r="D1146" s="5"/>
      <c r="E1146" s="9">
        <f>SUM(E1143:E1145)</f>
        <v>0</v>
      </c>
      <c r="F1146" s="12"/>
      <c r="G1146" s="29"/>
      <c r="H1146" s="30"/>
    </row>
    <row r="1147">
      <c r="B1147" s="32" t="s">
        <v>22</v>
      </c>
      <c r="C1147" s="4"/>
      <c r="D1147" s="4"/>
      <c r="E1147" s="4"/>
      <c r="F1147" s="5"/>
      <c r="G1147" s="29"/>
      <c r="H1147" s="30"/>
    </row>
    <row r="1148">
      <c r="B1148" s="9" t="s">
        <v>2</v>
      </c>
      <c r="C1148" s="23" t="s">
        <v>23</v>
      </c>
      <c r="D1148" s="20" t="s">
        <v>4</v>
      </c>
      <c r="E1148" s="9" t="s">
        <v>5</v>
      </c>
      <c r="F1148" s="9" t="s">
        <v>6</v>
      </c>
      <c r="G1148" s="29"/>
      <c r="H1148" s="30"/>
    </row>
    <row r="1149">
      <c r="B1149" s="12">
        <v>1.0</v>
      </c>
      <c r="C1149" s="28"/>
      <c r="D1149" s="12"/>
      <c r="E1149" s="12"/>
      <c r="F1149" s="12"/>
      <c r="G1149" s="29"/>
      <c r="H1149" s="30"/>
    </row>
    <row r="1150">
      <c r="B1150" s="12">
        <v>2.0</v>
      </c>
      <c r="C1150" s="13"/>
      <c r="D1150" s="12"/>
      <c r="E1150" s="12"/>
      <c r="F1150" s="12"/>
      <c r="G1150" s="29"/>
      <c r="H1150" s="30"/>
    </row>
    <row r="1151">
      <c r="B1151" s="12">
        <v>3.0</v>
      </c>
      <c r="C1151" s="13"/>
      <c r="D1151" s="12"/>
      <c r="E1151" s="12"/>
      <c r="F1151" s="12"/>
      <c r="G1151" s="29"/>
      <c r="H1151" s="30"/>
    </row>
    <row r="1152">
      <c r="B1152" s="20" t="s">
        <v>15</v>
      </c>
      <c r="C1152" s="4"/>
      <c r="D1152" s="5"/>
      <c r="E1152" s="9">
        <f>SUM(E1149:E1151)</f>
        <v>0</v>
      </c>
      <c r="F1152" s="12"/>
      <c r="G1152" s="29"/>
      <c r="H1152" s="30"/>
    </row>
    <row r="1153">
      <c r="B1153" s="32" t="s">
        <v>24</v>
      </c>
      <c r="C1153" s="4"/>
      <c r="D1153" s="4"/>
      <c r="E1153" s="4"/>
      <c r="F1153" s="5"/>
      <c r="G1153" s="29"/>
      <c r="H1153" s="30"/>
    </row>
    <row r="1154">
      <c r="B1154" s="9" t="s">
        <v>2</v>
      </c>
      <c r="C1154" s="33" t="s">
        <v>25</v>
      </c>
      <c r="D1154" s="33" t="s">
        <v>26</v>
      </c>
      <c r="E1154" s="9" t="s">
        <v>5</v>
      </c>
      <c r="F1154" s="9" t="s">
        <v>6</v>
      </c>
      <c r="G1154" s="29"/>
      <c r="H1154" s="30"/>
    </row>
    <row r="1155">
      <c r="B1155" s="12">
        <v>1.0</v>
      </c>
      <c r="C1155" s="13"/>
      <c r="D1155" s="13"/>
      <c r="E1155" s="13"/>
      <c r="F1155" s="13"/>
      <c r="G1155" s="29"/>
      <c r="H1155" s="30"/>
    </row>
    <row r="1156">
      <c r="B1156" s="12">
        <v>2.0</v>
      </c>
      <c r="C1156" s="13"/>
      <c r="D1156" s="13"/>
      <c r="E1156" s="13"/>
      <c r="F1156" s="13"/>
      <c r="G1156" s="29"/>
      <c r="H1156" s="30"/>
    </row>
    <row r="1157">
      <c r="B1157" s="12">
        <v>3.0</v>
      </c>
      <c r="C1157" s="13"/>
      <c r="D1157" s="13"/>
      <c r="E1157" s="13"/>
      <c r="F1157" s="13"/>
      <c r="G1157" s="29"/>
      <c r="H1157" s="30"/>
    </row>
    <row r="1158">
      <c r="B1158" s="12">
        <v>4.0</v>
      </c>
      <c r="C1158" s="13"/>
      <c r="D1158" s="13"/>
      <c r="E1158" s="13"/>
      <c r="F1158" s="13"/>
      <c r="G1158" s="29"/>
      <c r="H1158" s="30"/>
    </row>
    <row r="1159">
      <c r="B1159" s="12">
        <v>5.0</v>
      </c>
      <c r="C1159" s="12"/>
      <c r="D1159" s="12"/>
      <c r="E1159" s="12"/>
      <c r="F1159" s="12"/>
      <c r="G1159" s="29"/>
      <c r="H1159" s="30"/>
    </row>
    <row r="1160">
      <c r="B1160" s="12">
        <v>6.0</v>
      </c>
      <c r="C1160" s="12"/>
      <c r="D1160" s="12"/>
      <c r="E1160" s="12"/>
      <c r="F1160" s="12"/>
      <c r="G1160" s="10"/>
      <c r="H1160" s="11"/>
    </row>
    <row r="1161">
      <c r="B1161" s="34"/>
    </row>
    <row r="1163">
      <c r="A1163" s="1"/>
      <c r="B1163" s="3">
        <v>45805.0</v>
      </c>
      <c r="C1163" s="4"/>
      <c r="D1163" s="4"/>
      <c r="E1163" s="4"/>
      <c r="F1163" s="4"/>
      <c r="G1163" s="4"/>
      <c r="H1163" s="5"/>
    </row>
    <row r="1164">
      <c r="B1164" s="6" t="s">
        <v>0</v>
      </c>
      <c r="C1164" s="4"/>
      <c r="D1164" s="4"/>
      <c r="E1164" s="4"/>
      <c r="F1164" s="5"/>
      <c r="G1164" s="7" t="s">
        <v>1</v>
      </c>
      <c r="H1164" s="8"/>
    </row>
    <row r="1165">
      <c r="B1165" s="9" t="s">
        <v>2</v>
      </c>
      <c r="C1165" s="9" t="s">
        <v>3</v>
      </c>
      <c r="D1165" s="9" t="s">
        <v>4</v>
      </c>
      <c r="E1165" s="9" t="s">
        <v>5</v>
      </c>
      <c r="F1165" s="9" t="s">
        <v>6</v>
      </c>
      <c r="G1165" s="10"/>
      <c r="H1165" s="11"/>
    </row>
    <row r="1166">
      <c r="B1166" s="12">
        <v>1.0</v>
      </c>
      <c r="C1166" s="13"/>
      <c r="D1166" s="12"/>
      <c r="E1166" s="12"/>
      <c r="F1166" s="12"/>
      <c r="G1166" s="14" t="s">
        <v>7</v>
      </c>
      <c r="H1166" s="15">
        <f>H1123 - SUMIF(F1166:F1175, "SR A/C - HDFC", E1166:E1175)-SUMIF(F1192:F1194, "SR A/C - HDFC", E1192:E1194)-SUMIF(F1186:F1188, "SR A/C - HDFC", E1186:E1188)+SUMIF(F1180:F1182, "SR A/C - HDFC", E1180:E1182)+SUMIF(F1198:F1203, "SR A/C - HDFC", E1198:E1203)</f>
        <v>3303.73</v>
      </c>
    </row>
    <row r="1167">
      <c r="B1167" s="12">
        <v>2.0</v>
      </c>
      <c r="C1167" s="12"/>
      <c r="D1167" s="12"/>
      <c r="E1167" s="12"/>
      <c r="F1167" s="12"/>
      <c r="G1167" s="14" t="s">
        <v>8</v>
      </c>
      <c r="H1167" s="15">
        <f>H1124 - SUMIF(F1166:F1175, "DP A/C - Salary", E1166:E1175)-SUMIF(F1192:F1194, "DP A/C - Salary", E1192:E1194)-SUMIF(F1186:F1188, "DP A/C - Salary", E1186:E1188)+SUMIF(F1180:F1182, "DP A/C - Salary", E1180:E1182)+SUMIF(F1198:F1203, "DP A/C - Salary", E1198:E1203)</f>
        <v>5928</v>
      </c>
    </row>
    <row r="1168">
      <c r="B1168" s="12">
        <v>3.0</v>
      </c>
      <c r="C1168" s="12"/>
      <c r="D1168" s="12"/>
      <c r="E1168" s="12"/>
      <c r="F1168" s="12"/>
      <c r="G1168" s="14" t="s">
        <v>9</v>
      </c>
      <c r="H1168" s="15">
        <f>H1125 - SUMIF(F1166:F1175, "SR CASH", E1166:E1175)-SUMIF(F1192:F1194, "SR CASH", E1192:E1194)-SUMIF(F1186:F1188, "SR CASH", E1186:E1188)+SUMIF(F1180:F1182, "SR CASH", E1180:E1182)+SUMIF(F1198:F1203, "SR CASH", E1198:E1203)</f>
        <v>1633</v>
      </c>
    </row>
    <row r="1169">
      <c r="B1169" s="12">
        <v>4.0</v>
      </c>
      <c r="C1169" s="12"/>
      <c r="D1169" s="12"/>
      <c r="E1169" s="12"/>
      <c r="F1169" s="12"/>
      <c r="G1169" s="14" t="s">
        <v>10</v>
      </c>
      <c r="H1169" s="15">
        <f>H1126 - SUMIF(F1166:F1175, "DP CASH", E1166:E1175)-SUMIF(F1192:F1194, "DP CASH", E1192:E1194)-SUMIF(F1186:F1188, "DP CASH", E1186:E1188)+SUMIF(F1180:F1182, "DP CASH", E1180:E1182)+SUMIF(F1198:F1203, "DP CASH", E1198:E1203)</f>
        <v>839</v>
      </c>
    </row>
    <row r="1170">
      <c r="B1170" s="12">
        <v>5.0</v>
      </c>
      <c r="C1170" s="12"/>
      <c r="D1170" s="12"/>
      <c r="E1170" s="12"/>
      <c r="F1170" s="12"/>
      <c r="G1170" s="14" t="s">
        <v>11</v>
      </c>
      <c r="H1170" s="15">
        <f>H1127 - SUMIF(F1166:F1175, "SR A/C - TDCC", E1166:E1175)-SUMIF(F1192:F1194, "SR A/C - TDCC", E1192:E1194)-SUMIF(F1186:F1188, "SR A/C - TDCC", E1186:E1188)+SUMIF(F1180:F1182, "SR A/C - TDCC", E1180:E1182)+SUMIF(F1198:F1203, "SR A/C - TDCC", E1198:E1203)</f>
        <v>106373.4</v>
      </c>
    </row>
    <row r="1171">
      <c r="B1171" s="12">
        <v>6.0</v>
      </c>
      <c r="C1171" s="12"/>
      <c r="D1171" s="12"/>
      <c r="E1171" s="12"/>
      <c r="F1171" s="12"/>
      <c r="G1171" s="14" t="s">
        <v>12</v>
      </c>
      <c r="H1171" s="15">
        <f>H1128 - SUMIF(F1166:F1175, "DP A/C - IPPB", E1166:E1175)-SUMIF(F1192:F1194, "DP A/C - IPPB", E1192:E1194)-SUMIF(F1186:F1188, "DP A/C - IPPB", E1186:E1188)+SUMIF(F1180:F1182, "DP A/C - IPPB", E1180:E1182)+SUMIF(F1198:F1203, "DP A/C - IPPB", E1198:E1203)</f>
        <v>50</v>
      </c>
    </row>
    <row r="1172">
      <c r="B1172" s="12">
        <v>7.0</v>
      </c>
      <c r="C1172" s="12"/>
      <c r="D1172" s="12"/>
      <c r="E1172" s="12"/>
      <c r="F1172" s="12"/>
      <c r="G1172" s="16"/>
      <c r="H1172" s="5"/>
    </row>
    <row r="1173">
      <c r="B1173" s="12">
        <v>8.0</v>
      </c>
      <c r="C1173" s="12"/>
      <c r="D1173" s="12"/>
      <c r="E1173" s="12"/>
      <c r="F1173" s="12"/>
      <c r="G1173" s="17" t="s">
        <v>13</v>
      </c>
      <c r="H1173" s="5"/>
    </row>
    <row r="1174">
      <c r="B1174" s="12">
        <v>9.0</v>
      </c>
      <c r="C1174" s="12"/>
      <c r="D1174" s="12"/>
      <c r="E1174" s="12"/>
      <c r="F1174" s="12"/>
      <c r="G1174" s="18">
        <f>E1176+G1131</f>
        <v>0</v>
      </c>
      <c r="H1174" s="5"/>
    </row>
    <row r="1175">
      <c r="B1175" s="12">
        <v>10.0</v>
      </c>
      <c r="C1175" s="12"/>
      <c r="D1175" s="12"/>
      <c r="E1175" s="12"/>
      <c r="F1175" s="12"/>
      <c r="G1175" s="19" t="s">
        <v>14</v>
      </c>
      <c r="H1175" s="5"/>
    </row>
    <row r="1176">
      <c r="B1176" s="20" t="s">
        <v>15</v>
      </c>
      <c r="C1176" s="4"/>
      <c r="D1176" s="5"/>
      <c r="E1176" s="9">
        <f>SUM(E1166:E1175)</f>
        <v>0</v>
      </c>
      <c r="F1176" s="12"/>
      <c r="G1176" s="16">
        <f>E1183+G1133</f>
        <v>0</v>
      </c>
      <c r="H1176" s="5"/>
    </row>
    <row r="1177">
      <c r="B1177" s="16"/>
      <c r="C1177" s="4"/>
      <c r="D1177" s="4"/>
      <c r="E1177" s="4"/>
      <c r="F1177" s="5"/>
      <c r="G1177" s="21" t="s">
        <v>16</v>
      </c>
      <c r="H1177" s="5"/>
      <c r="I1177" s="1"/>
    </row>
    <row r="1178">
      <c r="B1178" s="22" t="s">
        <v>17</v>
      </c>
      <c r="C1178" s="4"/>
      <c r="D1178" s="4"/>
      <c r="E1178" s="4"/>
      <c r="F1178" s="5"/>
      <c r="G1178" s="16">
        <f>E1189+G1135-SUMIF(C1180:C1182,"Reimbursement",E1180:E1182)</f>
        <v>0</v>
      </c>
      <c r="H1178" s="5"/>
    </row>
    <row r="1179">
      <c r="B1179" s="9" t="s">
        <v>2</v>
      </c>
      <c r="C1179" s="23" t="s">
        <v>18</v>
      </c>
      <c r="D1179" s="20" t="s">
        <v>4</v>
      </c>
      <c r="E1179" s="9" t="s">
        <v>5</v>
      </c>
      <c r="F1179" s="9" t="s">
        <v>6</v>
      </c>
      <c r="G1179" s="24" t="s">
        <v>19</v>
      </c>
      <c r="H1179" s="5"/>
    </row>
    <row r="1180">
      <c r="B1180" s="12">
        <v>1.0</v>
      </c>
      <c r="C1180" s="28"/>
      <c r="D1180" s="12"/>
      <c r="E1180" s="12"/>
      <c r="F1180" s="12"/>
      <c r="G1180" s="26">
        <f>E1195+G1137</f>
        <v>0</v>
      </c>
      <c r="H1180" s="5"/>
    </row>
    <row r="1181">
      <c r="B1181" s="12">
        <v>2.0</v>
      </c>
      <c r="C1181" s="28"/>
      <c r="D1181" s="12"/>
      <c r="E1181" s="12"/>
      <c r="F1181" s="12"/>
      <c r="G1181" s="27"/>
      <c r="H1181" s="8"/>
    </row>
    <row r="1182">
      <c r="B1182" s="12">
        <v>3.0</v>
      </c>
      <c r="C1182" s="28"/>
      <c r="D1182" s="12"/>
      <c r="E1182" s="12"/>
      <c r="F1182" s="12"/>
      <c r="G1182" s="29"/>
      <c r="H1182" s="30"/>
    </row>
    <row r="1183">
      <c r="B1183" s="20" t="s">
        <v>15</v>
      </c>
      <c r="C1183" s="4"/>
      <c r="D1183" s="5"/>
      <c r="E1183" s="9">
        <f>SUM(E1180:E1182)</f>
        <v>0</v>
      </c>
      <c r="F1183" s="12"/>
      <c r="G1183" s="29"/>
      <c r="H1183" s="30"/>
    </row>
    <row r="1184">
      <c r="B1184" s="31" t="s">
        <v>20</v>
      </c>
      <c r="C1184" s="4"/>
      <c r="D1184" s="4"/>
      <c r="E1184" s="4"/>
      <c r="F1184" s="5"/>
      <c r="G1184" s="29"/>
      <c r="H1184" s="30"/>
    </row>
    <row r="1185">
      <c r="B1185" s="9" t="s">
        <v>2</v>
      </c>
      <c r="C1185" s="23" t="s">
        <v>21</v>
      </c>
      <c r="D1185" s="20" t="s">
        <v>4</v>
      </c>
      <c r="E1185" s="9" t="s">
        <v>5</v>
      </c>
      <c r="F1185" s="9" t="s">
        <v>6</v>
      </c>
      <c r="G1185" s="29"/>
      <c r="H1185" s="30"/>
    </row>
    <row r="1186">
      <c r="B1186" s="12">
        <v>1.0</v>
      </c>
      <c r="C1186" s="28"/>
      <c r="D1186" s="12"/>
      <c r="E1186" s="12"/>
      <c r="F1186" s="12"/>
      <c r="G1186" s="29"/>
      <c r="H1186" s="30"/>
    </row>
    <row r="1187">
      <c r="B1187" s="12">
        <v>2.0</v>
      </c>
      <c r="C1187" s="13"/>
      <c r="D1187" s="12"/>
      <c r="E1187" s="12"/>
      <c r="F1187" s="12"/>
      <c r="G1187" s="29"/>
      <c r="H1187" s="30"/>
    </row>
    <row r="1188">
      <c r="B1188" s="12">
        <v>3.0</v>
      </c>
      <c r="C1188" s="13"/>
      <c r="D1188" s="12"/>
      <c r="E1188" s="12"/>
      <c r="F1188" s="12"/>
      <c r="G1188" s="29"/>
      <c r="H1188" s="30"/>
    </row>
    <row r="1189">
      <c r="B1189" s="20" t="s">
        <v>15</v>
      </c>
      <c r="C1189" s="4"/>
      <c r="D1189" s="5"/>
      <c r="E1189" s="9">
        <f>SUM(E1186:E1188)</f>
        <v>0</v>
      </c>
      <c r="F1189" s="12"/>
      <c r="G1189" s="29"/>
      <c r="H1189" s="30"/>
    </row>
    <row r="1190">
      <c r="B1190" s="32" t="s">
        <v>22</v>
      </c>
      <c r="C1190" s="4"/>
      <c r="D1190" s="4"/>
      <c r="E1190" s="4"/>
      <c r="F1190" s="5"/>
      <c r="G1190" s="29"/>
      <c r="H1190" s="30"/>
    </row>
    <row r="1191">
      <c r="B1191" s="9" t="s">
        <v>2</v>
      </c>
      <c r="C1191" s="23" t="s">
        <v>23</v>
      </c>
      <c r="D1191" s="20" t="s">
        <v>4</v>
      </c>
      <c r="E1191" s="9" t="s">
        <v>5</v>
      </c>
      <c r="F1191" s="9" t="s">
        <v>6</v>
      </c>
      <c r="G1191" s="29"/>
      <c r="H1191" s="30"/>
    </row>
    <row r="1192">
      <c r="B1192" s="12">
        <v>1.0</v>
      </c>
      <c r="C1192" s="28"/>
      <c r="D1192" s="12"/>
      <c r="E1192" s="12"/>
      <c r="F1192" s="12"/>
      <c r="G1192" s="29"/>
      <c r="H1192" s="30"/>
    </row>
    <row r="1193">
      <c r="B1193" s="12">
        <v>2.0</v>
      </c>
      <c r="C1193" s="13"/>
      <c r="D1193" s="12"/>
      <c r="E1193" s="12"/>
      <c r="F1193" s="12"/>
      <c r="G1193" s="29"/>
      <c r="H1193" s="30"/>
    </row>
    <row r="1194">
      <c r="B1194" s="12">
        <v>3.0</v>
      </c>
      <c r="C1194" s="13"/>
      <c r="D1194" s="12"/>
      <c r="E1194" s="12"/>
      <c r="F1194" s="12"/>
      <c r="G1194" s="29"/>
      <c r="H1194" s="30"/>
    </row>
    <row r="1195">
      <c r="B1195" s="20" t="s">
        <v>15</v>
      </c>
      <c r="C1195" s="4"/>
      <c r="D1195" s="5"/>
      <c r="E1195" s="9">
        <f>SUM(E1192:E1194)</f>
        <v>0</v>
      </c>
      <c r="F1195" s="12"/>
      <c r="G1195" s="29"/>
      <c r="H1195" s="30"/>
    </row>
    <row r="1196">
      <c r="B1196" s="32" t="s">
        <v>24</v>
      </c>
      <c r="C1196" s="4"/>
      <c r="D1196" s="4"/>
      <c r="E1196" s="4"/>
      <c r="F1196" s="5"/>
      <c r="G1196" s="29"/>
      <c r="H1196" s="30"/>
    </row>
    <row r="1197">
      <c r="B1197" s="9" t="s">
        <v>2</v>
      </c>
      <c r="C1197" s="33" t="s">
        <v>25</v>
      </c>
      <c r="D1197" s="33" t="s">
        <v>26</v>
      </c>
      <c r="E1197" s="9" t="s">
        <v>5</v>
      </c>
      <c r="F1197" s="9" t="s">
        <v>6</v>
      </c>
      <c r="G1197" s="29"/>
      <c r="H1197" s="30"/>
    </row>
    <row r="1198">
      <c r="B1198" s="12">
        <v>1.0</v>
      </c>
      <c r="C1198" s="13"/>
      <c r="D1198" s="13"/>
      <c r="E1198" s="12"/>
      <c r="F1198" s="12"/>
      <c r="G1198" s="29"/>
      <c r="H1198" s="30"/>
    </row>
    <row r="1199">
      <c r="B1199" s="12">
        <v>2.0</v>
      </c>
      <c r="C1199" s="13"/>
      <c r="D1199" s="13"/>
      <c r="E1199" s="12"/>
      <c r="F1199" s="12"/>
      <c r="G1199" s="29"/>
      <c r="H1199" s="30"/>
    </row>
    <row r="1200">
      <c r="B1200" s="12">
        <v>3.0</v>
      </c>
      <c r="C1200" s="12"/>
      <c r="D1200" s="12"/>
      <c r="E1200" s="12"/>
      <c r="F1200" s="12"/>
      <c r="G1200" s="29"/>
      <c r="H1200" s="30"/>
    </row>
    <row r="1201">
      <c r="B1201" s="12">
        <v>4.0</v>
      </c>
      <c r="C1201" s="12"/>
      <c r="D1201" s="12"/>
      <c r="E1201" s="12"/>
      <c r="F1201" s="12"/>
      <c r="G1201" s="29"/>
      <c r="H1201" s="30"/>
    </row>
    <row r="1202">
      <c r="B1202" s="12">
        <v>5.0</v>
      </c>
      <c r="C1202" s="12"/>
      <c r="D1202" s="12"/>
      <c r="E1202" s="12"/>
      <c r="F1202" s="12"/>
      <c r="G1202" s="29"/>
      <c r="H1202" s="30"/>
    </row>
    <row r="1203">
      <c r="B1203" s="12">
        <v>6.0</v>
      </c>
      <c r="C1203" s="12"/>
      <c r="D1203" s="12"/>
      <c r="E1203" s="12"/>
      <c r="F1203" s="12"/>
      <c r="G1203" s="10"/>
      <c r="H1203" s="11"/>
    </row>
    <row r="1204">
      <c r="B1204" s="34"/>
    </row>
    <row r="1206">
      <c r="A1206" s="1"/>
      <c r="B1206" s="3">
        <v>45806.0</v>
      </c>
      <c r="C1206" s="4"/>
      <c r="D1206" s="4"/>
      <c r="E1206" s="4"/>
      <c r="F1206" s="4"/>
      <c r="G1206" s="4"/>
      <c r="H1206" s="5"/>
    </row>
    <row r="1207">
      <c r="B1207" s="6" t="s">
        <v>0</v>
      </c>
      <c r="C1207" s="4"/>
      <c r="D1207" s="4"/>
      <c r="E1207" s="4"/>
      <c r="F1207" s="5"/>
      <c r="G1207" s="7" t="s">
        <v>1</v>
      </c>
      <c r="H1207" s="8"/>
    </row>
    <row r="1208">
      <c r="B1208" s="9" t="s">
        <v>2</v>
      </c>
      <c r="C1208" s="9" t="s">
        <v>3</v>
      </c>
      <c r="D1208" s="9" t="s">
        <v>4</v>
      </c>
      <c r="E1208" s="9" t="s">
        <v>5</v>
      </c>
      <c r="F1208" s="9" t="s">
        <v>6</v>
      </c>
      <c r="G1208" s="10"/>
      <c r="H1208" s="11"/>
    </row>
    <row r="1209">
      <c r="B1209" s="12">
        <v>1.0</v>
      </c>
      <c r="C1209" s="13"/>
      <c r="D1209" s="12"/>
      <c r="E1209" s="12"/>
      <c r="F1209" s="12"/>
      <c r="G1209" s="14" t="s">
        <v>7</v>
      </c>
      <c r="H1209" s="15">
        <f>H1166 - SUMIF(F1209:F1218, "SR A/C - HDFC", E1209:E1218)-SUMIF(F1235:F1237, "SR A/C - HDFC", E1235:E1237)-SUMIF(F1229:F1231, "SR A/C - HDFC", E1229:E1231)+SUMIF(F1223:F1225, "SR A/C - HDFC", E1223:E1225)+SUMIF(F1241:F1246, "SR A/C - HDFC", E1241:E1246)</f>
        <v>3303.73</v>
      </c>
    </row>
    <row r="1210">
      <c r="B1210" s="12">
        <v>2.0</v>
      </c>
      <c r="C1210" s="12"/>
      <c r="D1210" s="12"/>
      <c r="E1210" s="12"/>
      <c r="F1210" s="12"/>
      <c r="G1210" s="14" t="s">
        <v>8</v>
      </c>
      <c r="H1210" s="15">
        <f>H1167 - SUMIF(F1209:F1218, "DP A/C - Salary", E1209:E1218)-SUMIF(F1235:F1237, "DP A/C - Salary", E1235:E1237)-SUMIF(F1229:F1231, "DP A/C - Salary", E1229:E1231)+SUMIF(F1223:F1225, "DP A/C - Salary", E1223:E1225)+SUMIF(F1241:F1246, "DP A/C - Salary", E1241:E1246)</f>
        <v>5928</v>
      </c>
    </row>
    <row r="1211">
      <c r="B1211" s="12">
        <v>3.0</v>
      </c>
      <c r="C1211" s="12"/>
      <c r="D1211" s="12"/>
      <c r="E1211" s="12"/>
      <c r="F1211" s="12"/>
      <c r="G1211" s="14" t="s">
        <v>9</v>
      </c>
      <c r="H1211" s="15">
        <f>H1168 - SUMIF(F1209:F1218, "SR CASH", E1209:E1218)-SUMIF(F1235:F1237, "SR CASH", E1235:E1237)-SUMIF(F1229:F1231, "SR CASH", E1229:E1231)+SUMIF(F1223:F1225, "SR CASH", E1223:E1225)+SUMIF(F1241:F1246, "SR CASH", E1241:E1246)</f>
        <v>1633</v>
      </c>
    </row>
    <row r="1212">
      <c r="B1212" s="12">
        <v>4.0</v>
      </c>
      <c r="C1212" s="12"/>
      <c r="D1212" s="12"/>
      <c r="E1212" s="12"/>
      <c r="F1212" s="12"/>
      <c r="G1212" s="14" t="s">
        <v>10</v>
      </c>
      <c r="H1212" s="15">
        <f>H1169 - SUMIF(F1209:F1218, "DP CASH", E1209:E1218)-SUMIF(F1235:F1237, "DP CASH", E1235:E1237)-SUMIF(F1229:F1231, "DP CASH", E1229:E1231)+SUMIF(F1223:F1225, "DP CASH", E1223:E1225)+SUMIF(F1241:F1246, "DP CASH", E1241:E1246)</f>
        <v>839</v>
      </c>
    </row>
    <row r="1213">
      <c r="B1213" s="12">
        <v>5.0</v>
      </c>
      <c r="C1213" s="12"/>
      <c r="D1213" s="12"/>
      <c r="E1213" s="12"/>
      <c r="F1213" s="12"/>
      <c r="G1213" s="14" t="s">
        <v>11</v>
      </c>
      <c r="H1213" s="15">
        <f>H1170 - SUMIF(F1209:F1218, "SR A/C - TDCC", E1209:E1218)-SUMIF(F1235:F1237, "SR A/C - TDCC", E1235:E1237)-SUMIF(F1229:F1231, "SR A/C - TDCC", E1229:E1231)+SUMIF(F1223:F1225, "SR A/C - TDCC", E1223:E1225)+SUMIF(F1241:F1246, "SR A/C - TDCC", E1241:E1246)</f>
        <v>106373.4</v>
      </c>
    </row>
    <row r="1214">
      <c r="B1214" s="12">
        <v>6.0</v>
      </c>
      <c r="C1214" s="12"/>
      <c r="D1214" s="12"/>
      <c r="E1214" s="12"/>
      <c r="F1214" s="12"/>
      <c r="G1214" s="14" t="s">
        <v>12</v>
      </c>
      <c r="H1214" s="15">
        <f>H1171 - SUMIF(F1209:F1218, "DP A/C - IPPB", E1209:E1218)-SUMIF(F1235:F1237, "DP A/C - IPPB", E1235:E1237)-SUMIF(F1229:F1231, "DP A/C - IPPB", E1229:E1231)+SUMIF(F1223:F1225, "DP A/C - IPPB", E1223:E1225)+SUMIF(F1241:F1246, "DP A/C - IPPB", E1241:E1246)</f>
        <v>50</v>
      </c>
    </row>
    <row r="1215">
      <c r="B1215" s="12">
        <v>7.0</v>
      </c>
      <c r="C1215" s="12"/>
      <c r="D1215" s="12"/>
      <c r="E1215" s="12"/>
      <c r="F1215" s="12"/>
      <c r="G1215" s="16"/>
      <c r="H1215" s="5"/>
    </row>
    <row r="1216">
      <c r="B1216" s="12">
        <v>8.0</v>
      </c>
      <c r="C1216" s="12"/>
      <c r="D1216" s="12"/>
      <c r="E1216" s="12"/>
      <c r="F1216" s="12"/>
      <c r="G1216" s="17" t="s">
        <v>13</v>
      </c>
      <c r="H1216" s="5"/>
    </row>
    <row r="1217">
      <c r="B1217" s="12">
        <v>9.0</v>
      </c>
      <c r="C1217" s="12"/>
      <c r="D1217" s="12"/>
      <c r="E1217" s="12"/>
      <c r="F1217" s="12"/>
      <c r="G1217" s="18">
        <f>E1219+G1174</f>
        <v>0</v>
      </c>
      <c r="H1217" s="5"/>
    </row>
    <row r="1218">
      <c r="B1218" s="12">
        <v>10.0</v>
      </c>
      <c r="C1218" s="12"/>
      <c r="D1218" s="12"/>
      <c r="E1218" s="12"/>
      <c r="F1218" s="12"/>
      <c r="G1218" s="19" t="s">
        <v>14</v>
      </c>
      <c r="H1218" s="5"/>
    </row>
    <row r="1219">
      <c r="B1219" s="20" t="s">
        <v>15</v>
      </c>
      <c r="C1219" s="4"/>
      <c r="D1219" s="5"/>
      <c r="E1219" s="9">
        <f>SUM(E1209:E1218)</f>
        <v>0</v>
      </c>
      <c r="F1219" s="12"/>
      <c r="G1219" s="16">
        <f>E1226+G1176</f>
        <v>0</v>
      </c>
      <c r="H1219" s="5"/>
    </row>
    <row r="1220">
      <c r="B1220" s="16"/>
      <c r="C1220" s="4"/>
      <c r="D1220" s="4"/>
      <c r="E1220" s="4"/>
      <c r="F1220" s="5"/>
      <c r="G1220" s="21" t="s">
        <v>16</v>
      </c>
      <c r="H1220" s="5"/>
      <c r="I1220" s="1"/>
    </row>
    <row r="1221">
      <c r="B1221" s="22" t="s">
        <v>17</v>
      </c>
      <c r="C1221" s="4"/>
      <c r="D1221" s="4"/>
      <c r="E1221" s="4"/>
      <c r="F1221" s="5"/>
      <c r="G1221" s="16">
        <f>E1232+G1178-SUMIF(C1223:C1225,"Reimbursement",E1223:E1225)</f>
        <v>0</v>
      </c>
      <c r="H1221" s="5"/>
    </row>
    <row r="1222">
      <c r="B1222" s="9" t="s">
        <v>2</v>
      </c>
      <c r="C1222" s="23" t="s">
        <v>18</v>
      </c>
      <c r="D1222" s="20" t="s">
        <v>4</v>
      </c>
      <c r="E1222" s="9" t="s">
        <v>5</v>
      </c>
      <c r="F1222" s="9" t="s">
        <v>6</v>
      </c>
      <c r="G1222" s="24" t="s">
        <v>19</v>
      </c>
      <c r="H1222" s="5"/>
    </row>
    <row r="1223">
      <c r="B1223" s="12">
        <v>1.0</v>
      </c>
      <c r="C1223" s="28"/>
      <c r="D1223" s="12"/>
      <c r="E1223" s="12"/>
      <c r="F1223" s="12"/>
      <c r="G1223" s="26">
        <f>E1238+G1180</f>
        <v>0</v>
      </c>
      <c r="H1223" s="5"/>
    </row>
    <row r="1224">
      <c r="B1224" s="12">
        <v>2.0</v>
      </c>
      <c r="C1224" s="28"/>
      <c r="D1224" s="12"/>
      <c r="E1224" s="12"/>
      <c r="F1224" s="12"/>
      <c r="G1224" s="27"/>
      <c r="H1224" s="8"/>
    </row>
    <row r="1225">
      <c r="B1225" s="12">
        <v>3.0</v>
      </c>
      <c r="C1225" s="28"/>
      <c r="D1225" s="12"/>
      <c r="E1225" s="12"/>
      <c r="F1225" s="12"/>
      <c r="G1225" s="29"/>
      <c r="H1225" s="30"/>
    </row>
    <row r="1226">
      <c r="B1226" s="20" t="s">
        <v>15</v>
      </c>
      <c r="C1226" s="4"/>
      <c r="D1226" s="5"/>
      <c r="E1226" s="9">
        <f>SUM(E1223:E1225)</f>
        <v>0</v>
      </c>
      <c r="F1226" s="12"/>
      <c r="G1226" s="29"/>
      <c r="H1226" s="30"/>
    </row>
    <row r="1227">
      <c r="B1227" s="31" t="s">
        <v>20</v>
      </c>
      <c r="C1227" s="4"/>
      <c r="D1227" s="4"/>
      <c r="E1227" s="4"/>
      <c r="F1227" s="5"/>
      <c r="G1227" s="29"/>
      <c r="H1227" s="30"/>
    </row>
    <row r="1228">
      <c r="B1228" s="9" t="s">
        <v>2</v>
      </c>
      <c r="C1228" s="23" t="s">
        <v>21</v>
      </c>
      <c r="D1228" s="20" t="s">
        <v>4</v>
      </c>
      <c r="E1228" s="9" t="s">
        <v>5</v>
      </c>
      <c r="F1228" s="9" t="s">
        <v>6</v>
      </c>
      <c r="G1228" s="29"/>
      <c r="H1228" s="30"/>
    </row>
    <row r="1229">
      <c r="B1229" s="12">
        <v>1.0</v>
      </c>
      <c r="C1229" s="28"/>
      <c r="D1229" s="12"/>
      <c r="E1229" s="12"/>
      <c r="F1229" s="12"/>
      <c r="G1229" s="29"/>
      <c r="H1229" s="30"/>
    </row>
    <row r="1230">
      <c r="B1230" s="12">
        <v>2.0</v>
      </c>
      <c r="C1230" s="13"/>
      <c r="D1230" s="12"/>
      <c r="E1230" s="12"/>
      <c r="F1230" s="12"/>
      <c r="G1230" s="29"/>
      <c r="H1230" s="30"/>
    </row>
    <row r="1231">
      <c r="B1231" s="12">
        <v>3.0</v>
      </c>
      <c r="C1231" s="13"/>
      <c r="D1231" s="12"/>
      <c r="E1231" s="12"/>
      <c r="F1231" s="12"/>
      <c r="G1231" s="29"/>
      <c r="H1231" s="30"/>
    </row>
    <row r="1232">
      <c r="B1232" s="20" t="s">
        <v>15</v>
      </c>
      <c r="C1232" s="4"/>
      <c r="D1232" s="5"/>
      <c r="E1232" s="9">
        <f>SUM(E1229:E1231)</f>
        <v>0</v>
      </c>
      <c r="F1232" s="12"/>
      <c r="G1232" s="29"/>
      <c r="H1232" s="30"/>
    </row>
    <row r="1233">
      <c r="B1233" s="32" t="s">
        <v>22</v>
      </c>
      <c r="C1233" s="4"/>
      <c r="D1233" s="4"/>
      <c r="E1233" s="4"/>
      <c r="F1233" s="5"/>
      <c r="G1233" s="29"/>
      <c r="H1233" s="30"/>
    </row>
    <row r="1234">
      <c r="B1234" s="9" t="s">
        <v>2</v>
      </c>
      <c r="C1234" s="23" t="s">
        <v>23</v>
      </c>
      <c r="D1234" s="20" t="s">
        <v>4</v>
      </c>
      <c r="E1234" s="9" t="s">
        <v>5</v>
      </c>
      <c r="F1234" s="9" t="s">
        <v>6</v>
      </c>
      <c r="G1234" s="29"/>
      <c r="H1234" s="30"/>
    </row>
    <row r="1235">
      <c r="B1235" s="12">
        <v>1.0</v>
      </c>
      <c r="C1235" s="28"/>
      <c r="D1235" s="12"/>
      <c r="E1235" s="12"/>
      <c r="F1235" s="12"/>
      <c r="G1235" s="29"/>
      <c r="H1235" s="30"/>
    </row>
    <row r="1236">
      <c r="B1236" s="12">
        <v>2.0</v>
      </c>
      <c r="C1236" s="13"/>
      <c r="D1236" s="12"/>
      <c r="E1236" s="12"/>
      <c r="F1236" s="12"/>
      <c r="G1236" s="29"/>
      <c r="H1236" s="30"/>
    </row>
    <row r="1237">
      <c r="B1237" s="12">
        <v>3.0</v>
      </c>
      <c r="C1237" s="13"/>
      <c r="D1237" s="12"/>
      <c r="E1237" s="12"/>
      <c r="F1237" s="12"/>
      <c r="G1237" s="29"/>
      <c r="H1237" s="30"/>
    </row>
    <row r="1238">
      <c r="B1238" s="20" t="s">
        <v>15</v>
      </c>
      <c r="C1238" s="4"/>
      <c r="D1238" s="5"/>
      <c r="E1238" s="9">
        <f>SUM(E1235:E1237)</f>
        <v>0</v>
      </c>
      <c r="F1238" s="12"/>
      <c r="G1238" s="29"/>
      <c r="H1238" s="30"/>
    </row>
    <row r="1239">
      <c r="B1239" s="32" t="s">
        <v>24</v>
      </c>
      <c r="C1239" s="4"/>
      <c r="D1239" s="4"/>
      <c r="E1239" s="4"/>
      <c r="F1239" s="5"/>
      <c r="G1239" s="29"/>
      <c r="H1239" s="30"/>
    </row>
    <row r="1240">
      <c r="B1240" s="9" t="s">
        <v>2</v>
      </c>
      <c r="C1240" s="33" t="s">
        <v>25</v>
      </c>
      <c r="D1240" s="33" t="s">
        <v>26</v>
      </c>
      <c r="E1240" s="9" t="s">
        <v>5</v>
      </c>
      <c r="F1240" s="9" t="s">
        <v>6</v>
      </c>
      <c r="G1240" s="29"/>
      <c r="H1240" s="30"/>
    </row>
    <row r="1241">
      <c r="B1241" s="12">
        <v>1.0</v>
      </c>
      <c r="C1241" s="13"/>
      <c r="D1241" s="13"/>
      <c r="E1241" s="12"/>
      <c r="F1241" s="12"/>
      <c r="G1241" s="29"/>
      <c r="H1241" s="30"/>
    </row>
    <row r="1242">
      <c r="B1242" s="12">
        <v>2.0</v>
      </c>
      <c r="C1242" s="13"/>
      <c r="D1242" s="13"/>
      <c r="E1242" s="12"/>
      <c r="F1242" s="12"/>
      <c r="G1242" s="29"/>
      <c r="H1242" s="30"/>
    </row>
    <row r="1243">
      <c r="B1243" s="12">
        <v>3.0</v>
      </c>
      <c r="C1243" s="12"/>
      <c r="D1243" s="12"/>
      <c r="E1243" s="12"/>
      <c r="F1243" s="12"/>
      <c r="G1243" s="29"/>
      <c r="H1243" s="30"/>
    </row>
    <row r="1244">
      <c r="B1244" s="12">
        <v>4.0</v>
      </c>
      <c r="C1244" s="12"/>
      <c r="D1244" s="12"/>
      <c r="E1244" s="12"/>
      <c r="F1244" s="12"/>
      <c r="G1244" s="29"/>
      <c r="H1244" s="30"/>
    </row>
    <row r="1245">
      <c r="B1245" s="12">
        <v>5.0</v>
      </c>
      <c r="C1245" s="12"/>
      <c r="D1245" s="12"/>
      <c r="E1245" s="12"/>
      <c r="F1245" s="12"/>
      <c r="G1245" s="29"/>
      <c r="H1245" s="30"/>
    </row>
    <row r="1246">
      <c r="B1246" s="12">
        <v>6.0</v>
      </c>
      <c r="C1246" s="12"/>
      <c r="D1246" s="12"/>
      <c r="E1246" s="12"/>
      <c r="F1246" s="12"/>
      <c r="G1246" s="10"/>
      <c r="H1246" s="11"/>
    </row>
    <row r="1247">
      <c r="B1247" s="34"/>
    </row>
    <row r="1249">
      <c r="A1249" s="1"/>
      <c r="B1249" s="3">
        <v>45807.0</v>
      </c>
      <c r="C1249" s="4"/>
      <c r="D1249" s="4"/>
      <c r="E1249" s="4"/>
      <c r="F1249" s="4"/>
      <c r="G1249" s="4"/>
      <c r="H1249" s="5"/>
    </row>
    <row r="1250">
      <c r="B1250" s="6" t="s">
        <v>0</v>
      </c>
      <c r="C1250" s="4"/>
      <c r="D1250" s="4"/>
      <c r="E1250" s="4"/>
      <c r="F1250" s="5"/>
      <c r="G1250" s="7" t="s">
        <v>1</v>
      </c>
      <c r="H1250" s="8"/>
    </row>
    <row r="1251">
      <c r="B1251" s="9" t="s">
        <v>2</v>
      </c>
      <c r="C1251" s="9" t="s">
        <v>3</v>
      </c>
      <c r="D1251" s="9" t="s">
        <v>4</v>
      </c>
      <c r="E1251" s="9" t="s">
        <v>5</v>
      </c>
      <c r="F1251" s="9" t="s">
        <v>6</v>
      </c>
      <c r="G1251" s="10"/>
      <c r="H1251" s="11"/>
    </row>
    <row r="1252">
      <c r="B1252" s="12">
        <v>1.0</v>
      </c>
      <c r="C1252" s="13"/>
      <c r="D1252" s="12"/>
      <c r="E1252" s="12"/>
      <c r="F1252" s="12"/>
      <c r="G1252" s="14" t="s">
        <v>7</v>
      </c>
      <c r="H1252" s="15">
        <f>H1209 - SUMIF(F1252:F1261, "SR A/C - HDFC", E1252:E1261)-SUMIF(F1278:F1280, "SR A/C - HDFC", E1278:E1280)-SUMIF(F1272:F1274, "SR A/C - HDFC", E1272:E1274)+SUMIF(F1266:F1268, "SR A/C - HDFC", E1266:E1268)+SUMIF(F1284:F1289, "SR A/C - HDFC", E1284:E1289)</f>
        <v>3303.73</v>
      </c>
    </row>
    <row r="1253">
      <c r="B1253" s="12">
        <v>2.0</v>
      </c>
      <c r="C1253" s="12"/>
      <c r="D1253" s="12"/>
      <c r="E1253" s="12"/>
      <c r="F1253" s="12"/>
      <c r="G1253" s="14" t="s">
        <v>8</v>
      </c>
      <c r="H1253" s="15">
        <f>H1210 - SUMIF(F1252:F1261, "DP A/C - Salary", E1252:E1261)-SUMIF(F1278:F1280, "DP A/C - Salary", E1278:E1280)-SUMIF(F1272:F1274, "DP A/C - Salary", E1272:E1274)+SUMIF(F1266:F1268, "DP A/C - Salary", E1266:E1268)+SUMIF(F1284:F1289, "DP A/C - Salary", E1284:E1289)</f>
        <v>5928</v>
      </c>
    </row>
    <row r="1254">
      <c r="B1254" s="12">
        <v>3.0</v>
      </c>
      <c r="C1254" s="12"/>
      <c r="D1254" s="12"/>
      <c r="E1254" s="12"/>
      <c r="F1254" s="12"/>
      <c r="G1254" s="14" t="s">
        <v>9</v>
      </c>
      <c r="H1254" s="15">
        <f>H1211 - SUMIF(F1252:F1261, "SR CASH", E1252:E1261)-SUMIF(F1278:F1280, "SR CASH", E1278:E1280)-SUMIF(F1272:F1274, "SR CASH", E1272:E1274)+SUMIF(F1266:F1268, "SR CASH", E1266:E1268)+SUMIF(F1284:F1289, "SR CASH", E1284:E1289)</f>
        <v>1633</v>
      </c>
    </row>
    <row r="1255">
      <c r="B1255" s="12">
        <v>4.0</v>
      </c>
      <c r="C1255" s="12"/>
      <c r="D1255" s="12"/>
      <c r="E1255" s="12"/>
      <c r="F1255" s="12"/>
      <c r="G1255" s="14" t="s">
        <v>10</v>
      </c>
      <c r="H1255" s="15">
        <f>H1212 - SUMIF(F1252:F1261, "DP CASH", E1252:E1261)-SUMIF(F1278:F1280, "DP CASH", E1278:E1280)-SUMIF(F1272:F1274, "DP CASH", E1272:E1274)+SUMIF(F1266:F1268, "DP CASH", E1266:E1268)+SUMIF(F1284:F1289, "DP CASH", E1284:E1289)</f>
        <v>839</v>
      </c>
    </row>
    <row r="1256">
      <c r="B1256" s="12">
        <v>5.0</v>
      </c>
      <c r="C1256" s="12"/>
      <c r="D1256" s="12"/>
      <c r="E1256" s="12"/>
      <c r="F1256" s="12"/>
      <c r="G1256" s="14" t="s">
        <v>11</v>
      </c>
      <c r="H1256" s="15">
        <f>H1213 - SUMIF(F1252:F1261, "SR A/C - TDCC", E1252:E1261)-SUMIF(F1278:F1280, "SR A/C - TDCC", E1278:E1280)-SUMIF(F1272:F1274, "SR A/C - TDCC", E1272:E1274)+SUMIF(F1266:F1268, "SR A/C - TDCC", E1266:E1268)+SUMIF(F1284:F1289, "SR A/C - TDCC", E1284:E1289)</f>
        <v>106373.4</v>
      </c>
    </row>
    <row r="1257">
      <c r="B1257" s="12">
        <v>6.0</v>
      </c>
      <c r="C1257" s="12"/>
      <c r="D1257" s="12"/>
      <c r="E1257" s="12"/>
      <c r="F1257" s="12"/>
      <c r="G1257" s="14" t="s">
        <v>12</v>
      </c>
      <c r="H1257" s="15">
        <f>H1214 - SUMIF(F1252:F1261, "DP A/C - IPPB", E1252:E1261)-SUMIF(F1278:F1280, "DP A/C - IPPB", E1278:E1280)-SUMIF(F1272:F1274, "DP A/C - IPPB", E1272:E1274)+SUMIF(F1266:F1268, "DP A/C - IPPB", E1266:E1268)+SUMIF(F1284:F1289, "DP A/C - IPPB", E1284:E1289)</f>
        <v>50</v>
      </c>
    </row>
    <row r="1258">
      <c r="B1258" s="12">
        <v>7.0</v>
      </c>
      <c r="C1258" s="12"/>
      <c r="D1258" s="12"/>
      <c r="E1258" s="12"/>
      <c r="F1258" s="12"/>
      <c r="G1258" s="16"/>
      <c r="H1258" s="5"/>
    </row>
    <row r="1259">
      <c r="B1259" s="12">
        <v>8.0</v>
      </c>
      <c r="C1259" s="12"/>
      <c r="D1259" s="12"/>
      <c r="E1259" s="12"/>
      <c r="F1259" s="12"/>
      <c r="G1259" s="17" t="s">
        <v>13</v>
      </c>
      <c r="H1259" s="5"/>
    </row>
    <row r="1260">
      <c r="B1260" s="12">
        <v>9.0</v>
      </c>
      <c r="C1260" s="12"/>
      <c r="D1260" s="12"/>
      <c r="E1260" s="12"/>
      <c r="F1260" s="12"/>
      <c r="G1260" s="18">
        <f>E1262+G1217</f>
        <v>0</v>
      </c>
      <c r="H1260" s="5"/>
    </row>
    <row r="1261">
      <c r="B1261" s="12">
        <v>10.0</v>
      </c>
      <c r="C1261" s="12"/>
      <c r="D1261" s="12"/>
      <c r="E1261" s="12"/>
      <c r="F1261" s="12"/>
      <c r="G1261" s="19" t="s">
        <v>14</v>
      </c>
      <c r="H1261" s="5"/>
    </row>
    <row r="1262">
      <c r="B1262" s="20" t="s">
        <v>15</v>
      </c>
      <c r="C1262" s="4"/>
      <c r="D1262" s="5"/>
      <c r="E1262" s="9">
        <f>SUM(E1252:E1261)</f>
        <v>0</v>
      </c>
      <c r="F1262" s="12"/>
      <c r="G1262" s="16">
        <f>E1269+G1219</f>
        <v>0</v>
      </c>
      <c r="H1262" s="5"/>
    </row>
    <row r="1263">
      <c r="B1263" s="16"/>
      <c r="C1263" s="4"/>
      <c r="D1263" s="4"/>
      <c r="E1263" s="4"/>
      <c r="F1263" s="5"/>
      <c r="G1263" s="21" t="s">
        <v>16</v>
      </c>
      <c r="H1263" s="5"/>
      <c r="I1263" s="1"/>
    </row>
    <row r="1264">
      <c r="B1264" s="22" t="s">
        <v>17</v>
      </c>
      <c r="C1264" s="4"/>
      <c r="D1264" s="4"/>
      <c r="E1264" s="4"/>
      <c r="F1264" s="5"/>
      <c r="G1264" s="16">
        <f>E1275+G1221-SUMIF(C1266:C1268,"Reimbursement",E1266:E1268)</f>
        <v>0</v>
      </c>
      <c r="H1264" s="5"/>
    </row>
    <row r="1265">
      <c r="B1265" s="9" t="s">
        <v>2</v>
      </c>
      <c r="C1265" s="23" t="s">
        <v>18</v>
      </c>
      <c r="D1265" s="20" t="s">
        <v>4</v>
      </c>
      <c r="E1265" s="9" t="s">
        <v>5</v>
      </c>
      <c r="F1265" s="9" t="s">
        <v>6</v>
      </c>
      <c r="G1265" s="24" t="s">
        <v>19</v>
      </c>
      <c r="H1265" s="5"/>
    </row>
    <row r="1266">
      <c r="B1266" s="12">
        <v>1.0</v>
      </c>
      <c r="C1266" s="28"/>
      <c r="D1266" s="12"/>
      <c r="E1266" s="12"/>
      <c r="F1266" s="12"/>
      <c r="G1266" s="26">
        <f>E1281+G1223</f>
        <v>0</v>
      </c>
      <c r="H1266" s="5"/>
    </row>
    <row r="1267">
      <c r="B1267" s="12">
        <v>2.0</v>
      </c>
      <c r="C1267" s="28"/>
      <c r="D1267" s="12"/>
      <c r="E1267" s="12"/>
      <c r="F1267" s="12"/>
      <c r="G1267" s="27"/>
      <c r="H1267" s="8"/>
    </row>
    <row r="1268">
      <c r="B1268" s="12">
        <v>3.0</v>
      </c>
      <c r="C1268" s="28"/>
      <c r="D1268" s="12"/>
      <c r="E1268" s="12"/>
      <c r="F1268" s="12"/>
      <c r="G1268" s="29"/>
      <c r="H1268" s="30"/>
    </row>
    <row r="1269">
      <c r="B1269" s="20" t="s">
        <v>15</v>
      </c>
      <c r="C1269" s="4"/>
      <c r="D1269" s="5"/>
      <c r="E1269" s="9">
        <f>SUM(E1266:E1268)</f>
        <v>0</v>
      </c>
      <c r="F1269" s="12"/>
      <c r="G1269" s="29"/>
      <c r="H1269" s="30"/>
    </row>
    <row r="1270">
      <c r="B1270" s="31" t="s">
        <v>20</v>
      </c>
      <c r="C1270" s="4"/>
      <c r="D1270" s="4"/>
      <c r="E1270" s="4"/>
      <c r="F1270" s="5"/>
      <c r="G1270" s="29"/>
      <c r="H1270" s="30"/>
    </row>
    <row r="1271">
      <c r="B1271" s="9" t="s">
        <v>2</v>
      </c>
      <c r="C1271" s="23" t="s">
        <v>21</v>
      </c>
      <c r="D1271" s="20" t="s">
        <v>4</v>
      </c>
      <c r="E1271" s="9" t="s">
        <v>5</v>
      </c>
      <c r="F1271" s="9" t="s">
        <v>6</v>
      </c>
      <c r="G1271" s="29"/>
      <c r="H1271" s="30"/>
    </row>
    <row r="1272">
      <c r="B1272" s="12">
        <v>1.0</v>
      </c>
      <c r="C1272" s="28"/>
      <c r="D1272" s="12"/>
      <c r="E1272" s="12"/>
      <c r="F1272" s="12"/>
      <c r="G1272" s="29"/>
      <c r="H1272" s="30"/>
    </row>
    <row r="1273">
      <c r="B1273" s="12">
        <v>2.0</v>
      </c>
      <c r="C1273" s="13"/>
      <c r="D1273" s="12"/>
      <c r="E1273" s="12"/>
      <c r="F1273" s="12"/>
      <c r="G1273" s="29"/>
      <c r="H1273" s="30"/>
    </row>
    <row r="1274">
      <c r="B1274" s="12">
        <v>3.0</v>
      </c>
      <c r="C1274" s="13"/>
      <c r="D1274" s="12"/>
      <c r="E1274" s="12"/>
      <c r="F1274" s="12"/>
      <c r="G1274" s="29"/>
      <c r="H1274" s="30"/>
    </row>
    <row r="1275">
      <c r="B1275" s="20" t="s">
        <v>15</v>
      </c>
      <c r="C1275" s="4"/>
      <c r="D1275" s="5"/>
      <c r="E1275" s="9">
        <f>SUM(E1272:E1274)</f>
        <v>0</v>
      </c>
      <c r="F1275" s="12"/>
      <c r="G1275" s="29"/>
      <c r="H1275" s="30"/>
    </row>
    <row r="1276">
      <c r="B1276" s="32" t="s">
        <v>22</v>
      </c>
      <c r="C1276" s="4"/>
      <c r="D1276" s="4"/>
      <c r="E1276" s="4"/>
      <c r="F1276" s="5"/>
      <c r="G1276" s="29"/>
      <c r="H1276" s="30"/>
    </row>
    <row r="1277">
      <c r="B1277" s="9" t="s">
        <v>2</v>
      </c>
      <c r="C1277" s="23" t="s">
        <v>23</v>
      </c>
      <c r="D1277" s="20" t="s">
        <v>4</v>
      </c>
      <c r="E1277" s="9" t="s">
        <v>5</v>
      </c>
      <c r="F1277" s="9" t="s">
        <v>6</v>
      </c>
      <c r="G1277" s="29"/>
      <c r="H1277" s="30"/>
    </row>
    <row r="1278">
      <c r="B1278" s="12">
        <v>1.0</v>
      </c>
      <c r="C1278" s="28"/>
      <c r="D1278" s="12"/>
      <c r="E1278" s="12"/>
      <c r="F1278" s="12"/>
      <c r="G1278" s="29"/>
      <c r="H1278" s="30"/>
    </row>
    <row r="1279">
      <c r="B1279" s="12">
        <v>2.0</v>
      </c>
      <c r="C1279" s="13"/>
      <c r="D1279" s="12"/>
      <c r="E1279" s="12"/>
      <c r="F1279" s="12"/>
      <c r="G1279" s="29"/>
      <c r="H1279" s="30"/>
    </row>
    <row r="1280">
      <c r="B1280" s="12">
        <v>3.0</v>
      </c>
      <c r="C1280" s="13"/>
      <c r="D1280" s="12"/>
      <c r="E1280" s="12"/>
      <c r="F1280" s="12"/>
      <c r="G1280" s="29"/>
      <c r="H1280" s="30"/>
    </row>
    <row r="1281">
      <c r="B1281" s="20" t="s">
        <v>15</v>
      </c>
      <c r="C1281" s="4"/>
      <c r="D1281" s="5"/>
      <c r="E1281" s="9">
        <f>SUM(E1278:E1280)</f>
        <v>0</v>
      </c>
      <c r="F1281" s="12"/>
      <c r="G1281" s="29"/>
      <c r="H1281" s="30"/>
    </row>
    <row r="1282">
      <c r="B1282" s="32" t="s">
        <v>24</v>
      </c>
      <c r="C1282" s="4"/>
      <c r="D1282" s="4"/>
      <c r="E1282" s="4"/>
      <c r="F1282" s="5"/>
      <c r="G1282" s="29"/>
      <c r="H1282" s="30"/>
    </row>
    <row r="1283">
      <c r="B1283" s="9" t="s">
        <v>2</v>
      </c>
      <c r="C1283" s="33" t="s">
        <v>25</v>
      </c>
      <c r="D1283" s="33" t="s">
        <v>26</v>
      </c>
      <c r="E1283" s="9" t="s">
        <v>5</v>
      </c>
      <c r="F1283" s="9" t="s">
        <v>6</v>
      </c>
      <c r="G1283" s="29"/>
      <c r="H1283" s="30"/>
    </row>
    <row r="1284">
      <c r="B1284" s="12">
        <v>1.0</v>
      </c>
      <c r="C1284" s="13"/>
      <c r="D1284" s="13"/>
      <c r="E1284" s="12"/>
      <c r="F1284" s="12"/>
      <c r="G1284" s="29"/>
      <c r="H1284" s="30"/>
    </row>
    <row r="1285">
      <c r="B1285" s="12">
        <v>2.0</v>
      </c>
      <c r="C1285" s="13"/>
      <c r="D1285" s="13"/>
      <c r="E1285" s="12"/>
      <c r="F1285" s="12"/>
      <c r="G1285" s="29"/>
      <c r="H1285" s="30"/>
    </row>
    <row r="1286">
      <c r="B1286" s="12">
        <v>3.0</v>
      </c>
      <c r="C1286" s="12"/>
      <c r="D1286" s="12"/>
      <c r="E1286" s="12"/>
      <c r="F1286" s="12"/>
      <c r="G1286" s="29"/>
      <c r="H1286" s="30"/>
    </row>
    <row r="1287">
      <c r="B1287" s="12">
        <v>4.0</v>
      </c>
      <c r="C1287" s="12"/>
      <c r="D1287" s="12"/>
      <c r="E1287" s="12"/>
      <c r="F1287" s="12"/>
      <c r="G1287" s="29"/>
      <c r="H1287" s="30"/>
    </row>
    <row r="1288">
      <c r="B1288" s="12">
        <v>5.0</v>
      </c>
      <c r="C1288" s="12"/>
      <c r="D1288" s="12"/>
      <c r="E1288" s="12"/>
      <c r="F1288" s="12"/>
      <c r="G1288" s="29"/>
      <c r="H1288" s="30"/>
    </row>
    <row r="1289">
      <c r="B1289" s="12">
        <v>6.0</v>
      </c>
      <c r="C1289" s="12"/>
      <c r="D1289" s="12"/>
      <c r="E1289" s="12"/>
      <c r="F1289" s="12"/>
      <c r="G1289" s="10"/>
      <c r="H1289" s="11"/>
    </row>
    <row r="1290">
      <c r="B1290" s="34"/>
    </row>
    <row r="1292">
      <c r="A1292" s="1"/>
      <c r="B1292" s="3">
        <v>45808.0</v>
      </c>
      <c r="C1292" s="4"/>
      <c r="D1292" s="4"/>
      <c r="E1292" s="4"/>
      <c r="F1292" s="4"/>
      <c r="G1292" s="4"/>
      <c r="H1292" s="5"/>
    </row>
    <row r="1293">
      <c r="B1293" s="6" t="s">
        <v>0</v>
      </c>
      <c r="C1293" s="4"/>
      <c r="D1293" s="4"/>
      <c r="E1293" s="4"/>
      <c r="F1293" s="5"/>
      <c r="G1293" s="7" t="s">
        <v>1</v>
      </c>
      <c r="H1293" s="8"/>
    </row>
    <row r="1294">
      <c r="B1294" s="9" t="s">
        <v>2</v>
      </c>
      <c r="C1294" s="9" t="s">
        <v>3</v>
      </c>
      <c r="D1294" s="9" t="s">
        <v>4</v>
      </c>
      <c r="E1294" s="9" t="s">
        <v>5</v>
      </c>
      <c r="F1294" s="9" t="s">
        <v>6</v>
      </c>
      <c r="G1294" s="10"/>
      <c r="H1294" s="11"/>
    </row>
    <row r="1295">
      <c r="B1295" s="12">
        <v>1.0</v>
      </c>
      <c r="C1295" s="13"/>
      <c r="D1295" s="12"/>
      <c r="E1295" s="12"/>
      <c r="F1295" s="12"/>
      <c r="G1295" s="14" t="s">
        <v>7</v>
      </c>
      <c r="H1295" s="15">
        <f>H1252 - SUMIF(F1295:F1304, "SR A/C - HDFC", E1295:E1304)-SUMIF(F1321:F1323, "SR A/C - HDFC", E1321:E1323)-SUMIF(F1315:F1317, "SR A/C - HDFC", E1315:E1317)+SUMIF(F1309:F1311, "SR A/C - HDFC", E1309:E1311)+SUMIF(F1327:F1332, "SR A/C - HDFC", E1327:E1332)</f>
        <v>3303.73</v>
      </c>
    </row>
    <row r="1296">
      <c r="B1296" s="12">
        <v>2.0</v>
      </c>
      <c r="C1296" s="12"/>
      <c r="D1296" s="12"/>
      <c r="E1296" s="12"/>
      <c r="F1296" s="12"/>
      <c r="G1296" s="14" t="s">
        <v>8</v>
      </c>
      <c r="H1296" s="15">
        <f>H1253 - SUMIF(F1295:F1304, "DP A/C - Salary", E1295:E1304)-SUMIF(F1321:F1323, "DP A/C - Salary", E1321:E1323)-SUMIF(F1315:F1317, "DP A/C - Salary", E1315:E1317)+SUMIF(F1309:F1311, "DP A/C - Salary", E1309:E1311)+SUMIF(F1327:F1332, "DP A/C - Salary", E1327:E1332)</f>
        <v>5928</v>
      </c>
    </row>
    <row r="1297">
      <c r="B1297" s="12">
        <v>3.0</v>
      </c>
      <c r="C1297" s="12"/>
      <c r="D1297" s="12"/>
      <c r="E1297" s="12"/>
      <c r="F1297" s="12"/>
      <c r="G1297" s="14" t="s">
        <v>9</v>
      </c>
      <c r="H1297" s="15">
        <f>H1254 - SUMIF(F1295:F1304, "SR CASH", E1295:E1304)-SUMIF(F1321:F1323, "SR CASH", E1321:E1323)-SUMIF(F1315:F1317, "SR CASH", E1315:E1317)+SUMIF(F1309:F1311, "SR CASH", E1309:E1311)+SUMIF(F1327:F1332, "SR CASH", E1327:E1332)</f>
        <v>1633</v>
      </c>
    </row>
    <row r="1298">
      <c r="B1298" s="12">
        <v>4.0</v>
      </c>
      <c r="C1298" s="12"/>
      <c r="D1298" s="12"/>
      <c r="E1298" s="12"/>
      <c r="F1298" s="12"/>
      <c r="G1298" s="14" t="s">
        <v>10</v>
      </c>
      <c r="H1298" s="15">
        <f>H1255 - SUMIF(F1295:F1304, "DP CASH", E1295:E1304)-SUMIF(F1321:F1323, "DP CASH", E1321:E1323)-SUMIF(F1315:F1317, "DP CASH", E1315:E1317)+SUMIF(F1309:F1311, "DP CASH", E1309:E1311)+SUMIF(F1327:F1332, "DP CASH", E1327:E1332)</f>
        <v>839</v>
      </c>
    </row>
    <row r="1299">
      <c r="B1299" s="12">
        <v>5.0</v>
      </c>
      <c r="C1299" s="12"/>
      <c r="D1299" s="12"/>
      <c r="E1299" s="12"/>
      <c r="F1299" s="12"/>
      <c r="G1299" s="14" t="s">
        <v>11</v>
      </c>
      <c r="H1299" s="15">
        <f>H1256 - SUMIF(F1295:F1304, "SR A/C - TDCC", E1295:E1304)-SUMIF(F1321:F1323, "SR A/C - TDCC", E1321:E1323)-SUMIF(F1315:F1317, "SR A/C - TDCC", E1315:E1317)+SUMIF(F1309:F1311, "SR A/C - TDCC", E1309:E1311)+SUMIF(F1327:F1332, "SR A/C - TDCC", E1327:E1332)</f>
        <v>106373.4</v>
      </c>
    </row>
    <row r="1300">
      <c r="B1300" s="12">
        <v>6.0</v>
      </c>
      <c r="C1300" s="12"/>
      <c r="D1300" s="12"/>
      <c r="E1300" s="12"/>
      <c r="F1300" s="12"/>
      <c r="G1300" s="14" t="s">
        <v>12</v>
      </c>
      <c r="H1300" s="15">
        <f>H1257 - SUMIF(F1295:F1304, "DP A/C - IPPB", E1295:E1304)-SUMIF(F1321:F1323, "DP A/C - IPPB", E1321:E1323)-SUMIF(F1315:F1317, "DP A/C - IPPB", E1315:E1317)+SUMIF(F1309:F1311, "DP A/C - IPPB", E1309:E1311)+SUMIF(F1327:F1332, "DP A/C - IPPB", E1327:E1332)</f>
        <v>50</v>
      </c>
    </row>
    <row r="1301">
      <c r="B1301" s="12">
        <v>7.0</v>
      </c>
      <c r="C1301" s="12"/>
      <c r="D1301" s="12"/>
      <c r="E1301" s="12"/>
      <c r="F1301" s="12"/>
      <c r="G1301" s="16"/>
      <c r="H1301" s="5"/>
    </row>
    <row r="1302">
      <c r="B1302" s="12">
        <v>8.0</v>
      </c>
      <c r="C1302" s="12"/>
      <c r="D1302" s="12"/>
      <c r="E1302" s="12"/>
      <c r="F1302" s="12"/>
      <c r="G1302" s="17" t="s">
        <v>13</v>
      </c>
      <c r="H1302" s="5"/>
    </row>
    <row r="1303">
      <c r="B1303" s="12">
        <v>9.0</v>
      </c>
      <c r="C1303" s="12"/>
      <c r="D1303" s="12"/>
      <c r="E1303" s="12"/>
      <c r="F1303" s="12"/>
      <c r="G1303" s="18">
        <f>E1305+G1260</f>
        <v>0</v>
      </c>
      <c r="H1303" s="5"/>
    </row>
    <row r="1304">
      <c r="B1304" s="12">
        <v>10.0</v>
      </c>
      <c r="C1304" s="12"/>
      <c r="D1304" s="12"/>
      <c r="E1304" s="12"/>
      <c r="F1304" s="12"/>
      <c r="G1304" s="19" t="s">
        <v>14</v>
      </c>
      <c r="H1304" s="5"/>
    </row>
    <row r="1305">
      <c r="B1305" s="20" t="s">
        <v>15</v>
      </c>
      <c r="C1305" s="4"/>
      <c r="D1305" s="5"/>
      <c r="E1305" s="9">
        <f>SUM(E1295:E1304)</f>
        <v>0</v>
      </c>
      <c r="F1305" s="12"/>
      <c r="G1305" s="16">
        <f>E1312+G1262</f>
        <v>0</v>
      </c>
      <c r="H1305" s="5"/>
    </row>
    <row r="1306">
      <c r="B1306" s="16"/>
      <c r="C1306" s="4"/>
      <c r="D1306" s="4"/>
      <c r="E1306" s="4"/>
      <c r="F1306" s="5"/>
      <c r="G1306" s="21" t="s">
        <v>16</v>
      </c>
      <c r="H1306" s="5"/>
      <c r="I1306" s="1"/>
    </row>
    <row r="1307">
      <c r="B1307" s="22" t="s">
        <v>17</v>
      </c>
      <c r="C1307" s="4"/>
      <c r="D1307" s="4"/>
      <c r="E1307" s="4"/>
      <c r="F1307" s="5"/>
      <c r="G1307" s="16">
        <f>E1318+G1264-SUMIF(C1309:C1311,"Reimbursement",E1309:E1311)</f>
        <v>0</v>
      </c>
      <c r="H1307" s="5"/>
      <c r="I1307" s="1"/>
    </row>
    <row r="1308">
      <c r="B1308" s="9" t="s">
        <v>2</v>
      </c>
      <c r="C1308" s="23" t="s">
        <v>18</v>
      </c>
      <c r="D1308" s="20" t="s">
        <v>4</v>
      </c>
      <c r="E1308" s="9" t="s">
        <v>5</v>
      </c>
      <c r="F1308" s="9" t="s">
        <v>6</v>
      </c>
      <c r="G1308" s="24" t="s">
        <v>19</v>
      </c>
      <c r="H1308" s="5"/>
      <c r="I1308" s="1"/>
    </row>
    <row r="1309">
      <c r="B1309" s="12">
        <v>1.0</v>
      </c>
      <c r="C1309" s="25"/>
      <c r="D1309" s="12"/>
      <c r="E1309" s="13"/>
      <c r="F1309" s="13" t="s">
        <v>7</v>
      </c>
      <c r="G1309" s="26">
        <f>E1324+G1266</f>
        <v>0</v>
      </c>
      <c r="H1309" s="5"/>
      <c r="I1309" s="1"/>
    </row>
    <row r="1310">
      <c r="B1310" s="12">
        <v>2.0</v>
      </c>
      <c r="C1310" s="28"/>
      <c r="D1310" s="12"/>
      <c r="E1310" s="12"/>
      <c r="F1310" s="12"/>
      <c r="G1310" s="27"/>
      <c r="H1310" s="8"/>
      <c r="I1310" s="1"/>
    </row>
    <row r="1311">
      <c r="B1311" s="12">
        <v>3.0</v>
      </c>
      <c r="C1311" s="28"/>
      <c r="D1311" s="12"/>
      <c r="E1311" s="12"/>
      <c r="F1311" s="12"/>
      <c r="G1311" s="29"/>
      <c r="H1311" s="30"/>
      <c r="I1311" s="1"/>
    </row>
    <row r="1312">
      <c r="B1312" s="20" t="s">
        <v>15</v>
      </c>
      <c r="C1312" s="4"/>
      <c r="D1312" s="5"/>
      <c r="E1312" s="9">
        <f>SUM(E1309:E1311)</f>
        <v>0</v>
      </c>
      <c r="F1312" s="12"/>
      <c r="G1312" s="29"/>
      <c r="H1312" s="30"/>
      <c r="I1312" s="1"/>
    </row>
    <row r="1313">
      <c r="B1313" s="31" t="s">
        <v>20</v>
      </c>
      <c r="C1313" s="4"/>
      <c r="D1313" s="4"/>
      <c r="E1313" s="4"/>
      <c r="F1313" s="5"/>
      <c r="G1313" s="29"/>
      <c r="H1313" s="30"/>
      <c r="I1313" s="1"/>
    </row>
    <row r="1314">
      <c r="B1314" s="9" t="s">
        <v>2</v>
      </c>
      <c r="C1314" s="23" t="s">
        <v>21</v>
      </c>
      <c r="D1314" s="20" t="s">
        <v>4</v>
      </c>
      <c r="E1314" s="9" t="s">
        <v>5</v>
      </c>
      <c r="F1314" s="9" t="s">
        <v>6</v>
      </c>
      <c r="G1314" s="29"/>
      <c r="H1314" s="30"/>
      <c r="I1314" s="1"/>
    </row>
    <row r="1315">
      <c r="B1315" s="12">
        <v>1.0</v>
      </c>
      <c r="C1315" s="28"/>
      <c r="D1315" s="12"/>
      <c r="E1315" s="12"/>
      <c r="F1315" s="12"/>
      <c r="G1315" s="29"/>
      <c r="H1315" s="30"/>
      <c r="I1315" s="1"/>
    </row>
    <row r="1316">
      <c r="B1316" s="12">
        <v>2.0</v>
      </c>
      <c r="C1316" s="13"/>
      <c r="D1316" s="12"/>
      <c r="E1316" s="12"/>
      <c r="F1316" s="12"/>
      <c r="G1316" s="29"/>
      <c r="H1316" s="30"/>
      <c r="I1316" s="1"/>
    </row>
    <row r="1317">
      <c r="B1317" s="12">
        <v>3.0</v>
      </c>
      <c r="C1317" s="13"/>
      <c r="D1317" s="12"/>
      <c r="E1317" s="12"/>
      <c r="F1317" s="12"/>
      <c r="G1317" s="29"/>
      <c r="H1317" s="30"/>
      <c r="I1317" s="1"/>
    </row>
    <row r="1318">
      <c r="B1318" s="20" t="s">
        <v>15</v>
      </c>
      <c r="C1318" s="4"/>
      <c r="D1318" s="5"/>
      <c r="E1318" s="9">
        <f>SUM(E1315:E1317)</f>
        <v>0</v>
      </c>
      <c r="F1318" s="12"/>
      <c r="G1318" s="29"/>
      <c r="H1318" s="30"/>
      <c r="I1318" s="1"/>
    </row>
    <row r="1319">
      <c r="B1319" s="32" t="s">
        <v>22</v>
      </c>
      <c r="C1319" s="4"/>
      <c r="D1319" s="4"/>
      <c r="E1319" s="4"/>
      <c r="F1319" s="5"/>
      <c r="G1319" s="29"/>
      <c r="H1319" s="30"/>
      <c r="I1319" s="1"/>
    </row>
    <row r="1320">
      <c r="B1320" s="9" t="s">
        <v>2</v>
      </c>
      <c r="C1320" s="23" t="s">
        <v>23</v>
      </c>
      <c r="D1320" s="20" t="s">
        <v>4</v>
      </c>
      <c r="E1320" s="9" t="s">
        <v>5</v>
      </c>
      <c r="F1320" s="9" t="s">
        <v>6</v>
      </c>
      <c r="G1320" s="29"/>
      <c r="H1320" s="30"/>
      <c r="I1320" s="1"/>
    </row>
    <row r="1321">
      <c r="B1321" s="12">
        <v>1.0</v>
      </c>
      <c r="C1321" s="28"/>
      <c r="D1321" s="12"/>
      <c r="E1321" s="12"/>
      <c r="F1321" s="12"/>
      <c r="G1321" s="29"/>
      <c r="H1321" s="30"/>
      <c r="I1321" s="1"/>
    </row>
    <row r="1322">
      <c r="B1322" s="12">
        <v>2.0</v>
      </c>
      <c r="C1322" s="13"/>
      <c r="D1322" s="12"/>
      <c r="E1322" s="12"/>
      <c r="F1322" s="12"/>
      <c r="G1322" s="29"/>
      <c r="H1322" s="30"/>
      <c r="I1322" s="1"/>
    </row>
    <row r="1323">
      <c r="B1323" s="12">
        <v>3.0</v>
      </c>
      <c r="C1323" s="13"/>
      <c r="D1323" s="12"/>
      <c r="E1323" s="12"/>
      <c r="F1323" s="12"/>
      <c r="G1323" s="29"/>
      <c r="H1323" s="30"/>
      <c r="I1323" s="1"/>
    </row>
    <row r="1324">
      <c r="B1324" s="20" t="s">
        <v>15</v>
      </c>
      <c r="C1324" s="4"/>
      <c r="D1324" s="5"/>
      <c r="E1324" s="9">
        <f>SUM(E1321:E1323)</f>
        <v>0</v>
      </c>
      <c r="F1324" s="12"/>
      <c r="G1324" s="29"/>
      <c r="H1324" s="30"/>
      <c r="I1324" s="1"/>
    </row>
    <row r="1325">
      <c r="B1325" s="32" t="s">
        <v>24</v>
      </c>
      <c r="C1325" s="4"/>
      <c r="D1325" s="4"/>
      <c r="E1325" s="4"/>
      <c r="F1325" s="5"/>
      <c r="G1325" s="29"/>
      <c r="H1325" s="30"/>
      <c r="I1325" s="1"/>
    </row>
    <row r="1326">
      <c r="B1326" s="9" t="s">
        <v>2</v>
      </c>
      <c r="C1326" s="33" t="s">
        <v>25</v>
      </c>
      <c r="D1326" s="33" t="s">
        <v>26</v>
      </c>
      <c r="E1326" s="9" t="s">
        <v>5</v>
      </c>
      <c r="F1326" s="9" t="s">
        <v>6</v>
      </c>
      <c r="G1326" s="29"/>
      <c r="H1326" s="30"/>
      <c r="I1326" s="1"/>
    </row>
    <row r="1327">
      <c r="B1327" s="12">
        <v>1.0</v>
      </c>
      <c r="C1327" s="13"/>
      <c r="D1327" s="13"/>
      <c r="E1327" s="12"/>
      <c r="F1327" s="12"/>
      <c r="G1327" s="29"/>
      <c r="H1327" s="30"/>
      <c r="I1327" s="1"/>
    </row>
    <row r="1328">
      <c r="B1328" s="12">
        <v>2.0</v>
      </c>
      <c r="C1328" s="13"/>
      <c r="D1328" s="13"/>
      <c r="E1328" s="12"/>
      <c r="F1328" s="12"/>
      <c r="G1328" s="29"/>
      <c r="H1328" s="30"/>
      <c r="I1328" s="1"/>
    </row>
    <row r="1329">
      <c r="B1329" s="12">
        <v>3.0</v>
      </c>
      <c r="C1329" s="12"/>
      <c r="D1329" s="12"/>
      <c r="E1329" s="12"/>
      <c r="F1329" s="12"/>
      <c r="G1329" s="29"/>
      <c r="H1329" s="30"/>
      <c r="I1329" s="1"/>
    </row>
    <row r="1330">
      <c r="B1330" s="12">
        <v>4.0</v>
      </c>
      <c r="C1330" s="12"/>
      <c r="D1330" s="12"/>
      <c r="E1330" s="12"/>
      <c r="F1330" s="12"/>
      <c r="G1330" s="29"/>
      <c r="H1330" s="30"/>
      <c r="I1330" s="1"/>
    </row>
    <row r="1331">
      <c r="B1331" s="12">
        <v>5.0</v>
      </c>
      <c r="C1331" s="12"/>
      <c r="D1331" s="12"/>
      <c r="E1331" s="12"/>
      <c r="F1331" s="12"/>
      <c r="G1331" s="29"/>
      <c r="H1331" s="30"/>
      <c r="I1331" s="1"/>
    </row>
    <row r="1332">
      <c r="B1332" s="12">
        <v>6.0</v>
      </c>
      <c r="C1332" s="12"/>
      <c r="D1332" s="12"/>
      <c r="E1332" s="12"/>
      <c r="F1332" s="12"/>
      <c r="G1332" s="10"/>
      <c r="H1332" s="11"/>
      <c r="I1332" s="1"/>
    </row>
    <row r="1333">
      <c r="B1333" s="34"/>
      <c r="I1333" s="1"/>
    </row>
    <row r="1334">
      <c r="I1334" s="1"/>
    </row>
    <row r="1335">
      <c r="A1335" s="1"/>
      <c r="B1335" s="2"/>
      <c r="C1335" s="2"/>
      <c r="D1335" s="2"/>
      <c r="E1335" s="2"/>
      <c r="F1335" s="2"/>
      <c r="G1335" s="2"/>
      <c r="H1335" s="2"/>
      <c r="I1335" s="1"/>
    </row>
    <row r="1336">
      <c r="A1336" s="35"/>
    </row>
    <row r="1338">
      <c r="A1338" s="1"/>
      <c r="B1338" s="2"/>
      <c r="C1338" s="2"/>
      <c r="D1338" s="2"/>
      <c r="E1338" s="2"/>
      <c r="F1338" s="2"/>
      <c r="G1338" s="2"/>
      <c r="H1338" s="2"/>
      <c r="I1338" s="1"/>
    </row>
    <row r="1339">
      <c r="A1339" s="1"/>
      <c r="B1339" s="2"/>
      <c r="C1339" s="36" t="s">
        <v>27</v>
      </c>
      <c r="D1339" s="5"/>
      <c r="E1339" s="2"/>
      <c r="F1339" s="37" t="s">
        <v>28</v>
      </c>
      <c r="G1339" s="5"/>
      <c r="H1339" s="2"/>
      <c r="I1339" s="1"/>
    </row>
    <row r="1340">
      <c r="A1340" s="1"/>
      <c r="B1340" s="2"/>
      <c r="C1340" s="33" t="s">
        <v>29</v>
      </c>
      <c r="D1340" s="38">
        <f>SUMIF(C5:C1304, "Vehicle service", E5:E1304)</f>
        <v>0</v>
      </c>
      <c r="E1340" s="2"/>
      <c r="F1340" s="39" t="s">
        <v>30</v>
      </c>
      <c r="G1340" s="38">
        <f>SUMIF(C5:C1332, "SR Salary", E5:E1332)</f>
        <v>0</v>
      </c>
      <c r="H1340" s="2"/>
      <c r="I1340" s="1"/>
    </row>
    <row r="1341">
      <c r="A1341" s="1"/>
      <c r="B1341" s="2"/>
      <c r="C1341" s="9" t="s">
        <v>31</v>
      </c>
      <c r="D1341" s="38">
        <f>SUMIF(C5:C1304, "Car loan", E5:E1304)</f>
        <v>0</v>
      </c>
      <c r="E1341" s="2"/>
      <c r="F1341" s="39" t="s">
        <v>32</v>
      </c>
      <c r="G1341" s="38">
        <f>SUMIF(C5:C1332, "DP Salary", E5:E1332)</f>
        <v>0</v>
      </c>
      <c r="H1341" s="2"/>
      <c r="I1341" s="1"/>
    </row>
    <row r="1342">
      <c r="A1342" s="1"/>
      <c r="B1342" s="2"/>
      <c r="C1342" s="9" t="s">
        <v>33</v>
      </c>
      <c r="D1342" s="38">
        <f>SUMIF(C5:C1304, "Rental", E5:E1304)</f>
        <v>0</v>
      </c>
      <c r="E1342" s="2"/>
      <c r="F1342" s="39" t="s">
        <v>34</v>
      </c>
      <c r="G1342" s="38">
        <f>SUMIF(C5:C1332, "Commission/Bonus", E5:E1332)</f>
        <v>0</v>
      </c>
      <c r="H1342" s="2"/>
      <c r="I1342" s="1"/>
    </row>
    <row r="1343">
      <c r="A1343" s="1"/>
      <c r="B1343" s="2"/>
      <c r="C1343" s="9" t="s">
        <v>35</v>
      </c>
      <c r="D1343" s="38">
        <f>SUMIF(C5:C1304, "Water bill", E5:E1304)</f>
        <v>0</v>
      </c>
      <c r="E1343" s="2"/>
      <c r="F1343" s="39" t="s">
        <v>36</v>
      </c>
      <c r="G1343" s="38">
        <f>SUMIF(C5:C1332, "Reimbursement", E5:E1332)</f>
        <v>0</v>
      </c>
      <c r="H1343" s="2"/>
      <c r="I1343" s="1"/>
    </row>
    <row r="1344">
      <c r="A1344" s="1"/>
      <c r="B1344" s="2"/>
      <c r="C1344" s="9" t="s">
        <v>37</v>
      </c>
      <c r="D1344" s="38">
        <f>SUMIF(C5:C1304, "Electricity bill", E5:E1304)</f>
        <v>0</v>
      </c>
      <c r="E1344" s="2"/>
      <c r="F1344" s="39" t="s">
        <v>38</v>
      </c>
      <c r="G1344" s="38">
        <f>SUMIF(C5:C1332, "Bank Interest", E5:E1332)</f>
        <v>0</v>
      </c>
      <c r="H1344" s="2"/>
      <c r="I1344" s="1"/>
    </row>
    <row r="1345">
      <c r="A1345" s="1"/>
      <c r="B1345" s="2"/>
      <c r="C1345" s="9" t="s">
        <v>39</v>
      </c>
      <c r="D1345" s="38">
        <f>SUMIF(C5:C1304, "Internet bill", E5:E1304)</f>
        <v>0</v>
      </c>
      <c r="E1345" s="2"/>
      <c r="F1345" s="39" t="s">
        <v>40</v>
      </c>
      <c r="G1345" s="38">
        <f>SUMIF(C5:C1332, "Dividend", E5:E1332)</f>
        <v>0</v>
      </c>
      <c r="H1345" s="2"/>
      <c r="I1345" s="1"/>
    </row>
    <row r="1346">
      <c r="A1346" s="1"/>
      <c r="B1346" s="2"/>
      <c r="C1346" s="9" t="s">
        <v>41</v>
      </c>
      <c r="D1346" s="38">
        <f>SUMIF(C5:C1304, "Insurance", E5:E1304)</f>
        <v>0</v>
      </c>
      <c r="E1346" s="2"/>
      <c r="F1346" s="39" t="s">
        <v>42</v>
      </c>
      <c r="G1346" s="38">
        <f>SUMIF(C5:C1332, "Gift", E5:E1332)</f>
        <v>0</v>
      </c>
      <c r="H1346" s="2"/>
      <c r="I1346" s="1"/>
    </row>
    <row r="1347">
      <c r="A1347" s="1"/>
      <c r="B1347" s="2"/>
      <c r="C1347" s="9" t="s">
        <v>43</v>
      </c>
      <c r="D1347" s="38">
        <f>SUMIF(C5:C1304, "Food &amp; groceries", E5:E1304)</f>
        <v>0</v>
      </c>
      <c r="E1347" s="2"/>
      <c r="F1347" s="2"/>
      <c r="G1347" s="2"/>
      <c r="H1347" s="2"/>
      <c r="I1347" s="1"/>
    </row>
    <row r="1348">
      <c r="A1348" s="1"/>
      <c r="B1348" s="2"/>
      <c r="C1348" s="9" t="s">
        <v>44</v>
      </c>
      <c r="D1348" s="38">
        <f>SUMIF(C5:C1304, "Transportation (petrol, parking, toll)", E5:E1304)</f>
        <v>0</v>
      </c>
      <c r="E1348" s="2"/>
      <c r="F1348" s="2"/>
      <c r="G1348" s="2"/>
      <c r="H1348" s="2"/>
      <c r="I1348" s="1"/>
    </row>
    <row r="1349">
      <c r="A1349" s="1"/>
      <c r="B1349" s="2"/>
      <c r="C1349" s="9" t="s">
        <v>45</v>
      </c>
      <c r="D1349" s="38">
        <f>SUMIF(C5:C1304, "Shopping", E5:E1304)</f>
        <v>0</v>
      </c>
      <c r="E1349" s="2"/>
      <c r="F1349" s="2"/>
      <c r="G1349" s="2"/>
      <c r="H1349" s="2"/>
      <c r="I1349" s="1"/>
    </row>
    <row r="1350">
      <c r="A1350" s="1"/>
      <c r="B1350" s="2"/>
      <c r="C1350" s="9" t="s">
        <v>46</v>
      </c>
      <c r="D1350" s="38">
        <f>SUMIF(C5:C1304, "Social/ Travel", E5:E1304)</f>
        <v>0</v>
      </c>
      <c r="E1350" s="2"/>
      <c r="F1350" s="2"/>
      <c r="G1350" s="2"/>
      <c r="H1350" s="2"/>
      <c r="I1350" s="1"/>
    </row>
    <row r="1351">
      <c r="A1351" s="1"/>
      <c r="B1351" s="2"/>
      <c r="C1351" s="33" t="s">
        <v>47</v>
      </c>
      <c r="D1351" s="38">
        <f>SUMIF(C5:C1304, "Present", E5:E1304)</f>
        <v>0</v>
      </c>
      <c r="E1351" s="2"/>
      <c r="F1351" s="2"/>
      <c r="G1351" s="2"/>
      <c r="H1351" s="2"/>
      <c r="I1351" s="1"/>
    </row>
    <row r="1352">
      <c r="A1352" s="1"/>
      <c r="B1352" s="2"/>
      <c r="C1352" s="9" t="s">
        <v>48</v>
      </c>
      <c r="D1352" s="38">
        <f>SUMIF(C5:C1304, "Hospital bill", E5:E1304)</f>
        <v>0</v>
      </c>
      <c r="E1352" s="2"/>
      <c r="F1352" s="2"/>
      <c r="G1352" s="2"/>
      <c r="H1352" s="2"/>
      <c r="I1352" s="1"/>
    </row>
    <row r="1353">
      <c r="A1353" s="1"/>
      <c r="B1353" s="2"/>
      <c r="C1353" s="9" t="s">
        <v>49</v>
      </c>
      <c r="D1353" s="38">
        <f>SUMIF(C5:C1304, "Medicine bill", E5:E1304)</f>
        <v>0</v>
      </c>
      <c r="E1353" s="2"/>
      <c r="F1353" s="2"/>
      <c r="G1353" s="2"/>
      <c r="H1353" s="2"/>
      <c r="I1353" s="1"/>
    </row>
    <row r="1354">
      <c r="A1354" s="1"/>
      <c r="B1354" s="2"/>
      <c r="C1354" s="9" t="s">
        <v>50</v>
      </c>
      <c r="D1354" s="38">
        <f>SUMIF(C5:C1304, "Others", E5:E1304)</f>
        <v>0</v>
      </c>
      <c r="E1354" s="2"/>
      <c r="F1354" s="1"/>
      <c r="G1354" s="1"/>
      <c r="H1354" s="2"/>
      <c r="I1354" s="1"/>
    </row>
    <row r="1355">
      <c r="A1355" s="1"/>
      <c r="B1355" s="2"/>
      <c r="C1355" s="2"/>
      <c r="D1355" s="2"/>
      <c r="E1355" s="2"/>
      <c r="F1355" s="1"/>
      <c r="G1355" s="1"/>
      <c r="H1355" s="2"/>
      <c r="I1355" s="1"/>
    </row>
    <row r="1356">
      <c r="A1356" s="1"/>
      <c r="B1356" s="2"/>
      <c r="C1356" s="40" t="s">
        <v>51</v>
      </c>
      <c r="D1356" s="41">
        <f>SUM(D1340:D1354)</f>
        <v>0</v>
      </c>
      <c r="E1356" s="2"/>
      <c r="F1356" s="40" t="s">
        <v>51</v>
      </c>
      <c r="G1356" s="41">
        <f>SUM(G1340:G1346)</f>
        <v>0</v>
      </c>
      <c r="H1356" s="2"/>
      <c r="I1356" s="1"/>
    </row>
    <row r="1357">
      <c r="A1357" s="1"/>
      <c r="B1357" s="2"/>
      <c r="C1357" s="2"/>
      <c r="D1357" s="2"/>
      <c r="E1357" s="2"/>
      <c r="F1357" s="1"/>
      <c r="G1357" s="1"/>
      <c r="H1357" s="2"/>
      <c r="I1357" s="1"/>
    </row>
    <row r="1358">
      <c r="A1358" s="1"/>
      <c r="B1358" s="2"/>
      <c r="C1358" s="42" t="s">
        <v>52</v>
      </c>
      <c r="D1358" s="43">
        <f>G1303</f>
        <v>0</v>
      </c>
      <c r="E1358" s="1"/>
      <c r="F1358" s="42" t="s">
        <v>53</v>
      </c>
      <c r="G1358" s="43">
        <f>G1305</f>
        <v>0</v>
      </c>
      <c r="H1358" s="2"/>
      <c r="I1358" s="1"/>
    </row>
    <row r="1359">
      <c r="A1359" s="1"/>
      <c r="B1359" s="2"/>
      <c r="C1359" s="2"/>
      <c r="D1359" s="2"/>
      <c r="E1359" s="2"/>
      <c r="F1359" s="2"/>
      <c r="G1359" s="2"/>
      <c r="H1359" s="2"/>
      <c r="I1359" s="1"/>
    </row>
    <row r="1360">
      <c r="A1360" s="1"/>
      <c r="B1360" s="2"/>
      <c r="C1360" s="2"/>
      <c r="D1360" s="2"/>
      <c r="E1360" s="44"/>
      <c r="F1360" s="1"/>
      <c r="G1360" s="2"/>
      <c r="H1360" s="2"/>
      <c r="I1360" s="1"/>
    </row>
    <row r="1361">
      <c r="A1361" s="1"/>
      <c r="B1361" s="2"/>
      <c r="C1361" s="2"/>
      <c r="D1361" s="45" t="s">
        <v>54</v>
      </c>
      <c r="E1361" s="46">
        <f>G1358-D1358</f>
        <v>0</v>
      </c>
      <c r="F1361" s="2"/>
      <c r="G1361" s="2"/>
      <c r="H1361" s="2"/>
      <c r="I1361" s="1"/>
    </row>
    <row r="1362">
      <c r="A1362" s="1"/>
      <c r="B1362" s="2"/>
      <c r="C1362" s="2"/>
      <c r="D1362" s="45" t="s">
        <v>55</v>
      </c>
      <c r="E1362" s="47" t="str">
        <f>((G1358-D1358)/G1358)</f>
        <v>#DIV/0!</v>
      </c>
      <c r="F1362" s="2"/>
      <c r="G1362" s="2"/>
      <c r="H1362" s="2"/>
      <c r="I1362" s="1"/>
    </row>
    <row r="1363">
      <c r="A1363" s="1"/>
      <c r="B1363" s="2"/>
      <c r="C1363" s="2"/>
      <c r="D1363" s="2"/>
      <c r="E1363" s="2"/>
      <c r="F1363" s="2"/>
      <c r="G1363" s="2"/>
      <c r="H1363" s="2"/>
      <c r="I1363" s="1"/>
    </row>
    <row r="1364">
      <c r="A1364" s="1"/>
      <c r="B1364" s="2"/>
      <c r="C1364" s="2"/>
      <c r="D1364" s="2"/>
      <c r="E1364" s="2"/>
      <c r="F1364" s="2"/>
      <c r="G1364" s="2"/>
      <c r="H1364" s="2"/>
      <c r="I1364" s="1"/>
    </row>
    <row r="1365">
      <c r="A1365" s="1"/>
      <c r="B1365" s="2"/>
      <c r="C1365" s="2"/>
      <c r="D1365" s="2"/>
      <c r="E1365" s="2"/>
      <c r="F1365" s="2"/>
      <c r="G1365" s="2"/>
      <c r="H1365" s="2"/>
      <c r="I1365" s="1"/>
    </row>
    <row r="1366">
      <c r="A1366" s="1"/>
      <c r="B1366" s="2"/>
      <c r="C1366" s="2"/>
      <c r="D1366" s="2"/>
      <c r="E1366" s="2"/>
      <c r="F1366" s="2"/>
      <c r="G1366" s="2"/>
      <c r="H1366" s="2"/>
      <c r="I1366" s="1"/>
    </row>
    <row r="1367">
      <c r="A1367" s="1"/>
      <c r="B1367" s="2"/>
      <c r="C1367" s="2"/>
      <c r="D1367" s="2"/>
      <c r="E1367" s="2"/>
      <c r="F1367" s="2"/>
      <c r="G1367" s="2"/>
      <c r="H1367" s="2"/>
      <c r="I1367" s="1"/>
    </row>
    <row r="1368">
      <c r="A1368" s="1"/>
      <c r="B1368" s="2"/>
      <c r="C1368" s="2"/>
      <c r="D1368" s="2"/>
      <c r="E1368" s="2"/>
      <c r="F1368" s="2"/>
      <c r="G1368" s="2"/>
      <c r="H1368" s="2"/>
      <c r="I1368" s="1"/>
    </row>
    <row r="1369">
      <c r="A1369" s="1"/>
      <c r="B1369" s="2"/>
      <c r="C1369" s="2"/>
      <c r="D1369" s="2"/>
      <c r="E1369" s="2"/>
      <c r="F1369" s="2"/>
      <c r="G1369" s="2"/>
      <c r="H1369" s="2"/>
      <c r="I1369" s="1"/>
    </row>
    <row r="1370">
      <c r="A1370" s="1"/>
      <c r="B1370" s="2"/>
      <c r="C1370" s="2"/>
      <c r="D1370" s="2"/>
      <c r="E1370" s="2"/>
      <c r="F1370" s="2"/>
      <c r="G1370" s="2"/>
      <c r="H1370" s="2"/>
      <c r="I1370" s="1"/>
    </row>
    <row r="1371">
      <c r="A1371" s="1"/>
      <c r="B1371" s="2"/>
      <c r="C1371" s="2"/>
      <c r="D1371" s="2"/>
      <c r="E1371" s="2"/>
      <c r="F1371" s="2"/>
      <c r="G1371" s="2"/>
      <c r="H1371" s="2"/>
      <c r="I1371" s="1"/>
    </row>
    <row r="1372">
      <c r="A1372" s="1"/>
      <c r="B1372" s="2"/>
      <c r="C1372" s="2"/>
      <c r="D1372" s="2"/>
      <c r="E1372" s="2"/>
      <c r="F1372" s="2"/>
      <c r="G1372" s="2"/>
      <c r="H1372" s="2"/>
      <c r="I1372" s="1"/>
    </row>
    <row r="1373">
      <c r="A1373" s="1"/>
      <c r="B1373" s="2"/>
      <c r="C1373" s="2"/>
      <c r="D1373" s="2"/>
      <c r="E1373" s="2"/>
      <c r="F1373" s="2"/>
      <c r="G1373" s="2"/>
      <c r="H1373" s="2"/>
      <c r="I1373" s="1"/>
    </row>
    <row r="1374">
      <c r="A1374" s="1"/>
      <c r="B1374" s="2"/>
      <c r="C1374" s="2"/>
      <c r="D1374" s="2"/>
      <c r="E1374" s="2"/>
      <c r="F1374" s="2"/>
      <c r="G1374" s="2"/>
      <c r="H1374" s="2"/>
      <c r="I1374" s="1"/>
    </row>
    <row r="1375">
      <c r="A1375" s="1"/>
      <c r="B1375" s="2"/>
      <c r="C1375" s="2"/>
      <c r="D1375" s="2"/>
      <c r="E1375" s="2"/>
      <c r="F1375" s="2"/>
      <c r="G1375" s="2"/>
      <c r="H1375" s="2"/>
      <c r="I1375" s="1"/>
    </row>
    <row r="1376">
      <c r="A1376" s="1"/>
      <c r="B1376" s="2"/>
      <c r="C1376" s="2"/>
      <c r="D1376" s="2"/>
      <c r="E1376" s="2"/>
      <c r="F1376" s="2"/>
      <c r="G1376" s="2"/>
      <c r="H1376" s="2"/>
      <c r="I1376" s="1"/>
    </row>
    <row r="1377">
      <c r="A1377" s="1"/>
      <c r="B1377" s="2"/>
      <c r="C1377" s="2"/>
      <c r="D1377" s="2"/>
      <c r="E1377" s="2"/>
      <c r="F1377" s="2"/>
      <c r="G1377" s="2"/>
      <c r="H1377" s="2"/>
      <c r="I1377" s="1"/>
    </row>
    <row r="1378">
      <c r="A1378" s="1"/>
      <c r="B1378" s="2"/>
      <c r="C1378" s="2"/>
      <c r="D1378" s="2"/>
      <c r="E1378" s="2"/>
      <c r="F1378" s="2"/>
      <c r="G1378" s="2"/>
      <c r="H1378" s="2"/>
      <c r="I1378" s="1"/>
    </row>
    <row r="1379">
      <c r="A1379" s="1"/>
      <c r="B1379" s="2"/>
      <c r="C1379" s="2"/>
      <c r="D1379" s="2"/>
      <c r="E1379" s="2"/>
      <c r="F1379" s="2"/>
      <c r="G1379" s="2"/>
      <c r="H1379" s="2"/>
      <c r="I1379" s="1"/>
    </row>
    <row r="1380">
      <c r="A1380" s="1"/>
      <c r="B1380" s="2"/>
      <c r="C1380" s="2"/>
      <c r="D1380" s="2"/>
      <c r="E1380" s="2"/>
      <c r="F1380" s="2"/>
      <c r="G1380" s="2"/>
      <c r="H1380" s="2"/>
      <c r="I1380" s="1"/>
    </row>
    <row r="1381">
      <c r="A1381" s="1"/>
      <c r="B1381" s="2"/>
      <c r="C1381" s="2"/>
      <c r="D1381" s="2"/>
      <c r="E1381" s="2"/>
      <c r="F1381" s="2"/>
      <c r="G1381" s="2"/>
      <c r="H1381" s="2"/>
      <c r="I1381" s="1"/>
    </row>
    <row r="1382">
      <c r="A1382" s="1"/>
      <c r="B1382" s="2"/>
      <c r="C1382" s="2"/>
      <c r="D1382" s="2"/>
      <c r="E1382" s="2"/>
      <c r="F1382" s="2"/>
      <c r="G1382" s="2"/>
      <c r="H1382" s="2"/>
      <c r="I1382" s="1"/>
    </row>
    <row r="1383">
      <c r="A1383" s="1"/>
      <c r="B1383" s="2"/>
      <c r="C1383" s="2"/>
      <c r="D1383" s="2"/>
      <c r="E1383" s="2"/>
      <c r="F1383" s="2"/>
      <c r="G1383" s="2"/>
      <c r="H1383" s="2"/>
      <c r="I1383" s="1"/>
    </row>
    <row r="1384">
      <c r="A1384" s="1"/>
      <c r="B1384" s="2"/>
      <c r="C1384" s="36" t="s">
        <v>56</v>
      </c>
      <c r="D1384" s="5"/>
      <c r="E1384" s="2"/>
      <c r="F1384" s="48" t="s">
        <v>57</v>
      </c>
      <c r="H1384" s="2"/>
      <c r="I1384" s="1"/>
    </row>
    <row r="1385">
      <c r="A1385" s="1"/>
      <c r="B1385" s="2"/>
      <c r="C1385" s="42" t="s">
        <v>58</v>
      </c>
      <c r="D1385" s="25">
        <f>SUMIF(C5:C1332, "Secured Loan", E5:E1332)</f>
        <v>0</v>
      </c>
      <c r="E1385" s="2"/>
      <c r="F1385" s="42" t="s">
        <v>59</v>
      </c>
      <c r="G1385" s="25">
        <f>SUMIF(C5:C1332, "Stocks-Long Term", E5:E1332)</f>
        <v>0</v>
      </c>
      <c r="H1385" s="2"/>
      <c r="I1385" s="1"/>
    </row>
    <row r="1386">
      <c r="A1386" s="1"/>
      <c r="B1386" s="2"/>
      <c r="C1386" s="42" t="s">
        <v>60</v>
      </c>
      <c r="D1386" s="25">
        <f>SUMIF(C5:C1332, "Unsecured Loan", E5:E1332)</f>
        <v>0</v>
      </c>
      <c r="E1386" s="2"/>
      <c r="F1386" s="42" t="s">
        <v>61</v>
      </c>
      <c r="G1386" s="25">
        <f>SUMIF(C5:C1332, "Stocks-Short Term", E5:E1332)</f>
        <v>0</v>
      </c>
      <c r="H1386" s="2"/>
      <c r="I1386" s="1"/>
    </row>
    <row r="1387">
      <c r="A1387" s="1"/>
      <c r="B1387" s="2"/>
      <c r="C1387" s="44"/>
      <c r="D1387" s="44"/>
      <c r="E1387" s="2"/>
      <c r="F1387" s="42" t="s">
        <v>62</v>
      </c>
      <c r="G1387" s="25">
        <f>SUMIF(C5:C1332, "Gold", E5:E1332)</f>
        <v>0</v>
      </c>
      <c r="H1387" s="2"/>
      <c r="I1387" s="1"/>
    </row>
    <row r="1388">
      <c r="A1388" s="1"/>
      <c r="B1388" s="2"/>
      <c r="C1388" s="1"/>
      <c r="D1388" s="1"/>
      <c r="E1388" s="2"/>
      <c r="F1388" s="42" t="s">
        <v>63</v>
      </c>
      <c r="G1388" s="25">
        <f>SUMIF(C5:C1332, "RD-Savings", E5:E1332)</f>
        <v>0</v>
      </c>
      <c r="H1388" s="2"/>
      <c r="I1388" s="1"/>
    </row>
    <row r="1389">
      <c r="A1389" s="1"/>
      <c r="B1389" s="2"/>
      <c r="C1389" s="1"/>
      <c r="D1389" s="1"/>
      <c r="E1389" s="2"/>
      <c r="F1389" s="42" t="s">
        <v>64</v>
      </c>
      <c r="G1389" s="25">
        <f>SUMIF(C5:C1332, "Bonds", E5:E1332)</f>
        <v>0</v>
      </c>
      <c r="H1389" s="2"/>
      <c r="I1389" s="1"/>
    </row>
    <row r="1390">
      <c r="A1390" s="1"/>
      <c r="B1390" s="2"/>
      <c r="C1390" s="1"/>
      <c r="D1390" s="1"/>
      <c r="E1390" s="2"/>
      <c r="F1390" s="42" t="s">
        <v>65</v>
      </c>
      <c r="G1390" s="25">
        <f>SUMIF(C5:C1332, "FD", E5:E1332)</f>
        <v>0</v>
      </c>
      <c r="H1390" s="2"/>
      <c r="I1390" s="1"/>
    </row>
    <row r="1391">
      <c r="A1391" s="1"/>
      <c r="B1391" s="2"/>
      <c r="C1391" s="44"/>
      <c r="D1391" s="44"/>
      <c r="E1391" s="2"/>
      <c r="F1391" s="44"/>
      <c r="G1391" s="49"/>
      <c r="H1391" s="2"/>
      <c r="I1391" s="1"/>
    </row>
    <row r="1392">
      <c r="A1392" s="1"/>
      <c r="B1392" s="2"/>
      <c r="C1392" s="40" t="s">
        <v>51</v>
      </c>
      <c r="D1392" s="41">
        <f>SUM(D1385:D1386)-SUMIF(C19:C1317,"Reimbursement",E19:E1317)</f>
        <v>0</v>
      </c>
      <c r="E1392" s="2"/>
      <c r="F1392" s="40" t="s">
        <v>51</v>
      </c>
      <c r="G1392" s="41">
        <f>SUM(G1385:G1390)</f>
        <v>0</v>
      </c>
      <c r="H1392" s="2"/>
      <c r="I1392" s="1"/>
    </row>
    <row r="1393">
      <c r="A1393" s="1"/>
      <c r="B1393" s="2"/>
      <c r="C1393" s="2"/>
      <c r="D1393" s="2"/>
      <c r="E1393" s="2"/>
      <c r="F1393" s="2"/>
      <c r="G1393" s="2"/>
      <c r="H1393" s="2"/>
      <c r="I1393" s="1"/>
    </row>
    <row r="1394">
      <c r="A1394" s="1"/>
      <c r="B1394" s="2"/>
      <c r="C1394" s="42" t="s">
        <v>66</v>
      </c>
      <c r="D1394" s="43">
        <f>G1307</f>
        <v>0</v>
      </c>
      <c r="E1394" s="2"/>
      <c r="F1394" s="42" t="s">
        <v>67</v>
      </c>
      <c r="G1394" s="43">
        <f>G1309</f>
        <v>0</v>
      </c>
      <c r="H1394" s="2"/>
      <c r="I1394" s="1"/>
    </row>
    <row r="1395">
      <c r="A1395" s="1"/>
      <c r="B1395" s="2"/>
      <c r="C1395" s="2"/>
      <c r="D1395" s="2"/>
      <c r="E1395" s="2"/>
      <c r="F1395" s="2"/>
      <c r="G1395" s="2"/>
      <c r="H1395" s="2"/>
      <c r="I1395" s="1"/>
    </row>
    <row r="1396">
      <c r="A1396" s="1"/>
      <c r="B1396" s="2"/>
      <c r="C1396" s="2"/>
      <c r="D1396" s="2"/>
      <c r="E1396" s="2"/>
      <c r="F1396" s="2"/>
      <c r="G1396" s="2"/>
      <c r="H1396" s="2"/>
      <c r="I1396" s="1"/>
    </row>
    <row r="1397">
      <c r="A1397" s="1"/>
      <c r="B1397" s="2"/>
      <c r="C1397" s="2"/>
      <c r="D1397" s="2"/>
      <c r="E1397" s="2"/>
      <c r="F1397" s="2"/>
      <c r="G1397" s="2"/>
      <c r="H1397" s="2"/>
      <c r="I1397" s="1"/>
    </row>
    <row r="1398">
      <c r="A1398" s="1"/>
      <c r="B1398" s="2"/>
      <c r="C1398" s="2"/>
      <c r="D1398" s="2"/>
      <c r="E1398" s="2"/>
      <c r="F1398" s="2"/>
      <c r="G1398" s="2"/>
      <c r="H1398" s="2"/>
      <c r="I1398" s="1"/>
    </row>
    <row r="1399">
      <c r="A1399" s="1"/>
      <c r="B1399" s="2"/>
      <c r="C1399" s="2"/>
      <c r="D1399" s="2"/>
      <c r="E1399" s="2"/>
      <c r="F1399" s="2"/>
      <c r="G1399" s="2"/>
      <c r="H1399" s="2"/>
      <c r="I1399" s="1"/>
    </row>
    <row r="1400">
      <c r="A1400" s="1"/>
      <c r="B1400" s="2"/>
      <c r="C1400" s="2"/>
      <c r="D1400" s="2"/>
      <c r="E1400" s="2"/>
      <c r="F1400" s="2"/>
      <c r="G1400" s="2"/>
      <c r="H1400" s="2"/>
      <c r="I1400" s="1"/>
    </row>
    <row r="1401">
      <c r="A1401" s="1"/>
      <c r="B1401" s="2"/>
      <c r="C1401" s="2"/>
      <c r="D1401" s="2"/>
      <c r="E1401" s="2"/>
      <c r="F1401" s="2"/>
      <c r="G1401" s="2"/>
      <c r="H1401" s="2"/>
      <c r="I1401" s="1"/>
    </row>
    <row r="1402">
      <c r="A1402" s="1"/>
      <c r="B1402" s="2"/>
      <c r="C1402" s="2"/>
      <c r="D1402" s="2"/>
      <c r="E1402" s="2"/>
      <c r="F1402" s="2"/>
      <c r="G1402" s="2"/>
      <c r="H1402" s="2"/>
      <c r="I1402" s="1"/>
    </row>
    <row r="1403">
      <c r="A1403" s="1"/>
      <c r="B1403" s="2"/>
      <c r="C1403" s="2"/>
      <c r="D1403" s="2"/>
      <c r="E1403" s="2"/>
      <c r="F1403" s="2"/>
      <c r="G1403" s="2"/>
      <c r="H1403" s="2"/>
      <c r="I1403" s="1"/>
    </row>
    <row r="1404">
      <c r="A1404" s="1"/>
      <c r="B1404" s="2"/>
      <c r="C1404" s="2"/>
      <c r="D1404" s="2"/>
      <c r="E1404" s="2"/>
      <c r="F1404" s="2"/>
      <c r="G1404" s="2"/>
      <c r="H1404" s="2"/>
      <c r="I1404" s="1"/>
    </row>
    <row r="1405">
      <c r="A1405" s="1"/>
      <c r="B1405" s="2"/>
      <c r="C1405" s="2"/>
      <c r="D1405" s="2"/>
      <c r="E1405" s="2"/>
      <c r="F1405" s="2"/>
      <c r="G1405" s="2"/>
      <c r="H1405" s="2"/>
      <c r="I1405" s="1"/>
    </row>
    <row r="1406">
      <c r="A1406" s="1"/>
      <c r="B1406" s="2"/>
      <c r="C1406" s="2"/>
      <c r="D1406" s="2"/>
      <c r="E1406" s="2"/>
      <c r="F1406" s="2"/>
      <c r="G1406" s="2"/>
      <c r="H1406" s="2"/>
      <c r="I1406" s="1"/>
    </row>
    <row r="1407">
      <c r="A1407" s="1"/>
      <c r="B1407" s="2"/>
      <c r="C1407" s="2"/>
      <c r="D1407" s="2"/>
      <c r="E1407" s="2"/>
      <c r="F1407" s="2"/>
      <c r="G1407" s="2"/>
      <c r="H1407" s="2"/>
      <c r="I1407" s="1"/>
    </row>
    <row r="1408">
      <c r="A1408" s="1"/>
      <c r="B1408" s="2"/>
      <c r="C1408" s="2"/>
      <c r="D1408" s="2"/>
      <c r="E1408" s="2"/>
      <c r="F1408" s="2"/>
      <c r="G1408" s="2"/>
      <c r="H1408" s="2"/>
      <c r="I1408" s="1"/>
    </row>
    <row r="1409">
      <c r="A1409" s="1"/>
      <c r="B1409" s="2"/>
      <c r="C1409" s="2"/>
      <c r="D1409" s="2"/>
      <c r="E1409" s="2"/>
      <c r="F1409" s="2"/>
      <c r="G1409" s="2"/>
      <c r="H1409" s="2"/>
      <c r="I1409" s="1"/>
    </row>
    <row r="1410">
      <c r="A1410" s="1"/>
      <c r="B1410" s="2"/>
      <c r="C1410" s="2"/>
      <c r="D1410" s="2"/>
      <c r="E1410" s="2"/>
      <c r="F1410" s="2"/>
      <c r="G1410" s="2"/>
      <c r="H1410" s="2"/>
      <c r="I1410" s="1"/>
    </row>
    <row r="1411">
      <c r="A1411" s="1"/>
      <c r="B1411" s="2"/>
      <c r="C1411" s="2"/>
      <c r="D1411" s="1"/>
      <c r="E1411" s="1"/>
      <c r="F1411" s="2"/>
      <c r="G1411" s="2"/>
      <c r="H1411" s="2"/>
      <c r="I1411" s="1"/>
    </row>
    <row r="1412">
      <c r="A1412" s="1"/>
      <c r="B1412" s="2"/>
      <c r="C1412" s="2"/>
      <c r="D1412" s="1"/>
      <c r="E1412" s="1"/>
      <c r="F1412" s="2"/>
      <c r="G1412" s="2"/>
      <c r="H1412" s="2"/>
      <c r="I1412" s="1"/>
    </row>
    <row r="1413">
      <c r="A1413" s="1"/>
      <c r="B1413" s="2"/>
      <c r="C1413" s="2"/>
      <c r="D1413" s="1"/>
      <c r="E1413" s="1"/>
      <c r="F1413" s="2"/>
      <c r="G1413" s="2"/>
      <c r="H1413" s="2"/>
      <c r="I1413" s="1"/>
    </row>
    <row r="1414">
      <c r="A1414" s="1"/>
      <c r="B1414" s="2"/>
      <c r="C1414" s="2"/>
      <c r="D1414" s="1"/>
      <c r="E1414" s="1"/>
      <c r="F1414" s="2"/>
      <c r="G1414" s="2"/>
      <c r="H1414" s="2"/>
      <c r="I1414" s="1"/>
    </row>
    <row r="1415">
      <c r="A1415" s="1"/>
      <c r="B1415" s="2"/>
      <c r="C1415" s="2"/>
      <c r="D1415" s="1"/>
      <c r="E1415" s="1"/>
      <c r="F1415" s="2"/>
      <c r="G1415" s="2"/>
      <c r="H1415" s="2"/>
      <c r="I1415" s="1"/>
    </row>
    <row r="1416">
      <c r="A1416" s="1"/>
      <c r="B1416" s="2"/>
      <c r="C1416" s="2"/>
      <c r="D1416" s="1"/>
      <c r="E1416" s="1"/>
      <c r="F1416" s="2"/>
      <c r="G1416" s="2"/>
      <c r="H1416" s="2"/>
      <c r="I1416" s="1"/>
    </row>
    <row r="1417">
      <c r="A1417" s="1"/>
      <c r="B1417" s="2"/>
      <c r="C1417" s="2"/>
      <c r="D1417" s="1"/>
      <c r="E1417" s="1"/>
      <c r="F1417" s="2"/>
      <c r="G1417" s="2"/>
      <c r="H1417" s="2"/>
      <c r="I1417" s="1"/>
    </row>
    <row r="1418">
      <c r="A1418" s="1"/>
      <c r="B1418" s="2"/>
      <c r="C1418" s="2"/>
      <c r="D1418" s="1"/>
      <c r="E1418" s="1"/>
      <c r="F1418" s="2"/>
      <c r="G1418" s="2"/>
      <c r="H1418" s="2"/>
      <c r="I1418" s="1"/>
    </row>
    <row r="1419">
      <c r="A1419" s="1"/>
      <c r="B1419" s="2"/>
      <c r="C1419" s="2"/>
      <c r="D1419" s="36" t="s">
        <v>68</v>
      </c>
      <c r="E1419" s="5"/>
      <c r="F1419" s="2"/>
      <c r="G1419" s="2"/>
      <c r="H1419" s="2"/>
      <c r="I1419" s="1"/>
    </row>
    <row r="1420">
      <c r="A1420" s="1"/>
      <c r="B1420" s="2"/>
      <c r="C1420" s="2"/>
      <c r="D1420" s="50" t="s">
        <v>7</v>
      </c>
      <c r="E1420" s="15">
        <f t="shared" ref="E1420:E1425" si="1">H1295</f>
        <v>3303.73</v>
      </c>
      <c r="F1420" s="2"/>
      <c r="G1420" s="2"/>
      <c r="H1420" s="2"/>
      <c r="I1420" s="1"/>
    </row>
    <row r="1421">
      <c r="A1421" s="1"/>
      <c r="B1421" s="2"/>
      <c r="C1421" s="2"/>
      <c r="D1421" s="50" t="s">
        <v>8</v>
      </c>
      <c r="E1421" s="15">
        <f t="shared" si="1"/>
        <v>5928</v>
      </c>
      <c r="F1421" s="2"/>
      <c r="G1421" s="2"/>
      <c r="H1421" s="2"/>
      <c r="I1421" s="1"/>
    </row>
    <row r="1422">
      <c r="A1422" s="1"/>
      <c r="B1422" s="2"/>
      <c r="C1422" s="2"/>
      <c r="D1422" s="50" t="s">
        <v>9</v>
      </c>
      <c r="E1422" s="15">
        <f t="shared" si="1"/>
        <v>1633</v>
      </c>
      <c r="F1422" s="2"/>
      <c r="G1422" s="2"/>
      <c r="H1422" s="2"/>
      <c r="I1422" s="1"/>
    </row>
    <row r="1423">
      <c r="A1423" s="1"/>
      <c r="B1423" s="2"/>
      <c r="C1423" s="2"/>
      <c r="D1423" s="50" t="s">
        <v>10</v>
      </c>
      <c r="E1423" s="15">
        <f t="shared" si="1"/>
        <v>839</v>
      </c>
      <c r="F1423" s="2"/>
      <c r="G1423" s="2"/>
      <c r="H1423" s="2"/>
      <c r="I1423" s="1"/>
    </row>
    <row r="1424">
      <c r="A1424" s="1"/>
      <c r="B1424" s="2"/>
      <c r="C1424" s="2"/>
      <c r="D1424" s="50" t="s">
        <v>11</v>
      </c>
      <c r="E1424" s="15">
        <f t="shared" si="1"/>
        <v>106373.4</v>
      </c>
      <c r="F1424" s="2"/>
      <c r="G1424" s="2"/>
      <c r="H1424" s="2"/>
      <c r="I1424" s="1"/>
    </row>
    <row r="1425">
      <c r="A1425" s="1"/>
      <c r="B1425" s="2"/>
      <c r="C1425" s="2"/>
      <c r="D1425" s="50" t="s">
        <v>12</v>
      </c>
      <c r="E1425" s="15">
        <f t="shared" si="1"/>
        <v>50</v>
      </c>
      <c r="F1425" s="2"/>
      <c r="G1425" s="2"/>
      <c r="H1425" s="2"/>
      <c r="I1425" s="1"/>
    </row>
    <row r="1426">
      <c r="A1426" s="1"/>
      <c r="B1426" s="2"/>
      <c r="C1426" s="2"/>
      <c r="D1426" s="2"/>
      <c r="E1426" s="2"/>
      <c r="F1426" s="2"/>
      <c r="G1426" s="2"/>
      <c r="H1426" s="2"/>
      <c r="I1426" s="1"/>
    </row>
    <row r="1427">
      <c r="A1427" s="1"/>
      <c r="B1427" s="2"/>
      <c r="C1427" s="2"/>
      <c r="D1427" s="51" t="s">
        <v>69</v>
      </c>
      <c r="E1427" s="46">
        <f>SUM(E1420:E1425)</f>
        <v>118127.13</v>
      </c>
      <c r="F1427" s="2"/>
      <c r="G1427" s="2"/>
      <c r="H1427" s="2"/>
      <c r="I1427" s="1"/>
    </row>
    <row r="1428">
      <c r="A1428" s="1"/>
      <c r="B1428" s="2"/>
      <c r="C1428" s="2"/>
      <c r="D1428" s="2"/>
      <c r="E1428" s="2"/>
      <c r="F1428" s="2"/>
      <c r="G1428" s="2"/>
      <c r="H1428" s="2"/>
      <c r="I1428" s="1"/>
    </row>
    <row r="1429">
      <c r="A1429" s="1"/>
      <c r="B1429" s="2"/>
      <c r="C1429" s="2"/>
      <c r="D1429" s="2"/>
      <c r="E1429" s="2"/>
      <c r="F1429" s="2"/>
      <c r="G1429" s="2"/>
      <c r="H1429" s="2"/>
      <c r="I1429" s="1"/>
    </row>
    <row r="1430">
      <c r="A1430" s="1"/>
      <c r="B1430" s="2"/>
      <c r="C1430" s="2"/>
      <c r="D1430" s="2"/>
      <c r="E1430" s="2"/>
      <c r="F1430" s="2"/>
      <c r="G1430" s="2"/>
      <c r="H1430" s="2"/>
      <c r="I1430" s="1"/>
    </row>
    <row r="1431">
      <c r="A1431" s="1"/>
      <c r="B1431" s="2"/>
      <c r="C1431" s="2"/>
      <c r="D1431" s="2"/>
      <c r="E1431" s="2"/>
      <c r="F1431" s="2"/>
      <c r="G1431" s="2"/>
      <c r="H1431" s="2"/>
      <c r="I1431" s="1"/>
    </row>
    <row r="1432">
      <c r="A1432" s="1"/>
      <c r="B1432" s="2"/>
      <c r="C1432" s="2"/>
      <c r="D1432" s="2"/>
      <c r="E1432" s="2"/>
      <c r="F1432" s="2"/>
      <c r="G1432" s="2"/>
      <c r="H1432" s="2"/>
      <c r="I1432" s="1"/>
    </row>
    <row r="1433">
      <c r="A1433" s="1"/>
      <c r="B1433" s="2"/>
      <c r="C1433" s="2"/>
      <c r="D1433" s="2"/>
      <c r="E1433" s="2"/>
      <c r="F1433" s="2"/>
      <c r="G1433" s="2"/>
      <c r="H1433" s="2"/>
      <c r="I1433" s="1"/>
    </row>
    <row r="1434">
      <c r="A1434" s="1"/>
      <c r="B1434" s="2"/>
      <c r="C1434" s="2"/>
      <c r="D1434" s="2"/>
      <c r="E1434" s="2"/>
      <c r="F1434" s="2"/>
      <c r="G1434" s="2"/>
      <c r="H1434" s="2"/>
      <c r="I1434" s="1"/>
    </row>
    <row r="1435">
      <c r="A1435" s="1"/>
      <c r="B1435" s="2"/>
      <c r="C1435" s="2"/>
      <c r="D1435" s="2"/>
      <c r="E1435" s="2"/>
      <c r="F1435" s="2"/>
      <c r="G1435" s="2"/>
      <c r="H1435" s="2"/>
      <c r="I1435" s="1"/>
    </row>
    <row r="1436">
      <c r="A1436" s="1"/>
      <c r="B1436" s="2"/>
      <c r="C1436" s="2"/>
      <c r="D1436" s="2"/>
      <c r="E1436" s="2"/>
      <c r="F1436" s="2"/>
      <c r="G1436" s="2"/>
      <c r="H1436" s="2"/>
      <c r="I1436" s="1"/>
    </row>
    <row r="1437">
      <c r="A1437" s="1"/>
      <c r="B1437" s="2"/>
      <c r="C1437" s="2"/>
      <c r="D1437" s="2"/>
      <c r="E1437" s="2"/>
      <c r="F1437" s="2"/>
      <c r="G1437" s="2"/>
      <c r="H1437" s="2"/>
      <c r="I1437" s="1"/>
    </row>
    <row r="1438">
      <c r="A1438" s="1"/>
      <c r="B1438" s="2"/>
      <c r="C1438" s="2"/>
      <c r="D1438" s="2"/>
      <c r="E1438" s="2"/>
      <c r="F1438" s="2"/>
      <c r="G1438" s="2"/>
      <c r="H1438" s="2"/>
      <c r="I1438" s="1"/>
    </row>
    <row r="1439">
      <c r="A1439" s="1"/>
      <c r="B1439" s="2"/>
      <c r="C1439" s="2"/>
      <c r="D1439" s="2"/>
      <c r="E1439" s="2"/>
      <c r="F1439" s="2"/>
      <c r="G1439" s="2"/>
      <c r="H1439" s="2"/>
      <c r="I1439" s="1"/>
    </row>
    <row r="1440">
      <c r="A1440" s="1"/>
      <c r="B1440" s="2"/>
      <c r="C1440" s="2"/>
      <c r="D1440" s="2"/>
      <c r="E1440" s="2"/>
      <c r="F1440" s="2"/>
      <c r="G1440" s="2"/>
      <c r="H1440" s="2"/>
      <c r="I1440" s="1"/>
    </row>
    <row r="1441">
      <c r="A1441" s="1"/>
      <c r="B1441" s="2"/>
      <c r="C1441" s="2"/>
      <c r="D1441" s="2"/>
      <c r="E1441" s="2"/>
      <c r="F1441" s="2"/>
      <c r="G1441" s="2"/>
      <c r="H1441" s="2"/>
      <c r="I1441" s="1"/>
    </row>
    <row r="1442">
      <c r="A1442" s="1"/>
      <c r="B1442" s="2"/>
      <c r="C1442" s="2"/>
      <c r="D1442" s="2"/>
      <c r="E1442" s="2"/>
      <c r="F1442" s="2"/>
      <c r="G1442" s="2"/>
      <c r="H1442" s="2"/>
      <c r="I1442" s="1"/>
    </row>
    <row r="1443">
      <c r="A1443" s="1"/>
      <c r="B1443" s="2"/>
      <c r="C1443" s="2"/>
      <c r="D1443" s="2"/>
      <c r="E1443" s="2"/>
      <c r="F1443" s="2"/>
      <c r="G1443" s="2"/>
      <c r="H1443" s="2"/>
      <c r="I1443" s="1"/>
    </row>
    <row r="1444">
      <c r="A1444" s="1"/>
      <c r="B1444" s="2"/>
      <c r="C1444" s="2"/>
      <c r="D1444" s="2"/>
      <c r="E1444" s="2"/>
      <c r="F1444" s="2"/>
      <c r="G1444" s="2"/>
      <c r="H1444" s="2"/>
      <c r="I1444" s="1"/>
    </row>
    <row r="1445">
      <c r="A1445" s="1"/>
      <c r="B1445" s="2"/>
      <c r="C1445" s="2"/>
      <c r="D1445" s="2"/>
      <c r="E1445" s="2"/>
      <c r="F1445" s="2"/>
      <c r="G1445" s="2"/>
      <c r="H1445" s="2"/>
      <c r="I1445" s="1"/>
    </row>
    <row r="1446">
      <c r="A1446" s="1"/>
      <c r="B1446" s="2"/>
      <c r="C1446" s="2"/>
      <c r="D1446" s="2"/>
      <c r="E1446" s="2"/>
      <c r="F1446" s="2"/>
      <c r="G1446" s="2"/>
      <c r="H1446" s="2"/>
      <c r="I1446" s="1"/>
    </row>
    <row r="1447">
      <c r="A1447" s="1"/>
      <c r="B1447" s="2"/>
      <c r="C1447" s="2"/>
      <c r="D1447" s="2"/>
      <c r="E1447" s="2"/>
      <c r="F1447" s="2"/>
      <c r="G1447" s="2"/>
      <c r="H1447" s="2"/>
      <c r="I1447" s="1"/>
    </row>
    <row r="1448">
      <c r="A1448" s="1"/>
      <c r="B1448" s="2"/>
      <c r="C1448" s="2"/>
      <c r="D1448" s="2"/>
      <c r="E1448" s="2"/>
      <c r="F1448" s="2"/>
      <c r="G1448" s="2"/>
      <c r="H1448" s="2"/>
      <c r="I1448" s="1"/>
    </row>
    <row r="1449">
      <c r="A1449" s="1"/>
      <c r="B1449" s="2"/>
      <c r="C1449" s="2"/>
      <c r="D1449" s="2"/>
      <c r="E1449" s="2"/>
      <c r="F1449" s="2"/>
      <c r="G1449" s="2"/>
      <c r="H1449" s="2"/>
      <c r="I1449" s="1"/>
    </row>
    <row r="1450">
      <c r="A1450" s="1"/>
      <c r="B1450" s="2"/>
      <c r="C1450" s="2"/>
      <c r="D1450" s="2"/>
      <c r="E1450" s="2"/>
      <c r="F1450" s="2"/>
      <c r="G1450" s="2"/>
      <c r="H1450" s="2"/>
      <c r="I1450" s="1"/>
    </row>
    <row r="1451">
      <c r="A1451" s="1"/>
      <c r="B1451" s="2"/>
      <c r="C1451" s="2"/>
      <c r="D1451" s="2"/>
      <c r="E1451" s="2"/>
      <c r="F1451" s="2"/>
      <c r="G1451" s="2"/>
      <c r="H1451" s="2"/>
      <c r="I1451" s="1"/>
    </row>
    <row r="1452">
      <c r="A1452" s="1"/>
      <c r="B1452" s="2"/>
      <c r="C1452" s="2"/>
      <c r="D1452" s="2"/>
      <c r="E1452" s="2"/>
      <c r="F1452" s="2"/>
      <c r="G1452" s="2"/>
      <c r="H1452" s="2"/>
      <c r="I1452" s="1"/>
    </row>
    <row r="1453">
      <c r="A1453" s="1"/>
      <c r="B1453" s="2"/>
      <c r="C1453" s="2"/>
      <c r="D1453" s="2"/>
      <c r="E1453" s="2"/>
      <c r="F1453" s="2"/>
      <c r="G1453" s="2"/>
      <c r="H1453" s="2"/>
      <c r="I1453" s="1"/>
    </row>
    <row r="1454">
      <c r="A1454" s="1"/>
      <c r="B1454" s="2"/>
      <c r="C1454" s="2"/>
      <c r="D1454" s="2"/>
      <c r="E1454" s="2"/>
      <c r="F1454" s="2"/>
      <c r="G1454" s="2"/>
      <c r="H1454" s="2"/>
      <c r="I1454" s="1"/>
    </row>
    <row r="1455">
      <c r="A1455" s="1"/>
      <c r="B1455" s="2"/>
      <c r="C1455" s="2"/>
      <c r="D1455" s="2"/>
      <c r="E1455" s="2"/>
      <c r="F1455" s="2"/>
      <c r="G1455" s="2"/>
      <c r="H1455" s="2"/>
      <c r="I1455" s="1"/>
    </row>
    <row r="1456">
      <c r="A1456" s="1"/>
      <c r="B1456" s="2"/>
      <c r="C1456" s="2"/>
      <c r="D1456" s="2"/>
      <c r="E1456" s="2"/>
      <c r="F1456" s="2"/>
      <c r="G1456" s="2"/>
      <c r="H1456" s="2"/>
      <c r="I1456" s="1"/>
    </row>
    <row r="1457">
      <c r="A1457" s="1"/>
      <c r="B1457" s="2"/>
      <c r="C1457" s="2"/>
      <c r="D1457" s="2"/>
      <c r="E1457" s="2"/>
      <c r="F1457" s="2"/>
      <c r="G1457" s="2"/>
      <c r="H1457" s="2"/>
      <c r="I1457" s="1"/>
    </row>
    <row r="1458">
      <c r="A1458" s="1"/>
      <c r="B1458" s="2"/>
      <c r="C1458" s="2"/>
      <c r="D1458" s="2"/>
      <c r="E1458" s="2"/>
      <c r="F1458" s="2"/>
      <c r="G1458" s="2"/>
      <c r="H1458" s="2"/>
      <c r="I1458" s="1"/>
    </row>
    <row r="1459">
      <c r="A1459" s="1"/>
      <c r="B1459" s="2"/>
      <c r="C1459" s="2"/>
      <c r="D1459" s="2"/>
      <c r="E1459" s="2"/>
      <c r="F1459" s="2"/>
      <c r="G1459" s="2"/>
      <c r="H1459" s="2"/>
      <c r="I1459" s="1"/>
    </row>
    <row r="1460">
      <c r="A1460" s="1"/>
      <c r="B1460" s="2"/>
      <c r="C1460" s="2"/>
      <c r="D1460" s="2"/>
      <c r="E1460" s="2"/>
      <c r="F1460" s="2"/>
      <c r="G1460" s="2"/>
      <c r="H1460" s="2"/>
      <c r="I1460" s="1"/>
    </row>
    <row r="1461">
      <c r="A1461" s="1"/>
      <c r="B1461" s="2"/>
      <c r="C1461" s="2"/>
      <c r="D1461" s="2"/>
      <c r="E1461" s="2"/>
      <c r="F1461" s="2"/>
      <c r="G1461" s="2"/>
      <c r="H1461" s="2"/>
      <c r="I1461" s="1"/>
    </row>
    <row r="1462">
      <c r="A1462" s="1"/>
      <c r="B1462" s="2"/>
      <c r="C1462" s="2"/>
      <c r="D1462" s="2"/>
      <c r="E1462" s="2"/>
      <c r="F1462" s="2"/>
      <c r="G1462" s="2"/>
      <c r="H1462" s="2"/>
      <c r="I1462" s="1"/>
    </row>
    <row r="1463">
      <c r="A1463" s="1"/>
      <c r="B1463" s="2"/>
      <c r="C1463" s="2"/>
      <c r="D1463" s="2"/>
      <c r="E1463" s="2"/>
      <c r="F1463" s="2"/>
      <c r="G1463" s="2"/>
      <c r="H1463" s="2"/>
      <c r="I1463" s="1"/>
    </row>
    <row r="1464">
      <c r="A1464" s="1"/>
      <c r="B1464" s="2"/>
      <c r="C1464" s="2"/>
      <c r="D1464" s="2"/>
      <c r="E1464" s="2"/>
      <c r="F1464" s="2"/>
      <c r="G1464" s="2"/>
      <c r="H1464" s="2"/>
      <c r="I1464" s="1"/>
    </row>
    <row r="1465">
      <c r="A1465" s="1"/>
      <c r="B1465" s="2"/>
      <c r="C1465" s="2"/>
      <c r="D1465" s="2"/>
      <c r="E1465" s="2"/>
      <c r="F1465" s="2"/>
      <c r="G1465" s="2"/>
      <c r="H1465" s="2"/>
      <c r="I1465" s="1"/>
    </row>
    <row r="1466">
      <c r="A1466" s="1"/>
      <c r="B1466" s="2"/>
      <c r="C1466" s="2"/>
      <c r="D1466" s="2"/>
      <c r="E1466" s="2"/>
      <c r="F1466" s="2"/>
      <c r="G1466" s="2"/>
      <c r="H1466" s="2"/>
      <c r="I1466" s="1"/>
    </row>
    <row r="1467">
      <c r="A1467" s="1"/>
      <c r="B1467" s="2"/>
      <c r="C1467" s="2"/>
      <c r="D1467" s="2"/>
      <c r="E1467" s="2"/>
      <c r="F1467" s="2"/>
      <c r="G1467" s="2"/>
      <c r="H1467" s="2"/>
      <c r="I1467" s="1"/>
    </row>
    <row r="1468">
      <c r="A1468" s="1"/>
      <c r="B1468" s="2"/>
      <c r="C1468" s="2"/>
      <c r="D1468" s="2"/>
      <c r="E1468" s="2"/>
      <c r="F1468" s="2"/>
      <c r="G1468" s="2"/>
      <c r="H1468" s="2"/>
      <c r="I1468" s="1"/>
    </row>
    <row r="1469">
      <c r="A1469" s="1"/>
      <c r="B1469" s="2"/>
      <c r="C1469" s="2"/>
      <c r="D1469" s="2"/>
      <c r="E1469" s="2"/>
      <c r="F1469" s="2"/>
      <c r="G1469" s="2"/>
      <c r="H1469" s="2"/>
      <c r="I1469" s="1"/>
    </row>
    <row r="1470">
      <c r="A1470" s="1"/>
      <c r="B1470" s="2"/>
      <c r="C1470" s="2"/>
      <c r="D1470" s="2"/>
      <c r="E1470" s="2"/>
      <c r="F1470" s="2"/>
      <c r="G1470" s="2"/>
      <c r="H1470" s="2"/>
      <c r="I1470" s="1"/>
    </row>
    <row r="1471">
      <c r="A1471" s="1"/>
      <c r="B1471" s="2"/>
      <c r="C1471" s="2"/>
      <c r="D1471" s="2"/>
      <c r="E1471" s="2"/>
      <c r="F1471" s="2"/>
      <c r="G1471" s="2"/>
      <c r="H1471" s="2"/>
      <c r="I1471" s="1"/>
    </row>
    <row r="1472">
      <c r="A1472" s="1"/>
      <c r="B1472" s="2"/>
      <c r="C1472" s="2"/>
      <c r="D1472" s="2"/>
      <c r="E1472" s="2"/>
      <c r="F1472" s="2"/>
      <c r="G1472" s="2"/>
      <c r="H1472" s="2"/>
      <c r="I1472" s="1"/>
    </row>
    <row r="1473">
      <c r="A1473" s="1"/>
      <c r="B1473" s="2"/>
      <c r="C1473" s="2"/>
      <c r="D1473" s="2"/>
      <c r="E1473" s="2"/>
      <c r="F1473" s="2"/>
      <c r="G1473" s="2"/>
      <c r="H1473" s="2"/>
      <c r="I1473" s="1"/>
    </row>
    <row r="1474">
      <c r="A1474" s="1"/>
      <c r="B1474" s="2"/>
      <c r="C1474" s="2"/>
      <c r="D1474" s="2"/>
      <c r="E1474" s="2"/>
      <c r="F1474" s="2"/>
      <c r="G1474" s="2"/>
      <c r="H1474" s="2"/>
      <c r="I1474" s="1"/>
    </row>
    <row r="1475">
      <c r="A1475" s="1"/>
      <c r="B1475" s="2"/>
      <c r="C1475" s="2"/>
      <c r="D1475" s="2"/>
      <c r="E1475" s="2"/>
      <c r="F1475" s="2"/>
      <c r="G1475" s="2"/>
      <c r="H1475" s="2"/>
      <c r="I1475" s="1"/>
    </row>
    <row r="1476">
      <c r="A1476" s="1"/>
      <c r="B1476" s="2"/>
      <c r="C1476" s="2"/>
      <c r="D1476" s="2"/>
      <c r="E1476" s="2"/>
      <c r="F1476" s="2"/>
      <c r="G1476" s="2"/>
      <c r="H1476" s="2"/>
      <c r="I1476" s="1"/>
    </row>
    <row r="1477">
      <c r="A1477" s="1"/>
      <c r="B1477" s="2"/>
      <c r="C1477" s="2"/>
      <c r="D1477" s="2"/>
      <c r="E1477" s="2"/>
      <c r="F1477" s="2"/>
      <c r="G1477" s="2"/>
      <c r="H1477" s="2"/>
      <c r="I1477" s="1"/>
    </row>
    <row r="1478">
      <c r="A1478" s="1"/>
      <c r="B1478" s="2"/>
      <c r="C1478" s="2"/>
      <c r="D1478" s="2"/>
      <c r="E1478" s="2"/>
      <c r="F1478" s="2"/>
      <c r="G1478" s="2"/>
      <c r="H1478" s="2"/>
      <c r="I1478" s="1"/>
    </row>
    <row r="1479">
      <c r="A1479" s="1"/>
      <c r="B1479" s="2"/>
      <c r="C1479" s="2"/>
      <c r="D1479" s="2"/>
      <c r="E1479" s="2"/>
      <c r="F1479" s="2"/>
      <c r="G1479" s="2"/>
      <c r="H1479" s="2"/>
      <c r="I1479" s="1"/>
    </row>
    <row r="1480">
      <c r="A1480" s="1"/>
      <c r="B1480" s="2"/>
      <c r="C1480" s="2"/>
      <c r="D1480" s="2"/>
      <c r="E1480" s="2"/>
      <c r="F1480" s="2"/>
      <c r="G1480" s="2"/>
      <c r="H1480" s="2"/>
      <c r="I1480" s="1"/>
    </row>
    <row r="1481">
      <c r="A1481" s="1"/>
      <c r="B1481" s="2"/>
      <c r="C1481" s="2"/>
      <c r="D1481" s="2"/>
      <c r="E1481" s="2"/>
      <c r="F1481" s="2"/>
      <c r="G1481" s="2"/>
      <c r="H1481" s="2"/>
      <c r="I1481" s="1"/>
    </row>
    <row r="1482">
      <c r="A1482" s="1"/>
      <c r="B1482" s="2"/>
      <c r="C1482" s="2"/>
      <c r="D1482" s="2"/>
      <c r="E1482" s="2"/>
      <c r="F1482" s="2"/>
      <c r="G1482" s="2"/>
      <c r="H1482" s="2"/>
      <c r="I1482" s="1"/>
    </row>
    <row r="1483">
      <c r="A1483" s="1"/>
      <c r="B1483" s="2"/>
      <c r="C1483" s="2"/>
      <c r="D1483" s="2"/>
      <c r="E1483" s="2"/>
      <c r="F1483" s="2"/>
      <c r="G1483" s="2"/>
      <c r="H1483" s="2"/>
      <c r="I1483" s="1"/>
    </row>
    <row r="1484">
      <c r="A1484" s="1"/>
      <c r="B1484" s="2"/>
      <c r="C1484" s="2"/>
      <c r="D1484" s="2"/>
      <c r="E1484" s="2"/>
      <c r="F1484" s="2"/>
      <c r="G1484" s="2"/>
      <c r="H1484" s="2"/>
      <c r="I1484" s="1"/>
    </row>
    <row r="1485">
      <c r="A1485" s="1"/>
      <c r="B1485" s="2"/>
      <c r="C1485" s="2"/>
      <c r="D1485" s="2"/>
      <c r="E1485" s="2"/>
      <c r="F1485" s="2"/>
      <c r="G1485" s="2"/>
      <c r="H1485" s="2"/>
      <c r="I1485" s="1"/>
    </row>
    <row r="1486">
      <c r="A1486" s="1"/>
      <c r="B1486" s="2"/>
      <c r="C1486" s="2"/>
      <c r="D1486" s="2"/>
      <c r="E1486" s="2"/>
      <c r="F1486" s="2"/>
      <c r="G1486" s="2"/>
      <c r="H1486" s="2"/>
      <c r="I1486" s="1"/>
    </row>
    <row r="1487">
      <c r="A1487" s="1"/>
      <c r="B1487" s="2"/>
      <c r="C1487" s="2"/>
      <c r="D1487" s="2"/>
      <c r="E1487" s="2"/>
      <c r="F1487" s="2"/>
      <c r="G1487" s="2"/>
      <c r="H1487" s="2"/>
      <c r="I1487" s="1"/>
    </row>
    <row r="1488">
      <c r="A1488" s="1"/>
      <c r="B1488" s="2"/>
      <c r="C1488" s="2"/>
      <c r="D1488" s="2"/>
      <c r="E1488" s="2"/>
      <c r="F1488" s="2"/>
      <c r="G1488" s="2"/>
      <c r="H1488" s="2"/>
      <c r="I1488" s="1"/>
    </row>
    <row r="1489">
      <c r="A1489" s="1"/>
      <c r="B1489" s="2"/>
      <c r="C1489" s="2"/>
      <c r="D1489" s="2"/>
      <c r="E1489" s="2"/>
      <c r="F1489" s="2"/>
      <c r="G1489" s="2"/>
      <c r="H1489" s="2"/>
      <c r="I1489" s="1"/>
    </row>
    <row r="1490">
      <c r="A1490" s="1"/>
      <c r="B1490" s="2"/>
      <c r="C1490" s="2"/>
      <c r="D1490" s="2"/>
      <c r="E1490" s="2"/>
      <c r="F1490" s="2"/>
      <c r="G1490" s="2"/>
      <c r="H1490" s="2"/>
      <c r="I1490" s="1"/>
    </row>
    <row r="1491">
      <c r="A1491" s="1"/>
      <c r="B1491" s="2"/>
      <c r="C1491" s="2"/>
      <c r="D1491" s="2"/>
      <c r="E1491" s="2"/>
      <c r="F1491" s="2"/>
      <c r="G1491" s="2"/>
      <c r="H1491" s="2"/>
      <c r="I1491" s="1"/>
    </row>
    <row r="1492">
      <c r="A1492" s="1"/>
      <c r="B1492" s="2"/>
      <c r="C1492" s="2"/>
      <c r="D1492" s="2"/>
      <c r="E1492" s="2"/>
      <c r="F1492" s="2"/>
      <c r="G1492" s="2"/>
      <c r="H1492" s="2"/>
      <c r="I1492" s="1"/>
    </row>
    <row r="1493">
      <c r="A1493" s="1"/>
      <c r="B1493" s="2"/>
      <c r="C1493" s="2"/>
      <c r="D1493" s="2"/>
      <c r="E1493" s="2"/>
      <c r="F1493" s="2"/>
      <c r="G1493" s="2"/>
      <c r="H1493" s="2"/>
      <c r="I1493" s="1"/>
    </row>
    <row r="1494">
      <c r="A1494" s="1"/>
      <c r="B1494" s="2"/>
      <c r="C1494" s="2"/>
      <c r="D1494" s="2"/>
      <c r="E1494" s="2"/>
      <c r="F1494" s="2"/>
      <c r="G1494" s="2"/>
      <c r="H1494" s="2"/>
      <c r="I1494" s="1"/>
    </row>
    <row r="1495">
      <c r="A1495" s="1"/>
      <c r="B1495" s="2"/>
      <c r="C1495" s="2"/>
      <c r="D1495" s="2"/>
      <c r="E1495" s="2"/>
      <c r="F1495" s="2"/>
      <c r="G1495" s="2"/>
      <c r="H1495" s="2"/>
      <c r="I1495" s="1"/>
    </row>
    <row r="1496">
      <c r="A1496" s="1"/>
      <c r="B1496" s="2"/>
      <c r="C1496" s="2"/>
      <c r="D1496" s="2"/>
      <c r="E1496" s="2"/>
      <c r="F1496" s="2"/>
      <c r="G1496" s="2"/>
      <c r="H1496" s="2"/>
      <c r="I1496" s="1"/>
    </row>
    <row r="1497">
      <c r="A1497" s="1"/>
      <c r="B1497" s="2"/>
      <c r="C1497" s="2"/>
      <c r="D1497" s="2"/>
      <c r="E1497" s="2"/>
      <c r="F1497" s="2"/>
      <c r="G1497" s="2"/>
      <c r="H1497" s="2"/>
      <c r="I1497" s="1"/>
    </row>
    <row r="1498">
      <c r="A1498" s="1"/>
      <c r="B1498" s="2"/>
      <c r="C1498" s="2"/>
      <c r="D1498" s="2"/>
      <c r="E1498" s="2"/>
      <c r="F1498" s="2"/>
      <c r="G1498" s="2"/>
      <c r="H1498" s="2"/>
      <c r="I1498" s="1"/>
    </row>
    <row r="1499">
      <c r="A1499" s="1"/>
      <c r="B1499" s="2"/>
      <c r="C1499" s="2"/>
      <c r="D1499" s="2"/>
      <c r="E1499" s="2"/>
      <c r="F1499" s="2"/>
      <c r="G1499" s="2"/>
      <c r="H1499" s="2"/>
      <c r="I1499" s="1"/>
    </row>
    <row r="1500">
      <c r="A1500" s="1"/>
      <c r="B1500" s="2"/>
      <c r="C1500" s="2"/>
      <c r="D1500" s="2"/>
      <c r="E1500" s="2"/>
      <c r="F1500" s="2"/>
      <c r="G1500" s="2"/>
      <c r="H1500" s="2"/>
      <c r="I1500" s="1"/>
    </row>
    <row r="1501">
      <c r="A1501" s="1"/>
      <c r="B1501" s="2"/>
      <c r="C1501" s="2"/>
      <c r="D1501" s="2"/>
      <c r="E1501" s="2"/>
      <c r="F1501" s="2"/>
      <c r="G1501" s="2"/>
      <c r="H1501" s="2"/>
      <c r="I1501" s="1"/>
    </row>
    <row r="1502">
      <c r="A1502" s="1"/>
      <c r="B1502" s="2"/>
      <c r="C1502" s="2"/>
      <c r="D1502" s="2"/>
      <c r="E1502" s="2"/>
      <c r="F1502" s="2"/>
      <c r="G1502" s="2"/>
      <c r="H1502" s="2"/>
      <c r="I1502" s="1"/>
    </row>
    <row r="1503">
      <c r="A1503" s="1"/>
      <c r="B1503" s="2"/>
      <c r="C1503" s="2"/>
      <c r="D1503" s="2"/>
      <c r="E1503" s="2"/>
      <c r="F1503" s="2"/>
      <c r="G1503" s="2"/>
      <c r="H1503" s="2"/>
      <c r="I1503" s="1"/>
    </row>
  </sheetData>
  <mergeCells count="780">
    <mergeCell ref="B60:F60"/>
    <mergeCell ref="B65:D65"/>
    <mergeCell ref="B66:F66"/>
    <mergeCell ref="B71:D71"/>
    <mergeCell ref="B72:F72"/>
    <mergeCell ref="B77:D77"/>
    <mergeCell ref="B78:F78"/>
    <mergeCell ref="B238:F238"/>
    <mergeCell ref="B243:D243"/>
    <mergeCell ref="A45:A87"/>
    <mergeCell ref="A88:A130"/>
    <mergeCell ref="A131:A173"/>
    <mergeCell ref="A174:A216"/>
    <mergeCell ref="B231:F231"/>
    <mergeCell ref="B232:F232"/>
    <mergeCell ref="B250:F250"/>
    <mergeCell ref="B244:F244"/>
    <mergeCell ref="B249:D249"/>
    <mergeCell ref="B261:F261"/>
    <mergeCell ref="B273:D273"/>
    <mergeCell ref="B274:F274"/>
    <mergeCell ref="B275:F275"/>
    <mergeCell ref="B281:F281"/>
    <mergeCell ref="B280:D280"/>
    <mergeCell ref="B286:D286"/>
    <mergeCell ref="B287:F287"/>
    <mergeCell ref="B292:D292"/>
    <mergeCell ref="B293:F293"/>
    <mergeCell ref="B304:F304"/>
    <mergeCell ref="B316:D316"/>
    <mergeCell ref="B531:D531"/>
    <mergeCell ref="B532:F532"/>
    <mergeCell ref="B495:D495"/>
    <mergeCell ref="B496:F496"/>
    <mergeCell ref="B501:D501"/>
    <mergeCell ref="B502:F502"/>
    <mergeCell ref="B507:D507"/>
    <mergeCell ref="B508:F508"/>
    <mergeCell ref="B519:F519"/>
    <mergeCell ref="B317:F317"/>
    <mergeCell ref="B318:F318"/>
    <mergeCell ref="B323:D323"/>
    <mergeCell ref="B324:F324"/>
    <mergeCell ref="B329:D329"/>
    <mergeCell ref="B330:F330"/>
    <mergeCell ref="B335:D335"/>
    <mergeCell ref="B336:F336"/>
    <mergeCell ref="B347:F347"/>
    <mergeCell ref="B359:D359"/>
    <mergeCell ref="B360:F360"/>
    <mergeCell ref="B361:F361"/>
    <mergeCell ref="B366:D366"/>
    <mergeCell ref="B367:F367"/>
    <mergeCell ref="B387:H388"/>
    <mergeCell ref="B389:H389"/>
    <mergeCell ref="B430:H431"/>
    <mergeCell ref="B432:H432"/>
    <mergeCell ref="B473:H474"/>
    <mergeCell ref="B475:H475"/>
    <mergeCell ref="B516:H517"/>
    <mergeCell ref="B533:F533"/>
    <mergeCell ref="B538:D538"/>
    <mergeCell ref="B539:F539"/>
    <mergeCell ref="B544:D544"/>
    <mergeCell ref="B545:F545"/>
    <mergeCell ref="B550:D550"/>
    <mergeCell ref="B561:H561"/>
    <mergeCell ref="B562:F562"/>
    <mergeCell ref="G963:H963"/>
    <mergeCell ref="G964:H964"/>
    <mergeCell ref="G965:H965"/>
    <mergeCell ref="G966:H988"/>
    <mergeCell ref="G1000:H1000"/>
    <mergeCell ref="G1001:H1001"/>
    <mergeCell ref="G1002:H1002"/>
    <mergeCell ref="G1003:H1003"/>
    <mergeCell ref="G1007:H1007"/>
    <mergeCell ref="G1008:H1008"/>
    <mergeCell ref="G1009:H1031"/>
    <mergeCell ref="G1035:H1036"/>
    <mergeCell ref="G1043:H1043"/>
    <mergeCell ref="G1046:H1046"/>
    <mergeCell ref="G1049:H1049"/>
    <mergeCell ref="G1050:H1050"/>
    <mergeCell ref="G1051:H1051"/>
    <mergeCell ref="G1052:H1074"/>
    <mergeCell ref="B1060:D1060"/>
    <mergeCell ref="B1061:F1061"/>
    <mergeCell ref="B1066:D1066"/>
    <mergeCell ref="B1067:F1067"/>
    <mergeCell ref="B1075:H1076"/>
    <mergeCell ref="B1077:H1077"/>
    <mergeCell ref="B1078:F1078"/>
    <mergeCell ref="G1078:H1079"/>
    <mergeCell ref="G1086:H1086"/>
    <mergeCell ref="G1087:H1087"/>
    <mergeCell ref="G958:H958"/>
    <mergeCell ref="G959:H959"/>
    <mergeCell ref="B961:D961"/>
    <mergeCell ref="G961:H961"/>
    <mergeCell ref="B962:F962"/>
    <mergeCell ref="G962:H962"/>
    <mergeCell ref="B963:F963"/>
    <mergeCell ref="B968:D968"/>
    <mergeCell ref="B969:F969"/>
    <mergeCell ref="B974:D974"/>
    <mergeCell ref="B975:F975"/>
    <mergeCell ref="B980:D980"/>
    <mergeCell ref="B981:F981"/>
    <mergeCell ref="B989:H990"/>
    <mergeCell ref="B991:H991"/>
    <mergeCell ref="B992:F992"/>
    <mergeCell ref="G992:H993"/>
    <mergeCell ref="B1004:D1004"/>
    <mergeCell ref="G1004:H1004"/>
    <mergeCell ref="B1005:F1005"/>
    <mergeCell ref="G1005:H1005"/>
    <mergeCell ref="B1024:F1024"/>
    <mergeCell ref="B1032:H1033"/>
    <mergeCell ref="B1034:H1034"/>
    <mergeCell ref="B1035:F1035"/>
    <mergeCell ref="B1006:F1006"/>
    <mergeCell ref="G1006:H1006"/>
    <mergeCell ref="B1011:D1011"/>
    <mergeCell ref="B1012:F1012"/>
    <mergeCell ref="B1017:D1017"/>
    <mergeCell ref="B1018:F1018"/>
    <mergeCell ref="B1023:D1023"/>
    <mergeCell ref="I1005:I1047"/>
    <mergeCell ref="I1048:I1090"/>
    <mergeCell ref="G1088:H1088"/>
    <mergeCell ref="G1089:H1089"/>
    <mergeCell ref="B1090:D1090"/>
    <mergeCell ref="G1090:H1090"/>
    <mergeCell ref="G1044:H1044"/>
    <mergeCell ref="G1045:H1045"/>
    <mergeCell ref="B1047:D1047"/>
    <mergeCell ref="G1047:H1047"/>
    <mergeCell ref="B1048:F1048"/>
    <mergeCell ref="G1048:H1048"/>
    <mergeCell ref="B1049:F1049"/>
    <mergeCell ref="G1093:H1093"/>
    <mergeCell ref="G1094:H1094"/>
    <mergeCell ref="B1092:F1092"/>
    <mergeCell ref="B1097:D1097"/>
    <mergeCell ref="B1098:F1098"/>
    <mergeCell ref="B1103:D1103"/>
    <mergeCell ref="B1104:F1104"/>
    <mergeCell ref="B1109:D1109"/>
    <mergeCell ref="B1120:H1120"/>
    <mergeCell ref="B1121:F1121"/>
    <mergeCell ref="G1121:H1122"/>
    <mergeCell ref="G1129:H1129"/>
    <mergeCell ref="B1196:F1196"/>
    <mergeCell ref="B1204:H1205"/>
    <mergeCell ref="G1180:H1180"/>
    <mergeCell ref="G1181:H1203"/>
    <mergeCell ref="B1183:D1183"/>
    <mergeCell ref="B1184:F1184"/>
    <mergeCell ref="B1189:D1189"/>
    <mergeCell ref="B1190:F1190"/>
    <mergeCell ref="B1195:D1195"/>
    <mergeCell ref="B1110:F1110"/>
    <mergeCell ref="B1118:H1119"/>
    <mergeCell ref="B1054:D1054"/>
    <mergeCell ref="B1055:F1055"/>
    <mergeCell ref="B1091:F1091"/>
    <mergeCell ref="G1091:H1091"/>
    <mergeCell ref="I1091:I1133"/>
    <mergeCell ref="G1092:H1092"/>
    <mergeCell ref="G1095:H1117"/>
    <mergeCell ref="B1140:D1140"/>
    <mergeCell ref="B1146:D1146"/>
    <mergeCell ref="B1147:F1147"/>
    <mergeCell ref="B1152:D1152"/>
    <mergeCell ref="B1153:F1153"/>
    <mergeCell ref="B1161:H1162"/>
    <mergeCell ref="B1163:H1163"/>
    <mergeCell ref="B1164:F1164"/>
    <mergeCell ref="G1132:H1132"/>
    <mergeCell ref="B1133:D1133"/>
    <mergeCell ref="G1133:H1133"/>
    <mergeCell ref="B1134:F1134"/>
    <mergeCell ref="G1134:H1134"/>
    <mergeCell ref="B1135:F1135"/>
    <mergeCell ref="B1141:F1141"/>
    <mergeCell ref="I1134:I1176"/>
    <mergeCell ref="I1177:I1219"/>
    <mergeCell ref="G1130:H1130"/>
    <mergeCell ref="G1131:H1131"/>
    <mergeCell ref="G1135:H1135"/>
    <mergeCell ref="G1136:H1136"/>
    <mergeCell ref="G1137:H1137"/>
    <mergeCell ref="G1138:H1160"/>
    <mergeCell ref="G1175:H1175"/>
    <mergeCell ref="G1217:H1217"/>
    <mergeCell ref="G1218:H1218"/>
    <mergeCell ref="B1219:D1219"/>
    <mergeCell ref="G1219:H1219"/>
    <mergeCell ref="G1164:H1165"/>
    <mergeCell ref="G1172:H1172"/>
    <mergeCell ref="B1206:H1206"/>
    <mergeCell ref="B1207:F1207"/>
    <mergeCell ref="G1207:H1208"/>
    <mergeCell ref="G1215:H1215"/>
    <mergeCell ref="G1216:H1216"/>
    <mergeCell ref="G1264:H1264"/>
    <mergeCell ref="G1265:H1265"/>
    <mergeCell ref="G1266:H1266"/>
    <mergeCell ref="G1267:H1289"/>
    <mergeCell ref="B1275:D1275"/>
    <mergeCell ref="B1276:F1276"/>
    <mergeCell ref="B1281:D1281"/>
    <mergeCell ref="B1282:F1282"/>
    <mergeCell ref="B1290:H1291"/>
    <mergeCell ref="B1292:H1292"/>
    <mergeCell ref="B1293:F1293"/>
    <mergeCell ref="G1293:H1294"/>
    <mergeCell ref="G1301:H1301"/>
    <mergeCell ref="G1302:H1302"/>
    <mergeCell ref="G1173:H1173"/>
    <mergeCell ref="G1174:H1174"/>
    <mergeCell ref="B1176:D1176"/>
    <mergeCell ref="G1176:H1176"/>
    <mergeCell ref="B1177:F1177"/>
    <mergeCell ref="G1177:H1177"/>
    <mergeCell ref="B1178:F1178"/>
    <mergeCell ref="B1238:D1238"/>
    <mergeCell ref="B1239:F1239"/>
    <mergeCell ref="B1247:H1248"/>
    <mergeCell ref="B1249:H1249"/>
    <mergeCell ref="B1250:F1250"/>
    <mergeCell ref="B1220:F1220"/>
    <mergeCell ref="G1220:H1220"/>
    <mergeCell ref="B1221:F1221"/>
    <mergeCell ref="B1226:D1226"/>
    <mergeCell ref="B1227:F1227"/>
    <mergeCell ref="B1232:D1232"/>
    <mergeCell ref="B1233:F1233"/>
    <mergeCell ref="G1250:H1251"/>
    <mergeCell ref="G1258:H1258"/>
    <mergeCell ref="I1220:I1262"/>
    <mergeCell ref="I1263:I1305"/>
    <mergeCell ref="G1178:H1178"/>
    <mergeCell ref="G1179:H1179"/>
    <mergeCell ref="G1221:H1221"/>
    <mergeCell ref="G1222:H1222"/>
    <mergeCell ref="G1223:H1223"/>
    <mergeCell ref="G1224:H1246"/>
    <mergeCell ref="G1261:H1261"/>
    <mergeCell ref="G1303:H1303"/>
    <mergeCell ref="G1304:H1304"/>
    <mergeCell ref="B1305:D1305"/>
    <mergeCell ref="G1305:H1305"/>
    <mergeCell ref="G20:H42"/>
    <mergeCell ref="B45:H45"/>
    <mergeCell ref="G99:H99"/>
    <mergeCell ref="G100:H100"/>
    <mergeCell ref="B101:D101"/>
    <mergeCell ref="G101:H101"/>
    <mergeCell ref="A2:A44"/>
    <mergeCell ref="B2:H2"/>
    <mergeCell ref="I2:I58"/>
    <mergeCell ref="B3:F3"/>
    <mergeCell ref="G3:H4"/>
    <mergeCell ref="G11:H11"/>
    <mergeCell ref="I59:I101"/>
    <mergeCell ref="B86:H87"/>
    <mergeCell ref="B88:H88"/>
    <mergeCell ref="B89:F89"/>
    <mergeCell ref="G89:H90"/>
    <mergeCell ref="G97:H97"/>
    <mergeCell ref="G98:H98"/>
    <mergeCell ref="B102:F102"/>
    <mergeCell ref="G102:H102"/>
    <mergeCell ref="B103:F103"/>
    <mergeCell ref="B108:D108"/>
    <mergeCell ref="B109:F109"/>
    <mergeCell ref="B114:D114"/>
    <mergeCell ref="B115:F115"/>
    <mergeCell ref="B120:D120"/>
    <mergeCell ref="B121:F121"/>
    <mergeCell ref="B129:H130"/>
    <mergeCell ref="B131:H131"/>
    <mergeCell ref="B132:F132"/>
    <mergeCell ref="G60:H60"/>
    <mergeCell ref="G61:H61"/>
    <mergeCell ref="G218:H219"/>
    <mergeCell ref="G226:H226"/>
    <mergeCell ref="G227:H227"/>
    <mergeCell ref="G228:H228"/>
    <mergeCell ref="G229:H229"/>
    <mergeCell ref="B230:D230"/>
    <mergeCell ref="B237:D237"/>
    <mergeCell ref="B258:H259"/>
    <mergeCell ref="B260:H260"/>
    <mergeCell ref="G270:H270"/>
    <mergeCell ref="G271:H271"/>
    <mergeCell ref="B301:H302"/>
    <mergeCell ref="B303:H303"/>
    <mergeCell ref="B344:H345"/>
    <mergeCell ref="B346:H346"/>
    <mergeCell ref="G261:H262"/>
    <mergeCell ref="G269:H269"/>
    <mergeCell ref="G272:H272"/>
    <mergeCell ref="G273:H273"/>
    <mergeCell ref="G274:H274"/>
    <mergeCell ref="G276:H276"/>
    <mergeCell ref="G277:H277"/>
    <mergeCell ref="G278:H300"/>
    <mergeCell ref="G304:H305"/>
    <mergeCell ref="G312:H312"/>
    <mergeCell ref="G313:H313"/>
    <mergeCell ref="G314:H314"/>
    <mergeCell ref="G315:H315"/>
    <mergeCell ref="G316:H316"/>
    <mergeCell ref="G317:H317"/>
    <mergeCell ref="B372:D372"/>
    <mergeCell ref="B373:F373"/>
    <mergeCell ref="B378:D378"/>
    <mergeCell ref="B379:F379"/>
    <mergeCell ref="B390:F390"/>
    <mergeCell ref="B403:F403"/>
    <mergeCell ref="B404:F404"/>
    <mergeCell ref="B402:D402"/>
    <mergeCell ref="B409:D409"/>
    <mergeCell ref="B410:F410"/>
    <mergeCell ref="B415:D415"/>
    <mergeCell ref="B416:F416"/>
    <mergeCell ref="B421:D421"/>
    <mergeCell ref="B422:F422"/>
    <mergeCell ref="B433:F433"/>
    <mergeCell ref="B445:D445"/>
    <mergeCell ref="B446:F446"/>
    <mergeCell ref="B447:F447"/>
    <mergeCell ref="B452:D452"/>
    <mergeCell ref="B453:F453"/>
    <mergeCell ref="B459:F459"/>
    <mergeCell ref="B458:D458"/>
    <mergeCell ref="B464:D464"/>
    <mergeCell ref="B465:F465"/>
    <mergeCell ref="B476:F476"/>
    <mergeCell ref="B488:D488"/>
    <mergeCell ref="B489:F489"/>
    <mergeCell ref="B490:F490"/>
    <mergeCell ref="A217:A259"/>
    <mergeCell ref="A260:A302"/>
    <mergeCell ref="A303:A345"/>
    <mergeCell ref="A346:A388"/>
    <mergeCell ref="A389:A431"/>
    <mergeCell ref="A432:A474"/>
    <mergeCell ref="A475:A517"/>
    <mergeCell ref="A518:A560"/>
    <mergeCell ref="A561:A603"/>
    <mergeCell ref="A604:A646"/>
    <mergeCell ref="A647:A689"/>
    <mergeCell ref="A690:A732"/>
    <mergeCell ref="A733:A775"/>
    <mergeCell ref="A776:A818"/>
    <mergeCell ref="A1120:A1162"/>
    <mergeCell ref="A1163:A1205"/>
    <mergeCell ref="A1206:A1248"/>
    <mergeCell ref="A1249:A1291"/>
    <mergeCell ref="A1292:A1334"/>
    <mergeCell ref="A819:A861"/>
    <mergeCell ref="A862:A904"/>
    <mergeCell ref="A905:A947"/>
    <mergeCell ref="A948:A990"/>
    <mergeCell ref="A991:A1033"/>
    <mergeCell ref="A1034:A1076"/>
    <mergeCell ref="A1077:A1119"/>
    <mergeCell ref="G1259:H1259"/>
    <mergeCell ref="G1260:H1260"/>
    <mergeCell ref="B1262:D1262"/>
    <mergeCell ref="G1262:H1262"/>
    <mergeCell ref="B1263:F1263"/>
    <mergeCell ref="G1263:H1263"/>
    <mergeCell ref="B1264:F1264"/>
    <mergeCell ref="G1309:H1309"/>
    <mergeCell ref="G1310:H1332"/>
    <mergeCell ref="B1269:D1269"/>
    <mergeCell ref="B1270:F1270"/>
    <mergeCell ref="B1306:F1306"/>
    <mergeCell ref="G1306:H1306"/>
    <mergeCell ref="B1307:F1307"/>
    <mergeCell ref="G1307:H1307"/>
    <mergeCell ref="G1308:H1308"/>
    <mergeCell ref="A1336:I1337"/>
    <mergeCell ref="C1339:D1339"/>
    <mergeCell ref="F1339:G1339"/>
    <mergeCell ref="C1384:D1384"/>
    <mergeCell ref="F1384:G1384"/>
    <mergeCell ref="D1419:E1419"/>
    <mergeCell ref="B1312:D1312"/>
    <mergeCell ref="B1313:F1313"/>
    <mergeCell ref="B1318:D1318"/>
    <mergeCell ref="B1319:F1319"/>
    <mergeCell ref="B1324:D1324"/>
    <mergeCell ref="B1325:F1325"/>
    <mergeCell ref="B1333:H1334"/>
    <mergeCell ref="G13:H13"/>
    <mergeCell ref="G14:H14"/>
    <mergeCell ref="B15:D15"/>
    <mergeCell ref="G15:H15"/>
    <mergeCell ref="B16:F16"/>
    <mergeCell ref="G16:H16"/>
    <mergeCell ref="B17:F17"/>
    <mergeCell ref="G17:H17"/>
    <mergeCell ref="G18:H18"/>
    <mergeCell ref="G19:H19"/>
    <mergeCell ref="B23:F23"/>
    <mergeCell ref="B28:D28"/>
    <mergeCell ref="B29:F29"/>
    <mergeCell ref="B34:D34"/>
    <mergeCell ref="G12:H12"/>
    <mergeCell ref="B22:D22"/>
    <mergeCell ref="B35:F35"/>
    <mergeCell ref="B43:H44"/>
    <mergeCell ref="B46:F46"/>
    <mergeCell ref="G46:H47"/>
    <mergeCell ref="G54:H54"/>
    <mergeCell ref="G55:H55"/>
    <mergeCell ref="G56:H56"/>
    <mergeCell ref="G57:H57"/>
    <mergeCell ref="B58:D58"/>
    <mergeCell ref="G58:H58"/>
    <mergeCell ref="B59:F59"/>
    <mergeCell ref="G59:H59"/>
    <mergeCell ref="B157:D157"/>
    <mergeCell ref="B163:D163"/>
    <mergeCell ref="B144:D144"/>
    <mergeCell ref="B145:F145"/>
    <mergeCell ref="G145:H145"/>
    <mergeCell ref="B146:F146"/>
    <mergeCell ref="B151:D151"/>
    <mergeCell ref="B152:F152"/>
    <mergeCell ref="B158:F158"/>
    <mergeCell ref="G106:H128"/>
    <mergeCell ref="G146:H146"/>
    <mergeCell ref="I188:I230"/>
    <mergeCell ref="G189:H189"/>
    <mergeCell ref="G190:H190"/>
    <mergeCell ref="G191:H191"/>
    <mergeCell ref="G192:H214"/>
    <mergeCell ref="G62:H62"/>
    <mergeCell ref="G63:H85"/>
    <mergeCell ref="I102:I144"/>
    <mergeCell ref="G103:H103"/>
    <mergeCell ref="G104:H104"/>
    <mergeCell ref="G105:H105"/>
    <mergeCell ref="I145:I187"/>
    <mergeCell ref="G132:H133"/>
    <mergeCell ref="G140:H140"/>
    <mergeCell ref="G141:H141"/>
    <mergeCell ref="G142:H142"/>
    <mergeCell ref="G143:H143"/>
    <mergeCell ref="G144:H144"/>
    <mergeCell ref="G147:H147"/>
    <mergeCell ref="G148:H148"/>
    <mergeCell ref="G149:H171"/>
    <mergeCell ref="G175:H176"/>
    <mergeCell ref="G183:H183"/>
    <mergeCell ref="G184:H184"/>
    <mergeCell ref="G185:H185"/>
    <mergeCell ref="G186:H186"/>
    <mergeCell ref="B188:F188"/>
    <mergeCell ref="B189:F189"/>
    <mergeCell ref="B164:F164"/>
    <mergeCell ref="B172:H173"/>
    <mergeCell ref="B174:H174"/>
    <mergeCell ref="B175:F175"/>
    <mergeCell ref="B187:D187"/>
    <mergeCell ref="G187:H187"/>
    <mergeCell ref="G188:H188"/>
    <mergeCell ref="B217:H217"/>
    <mergeCell ref="B218:F218"/>
    <mergeCell ref="B194:D194"/>
    <mergeCell ref="B195:F195"/>
    <mergeCell ref="B200:D200"/>
    <mergeCell ref="B201:F201"/>
    <mergeCell ref="B206:D206"/>
    <mergeCell ref="B207:F207"/>
    <mergeCell ref="B215:H216"/>
    <mergeCell ref="G235:H257"/>
    <mergeCell ref="G275:H275"/>
    <mergeCell ref="G230:H230"/>
    <mergeCell ref="G231:H231"/>
    <mergeCell ref="I231:I273"/>
    <mergeCell ref="G232:H232"/>
    <mergeCell ref="G233:H233"/>
    <mergeCell ref="G234:H234"/>
    <mergeCell ref="I274:I316"/>
    <mergeCell ref="G356:H356"/>
    <mergeCell ref="G357:H357"/>
    <mergeCell ref="G358:H358"/>
    <mergeCell ref="G359:H359"/>
    <mergeCell ref="G360:H360"/>
    <mergeCell ref="G355:H355"/>
    <mergeCell ref="G361:H361"/>
    <mergeCell ref="G362:H362"/>
    <mergeCell ref="G363:H363"/>
    <mergeCell ref="G398:H398"/>
    <mergeCell ref="G399:H399"/>
    <mergeCell ref="G364:H386"/>
    <mergeCell ref="G390:H391"/>
    <mergeCell ref="G400:H400"/>
    <mergeCell ref="G401:H401"/>
    <mergeCell ref="I317:I359"/>
    <mergeCell ref="G318:H318"/>
    <mergeCell ref="G319:H319"/>
    <mergeCell ref="G320:H320"/>
    <mergeCell ref="G321:H343"/>
    <mergeCell ref="G347:H348"/>
    <mergeCell ref="I360:I402"/>
    <mergeCell ref="G433:H434"/>
    <mergeCell ref="G441:H441"/>
    <mergeCell ref="G442:H442"/>
    <mergeCell ref="G443:H443"/>
    <mergeCell ref="G444:H444"/>
    <mergeCell ref="G445:H445"/>
    <mergeCell ref="G446:H446"/>
    <mergeCell ref="G448:H448"/>
    <mergeCell ref="G449:H449"/>
    <mergeCell ref="G519:H520"/>
    <mergeCell ref="G527:H527"/>
    <mergeCell ref="G488:H488"/>
    <mergeCell ref="G489:H489"/>
    <mergeCell ref="I489:I531"/>
    <mergeCell ref="G490:H490"/>
    <mergeCell ref="G491:H491"/>
    <mergeCell ref="G492:H492"/>
    <mergeCell ref="G493:H515"/>
    <mergeCell ref="G407:H429"/>
    <mergeCell ref="G447:H447"/>
    <mergeCell ref="G450:H472"/>
    <mergeCell ref="G476:H477"/>
    <mergeCell ref="G484:H484"/>
    <mergeCell ref="G485:H485"/>
    <mergeCell ref="G486:H486"/>
    <mergeCell ref="G487:H487"/>
    <mergeCell ref="G402:H402"/>
    <mergeCell ref="G403:H403"/>
    <mergeCell ref="I403:I445"/>
    <mergeCell ref="G404:H404"/>
    <mergeCell ref="G405:H405"/>
    <mergeCell ref="G406:H406"/>
    <mergeCell ref="I446:I488"/>
    <mergeCell ref="G528:H528"/>
    <mergeCell ref="G529:H529"/>
    <mergeCell ref="G530:H530"/>
    <mergeCell ref="G531:H531"/>
    <mergeCell ref="G605:H606"/>
    <mergeCell ref="G613:H613"/>
    <mergeCell ref="G571:H571"/>
    <mergeCell ref="G572:H572"/>
    <mergeCell ref="G576:H576"/>
    <mergeCell ref="G577:H577"/>
    <mergeCell ref="G578:H578"/>
    <mergeCell ref="G579:H601"/>
    <mergeCell ref="G616:H616"/>
    <mergeCell ref="G619:H619"/>
    <mergeCell ref="G620:H620"/>
    <mergeCell ref="G621:H621"/>
    <mergeCell ref="G622:H644"/>
    <mergeCell ref="B630:D630"/>
    <mergeCell ref="B631:F631"/>
    <mergeCell ref="B636:D636"/>
    <mergeCell ref="B637:F637"/>
    <mergeCell ref="B645:H646"/>
    <mergeCell ref="B647:H647"/>
    <mergeCell ref="B648:F648"/>
    <mergeCell ref="G648:H649"/>
    <mergeCell ref="G656:H656"/>
    <mergeCell ref="G657:H657"/>
    <mergeCell ref="B551:F551"/>
    <mergeCell ref="B559:H560"/>
    <mergeCell ref="G562:H563"/>
    <mergeCell ref="G570:H570"/>
    <mergeCell ref="B518:H518"/>
    <mergeCell ref="G532:H532"/>
    <mergeCell ref="I532:I574"/>
    <mergeCell ref="G533:H533"/>
    <mergeCell ref="G534:H534"/>
    <mergeCell ref="G535:H535"/>
    <mergeCell ref="G536:H558"/>
    <mergeCell ref="B581:D581"/>
    <mergeCell ref="B587:D587"/>
    <mergeCell ref="B588:F588"/>
    <mergeCell ref="B593:D593"/>
    <mergeCell ref="B594:F594"/>
    <mergeCell ref="B602:H603"/>
    <mergeCell ref="B604:H604"/>
    <mergeCell ref="B605:F605"/>
    <mergeCell ref="G573:H573"/>
    <mergeCell ref="B574:D574"/>
    <mergeCell ref="G574:H574"/>
    <mergeCell ref="B575:F575"/>
    <mergeCell ref="G575:H575"/>
    <mergeCell ref="B576:F576"/>
    <mergeCell ref="B582:F582"/>
    <mergeCell ref="I575:I617"/>
    <mergeCell ref="I618:I660"/>
    <mergeCell ref="G658:H658"/>
    <mergeCell ref="G659:H659"/>
    <mergeCell ref="B660:D660"/>
    <mergeCell ref="G660:H660"/>
    <mergeCell ref="G614:H614"/>
    <mergeCell ref="G615:H615"/>
    <mergeCell ref="B617:D617"/>
    <mergeCell ref="G617:H617"/>
    <mergeCell ref="B618:F618"/>
    <mergeCell ref="G618:H618"/>
    <mergeCell ref="B619:F619"/>
    <mergeCell ref="G663:H663"/>
    <mergeCell ref="G664:H664"/>
    <mergeCell ref="B662:F662"/>
    <mergeCell ref="B667:D667"/>
    <mergeCell ref="B668:F668"/>
    <mergeCell ref="B673:D673"/>
    <mergeCell ref="B674:F674"/>
    <mergeCell ref="B679:D679"/>
    <mergeCell ref="B690:H690"/>
    <mergeCell ref="B691:F691"/>
    <mergeCell ref="G691:H692"/>
    <mergeCell ref="G699:H699"/>
    <mergeCell ref="B766:F766"/>
    <mergeCell ref="B774:H775"/>
    <mergeCell ref="G750:H750"/>
    <mergeCell ref="G751:H773"/>
    <mergeCell ref="B753:D753"/>
    <mergeCell ref="B754:F754"/>
    <mergeCell ref="B759:D759"/>
    <mergeCell ref="B760:F760"/>
    <mergeCell ref="B765:D765"/>
    <mergeCell ref="B680:F680"/>
    <mergeCell ref="B688:H689"/>
    <mergeCell ref="B624:D624"/>
    <mergeCell ref="B625:F625"/>
    <mergeCell ref="B661:F661"/>
    <mergeCell ref="G661:H661"/>
    <mergeCell ref="I661:I703"/>
    <mergeCell ref="G662:H662"/>
    <mergeCell ref="G665:H687"/>
    <mergeCell ref="B710:D710"/>
    <mergeCell ref="B716:D716"/>
    <mergeCell ref="B717:F717"/>
    <mergeCell ref="B722:D722"/>
    <mergeCell ref="B723:F723"/>
    <mergeCell ref="B731:H732"/>
    <mergeCell ref="B733:H733"/>
    <mergeCell ref="B734:F734"/>
    <mergeCell ref="G702:H702"/>
    <mergeCell ref="B703:D703"/>
    <mergeCell ref="G703:H703"/>
    <mergeCell ref="B704:F704"/>
    <mergeCell ref="G704:H704"/>
    <mergeCell ref="B705:F705"/>
    <mergeCell ref="B711:F711"/>
    <mergeCell ref="I704:I746"/>
    <mergeCell ref="I747:I789"/>
    <mergeCell ref="G700:H700"/>
    <mergeCell ref="G701:H701"/>
    <mergeCell ref="G705:H705"/>
    <mergeCell ref="G706:H706"/>
    <mergeCell ref="G707:H707"/>
    <mergeCell ref="G708:H730"/>
    <mergeCell ref="G745:H745"/>
    <mergeCell ref="G787:H787"/>
    <mergeCell ref="G788:H788"/>
    <mergeCell ref="B789:D789"/>
    <mergeCell ref="G789:H789"/>
    <mergeCell ref="G734:H735"/>
    <mergeCell ref="G742:H742"/>
    <mergeCell ref="B776:H776"/>
    <mergeCell ref="B777:F777"/>
    <mergeCell ref="G777:H778"/>
    <mergeCell ref="G785:H785"/>
    <mergeCell ref="G786:H786"/>
    <mergeCell ref="G834:H834"/>
    <mergeCell ref="G835:H835"/>
    <mergeCell ref="G836:H836"/>
    <mergeCell ref="G837:H859"/>
    <mergeCell ref="B845:D845"/>
    <mergeCell ref="B846:F846"/>
    <mergeCell ref="B851:D851"/>
    <mergeCell ref="B852:F852"/>
    <mergeCell ref="B860:H861"/>
    <mergeCell ref="B862:H862"/>
    <mergeCell ref="B863:F863"/>
    <mergeCell ref="G863:H864"/>
    <mergeCell ref="G871:H871"/>
    <mergeCell ref="G872:H872"/>
    <mergeCell ref="G743:H743"/>
    <mergeCell ref="G744:H744"/>
    <mergeCell ref="B746:D746"/>
    <mergeCell ref="G746:H746"/>
    <mergeCell ref="B747:F747"/>
    <mergeCell ref="G747:H747"/>
    <mergeCell ref="B748:F748"/>
    <mergeCell ref="B808:D808"/>
    <mergeCell ref="B809:F809"/>
    <mergeCell ref="B817:H818"/>
    <mergeCell ref="B819:H819"/>
    <mergeCell ref="B820:F820"/>
    <mergeCell ref="B790:F790"/>
    <mergeCell ref="G790:H790"/>
    <mergeCell ref="B791:F791"/>
    <mergeCell ref="B796:D796"/>
    <mergeCell ref="B797:F797"/>
    <mergeCell ref="B802:D802"/>
    <mergeCell ref="B803:F803"/>
    <mergeCell ref="G820:H821"/>
    <mergeCell ref="G828:H828"/>
    <mergeCell ref="I790:I832"/>
    <mergeCell ref="I833:I875"/>
    <mergeCell ref="G748:H748"/>
    <mergeCell ref="G749:H749"/>
    <mergeCell ref="G791:H791"/>
    <mergeCell ref="G792:H792"/>
    <mergeCell ref="G793:H793"/>
    <mergeCell ref="G794:H816"/>
    <mergeCell ref="G831:H831"/>
    <mergeCell ref="G873:H873"/>
    <mergeCell ref="G874:H874"/>
    <mergeCell ref="B875:D875"/>
    <mergeCell ref="G875:H875"/>
    <mergeCell ref="G829:H829"/>
    <mergeCell ref="G830:H830"/>
    <mergeCell ref="B832:D832"/>
    <mergeCell ref="G832:H832"/>
    <mergeCell ref="B833:F833"/>
    <mergeCell ref="G833:H833"/>
    <mergeCell ref="B834:F834"/>
    <mergeCell ref="G878:H878"/>
    <mergeCell ref="G879:H879"/>
    <mergeCell ref="B877:F877"/>
    <mergeCell ref="B882:D882"/>
    <mergeCell ref="B883:F883"/>
    <mergeCell ref="B888:D888"/>
    <mergeCell ref="B889:F889"/>
    <mergeCell ref="B894:D894"/>
    <mergeCell ref="B905:H905"/>
    <mergeCell ref="B906:F906"/>
    <mergeCell ref="G906:H907"/>
    <mergeCell ref="G914:H914"/>
    <mergeCell ref="B895:F895"/>
    <mergeCell ref="B903:H904"/>
    <mergeCell ref="B839:D839"/>
    <mergeCell ref="B840:F840"/>
    <mergeCell ref="B876:F876"/>
    <mergeCell ref="G876:H876"/>
    <mergeCell ref="I876:I918"/>
    <mergeCell ref="G877:H877"/>
    <mergeCell ref="G880:H902"/>
    <mergeCell ref="B925:D925"/>
    <mergeCell ref="B931:D931"/>
    <mergeCell ref="B932:F932"/>
    <mergeCell ref="B937:D937"/>
    <mergeCell ref="B938:F938"/>
    <mergeCell ref="B946:H947"/>
    <mergeCell ref="B948:H948"/>
    <mergeCell ref="B949:F949"/>
    <mergeCell ref="G917:H917"/>
    <mergeCell ref="B918:D918"/>
    <mergeCell ref="G918:H918"/>
    <mergeCell ref="B919:F919"/>
    <mergeCell ref="G919:H919"/>
    <mergeCell ref="B920:F920"/>
    <mergeCell ref="B926:F926"/>
    <mergeCell ref="G949:H950"/>
    <mergeCell ref="G957:H957"/>
    <mergeCell ref="I919:I961"/>
    <mergeCell ref="I962:I1004"/>
    <mergeCell ref="G915:H915"/>
    <mergeCell ref="G916:H916"/>
    <mergeCell ref="G920:H920"/>
    <mergeCell ref="G921:H921"/>
    <mergeCell ref="G922:H922"/>
    <mergeCell ref="G923:H945"/>
    <mergeCell ref="G960:H960"/>
  </mergeCells>
  <dataValidations>
    <dataValidation type="list" allowBlank="1" showErrorMessage="1" sqref="C25:C27 C68:C70 C111:C113 C154:C156 C197:C199 C240:C242 C283:C285 C326:C328 C369:C371 C412:C414 C455:C457 C498:C500 C541:C543 C584:C586 C627:C629 C670:C672 C713:C715 C756:C758 C799:C801 C842:C844 C885:C887 C928:C930 C971:C973 C1014:C1016 C1057:C1059 C1100:C1102 C1143:C1145 C1186:C1188 C1229:C1231 C1272:C1274 C1315:C1317">
      <formula1>"Secured Loan,Unsecured Loan"</formula1>
    </dataValidation>
    <dataValidation type="list" allowBlank="1" showErrorMessage="1" sqref="C31:C33 C74:C76 C117:C119 C160:C162 C203:C205 C246:C248 C289:C291 C332:C334 C375:C377 C418:C420 C461:C463 C504:C506 C547:C549 C590:C592 C633:C635 C676:C678 C719:C721 C762:C764 C805:C807 C848:C850 C891:C893 C934:C936 C977:C979 C1020:C1022 C1063:C1065 C1106:C1108 C1149:C1151 C1192:C1194 C1235:C1237 C1278:C1280 C1321:C1323">
      <formula1>"Stocks-Long Term,Stocks-Short Term,Gold,RD-Savings,Bonds,FD"</formula1>
    </dataValidation>
    <dataValidation type="list" allowBlank="1" showErrorMessage="1" sqref="C5:C14 C48:C57 C91:C100 C134:C143 C177:C186 C220:C229 C263:C272 C306:C315 C349:C358 C392:C401 C435:C444 C478:C487 C521:C530 C564:C573 C607:C616 C650:C659 C693:C702 C736:C745 C779:C788 C822:C831 C865:C874 C908:C917 C951:C960 C994:C1003 C1037:C1046 C1080:C1089 C1123:C1132 C1166:C1175 C1209:C1218 C1252:C1261 C1295:C1304">
      <formula1>"Internet bill,Rental,Insurance,Food &amp; groceries,Transportation (petrol, parking, toll),Shopping,Social/ Travel,Present,Hospital bill,Medicine bill,Others,Water bill,Electricity bill,Car loan,Vehicle service"</formula1>
    </dataValidation>
    <dataValidation type="list" allowBlank="1" showErrorMessage="1" sqref="C19:C21 C62:C64 C105:C107 C148:C150 C191:C193 C234:C236 C277:C279 C320:C322 C363:C365 C406:C408 C449:C451 C492:C494 C535:C537 C578:C580 C621:C623 C664:C666 C707:C709 C750:C752 C793:C795 C836:C838 C879:C881 C922:C924 C965:C967 C1008:C1010 C1051:C1053 C1094:C1096 C1137:C1139 C1180:C1182 C1223:C1225 C1266:C1268 C1309:C1311">
      <formula1>"SR Salary,DP Salary,Commission/Bonus,Reimbursement,Bank Interest,Dividend,Gift"</formula1>
    </dataValidation>
    <dataValidation type="list" allowBlank="1" showErrorMessage="1" sqref="F5:F14 F19:F21 F25:F27 F31:F33 C37:D42 F37:F42 F48:F57 F62:F64 F68:F70 F74:F76 C80:D85 F80:F85 F91:F100 F105:F107 F111:F113 F117:F119 C123:D128 F123:F128 F134:F143 F148:F150 F154:F156 F160:F162 C166:D171 F166:F171 F177:F186 F191:F193 F197:F199 F203:F205 C209:D214 F209:F214 F220:F229 F234:F236 F240:F242 F246:F248 C252:D257 F252:F257 F263:F272 F277:F279 F283:F285 F289:F291 C295:D300 F295:F300 F306:F315 F320:F322 F326:F328 F332:F334 C338:D343 F338:F343 F349:F358 F363:F365 F369:F371 F375:F377 C381:D386 F381:F386 F392:F401 F406:F408 F412:F414 F418:F420 C424:D429 F424:F429 F435:F444 F449:F451 F455:F457 F461:F463 C467:D472 F467:F472 F478:F487 F492:F494 F498:F500 F504:F506 C510:D515 F510:F515 F521:F530 F535:F537 F541:F543 F547:F549 C553:D558 F553:F558 F564:F573 F578:F580 F584:F586 F590:F592 C596:D601 F596:F601 F607:F616 F621:F623 F627:F629 F633:F635 C639:D644 F639:F644 F650:F659 F664:F666 F670:F672 F676:F678 C682:D687 F682:F687 F693:F702 F707:F709 F713:F715 F719:F721 C725:D730 F725:F730 F736:F745 F750:F752 F756:F758 F762:F764 C768:D773 F768:F773 F779:F788 F793:F795 F799:F801 F805:F807 C811:D816 F811:F816 F822:F831 F836:F838 F842:F844 F848:F850 C854:D859 F854:F859 F865:F874 F879:F881 F885:F887 F891:F893 C897:D902 F897:F902 F908:F917 F922:F924 F928:F930 F934:F936 C940:D945 F940:F945 F951:F960 F965:F967 F971:F973 F977:F979 C983:D988 F983:F988 F994:F1003 F1008:F1010 F1014:F1016 F1020:F1022 C1026:D1031 F1026:F1031 F1037:F1046 F1051:F1053 F1057:F1059 F1063:F1065 C1069:D1074 F1069:F1074 F1080:F1089 F1094:F1096 F1100:F1102 F1106:F1108 C1112:D1117 F1112:F1117 F1123:F1132 F1137:F1139 F1143:F1145 F1149:F1151 C1155:D1160 F1155:F1160 F1166:F1175 F1180:F1182 F1186:F1188 F1192:F1194 C1198:D1203 F1198:F1203 F1209:F1218 F1223:F1225 F1229:F1231 F1235:F1237 C1241:D1246 F1241:F1246 F1252:F1261 F1266:F1268 F1272:F1274 F1278:F1280 C1284:D1289 F1284:F1289 F1295:F1304 F1309:F1311 F1315:F1317 F1321:F1323 C1327:D1332 F1327:F1332">
      <formula1>"SR A/C - HDFC,DP A/C - Salary,SR CASH,DP CASH,DP A/C - IPPB,SR A/C - TDCC"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25"/>
    <col customWidth="1" min="3" max="3" width="32.13"/>
    <col customWidth="1" min="4" max="4" width="37.0"/>
    <col customWidth="1" min="6" max="6" width="18.38"/>
    <col customWidth="1" min="7" max="7" width="13.88"/>
  </cols>
  <sheetData>
    <row r="1">
      <c r="A1" s="1"/>
      <c r="B1" s="2"/>
      <c r="C1" s="2"/>
      <c r="D1" s="2"/>
      <c r="E1" s="2"/>
      <c r="F1" s="2"/>
      <c r="G1" s="1"/>
      <c r="H1" s="1"/>
      <c r="I1" s="1"/>
    </row>
    <row r="2">
      <c r="A2" s="1"/>
      <c r="B2" s="52">
        <v>45809.0</v>
      </c>
      <c r="C2" s="4"/>
      <c r="D2" s="4"/>
      <c r="E2" s="4"/>
      <c r="F2" s="4"/>
      <c r="G2" s="4"/>
      <c r="H2" s="5"/>
      <c r="I2" s="1"/>
    </row>
    <row r="3">
      <c r="B3" s="6" t="s">
        <v>0</v>
      </c>
      <c r="C3" s="4"/>
      <c r="D3" s="4"/>
      <c r="E3" s="4"/>
      <c r="F3" s="5"/>
      <c r="G3" s="7" t="s">
        <v>1</v>
      </c>
      <c r="H3" s="8"/>
    </row>
    <row r="4"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0"/>
      <c r="H4" s="11"/>
    </row>
    <row r="5">
      <c r="B5" s="12">
        <v>1.0</v>
      </c>
      <c r="C5" s="13"/>
      <c r="D5" s="13"/>
      <c r="E5" s="13"/>
      <c r="F5" s="13"/>
      <c r="G5" s="14" t="s">
        <v>7</v>
      </c>
      <c r="H5" s="15">
        <f>'July 2025'!E1420 - SUMIF(F5:F14, "SR A/C - HDFC", E5:E14)-SUMIF(F31:F33, "SR A/C - HDFC", E31:E33)-SUMIF(F25:F27, "SR A/C - HDFC", E25:E27)+SUMIF(F19:F21, "SR A/C - HDFC", E19:E21)+SUMIF(F37:F42, "SR A/C - HDFC", E37:E42)</f>
        <v>3303.73</v>
      </c>
    </row>
    <row r="6">
      <c r="B6" s="12">
        <v>2.0</v>
      </c>
      <c r="C6" s="13"/>
      <c r="D6" s="13"/>
      <c r="E6" s="13"/>
      <c r="F6" s="13"/>
      <c r="G6" s="14" t="s">
        <v>8</v>
      </c>
      <c r="H6" s="15">
        <f>'July 2025'!E1421 - SUMIF(F5:F14, "DP A/C - Salary", E5:E14)-SUMIF(F31:F33, "DP A/C - Salary", E31:E33)-SUMIF(F25:F27, "DP A/C - Salary", E25:E27)+SUMIF(F19:F21, "DP A/C - Salary", E19:E21)+SUMIF(F37:F42, "DP A/C - Salary", E37:E42)</f>
        <v>5928</v>
      </c>
    </row>
    <row r="7">
      <c r="B7" s="12">
        <v>3.0</v>
      </c>
      <c r="C7" s="13"/>
      <c r="D7" s="13"/>
      <c r="E7" s="13"/>
      <c r="F7" s="13"/>
      <c r="G7" s="14" t="s">
        <v>9</v>
      </c>
      <c r="H7" s="15">
        <f>'July 2025'!E1422 - SUMIF(F5:F14, "SR CASH", E5:E14)-SUMIF(F31:F33, "SR CASH", E31:E33)-SUMIF(F25:F27, "SR CASH", E25:E27)+SUMIF(F19:F21, "SR CASH", E19:E21)+SUMIF(F37:F42, "SR CASH", E37:E42)</f>
        <v>1633</v>
      </c>
    </row>
    <row r="8">
      <c r="B8" s="12">
        <v>4.0</v>
      </c>
      <c r="C8" s="13"/>
      <c r="D8" s="13"/>
      <c r="E8" s="13"/>
      <c r="F8" s="13"/>
      <c r="G8" s="14" t="s">
        <v>10</v>
      </c>
      <c r="H8" s="15">
        <f>'July 2025'!E1423 - SUMIF(F5:F14, "DP CASH", E5:E14)-SUMIF(F31:F33, "DP CASH", E31:E33)-SUMIF(F25:F27, "DP CASH", E25:E27)+SUMIF(F19:F21, "DP CASH", E19:E21)+SUMIF(F37:F42, "DP CASH", E37:E42)</f>
        <v>839</v>
      </c>
    </row>
    <row r="9">
      <c r="B9" s="12">
        <v>5.0</v>
      </c>
      <c r="C9" s="13"/>
      <c r="D9" s="12"/>
      <c r="E9" s="13"/>
      <c r="F9" s="12"/>
      <c r="G9" s="14" t="s">
        <v>11</v>
      </c>
      <c r="H9" s="15">
        <f>'July 2025'!E1424 - SUMIF(F5:F14, "SR A/C - TDCC", E5:E14)-SUMIF(F31:F33, "SR A/C - TDCC", E31:E33)-SUMIF(F25:F27, "SR A/C - TDCC", E25:E27)+SUMIF(F19:F21, "SR A/C - TDCC", E19:E21)+SUMIF(F37:F42, "SR A/C - TDCC", E37:E42)</f>
        <v>106373.4</v>
      </c>
    </row>
    <row r="10">
      <c r="B10" s="12">
        <v>6.0</v>
      </c>
      <c r="C10" s="13"/>
      <c r="D10" s="12"/>
      <c r="E10" s="13"/>
      <c r="F10" s="12"/>
      <c r="G10" s="14" t="s">
        <v>12</v>
      </c>
      <c r="H10" s="15">
        <f>'July 2025'!E1425 - SUMIF(F5:F14, "DP A/C - IPPB", E5:E14)-SUMIF(F31:F33, "DP A/C - IPPB", E31:E33)-SUMIF(F25:F27, "DP A/C - IPPB", E25:E27)+SUMIF(F19:F21, "DP A/C - IPPB", E19:E21)+SUMIF(F37:F42, "DP A/C - IPPB", E37:E42)</f>
        <v>50</v>
      </c>
    </row>
    <row r="11">
      <c r="B11" s="12">
        <v>7.0</v>
      </c>
      <c r="C11" s="13"/>
      <c r="D11" s="12"/>
      <c r="E11" s="13"/>
      <c r="F11" s="12"/>
      <c r="G11" s="16"/>
      <c r="H11" s="5"/>
    </row>
    <row r="12">
      <c r="B12" s="12">
        <v>8.0</v>
      </c>
      <c r="C12" s="13"/>
      <c r="D12" s="12"/>
      <c r="E12" s="13"/>
      <c r="F12" s="12"/>
      <c r="G12" s="17" t="s">
        <v>13</v>
      </c>
      <c r="H12" s="5"/>
    </row>
    <row r="13">
      <c r="B13" s="12">
        <v>9.0</v>
      </c>
      <c r="C13" s="13"/>
      <c r="D13" s="12"/>
      <c r="E13" s="13"/>
      <c r="F13" s="12"/>
      <c r="G13" s="18">
        <f>E15</f>
        <v>0</v>
      </c>
      <c r="H13" s="5"/>
    </row>
    <row r="14">
      <c r="B14" s="12">
        <v>10.0</v>
      </c>
      <c r="C14" s="13"/>
      <c r="D14" s="12"/>
      <c r="E14" s="13"/>
      <c r="F14" s="12"/>
      <c r="G14" s="19" t="s">
        <v>14</v>
      </c>
      <c r="H14" s="5"/>
    </row>
    <row r="15">
      <c r="B15" s="20" t="s">
        <v>15</v>
      </c>
      <c r="C15" s="4"/>
      <c r="D15" s="5"/>
      <c r="E15" s="9">
        <f>SUM(E5:E14)</f>
        <v>0</v>
      </c>
      <c r="F15" s="12"/>
      <c r="G15" s="16">
        <f>E22</f>
        <v>0</v>
      </c>
      <c r="H15" s="5"/>
    </row>
    <row r="16">
      <c r="B16" s="16"/>
      <c r="C16" s="4"/>
      <c r="D16" s="4"/>
      <c r="E16" s="4"/>
      <c r="F16" s="5"/>
      <c r="G16" s="21" t="s">
        <v>16</v>
      </c>
      <c r="H16" s="5"/>
    </row>
    <row r="17">
      <c r="B17" s="22" t="s">
        <v>17</v>
      </c>
      <c r="C17" s="4"/>
      <c r="D17" s="4"/>
      <c r="E17" s="4"/>
      <c r="F17" s="5"/>
      <c r="G17" s="16">
        <f>E28-SUMIF(C19:C21,"Reimbursement",E19:E21)</f>
        <v>0</v>
      </c>
      <c r="H17" s="5"/>
    </row>
    <row r="18">
      <c r="B18" s="9" t="s">
        <v>2</v>
      </c>
      <c r="C18" s="23" t="s">
        <v>18</v>
      </c>
      <c r="D18" s="20" t="s">
        <v>4</v>
      </c>
      <c r="E18" s="9" t="s">
        <v>5</v>
      </c>
      <c r="F18" s="9" t="s">
        <v>6</v>
      </c>
      <c r="G18" s="24" t="s">
        <v>19</v>
      </c>
      <c r="H18" s="5"/>
    </row>
    <row r="19">
      <c r="B19" s="12">
        <v>1.0</v>
      </c>
      <c r="C19" s="53"/>
      <c r="D19" s="13"/>
      <c r="E19" s="13"/>
      <c r="F19" s="13"/>
      <c r="G19" s="26">
        <f>E34</f>
        <v>0</v>
      </c>
      <c r="H19" s="5"/>
    </row>
    <row r="20">
      <c r="B20" s="12">
        <v>2.0</v>
      </c>
      <c r="C20" s="25"/>
      <c r="D20" s="13"/>
      <c r="E20" s="13"/>
      <c r="F20" s="13"/>
      <c r="G20" s="27"/>
      <c r="H20" s="8"/>
    </row>
    <row r="21">
      <c r="B21" s="12">
        <v>3.0</v>
      </c>
      <c r="C21" s="28"/>
      <c r="D21" s="12"/>
      <c r="E21" s="12"/>
      <c r="F21" s="12"/>
      <c r="G21" s="29"/>
      <c r="H21" s="30"/>
    </row>
    <row r="22">
      <c r="B22" s="20" t="s">
        <v>15</v>
      </c>
      <c r="C22" s="4"/>
      <c r="D22" s="5"/>
      <c r="E22" s="9">
        <f>SUM(E19:E21)</f>
        <v>0</v>
      </c>
      <c r="F22" s="12"/>
      <c r="G22" s="29"/>
      <c r="H22" s="30"/>
    </row>
    <row r="23">
      <c r="B23" s="31" t="s">
        <v>20</v>
      </c>
      <c r="C23" s="4"/>
      <c r="D23" s="4"/>
      <c r="E23" s="4"/>
      <c r="F23" s="5"/>
      <c r="G23" s="29"/>
      <c r="H23" s="30"/>
    </row>
    <row r="24">
      <c r="B24" s="9" t="s">
        <v>2</v>
      </c>
      <c r="C24" s="23" t="s">
        <v>21</v>
      </c>
      <c r="D24" s="20" t="s">
        <v>4</v>
      </c>
      <c r="E24" s="9" t="s">
        <v>5</v>
      </c>
      <c r="F24" s="9" t="s">
        <v>6</v>
      </c>
      <c r="G24" s="29"/>
      <c r="H24" s="30"/>
    </row>
    <row r="25">
      <c r="B25" s="12">
        <v>1.0</v>
      </c>
      <c r="C25" s="25"/>
      <c r="D25" s="13"/>
      <c r="E25" s="13"/>
      <c r="F25" s="13"/>
      <c r="G25" s="29"/>
      <c r="H25" s="30"/>
    </row>
    <row r="26">
      <c r="B26" s="12">
        <v>2.0</v>
      </c>
      <c r="C26" s="13"/>
      <c r="D26" s="13"/>
      <c r="E26" s="13"/>
      <c r="F26" s="12"/>
      <c r="G26" s="29"/>
      <c r="H26" s="30"/>
    </row>
    <row r="27">
      <c r="B27" s="12">
        <v>3.0</v>
      </c>
      <c r="C27" s="13"/>
      <c r="D27" s="13"/>
      <c r="E27" s="13"/>
      <c r="F27" s="12"/>
      <c r="G27" s="29"/>
      <c r="H27" s="30"/>
    </row>
    <row r="28">
      <c r="B28" s="20" t="s">
        <v>15</v>
      </c>
      <c r="C28" s="4"/>
      <c r="D28" s="5"/>
      <c r="E28" s="9">
        <f>SUM(E25:E27)</f>
        <v>0</v>
      </c>
      <c r="F28" s="12"/>
      <c r="G28" s="29"/>
      <c r="H28" s="30"/>
    </row>
    <row r="29">
      <c r="B29" s="32" t="s">
        <v>22</v>
      </c>
      <c r="C29" s="4"/>
      <c r="D29" s="4"/>
      <c r="E29" s="4"/>
      <c r="F29" s="5"/>
      <c r="G29" s="29"/>
      <c r="H29" s="30"/>
    </row>
    <row r="30">
      <c r="B30" s="9" t="s">
        <v>2</v>
      </c>
      <c r="C30" s="23" t="s">
        <v>23</v>
      </c>
      <c r="D30" s="20" t="s">
        <v>4</v>
      </c>
      <c r="E30" s="9" t="s">
        <v>5</v>
      </c>
      <c r="F30" s="9" t="s">
        <v>6</v>
      </c>
      <c r="G30" s="29"/>
      <c r="H30" s="30"/>
    </row>
    <row r="31">
      <c r="B31" s="12">
        <v>1.0</v>
      </c>
      <c r="C31" s="53"/>
      <c r="D31" s="13"/>
      <c r="E31" s="13"/>
      <c r="F31" s="12"/>
      <c r="G31" s="29"/>
      <c r="H31" s="30"/>
    </row>
    <row r="32">
      <c r="B32" s="12">
        <v>2.0</v>
      </c>
      <c r="C32" s="13"/>
      <c r="D32" s="13"/>
      <c r="E32" s="12"/>
      <c r="F32" s="12"/>
      <c r="G32" s="29"/>
      <c r="H32" s="30"/>
    </row>
    <row r="33">
      <c r="B33" s="12">
        <v>3.0</v>
      </c>
      <c r="C33" s="13"/>
      <c r="D33" s="13"/>
      <c r="E33" s="12"/>
      <c r="F33" s="12"/>
      <c r="G33" s="29"/>
      <c r="H33" s="30"/>
    </row>
    <row r="34">
      <c r="B34" s="20" t="s">
        <v>15</v>
      </c>
      <c r="C34" s="4"/>
      <c r="D34" s="5"/>
      <c r="E34" s="9">
        <f>SUM(E31:E33)</f>
        <v>0</v>
      </c>
      <c r="F34" s="12"/>
      <c r="G34" s="29"/>
      <c r="H34" s="30"/>
    </row>
    <row r="35">
      <c r="B35" s="32" t="s">
        <v>24</v>
      </c>
      <c r="C35" s="4"/>
      <c r="D35" s="4"/>
      <c r="E35" s="4"/>
      <c r="F35" s="5"/>
      <c r="G35" s="29"/>
      <c r="H35" s="30"/>
    </row>
    <row r="36">
      <c r="B36" s="9" t="s">
        <v>2</v>
      </c>
      <c r="C36" s="33" t="s">
        <v>25</v>
      </c>
      <c r="D36" s="33" t="s">
        <v>26</v>
      </c>
      <c r="E36" s="9" t="s">
        <v>5</v>
      </c>
      <c r="F36" s="9" t="s">
        <v>6</v>
      </c>
      <c r="G36" s="29"/>
      <c r="H36" s="30"/>
    </row>
    <row r="37">
      <c r="B37" s="12">
        <v>1.0</v>
      </c>
      <c r="C37" s="13"/>
      <c r="D37" s="13"/>
      <c r="E37" s="13"/>
      <c r="F37" s="12"/>
      <c r="G37" s="29"/>
      <c r="H37" s="30"/>
    </row>
    <row r="38">
      <c r="B38" s="12">
        <v>2.0</v>
      </c>
      <c r="C38" s="13"/>
      <c r="D38" s="13"/>
      <c r="E38" s="13"/>
      <c r="F38" s="13"/>
      <c r="G38" s="29"/>
      <c r="H38" s="30"/>
    </row>
    <row r="39">
      <c r="B39" s="12">
        <v>3.0</v>
      </c>
      <c r="C39" s="12"/>
      <c r="D39" s="12"/>
      <c r="E39" s="12"/>
      <c r="F39" s="12"/>
      <c r="G39" s="29"/>
      <c r="H39" s="30"/>
    </row>
    <row r="40">
      <c r="B40" s="12">
        <v>4.0</v>
      </c>
      <c r="C40" s="12"/>
      <c r="D40" s="12"/>
      <c r="E40" s="12"/>
      <c r="F40" s="12"/>
      <c r="G40" s="29"/>
      <c r="H40" s="30"/>
    </row>
    <row r="41">
      <c r="B41" s="12">
        <v>5.0</v>
      </c>
      <c r="C41" s="12"/>
      <c r="D41" s="12"/>
      <c r="E41" s="12"/>
      <c r="F41" s="12"/>
      <c r="G41" s="29"/>
      <c r="H41" s="30"/>
    </row>
    <row r="42">
      <c r="B42" s="12">
        <v>6.0</v>
      </c>
      <c r="C42" s="12"/>
      <c r="D42" s="12"/>
      <c r="E42" s="12"/>
      <c r="F42" s="12"/>
      <c r="G42" s="10"/>
      <c r="H42" s="11"/>
    </row>
    <row r="43">
      <c r="B43" s="34"/>
    </row>
    <row r="45">
      <c r="A45" s="1"/>
      <c r="B45" s="3">
        <v>45779.0</v>
      </c>
      <c r="C45" s="4"/>
      <c r="D45" s="4"/>
      <c r="E45" s="4"/>
      <c r="F45" s="4"/>
      <c r="G45" s="4"/>
      <c r="H45" s="5"/>
    </row>
    <row r="46">
      <c r="B46" s="6" t="s">
        <v>0</v>
      </c>
      <c r="C46" s="4"/>
      <c r="D46" s="4"/>
      <c r="E46" s="4"/>
      <c r="F46" s="5"/>
      <c r="G46" s="7" t="s">
        <v>1</v>
      </c>
      <c r="H46" s="8"/>
    </row>
    <row r="47">
      <c r="B47" s="9" t="s">
        <v>2</v>
      </c>
      <c r="C47" s="9" t="s">
        <v>3</v>
      </c>
      <c r="D47" s="9" t="s">
        <v>4</v>
      </c>
      <c r="E47" s="9" t="s">
        <v>5</v>
      </c>
      <c r="F47" s="9" t="s">
        <v>6</v>
      </c>
      <c r="G47" s="10"/>
      <c r="H47" s="11"/>
    </row>
    <row r="48">
      <c r="B48" s="12">
        <v>1.0</v>
      </c>
      <c r="C48" s="13"/>
      <c r="D48" s="13"/>
      <c r="E48" s="13"/>
      <c r="F48" s="13"/>
      <c r="G48" s="14" t="s">
        <v>7</v>
      </c>
      <c r="H48" s="15">
        <f>H5 - SUMIF(F48:F57, "SR A/C - HDFC", E48:E57)-SUMIF(F74:F76, "SR A/C - HDFC", E74:E76)-SUMIF(F68:F70, "SR A/C - HDFC", E68:E70)+SUMIF(F62:F64, "SR A/C - HDFC", E62:E64)+SUMIF(F80:F85, "SR A/C - HDFC", E80:E85)</f>
        <v>3303.73</v>
      </c>
    </row>
    <row r="49">
      <c r="B49" s="12">
        <v>2.0</v>
      </c>
      <c r="C49" s="13"/>
      <c r="D49" s="13"/>
      <c r="E49" s="13"/>
      <c r="F49" s="13"/>
      <c r="G49" s="14" t="s">
        <v>8</v>
      </c>
      <c r="H49" s="15">
        <f>H6 - SUMIF(F48:F57, "DP A/C - Salary", E48:E57)-SUMIF(F74:F76, "DP A/C - Salary", E74:E76)-SUMIF(F68:F70, "DP A/C - Salary", E68:E70)+SUMIF(F62:F64, "DP A/C - Salary", E62:E64)+SUMIF(F80:F85, "DP A/C - Salary", E80:E85)</f>
        <v>5928</v>
      </c>
    </row>
    <row r="50">
      <c r="B50" s="12">
        <v>3.0</v>
      </c>
      <c r="C50" s="13"/>
      <c r="D50" s="13"/>
      <c r="E50" s="13"/>
      <c r="F50" s="13"/>
      <c r="G50" s="14" t="s">
        <v>9</v>
      </c>
      <c r="H50" s="15">
        <f>H7 - SUMIF(F48:F57, "SR CASH", E48:E57)-SUMIF(F74:F76, "SR CASH", E74:E76)-SUMIF(F68:F70, "SR CASH", E68:E70)+SUMIF(F62:F64, "SR CASH", E62:E64)+SUMIF(F80:F85, "SR CASH", E80:E85)</f>
        <v>1633</v>
      </c>
    </row>
    <row r="51">
      <c r="B51" s="12">
        <v>4.0</v>
      </c>
      <c r="C51" s="13"/>
      <c r="D51" s="12"/>
      <c r="E51" s="13"/>
      <c r="F51" s="12"/>
      <c r="G51" s="14" t="s">
        <v>10</v>
      </c>
      <c r="H51" s="15">
        <f>H8 - SUMIF(F48:F57, "DP CASH", E48:E57)-SUMIF(F74:F76, "DP CASH", E74:E76)-SUMIF(F68:F70, "DP CASH", E68:E70)+SUMIF(F62:F64, "DP CASH", E62:E64)+SUMIF(F80:F85, "DP CASH", E80:E85)</f>
        <v>839</v>
      </c>
    </row>
    <row r="52">
      <c r="B52" s="12">
        <v>5.0</v>
      </c>
      <c r="C52" s="13"/>
      <c r="D52" s="12"/>
      <c r="E52" s="13"/>
      <c r="F52" s="12"/>
      <c r="G52" s="14" t="s">
        <v>11</v>
      </c>
      <c r="H52" s="15">
        <f>H9 - SUMIF(F48:F57, "SR A/C - TDCC", E48:E57)-SUMIF(F74:F76, "SR A/C - TDCC", E74:E76)-SUMIF(F68:F70, "SR A/C - TDCC", E68:E70)+SUMIF(F62:F64, "SR A/C - TDCC", E62:E64)+SUMIF(F80:F85, "SR A/C - TDCC", E80:E85)</f>
        <v>106373.4</v>
      </c>
    </row>
    <row r="53">
      <c r="B53" s="12">
        <v>6.0</v>
      </c>
      <c r="C53" s="13"/>
      <c r="D53" s="12"/>
      <c r="E53" s="13"/>
      <c r="F53" s="12"/>
      <c r="G53" s="14" t="s">
        <v>12</v>
      </c>
      <c r="H53" s="15">
        <f>H10 - SUMIF(F48:F57, "DP A/C - IPPB", E48:E57)-SUMIF(F74:F76, "DP A/C - IPPB", E74:E76)-SUMIF(F68:F70, "DP A/C - IPPB", E68:E70)+SUMIF(F62:F64, "DP A/C - IPPB", E62:E64)+SUMIF(F80:F85, "DP A/C - IPPB", E80:E85)</f>
        <v>50</v>
      </c>
    </row>
    <row r="54">
      <c r="B54" s="12">
        <v>7.0</v>
      </c>
      <c r="C54" s="12"/>
      <c r="D54" s="12"/>
      <c r="E54" s="12"/>
      <c r="F54" s="12"/>
      <c r="G54" s="16"/>
      <c r="H54" s="5"/>
    </row>
    <row r="55">
      <c r="B55" s="12">
        <v>8.0</v>
      </c>
      <c r="C55" s="12"/>
      <c r="D55" s="12"/>
      <c r="E55" s="12"/>
      <c r="F55" s="12"/>
      <c r="G55" s="17" t="s">
        <v>13</v>
      </c>
      <c r="H55" s="5"/>
    </row>
    <row r="56">
      <c r="B56" s="12">
        <v>9.0</v>
      </c>
      <c r="C56" s="12"/>
      <c r="D56" s="12"/>
      <c r="E56" s="12"/>
      <c r="F56" s="12"/>
      <c r="G56" s="18">
        <f>E58+G13</f>
        <v>0</v>
      </c>
      <c r="H56" s="5"/>
    </row>
    <row r="57">
      <c r="B57" s="12">
        <v>10.0</v>
      </c>
      <c r="C57" s="12"/>
      <c r="D57" s="12"/>
      <c r="E57" s="12"/>
      <c r="F57" s="12"/>
      <c r="G57" s="19" t="s">
        <v>14</v>
      </c>
      <c r="H57" s="5"/>
    </row>
    <row r="58">
      <c r="B58" s="20" t="s">
        <v>15</v>
      </c>
      <c r="C58" s="4"/>
      <c r="D58" s="5"/>
      <c r="E58" s="9">
        <f>SUM(E48:E57)</f>
        <v>0</v>
      </c>
      <c r="F58" s="12"/>
      <c r="G58" s="16">
        <f>E65+G15</f>
        <v>0</v>
      </c>
      <c r="H58" s="5"/>
    </row>
    <row r="59">
      <c r="B59" s="16"/>
      <c r="C59" s="4"/>
      <c r="D59" s="4"/>
      <c r="E59" s="4"/>
      <c r="F59" s="5"/>
      <c r="G59" s="21" t="s">
        <v>16</v>
      </c>
      <c r="H59" s="5"/>
      <c r="I59" s="1"/>
    </row>
    <row r="60">
      <c r="B60" s="22" t="s">
        <v>17</v>
      </c>
      <c r="C60" s="4"/>
      <c r="D60" s="4"/>
      <c r="E60" s="4"/>
      <c r="F60" s="5"/>
      <c r="G60" s="16">
        <f>E71+G17-SUMIF(C62:C64,"Reimbursement",E62:E64)</f>
        <v>0</v>
      </c>
      <c r="H60" s="5"/>
    </row>
    <row r="61">
      <c r="B61" s="9" t="s">
        <v>2</v>
      </c>
      <c r="C61" s="23" t="s">
        <v>18</v>
      </c>
      <c r="D61" s="20" t="s">
        <v>4</v>
      </c>
      <c r="E61" s="9" t="s">
        <v>5</v>
      </c>
      <c r="F61" s="9" t="s">
        <v>6</v>
      </c>
      <c r="G61" s="24" t="s">
        <v>19</v>
      </c>
      <c r="H61" s="5"/>
    </row>
    <row r="62">
      <c r="B62" s="12">
        <v>1.0</v>
      </c>
      <c r="C62" s="28"/>
      <c r="D62" s="12"/>
      <c r="E62" s="12"/>
      <c r="F62" s="12"/>
      <c r="G62" s="26">
        <f>E77+G19</f>
        <v>0</v>
      </c>
      <c r="H62" s="5"/>
    </row>
    <row r="63">
      <c r="B63" s="12">
        <v>2.0</v>
      </c>
      <c r="C63" s="28"/>
      <c r="D63" s="12"/>
      <c r="E63" s="12"/>
      <c r="F63" s="12"/>
      <c r="G63" s="27"/>
      <c r="H63" s="8"/>
    </row>
    <row r="64">
      <c r="B64" s="12">
        <v>3.0</v>
      </c>
      <c r="C64" s="28"/>
      <c r="D64" s="12"/>
      <c r="E64" s="12"/>
      <c r="F64" s="12"/>
      <c r="G64" s="29"/>
      <c r="H64" s="30"/>
    </row>
    <row r="65">
      <c r="B65" s="20" t="s">
        <v>15</v>
      </c>
      <c r="C65" s="4"/>
      <c r="D65" s="5"/>
      <c r="E65" s="9">
        <f>SUM(E62:E64)</f>
        <v>0</v>
      </c>
      <c r="F65" s="12"/>
      <c r="G65" s="29"/>
      <c r="H65" s="30"/>
    </row>
    <row r="66">
      <c r="B66" s="31" t="s">
        <v>20</v>
      </c>
      <c r="C66" s="4"/>
      <c r="D66" s="4"/>
      <c r="E66" s="4"/>
      <c r="F66" s="5"/>
      <c r="G66" s="29"/>
      <c r="H66" s="30"/>
    </row>
    <row r="67">
      <c r="B67" s="9" t="s">
        <v>2</v>
      </c>
      <c r="C67" s="23" t="s">
        <v>21</v>
      </c>
      <c r="D67" s="20" t="s">
        <v>4</v>
      </c>
      <c r="E67" s="9" t="s">
        <v>5</v>
      </c>
      <c r="F67" s="9" t="s">
        <v>6</v>
      </c>
      <c r="G67" s="29"/>
      <c r="H67" s="30"/>
    </row>
    <row r="68">
      <c r="B68" s="12">
        <v>1.0</v>
      </c>
      <c r="C68" s="28"/>
      <c r="D68" s="12"/>
      <c r="E68" s="12"/>
      <c r="F68" s="12"/>
      <c r="G68" s="29"/>
      <c r="H68" s="30"/>
    </row>
    <row r="69">
      <c r="B69" s="12">
        <v>2.0</v>
      </c>
      <c r="C69" s="13"/>
      <c r="D69" s="12"/>
      <c r="E69" s="12"/>
      <c r="F69" s="12"/>
      <c r="G69" s="29"/>
      <c r="H69" s="30"/>
    </row>
    <row r="70">
      <c r="B70" s="12">
        <v>3.0</v>
      </c>
      <c r="C70" s="13"/>
      <c r="D70" s="12"/>
      <c r="E70" s="12"/>
      <c r="F70" s="12"/>
      <c r="G70" s="29"/>
      <c r="H70" s="30"/>
    </row>
    <row r="71">
      <c r="B71" s="20" t="s">
        <v>15</v>
      </c>
      <c r="C71" s="4"/>
      <c r="D71" s="5"/>
      <c r="E71" s="9">
        <f>SUM(E68:E70)</f>
        <v>0</v>
      </c>
      <c r="F71" s="12"/>
      <c r="G71" s="29"/>
      <c r="H71" s="30"/>
    </row>
    <row r="72">
      <c r="B72" s="32" t="s">
        <v>22</v>
      </c>
      <c r="C72" s="4"/>
      <c r="D72" s="4"/>
      <c r="E72" s="4"/>
      <c r="F72" s="5"/>
      <c r="G72" s="29"/>
      <c r="H72" s="30"/>
    </row>
    <row r="73">
      <c r="B73" s="9" t="s">
        <v>2</v>
      </c>
      <c r="C73" s="23" t="s">
        <v>23</v>
      </c>
      <c r="D73" s="20" t="s">
        <v>4</v>
      </c>
      <c r="E73" s="9" t="s">
        <v>5</v>
      </c>
      <c r="F73" s="9" t="s">
        <v>6</v>
      </c>
      <c r="G73" s="29"/>
      <c r="H73" s="30"/>
    </row>
    <row r="74">
      <c r="B74" s="12">
        <v>1.0</v>
      </c>
      <c r="C74" s="28"/>
      <c r="D74" s="12"/>
      <c r="E74" s="12"/>
      <c r="F74" s="12"/>
      <c r="G74" s="29"/>
      <c r="H74" s="30"/>
    </row>
    <row r="75">
      <c r="B75" s="12">
        <v>2.0</v>
      </c>
      <c r="C75" s="13"/>
      <c r="D75" s="12"/>
      <c r="E75" s="12"/>
      <c r="F75" s="12"/>
      <c r="G75" s="29"/>
      <c r="H75" s="30"/>
    </row>
    <row r="76">
      <c r="B76" s="12">
        <v>3.0</v>
      </c>
      <c r="C76" s="13"/>
      <c r="D76" s="12"/>
      <c r="E76" s="12"/>
      <c r="F76" s="12"/>
      <c r="G76" s="29"/>
      <c r="H76" s="30"/>
    </row>
    <row r="77">
      <c r="B77" s="20" t="s">
        <v>15</v>
      </c>
      <c r="C77" s="4"/>
      <c r="D77" s="5"/>
      <c r="E77" s="9">
        <f>SUM(E74:E76)</f>
        <v>0</v>
      </c>
      <c r="F77" s="12"/>
      <c r="G77" s="29"/>
      <c r="H77" s="30"/>
    </row>
    <row r="78">
      <c r="B78" s="32" t="s">
        <v>24</v>
      </c>
      <c r="C78" s="4"/>
      <c r="D78" s="4"/>
      <c r="E78" s="4"/>
      <c r="F78" s="5"/>
      <c r="G78" s="29"/>
      <c r="H78" s="30"/>
    </row>
    <row r="79">
      <c r="B79" s="9" t="s">
        <v>2</v>
      </c>
      <c r="C79" s="33" t="s">
        <v>25</v>
      </c>
      <c r="D79" s="33" t="s">
        <v>26</v>
      </c>
      <c r="E79" s="9" t="s">
        <v>5</v>
      </c>
      <c r="F79" s="9" t="s">
        <v>6</v>
      </c>
      <c r="G79" s="29"/>
      <c r="H79" s="30"/>
    </row>
    <row r="80">
      <c r="B80" s="12">
        <v>1.0</v>
      </c>
      <c r="C80" s="13"/>
      <c r="D80" s="13"/>
      <c r="E80" s="12"/>
      <c r="F80" s="12"/>
      <c r="G80" s="29"/>
      <c r="H80" s="30"/>
    </row>
    <row r="81">
      <c r="B81" s="12">
        <v>2.0</v>
      </c>
      <c r="C81" s="13"/>
      <c r="D81" s="13"/>
      <c r="E81" s="12"/>
      <c r="F81" s="12"/>
      <c r="G81" s="29"/>
      <c r="H81" s="30"/>
    </row>
    <row r="82">
      <c r="B82" s="12">
        <v>3.0</v>
      </c>
      <c r="C82" s="12"/>
      <c r="D82" s="12"/>
      <c r="E82" s="12"/>
      <c r="F82" s="12"/>
      <c r="G82" s="29"/>
      <c r="H82" s="30"/>
    </row>
    <row r="83">
      <c r="B83" s="12">
        <v>4.0</v>
      </c>
      <c r="C83" s="12"/>
      <c r="D83" s="12"/>
      <c r="E83" s="12"/>
      <c r="F83" s="12"/>
      <c r="G83" s="29"/>
      <c r="H83" s="30"/>
    </row>
    <row r="84">
      <c r="B84" s="12">
        <v>5.0</v>
      </c>
      <c r="C84" s="12"/>
      <c r="D84" s="12"/>
      <c r="E84" s="12"/>
      <c r="F84" s="12"/>
      <c r="G84" s="29"/>
      <c r="H84" s="30"/>
    </row>
    <row r="85">
      <c r="B85" s="12">
        <v>6.0</v>
      </c>
      <c r="C85" s="12"/>
      <c r="D85" s="12"/>
      <c r="E85" s="12"/>
      <c r="F85" s="12"/>
      <c r="G85" s="10"/>
      <c r="H85" s="11"/>
    </row>
    <row r="86">
      <c r="B86" s="34"/>
    </row>
    <row r="88">
      <c r="A88" s="1"/>
      <c r="B88" s="3">
        <v>45780.0</v>
      </c>
      <c r="C88" s="4"/>
      <c r="D88" s="4"/>
      <c r="E88" s="4"/>
      <c r="F88" s="4"/>
      <c r="G88" s="4"/>
      <c r="H88" s="5"/>
    </row>
    <row r="89">
      <c r="B89" s="6" t="s">
        <v>0</v>
      </c>
      <c r="C89" s="4"/>
      <c r="D89" s="4"/>
      <c r="E89" s="4"/>
      <c r="F89" s="5"/>
      <c r="G89" s="7" t="s">
        <v>1</v>
      </c>
      <c r="H89" s="8"/>
    </row>
    <row r="90">
      <c r="B90" s="9" t="s">
        <v>2</v>
      </c>
      <c r="C90" s="9" t="s">
        <v>3</v>
      </c>
      <c r="D90" s="9" t="s">
        <v>4</v>
      </c>
      <c r="E90" s="9" t="s">
        <v>5</v>
      </c>
      <c r="F90" s="9" t="s">
        <v>6</v>
      </c>
      <c r="G90" s="10"/>
      <c r="H90" s="11"/>
    </row>
    <row r="91">
      <c r="B91" s="12">
        <v>1.0</v>
      </c>
      <c r="C91" s="13"/>
      <c r="D91" s="12"/>
      <c r="E91" s="12"/>
      <c r="F91" s="12"/>
      <c r="G91" s="14" t="s">
        <v>7</v>
      </c>
      <c r="H91" s="15">
        <f>H48 - SUMIF(F91:F100, "SR A/C - HDFC", E91:E100)-SUMIF(F117:F119, "SR A/C - HDFC", E117:E119)-SUMIF(F111:F113, "SR A/C - HDFC", E111:E113)+SUMIF(F105:F107, "SR A/C - HDFC", E105:E107)+SUMIF(F123:F128, "SR A/C - HDFC", E123:E128)</f>
        <v>3303.73</v>
      </c>
    </row>
    <row r="92">
      <c r="B92" s="12">
        <v>2.0</v>
      </c>
      <c r="C92" s="12"/>
      <c r="D92" s="12"/>
      <c r="E92" s="12"/>
      <c r="F92" s="12"/>
      <c r="G92" s="14" t="s">
        <v>8</v>
      </c>
      <c r="H92" s="15">
        <f>H49 - SUMIF(F91:F100, "DP A/C - Salary", E91:E100)-SUMIF(F117:F119, "DP A/C - Salary", E117:E119)-SUMIF(F111:F113, "DP A/C - Salary", E111:E113)+SUMIF(F105:F107, "DP A/C - Salary", E105:E107)+SUMIF(F123:F128, "DP A/C - Salary", E123:E128)</f>
        <v>5928</v>
      </c>
    </row>
    <row r="93">
      <c r="B93" s="12">
        <v>3.0</v>
      </c>
      <c r="C93" s="12"/>
      <c r="D93" s="12"/>
      <c r="E93" s="12"/>
      <c r="F93" s="12"/>
      <c r="G93" s="14" t="s">
        <v>9</v>
      </c>
      <c r="H93" s="15">
        <f>H50 - SUMIF(F91:F100, "SR CASH", E91:E100)-SUMIF(F117:F119, "SR CASH", E117:E119)-SUMIF(F111:F113, "SR CASH", E111:E113)+SUMIF(F105:F107, "SR CASH", E105:E107)+SUMIF(F123:F128, "SR CASH", E123:E128)</f>
        <v>1633</v>
      </c>
    </row>
    <row r="94">
      <c r="B94" s="12">
        <v>4.0</v>
      </c>
      <c r="C94" s="12"/>
      <c r="D94" s="12"/>
      <c r="E94" s="12"/>
      <c r="F94" s="12"/>
      <c r="G94" s="14" t="s">
        <v>10</v>
      </c>
      <c r="H94" s="15">
        <f>H51 - SUMIF(F91:F100, "DP CASH", E91:E100)-SUMIF(F117:F119, "DP CASH", E117:E119)-SUMIF(F111:F113, "DP CASH", E111:E113)+SUMIF(F105:F107, "DP CASH", E105:E107)+SUMIF(F123:F128, "DP CASH", E123:E128)</f>
        <v>839</v>
      </c>
    </row>
    <row r="95">
      <c r="B95" s="12">
        <v>5.0</v>
      </c>
      <c r="C95" s="12"/>
      <c r="D95" s="12"/>
      <c r="E95" s="12"/>
      <c r="F95" s="12"/>
      <c r="G95" s="14" t="s">
        <v>11</v>
      </c>
      <c r="H95" s="15">
        <f>H52 - SUMIF(F91:F100, "SR A/C - TDCC", E91:E100)-SUMIF(F117:F119, "SR A/C - TDCC", E117:E119)-SUMIF(F111:F113, "SR A/C - TDCC", E111:E113)+SUMIF(F105:F107, "SR A/C - TDCC", E105:E107)+SUMIF(F123:F128, "SR A/C - TDCC", E123:E128)</f>
        <v>106373.4</v>
      </c>
    </row>
    <row r="96">
      <c r="B96" s="12">
        <v>6.0</v>
      </c>
      <c r="C96" s="12"/>
      <c r="D96" s="12"/>
      <c r="E96" s="12"/>
      <c r="F96" s="12"/>
      <c r="G96" s="14" t="s">
        <v>12</v>
      </c>
      <c r="H96" s="15">
        <f>H53 - SUMIF(F91:F100, "DP A/C - IPPB", E91:E100)-SUMIF(F117:F119, "DP A/C - IPPB", E117:E119)-SUMIF(F111:F113, "DP A/C - IPPB", E111:E113)+SUMIF(F105:F107, "DP A/C - IPPB", E105:E107)+SUMIF(F123:F128, "DP A/C - IPPB", E123:E128)</f>
        <v>50</v>
      </c>
    </row>
    <row r="97">
      <c r="B97" s="12">
        <v>7.0</v>
      </c>
      <c r="C97" s="12"/>
      <c r="D97" s="12"/>
      <c r="E97" s="12"/>
      <c r="F97" s="12"/>
      <c r="G97" s="16"/>
      <c r="H97" s="5"/>
    </row>
    <row r="98">
      <c r="B98" s="12">
        <v>8.0</v>
      </c>
      <c r="C98" s="12"/>
      <c r="D98" s="12"/>
      <c r="E98" s="12"/>
      <c r="F98" s="12"/>
      <c r="G98" s="17" t="s">
        <v>13</v>
      </c>
      <c r="H98" s="5"/>
    </row>
    <row r="99">
      <c r="B99" s="12">
        <v>9.0</v>
      </c>
      <c r="C99" s="12"/>
      <c r="D99" s="12"/>
      <c r="E99" s="12"/>
      <c r="F99" s="12"/>
      <c r="G99" s="18">
        <f>E101+G56</f>
        <v>0</v>
      </c>
      <c r="H99" s="5"/>
    </row>
    <row r="100">
      <c r="B100" s="12">
        <v>10.0</v>
      </c>
      <c r="C100" s="12"/>
      <c r="D100" s="12"/>
      <c r="E100" s="12"/>
      <c r="F100" s="12"/>
      <c r="G100" s="19" t="s">
        <v>14</v>
      </c>
      <c r="H100" s="5"/>
    </row>
    <row r="101">
      <c r="B101" s="20" t="s">
        <v>15</v>
      </c>
      <c r="C101" s="4"/>
      <c r="D101" s="5"/>
      <c r="E101" s="9">
        <f>SUM(E91:E100)</f>
        <v>0</v>
      </c>
      <c r="F101" s="12"/>
      <c r="G101" s="16">
        <f>E108+G58</f>
        <v>0</v>
      </c>
      <c r="H101" s="5"/>
    </row>
    <row r="102">
      <c r="B102" s="16"/>
      <c r="C102" s="4"/>
      <c r="D102" s="4"/>
      <c r="E102" s="4"/>
      <c r="F102" s="5"/>
      <c r="G102" s="21" t="s">
        <v>16</v>
      </c>
      <c r="H102" s="5"/>
      <c r="I102" s="1"/>
    </row>
    <row r="103">
      <c r="B103" s="22" t="s">
        <v>17</v>
      </c>
      <c r="C103" s="4"/>
      <c r="D103" s="4"/>
      <c r="E103" s="4"/>
      <c r="F103" s="5"/>
      <c r="G103" s="16">
        <f>E114+G60-SUMIF(C105:C107,"Reimbursement",E105:E107)</f>
        <v>0</v>
      </c>
      <c r="H103" s="5"/>
    </row>
    <row r="104">
      <c r="B104" s="9" t="s">
        <v>2</v>
      </c>
      <c r="C104" s="23" t="s">
        <v>18</v>
      </c>
      <c r="D104" s="20" t="s">
        <v>4</v>
      </c>
      <c r="E104" s="9" t="s">
        <v>5</v>
      </c>
      <c r="F104" s="9" t="s">
        <v>6</v>
      </c>
      <c r="G104" s="24" t="s">
        <v>19</v>
      </c>
      <c r="H104" s="5"/>
    </row>
    <row r="105">
      <c r="B105" s="12">
        <v>1.0</v>
      </c>
      <c r="C105" s="25"/>
      <c r="D105" s="12"/>
      <c r="E105" s="13"/>
      <c r="F105" s="13"/>
      <c r="G105" s="26">
        <f>E120+G62</f>
        <v>0</v>
      </c>
      <c r="H105" s="5"/>
    </row>
    <row r="106">
      <c r="B106" s="12">
        <v>2.0</v>
      </c>
      <c r="C106" s="28"/>
      <c r="D106" s="12"/>
      <c r="E106" s="12"/>
      <c r="F106" s="12"/>
      <c r="G106" s="27"/>
      <c r="H106" s="8"/>
    </row>
    <row r="107">
      <c r="B107" s="12">
        <v>3.0</v>
      </c>
      <c r="C107" s="28"/>
      <c r="D107" s="12"/>
      <c r="E107" s="12"/>
      <c r="F107" s="12"/>
      <c r="G107" s="29"/>
      <c r="H107" s="30"/>
    </row>
    <row r="108">
      <c r="B108" s="20" t="s">
        <v>15</v>
      </c>
      <c r="C108" s="4"/>
      <c r="D108" s="5"/>
      <c r="E108" s="9">
        <f>SUM(E105:E107)</f>
        <v>0</v>
      </c>
      <c r="F108" s="12"/>
      <c r="G108" s="29"/>
      <c r="H108" s="30"/>
    </row>
    <row r="109">
      <c r="B109" s="31" t="s">
        <v>20</v>
      </c>
      <c r="C109" s="4"/>
      <c r="D109" s="4"/>
      <c r="E109" s="4"/>
      <c r="F109" s="5"/>
      <c r="G109" s="29"/>
      <c r="H109" s="30"/>
    </row>
    <row r="110">
      <c r="B110" s="9" t="s">
        <v>2</v>
      </c>
      <c r="C110" s="23" t="s">
        <v>21</v>
      </c>
      <c r="D110" s="20" t="s">
        <v>4</v>
      </c>
      <c r="E110" s="9" t="s">
        <v>5</v>
      </c>
      <c r="F110" s="9" t="s">
        <v>6</v>
      </c>
      <c r="G110" s="29"/>
      <c r="H110" s="30"/>
    </row>
    <row r="111">
      <c r="B111" s="12">
        <v>1.0</v>
      </c>
      <c r="C111" s="28"/>
      <c r="D111" s="12"/>
      <c r="E111" s="12"/>
      <c r="F111" s="12"/>
      <c r="G111" s="29"/>
      <c r="H111" s="30"/>
    </row>
    <row r="112">
      <c r="B112" s="12">
        <v>2.0</v>
      </c>
      <c r="C112" s="13"/>
      <c r="D112" s="12"/>
      <c r="E112" s="12"/>
      <c r="F112" s="12"/>
      <c r="G112" s="29"/>
      <c r="H112" s="30"/>
    </row>
    <row r="113">
      <c r="B113" s="12">
        <v>3.0</v>
      </c>
      <c r="C113" s="13"/>
      <c r="D113" s="12"/>
      <c r="E113" s="12"/>
      <c r="F113" s="12"/>
      <c r="G113" s="29"/>
      <c r="H113" s="30"/>
    </row>
    <row r="114">
      <c r="B114" s="20" t="s">
        <v>15</v>
      </c>
      <c r="C114" s="4"/>
      <c r="D114" s="5"/>
      <c r="E114" s="9">
        <f>SUM(E111:E113)</f>
        <v>0</v>
      </c>
      <c r="F114" s="12"/>
      <c r="G114" s="29"/>
      <c r="H114" s="30"/>
    </row>
    <row r="115">
      <c r="B115" s="32" t="s">
        <v>22</v>
      </c>
      <c r="C115" s="4"/>
      <c r="D115" s="4"/>
      <c r="E115" s="4"/>
      <c r="F115" s="5"/>
      <c r="G115" s="29"/>
      <c r="H115" s="30"/>
    </row>
    <row r="116">
      <c r="B116" s="9" t="s">
        <v>2</v>
      </c>
      <c r="C116" s="23" t="s">
        <v>23</v>
      </c>
      <c r="D116" s="20" t="s">
        <v>4</v>
      </c>
      <c r="E116" s="9" t="s">
        <v>5</v>
      </c>
      <c r="F116" s="9" t="s">
        <v>6</v>
      </c>
      <c r="G116" s="29"/>
      <c r="H116" s="30"/>
    </row>
    <row r="117">
      <c r="B117" s="12">
        <v>1.0</v>
      </c>
      <c r="C117" s="28"/>
      <c r="D117" s="12"/>
      <c r="E117" s="12"/>
      <c r="F117" s="12"/>
      <c r="G117" s="29"/>
      <c r="H117" s="30"/>
    </row>
    <row r="118">
      <c r="B118" s="12">
        <v>2.0</v>
      </c>
      <c r="C118" s="13"/>
      <c r="D118" s="12"/>
      <c r="E118" s="12"/>
      <c r="F118" s="12"/>
      <c r="G118" s="29"/>
      <c r="H118" s="30"/>
    </row>
    <row r="119">
      <c r="B119" s="12">
        <v>3.0</v>
      </c>
      <c r="C119" s="13"/>
      <c r="D119" s="12"/>
      <c r="E119" s="12"/>
      <c r="F119" s="12"/>
      <c r="G119" s="29"/>
      <c r="H119" s="30"/>
    </row>
    <row r="120">
      <c r="B120" s="20" t="s">
        <v>15</v>
      </c>
      <c r="C120" s="4"/>
      <c r="D120" s="5"/>
      <c r="E120" s="9">
        <f>SUM(E117:E119)</f>
        <v>0</v>
      </c>
      <c r="F120" s="12"/>
      <c r="G120" s="29"/>
      <c r="H120" s="30"/>
    </row>
    <row r="121">
      <c r="B121" s="32" t="s">
        <v>24</v>
      </c>
      <c r="C121" s="4"/>
      <c r="D121" s="4"/>
      <c r="E121" s="4"/>
      <c r="F121" s="5"/>
      <c r="G121" s="29"/>
      <c r="H121" s="30"/>
    </row>
    <row r="122">
      <c r="B122" s="9" t="s">
        <v>2</v>
      </c>
      <c r="C122" s="33" t="s">
        <v>25</v>
      </c>
      <c r="D122" s="33" t="s">
        <v>26</v>
      </c>
      <c r="E122" s="9" t="s">
        <v>5</v>
      </c>
      <c r="F122" s="9" t="s">
        <v>6</v>
      </c>
      <c r="G122" s="29"/>
      <c r="H122" s="30"/>
    </row>
    <row r="123">
      <c r="B123" s="12">
        <v>1.0</v>
      </c>
      <c r="C123" s="13"/>
      <c r="D123" s="13"/>
      <c r="E123" s="12"/>
      <c r="F123" s="12"/>
      <c r="G123" s="29"/>
      <c r="H123" s="30"/>
    </row>
    <row r="124">
      <c r="B124" s="12">
        <v>2.0</v>
      </c>
      <c r="C124" s="13"/>
      <c r="D124" s="13"/>
      <c r="E124" s="12"/>
      <c r="F124" s="12"/>
      <c r="G124" s="29"/>
      <c r="H124" s="30"/>
    </row>
    <row r="125">
      <c r="B125" s="12">
        <v>3.0</v>
      </c>
      <c r="C125" s="12"/>
      <c r="D125" s="12"/>
      <c r="E125" s="12"/>
      <c r="F125" s="12"/>
      <c r="G125" s="29"/>
      <c r="H125" s="30"/>
    </row>
    <row r="126">
      <c r="B126" s="12">
        <v>4.0</v>
      </c>
      <c r="C126" s="12"/>
      <c r="D126" s="12"/>
      <c r="E126" s="12"/>
      <c r="F126" s="12"/>
      <c r="G126" s="29"/>
      <c r="H126" s="30"/>
    </row>
    <row r="127">
      <c r="B127" s="12">
        <v>5.0</v>
      </c>
      <c r="C127" s="12"/>
      <c r="D127" s="12"/>
      <c r="E127" s="12"/>
      <c r="F127" s="12"/>
      <c r="G127" s="29"/>
      <c r="H127" s="30"/>
    </row>
    <row r="128">
      <c r="B128" s="12">
        <v>6.0</v>
      </c>
      <c r="C128" s="12"/>
      <c r="D128" s="12"/>
      <c r="E128" s="12"/>
      <c r="F128" s="12"/>
      <c r="G128" s="10"/>
      <c r="H128" s="11"/>
    </row>
    <row r="129">
      <c r="B129" s="34"/>
    </row>
    <row r="131">
      <c r="A131" s="1"/>
      <c r="B131" s="3">
        <v>45781.0</v>
      </c>
      <c r="C131" s="4"/>
      <c r="D131" s="4"/>
      <c r="E131" s="4"/>
      <c r="F131" s="4"/>
      <c r="G131" s="4"/>
      <c r="H131" s="5"/>
    </row>
    <row r="132">
      <c r="B132" s="6" t="s">
        <v>0</v>
      </c>
      <c r="C132" s="4"/>
      <c r="D132" s="4"/>
      <c r="E132" s="4"/>
      <c r="F132" s="5"/>
      <c r="G132" s="7" t="s">
        <v>1</v>
      </c>
      <c r="H132" s="8"/>
    </row>
    <row r="133">
      <c r="B133" s="9" t="s">
        <v>2</v>
      </c>
      <c r="C133" s="9" t="s">
        <v>3</v>
      </c>
      <c r="D133" s="9" t="s">
        <v>4</v>
      </c>
      <c r="E133" s="9" t="s">
        <v>5</v>
      </c>
      <c r="F133" s="9" t="s">
        <v>6</v>
      </c>
      <c r="G133" s="10"/>
      <c r="H133" s="11"/>
    </row>
    <row r="134">
      <c r="B134" s="12">
        <v>1.0</v>
      </c>
      <c r="C134" s="13"/>
      <c r="D134" s="13"/>
      <c r="E134" s="13"/>
      <c r="F134" s="13"/>
      <c r="G134" s="14" t="s">
        <v>7</v>
      </c>
      <c r="H134" s="15">
        <f>H91 - SUMIF(F134:F143, "SR A/C - HDFC", E134:E143)-SUMIF(F160:F162, "SR A/C - HDFC", E160:E162)-SUMIF(F154:F156, "SR A/C - HDFC", E154:E156)+SUMIF(F148:F150, "SR A/C - HDFC", E148:E150)+SUMIF(F166:F171, "SR A/C - HDFC", E166:E171)</f>
        <v>3303.73</v>
      </c>
    </row>
    <row r="135">
      <c r="B135" s="12">
        <v>2.0</v>
      </c>
      <c r="C135" s="13"/>
      <c r="D135" s="13"/>
      <c r="E135" s="13"/>
      <c r="F135" s="13"/>
      <c r="G135" s="14" t="s">
        <v>8</v>
      </c>
      <c r="H135" s="15">
        <f>H92 - SUMIF(F134:F143, "DP A/C - Salary", E134:E143)-SUMIF(F160:F162, "DP A/C - Salary", E160:E162)-SUMIF(F154:F156, "DP A/C - Salary", E154:E156)+SUMIF(F148:F150, "DP A/C - Salary", E148:E150)+SUMIF(F166:F171, "DP A/C - Salary", E166:E171)</f>
        <v>5928</v>
      </c>
    </row>
    <row r="136">
      <c r="B136" s="12">
        <v>3.0</v>
      </c>
      <c r="C136" s="12"/>
      <c r="D136" s="12"/>
      <c r="E136" s="12"/>
      <c r="F136" s="12"/>
      <c r="G136" s="14" t="s">
        <v>9</v>
      </c>
      <c r="H136" s="15">
        <f>H93 - SUMIF(F134:F143, "SR CASH", E134:E143)-SUMIF(F160:F162, "SR CASH", E160:E162)-SUMIF(F154:F156, "SR CASH", E154:E156)+SUMIF(F148:F150, "SR CASH", E148:E150)+SUMIF(F166:F171, "SR CASH", E166:E171)</f>
        <v>1633</v>
      </c>
    </row>
    <row r="137">
      <c r="B137" s="12">
        <v>4.0</v>
      </c>
      <c r="C137" s="12"/>
      <c r="D137" s="12"/>
      <c r="E137" s="12"/>
      <c r="F137" s="12"/>
      <c r="G137" s="14" t="s">
        <v>10</v>
      </c>
      <c r="H137" s="15">
        <f>H94 - SUMIF(F134:F143, "DP CASH", E134:E143)-SUMIF(F160:F162, "DP CASH", E160:E162)-SUMIF(F154:F156, "DP CASH", E154:E156)+SUMIF(F148:F150, "DP CASH", E148:E150)+SUMIF(F166:F171, "DP CASH", E166:E171)</f>
        <v>839</v>
      </c>
    </row>
    <row r="138">
      <c r="B138" s="12">
        <v>5.0</v>
      </c>
      <c r="C138" s="12"/>
      <c r="D138" s="12"/>
      <c r="E138" s="12"/>
      <c r="F138" s="12"/>
      <c r="G138" s="14" t="s">
        <v>11</v>
      </c>
      <c r="H138" s="15">
        <f>H95 - SUMIF(F134:F143, "SR A/C - TDCC", E134:E143)-SUMIF(F160:F162, "SR A/C - TDCC", E160:E162)-SUMIF(F154:F156, "SR A/C - TDCC", E154:E156)+SUMIF(F148:F150, "SR A/C - TDCC", E148:E150)+SUMIF(F166:F171, "SR A/C - TDCC", E166:E171)</f>
        <v>106373.4</v>
      </c>
    </row>
    <row r="139">
      <c r="B139" s="12">
        <v>6.0</v>
      </c>
      <c r="C139" s="12"/>
      <c r="D139" s="12"/>
      <c r="E139" s="12"/>
      <c r="F139" s="12"/>
      <c r="G139" s="14" t="s">
        <v>12</v>
      </c>
      <c r="H139" s="15">
        <f>H96 - SUMIF(F134:F143, "DP A/C - IPPB", E134:E143)-SUMIF(F160:F162, "DP A/C - IPPB", E160:E162)-SUMIF(F154:F156, "DP A/C - IPPB", E154:E156)+SUMIF(F148:F150, "DP A/C - IPPB", E148:E150)+SUMIF(F166:F171, "DP A/C - IPPB", E166:E171)</f>
        <v>50</v>
      </c>
    </row>
    <row r="140">
      <c r="B140" s="12">
        <v>7.0</v>
      </c>
      <c r="C140" s="12"/>
      <c r="D140" s="12"/>
      <c r="E140" s="12"/>
      <c r="F140" s="12"/>
      <c r="G140" s="16"/>
      <c r="H140" s="5"/>
    </row>
    <row r="141">
      <c r="B141" s="12">
        <v>8.0</v>
      </c>
      <c r="C141" s="12"/>
      <c r="D141" s="12"/>
      <c r="E141" s="12"/>
      <c r="F141" s="12"/>
      <c r="G141" s="17" t="s">
        <v>13</v>
      </c>
      <c r="H141" s="5"/>
    </row>
    <row r="142">
      <c r="B142" s="12">
        <v>9.0</v>
      </c>
      <c r="C142" s="12"/>
      <c r="D142" s="12"/>
      <c r="E142" s="12"/>
      <c r="F142" s="12"/>
      <c r="G142" s="18">
        <f>E144+G99</f>
        <v>0</v>
      </c>
      <c r="H142" s="5"/>
    </row>
    <row r="143">
      <c r="B143" s="12">
        <v>10.0</v>
      </c>
      <c r="C143" s="12"/>
      <c r="D143" s="12"/>
      <c r="E143" s="12"/>
      <c r="F143" s="12"/>
      <c r="G143" s="19" t="s">
        <v>14</v>
      </c>
      <c r="H143" s="5"/>
    </row>
    <row r="144">
      <c r="B144" s="20" t="s">
        <v>15</v>
      </c>
      <c r="C144" s="4"/>
      <c r="D144" s="5"/>
      <c r="E144" s="9">
        <f>SUM(E134:E143)</f>
        <v>0</v>
      </c>
      <c r="F144" s="12"/>
      <c r="G144" s="16">
        <f>E151+G101</f>
        <v>0</v>
      </c>
      <c r="H144" s="5"/>
    </row>
    <row r="145">
      <c r="B145" s="16"/>
      <c r="C145" s="4"/>
      <c r="D145" s="4"/>
      <c r="E145" s="4"/>
      <c r="F145" s="5"/>
      <c r="G145" s="21" t="s">
        <v>16</v>
      </c>
      <c r="H145" s="5"/>
      <c r="I145" s="1"/>
    </row>
    <row r="146">
      <c r="B146" s="22" t="s">
        <v>17</v>
      </c>
      <c r="C146" s="4"/>
      <c r="D146" s="4"/>
      <c r="E146" s="4"/>
      <c r="F146" s="5"/>
      <c r="G146" s="16">
        <f>E157+G103-SUMIF(C148:C150,"Reimbursement",E148:E150)</f>
        <v>0</v>
      </c>
      <c r="H146" s="5"/>
    </row>
    <row r="147">
      <c r="B147" s="9" t="s">
        <v>2</v>
      </c>
      <c r="C147" s="23" t="s">
        <v>18</v>
      </c>
      <c r="D147" s="20" t="s">
        <v>4</v>
      </c>
      <c r="E147" s="9" t="s">
        <v>5</v>
      </c>
      <c r="F147" s="9" t="s">
        <v>6</v>
      </c>
      <c r="G147" s="24" t="s">
        <v>19</v>
      </c>
      <c r="H147" s="5"/>
    </row>
    <row r="148">
      <c r="B148" s="12">
        <v>1.0</v>
      </c>
      <c r="C148" s="25"/>
      <c r="D148" s="12"/>
      <c r="E148" s="13"/>
      <c r="F148" s="12"/>
      <c r="G148" s="26">
        <f>E163+G105</f>
        <v>0</v>
      </c>
      <c r="H148" s="5"/>
    </row>
    <row r="149">
      <c r="B149" s="12">
        <v>2.0</v>
      </c>
      <c r="C149" s="28"/>
      <c r="D149" s="12"/>
      <c r="E149" s="12"/>
      <c r="F149" s="12"/>
      <c r="G149" s="27"/>
      <c r="H149" s="8"/>
    </row>
    <row r="150">
      <c r="B150" s="12">
        <v>3.0</v>
      </c>
      <c r="C150" s="28"/>
      <c r="D150" s="12"/>
      <c r="E150" s="12"/>
      <c r="F150" s="12"/>
      <c r="G150" s="29"/>
      <c r="H150" s="30"/>
    </row>
    <row r="151">
      <c r="B151" s="20" t="s">
        <v>15</v>
      </c>
      <c r="C151" s="4"/>
      <c r="D151" s="5"/>
      <c r="E151" s="9">
        <f>SUM(E148:E150)</f>
        <v>0</v>
      </c>
      <c r="F151" s="12"/>
      <c r="G151" s="29"/>
      <c r="H151" s="30"/>
    </row>
    <row r="152">
      <c r="B152" s="31" t="s">
        <v>20</v>
      </c>
      <c r="C152" s="4"/>
      <c r="D152" s="4"/>
      <c r="E152" s="4"/>
      <c r="F152" s="5"/>
      <c r="G152" s="29"/>
      <c r="H152" s="30"/>
    </row>
    <row r="153">
      <c r="B153" s="9" t="s">
        <v>2</v>
      </c>
      <c r="C153" s="23" t="s">
        <v>21</v>
      </c>
      <c r="D153" s="20" t="s">
        <v>4</v>
      </c>
      <c r="E153" s="9" t="s">
        <v>5</v>
      </c>
      <c r="F153" s="9" t="s">
        <v>6</v>
      </c>
      <c r="G153" s="29"/>
      <c r="H153" s="30"/>
    </row>
    <row r="154">
      <c r="B154" s="12">
        <v>1.0</v>
      </c>
      <c r="C154" s="28"/>
      <c r="D154" s="12"/>
      <c r="E154" s="12"/>
      <c r="F154" s="12"/>
      <c r="G154" s="29"/>
      <c r="H154" s="30"/>
    </row>
    <row r="155">
      <c r="B155" s="12">
        <v>2.0</v>
      </c>
      <c r="C155" s="13"/>
      <c r="D155" s="12"/>
      <c r="E155" s="12"/>
      <c r="F155" s="12"/>
      <c r="G155" s="29"/>
      <c r="H155" s="30"/>
    </row>
    <row r="156">
      <c r="B156" s="12">
        <v>3.0</v>
      </c>
      <c r="C156" s="13"/>
      <c r="D156" s="12"/>
      <c r="E156" s="12"/>
      <c r="F156" s="12"/>
      <c r="G156" s="29"/>
      <c r="H156" s="30"/>
    </row>
    <row r="157">
      <c r="B157" s="20" t="s">
        <v>15</v>
      </c>
      <c r="C157" s="4"/>
      <c r="D157" s="5"/>
      <c r="E157" s="9">
        <f>SUM(E154:E156)</f>
        <v>0</v>
      </c>
      <c r="F157" s="12"/>
      <c r="G157" s="29"/>
      <c r="H157" s="30"/>
    </row>
    <row r="158">
      <c r="B158" s="32" t="s">
        <v>22</v>
      </c>
      <c r="C158" s="4"/>
      <c r="D158" s="4"/>
      <c r="E158" s="4"/>
      <c r="F158" s="5"/>
      <c r="G158" s="29"/>
      <c r="H158" s="30"/>
    </row>
    <row r="159">
      <c r="B159" s="9" t="s">
        <v>2</v>
      </c>
      <c r="C159" s="23" t="s">
        <v>23</v>
      </c>
      <c r="D159" s="20" t="s">
        <v>4</v>
      </c>
      <c r="E159" s="9" t="s">
        <v>5</v>
      </c>
      <c r="F159" s="9" t="s">
        <v>6</v>
      </c>
      <c r="G159" s="29"/>
      <c r="H159" s="30"/>
    </row>
    <row r="160">
      <c r="B160" s="12">
        <v>1.0</v>
      </c>
      <c r="C160" s="25"/>
      <c r="D160" s="13"/>
      <c r="E160" s="13"/>
      <c r="F160" s="13"/>
      <c r="G160" s="29"/>
      <c r="H160" s="30"/>
    </row>
    <row r="161">
      <c r="B161" s="12">
        <v>2.0</v>
      </c>
      <c r="C161" s="13"/>
      <c r="D161" s="12"/>
      <c r="E161" s="12"/>
      <c r="F161" s="12"/>
      <c r="G161" s="29"/>
      <c r="H161" s="30"/>
    </row>
    <row r="162">
      <c r="B162" s="12">
        <v>3.0</v>
      </c>
      <c r="C162" s="13"/>
      <c r="D162" s="12"/>
      <c r="E162" s="12"/>
      <c r="F162" s="12"/>
      <c r="G162" s="29"/>
      <c r="H162" s="30"/>
    </row>
    <row r="163">
      <c r="B163" s="20" t="s">
        <v>15</v>
      </c>
      <c r="C163" s="4"/>
      <c r="D163" s="5"/>
      <c r="E163" s="9">
        <f>SUM(E160:E162)</f>
        <v>0</v>
      </c>
      <c r="F163" s="12"/>
      <c r="G163" s="29"/>
      <c r="H163" s="30"/>
    </row>
    <row r="164">
      <c r="B164" s="32" t="s">
        <v>24</v>
      </c>
      <c r="C164" s="4"/>
      <c r="D164" s="4"/>
      <c r="E164" s="4"/>
      <c r="F164" s="5"/>
      <c r="G164" s="29"/>
      <c r="H164" s="30"/>
    </row>
    <row r="165">
      <c r="B165" s="9" t="s">
        <v>2</v>
      </c>
      <c r="C165" s="33" t="s">
        <v>25</v>
      </c>
      <c r="D165" s="33" t="s">
        <v>26</v>
      </c>
      <c r="E165" s="9" t="s">
        <v>5</v>
      </c>
      <c r="F165" s="9" t="s">
        <v>6</v>
      </c>
      <c r="G165" s="29"/>
      <c r="H165" s="30"/>
    </row>
    <row r="166">
      <c r="B166" s="12">
        <v>1.0</v>
      </c>
      <c r="C166" s="13"/>
      <c r="D166" s="13"/>
      <c r="E166" s="13"/>
      <c r="F166" s="13"/>
      <c r="G166" s="29"/>
      <c r="H166" s="30"/>
    </row>
    <row r="167">
      <c r="B167" s="12">
        <v>2.0</v>
      </c>
      <c r="C167" s="13"/>
      <c r="D167" s="13"/>
      <c r="E167" s="13"/>
      <c r="F167" s="13"/>
      <c r="G167" s="29"/>
      <c r="H167" s="30"/>
    </row>
    <row r="168">
      <c r="B168" s="12">
        <v>3.0</v>
      </c>
      <c r="C168" s="12"/>
      <c r="D168" s="12"/>
      <c r="E168" s="12"/>
      <c r="F168" s="12"/>
      <c r="G168" s="29"/>
      <c r="H168" s="30"/>
    </row>
    <row r="169">
      <c r="B169" s="12">
        <v>4.0</v>
      </c>
      <c r="C169" s="12"/>
      <c r="D169" s="12"/>
      <c r="E169" s="12"/>
      <c r="F169" s="12"/>
      <c r="G169" s="29"/>
      <c r="H169" s="30"/>
    </row>
    <row r="170">
      <c r="B170" s="12">
        <v>5.0</v>
      </c>
      <c r="C170" s="12"/>
      <c r="D170" s="12"/>
      <c r="E170" s="12"/>
      <c r="F170" s="12"/>
      <c r="G170" s="29"/>
      <c r="H170" s="30"/>
    </row>
    <row r="171">
      <c r="B171" s="12">
        <v>6.0</v>
      </c>
      <c r="C171" s="12"/>
      <c r="D171" s="12"/>
      <c r="E171" s="12"/>
      <c r="F171" s="12"/>
      <c r="G171" s="10"/>
      <c r="H171" s="11"/>
    </row>
    <row r="172">
      <c r="B172" s="34"/>
    </row>
    <row r="174">
      <c r="A174" s="1"/>
      <c r="B174" s="3">
        <v>45782.0</v>
      </c>
      <c r="C174" s="4"/>
      <c r="D174" s="4"/>
      <c r="E174" s="4"/>
      <c r="F174" s="4"/>
      <c r="G174" s="4"/>
      <c r="H174" s="5"/>
    </row>
    <row r="175">
      <c r="B175" s="6" t="s">
        <v>0</v>
      </c>
      <c r="C175" s="4"/>
      <c r="D175" s="4"/>
      <c r="E175" s="4"/>
      <c r="F175" s="5"/>
      <c r="G175" s="7" t="s">
        <v>1</v>
      </c>
      <c r="H175" s="8"/>
    </row>
    <row r="176">
      <c r="B176" s="9" t="s">
        <v>2</v>
      </c>
      <c r="C176" s="9" t="s">
        <v>3</v>
      </c>
      <c r="D176" s="9" t="s">
        <v>4</v>
      </c>
      <c r="E176" s="9" t="s">
        <v>5</v>
      </c>
      <c r="F176" s="9" t="s">
        <v>6</v>
      </c>
      <c r="G176" s="10"/>
      <c r="H176" s="11"/>
    </row>
    <row r="177">
      <c r="B177" s="12">
        <v>1.0</v>
      </c>
      <c r="C177" s="13"/>
      <c r="D177" s="13"/>
      <c r="E177" s="13"/>
      <c r="F177" s="12"/>
      <c r="G177" s="14" t="s">
        <v>7</v>
      </c>
      <c r="H177" s="15">
        <f>H134 - SUMIF(F177:F186, "SR A/C - HDFC", E177:E186)-SUMIF(F203:F205, "SR A/C - HDFC", E203:E205)-SUMIF(F197:F199, "SR A/C - HDFC", E197:E199)+SUMIF(F191:F193, "SR A/C - HDFC", E191:E193)+SUMIF(F209:F214, "SR A/C - HDFC", E209:E214)</f>
        <v>3303.73</v>
      </c>
    </row>
    <row r="178">
      <c r="B178" s="12">
        <v>2.0</v>
      </c>
      <c r="C178" s="13"/>
      <c r="D178" s="13"/>
      <c r="E178" s="13"/>
      <c r="F178" s="13"/>
      <c r="G178" s="14" t="s">
        <v>8</v>
      </c>
      <c r="H178" s="15">
        <f>H135 - SUMIF(F177:F186, "DP A/C - Salary", E177:E186)-SUMIF(F203:F205, "DP A/C - Salary", E203:E205)-SUMIF(F197:F199, "DP A/C - Salary", E197:E199)+SUMIF(F191:F193, "DP A/C - Salary", E191:E193)+SUMIF(F209:F214, "DP A/C - Salary", E209:E214)</f>
        <v>5928</v>
      </c>
    </row>
    <row r="179">
      <c r="B179" s="12">
        <v>3.0</v>
      </c>
      <c r="C179" s="12"/>
      <c r="D179" s="12"/>
      <c r="E179" s="12"/>
      <c r="F179" s="12"/>
      <c r="G179" s="14" t="s">
        <v>9</v>
      </c>
      <c r="H179" s="15">
        <f>H136 - SUMIF(F177:F186, "SR CASH", E177:E186)-SUMIF(F203:F205, "SR CASH", E203:E205)-SUMIF(F197:F199, "SR CASH", E197:E199)+SUMIF(F191:F193, "SR CASH", E191:E193)+SUMIF(F209:F214, "SR CASH", E209:E214)</f>
        <v>1633</v>
      </c>
    </row>
    <row r="180">
      <c r="B180" s="12">
        <v>4.0</v>
      </c>
      <c r="C180" s="12"/>
      <c r="D180" s="12"/>
      <c r="E180" s="12"/>
      <c r="F180" s="12"/>
      <c r="G180" s="14" t="s">
        <v>10</v>
      </c>
      <c r="H180" s="15">
        <f>H137 - SUMIF(F177:F186, "DP CASH", E177:E186)-SUMIF(F203:F205, "DP CASH", E203:E205)-SUMIF(F197:F199, "DP CASH", E197:E199)+SUMIF(F191:F193, "DP CASH", E191:E193)+SUMIF(F209:F214, "DP CASH", E209:E214)</f>
        <v>839</v>
      </c>
    </row>
    <row r="181">
      <c r="B181" s="12">
        <v>5.0</v>
      </c>
      <c r="C181" s="12"/>
      <c r="D181" s="12"/>
      <c r="E181" s="12"/>
      <c r="F181" s="12"/>
      <c r="G181" s="14" t="s">
        <v>11</v>
      </c>
      <c r="H181" s="15">
        <f>H138 - SUMIF(F177:F186, "SR A/C - TDCC", E177:E186)-SUMIF(F203:F205, "SR A/C - TDCC", E203:E205)-SUMIF(F197:F199, "SR A/C - TDCC", E197:E199)+SUMIF(F191:F193, "SR A/C - TDCC", E191:E193)+SUMIF(F209:F214, "SR A/C - TDCC", E209:E214)</f>
        <v>106373.4</v>
      </c>
    </row>
    <row r="182">
      <c r="B182" s="12">
        <v>6.0</v>
      </c>
      <c r="C182" s="12"/>
      <c r="D182" s="12"/>
      <c r="E182" s="12"/>
      <c r="F182" s="12"/>
      <c r="G182" s="14" t="s">
        <v>12</v>
      </c>
      <c r="H182" s="15">
        <f>H139 - SUMIF(F177:F186, "DP A/C - IPPB", E177:E186)-SUMIF(F203:F205, "DP A/C - IPPB", E203:E205)-SUMIF(F197:F199, "DP A/C - IPPB", E197:E199)+SUMIF(F191:F193, "DP A/C - IPPB", E191:E193)+SUMIF(F209:F214, "DP A/C - IPPB", E209:E214)</f>
        <v>50</v>
      </c>
    </row>
    <row r="183">
      <c r="B183" s="12">
        <v>7.0</v>
      </c>
      <c r="C183" s="12"/>
      <c r="D183" s="12"/>
      <c r="E183" s="12"/>
      <c r="F183" s="12"/>
      <c r="G183" s="16"/>
      <c r="H183" s="5"/>
    </row>
    <row r="184">
      <c r="B184" s="12">
        <v>8.0</v>
      </c>
      <c r="C184" s="12"/>
      <c r="D184" s="12"/>
      <c r="E184" s="12"/>
      <c r="F184" s="12"/>
      <c r="G184" s="17" t="s">
        <v>13</v>
      </c>
      <c r="H184" s="5"/>
    </row>
    <row r="185">
      <c r="B185" s="12">
        <v>9.0</v>
      </c>
      <c r="C185" s="12"/>
      <c r="D185" s="12"/>
      <c r="E185" s="12"/>
      <c r="F185" s="12"/>
      <c r="G185" s="18">
        <f>E187+G142</f>
        <v>0</v>
      </c>
      <c r="H185" s="5"/>
    </row>
    <row r="186">
      <c r="B186" s="12">
        <v>10.0</v>
      </c>
      <c r="C186" s="12"/>
      <c r="D186" s="12"/>
      <c r="E186" s="12"/>
      <c r="F186" s="12"/>
      <c r="G186" s="19" t="s">
        <v>14</v>
      </c>
      <c r="H186" s="5"/>
    </row>
    <row r="187">
      <c r="B187" s="20" t="s">
        <v>15</v>
      </c>
      <c r="C187" s="4"/>
      <c r="D187" s="5"/>
      <c r="E187" s="9">
        <f>SUM(E177:E186)</f>
        <v>0</v>
      </c>
      <c r="F187" s="12"/>
      <c r="G187" s="16">
        <f>E194+G144</f>
        <v>0</v>
      </c>
      <c r="H187" s="5"/>
    </row>
    <row r="188">
      <c r="B188" s="16"/>
      <c r="C188" s="4"/>
      <c r="D188" s="4"/>
      <c r="E188" s="4"/>
      <c r="F188" s="5"/>
      <c r="G188" s="21" t="s">
        <v>16</v>
      </c>
      <c r="H188" s="5"/>
      <c r="I188" s="1"/>
    </row>
    <row r="189">
      <c r="B189" s="22" t="s">
        <v>17</v>
      </c>
      <c r="C189" s="4"/>
      <c r="D189" s="4"/>
      <c r="E189" s="4"/>
      <c r="F189" s="5"/>
      <c r="G189" s="16">
        <f>E200+G146-SUMIF(C191:C193,"Reimbursement",E191:E193)</f>
        <v>0</v>
      </c>
      <c r="H189" s="5"/>
    </row>
    <row r="190">
      <c r="B190" s="9" t="s">
        <v>2</v>
      </c>
      <c r="C190" s="23" t="s">
        <v>18</v>
      </c>
      <c r="D190" s="20" t="s">
        <v>4</v>
      </c>
      <c r="E190" s="9" t="s">
        <v>5</v>
      </c>
      <c r="F190" s="9" t="s">
        <v>6</v>
      </c>
      <c r="G190" s="24" t="s">
        <v>19</v>
      </c>
      <c r="H190" s="5"/>
    </row>
    <row r="191">
      <c r="B191" s="12">
        <v>1.0</v>
      </c>
      <c r="C191" s="25"/>
      <c r="D191" s="12"/>
      <c r="E191" s="13"/>
      <c r="F191" s="13"/>
      <c r="G191" s="26">
        <f>E206+G148</f>
        <v>0</v>
      </c>
      <c r="H191" s="5"/>
    </row>
    <row r="192">
      <c r="B192" s="12">
        <v>2.0</v>
      </c>
      <c r="C192" s="28"/>
      <c r="D192" s="12"/>
      <c r="E192" s="12"/>
      <c r="F192" s="12"/>
      <c r="G192" s="27"/>
      <c r="H192" s="8"/>
    </row>
    <row r="193">
      <c r="B193" s="12">
        <v>3.0</v>
      </c>
      <c r="C193" s="28"/>
      <c r="D193" s="12"/>
      <c r="E193" s="12"/>
      <c r="F193" s="12"/>
      <c r="G193" s="29"/>
      <c r="H193" s="30"/>
    </row>
    <row r="194">
      <c r="B194" s="20" t="s">
        <v>15</v>
      </c>
      <c r="C194" s="4"/>
      <c r="D194" s="5"/>
      <c r="E194" s="9">
        <f>SUM(E191:E193)</f>
        <v>0</v>
      </c>
      <c r="F194" s="12"/>
      <c r="G194" s="29"/>
      <c r="H194" s="30"/>
    </row>
    <row r="195">
      <c r="B195" s="31" t="s">
        <v>20</v>
      </c>
      <c r="C195" s="4"/>
      <c r="D195" s="4"/>
      <c r="E195" s="4"/>
      <c r="F195" s="5"/>
      <c r="G195" s="29"/>
      <c r="H195" s="30"/>
    </row>
    <row r="196">
      <c r="B196" s="9" t="s">
        <v>2</v>
      </c>
      <c r="C196" s="23" t="s">
        <v>21</v>
      </c>
      <c r="D196" s="20" t="s">
        <v>4</v>
      </c>
      <c r="E196" s="9" t="s">
        <v>5</v>
      </c>
      <c r="F196" s="9" t="s">
        <v>6</v>
      </c>
      <c r="G196" s="29"/>
      <c r="H196" s="30"/>
    </row>
    <row r="197">
      <c r="B197" s="12">
        <v>1.0</v>
      </c>
      <c r="C197" s="28"/>
      <c r="D197" s="12"/>
      <c r="E197" s="12"/>
      <c r="F197" s="12"/>
      <c r="G197" s="29"/>
      <c r="H197" s="30"/>
    </row>
    <row r="198">
      <c r="B198" s="12">
        <v>2.0</v>
      </c>
      <c r="C198" s="13"/>
      <c r="D198" s="12"/>
      <c r="E198" s="12"/>
      <c r="F198" s="12"/>
      <c r="G198" s="29"/>
      <c r="H198" s="30"/>
    </row>
    <row r="199">
      <c r="B199" s="12">
        <v>3.0</v>
      </c>
      <c r="C199" s="13"/>
      <c r="D199" s="12"/>
      <c r="E199" s="12"/>
      <c r="F199" s="12"/>
      <c r="G199" s="29"/>
      <c r="H199" s="30"/>
    </row>
    <row r="200">
      <c r="B200" s="20" t="s">
        <v>15</v>
      </c>
      <c r="C200" s="4"/>
      <c r="D200" s="5"/>
      <c r="E200" s="9">
        <f>SUM(E197:E199)</f>
        <v>0</v>
      </c>
      <c r="F200" s="12"/>
      <c r="G200" s="29"/>
      <c r="H200" s="30"/>
    </row>
    <row r="201">
      <c r="B201" s="32" t="s">
        <v>22</v>
      </c>
      <c r="C201" s="4"/>
      <c r="D201" s="4"/>
      <c r="E201" s="4"/>
      <c r="F201" s="5"/>
      <c r="G201" s="29"/>
      <c r="H201" s="30"/>
    </row>
    <row r="202">
      <c r="B202" s="9" t="s">
        <v>2</v>
      </c>
      <c r="C202" s="23" t="s">
        <v>23</v>
      </c>
      <c r="D202" s="20" t="s">
        <v>4</v>
      </c>
      <c r="E202" s="9" t="s">
        <v>5</v>
      </c>
      <c r="F202" s="9" t="s">
        <v>6</v>
      </c>
      <c r="G202" s="29"/>
      <c r="H202" s="30"/>
    </row>
    <row r="203">
      <c r="B203" s="12">
        <v>1.0</v>
      </c>
      <c r="C203" s="28"/>
      <c r="D203" s="12"/>
      <c r="E203" s="12"/>
      <c r="F203" s="12"/>
      <c r="G203" s="29"/>
      <c r="H203" s="30"/>
    </row>
    <row r="204">
      <c r="B204" s="12">
        <v>2.0</v>
      </c>
      <c r="C204" s="13"/>
      <c r="D204" s="12"/>
      <c r="E204" s="12"/>
      <c r="F204" s="12"/>
      <c r="G204" s="29"/>
      <c r="H204" s="30"/>
    </row>
    <row r="205">
      <c r="B205" s="12">
        <v>3.0</v>
      </c>
      <c r="C205" s="13"/>
      <c r="D205" s="12"/>
      <c r="E205" s="12"/>
      <c r="F205" s="12"/>
      <c r="G205" s="29"/>
      <c r="H205" s="30"/>
    </row>
    <row r="206">
      <c r="B206" s="20" t="s">
        <v>15</v>
      </c>
      <c r="C206" s="4"/>
      <c r="D206" s="5"/>
      <c r="E206" s="9">
        <f>SUM(E203:E205)</f>
        <v>0</v>
      </c>
      <c r="F206" s="12"/>
      <c r="G206" s="29"/>
      <c r="H206" s="30"/>
    </row>
    <row r="207">
      <c r="B207" s="32" t="s">
        <v>24</v>
      </c>
      <c r="C207" s="4"/>
      <c r="D207" s="4"/>
      <c r="E207" s="4"/>
      <c r="F207" s="5"/>
      <c r="G207" s="29"/>
      <c r="H207" s="30"/>
    </row>
    <row r="208">
      <c r="B208" s="9" t="s">
        <v>2</v>
      </c>
      <c r="C208" s="33" t="s">
        <v>25</v>
      </c>
      <c r="D208" s="33" t="s">
        <v>26</v>
      </c>
      <c r="E208" s="9" t="s">
        <v>5</v>
      </c>
      <c r="F208" s="9" t="s">
        <v>6</v>
      </c>
      <c r="G208" s="29"/>
      <c r="H208" s="30"/>
    </row>
    <row r="209">
      <c r="B209" s="12">
        <v>1.0</v>
      </c>
      <c r="C209" s="13"/>
      <c r="D209" s="13"/>
      <c r="E209" s="13"/>
      <c r="F209" s="13"/>
      <c r="G209" s="29"/>
      <c r="H209" s="30"/>
    </row>
    <row r="210">
      <c r="B210" s="12">
        <v>2.0</v>
      </c>
      <c r="C210" s="13"/>
      <c r="D210" s="13"/>
      <c r="E210" s="13"/>
      <c r="F210" s="13"/>
      <c r="G210" s="29"/>
      <c r="H210" s="30"/>
    </row>
    <row r="211">
      <c r="B211" s="12">
        <v>3.0</v>
      </c>
      <c r="C211" s="12"/>
      <c r="D211" s="12"/>
      <c r="E211" s="12"/>
      <c r="F211" s="12"/>
      <c r="G211" s="29"/>
      <c r="H211" s="30"/>
    </row>
    <row r="212">
      <c r="B212" s="12">
        <v>4.0</v>
      </c>
      <c r="C212" s="12"/>
      <c r="D212" s="12"/>
      <c r="E212" s="12"/>
      <c r="F212" s="12"/>
      <c r="G212" s="29"/>
      <c r="H212" s="30"/>
    </row>
    <row r="213">
      <c r="B213" s="12">
        <v>5.0</v>
      </c>
      <c r="C213" s="12"/>
      <c r="D213" s="12"/>
      <c r="E213" s="12"/>
      <c r="F213" s="12"/>
      <c r="G213" s="29"/>
      <c r="H213" s="30"/>
    </row>
    <row r="214">
      <c r="B214" s="12">
        <v>6.0</v>
      </c>
      <c r="C214" s="12"/>
      <c r="D214" s="12"/>
      <c r="E214" s="12"/>
      <c r="F214" s="12"/>
      <c r="G214" s="10"/>
      <c r="H214" s="11"/>
    </row>
    <row r="215">
      <c r="B215" s="34"/>
    </row>
    <row r="217">
      <c r="A217" s="1"/>
      <c r="B217" s="3">
        <v>45783.0</v>
      </c>
      <c r="C217" s="4"/>
      <c r="D217" s="4"/>
      <c r="E217" s="4"/>
      <c r="F217" s="4"/>
      <c r="G217" s="4"/>
      <c r="H217" s="5"/>
    </row>
    <row r="218">
      <c r="B218" s="6" t="s">
        <v>0</v>
      </c>
      <c r="C218" s="4"/>
      <c r="D218" s="4"/>
      <c r="E218" s="4"/>
      <c r="F218" s="5"/>
      <c r="G218" s="7" t="s">
        <v>1</v>
      </c>
      <c r="H218" s="8"/>
    </row>
    <row r="219">
      <c r="B219" s="9" t="s">
        <v>2</v>
      </c>
      <c r="C219" s="9" t="s">
        <v>3</v>
      </c>
      <c r="D219" s="9" t="s">
        <v>4</v>
      </c>
      <c r="E219" s="9" t="s">
        <v>5</v>
      </c>
      <c r="F219" s="9" t="s">
        <v>6</v>
      </c>
      <c r="G219" s="10"/>
      <c r="H219" s="11"/>
    </row>
    <row r="220">
      <c r="B220" s="12">
        <v>1.0</v>
      </c>
      <c r="C220" s="13"/>
      <c r="D220" s="13"/>
      <c r="E220" s="13"/>
      <c r="F220" s="12"/>
      <c r="G220" s="14" t="s">
        <v>7</v>
      </c>
      <c r="H220" s="15">
        <f>H177 - SUMIF(F220:F229, "SR A/C - HDFC", E220:E229)-SUMIF(F246:F248, "SR A/C - HDFC", E246:E248)-SUMIF(F240:F242, "SR A/C - HDFC", E240:E242)+SUMIF(F234:F236, "SR A/C - HDFC", E234:E236)+SUMIF(F252:F257, "SR A/C - HDFC", E252:E257)</f>
        <v>3303.73</v>
      </c>
    </row>
    <row r="221">
      <c r="B221" s="12">
        <v>2.0</v>
      </c>
      <c r="C221" s="13"/>
      <c r="D221" s="13"/>
      <c r="E221" s="13"/>
      <c r="F221" s="13"/>
      <c r="G221" s="14" t="s">
        <v>8</v>
      </c>
      <c r="H221" s="15">
        <f>H178 - SUMIF(F220:F229, "DP A/C - Salary", E220:E229)-SUMIF(F246:F248, "DP A/C - Salary", E246:E248)-SUMIF(F240:F242, "DP A/C - Salary", E240:E242)+SUMIF(F234:F236, "DP A/C - Salary", E234:E236)+SUMIF(F252:F257, "DP A/C - Salary", E252:E257)</f>
        <v>5928</v>
      </c>
    </row>
    <row r="222">
      <c r="B222" s="12">
        <v>3.0</v>
      </c>
      <c r="C222" s="13"/>
      <c r="D222" s="13"/>
      <c r="E222" s="13"/>
      <c r="F222" s="13"/>
      <c r="G222" s="14" t="s">
        <v>9</v>
      </c>
      <c r="H222" s="15">
        <f>H179 - SUMIF(F220:F229, "SR CASH", E220:E229)-SUMIF(F246:F248, "SR CASH", E246:E248)-SUMIF(F240:F242, "SR CASH", E240:E242)+SUMIF(F234:F236, "SR CASH", E234:E236)+SUMIF(F252:F257, "SR CASH", E252:E257)</f>
        <v>1633</v>
      </c>
    </row>
    <row r="223">
      <c r="B223" s="12">
        <v>4.0</v>
      </c>
      <c r="C223" s="12"/>
      <c r="D223" s="12"/>
      <c r="E223" s="12"/>
      <c r="F223" s="12"/>
      <c r="G223" s="14" t="s">
        <v>10</v>
      </c>
      <c r="H223" s="15">
        <f>H180 - SUMIF(F220:F229, "DP CASH", E220:E229)-SUMIF(F246:F248, "DP CASH", E246:E248)-SUMIF(F240:F242, "DP CASH", E240:E242)+SUMIF(F234:F236, "DP CASH", E234:E236)+SUMIF(F252:F257, "DP CASH", E252:E257)</f>
        <v>839</v>
      </c>
    </row>
    <row r="224">
      <c r="B224" s="12">
        <v>5.0</v>
      </c>
      <c r="C224" s="12"/>
      <c r="D224" s="12"/>
      <c r="E224" s="12"/>
      <c r="F224" s="12"/>
      <c r="G224" s="14" t="s">
        <v>11</v>
      </c>
      <c r="H224" s="15">
        <f>H181 - SUMIF(F220:F229, "SR A/C - TDCC", E220:E229)-SUMIF(F246:F248, "SR A/C - TDCC", E246:E248)-SUMIF(F240:F242, "SR A/C - TDCC", E240:E242)+SUMIF(F234:F236, "SR A/C - TDCC", E234:E236)+SUMIF(F252:F257, "SR A/C - TDCC", E252:E257)</f>
        <v>106373.4</v>
      </c>
    </row>
    <row r="225">
      <c r="B225" s="12">
        <v>6.0</v>
      </c>
      <c r="C225" s="12"/>
      <c r="D225" s="12"/>
      <c r="E225" s="12"/>
      <c r="F225" s="12"/>
      <c r="G225" s="14" t="s">
        <v>12</v>
      </c>
      <c r="H225" s="15">
        <f>H182 - SUMIF(F220:F229, "DP A/C - IPPB", E220:E229)-SUMIF(F246:F248, "DP A/C - IPPB", E246:E248)-SUMIF(F240:F242, "DP A/C - IPPB", E240:E242)+SUMIF(F234:F236, "DP A/C - IPPB", E234:E236)+SUMIF(F252:F257, "DP A/C - IPPB", E252:E257)</f>
        <v>50</v>
      </c>
    </row>
    <row r="226">
      <c r="B226" s="12">
        <v>7.0</v>
      </c>
      <c r="C226" s="12"/>
      <c r="D226" s="12"/>
      <c r="E226" s="12"/>
      <c r="F226" s="12"/>
      <c r="G226" s="16"/>
      <c r="H226" s="5"/>
    </row>
    <row r="227">
      <c r="B227" s="12">
        <v>8.0</v>
      </c>
      <c r="C227" s="12"/>
      <c r="D227" s="12"/>
      <c r="E227" s="12"/>
      <c r="F227" s="12"/>
      <c r="G227" s="17" t="s">
        <v>13</v>
      </c>
      <c r="H227" s="5"/>
    </row>
    <row r="228">
      <c r="B228" s="12">
        <v>9.0</v>
      </c>
      <c r="C228" s="12"/>
      <c r="D228" s="12"/>
      <c r="E228" s="12"/>
      <c r="F228" s="12"/>
      <c r="G228" s="18">
        <f>E230+G185</f>
        <v>0</v>
      </c>
      <c r="H228" s="5"/>
    </row>
    <row r="229">
      <c r="B229" s="12">
        <v>10.0</v>
      </c>
      <c r="C229" s="12"/>
      <c r="D229" s="12"/>
      <c r="E229" s="12"/>
      <c r="F229" s="12"/>
      <c r="G229" s="19" t="s">
        <v>14</v>
      </c>
      <c r="H229" s="5"/>
    </row>
    <row r="230">
      <c r="B230" s="20" t="s">
        <v>15</v>
      </c>
      <c r="C230" s="4"/>
      <c r="D230" s="5"/>
      <c r="E230" s="9">
        <f>SUM(E220:E229)</f>
        <v>0</v>
      </c>
      <c r="F230" s="12"/>
      <c r="G230" s="16">
        <f>E237+G187</f>
        <v>0</v>
      </c>
      <c r="H230" s="5"/>
    </row>
    <row r="231">
      <c r="B231" s="16"/>
      <c r="C231" s="4"/>
      <c r="D231" s="4"/>
      <c r="E231" s="4"/>
      <c r="F231" s="5"/>
      <c r="G231" s="21" t="s">
        <v>16</v>
      </c>
      <c r="H231" s="5"/>
      <c r="I231" s="1"/>
    </row>
    <row r="232">
      <c r="B232" s="22" t="s">
        <v>17</v>
      </c>
      <c r="C232" s="4"/>
      <c r="D232" s="4"/>
      <c r="E232" s="4"/>
      <c r="F232" s="5"/>
      <c r="G232" s="16">
        <f>E243+G189-SUMIF(C234:C236,"Reimbursement",E234:E236)</f>
        <v>0</v>
      </c>
      <c r="H232" s="5"/>
    </row>
    <row r="233">
      <c r="B233" s="9" t="s">
        <v>2</v>
      </c>
      <c r="C233" s="23" t="s">
        <v>18</v>
      </c>
      <c r="D233" s="20" t="s">
        <v>4</v>
      </c>
      <c r="E233" s="9" t="s">
        <v>5</v>
      </c>
      <c r="F233" s="9" t="s">
        <v>6</v>
      </c>
      <c r="G233" s="24" t="s">
        <v>19</v>
      </c>
      <c r="H233" s="5"/>
    </row>
    <row r="234">
      <c r="B234" s="12">
        <v>1.0</v>
      </c>
      <c r="C234" s="25"/>
      <c r="D234" s="13"/>
      <c r="E234" s="13"/>
      <c r="F234" s="13"/>
      <c r="G234" s="26">
        <f>E249+G191</f>
        <v>0</v>
      </c>
      <c r="H234" s="5"/>
    </row>
    <row r="235">
      <c r="B235" s="12">
        <v>2.0</v>
      </c>
      <c r="C235" s="28"/>
      <c r="D235" s="12"/>
      <c r="E235" s="12"/>
      <c r="F235" s="12"/>
      <c r="G235" s="27"/>
      <c r="H235" s="8"/>
    </row>
    <row r="236">
      <c r="B236" s="12">
        <v>3.0</v>
      </c>
      <c r="C236" s="28"/>
      <c r="D236" s="12"/>
      <c r="E236" s="12"/>
      <c r="F236" s="12"/>
      <c r="G236" s="29"/>
      <c r="H236" s="30"/>
    </row>
    <row r="237">
      <c r="B237" s="20" t="s">
        <v>15</v>
      </c>
      <c r="C237" s="4"/>
      <c r="D237" s="5"/>
      <c r="E237" s="9">
        <f>SUM(E234:E236)</f>
        <v>0</v>
      </c>
      <c r="F237" s="12"/>
      <c r="G237" s="29"/>
      <c r="H237" s="30"/>
    </row>
    <row r="238">
      <c r="B238" s="31" t="s">
        <v>20</v>
      </c>
      <c r="C238" s="4"/>
      <c r="D238" s="4"/>
      <c r="E238" s="4"/>
      <c r="F238" s="5"/>
      <c r="G238" s="29"/>
      <c r="H238" s="30"/>
    </row>
    <row r="239">
      <c r="B239" s="9" t="s">
        <v>2</v>
      </c>
      <c r="C239" s="23" t="s">
        <v>21</v>
      </c>
      <c r="D239" s="20" t="s">
        <v>4</v>
      </c>
      <c r="E239" s="9" t="s">
        <v>5</v>
      </c>
      <c r="F239" s="9" t="s">
        <v>6</v>
      </c>
      <c r="G239" s="29"/>
      <c r="H239" s="30"/>
    </row>
    <row r="240">
      <c r="B240" s="12">
        <v>1.0</v>
      </c>
      <c r="C240" s="28"/>
      <c r="D240" s="12"/>
      <c r="E240" s="12"/>
      <c r="F240" s="12"/>
      <c r="G240" s="29"/>
      <c r="H240" s="30"/>
    </row>
    <row r="241">
      <c r="B241" s="12">
        <v>2.0</v>
      </c>
      <c r="C241" s="13"/>
      <c r="D241" s="12"/>
      <c r="E241" s="12"/>
      <c r="F241" s="12"/>
      <c r="G241" s="29"/>
      <c r="H241" s="30"/>
    </row>
    <row r="242">
      <c r="B242" s="12">
        <v>3.0</v>
      </c>
      <c r="C242" s="13"/>
      <c r="D242" s="12"/>
      <c r="E242" s="12"/>
      <c r="F242" s="12"/>
      <c r="G242" s="29"/>
      <c r="H242" s="30"/>
    </row>
    <row r="243">
      <c r="B243" s="20" t="s">
        <v>15</v>
      </c>
      <c r="C243" s="4"/>
      <c r="D243" s="5"/>
      <c r="E243" s="9">
        <f>SUM(E240:E242)</f>
        <v>0</v>
      </c>
      <c r="F243" s="12"/>
      <c r="G243" s="29"/>
      <c r="H243" s="30"/>
    </row>
    <row r="244">
      <c r="B244" s="32" t="s">
        <v>22</v>
      </c>
      <c r="C244" s="4"/>
      <c r="D244" s="4"/>
      <c r="E244" s="4"/>
      <c r="F244" s="5"/>
      <c r="G244" s="29"/>
      <c r="H244" s="30"/>
    </row>
    <row r="245">
      <c r="B245" s="9" t="s">
        <v>2</v>
      </c>
      <c r="C245" s="23" t="s">
        <v>23</v>
      </c>
      <c r="D245" s="20" t="s">
        <v>4</v>
      </c>
      <c r="E245" s="9" t="s">
        <v>5</v>
      </c>
      <c r="F245" s="9" t="s">
        <v>6</v>
      </c>
      <c r="G245" s="29"/>
      <c r="H245" s="30"/>
    </row>
    <row r="246">
      <c r="B246" s="12">
        <v>1.0</v>
      </c>
      <c r="C246" s="25"/>
      <c r="D246" s="13"/>
      <c r="E246" s="13"/>
      <c r="F246" s="13"/>
      <c r="G246" s="29"/>
      <c r="H246" s="30"/>
    </row>
    <row r="247">
      <c r="B247" s="12">
        <v>2.0</v>
      </c>
      <c r="C247" s="13"/>
      <c r="D247" s="12"/>
      <c r="E247" s="12"/>
      <c r="F247" s="12"/>
      <c r="G247" s="29"/>
      <c r="H247" s="30"/>
    </row>
    <row r="248">
      <c r="B248" s="12">
        <v>3.0</v>
      </c>
      <c r="C248" s="13"/>
      <c r="D248" s="12"/>
      <c r="E248" s="12"/>
      <c r="F248" s="12"/>
      <c r="G248" s="29"/>
      <c r="H248" s="30"/>
    </row>
    <row r="249">
      <c r="B249" s="20" t="s">
        <v>15</v>
      </c>
      <c r="C249" s="4"/>
      <c r="D249" s="5"/>
      <c r="E249" s="9">
        <f>SUM(E246:E248)</f>
        <v>0</v>
      </c>
      <c r="F249" s="12"/>
      <c r="G249" s="29"/>
      <c r="H249" s="30"/>
    </row>
    <row r="250">
      <c r="B250" s="32" t="s">
        <v>24</v>
      </c>
      <c r="C250" s="4"/>
      <c r="D250" s="4"/>
      <c r="E250" s="4"/>
      <c r="F250" s="5"/>
      <c r="G250" s="29"/>
      <c r="H250" s="30"/>
    </row>
    <row r="251">
      <c r="B251" s="9" t="s">
        <v>2</v>
      </c>
      <c r="C251" s="33" t="s">
        <v>25</v>
      </c>
      <c r="D251" s="33" t="s">
        <v>26</v>
      </c>
      <c r="E251" s="9" t="s">
        <v>5</v>
      </c>
      <c r="F251" s="9" t="s">
        <v>6</v>
      </c>
      <c r="G251" s="29"/>
      <c r="H251" s="30"/>
    </row>
    <row r="252">
      <c r="B252" s="12">
        <v>1.0</v>
      </c>
      <c r="C252" s="13"/>
      <c r="D252" s="13"/>
      <c r="E252" s="13"/>
      <c r="F252" s="13"/>
      <c r="G252" s="29"/>
      <c r="H252" s="30"/>
    </row>
    <row r="253">
      <c r="B253" s="12">
        <v>2.0</v>
      </c>
      <c r="C253" s="13"/>
      <c r="D253" s="13"/>
      <c r="E253" s="13"/>
      <c r="F253" s="13"/>
      <c r="G253" s="29"/>
      <c r="H253" s="30"/>
    </row>
    <row r="254">
      <c r="B254" s="12">
        <v>3.0</v>
      </c>
      <c r="C254" s="13"/>
      <c r="D254" s="13"/>
      <c r="E254" s="13"/>
      <c r="F254" s="13"/>
      <c r="G254" s="29"/>
      <c r="H254" s="30"/>
    </row>
    <row r="255">
      <c r="B255" s="12">
        <v>4.0</v>
      </c>
      <c r="C255" s="13"/>
      <c r="D255" s="13"/>
      <c r="E255" s="13"/>
      <c r="F255" s="13"/>
      <c r="G255" s="29"/>
      <c r="H255" s="30"/>
    </row>
    <row r="256">
      <c r="B256" s="12">
        <v>5.0</v>
      </c>
      <c r="C256" s="12"/>
      <c r="D256" s="12"/>
      <c r="E256" s="12"/>
      <c r="F256" s="12"/>
      <c r="G256" s="29"/>
      <c r="H256" s="30"/>
    </row>
    <row r="257">
      <c r="B257" s="12">
        <v>6.0</v>
      </c>
      <c r="C257" s="12"/>
      <c r="D257" s="12"/>
      <c r="E257" s="12"/>
      <c r="F257" s="12"/>
      <c r="G257" s="10"/>
      <c r="H257" s="11"/>
    </row>
    <row r="258">
      <c r="B258" s="34"/>
    </row>
    <row r="260">
      <c r="A260" s="1"/>
      <c r="B260" s="3">
        <v>45784.0</v>
      </c>
      <c r="C260" s="4"/>
      <c r="D260" s="4"/>
      <c r="E260" s="4"/>
      <c r="F260" s="4"/>
      <c r="G260" s="4"/>
      <c r="H260" s="5"/>
    </row>
    <row r="261">
      <c r="B261" s="6" t="s">
        <v>0</v>
      </c>
      <c r="C261" s="4"/>
      <c r="D261" s="4"/>
      <c r="E261" s="4"/>
      <c r="F261" s="5"/>
      <c r="G261" s="7" t="s">
        <v>1</v>
      </c>
      <c r="H261" s="8"/>
    </row>
    <row r="262">
      <c r="B262" s="9" t="s">
        <v>2</v>
      </c>
      <c r="C262" s="9" t="s">
        <v>3</v>
      </c>
      <c r="D262" s="9" t="s">
        <v>4</v>
      </c>
      <c r="E262" s="9" t="s">
        <v>5</v>
      </c>
      <c r="F262" s="9" t="s">
        <v>6</v>
      </c>
      <c r="G262" s="10"/>
      <c r="H262" s="11"/>
    </row>
    <row r="263">
      <c r="B263" s="12">
        <v>1.0</v>
      </c>
      <c r="C263" s="13"/>
      <c r="D263" s="13"/>
      <c r="E263" s="13"/>
      <c r="F263" s="12"/>
      <c r="G263" s="14" t="s">
        <v>7</v>
      </c>
      <c r="H263" s="15">
        <f>H220 - SUMIF(F263:F272, "SR A/C - HDFC", E263:E272)-SUMIF(F289:F291, "SR A/C - HDFC", E289:E291)-SUMIF(F283:F285, "SR A/C - HDFC", E283:E285)+SUMIF(F277:F279, "SR A/C - HDFC", E277:E279)+SUMIF(F295:F300, "SR A/C - HDFC", E295:E300)</f>
        <v>3303.73</v>
      </c>
    </row>
    <row r="264">
      <c r="B264" s="12">
        <v>2.0</v>
      </c>
      <c r="C264" s="13"/>
      <c r="D264" s="13"/>
      <c r="E264" s="13"/>
      <c r="F264" s="12"/>
      <c r="G264" s="14" t="s">
        <v>8</v>
      </c>
      <c r="H264" s="15">
        <f>H221 - SUMIF(F263:F272, "DP A/C - Salary", E263:E272)-SUMIF(F289:F291, "DP A/C - Salary", E289:E291)-SUMIF(F283:F285, "DP A/C - Salary", E283:E285)+SUMIF(F277:F279, "DP A/C - Salary", E277:E279)+SUMIF(F295:F300, "DP A/C - Salary", E295:E300)</f>
        <v>5928</v>
      </c>
    </row>
    <row r="265">
      <c r="B265" s="12">
        <v>3.0</v>
      </c>
      <c r="C265" s="13"/>
      <c r="D265" s="13"/>
      <c r="E265" s="13"/>
      <c r="F265" s="13"/>
      <c r="G265" s="14" t="s">
        <v>9</v>
      </c>
      <c r="H265" s="15">
        <f>H222 - SUMIF(F263:F272, "SR CASH", E263:E272)-SUMIF(F289:F291, "SR CASH", E289:E291)-SUMIF(F283:F285, "SR CASH", E283:E285)+SUMIF(F277:F279, "SR CASH", E277:E279)+SUMIF(F295:F300, "SR CASH", E295:E300)</f>
        <v>1633</v>
      </c>
    </row>
    <row r="266">
      <c r="B266" s="12">
        <v>4.0</v>
      </c>
      <c r="C266" s="13"/>
      <c r="D266" s="13"/>
      <c r="E266" s="13"/>
      <c r="F266" s="12"/>
      <c r="G266" s="14" t="s">
        <v>10</v>
      </c>
      <c r="H266" s="15">
        <f>H223 - SUMIF(F263:F272, "DP CASH", E263:E272)-SUMIF(F289:F291, "DP CASH", E289:E291)-SUMIF(F283:F285, "DP CASH", E283:E285)+SUMIF(F277:F279, "DP CASH", E277:E279)+SUMIF(F295:F300, "DP CASH", E295:E300)</f>
        <v>839</v>
      </c>
    </row>
    <row r="267">
      <c r="B267" s="12">
        <v>5.0</v>
      </c>
      <c r="C267" s="13"/>
      <c r="D267" s="13"/>
      <c r="E267" s="13"/>
      <c r="F267" s="13"/>
      <c r="G267" s="14" t="s">
        <v>11</v>
      </c>
      <c r="H267" s="15">
        <f>H224 - SUMIF(F263:F272, "SR A/C - TDCC", E263:E272)-SUMIF(F289:F291, "SR A/C - TDCC", E289:E291)-SUMIF(F283:F285, "SR A/C - TDCC", E283:E285)+SUMIF(F277:F279, "SR A/C - TDCC", E277:E279)+SUMIF(F295:F300, "SR A/C - TDCC", E295:E300)</f>
        <v>106373.4</v>
      </c>
    </row>
    <row r="268">
      <c r="B268" s="12">
        <v>6.0</v>
      </c>
      <c r="C268" s="13"/>
      <c r="D268" s="13"/>
      <c r="E268" s="13"/>
      <c r="F268" s="13"/>
      <c r="G268" s="14" t="s">
        <v>12</v>
      </c>
      <c r="H268" s="15">
        <f>H225 - SUMIF(F263:F272, "DP A/C - IPPB", E263:E272)-SUMIF(F289:F291, "DP A/C - IPPB", E289:E291)-SUMIF(F283:F285, "DP A/C - IPPB", E283:E285)+SUMIF(F277:F279, "DP A/C - IPPB", E277:E279)+SUMIF(F295:F300, "DP A/C - IPPB", E295:E300)</f>
        <v>50</v>
      </c>
    </row>
    <row r="269">
      <c r="B269" s="12">
        <v>7.0</v>
      </c>
      <c r="C269" s="12"/>
      <c r="D269" s="12"/>
      <c r="E269" s="12"/>
      <c r="F269" s="12"/>
      <c r="G269" s="16"/>
      <c r="H269" s="5"/>
    </row>
    <row r="270">
      <c r="B270" s="12">
        <v>8.0</v>
      </c>
      <c r="C270" s="12"/>
      <c r="D270" s="12"/>
      <c r="E270" s="12"/>
      <c r="F270" s="12"/>
      <c r="G270" s="17" t="s">
        <v>13</v>
      </c>
      <c r="H270" s="5"/>
    </row>
    <row r="271">
      <c r="B271" s="12">
        <v>9.0</v>
      </c>
      <c r="C271" s="12"/>
      <c r="D271" s="12"/>
      <c r="E271" s="12"/>
      <c r="F271" s="12"/>
      <c r="G271" s="18">
        <f>E273+G228</f>
        <v>0</v>
      </c>
      <c r="H271" s="5"/>
    </row>
    <row r="272">
      <c r="B272" s="12">
        <v>10.0</v>
      </c>
      <c r="C272" s="12"/>
      <c r="D272" s="12"/>
      <c r="E272" s="12"/>
      <c r="F272" s="12"/>
      <c r="G272" s="19" t="s">
        <v>14</v>
      </c>
      <c r="H272" s="5"/>
    </row>
    <row r="273">
      <c r="B273" s="20" t="s">
        <v>15</v>
      </c>
      <c r="C273" s="4"/>
      <c r="D273" s="5"/>
      <c r="E273" s="9">
        <f>SUM(E263:E272)</f>
        <v>0</v>
      </c>
      <c r="F273" s="12"/>
      <c r="G273" s="16">
        <f>E280+G230</f>
        <v>0</v>
      </c>
      <c r="H273" s="5"/>
    </row>
    <row r="274">
      <c r="B274" s="16"/>
      <c r="C274" s="4"/>
      <c r="D274" s="4"/>
      <c r="E274" s="4"/>
      <c r="F274" s="5"/>
      <c r="G274" s="21" t="s">
        <v>16</v>
      </c>
      <c r="H274" s="5"/>
      <c r="I274" s="1"/>
    </row>
    <row r="275">
      <c r="B275" s="22" t="s">
        <v>17</v>
      </c>
      <c r="C275" s="4"/>
      <c r="D275" s="4"/>
      <c r="E275" s="4"/>
      <c r="F275" s="5"/>
      <c r="G275" s="16">
        <f>E286+G232-SUMIF(C277:C279,"Reimbursement",E277:E279)</f>
        <v>0</v>
      </c>
      <c r="H275" s="5"/>
    </row>
    <row r="276">
      <c r="B276" s="9" t="s">
        <v>2</v>
      </c>
      <c r="C276" s="23" t="s">
        <v>18</v>
      </c>
      <c r="D276" s="20" t="s">
        <v>4</v>
      </c>
      <c r="E276" s="9" t="s">
        <v>5</v>
      </c>
      <c r="F276" s="9" t="s">
        <v>6</v>
      </c>
      <c r="G276" s="24" t="s">
        <v>19</v>
      </c>
      <c r="H276" s="5"/>
    </row>
    <row r="277">
      <c r="B277" s="12">
        <v>1.0</v>
      </c>
      <c r="C277" s="28"/>
      <c r="D277" s="12"/>
      <c r="E277" s="12"/>
      <c r="F277" s="12"/>
      <c r="G277" s="26">
        <f>E292+G234</f>
        <v>0</v>
      </c>
      <c r="H277" s="5"/>
    </row>
    <row r="278">
      <c r="B278" s="12">
        <v>2.0</v>
      </c>
      <c r="C278" s="28"/>
      <c r="D278" s="12"/>
      <c r="E278" s="12"/>
      <c r="F278" s="12"/>
      <c r="G278" s="27"/>
      <c r="H278" s="8"/>
    </row>
    <row r="279">
      <c r="B279" s="12">
        <v>3.0</v>
      </c>
      <c r="C279" s="28"/>
      <c r="D279" s="12"/>
      <c r="E279" s="12"/>
      <c r="F279" s="12"/>
      <c r="G279" s="29"/>
      <c r="H279" s="30"/>
    </row>
    <row r="280">
      <c r="B280" s="20" t="s">
        <v>15</v>
      </c>
      <c r="C280" s="4"/>
      <c r="D280" s="5"/>
      <c r="E280" s="9">
        <f>SUM(E277:E279)</f>
        <v>0</v>
      </c>
      <c r="F280" s="12"/>
      <c r="G280" s="29"/>
      <c r="H280" s="30"/>
    </row>
    <row r="281">
      <c r="B281" s="31" t="s">
        <v>20</v>
      </c>
      <c r="C281" s="4"/>
      <c r="D281" s="4"/>
      <c r="E281" s="4"/>
      <c r="F281" s="5"/>
      <c r="G281" s="29"/>
      <c r="H281" s="30"/>
    </row>
    <row r="282">
      <c r="B282" s="9" t="s">
        <v>2</v>
      </c>
      <c r="C282" s="23" t="s">
        <v>21</v>
      </c>
      <c r="D282" s="20" t="s">
        <v>4</v>
      </c>
      <c r="E282" s="9" t="s">
        <v>5</v>
      </c>
      <c r="F282" s="9" t="s">
        <v>6</v>
      </c>
      <c r="G282" s="29"/>
      <c r="H282" s="30"/>
    </row>
    <row r="283">
      <c r="B283" s="12">
        <v>1.0</v>
      </c>
      <c r="C283" s="28"/>
      <c r="D283" s="12"/>
      <c r="E283" s="12"/>
      <c r="F283" s="12"/>
      <c r="G283" s="29"/>
      <c r="H283" s="30"/>
    </row>
    <row r="284">
      <c r="B284" s="12">
        <v>2.0</v>
      </c>
      <c r="C284" s="13"/>
      <c r="D284" s="12"/>
      <c r="E284" s="12"/>
      <c r="F284" s="12"/>
      <c r="G284" s="29"/>
      <c r="H284" s="30"/>
    </row>
    <row r="285">
      <c r="B285" s="12">
        <v>3.0</v>
      </c>
      <c r="C285" s="13"/>
      <c r="D285" s="12"/>
      <c r="E285" s="12"/>
      <c r="F285" s="12"/>
      <c r="G285" s="29"/>
      <c r="H285" s="30"/>
    </row>
    <row r="286">
      <c r="B286" s="20" t="s">
        <v>15</v>
      </c>
      <c r="C286" s="4"/>
      <c r="D286" s="5"/>
      <c r="E286" s="9">
        <f>SUM(E283:E285)</f>
        <v>0</v>
      </c>
      <c r="F286" s="12"/>
      <c r="G286" s="29"/>
      <c r="H286" s="30"/>
    </row>
    <row r="287">
      <c r="B287" s="32" t="s">
        <v>22</v>
      </c>
      <c r="C287" s="4"/>
      <c r="D287" s="4"/>
      <c r="E287" s="4"/>
      <c r="F287" s="5"/>
      <c r="G287" s="29"/>
      <c r="H287" s="30"/>
    </row>
    <row r="288">
      <c r="B288" s="9" t="s">
        <v>2</v>
      </c>
      <c r="C288" s="23" t="s">
        <v>23</v>
      </c>
      <c r="D288" s="20" t="s">
        <v>4</v>
      </c>
      <c r="E288" s="9" t="s">
        <v>5</v>
      </c>
      <c r="F288" s="9" t="s">
        <v>6</v>
      </c>
      <c r="G288" s="29"/>
      <c r="H288" s="30"/>
    </row>
    <row r="289">
      <c r="B289" s="12">
        <v>1.0</v>
      </c>
      <c r="C289" s="25"/>
      <c r="D289" s="13"/>
      <c r="E289" s="13"/>
      <c r="F289" s="13"/>
      <c r="G289" s="29"/>
      <c r="H289" s="30"/>
    </row>
    <row r="290">
      <c r="B290" s="12">
        <v>2.0</v>
      </c>
      <c r="C290" s="13"/>
      <c r="D290" s="12"/>
      <c r="E290" s="12"/>
      <c r="F290" s="12"/>
      <c r="G290" s="29"/>
      <c r="H290" s="30"/>
    </row>
    <row r="291">
      <c r="B291" s="12">
        <v>3.0</v>
      </c>
      <c r="C291" s="13"/>
      <c r="D291" s="12"/>
      <c r="E291" s="12"/>
      <c r="F291" s="12"/>
      <c r="G291" s="29"/>
      <c r="H291" s="30"/>
    </row>
    <row r="292">
      <c r="B292" s="20" t="s">
        <v>15</v>
      </c>
      <c r="C292" s="4"/>
      <c r="D292" s="5"/>
      <c r="E292" s="9">
        <f>SUM(E289:E291)</f>
        <v>0</v>
      </c>
      <c r="F292" s="12"/>
      <c r="G292" s="29"/>
      <c r="H292" s="30"/>
    </row>
    <row r="293">
      <c r="B293" s="32" t="s">
        <v>24</v>
      </c>
      <c r="C293" s="4"/>
      <c r="D293" s="4"/>
      <c r="E293" s="4"/>
      <c r="F293" s="5"/>
      <c r="G293" s="29"/>
      <c r="H293" s="30"/>
    </row>
    <row r="294">
      <c r="B294" s="9" t="s">
        <v>2</v>
      </c>
      <c r="C294" s="33" t="s">
        <v>25</v>
      </c>
      <c r="D294" s="33" t="s">
        <v>26</v>
      </c>
      <c r="E294" s="9" t="s">
        <v>5</v>
      </c>
      <c r="F294" s="9" t="s">
        <v>6</v>
      </c>
      <c r="G294" s="29"/>
      <c r="H294" s="30"/>
    </row>
    <row r="295">
      <c r="B295" s="12">
        <v>1.0</v>
      </c>
      <c r="C295" s="13"/>
      <c r="D295" s="13"/>
      <c r="E295" s="13"/>
      <c r="F295" s="13"/>
      <c r="G295" s="29"/>
      <c r="H295" s="30"/>
    </row>
    <row r="296">
      <c r="B296" s="12">
        <v>2.0</v>
      </c>
      <c r="C296" s="13"/>
      <c r="D296" s="13"/>
      <c r="E296" s="13"/>
      <c r="F296" s="13"/>
      <c r="G296" s="29"/>
      <c r="H296" s="30"/>
    </row>
    <row r="297">
      <c r="B297" s="12">
        <v>3.0</v>
      </c>
      <c r="C297" s="12"/>
      <c r="D297" s="12"/>
      <c r="E297" s="12"/>
      <c r="F297" s="12"/>
      <c r="G297" s="29"/>
      <c r="H297" s="30"/>
    </row>
    <row r="298">
      <c r="B298" s="12">
        <v>4.0</v>
      </c>
      <c r="C298" s="12"/>
      <c r="D298" s="12"/>
      <c r="E298" s="12"/>
      <c r="F298" s="12"/>
      <c r="G298" s="29"/>
      <c r="H298" s="30"/>
    </row>
    <row r="299">
      <c r="B299" s="12">
        <v>5.0</v>
      </c>
      <c r="C299" s="12"/>
      <c r="D299" s="12"/>
      <c r="E299" s="12"/>
      <c r="F299" s="12"/>
      <c r="G299" s="29"/>
      <c r="H299" s="30"/>
    </row>
    <row r="300">
      <c r="B300" s="12">
        <v>6.0</v>
      </c>
      <c r="C300" s="12"/>
      <c r="D300" s="12"/>
      <c r="E300" s="12"/>
      <c r="F300" s="12"/>
      <c r="G300" s="10"/>
      <c r="H300" s="11"/>
    </row>
    <row r="301">
      <c r="B301" s="34"/>
    </row>
    <row r="303">
      <c r="A303" s="1"/>
      <c r="B303" s="3">
        <v>45785.0</v>
      </c>
      <c r="C303" s="4"/>
      <c r="D303" s="4"/>
      <c r="E303" s="4"/>
      <c r="F303" s="4"/>
      <c r="G303" s="4"/>
      <c r="H303" s="5"/>
    </row>
    <row r="304">
      <c r="B304" s="6" t="s">
        <v>0</v>
      </c>
      <c r="C304" s="4"/>
      <c r="D304" s="4"/>
      <c r="E304" s="4"/>
      <c r="F304" s="5"/>
      <c r="G304" s="7" t="s">
        <v>1</v>
      </c>
      <c r="H304" s="8"/>
    </row>
    <row r="305">
      <c r="B305" s="9" t="s">
        <v>2</v>
      </c>
      <c r="C305" s="9" t="s">
        <v>3</v>
      </c>
      <c r="D305" s="9" t="s">
        <v>4</v>
      </c>
      <c r="E305" s="9" t="s">
        <v>5</v>
      </c>
      <c r="F305" s="9" t="s">
        <v>6</v>
      </c>
      <c r="G305" s="10"/>
      <c r="H305" s="11"/>
    </row>
    <row r="306">
      <c r="B306" s="12">
        <v>1.0</v>
      </c>
      <c r="C306" s="13"/>
      <c r="D306" s="12"/>
      <c r="E306" s="12"/>
      <c r="F306" s="12"/>
      <c r="G306" s="14" t="s">
        <v>7</v>
      </c>
      <c r="H306" s="15">
        <f>H263 - SUMIF(F306:F315, "SR A/C - HDFC", E306:E315)-SUMIF(F332:F334, "SR A/C - HDFC", E332:E334)-SUMIF(F326:F328, "SR A/C - HDFC", E326:E328)+SUMIF(F320:F322, "SR A/C - HDFC", E320:E322)+SUMIF(F338:F343, "SR A/C - HDFC", E338:E343)</f>
        <v>3303.73</v>
      </c>
    </row>
    <row r="307">
      <c r="B307" s="12">
        <v>2.0</v>
      </c>
      <c r="C307" s="12"/>
      <c r="D307" s="12"/>
      <c r="E307" s="12"/>
      <c r="F307" s="12"/>
      <c r="G307" s="14" t="s">
        <v>8</v>
      </c>
      <c r="H307" s="15">
        <f>H264 - SUMIF(F306:F315, "DP A/C - Salary", E306:E315)-SUMIF(F332:F334, "DP A/C - Salary", E332:E334)-SUMIF(F326:F328, "DP A/C - Salary", E326:E328)+SUMIF(F320:F322, "DP A/C - Salary", E320:E322)+SUMIF(F338:F343, "DP A/C - Salary", E338:E343)</f>
        <v>5928</v>
      </c>
    </row>
    <row r="308">
      <c r="B308" s="12">
        <v>3.0</v>
      </c>
      <c r="C308" s="12"/>
      <c r="D308" s="12"/>
      <c r="E308" s="12"/>
      <c r="F308" s="12"/>
      <c r="G308" s="14" t="s">
        <v>9</v>
      </c>
      <c r="H308" s="15">
        <f>H265 - SUMIF(F306:F315, "SR CASH", E306:E315)-SUMIF(F332:F334, "SR CASH", E332:E334)-SUMIF(F326:F328, "SR CASH", E326:E328)+SUMIF(F320:F322, "SR CASH", E320:E322)+SUMIF(F338:F343, "SR CASH", E338:E343)</f>
        <v>1633</v>
      </c>
    </row>
    <row r="309">
      <c r="B309" s="12">
        <v>4.0</v>
      </c>
      <c r="C309" s="12"/>
      <c r="D309" s="12"/>
      <c r="E309" s="12"/>
      <c r="F309" s="12"/>
      <c r="G309" s="14" t="s">
        <v>10</v>
      </c>
      <c r="H309" s="15">
        <f>H266 - SUMIF(F306:F315, "DP CASH", E306:E315)-SUMIF(F332:F334, "DP CASH", E332:E334)-SUMIF(F326:F328, "DP CASH", E326:E328)+SUMIF(F320:F322, "DP CASH", E320:E322)+SUMIF(F338:F343, "DP CASH", E338:E343)</f>
        <v>839</v>
      </c>
    </row>
    <row r="310">
      <c r="B310" s="12">
        <v>5.0</v>
      </c>
      <c r="C310" s="12"/>
      <c r="D310" s="12"/>
      <c r="E310" s="12"/>
      <c r="F310" s="12"/>
      <c r="G310" s="14" t="s">
        <v>11</v>
      </c>
      <c r="H310" s="15">
        <f>H267 - SUMIF(F306:F315, "SR A/C - TDCC", E306:E315)-SUMIF(F332:F334, "SR A/C - TDCC", E332:E334)-SUMIF(F326:F328, "SR A/C - TDCC", E326:E328)+SUMIF(F320:F322, "SR A/C - TDCC", E320:E322)+SUMIF(F338:F343, "SR A/C - TDCC", E338:E343)</f>
        <v>106373.4</v>
      </c>
    </row>
    <row r="311">
      <c r="B311" s="12">
        <v>6.0</v>
      </c>
      <c r="C311" s="12"/>
      <c r="D311" s="12"/>
      <c r="E311" s="12"/>
      <c r="F311" s="12"/>
      <c r="G311" s="14" t="s">
        <v>12</v>
      </c>
      <c r="H311" s="15">
        <f>H268 - SUMIF(F306:F315, "DP A/C - IPPB", E306:E315)-SUMIF(F332:F334, "DP A/C - IPPB", E332:E334)-SUMIF(F326:F328, "DP A/C - IPPB", E326:E328)+SUMIF(F320:F322, "DP A/C - IPPB", E320:E322)+SUMIF(F338:F343, "DP A/C - IPPB", E338:E343)</f>
        <v>50</v>
      </c>
    </row>
    <row r="312">
      <c r="B312" s="12">
        <v>7.0</v>
      </c>
      <c r="C312" s="12"/>
      <c r="D312" s="12"/>
      <c r="E312" s="12"/>
      <c r="F312" s="12"/>
      <c r="G312" s="16"/>
      <c r="H312" s="5"/>
    </row>
    <row r="313">
      <c r="B313" s="12">
        <v>8.0</v>
      </c>
      <c r="C313" s="12"/>
      <c r="D313" s="12"/>
      <c r="E313" s="12"/>
      <c r="F313" s="12"/>
      <c r="G313" s="17" t="s">
        <v>13</v>
      </c>
      <c r="H313" s="5"/>
    </row>
    <row r="314">
      <c r="B314" s="12">
        <v>9.0</v>
      </c>
      <c r="C314" s="12"/>
      <c r="D314" s="12"/>
      <c r="E314" s="12"/>
      <c r="F314" s="12"/>
      <c r="G314" s="18">
        <f>E316+G271</f>
        <v>0</v>
      </c>
      <c r="H314" s="5"/>
    </row>
    <row r="315">
      <c r="B315" s="12">
        <v>10.0</v>
      </c>
      <c r="C315" s="12"/>
      <c r="D315" s="12"/>
      <c r="E315" s="12"/>
      <c r="F315" s="12"/>
      <c r="G315" s="19" t="s">
        <v>14</v>
      </c>
      <c r="H315" s="5"/>
    </row>
    <row r="316">
      <c r="B316" s="20" t="s">
        <v>15</v>
      </c>
      <c r="C316" s="4"/>
      <c r="D316" s="5"/>
      <c r="E316" s="9">
        <f>SUM(E306:E315)</f>
        <v>0</v>
      </c>
      <c r="F316" s="12"/>
      <c r="G316" s="16">
        <f>E323+G273</f>
        <v>0</v>
      </c>
      <c r="H316" s="5"/>
    </row>
    <row r="317">
      <c r="B317" s="16"/>
      <c r="C317" s="4"/>
      <c r="D317" s="4"/>
      <c r="E317" s="4"/>
      <c r="F317" s="5"/>
      <c r="G317" s="21" t="s">
        <v>16</v>
      </c>
      <c r="H317" s="5"/>
      <c r="I317" s="1"/>
    </row>
    <row r="318">
      <c r="B318" s="22" t="s">
        <v>17</v>
      </c>
      <c r="C318" s="4"/>
      <c r="D318" s="4"/>
      <c r="E318" s="4"/>
      <c r="F318" s="5"/>
      <c r="G318" s="16">
        <f>E329+G275-SUMIF(C320:C322,"Reimbursement",E320:E322)</f>
        <v>0</v>
      </c>
      <c r="H318" s="5"/>
    </row>
    <row r="319">
      <c r="B319" s="9" t="s">
        <v>2</v>
      </c>
      <c r="C319" s="23" t="s">
        <v>18</v>
      </c>
      <c r="D319" s="20" t="s">
        <v>4</v>
      </c>
      <c r="E319" s="9" t="s">
        <v>5</v>
      </c>
      <c r="F319" s="9" t="s">
        <v>6</v>
      </c>
      <c r="G319" s="24" t="s">
        <v>19</v>
      </c>
      <c r="H319" s="5"/>
    </row>
    <row r="320">
      <c r="B320" s="12">
        <v>1.0</v>
      </c>
      <c r="C320" s="25"/>
      <c r="D320" s="13"/>
      <c r="E320" s="13"/>
      <c r="F320" s="13"/>
      <c r="G320" s="26">
        <f>E335+G277</f>
        <v>0</v>
      </c>
      <c r="H320" s="5"/>
    </row>
    <row r="321">
      <c r="B321" s="12">
        <v>2.0</v>
      </c>
      <c r="C321" s="25"/>
      <c r="D321" s="13"/>
      <c r="E321" s="13"/>
      <c r="F321" s="13"/>
      <c r="G321" s="27"/>
      <c r="H321" s="8"/>
    </row>
    <row r="322">
      <c r="B322" s="12">
        <v>3.0</v>
      </c>
      <c r="C322" s="28"/>
      <c r="D322" s="12"/>
      <c r="E322" s="12"/>
      <c r="F322" s="12"/>
      <c r="G322" s="29"/>
      <c r="H322" s="30"/>
    </row>
    <row r="323">
      <c r="B323" s="20" t="s">
        <v>15</v>
      </c>
      <c r="C323" s="4"/>
      <c r="D323" s="5"/>
      <c r="E323" s="9">
        <f>SUM(E320:E322)</f>
        <v>0</v>
      </c>
      <c r="F323" s="12"/>
      <c r="G323" s="29"/>
      <c r="H323" s="30"/>
    </row>
    <row r="324">
      <c r="B324" s="31" t="s">
        <v>20</v>
      </c>
      <c r="C324" s="4"/>
      <c r="D324" s="4"/>
      <c r="E324" s="4"/>
      <c r="F324" s="5"/>
      <c r="G324" s="29"/>
      <c r="H324" s="30"/>
    </row>
    <row r="325">
      <c r="B325" s="9" t="s">
        <v>2</v>
      </c>
      <c r="C325" s="23" t="s">
        <v>21</v>
      </c>
      <c r="D325" s="20" t="s">
        <v>4</v>
      </c>
      <c r="E325" s="9" t="s">
        <v>5</v>
      </c>
      <c r="F325" s="9" t="s">
        <v>6</v>
      </c>
      <c r="G325" s="29"/>
      <c r="H325" s="30"/>
    </row>
    <row r="326">
      <c r="B326" s="12">
        <v>1.0</v>
      </c>
      <c r="C326" s="28"/>
      <c r="D326" s="12"/>
      <c r="E326" s="12"/>
      <c r="F326" s="12"/>
      <c r="G326" s="29"/>
      <c r="H326" s="30"/>
    </row>
    <row r="327">
      <c r="B327" s="12">
        <v>2.0</v>
      </c>
      <c r="C327" s="13"/>
      <c r="D327" s="12"/>
      <c r="E327" s="12"/>
      <c r="F327" s="12"/>
      <c r="G327" s="29"/>
      <c r="H327" s="30"/>
    </row>
    <row r="328">
      <c r="B328" s="12">
        <v>3.0</v>
      </c>
      <c r="C328" s="13"/>
      <c r="D328" s="12"/>
      <c r="E328" s="12"/>
      <c r="F328" s="12"/>
      <c r="G328" s="29"/>
      <c r="H328" s="30"/>
    </row>
    <row r="329">
      <c r="B329" s="20" t="s">
        <v>15</v>
      </c>
      <c r="C329" s="4"/>
      <c r="D329" s="5"/>
      <c r="E329" s="9">
        <f>SUM(E326:E328)</f>
        <v>0</v>
      </c>
      <c r="F329" s="12"/>
      <c r="G329" s="29"/>
      <c r="H329" s="30"/>
    </row>
    <row r="330">
      <c r="B330" s="32" t="s">
        <v>22</v>
      </c>
      <c r="C330" s="4"/>
      <c r="D330" s="4"/>
      <c r="E330" s="4"/>
      <c r="F330" s="5"/>
      <c r="G330" s="29"/>
      <c r="H330" s="30"/>
    </row>
    <row r="331">
      <c r="B331" s="9" t="s">
        <v>2</v>
      </c>
      <c r="C331" s="23" t="s">
        <v>23</v>
      </c>
      <c r="D331" s="20" t="s">
        <v>4</v>
      </c>
      <c r="E331" s="9" t="s">
        <v>5</v>
      </c>
      <c r="F331" s="9" t="s">
        <v>6</v>
      </c>
      <c r="G331" s="29"/>
      <c r="H331" s="30"/>
    </row>
    <row r="332">
      <c r="B332" s="12">
        <v>1.0</v>
      </c>
      <c r="C332" s="28"/>
      <c r="D332" s="12"/>
      <c r="E332" s="12"/>
      <c r="F332" s="12"/>
      <c r="G332" s="29"/>
      <c r="H332" s="30"/>
    </row>
    <row r="333">
      <c r="B333" s="12">
        <v>2.0</v>
      </c>
      <c r="C333" s="13"/>
      <c r="D333" s="12"/>
      <c r="E333" s="12"/>
      <c r="F333" s="12"/>
      <c r="G333" s="29"/>
      <c r="H333" s="30"/>
    </row>
    <row r="334">
      <c r="B334" s="12">
        <v>3.0</v>
      </c>
      <c r="C334" s="13"/>
      <c r="D334" s="12"/>
      <c r="E334" s="12"/>
      <c r="F334" s="12"/>
      <c r="G334" s="29"/>
      <c r="H334" s="30"/>
    </row>
    <row r="335">
      <c r="B335" s="20" t="s">
        <v>15</v>
      </c>
      <c r="C335" s="4"/>
      <c r="D335" s="5"/>
      <c r="E335" s="9">
        <f>SUM(E332:E334)</f>
        <v>0</v>
      </c>
      <c r="F335" s="12"/>
      <c r="G335" s="29"/>
      <c r="H335" s="30"/>
    </row>
    <row r="336">
      <c r="B336" s="32" t="s">
        <v>24</v>
      </c>
      <c r="C336" s="4"/>
      <c r="D336" s="4"/>
      <c r="E336" s="4"/>
      <c r="F336" s="5"/>
      <c r="G336" s="29"/>
      <c r="H336" s="30"/>
    </row>
    <row r="337">
      <c r="B337" s="9" t="s">
        <v>2</v>
      </c>
      <c r="C337" s="33" t="s">
        <v>25</v>
      </c>
      <c r="D337" s="33" t="s">
        <v>26</v>
      </c>
      <c r="E337" s="9" t="s">
        <v>5</v>
      </c>
      <c r="F337" s="9" t="s">
        <v>6</v>
      </c>
      <c r="G337" s="29"/>
      <c r="H337" s="30"/>
    </row>
    <row r="338">
      <c r="B338" s="12">
        <v>1.0</v>
      </c>
      <c r="C338" s="13"/>
      <c r="D338" s="13"/>
      <c r="E338" s="13"/>
      <c r="F338" s="13"/>
      <c r="G338" s="29"/>
      <c r="H338" s="30"/>
    </row>
    <row r="339">
      <c r="B339" s="12">
        <v>2.0</v>
      </c>
      <c r="C339" s="13"/>
      <c r="D339" s="13"/>
      <c r="E339" s="12"/>
      <c r="F339" s="12"/>
      <c r="G339" s="29"/>
      <c r="H339" s="30"/>
    </row>
    <row r="340">
      <c r="B340" s="12">
        <v>3.0</v>
      </c>
      <c r="C340" s="12"/>
      <c r="D340" s="12"/>
      <c r="E340" s="12"/>
      <c r="F340" s="12"/>
      <c r="G340" s="29"/>
      <c r="H340" s="30"/>
    </row>
    <row r="341">
      <c r="B341" s="12">
        <v>4.0</v>
      </c>
      <c r="C341" s="12"/>
      <c r="D341" s="12"/>
      <c r="E341" s="12"/>
      <c r="F341" s="12"/>
      <c r="G341" s="29"/>
      <c r="H341" s="30"/>
    </row>
    <row r="342">
      <c r="B342" s="12">
        <v>5.0</v>
      </c>
      <c r="C342" s="12"/>
      <c r="D342" s="12"/>
      <c r="E342" s="12"/>
      <c r="F342" s="12"/>
      <c r="G342" s="29"/>
      <c r="H342" s="30"/>
    </row>
    <row r="343">
      <c r="B343" s="12">
        <v>6.0</v>
      </c>
      <c r="C343" s="12"/>
      <c r="D343" s="12"/>
      <c r="E343" s="12"/>
      <c r="F343" s="12"/>
      <c r="G343" s="10"/>
      <c r="H343" s="11"/>
    </row>
    <row r="344">
      <c r="B344" s="34"/>
    </row>
    <row r="346">
      <c r="A346" s="1"/>
      <c r="B346" s="3">
        <v>45786.0</v>
      </c>
      <c r="C346" s="4"/>
      <c r="D346" s="4"/>
      <c r="E346" s="4"/>
      <c r="F346" s="4"/>
      <c r="G346" s="4"/>
      <c r="H346" s="5"/>
    </row>
    <row r="347">
      <c r="B347" s="6" t="s">
        <v>0</v>
      </c>
      <c r="C347" s="4"/>
      <c r="D347" s="4"/>
      <c r="E347" s="4"/>
      <c r="F347" s="5"/>
      <c r="G347" s="7" t="s">
        <v>1</v>
      </c>
      <c r="H347" s="8"/>
    </row>
    <row r="348">
      <c r="B348" s="9" t="s">
        <v>2</v>
      </c>
      <c r="C348" s="9" t="s">
        <v>3</v>
      </c>
      <c r="D348" s="9" t="s">
        <v>4</v>
      </c>
      <c r="E348" s="9" t="s">
        <v>5</v>
      </c>
      <c r="F348" s="9" t="s">
        <v>6</v>
      </c>
      <c r="G348" s="10"/>
      <c r="H348" s="11"/>
    </row>
    <row r="349">
      <c r="B349" s="12">
        <v>1.0</v>
      </c>
      <c r="C349" s="13"/>
      <c r="D349" s="13"/>
      <c r="E349" s="13"/>
      <c r="F349" s="13"/>
      <c r="G349" s="14" t="s">
        <v>7</v>
      </c>
      <c r="H349" s="15">
        <f>H306 - SUMIF(F349:F358, "SR A/C - HDFC", E349:E358)-SUMIF(F375:F377, "SR A/C - HDFC", E375:E377)-SUMIF(F369:F371, "SR A/C - HDFC", E369:E371)+SUMIF(F363:F365, "SR A/C - HDFC", E363:E365)+SUMIF(F381:F386, "SR A/C - HDFC", E381:E386)</f>
        <v>3303.73</v>
      </c>
    </row>
    <row r="350">
      <c r="B350" s="12">
        <v>2.0</v>
      </c>
      <c r="C350" s="13"/>
      <c r="D350" s="13"/>
      <c r="E350" s="13"/>
      <c r="F350" s="13"/>
      <c r="G350" s="14" t="s">
        <v>8</v>
      </c>
      <c r="H350" s="15">
        <f>H307 - SUMIF(F349:F358, "DP A/C - Salary", E349:E358)-SUMIF(F375:F377, "DP A/C - Salary", E375:E377)-SUMIF(F369:F371, "DP A/C - Salary", E369:E371)+SUMIF(F363:F365, "DP A/C - Salary", E363:E365)+SUMIF(F381:F386, "DP A/C - Salary", E381:E386)</f>
        <v>5928</v>
      </c>
    </row>
    <row r="351">
      <c r="B351" s="12">
        <v>3.0</v>
      </c>
      <c r="C351" s="13"/>
      <c r="D351" s="13"/>
      <c r="E351" s="13"/>
      <c r="F351" s="13"/>
      <c r="G351" s="14" t="s">
        <v>9</v>
      </c>
      <c r="H351" s="15">
        <f>H308 - SUMIF(F349:F358, "SR CASH", E349:E358)-SUMIF(F375:F377, "SR CASH", E375:E377)-SUMIF(F369:F371, "SR CASH", E369:E371)+SUMIF(F363:F365, "SR CASH", E363:E365)+SUMIF(F381:F386, "SR CASH", E381:E386)</f>
        <v>1633</v>
      </c>
    </row>
    <row r="352">
      <c r="B352" s="12">
        <v>4.0</v>
      </c>
      <c r="C352" s="13"/>
      <c r="D352" s="13"/>
      <c r="E352" s="13"/>
      <c r="F352" s="12"/>
      <c r="G352" s="14" t="s">
        <v>10</v>
      </c>
      <c r="H352" s="15">
        <f>H309 - SUMIF(F349:F358, "DP CASH", E349:E358)-SUMIF(F375:F377, "DP CASH", E375:E377)-SUMIF(F369:F371, "DP CASH", E369:E371)+SUMIF(F363:F365, "DP CASH", E363:E365)+SUMIF(F381:F386, "DP CASH", E381:E386)</f>
        <v>839</v>
      </c>
    </row>
    <row r="353">
      <c r="B353" s="12">
        <v>5.0</v>
      </c>
      <c r="C353" s="12"/>
      <c r="D353" s="12"/>
      <c r="E353" s="12"/>
      <c r="F353" s="12"/>
      <c r="G353" s="14" t="s">
        <v>11</v>
      </c>
      <c r="H353" s="15">
        <f>H310 - SUMIF(F349:F358, "SR A/C - TDCC", E349:E358)-SUMIF(F375:F377, "SR A/C - TDCC", E375:E377)-SUMIF(F369:F371, "SR A/C - TDCC", E369:E371)+SUMIF(F363:F365, "SR A/C - TDCC", E363:E365)+SUMIF(F381:F386, "SR A/C - TDCC", E381:E386)</f>
        <v>106373.4</v>
      </c>
    </row>
    <row r="354">
      <c r="B354" s="12">
        <v>6.0</v>
      </c>
      <c r="C354" s="12"/>
      <c r="D354" s="12"/>
      <c r="E354" s="12"/>
      <c r="F354" s="12"/>
      <c r="G354" s="14" t="s">
        <v>12</v>
      </c>
      <c r="H354" s="15">
        <f>H311 - SUMIF(F349:F358, "DP A/C - IPPB", E349:E358)-SUMIF(F375:F377, "DP A/C - IPPB", E375:E377)-SUMIF(F369:F371, "DP A/C - IPPB", E369:E371)+SUMIF(F363:F365, "DP A/C - IPPB", E363:E365)+SUMIF(F381:F386, "DP A/C - IPPB", E381:E386)</f>
        <v>50</v>
      </c>
    </row>
    <row r="355">
      <c r="B355" s="12">
        <v>7.0</v>
      </c>
      <c r="C355" s="12"/>
      <c r="D355" s="12"/>
      <c r="E355" s="12"/>
      <c r="F355" s="12"/>
      <c r="G355" s="16"/>
      <c r="H355" s="5"/>
    </row>
    <row r="356">
      <c r="B356" s="12">
        <v>8.0</v>
      </c>
      <c r="C356" s="12"/>
      <c r="D356" s="12"/>
      <c r="E356" s="12"/>
      <c r="F356" s="12"/>
      <c r="G356" s="17" t="s">
        <v>13</v>
      </c>
      <c r="H356" s="5"/>
    </row>
    <row r="357">
      <c r="B357" s="12">
        <v>9.0</v>
      </c>
      <c r="C357" s="12"/>
      <c r="D357" s="12"/>
      <c r="E357" s="12"/>
      <c r="F357" s="12"/>
      <c r="G357" s="18">
        <f>E359+G314</f>
        <v>0</v>
      </c>
      <c r="H357" s="5"/>
    </row>
    <row r="358">
      <c r="B358" s="12">
        <v>10.0</v>
      </c>
      <c r="C358" s="12"/>
      <c r="D358" s="12"/>
      <c r="E358" s="12"/>
      <c r="F358" s="12"/>
      <c r="G358" s="19" t="s">
        <v>14</v>
      </c>
      <c r="H358" s="5"/>
    </row>
    <row r="359">
      <c r="B359" s="20" t="s">
        <v>15</v>
      </c>
      <c r="C359" s="4"/>
      <c r="D359" s="5"/>
      <c r="E359" s="9">
        <f>SUM(E349:E358)</f>
        <v>0</v>
      </c>
      <c r="F359" s="12"/>
      <c r="G359" s="16">
        <f>E366+G316</f>
        <v>0</v>
      </c>
      <c r="H359" s="5"/>
    </row>
    <row r="360">
      <c r="B360" s="16"/>
      <c r="C360" s="4"/>
      <c r="D360" s="4"/>
      <c r="E360" s="4"/>
      <c r="F360" s="5"/>
      <c r="G360" s="21" t="s">
        <v>16</v>
      </c>
      <c r="H360" s="5"/>
      <c r="I360" s="1"/>
    </row>
    <row r="361">
      <c r="B361" s="22" t="s">
        <v>17</v>
      </c>
      <c r="C361" s="4"/>
      <c r="D361" s="4"/>
      <c r="E361" s="4"/>
      <c r="F361" s="5"/>
      <c r="G361" s="16">
        <f>E372+G318-SUMIF(C363:C365,"Reimbursement",E363:E365)</f>
        <v>0</v>
      </c>
      <c r="H361" s="5"/>
    </row>
    <row r="362">
      <c r="B362" s="9" t="s">
        <v>2</v>
      </c>
      <c r="C362" s="23" t="s">
        <v>18</v>
      </c>
      <c r="D362" s="20" t="s">
        <v>4</v>
      </c>
      <c r="E362" s="9" t="s">
        <v>5</v>
      </c>
      <c r="F362" s="9" t="s">
        <v>6</v>
      </c>
      <c r="G362" s="24" t="s">
        <v>19</v>
      </c>
      <c r="H362" s="5"/>
    </row>
    <row r="363">
      <c r="B363" s="12">
        <v>1.0</v>
      </c>
      <c r="C363" s="25"/>
      <c r="D363" s="13"/>
      <c r="E363" s="13"/>
      <c r="F363" s="13"/>
      <c r="G363" s="26">
        <f>E378+G320</f>
        <v>0</v>
      </c>
      <c r="H363" s="5"/>
    </row>
    <row r="364">
      <c r="B364" s="12">
        <v>2.0</v>
      </c>
      <c r="C364" s="28"/>
      <c r="D364" s="12"/>
      <c r="E364" s="12"/>
      <c r="F364" s="12"/>
      <c r="G364" s="27"/>
      <c r="H364" s="8"/>
    </row>
    <row r="365">
      <c r="B365" s="12">
        <v>3.0</v>
      </c>
      <c r="C365" s="28"/>
      <c r="D365" s="12"/>
      <c r="E365" s="12"/>
      <c r="F365" s="12"/>
      <c r="G365" s="29"/>
      <c r="H365" s="30"/>
    </row>
    <row r="366">
      <c r="B366" s="20" t="s">
        <v>15</v>
      </c>
      <c r="C366" s="4"/>
      <c r="D366" s="5"/>
      <c r="E366" s="9">
        <f>SUM(E363:E365)</f>
        <v>0</v>
      </c>
      <c r="F366" s="12"/>
      <c r="G366" s="29"/>
      <c r="H366" s="30"/>
    </row>
    <row r="367">
      <c r="B367" s="31" t="s">
        <v>20</v>
      </c>
      <c r="C367" s="4"/>
      <c r="D367" s="4"/>
      <c r="E367" s="4"/>
      <c r="F367" s="5"/>
      <c r="G367" s="29"/>
      <c r="H367" s="30"/>
    </row>
    <row r="368">
      <c r="B368" s="9" t="s">
        <v>2</v>
      </c>
      <c r="C368" s="23" t="s">
        <v>21</v>
      </c>
      <c r="D368" s="20" t="s">
        <v>4</v>
      </c>
      <c r="E368" s="9" t="s">
        <v>5</v>
      </c>
      <c r="F368" s="9" t="s">
        <v>6</v>
      </c>
      <c r="G368" s="29"/>
      <c r="H368" s="30"/>
    </row>
    <row r="369">
      <c r="B369" s="12">
        <v>1.0</v>
      </c>
      <c r="C369" s="28"/>
      <c r="D369" s="12"/>
      <c r="E369" s="12"/>
      <c r="F369" s="12"/>
      <c r="G369" s="29"/>
      <c r="H369" s="30"/>
    </row>
    <row r="370">
      <c r="B370" s="12">
        <v>2.0</v>
      </c>
      <c r="C370" s="13"/>
      <c r="D370" s="12"/>
      <c r="E370" s="12"/>
      <c r="F370" s="12"/>
      <c r="G370" s="29"/>
      <c r="H370" s="30"/>
    </row>
    <row r="371">
      <c r="B371" s="12">
        <v>3.0</v>
      </c>
      <c r="C371" s="13"/>
      <c r="D371" s="12"/>
      <c r="E371" s="12"/>
      <c r="F371" s="12"/>
      <c r="G371" s="29"/>
      <c r="H371" s="30"/>
    </row>
    <row r="372">
      <c r="B372" s="20" t="s">
        <v>15</v>
      </c>
      <c r="C372" s="4"/>
      <c r="D372" s="5"/>
      <c r="E372" s="9">
        <f>SUM(E369:E371)</f>
        <v>0</v>
      </c>
      <c r="F372" s="12"/>
      <c r="G372" s="29"/>
      <c r="H372" s="30"/>
    </row>
    <row r="373">
      <c r="B373" s="32" t="s">
        <v>22</v>
      </c>
      <c r="C373" s="4"/>
      <c r="D373" s="4"/>
      <c r="E373" s="4"/>
      <c r="F373" s="5"/>
      <c r="G373" s="29"/>
      <c r="H373" s="30"/>
    </row>
    <row r="374">
      <c r="B374" s="9" t="s">
        <v>2</v>
      </c>
      <c r="C374" s="23" t="s">
        <v>23</v>
      </c>
      <c r="D374" s="20" t="s">
        <v>4</v>
      </c>
      <c r="E374" s="9" t="s">
        <v>5</v>
      </c>
      <c r="F374" s="9" t="s">
        <v>6</v>
      </c>
      <c r="G374" s="29"/>
      <c r="H374" s="30"/>
    </row>
    <row r="375">
      <c r="B375" s="12">
        <v>1.0</v>
      </c>
      <c r="C375" s="28"/>
      <c r="D375" s="12"/>
      <c r="E375" s="12"/>
      <c r="F375" s="12"/>
      <c r="G375" s="29"/>
      <c r="H375" s="30"/>
    </row>
    <row r="376">
      <c r="B376" s="12">
        <v>2.0</v>
      </c>
      <c r="C376" s="13"/>
      <c r="D376" s="12"/>
      <c r="E376" s="12"/>
      <c r="F376" s="12"/>
      <c r="G376" s="29"/>
      <c r="H376" s="30"/>
    </row>
    <row r="377">
      <c r="B377" s="12">
        <v>3.0</v>
      </c>
      <c r="C377" s="13"/>
      <c r="D377" s="12"/>
      <c r="E377" s="12"/>
      <c r="F377" s="12"/>
      <c r="G377" s="29"/>
      <c r="H377" s="30"/>
    </row>
    <row r="378">
      <c r="B378" s="20" t="s">
        <v>15</v>
      </c>
      <c r="C378" s="4"/>
      <c r="D378" s="5"/>
      <c r="E378" s="9">
        <f>SUM(E375:E377)</f>
        <v>0</v>
      </c>
      <c r="F378" s="12"/>
      <c r="G378" s="29"/>
      <c r="H378" s="30"/>
    </row>
    <row r="379">
      <c r="B379" s="32" t="s">
        <v>24</v>
      </c>
      <c r="C379" s="4"/>
      <c r="D379" s="4"/>
      <c r="E379" s="4"/>
      <c r="F379" s="5"/>
      <c r="G379" s="29"/>
      <c r="H379" s="30"/>
    </row>
    <row r="380">
      <c r="B380" s="9" t="s">
        <v>2</v>
      </c>
      <c r="C380" s="33" t="s">
        <v>25</v>
      </c>
      <c r="D380" s="33" t="s">
        <v>26</v>
      </c>
      <c r="E380" s="9" t="s">
        <v>5</v>
      </c>
      <c r="F380" s="9" t="s">
        <v>6</v>
      </c>
      <c r="G380" s="29"/>
      <c r="H380" s="30"/>
    </row>
    <row r="381">
      <c r="B381" s="12">
        <v>1.0</v>
      </c>
      <c r="C381" s="13"/>
      <c r="D381" s="13"/>
      <c r="E381" s="12"/>
      <c r="F381" s="12"/>
      <c r="G381" s="29"/>
      <c r="H381" s="30"/>
    </row>
    <row r="382">
      <c r="B382" s="12">
        <v>2.0</v>
      </c>
      <c r="C382" s="13"/>
      <c r="D382" s="13"/>
      <c r="E382" s="12"/>
      <c r="F382" s="12"/>
      <c r="G382" s="29"/>
      <c r="H382" s="30"/>
    </row>
    <row r="383">
      <c r="B383" s="12">
        <v>3.0</v>
      </c>
      <c r="C383" s="12"/>
      <c r="D383" s="12"/>
      <c r="E383" s="12"/>
      <c r="F383" s="12"/>
      <c r="G383" s="29"/>
      <c r="H383" s="30"/>
    </row>
    <row r="384">
      <c r="B384" s="12">
        <v>4.0</v>
      </c>
      <c r="C384" s="12"/>
      <c r="D384" s="12"/>
      <c r="E384" s="12"/>
      <c r="F384" s="12"/>
      <c r="G384" s="29"/>
      <c r="H384" s="30"/>
    </row>
    <row r="385">
      <c r="B385" s="12">
        <v>5.0</v>
      </c>
      <c r="C385" s="12"/>
      <c r="D385" s="12"/>
      <c r="E385" s="12"/>
      <c r="F385" s="12"/>
      <c r="G385" s="29"/>
      <c r="H385" s="30"/>
    </row>
    <row r="386">
      <c r="B386" s="12">
        <v>6.0</v>
      </c>
      <c r="C386" s="12"/>
      <c r="D386" s="12"/>
      <c r="E386" s="12"/>
      <c r="F386" s="12"/>
      <c r="G386" s="10"/>
      <c r="H386" s="11"/>
    </row>
    <row r="387">
      <c r="B387" s="34"/>
    </row>
    <row r="389">
      <c r="A389" s="1"/>
      <c r="B389" s="3">
        <v>45787.0</v>
      </c>
      <c r="C389" s="4"/>
      <c r="D389" s="4"/>
      <c r="E389" s="4"/>
      <c r="F389" s="4"/>
      <c r="G389" s="4"/>
      <c r="H389" s="5"/>
    </row>
    <row r="390">
      <c r="B390" s="6" t="s">
        <v>0</v>
      </c>
      <c r="C390" s="4"/>
      <c r="D390" s="4"/>
      <c r="E390" s="4"/>
      <c r="F390" s="5"/>
      <c r="G390" s="7" t="s">
        <v>1</v>
      </c>
      <c r="H390" s="8"/>
    </row>
    <row r="391">
      <c r="B391" s="9" t="s">
        <v>2</v>
      </c>
      <c r="C391" s="9" t="s">
        <v>3</v>
      </c>
      <c r="D391" s="9" t="s">
        <v>4</v>
      </c>
      <c r="E391" s="9" t="s">
        <v>5</v>
      </c>
      <c r="F391" s="9" t="s">
        <v>6</v>
      </c>
      <c r="G391" s="10"/>
      <c r="H391" s="11"/>
    </row>
    <row r="392">
      <c r="B392" s="12">
        <v>1.0</v>
      </c>
      <c r="C392" s="13"/>
      <c r="D392" s="12"/>
      <c r="E392" s="12"/>
      <c r="F392" s="12"/>
      <c r="G392" s="14" t="s">
        <v>7</v>
      </c>
      <c r="H392" s="15">
        <f>H349 - SUMIF(F392:F401, "SR A/C - HDFC", E392:E401)-SUMIF(F418:F420, "SR A/C - HDFC", E418:E420)-SUMIF(F412:F414, "SR A/C - HDFC", E412:E414)+SUMIF(F406:F408, "SR A/C - HDFC", E406:E408)+SUMIF(F424:F429, "SR A/C - HDFC", E424:E429)</f>
        <v>3303.73</v>
      </c>
    </row>
    <row r="393">
      <c r="B393" s="12">
        <v>2.0</v>
      </c>
      <c r="C393" s="12"/>
      <c r="D393" s="12"/>
      <c r="E393" s="12"/>
      <c r="F393" s="12"/>
      <c r="G393" s="14" t="s">
        <v>8</v>
      </c>
      <c r="H393" s="15">
        <f>H350 - SUMIF(F392:F401, "DP A/C - Salary", E392:E401)-SUMIF(F418:F420, "DP A/C - Salary", E418:E420)-SUMIF(F412:F414, "DP A/C - Salary", E412:E414)+SUMIF(F406:F408, "DP A/C - Salary", E406:E408)+SUMIF(F424:F429, "DP A/C - Salary", E424:E429)</f>
        <v>5928</v>
      </c>
    </row>
    <row r="394">
      <c r="B394" s="12">
        <v>3.0</v>
      </c>
      <c r="C394" s="12"/>
      <c r="D394" s="12"/>
      <c r="E394" s="12"/>
      <c r="F394" s="12"/>
      <c r="G394" s="14" t="s">
        <v>9</v>
      </c>
      <c r="H394" s="15">
        <f>H351 - SUMIF(F392:F401, "SR CASH", E392:E401)-SUMIF(F418:F420, "SR CASH", E418:E420)-SUMIF(F412:F414, "SR CASH", E412:E414)+SUMIF(F406:F408, "SR CASH", E406:E408)+SUMIF(F424:F429, "SR CASH", E424:E429)</f>
        <v>1633</v>
      </c>
    </row>
    <row r="395">
      <c r="B395" s="12">
        <v>4.0</v>
      </c>
      <c r="C395" s="12"/>
      <c r="D395" s="12"/>
      <c r="E395" s="12"/>
      <c r="F395" s="12"/>
      <c r="G395" s="14" t="s">
        <v>10</v>
      </c>
      <c r="H395" s="15">
        <f>H352 - SUMIF(F392:F401, "DP CASH", E392:E401)-SUMIF(F418:F420, "DP CASH", E418:E420)-SUMIF(F412:F414, "DP CASH", E412:E414)+SUMIF(F406:F408, "DP CASH", E406:E408)+SUMIF(F424:F429, "DP CASH", E424:E429)</f>
        <v>839</v>
      </c>
    </row>
    <row r="396">
      <c r="B396" s="12">
        <v>5.0</v>
      </c>
      <c r="C396" s="12"/>
      <c r="D396" s="12"/>
      <c r="E396" s="12"/>
      <c r="F396" s="12"/>
      <c r="G396" s="14" t="s">
        <v>11</v>
      </c>
      <c r="H396" s="15">
        <f>H353 - SUMIF(F392:F401, "SR A/C - TDCC", E392:E401)-SUMIF(F418:F420, "SR A/C - TDCC", E418:E420)-SUMIF(F412:F414, "SR A/C - TDCC", E412:E414)+SUMIF(F406:F408, "SR A/C - TDCC", E406:E408)+SUMIF(F424:F429, "SR A/C - TDCC", E424:E429)</f>
        <v>106373.4</v>
      </c>
    </row>
    <row r="397">
      <c r="B397" s="12">
        <v>6.0</v>
      </c>
      <c r="C397" s="12"/>
      <c r="D397" s="12"/>
      <c r="E397" s="12"/>
      <c r="F397" s="12"/>
      <c r="G397" s="14" t="s">
        <v>12</v>
      </c>
      <c r="H397" s="15">
        <f>H354 - SUMIF(F392:F401, "DP A/C - IPPB", E392:E401)-SUMIF(F418:F420, "DP A/C - IPPB", E418:E420)-SUMIF(F412:F414, "DP A/C - IPPB", E412:E414)+SUMIF(F406:F408, "DP A/C - IPPB", E406:E408)+SUMIF(F424:F429, "DP A/C - IPPB", E424:E429)</f>
        <v>50</v>
      </c>
    </row>
    <row r="398">
      <c r="B398" s="12">
        <v>7.0</v>
      </c>
      <c r="C398" s="12"/>
      <c r="D398" s="12"/>
      <c r="E398" s="12"/>
      <c r="F398" s="12"/>
      <c r="G398" s="16"/>
      <c r="H398" s="5"/>
    </row>
    <row r="399">
      <c r="B399" s="12">
        <v>8.0</v>
      </c>
      <c r="C399" s="12"/>
      <c r="D399" s="12"/>
      <c r="E399" s="12"/>
      <c r="F399" s="12"/>
      <c r="G399" s="17" t="s">
        <v>13</v>
      </c>
      <c r="H399" s="5"/>
    </row>
    <row r="400">
      <c r="B400" s="12">
        <v>9.0</v>
      </c>
      <c r="C400" s="12"/>
      <c r="D400" s="12"/>
      <c r="E400" s="12"/>
      <c r="F400" s="12"/>
      <c r="G400" s="18">
        <f>E402+G357</f>
        <v>0</v>
      </c>
      <c r="H400" s="5"/>
    </row>
    <row r="401">
      <c r="B401" s="12">
        <v>10.0</v>
      </c>
      <c r="C401" s="12"/>
      <c r="D401" s="12"/>
      <c r="E401" s="12"/>
      <c r="F401" s="12"/>
      <c r="G401" s="19" t="s">
        <v>14</v>
      </c>
      <c r="H401" s="5"/>
    </row>
    <row r="402">
      <c r="B402" s="20" t="s">
        <v>15</v>
      </c>
      <c r="C402" s="4"/>
      <c r="D402" s="5"/>
      <c r="E402" s="9">
        <f>SUM(E392:E401)</f>
        <v>0</v>
      </c>
      <c r="F402" s="12"/>
      <c r="G402" s="16">
        <f>E409+G359</f>
        <v>0</v>
      </c>
      <c r="H402" s="5"/>
    </row>
    <row r="403">
      <c r="B403" s="16"/>
      <c r="C403" s="4"/>
      <c r="D403" s="4"/>
      <c r="E403" s="4"/>
      <c r="F403" s="5"/>
      <c r="G403" s="21" t="s">
        <v>16</v>
      </c>
      <c r="H403" s="5"/>
      <c r="I403" s="1"/>
    </row>
    <row r="404">
      <c r="B404" s="22" t="s">
        <v>17</v>
      </c>
      <c r="C404" s="4"/>
      <c r="D404" s="4"/>
      <c r="E404" s="4"/>
      <c r="F404" s="5"/>
      <c r="G404" s="16">
        <f>E415+G361-SUMIF(C406:C408,"Reimbursement",E406:E408)</f>
        <v>0</v>
      </c>
      <c r="H404" s="5"/>
    </row>
    <row r="405">
      <c r="B405" s="9" t="s">
        <v>2</v>
      </c>
      <c r="C405" s="23" t="s">
        <v>18</v>
      </c>
      <c r="D405" s="20" t="s">
        <v>4</v>
      </c>
      <c r="E405" s="9" t="s">
        <v>5</v>
      </c>
      <c r="F405" s="9" t="s">
        <v>6</v>
      </c>
      <c r="G405" s="24" t="s">
        <v>19</v>
      </c>
      <c r="H405" s="5"/>
    </row>
    <row r="406">
      <c r="B406" s="12">
        <v>1.0</v>
      </c>
      <c r="C406" s="28"/>
      <c r="D406" s="12"/>
      <c r="E406" s="12"/>
      <c r="F406" s="12"/>
      <c r="G406" s="26">
        <f>E421+G363</f>
        <v>0</v>
      </c>
      <c r="H406" s="5"/>
    </row>
    <row r="407">
      <c r="B407" s="12">
        <v>2.0</v>
      </c>
      <c r="C407" s="28"/>
      <c r="D407" s="12"/>
      <c r="E407" s="12"/>
      <c r="F407" s="12"/>
      <c r="G407" s="27"/>
      <c r="H407" s="8"/>
    </row>
    <row r="408">
      <c r="B408" s="12">
        <v>3.0</v>
      </c>
      <c r="C408" s="28"/>
      <c r="D408" s="12"/>
      <c r="E408" s="12"/>
      <c r="F408" s="12"/>
      <c r="G408" s="29"/>
      <c r="H408" s="30"/>
    </row>
    <row r="409">
      <c r="B409" s="20" t="s">
        <v>15</v>
      </c>
      <c r="C409" s="4"/>
      <c r="D409" s="5"/>
      <c r="E409" s="9">
        <f>SUM(E406:E408)</f>
        <v>0</v>
      </c>
      <c r="F409" s="12"/>
      <c r="G409" s="29"/>
      <c r="H409" s="30"/>
    </row>
    <row r="410">
      <c r="B410" s="31" t="s">
        <v>20</v>
      </c>
      <c r="C410" s="4"/>
      <c r="D410" s="4"/>
      <c r="E410" s="4"/>
      <c r="F410" s="5"/>
      <c r="G410" s="29"/>
      <c r="H410" s="30"/>
    </row>
    <row r="411">
      <c r="B411" s="9" t="s">
        <v>2</v>
      </c>
      <c r="C411" s="23" t="s">
        <v>21</v>
      </c>
      <c r="D411" s="20" t="s">
        <v>4</v>
      </c>
      <c r="E411" s="9" t="s">
        <v>5</v>
      </c>
      <c r="F411" s="9" t="s">
        <v>6</v>
      </c>
      <c r="G411" s="29"/>
      <c r="H411" s="30"/>
    </row>
    <row r="412">
      <c r="B412" s="12">
        <v>1.0</v>
      </c>
      <c r="C412" s="28"/>
      <c r="D412" s="12"/>
      <c r="E412" s="12"/>
      <c r="F412" s="12"/>
      <c r="G412" s="29"/>
      <c r="H412" s="30"/>
    </row>
    <row r="413">
      <c r="B413" s="12">
        <v>2.0</v>
      </c>
      <c r="C413" s="13"/>
      <c r="D413" s="12"/>
      <c r="E413" s="12"/>
      <c r="F413" s="12"/>
      <c r="G413" s="29"/>
      <c r="H413" s="30"/>
    </row>
    <row r="414">
      <c r="B414" s="12">
        <v>3.0</v>
      </c>
      <c r="C414" s="13"/>
      <c r="D414" s="12"/>
      <c r="E414" s="12"/>
      <c r="F414" s="12"/>
      <c r="G414" s="29"/>
      <c r="H414" s="30"/>
    </row>
    <row r="415">
      <c r="B415" s="20" t="s">
        <v>15</v>
      </c>
      <c r="C415" s="4"/>
      <c r="D415" s="5"/>
      <c r="E415" s="9">
        <f>SUM(E412:E414)</f>
        <v>0</v>
      </c>
      <c r="F415" s="12"/>
      <c r="G415" s="29"/>
      <c r="H415" s="30"/>
    </row>
    <row r="416">
      <c r="B416" s="32" t="s">
        <v>22</v>
      </c>
      <c r="C416" s="4"/>
      <c r="D416" s="4"/>
      <c r="E416" s="4"/>
      <c r="F416" s="5"/>
      <c r="G416" s="29"/>
      <c r="H416" s="30"/>
    </row>
    <row r="417">
      <c r="B417" s="9" t="s">
        <v>2</v>
      </c>
      <c r="C417" s="23" t="s">
        <v>23</v>
      </c>
      <c r="D417" s="20" t="s">
        <v>4</v>
      </c>
      <c r="E417" s="9" t="s">
        <v>5</v>
      </c>
      <c r="F417" s="9" t="s">
        <v>6</v>
      </c>
      <c r="G417" s="29"/>
      <c r="H417" s="30"/>
    </row>
    <row r="418">
      <c r="B418" s="12">
        <v>1.0</v>
      </c>
      <c r="C418" s="28"/>
      <c r="D418" s="12"/>
      <c r="E418" s="12"/>
      <c r="F418" s="12"/>
      <c r="G418" s="29"/>
      <c r="H418" s="30"/>
    </row>
    <row r="419">
      <c r="B419" s="12">
        <v>2.0</v>
      </c>
      <c r="C419" s="13"/>
      <c r="D419" s="12"/>
      <c r="E419" s="12"/>
      <c r="F419" s="12"/>
      <c r="G419" s="29"/>
      <c r="H419" s="30"/>
    </row>
    <row r="420">
      <c r="B420" s="12">
        <v>3.0</v>
      </c>
      <c r="C420" s="13"/>
      <c r="D420" s="12"/>
      <c r="E420" s="12"/>
      <c r="F420" s="12"/>
      <c r="G420" s="29"/>
      <c r="H420" s="30"/>
    </row>
    <row r="421">
      <c r="B421" s="20" t="s">
        <v>15</v>
      </c>
      <c r="C421" s="4"/>
      <c r="D421" s="5"/>
      <c r="E421" s="9">
        <f>SUM(E418:E420)</f>
        <v>0</v>
      </c>
      <c r="F421" s="12"/>
      <c r="G421" s="29"/>
      <c r="H421" s="30"/>
    </row>
    <row r="422">
      <c r="B422" s="32" t="s">
        <v>24</v>
      </c>
      <c r="C422" s="4"/>
      <c r="D422" s="4"/>
      <c r="E422" s="4"/>
      <c r="F422" s="5"/>
      <c r="G422" s="29"/>
      <c r="H422" s="30"/>
    </row>
    <row r="423">
      <c r="B423" s="9" t="s">
        <v>2</v>
      </c>
      <c r="C423" s="33" t="s">
        <v>25</v>
      </c>
      <c r="D423" s="33" t="s">
        <v>26</v>
      </c>
      <c r="E423" s="9" t="s">
        <v>5</v>
      </c>
      <c r="F423" s="9" t="s">
        <v>6</v>
      </c>
      <c r="G423" s="29"/>
      <c r="H423" s="30"/>
    </row>
    <row r="424">
      <c r="B424" s="12">
        <v>1.0</v>
      </c>
      <c r="C424" s="13"/>
      <c r="D424" s="13"/>
      <c r="E424" s="12"/>
      <c r="F424" s="12"/>
      <c r="G424" s="29"/>
      <c r="H424" s="30"/>
    </row>
    <row r="425">
      <c r="B425" s="12">
        <v>2.0</v>
      </c>
      <c r="C425" s="13"/>
      <c r="D425" s="13"/>
      <c r="E425" s="12"/>
      <c r="F425" s="12"/>
      <c r="G425" s="29"/>
      <c r="H425" s="30"/>
    </row>
    <row r="426">
      <c r="B426" s="12">
        <v>3.0</v>
      </c>
      <c r="C426" s="12"/>
      <c r="D426" s="12"/>
      <c r="E426" s="12"/>
      <c r="F426" s="12"/>
      <c r="G426" s="29"/>
      <c r="H426" s="30"/>
    </row>
    <row r="427">
      <c r="B427" s="12">
        <v>4.0</v>
      </c>
      <c r="C427" s="12"/>
      <c r="D427" s="12"/>
      <c r="E427" s="12"/>
      <c r="F427" s="12"/>
      <c r="G427" s="29"/>
      <c r="H427" s="30"/>
    </row>
    <row r="428">
      <c r="B428" s="12">
        <v>5.0</v>
      </c>
      <c r="C428" s="12"/>
      <c r="D428" s="12"/>
      <c r="E428" s="12"/>
      <c r="F428" s="12"/>
      <c r="G428" s="29"/>
      <c r="H428" s="30"/>
    </row>
    <row r="429">
      <c r="B429" s="12">
        <v>6.0</v>
      </c>
      <c r="C429" s="12"/>
      <c r="D429" s="12"/>
      <c r="E429" s="12"/>
      <c r="F429" s="12"/>
      <c r="G429" s="10"/>
      <c r="H429" s="11"/>
    </row>
    <row r="430">
      <c r="B430" s="34"/>
    </row>
    <row r="432">
      <c r="A432" s="1"/>
      <c r="B432" s="3">
        <v>45788.0</v>
      </c>
      <c r="C432" s="4"/>
      <c r="D432" s="4"/>
      <c r="E432" s="4"/>
      <c r="F432" s="4"/>
      <c r="G432" s="4"/>
      <c r="H432" s="5"/>
    </row>
    <row r="433">
      <c r="B433" s="6" t="s">
        <v>0</v>
      </c>
      <c r="C433" s="4"/>
      <c r="D433" s="4"/>
      <c r="E433" s="4"/>
      <c r="F433" s="5"/>
      <c r="G433" s="7" t="s">
        <v>1</v>
      </c>
      <c r="H433" s="8"/>
    </row>
    <row r="434">
      <c r="B434" s="9" t="s">
        <v>2</v>
      </c>
      <c r="C434" s="9" t="s">
        <v>3</v>
      </c>
      <c r="D434" s="9" t="s">
        <v>4</v>
      </c>
      <c r="E434" s="9" t="s">
        <v>5</v>
      </c>
      <c r="F434" s="9" t="s">
        <v>6</v>
      </c>
      <c r="G434" s="10"/>
      <c r="H434" s="11"/>
    </row>
    <row r="435">
      <c r="B435" s="12">
        <v>1.0</v>
      </c>
      <c r="C435" s="13"/>
      <c r="D435" s="13"/>
      <c r="E435" s="13"/>
      <c r="F435" s="13"/>
      <c r="G435" s="14" t="s">
        <v>7</v>
      </c>
      <c r="H435" s="15">
        <f>H392 - SUMIF(F435:F444, "SR A/C - HDFC", E435:E444)-SUMIF(F461:F463, "SR A/C - HDFC", E461:E463)-SUMIF(F455:F457, "SR A/C - HDFC", E455:E457)+SUMIF(F449:F451, "SR A/C - HDFC", E449:E451)+SUMIF(F467:F472, "SR A/C - HDFC", E467:E472)</f>
        <v>3303.73</v>
      </c>
    </row>
    <row r="436">
      <c r="B436" s="12">
        <v>2.0</v>
      </c>
      <c r="C436" s="12"/>
      <c r="D436" s="12"/>
      <c r="E436" s="12"/>
      <c r="F436" s="12"/>
      <c r="G436" s="14" t="s">
        <v>8</v>
      </c>
      <c r="H436" s="15">
        <f>H393 - SUMIF(F435:F444, "DP A/C - Salary", E435:E444)-SUMIF(F461:F463, "DP A/C - Salary", E461:E463)-SUMIF(F455:F457, "DP A/C - Salary", E455:E457)+SUMIF(F449:F451, "DP A/C - Salary", E449:E451)+SUMIF(F467:F472, "DP A/C - Salary", E467:E472)</f>
        <v>5928</v>
      </c>
    </row>
    <row r="437">
      <c r="B437" s="12">
        <v>3.0</v>
      </c>
      <c r="C437" s="12"/>
      <c r="D437" s="12"/>
      <c r="E437" s="12"/>
      <c r="F437" s="12"/>
      <c r="G437" s="14" t="s">
        <v>9</v>
      </c>
      <c r="H437" s="15">
        <f>H394 - SUMIF(F435:F444, "SR CASH", E435:E444)-SUMIF(F461:F463, "SR CASH", E461:E463)-SUMIF(F455:F457, "SR CASH", E455:E457)+SUMIF(F449:F451, "SR CASH", E449:E451)+SUMIF(F467:F472, "SR CASH", E467:E472)</f>
        <v>1633</v>
      </c>
    </row>
    <row r="438">
      <c r="B438" s="12">
        <v>4.0</v>
      </c>
      <c r="C438" s="12"/>
      <c r="D438" s="12"/>
      <c r="E438" s="12"/>
      <c r="F438" s="12"/>
      <c r="G438" s="14" t="s">
        <v>10</v>
      </c>
      <c r="H438" s="15">
        <f>H395 - SUMIF(F435:F444, "DP CASH", E435:E444)-SUMIF(F461:F463, "DP CASH", E461:E463)-SUMIF(F455:F457, "DP CASH", E455:E457)+SUMIF(F449:F451, "DP CASH", E449:E451)+SUMIF(F467:F472, "DP CASH", E467:E472)</f>
        <v>839</v>
      </c>
    </row>
    <row r="439">
      <c r="B439" s="12">
        <v>5.0</v>
      </c>
      <c r="C439" s="12"/>
      <c r="D439" s="12"/>
      <c r="E439" s="12"/>
      <c r="F439" s="12"/>
      <c r="G439" s="14" t="s">
        <v>11</v>
      </c>
      <c r="H439" s="15">
        <f>H396 - SUMIF(F435:F444, "SR A/C - TDCC", E435:E444)-SUMIF(F461:F463, "SR A/C - TDCC", E461:E463)-SUMIF(F455:F457, "SR A/C - TDCC", E455:E457)+SUMIF(F449:F451, "SR A/C - TDCC", E449:E451)+SUMIF(F467:F472, "SR A/C - TDCC", E467:E472)</f>
        <v>106373.4</v>
      </c>
    </row>
    <row r="440">
      <c r="B440" s="12">
        <v>6.0</v>
      </c>
      <c r="C440" s="12"/>
      <c r="D440" s="12"/>
      <c r="E440" s="12"/>
      <c r="F440" s="12"/>
      <c r="G440" s="14" t="s">
        <v>12</v>
      </c>
      <c r="H440" s="15">
        <f>H397 - SUMIF(F435:F444, "DP A/C - IPPB", E435:E444)-SUMIF(F461:F463, "DP A/C - IPPB", E461:E463)-SUMIF(F455:F457, "DP A/C - IPPB", E455:E457)+SUMIF(F449:F451, "DP A/C - IPPB", E449:E451)+SUMIF(F467:F472, "DP A/C - IPPB", E467:E472)</f>
        <v>50</v>
      </c>
    </row>
    <row r="441">
      <c r="B441" s="12">
        <v>7.0</v>
      </c>
      <c r="C441" s="12"/>
      <c r="D441" s="12"/>
      <c r="E441" s="12"/>
      <c r="F441" s="12"/>
      <c r="G441" s="16"/>
      <c r="H441" s="5"/>
    </row>
    <row r="442">
      <c r="B442" s="12">
        <v>8.0</v>
      </c>
      <c r="C442" s="12"/>
      <c r="D442" s="12"/>
      <c r="E442" s="12"/>
      <c r="F442" s="12"/>
      <c r="G442" s="17" t="s">
        <v>13</v>
      </c>
      <c r="H442" s="5"/>
    </row>
    <row r="443">
      <c r="B443" s="12">
        <v>9.0</v>
      </c>
      <c r="C443" s="12"/>
      <c r="D443" s="12"/>
      <c r="E443" s="12"/>
      <c r="F443" s="12"/>
      <c r="G443" s="18">
        <f>E445+G400</f>
        <v>0</v>
      </c>
      <c r="H443" s="5"/>
    </row>
    <row r="444">
      <c r="B444" s="12">
        <v>10.0</v>
      </c>
      <c r="C444" s="12"/>
      <c r="D444" s="12"/>
      <c r="E444" s="12"/>
      <c r="F444" s="12"/>
      <c r="G444" s="19" t="s">
        <v>14</v>
      </c>
      <c r="H444" s="5"/>
    </row>
    <row r="445">
      <c r="B445" s="20" t="s">
        <v>15</v>
      </c>
      <c r="C445" s="4"/>
      <c r="D445" s="5"/>
      <c r="E445" s="9">
        <f>SUM(E435:E444)</f>
        <v>0</v>
      </c>
      <c r="F445" s="12"/>
      <c r="G445" s="16">
        <f>E452+G402</f>
        <v>0</v>
      </c>
      <c r="H445" s="5"/>
    </row>
    <row r="446">
      <c r="B446" s="16"/>
      <c r="C446" s="4"/>
      <c r="D446" s="4"/>
      <c r="E446" s="4"/>
      <c r="F446" s="5"/>
      <c r="G446" s="21" t="s">
        <v>16</v>
      </c>
      <c r="H446" s="5"/>
      <c r="I446" s="1"/>
    </row>
    <row r="447">
      <c r="B447" s="22" t="s">
        <v>17</v>
      </c>
      <c r="C447" s="4"/>
      <c r="D447" s="4"/>
      <c r="E447" s="4"/>
      <c r="F447" s="5"/>
      <c r="G447" s="16">
        <f>E458+G404-SUMIF(C449:C451,"Reimbursement",E449:E451)</f>
        <v>0</v>
      </c>
      <c r="H447" s="5"/>
    </row>
    <row r="448">
      <c r="B448" s="9" t="s">
        <v>2</v>
      </c>
      <c r="C448" s="23" t="s">
        <v>18</v>
      </c>
      <c r="D448" s="20" t="s">
        <v>4</v>
      </c>
      <c r="E448" s="9" t="s">
        <v>5</v>
      </c>
      <c r="F448" s="9" t="s">
        <v>6</v>
      </c>
      <c r="G448" s="24" t="s">
        <v>19</v>
      </c>
      <c r="H448" s="5"/>
    </row>
    <row r="449">
      <c r="B449" s="12">
        <v>1.0</v>
      </c>
      <c r="C449" s="25"/>
      <c r="D449" s="13"/>
      <c r="E449" s="13"/>
      <c r="F449" s="13"/>
      <c r="G449" s="26">
        <f>E464+G406</f>
        <v>0</v>
      </c>
      <c r="H449" s="5"/>
    </row>
    <row r="450">
      <c r="B450" s="12">
        <v>2.0</v>
      </c>
      <c r="C450" s="28"/>
      <c r="D450" s="12"/>
      <c r="E450" s="12"/>
      <c r="F450" s="12"/>
      <c r="G450" s="27"/>
      <c r="H450" s="8"/>
    </row>
    <row r="451">
      <c r="B451" s="12">
        <v>3.0</v>
      </c>
      <c r="C451" s="28"/>
      <c r="D451" s="12"/>
      <c r="E451" s="12"/>
      <c r="F451" s="12"/>
      <c r="G451" s="29"/>
      <c r="H451" s="30"/>
    </row>
    <row r="452">
      <c r="B452" s="20" t="s">
        <v>15</v>
      </c>
      <c r="C452" s="4"/>
      <c r="D452" s="5"/>
      <c r="E452" s="9">
        <f>SUM(E449:E451)</f>
        <v>0</v>
      </c>
      <c r="F452" s="12"/>
      <c r="G452" s="29"/>
      <c r="H452" s="30"/>
    </row>
    <row r="453">
      <c r="B453" s="31" t="s">
        <v>20</v>
      </c>
      <c r="C453" s="4"/>
      <c r="D453" s="4"/>
      <c r="E453" s="4"/>
      <c r="F453" s="5"/>
      <c r="G453" s="29"/>
      <c r="H453" s="30"/>
    </row>
    <row r="454">
      <c r="B454" s="9" t="s">
        <v>2</v>
      </c>
      <c r="C454" s="23" t="s">
        <v>21</v>
      </c>
      <c r="D454" s="20" t="s">
        <v>4</v>
      </c>
      <c r="E454" s="9" t="s">
        <v>5</v>
      </c>
      <c r="F454" s="9" t="s">
        <v>6</v>
      </c>
      <c r="G454" s="29"/>
      <c r="H454" s="30"/>
    </row>
    <row r="455">
      <c r="B455" s="12">
        <v>1.0</v>
      </c>
      <c r="C455" s="28"/>
      <c r="D455" s="12"/>
      <c r="E455" s="12"/>
      <c r="F455" s="12"/>
      <c r="G455" s="29"/>
      <c r="H455" s="30"/>
    </row>
    <row r="456">
      <c r="B456" s="12">
        <v>2.0</v>
      </c>
      <c r="C456" s="13"/>
      <c r="D456" s="12"/>
      <c r="E456" s="12"/>
      <c r="F456" s="12"/>
      <c r="G456" s="29"/>
      <c r="H456" s="30"/>
    </row>
    <row r="457">
      <c r="B457" s="12">
        <v>3.0</v>
      </c>
      <c r="C457" s="13"/>
      <c r="D457" s="12"/>
      <c r="E457" s="12"/>
      <c r="F457" s="12"/>
      <c r="G457" s="29"/>
      <c r="H457" s="30"/>
    </row>
    <row r="458">
      <c r="B458" s="20" t="s">
        <v>15</v>
      </c>
      <c r="C458" s="4"/>
      <c r="D458" s="5"/>
      <c r="E458" s="9">
        <f>SUM(E455:E457)</f>
        <v>0</v>
      </c>
      <c r="F458" s="12"/>
      <c r="G458" s="29"/>
      <c r="H458" s="30"/>
    </row>
    <row r="459">
      <c r="B459" s="32" t="s">
        <v>22</v>
      </c>
      <c r="C459" s="4"/>
      <c r="D459" s="4"/>
      <c r="E459" s="4"/>
      <c r="F459" s="5"/>
      <c r="G459" s="29"/>
      <c r="H459" s="30"/>
    </row>
    <row r="460">
      <c r="B460" s="9" t="s">
        <v>2</v>
      </c>
      <c r="C460" s="23" t="s">
        <v>23</v>
      </c>
      <c r="D460" s="20" t="s">
        <v>4</v>
      </c>
      <c r="E460" s="9" t="s">
        <v>5</v>
      </c>
      <c r="F460" s="9" t="s">
        <v>6</v>
      </c>
      <c r="G460" s="29"/>
      <c r="H460" s="30"/>
    </row>
    <row r="461">
      <c r="B461" s="12">
        <v>1.0</v>
      </c>
      <c r="C461" s="28"/>
      <c r="D461" s="12"/>
      <c r="E461" s="12"/>
      <c r="F461" s="12"/>
      <c r="G461" s="29"/>
      <c r="H461" s="30"/>
    </row>
    <row r="462">
      <c r="B462" s="12">
        <v>2.0</v>
      </c>
      <c r="C462" s="13"/>
      <c r="D462" s="12"/>
      <c r="E462" s="12"/>
      <c r="F462" s="12"/>
      <c r="G462" s="29"/>
      <c r="H462" s="30"/>
    </row>
    <row r="463">
      <c r="B463" s="12">
        <v>3.0</v>
      </c>
      <c r="C463" s="13"/>
      <c r="D463" s="12"/>
      <c r="E463" s="12"/>
      <c r="F463" s="12"/>
      <c r="G463" s="29"/>
      <c r="H463" s="30"/>
    </row>
    <row r="464">
      <c r="B464" s="20" t="s">
        <v>15</v>
      </c>
      <c r="C464" s="4"/>
      <c r="D464" s="5"/>
      <c r="E464" s="9">
        <f>SUM(E461:E463)</f>
        <v>0</v>
      </c>
      <c r="F464" s="12"/>
      <c r="G464" s="29"/>
      <c r="H464" s="30"/>
    </row>
    <row r="465">
      <c r="B465" s="32" t="s">
        <v>24</v>
      </c>
      <c r="C465" s="4"/>
      <c r="D465" s="4"/>
      <c r="E465" s="4"/>
      <c r="F465" s="5"/>
      <c r="G465" s="29"/>
      <c r="H465" s="30"/>
    </row>
    <row r="466">
      <c r="B466" s="9" t="s">
        <v>2</v>
      </c>
      <c r="C466" s="33" t="s">
        <v>25</v>
      </c>
      <c r="D466" s="33" t="s">
        <v>26</v>
      </c>
      <c r="E466" s="9" t="s">
        <v>5</v>
      </c>
      <c r="F466" s="9" t="s">
        <v>6</v>
      </c>
      <c r="G466" s="29"/>
      <c r="H466" s="30"/>
    </row>
    <row r="467">
      <c r="B467" s="12">
        <v>1.0</v>
      </c>
      <c r="C467" s="13"/>
      <c r="D467" s="13"/>
      <c r="E467" s="12"/>
      <c r="F467" s="12"/>
      <c r="G467" s="29"/>
      <c r="H467" s="30"/>
    </row>
    <row r="468">
      <c r="B468" s="12">
        <v>2.0</v>
      </c>
      <c r="C468" s="13"/>
      <c r="D468" s="13"/>
      <c r="E468" s="12"/>
      <c r="F468" s="12"/>
      <c r="G468" s="29"/>
      <c r="H468" s="30"/>
    </row>
    <row r="469">
      <c r="B469" s="12">
        <v>3.0</v>
      </c>
      <c r="C469" s="12"/>
      <c r="D469" s="12"/>
      <c r="E469" s="12"/>
      <c r="F469" s="12"/>
      <c r="G469" s="29"/>
      <c r="H469" s="30"/>
    </row>
    <row r="470">
      <c r="B470" s="12">
        <v>4.0</v>
      </c>
      <c r="C470" s="12"/>
      <c r="D470" s="12"/>
      <c r="E470" s="12"/>
      <c r="F470" s="12"/>
      <c r="G470" s="29"/>
      <c r="H470" s="30"/>
    </row>
    <row r="471">
      <c r="B471" s="12">
        <v>5.0</v>
      </c>
      <c r="C471" s="12"/>
      <c r="D471" s="12"/>
      <c r="E471" s="12"/>
      <c r="F471" s="12"/>
      <c r="G471" s="29"/>
      <c r="H471" s="30"/>
    </row>
    <row r="472">
      <c r="B472" s="12">
        <v>6.0</v>
      </c>
      <c r="C472" s="12"/>
      <c r="D472" s="12"/>
      <c r="E472" s="12"/>
      <c r="F472" s="12"/>
      <c r="G472" s="10"/>
      <c r="H472" s="11"/>
    </row>
    <row r="473">
      <c r="B473" s="34"/>
    </row>
    <row r="475">
      <c r="A475" s="1"/>
      <c r="B475" s="3">
        <v>45789.0</v>
      </c>
      <c r="C475" s="4"/>
      <c r="D475" s="4"/>
      <c r="E475" s="4"/>
      <c r="F475" s="4"/>
      <c r="G475" s="4"/>
      <c r="H475" s="5"/>
    </row>
    <row r="476">
      <c r="B476" s="6" t="s">
        <v>0</v>
      </c>
      <c r="C476" s="4"/>
      <c r="D476" s="4"/>
      <c r="E476" s="4"/>
      <c r="F476" s="5"/>
      <c r="G476" s="7" t="s">
        <v>1</v>
      </c>
      <c r="H476" s="8"/>
    </row>
    <row r="477">
      <c r="B477" s="9" t="s">
        <v>2</v>
      </c>
      <c r="C477" s="9" t="s">
        <v>3</v>
      </c>
      <c r="D477" s="9" t="s">
        <v>4</v>
      </c>
      <c r="E477" s="9" t="s">
        <v>5</v>
      </c>
      <c r="F477" s="9" t="s">
        <v>6</v>
      </c>
      <c r="G477" s="10"/>
      <c r="H477" s="11"/>
    </row>
    <row r="478">
      <c r="B478" s="12">
        <v>1.0</v>
      </c>
      <c r="C478" s="13"/>
      <c r="D478" s="13"/>
      <c r="E478" s="13"/>
      <c r="F478" s="13"/>
      <c r="G478" s="14" t="s">
        <v>7</v>
      </c>
      <c r="H478" s="15">
        <f>H435 - SUMIF(F478:F487, "SR A/C - HDFC", E478:E487)-SUMIF(F504:F506, "SR A/C - HDFC", E504:E506)-SUMIF(F498:F500, "SR A/C - HDFC", E498:E500)+SUMIF(F492:F494, "SR A/C - HDFC", E492:E494)+SUMIF(F510:F515, "SR A/C - HDFC", E510:E515)</f>
        <v>3303.73</v>
      </c>
    </row>
    <row r="479">
      <c r="B479" s="12">
        <v>2.0</v>
      </c>
      <c r="C479" s="13"/>
      <c r="D479" s="13"/>
      <c r="E479" s="13"/>
      <c r="F479" s="13"/>
      <c r="G479" s="14" t="s">
        <v>8</v>
      </c>
      <c r="H479" s="15">
        <f>H436 - SUMIF(F478:F487, "DP A/C - Salary", E478:E487)-SUMIF(F504:F506, "DP A/C - Salary", E504:E506)-SUMIF(F498:F500, "DP A/C - Salary", E498:E500)+SUMIF(F492:F494, "DP A/C - Salary", E492:E494)+SUMIF(F510:F515, "DP A/C - Salary", E510:E515)</f>
        <v>5928</v>
      </c>
    </row>
    <row r="480">
      <c r="B480" s="12">
        <v>3.0</v>
      </c>
      <c r="C480" s="13"/>
      <c r="D480" s="13"/>
      <c r="E480" s="13"/>
      <c r="F480" s="13"/>
      <c r="G480" s="14" t="s">
        <v>9</v>
      </c>
      <c r="H480" s="15">
        <f>H437 - SUMIF(F478:F487, "SR CASH", E478:E487)-SUMIF(F504:F506, "SR CASH", E504:E506)-SUMIF(F498:F500, "SR CASH", E498:E500)+SUMIF(F492:F494, "SR CASH", E492:E494)+SUMIF(F510:F515, "SR CASH", E510:E515)</f>
        <v>1633</v>
      </c>
    </row>
    <row r="481">
      <c r="B481" s="12">
        <v>4.0</v>
      </c>
      <c r="C481" s="12"/>
      <c r="D481" s="12"/>
      <c r="E481" s="12"/>
      <c r="F481" s="12"/>
      <c r="G481" s="14" t="s">
        <v>10</v>
      </c>
      <c r="H481" s="15">
        <f>H438 - SUMIF(F478:F487, "DP CASH", E478:E487)-SUMIF(F504:F506, "DP CASH", E504:E506)-SUMIF(F498:F500, "DP CASH", E498:E500)+SUMIF(F492:F494, "DP CASH", E492:E494)+SUMIF(F510:F515, "DP CASH", E510:E515)</f>
        <v>839</v>
      </c>
    </row>
    <row r="482">
      <c r="B482" s="12">
        <v>5.0</v>
      </c>
      <c r="C482" s="12"/>
      <c r="D482" s="12"/>
      <c r="E482" s="12"/>
      <c r="F482" s="12"/>
      <c r="G482" s="14" t="s">
        <v>11</v>
      </c>
      <c r="H482" s="15">
        <f>H439 - SUMIF(F478:F487, "SR A/C - TDCC", E478:E487)-SUMIF(F504:F506, "SR A/C - TDCC", E504:E506)-SUMIF(F498:F500, "SR A/C - TDCC", E498:E500)+SUMIF(F492:F494, "SR A/C - TDCC", E492:E494)+SUMIF(F510:F515, "SR A/C - TDCC", E510:E515)</f>
        <v>106373.4</v>
      </c>
    </row>
    <row r="483">
      <c r="B483" s="12">
        <v>6.0</v>
      </c>
      <c r="C483" s="12"/>
      <c r="D483" s="12"/>
      <c r="E483" s="12"/>
      <c r="F483" s="12"/>
      <c r="G483" s="14" t="s">
        <v>12</v>
      </c>
      <c r="H483" s="15">
        <f>H440 - SUMIF(F478:F487, "DP A/C - IPPB", E478:E487)-SUMIF(F504:F506, "DP A/C - IPPB", E504:E506)-SUMIF(F498:F500, "DP A/C - IPPB", E498:E500)+SUMIF(F492:F494, "DP A/C - IPPB", E492:E494)+SUMIF(F510:F515, "DP A/C - IPPB", E510:E515)</f>
        <v>50</v>
      </c>
    </row>
    <row r="484">
      <c r="B484" s="12">
        <v>7.0</v>
      </c>
      <c r="C484" s="12"/>
      <c r="D484" s="12"/>
      <c r="E484" s="12"/>
      <c r="F484" s="12"/>
      <c r="G484" s="16"/>
      <c r="H484" s="5"/>
    </row>
    <row r="485">
      <c r="B485" s="12">
        <v>8.0</v>
      </c>
      <c r="C485" s="12"/>
      <c r="D485" s="12"/>
      <c r="E485" s="12"/>
      <c r="F485" s="12"/>
      <c r="G485" s="17" t="s">
        <v>13</v>
      </c>
      <c r="H485" s="5"/>
    </row>
    <row r="486">
      <c r="B486" s="12">
        <v>9.0</v>
      </c>
      <c r="C486" s="12"/>
      <c r="D486" s="12"/>
      <c r="E486" s="12"/>
      <c r="F486" s="12"/>
      <c r="G486" s="18">
        <f>E488+G443</f>
        <v>0</v>
      </c>
      <c r="H486" s="5"/>
    </row>
    <row r="487">
      <c r="B487" s="12">
        <v>10.0</v>
      </c>
      <c r="C487" s="12"/>
      <c r="D487" s="12"/>
      <c r="E487" s="12"/>
      <c r="F487" s="12"/>
      <c r="G487" s="19" t="s">
        <v>14</v>
      </c>
      <c r="H487" s="5"/>
    </row>
    <row r="488">
      <c r="B488" s="20" t="s">
        <v>15</v>
      </c>
      <c r="C488" s="4"/>
      <c r="D488" s="5"/>
      <c r="E488" s="9">
        <f>SUM(E478:E487)</f>
        <v>0</v>
      </c>
      <c r="F488" s="12"/>
      <c r="G488" s="16">
        <f>E495+G445</f>
        <v>0</v>
      </c>
      <c r="H488" s="5"/>
    </row>
    <row r="489">
      <c r="B489" s="16"/>
      <c r="C489" s="4"/>
      <c r="D489" s="4"/>
      <c r="E489" s="4"/>
      <c r="F489" s="5"/>
      <c r="G489" s="21" t="s">
        <v>16</v>
      </c>
      <c r="H489" s="5"/>
      <c r="I489" s="1"/>
    </row>
    <row r="490">
      <c r="B490" s="22" t="s">
        <v>17</v>
      </c>
      <c r="C490" s="4"/>
      <c r="D490" s="4"/>
      <c r="E490" s="4"/>
      <c r="F490" s="5"/>
      <c r="G490" s="16">
        <f>E501+G447-SUMIF(C492:C494,"Reimbursement",E492:E494)</f>
        <v>0</v>
      </c>
      <c r="H490" s="5"/>
    </row>
    <row r="491">
      <c r="B491" s="9" t="s">
        <v>2</v>
      </c>
      <c r="C491" s="23" t="s">
        <v>18</v>
      </c>
      <c r="D491" s="20" t="s">
        <v>4</v>
      </c>
      <c r="E491" s="9" t="s">
        <v>5</v>
      </c>
      <c r="F491" s="9" t="s">
        <v>6</v>
      </c>
      <c r="G491" s="24" t="s">
        <v>19</v>
      </c>
      <c r="H491" s="5"/>
    </row>
    <row r="492">
      <c r="B492" s="12">
        <v>1.0</v>
      </c>
      <c r="C492" s="28"/>
      <c r="D492" s="12"/>
      <c r="E492" s="12"/>
      <c r="F492" s="12"/>
      <c r="G492" s="26">
        <f>E507+G449</f>
        <v>0</v>
      </c>
      <c r="H492" s="5"/>
    </row>
    <row r="493">
      <c r="B493" s="12">
        <v>2.0</v>
      </c>
      <c r="C493" s="28"/>
      <c r="D493" s="12"/>
      <c r="E493" s="12"/>
      <c r="F493" s="12"/>
      <c r="G493" s="27"/>
      <c r="H493" s="8"/>
    </row>
    <row r="494">
      <c r="B494" s="12">
        <v>3.0</v>
      </c>
      <c r="C494" s="28"/>
      <c r="D494" s="12"/>
      <c r="E494" s="12"/>
      <c r="F494" s="12"/>
      <c r="G494" s="29"/>
      <c r="H494" s="30"/>
    </row>
    <row r="495">
      <c r="B495" s="20" t="s">
        <v>15</v>
      </c>
      <c r="C495" s="4"/>
      <c r="D495" s="5"/>
      <c r="E495" s="9">
        <f>SUM(E492:E494)</f>
        <v>0</v>
      </c>
      <c r="F495" s="12"/>
      <c r="G495" s="29"/>
      <c r="H495" s="30"/>
    </row>
    <row r="496">
      <c r="B496" s="31" t="s">
        <v>20</v>
      </c>
      <c r="C496" s="4"/>
      <c r="D496" s="4"/>
      <c r="E496" s="4"/>
      <c r="F496" s="5"/>
      <c r="G496" s="29"/>
      <c r="H496" s="30"/>
    </row>
    <row r="497">
      <c r="B497" s="9" t="s">
        <v>2</v>
      </c>
      <c r="C497" s="23" t="s">
        <v>21</v>
      </c>
      <c r="D497" s="20" t="s">
        <v>4</v>
      </c>
      <c r="E497" s="9" t="s">
        <v>5</v>
      </c>
      <c r="F497" s="9" t="s">
        <v>6</v>
      </c>
      <c r="G497" s="29"/>
      <c r="H497" s="30"/>
    </row>
    <row r="498">
      <c r="B498" s="12">
        <v>1.0</v>
      </c>
      <c r="C498" s="28"/>
      <c r="D498" s="12"/>
      <c r="E498" s="12"/>
      <c r="F498" s="12"/>
      <c r="G498" s="29"/>
      <c r="H498" s="30"/>
    </row>
    <row r="499">
      <c r="B499" s="12">
        <v>2.0</v>
      </c>
      <c r="C499" s="13"/>
      <c r="D499" s="12"/>
      <c r="E499" s="12"/>
      <c r="F499" s="12"/>
      <c r="G499" s="29"/>
      <c r="H499" s="30"/>
    </row>
    <row r="500">
      <c r="B500" s="12">
        <v>3.0</v>
      </c>
      <c r="C500" s="13"/>
      <c r="D500" s="12"/>
      <c r="E500" s="12"/>
      <c r="F500" s="12"/>
      <c r="G500" s="29"/>
      <c r="H500" s="30"/>
    </row>
    <row r="501">
      <c r="B501" s="20" t="s">
        <v>15</v>
      </c>
      <c r="C501" s="4"/>
      <c r="D501" s="5"/>
      <c r="E501" s="9">
        <f>SUM(E498:E500)</f>
        <v>0</v>
      </c>
      <c r="F501" s="12"/>
      <c r="G501" s="29"/>
      <c r="H501" s="30"/>
    </row>
    <row r="502">
      <c r="B502" s="32" t="s">
        <v>22</v>
      </c>
      <c r="C502" s="4"/>
      <c r="D502" s="4"/>
      <c r="E502" s="4"/>
      <c r="F502" s="5"/>
      <c r="G502" s="29"/>
      <c r="H502" s="30"/>
    </row>
    <row r="503">
      <c r="B503" s="9" t="s">
        <v>2</v>
      </c>
      <c r="C503" s="23" t="s">
        <v>23</v>
      </c>
      <c r="D503" s="20" t="s">
        <v>4</v>
      </c>
      <c r="E503" s="9" t="s">
        <v>5</v>
      </c>
      <c r="F503" s="9" t="s">
        <v>6</v>
      </c>
      <c r="G503" s="29"/>
      <c r="H503" s="30"/>
    </row>
    <row r="504">
      <c r="B504" s="12">
        <v>1.0</v>
      </c>
      <c r="C504" s="28"/>
      <c r="D504" s="12"/>
      <c r="E504" s="12"/>
      <c r="F504" s="12"/>
      <c r="G504" s="29"/>
      <c r="H504" s="30"/>
    </row>
    <row r="505">
      <c r="B505" s="12">
        <v>2.0</v>
      </c>
      <c r="C505" s="13"/>
      <c r="D505" s="12"/>
      <c r="E505" s="12"/>
      <c r="F505" s="12"/>
      <c r="G505" s="29"/>
      <c r="H505" s="30"/>
    </row>
    <row r="506">
      <c r="B506" s="12">
        <v>3.0</v>
      </c>
      <c r="C506" s="13"/>
      <c r="D506" s="12"/>
      <c r="E506" s="12"/>
      <c r="F506" s="12"/>
      <c r="G506" s="29"/>
      <c r="H506" s="30"/>
    </row>
    <row r="507">
      <c r="B507" s="20" t="s">
        <v>15</v>
      </c>
      <c r="C507" s="4"/>
      <c r="D507" s="5"/>
      <c r="E507" s="9">
        <f>SUM(E504:E506)</f>
        <v>0</v>
      </c>
      <c r="F507" s="12"/>
      <c r="G507" s="29"/>
      <c r="H507" s="30"/>
    </row>
    <row r="508">
      <c r="B508" s="32" t="s">
        <v>24</v>
      </c>
      <c r="C508" s="4"/>
      <c r="D508" s="4"/>
      <c r="E508" s="4"/>
      <c r="F508" s="5"/>
      <c r="G508" s="29"/>
      <c r="H508" s="30"/>
    </row>
    <row r="509">
      <c r="B509" s="9" t="s">
        <v>2</v>
      </c>
      <c r="C509" s="33" t="s">
        <v>25</v>
      </c>
      <c r="D509" s="33" t="s">
        <v>26</v>
      </c>
      <c r="E509" s="9" t="s">
        <v>5</v>
      </c>
      <c r="F509" s="9" t="s">
        <v>6</v>
      </c>
      <c r="G509" s="29"/>
      <c r="H509" s="30"/>
    </row>
    <row r="510">
      <c r="B510" s="12">
        <v>1.0</v>
      </c>
      <c r="C510" s="13"/>
      <c r="D510" s="13"/>
      <c r="E510" s="12"/>
      <c r="F510" s="12"/>
      <c r="G510" s="29"/>
      <c r="H510" s="30"/>
    </row>
    <row r="511">
      <c r="B511" s="12">
        <v>2.0</v>
      </c>
      <c r="C511" s="13"/>
      <c r="D511" s="13"/>
      <c r="E511" s="12"/>
      <c r="F511" s="12"/>
      <c r="G511" s="29"/>
      <c r="H511" s="30"/>
    </row>
    <row r="512">
      <c r="B512" s="12">
        <v>3.0</v>
      </c>
      <c r="C512" s="12"/>
      <c r="D512" s="12"/>
      <c r="E512" s="12"/>
      <c r="F512" s="12"/>
      <c r="G512" s="29"/>
      <c r="H512" s="30"/>
    </row>
    <row r="513">
      <c r="B513" s="12">
        <v>4.0</v>
      </c>
      <c r="C513" s="12"/>
      <c r="D513" s="12"/>
      <c r="E513" s="12"/>
      <c r="F513" s="12"/>
      <c r="G513" s="29"/>
      <c r="H513" s="30"/>
    </row>
    <row r="514">
      <c r="B514" s="12">
        <v>5.0</v>
      </c>
      <c r="C514" s="12"/>
      <c r="D514" s="12"/>
      <c r="E514" s="12"/>
      <c r="F514" s="12"/>
      <c r="G514" s="29"/>
      <c r="H514" s="30"/>
    </row>
    <row r="515">
      <c r="B515" s="12">
        <v>6.0</v>
      </c>
      <c r="C515" s="12"/>
      <c r="D515" s="12"/>
      <c r="E515" s="12"/>
      <c r="F515" s="12"/>
      <c r="G515" s="10"/>
      <c r="H515" s="11"/>
    </row>
    <row r="516">
      <c r="B516" s="34"/>
    </row>
    <row r="518">
      <c r="A518" s="1"/>
      <c r="B518" s="3">
        <v>45790.0</v>
      </c>
      <c r="C518" s="4"/>
      <c r="D518" s="4"/>
      <c r="E518" s="4"/>
      <c r="F518" s="4"/>
      <c r="G518" s="4"/>
      <c r="H518" s="5"/>
    </row>
    <row r="519">
      <c r="B519" s="6" t="s">
        <v>0</v>
      </c>
      <c r="C519" s="4"/>
      <c r="D519" s="4"/>
      <c r="E519" s="4"/>
      <c r="F519" s="5"/>
      <c r="G519" s="7" t="s">
        <v>1</v>
      </c>
      <c r="H519" s="8"/>
    </row>
    <row r="520">
      <c r="B520" s="9" t="s">
        <v>2</v>
      </c>
      <c r="C520" s="9" t="s">
        <v>3</v>
      </c>
      <c r="D520" s="9" t="s">
        <v>4</v>
      </c>
      <c r="E520" s="9" t="s">
        <v>5</v>
      </c>
      <c r="F520" s="9" t="s">
        <v>6</v>
      </c>
      <c r="G520" s="10"/>
      <c r="H520" s="11"/>
    </row>
    <row r="521">
      <c r="B521" s="12">
        <v>1.0</v>
      </c>
      <c r="C521" s="13"/>
      <c r="D521" s="13"/>
      <c r="E521" s="13"/>
      <c r="F521" s="12"/>
      <c r="G521" s="14" t="s">
        <v>7</v>
      </c>
      <c r="H521" s="15">
        <f>H478 - SUMIF(F521:F530, "SR A/C - HDFC", E521:E530)-SUMIF(F547:F549, "SR A/C - HDFC", E547:E549)-SUMIF(F541:F543, "SR A/C - HDFC", E541:E543)+SUMIF(F535:F537, "SR A/C - HDFC", E535:E537)+SUMIF(F553:F558, "SR A/C - HDFC", E553:E558)</f>
        <v>3303.73</v>
      </c>
    </row>
    <row r="522">
      <c r="B522" s="12">
        <v>2.0</v>
      </c>
      <c r="C522" s="13"/>
      <c r="D522" s="13"/>
      <c r="E522" s="13"/>
      <c r="F522" s="13"/>
      <c r="G522" s="14" t="s">
        <v>8</v>
      </c>
      <c r="H522" s="15">
        <f>H479 - SUMIF(F521:F530, "DP A/C - Salary", E521:E530)-SUMIF(F547:F549, "DP A/C - Salary", E547:E549)-SUMIF(F541:F543, "DP A/C - Salary", E541:E543)+SUMIF(F535:F537, "DP A/C - Salary", E535:E537)+SUMIF(F553:F558, "DP A/C - Salary", E553:E558)</f>
        <v>5928</v>
      </c>
    </row>
    <row r="523">
      <c r="B523" s="12">
        <v>3.0</v>
      </c>
      <c r="C523" s="13"/>
      <c r="D523" s="13"/>
      <c r="E523" s="13"/>
      <c r="F523" s="13"/>
      <c r="G523" s="14" t="s">
        <v>9</v>
      </c>
      <c r="H523" s="15">
        <f>H480 - SUMIF(F521:F530, "SR CASH", E521:E530)-SUMIF(F547:F549, "SR CASH", E547:E549)-SUMIF(F541:F543, "SR CASH", E541:E543)+SUMIF(F535:F537, "SR CASH", E535:E537)+SUMIF(F553:F558, "SR CASH", E553:E558)</f>
        <v>1633</v>
      </c>
    </row>
    <row r="524">
      <c r="B524" s="12">
        <v>4.0</v>
      </c>
      <c r="C524" s="13"/>
      <c r="D524" s="13"/>
      <c r="E524" s="13"/>
      <c r="F524" s="13"/>
      <c r="G524" s="14" t="s">
        <v>10</v>
      </c>
      <c r="H524" s="15">
        <f>H481 - SUMIF(F521:F530, "DP CASH", E521:E530)-SUMIF(F547:F549, "DP CASH", E547:E549)-SUMIF(F541:F543, "DP CASH", E541:E543)+SUMIF(F535:F537, "DP CASH", E535:E537)+SUMIF(F553:F558, "DP CASH", E553:E558)</f>
        <v>839</v>
      </c>
    </row>
    <row r="525">
      <c r="B525" s="12">
        <v>5.0</v>
      </c>
      <c r="C525" s="13"/>
      <c r="D525" s="13"/>
      <c r="E525" s="13"/>
      <c r="F525" s="13"/>
      <c r="G525" s="14" t="s">
        <v>11</v>
      </c>
      <c r="H525" s="15">
        <f>H482 - SUMIF(F521:F530, "SR A/C - TDCC", E521:E530)-SUMIF(F547:F549, "SR A/C - TDCC", E547:E549)-SUMIF(F541:F543, "SR A/C - TDCC", E541:E543)+SUMIF(F535:F537, "SR A/C - TDCC", E535:E537)+SUMIF(F553:F558, "SR A/C - TDCC", E553:E558)</f>
        <v>106373.4</v>
      </c>
    </row>
    <row r="526">
      <c r="B526" s="12">
        <v>6.0</v>
      </c>
      <c r="C526" s="12"/>
      <c r="D526" s="12"/>
      <c r="E526" s="12"/>
      <c r="F526" s="12"/>
      <c r="G526" s="14" t="s">
        <v>12</v>
      </c>
      <c r="H526" s="15">
        <f>H483 - SUMIF(F521:F530, "DP A/C - IPPB", E521:E530)-SUMIF(F547:F549, "DP A/C - IPPB", E547:E549)-SUMIF(F541:F543, "DP A/C - IPPB", E541:E543)+SUMIF(F535:F537, "DP A/C - IPPB", E535:E537)+SUMIF(F553:F558, "DP A/C - IPPB", E553:E558)</f>
        <v>50</v>
      </c>
    </row>
    <row r="527">
      <c r="B527" s="12">
        <v>7.0</v>
      </c>
      <c r="C527" s="12"/>
      <c r="D527" s="12"/>
      <c r="E527" s="12"/>
      <c r="F527" s="12"/>
      <c r="G527" s="16"/>
      <c r="H527" s="5"/>
    </row>
    <row r="528">
      <c r="B528" s="12">
        <v>8.0</v>
      </c>
      <c r="C528" s="12"/>
      <c r="D528" s="12"/>
      <c r="E528" s="12"/>
      <c r="F528" s="12"/>
      <c r="G528" s="17" t="s">
        <v>13</v>
      </c>
      <c r="H528" s="5"/>
    </row>
    <row r="529">
      <c r="B529" s="12">
        <v>9.0</v>
      </c>
      <c r="C529" s="12"/>
      <c r="D529" s="12"/>
      <c r="E529" s="12"/>
      <c r="F529" s="12"/>
      <c r="G529" s="18">
        <f>E531+G486</f>
        <v>0</v>
      </c>
      <c r="H529" s="5"/>
    </row>
    <row r="530">
      <c r="B530" s="12">
        <v>10.0</v>
      </c>
      <c r="C530" s="12"/>
      <c r="D530" s="12"/>
      <c r="E530" s="12"/>
      <c r="F530" s="12"/>
      <c r="G530" s="19" t="s">
        <v>14</v>
      </c>
      <c r="H530" s="5"/>
    </row>
    <row r="531">
      <c r="B531" s="20" t="s">
        <v>15</v>
      </c>
      <c r="C531" s="4"/>
      <c r="D531" s="5"/>
      <c r="E531" s="9">
        <f>SUM(E521:E530)</f>
        <v>0</v>
      </c>
      <c r="F531" s="12"/>
      <c r="G531" s="16">
        <f>E538+G488</f>
        <v>0</v>
      </c>
      <c r="H531" s="5"/>
    </row>
    <row r="532">
      <c r="B532" s="16"/>
      <c r="C532" s="4"/>
      <c r="D532" s="4"/>
      <c r="E532" s="4"/>
      <c r="F532" s="5"/>
      <c r="G532" s="21" t="s">
        <v>16</v>
      </c>
      <c r="H532" s="5"/>
      <c r="I532" s="1"/>
    </row>
    <row r="533">
      <c r="B533" s="22" t="s">
        <v>17</v>
      </c>
      <c r="C533" s="4"/>
      <c r="D533" s="4"/>
      <c r="E533" s="4"/>
      <c r="F533" s="5"/>
      <c r="G533" s="16">
        <f>E544+G490-SUMIF(C535:C537,"Reimbursement",E535:E537)</f>
        <v>0</v>
      </c>
      <c r="H533" s="5"/>
    </row>
    <row r="534">
      <c r="B534" s="9" t="s">
        <v>2</v>
      </c>
      <c r="C534" s="23" t="s">
        <v>18</v>
      </c>
      <c r="D534" s="20" t="s">
        <v>4</v>
      </c>
      <c r="E534" s="9" t="s">
        <v>5</v>
      </c>
      <c r="F534" s="9" t="s">
        <v>6</v>
      </c>
      <c r="G534" s="24" t="s">
        <v>19</v>
      </c>
      <c r="H534" s="5"/>
    </row>
    <row r="535">
      <c r="B535" s="12">
        <v>1.0</v>
      </c>
      <c r="C535" s="28"/>
      <c r="D535" s="12"/>
      <c r="E535" s="12"/>
      <c r="F535" s="12"/>
      <c r="G535" s="26">
        <f>E550+G492</f>
        <v>0</v>
      </c>
      <c r="H535" s="5"/>
    </row>
    <row r="536">
      <c r="B536" s="12">
        <v>2.0</v>
      </c>
      <c r="C536" s="28"/>
      <c r="D536" s="12"/>
      <c r="E536" s="12"/>
      <c r="F536" s="12"/>
      <c r="G536" s="27"/>
      <c r="H536" s="8"/>
    </row>
    <row r="537">
      <c r="B537" s="12">
        <v>3.0</v>
      </c>
      <c r="C537" s="28"/>
      <c r="D537" s="12"/>
      <c r="E537" s="12"/>
      <c r="F537" s="12"/>
      <c r="G537" s="29"/>
      <c r="H537" s="30"/>
    </row>
    <row r="538">
      <c r="B538" s="20" t="s">
        <v>15</v>
      </c>
      <c r="C538" s="4"/>
      <c r="D538" s="5"/>
      <c r="E538" s="9">
        <f>SUM(E535:E537)</f>
        <v>0</v>
      </c>
      <c r="F538" s="12"/>
      <c r="G538" s="29"/>
      <c r="H538" s="30"/>
    </row>
    <row r="539">
      <c r="B539" s="31" t="s">
        <v>20</v>
      </c>
      <c r="C539" s="4"/>
      <c r="D539" s="4"/>
      <c r="E539" s="4"/>
      <c r="F539" s="5"/>
      <c r="G539" s="29"/>
      <c r="H539" s="30"/>
    </row>
    <row r="540">
      <c r="B540" s="9" t="s">
        <v>2</v>
      </c>
      <c r="C540" s="23" t="s">
        <v>21</v>
      </c>
      <c r="D540" s="20" t="s">
        <v>4</v>
      </c>
      <c r="E540" s="9" t="s">
        <v>5</v>
      </c>
      <c r="F540" s="9" t="s">
        <v>6</v>
      </c>
      <c r="G540" s="29"/>
      <c r="H540" s="30"/>
    </row>
    <row r="541">
      <c r="B541" s="12">
        <v>1.0</v>
      </c>
      <c r="C541" s="28"/>
      <c r="D541" s="12"/>
      <c r="E541" s="12"/>
      <c r="F541" s="12"/>
      <c r="G541" s="29"/>
      <c r="H541" s="30"/>
    </row>
    <row r="542">
      <c r="B542" s="12">
        <v>2.0</v>
      </c>
      <c r="C542" s="13"/>
      <c r="D542" s="12"/>
      <c r="E542" s="12"/>
      <c r="F542" s="12"/>
      <c r="G542" s="29"/>
      <c r="H542" s="30"/>
    </row>
    <row r="543">
      <c r="B543" s="12">
        <v>3.0</v>
      </c>
      <c r="C543" s="13"/>
      <c r="D543" s="12"/>
      <c r="E543" s="12"/>
      <c r="F543" s="12"/>
      <c r="G543" s="29"/>
      <c r="H543" s="30"/>
    </row>
    <row r="544">
      <c r="B544" s="20" t="s">
        <v>15</v>
      </c>
      <c r="C544" s="4"/>
      <c r="D544" s="5"/>
      <c r="E544" s="9">
        <f>SUM(E541:E543)</f>
        <v>0</v>
      </c>
      <c r="F544" s="12"/>
      <c r="G544" s="29"/>
      <c r="H544" s="30"/>
    </row>
    <row r="545">
      <c r="B545" s="32" t="s">
        <v>22</v>
      </c>
      <c r="C545" s="4"/>
      <c r="D545" s="4"/>
      <c r="E545" s="4"/>
      <c r="F545" s="5"/>
      <c r="G545" s="29"/>
      <c r="H545" s="30"/>
    </row>
    <row r="546">
      <c r="B546" s="9" t="s">
        <v>2</v>
      </c>
      <c r="C546" s="23" t="s">
        <v>23</v>
      </c>
      <c r="D546" s="20" t="s">
        <v>4</v>
      </c>
      <c r="E546" s="9" t="s">
        <v>5</v>
      </c>
      <c r="F546" s="9" t="s">
        <v>6</v>
      </c>
      <c r="G546" s="29"/>
      <c r="H546" s="30"/>
    </row>
    <row r="547">
      <c r="B547" s="12">
        <v>1.0</v>
      </c>
      <c r="C547" s="28"/>
      <c r="D547" s="12"/>
      <c r="E547" s="12"/>
      <c r="F547" s="12"/>
      <c r="G547" s="29"/>
      <c r="H547" s="30"/>
    </row>
    <row r="548">
      <c r="B548" s="12">
        <v>2.0</v>
      </c>
      <c r="C548" s="13"/>
      <c r="D548" s="12"/>
      <c r="E548" s="12"/>
      <c r="F548" s="12"/>
      <c r="G548" s="29"/>
      <c r="H548" s="30"/>
    </row>
    <row r="549">
      <c r="B549" s="12">
        <v>3.0</v>
      </c>
      <c r="C549" s="13"/>
      <c r="D549" s="12"/>
      <c r="E549" s="12"/>
      <c r="F549" s="12"/>
      <c r="G549" s="29"/>
      <c r="H549" s="30"/>
    </row>
    <row r="550">
      <c r="B550" s="20" t="s">
        <v>15</v>
      </c>
      <c r="C550" s="4"/>
      <c r="D550" s="5"/>
      <c r="E550" s="9">
        <f>SUM(E547:E549)</f>
        <v>0</v>
      </c>
      <c r="F550" s="12"/>
      <c r="G550" s="29"/>
      <c r="H550" s="30"/>
    </row>
    <row r="551">
      <c r="B551" s="32" t="s">
        <v>24</v>
      </c>
      <c r="C551" s="4"/>
      <c r="D551" s="4"/>
      <c r="E551" s="4"/>
      <c r="F551" s="5"/>
      <c r="G551" s="29"/>
      <c r="H551" s="30"/>
    </row>
    <row r="552">
      <c r="B552" s="9" t="s">
        <v>2</v>
      </c>
      <c r="C552" s="33" t="s">
        <v>25</v>
      </c>
      <c r="D552" s="33" t="s">
        <v>26</v>
      </c>
      <c r="E552" s="9" t="s">
        <v>5</v>
      </c>
      <c r="F552" s="9" t="s">
        <v>6</v>
      </c>
      <c r="G552" s="29"/>
      <c r="H552" s="30"/>
    </row>
    <row r="553">
      <c r="B553" s="12">
        <v>1.0</v>
      </c>
      <c r="C553" s="13"/>
      <c r="D553" s="13"/>
      <c r="E553" s="13"/>
      <c r="F553" s="13"/>
      <c r="G553" s="29"/>
      <c r="H553" s="30"/>
    </row>
    <row r="554">
      <c r="B554" s="12">
        <v>2.0</v>
      </c>
      <c r="C554" s="13"/>
      <c r="D554" s="13"/>
      <c r="E554" s="13"/>
      <c r="F554" s="13"/>
      <c r="G554" s="29"/>
      <c r="H554" s="30"/>
    </row>
    <row r="555">
      <c r="B555" s="12">
        <v>3.0</v>
      </c>
      <c r="C555" s="12"/>
      <c r="D555" s="12"/>
      <c r="E555" s="12"/>
      <c r="F555" s="12"/>
      <c r="G555" s="29"/>
      <c r="H555" s="30"/>
    </row>
    <row r="556">
      <c r="B556" s="12">
        <v>4.0</v>
      </c>
      <c r="C556" s="12"/>
      <c r="D556" s="12"/>
      <c r="E556" s="12"/>
      <c r="F556" s="12"/>
      <c r="G556" s="29"/>
      <c r="H556" s="30"/>
    </row>
    <row r="557">
      <c r="B557" s="12">
        <v>5.0</v>
      </c>
      <c r="C557" s="12"/>
      <c r="D557" s="12"/>
      <c r="E557" s="12"/>
      <c r="F557" s="12"/>
      <c r="G557" s="29"/>
      <c r="H557" s="30"/>
    </row>
    <row r="558">
      <c r="B558" s="12">
        <v>6.0</v>
      </c>
      <c r="C558" s="12"/>
      <c r="D558" s="12"/>
      <c r="E558" s="12"/>
      <c r="F558" s="12"/>
      <c r="G558" s="10"/>
      <c r="H558" s="11"/>
    </row>
    <row r="559">
      <c r="B559" s="34"/>
    </row>
    <row r="561">
      <c r="A561" s="1"/>
      <c r="B561" s="3">
        <v>45791.0</v>
      </c>
      <c r="C561" s="4"/>
      <c r="D561" s="4"/>
      <c r="E561" s="4"/>
      <c r="F561" s="4"/>
      <c r="G561" s="4"/>
      <c r="H561" s="5"/>
    </row>
    <row r="562">
      <c r="B562" s="6" t="s">
        <v>0</v>
      </c>
      <c r="C562" s="4"/>
      <c r="D562" s="4"/>
      <c r="E562" s="4"/>
      <c r="F562" s="5"/>
      <c r="G562" s="7" t="s">
        <v>1</v>
      </c>
      <c r="H562" s="8"/>
    </row>
    <row r="563">
      <c r="B563" s="9" t="s">
        <v>2</v>
      </c>
      <c r="C563" s="9" t="s">
        <v>3</v>
      </c>
      <c r="D563" s="9" t="s">
        <v>4</v>
      </c>
      <c r="E563" s="9" t="s">
        <v>5</v>
      </c>
      <c r="F563" s="9" t="s">
        <v>6</v>
      </c>
      <c r="G563" s="10"/>
      <c r="H563" s="11"/>
    </row>
    <row r="564">
      <c r="B564" s="12">
        <v>1.0</v>
      </c>
      <c r="C564" s="13"/>
      <c r="D564" s="13"/>
      <c r="E564" s="13"/>
      <c r="F564" s="12"/>
      <c r="G564" s="14" t="s">
        <v>7</v>
      </c>
      <c r="H564" s="15">
        <f>H521 - SUMIF(F564:F573, "SR A/C - HDFC", E564:E573)-SUMIF(F590:F592, "SR A/C - HDFC", E590:E592)-SUMIF(F584:F586, "SR A/C - HDFC", E584:E586)+SUMIF(F578:F580, "SR A/C - HDFC", E578:E580)+SUMIF(F596:F601, "SR A/C - HDFC", E596:E601)</f>
        <v>3303.73</v>
      </c>
    </row>
    <row r="565">
      <c r="B565" s="12">
        <v>2.0</v>
      </c>
      <c r="C565" s="13"/>
      <c r="D565" s="13"/>
      <c r="E565" s="13"/>
      <c r="F565" s="13"/>
      <c r="G565" s="14" t="s">
        <v>8</v>
      </c>
      <c r="H565" s="15">
        <f>H522 - SUMIF(F564:F573, "DP A/C - Salary", E564:E573)-SUMIF(F590:F592, "DP A/C - Salary", E590:E592)-SUMIF(F584:F586, "DP A/C - Salary", E584:E586)+SUMIF(F578:F580, "DP A/C - Salary", E578:E580)+SUMIF(F596:F601, "DP A/C - Salary", E596:E601)</f>
        <v>5928</v>
      </c>
    </row>
    <row r="566">
      <c r="B566" s="12">
        <v>3.0</v>
      </c>
      <c r="C566" s="13"/>
      <c r="D566" s="13"/>
      <c r="E566" s="13"/>
      <c r="F566" s="12"/>
      <c r="G566" s="14" t="s">
        <v>9</v>
      </c>
      <c r="H566" s="15">
        <f>H523 - SUMIF(F564:F573, "SR CASH", E564:E573)-SUMIF(F590:F592, "SR CASH", E590:E592)-SUMIF(F584:F586, "SR CASH", E584:E586)+SUMIF(F578:F580, "SR CASH", E578:E580)+SUMIF(F596:F601, "SR CASH", E596:E601)</f>
        <v>1633</v>
      </c>
    </row>
    <row r="567">
      <c r="B567" s="12">
        <v>4.0</v>
      </c>
      <c r="C567" s="12"/>
      <c r="D567" s="12"/>
      <c r="E567" s="12"/>
      <c r="F567" s="12"/>
      <c r="G567" s="14" t="s">
        <v>10</v>
      </c>
      <c r="H567" s="15">
        <f>H524 - SUMIF(F564:F573, "DP CASH", E564:E573)-SUMIF(F590:F592, "DP CASH", E590:E592)-SUMIF(F584:F586, "DP CASH", E584:E586)+SUMIF(F578:F580, "DP CASH", E578:E580)+SUMIF(F596:F601, "DP CASH", E596:E601)</f>
        <v>839</v>
      </c>
    </row>
    <row r="568">
      <c r="B568" s="12">
        <v>5.0</v>
      </c>
      <c r="C568" s="12"/>
      <c r="D568" s="12"/>
      <c r="E568" s="12"/>
      <c r="F568" s="12"/>
      <c r="G568" s="14" t="s">
        <v>11</v>
      </c>
      <c r="H568" s="15">
        <f>H525 - SUMIF(F564:F573, "SR A/C - TDCC", E564:E573)-SUMIF(F590:F592, "SR A/C - TDCC", E590:E592)-SUMIF(F584:F586, "SR A/C - TDCC", E584:E586)+SUMIF(F578:F580, "SR A/C - TDCC", E578:E580)+SUMIF(F596:F601, "SR A/C - TDCC", E596:E601)</f>
        <v>106373.4</v>
      </c>
    </row>
    <row r="569">
      <c r="B569" s="12">
        <v>6.0</v>
      </c>
      <c r="C569" s="12"/>
      <c r="D569" s="12"/>
      <c r="E569" s="12"/>
      <c r="F569" s="12"/>
      <c r="G569" s="14" t="s">
        <v>12</v>
      </c>
      <c r="H569" s="15">
        <f>H526 - SUMIF(F564:F573, "DP A/C - IPPB", E564:E573)-SUMIF(F590:F592, "DP A/C - IPPB", E590:E592)-SUMIF(F584:F586, "DP A/C - IPPB", E584:E586)+SUMIF(F578:F580, "DP A/C - IPPB", E578:E580)+SUMIF(F596:F601, "DP A/C - IPPB", E596:E601)</f>
        <v>50</v>
      </c>
    </row>
    <row r="570">
      <c r="B570" s="12">
        <v>7.0</v>
      </c>
      <c r="C570" s="12"/>
      <c r="D570" s="12"/>
      <c r="E570" s="12"/>
      <c r="F570" s="12"/>
      <c r="G570" s="16"/>
      <c r="H570" s="5"/>
    </row>
    <row r="571">
      <c r="B571" s="12">
        <v>8.0</v>
      </c>
      <c r="C571" s="12"/>
      <c r="D571" s="12"/>
      <c r="E571" s="12"/>
      <c r="F571" s="12"/>
      <c r="G571" s="17" t="s">
        <v>13</v>
      </c>
      <c r="H571" s="5"/>
    </row>
    <row r="572">
      <c r="B572" s="12">
        <v>9.0</v>
      </c>
      <c r="C572" s="12"/>
      <c r="D572" s="12"/>
      <c r="E572" s="12"/>
      <c r="F572" s="12"/>
      <c r="G572" s="18">
        <f>E574+G529</f>
        <v>0</v>
      </c>
      <c r="H572" s="5"/>
    </row>
    <row r="573">
      <c r="B573" s="12">
        <v>10.0</v>
      </c>
      <c r="C573" s="12"/>
      <c r="D573" s="12"/>
      <c r="E573" s="12"/>
      <c r="F573" s="12"/>
      <c r="G573" s="19" t="s">
        <v>14</v>
      </c>
      <c r="H573" s="5"/>
    </row>
    <row r="574">
      <c r="B574" s="20" t="s">
        <v>15</v>
      </c>
      <c r="C574" s="4"/>
      <c r="D574" s="5"/>
      <c r="E574" s="9">
        <f>SUM(E564:E573)</f>
        <v>0</v>
      </c>
      <c r="F574" s="12"/>
      <c r="G574" s="16">
        <f>E581+G531</f>
        <v>0</v>
      </c>
      <c r="H574" s="5"/>
    </row>
    <row r="575">
      <c r="B575" s="16"/>
      <c r="C575" s="4"/>
      <c r="D575" s="4"/>
      <c r="E575" s="4"/>
      <c r="F575" s="5"/>
      <c r="G575" s="21" t="s">
        <v>16</v>
      </c>
      <c r="H575" s="5"/>
      <c r="I575" s="1"/>
    </row>
    <row r="576">
      <c r="B576" s="22" t="s">
        <v>17</v>
      </c>
      <c r="C576" s="4"/>
      <c r="D576" s="4"/>
      <c r="E576" s="4"/>
      <c r="F576" s="5"/>
      <c r="G576" s="16">
        <f>E587+G533-SUMIF(C578:C580,"Reimbursement",E578:E580)</f>
        <v>0</v>
      </c>
      <c r="H576" s="5"/>
    </row>
    <row r="577">
      <c r="B577" s="9" t="s">
        <v>2</v>
      </c>
      <c r="C577" s="23" t="s">
        <v>18</v>
      </c>
      <c r="D577" s="20" t="s">
        <v>4</v>
      </c>
      <c r="E577" s="9" t="s">
        <v>5</v>
      </c>
      <c r="F577" s="9" t="s">
        <v>6</v>
      </c>
      <c r="G577" s="24" t="s">
        <v>19</v>
      </c>
      <c r="H577" s="5"/>
    </row>
    <row r="578">
      <c r="B578" s="12">
        <v>1.0</v>
      </c>
      <c r="C578" s="25"/>
      <c r="D578" s="13"/>
      <c r="E578" s="13"/>
      <c r="F578" s="13"/>
      <c r="G578" s="26">
        <f>E593+G535</f>
        <v>0</v>
      </c>
      <c r="H578" s="5"/>
    </row>
    <row r="579">
      <c r="B579" s="12">
        <v>2.0</v>
      </c>
      <c r="C579" s="28"/>
      <c r="D579" s="12"/>
      <c r="E579" s="12"/>
      <c r="F579" s="12"/>
      <c r="G579" s="27"/>
      <c r="H579" s="8"/>
    </row>
    <row r="580">
      <c r="B580" s="12">
        <v>3.0</v>
      </c>
      <c r="C580" s="28"/>
      <c r="D580" s="12"/>
      <c r="E580" s="12"/>
      <c r="F580" s="12"/>
      <c r="G580" s="29"/>
      <c r="H580" s="30"/>
    </row>
    <row r="581">
      <c r="B581" s="20" t="s">
        <v>15</v>
      </c>
      <c r="C581" s="4"/>
      <c r="D581" s="5"/>
      <c r="E581" s="9">
        <f>SUM(E578:E580)</f>
        <v>0</v>
      </c>
      <c r="F581" s="12"/>
      <c r="G581" s="29"/>
      <c r="H581" s="30"/>
    </row>
    <row r="582">
      <c r="B582" s="31" t="s">
        <v>20</v>
      </c>
      <c r="C582" s="4"/>
      <c r="D582" s="4"/>
      <c r="E582" s="4"/>
      <c r="F582" s="5"/>
      <c r="G582" s="29"/>
      <c r="H582" s="30"/>
    </row>
    <row r="583">
      <c r="B583" s="9" t="s">
        <v>2</v>
      </c>
      <c r="C583" s="23" t="s">
        <v>21</v>
      </c>
      <c r="D583" s="20" t="s">
        <v>4</v>
      </c>
      <c r="E583" s="9" t="s">
        <v>5</v>
      </c>
      <c r="F583" s="9" t="s">
        <v>6</v>
      </c>
      <c r="G583" s="29"/>
      <c r="H583" s="30"/>
    </row>
    <row r="584">
      <c r="B584" s="12">
        <v>1.0</v>
      </c>
      <c r="C584" s="28"/>
      <c r="D584" s="12"/>
      <c r="E584" s="12"/>
      <c r="F584" s="12"/>
      <c r="G584" s="29"/>
      <c r="H584" s="30"/>
    </row>
    <row r="585">
      <c r="B585" s="12">
        <v>2.0</v>
      </c>
      <c r="C585" s="13"/>
      <c r="D585" s="12"/>
      <c r="E585" s="12"/>
      <c r="F585" s="12"/>
      <c r="G585" s="29"/>
      <c r="H585" s="30"/>
    </row>
    <row r="586">
      <c r="B586" s="12">
        <v>3.0</v>
      </c>
      <c r="C586" s="13"/>
      <c r="D586" s="12"/>
      <c r="E586" s="12"/>
      <c r="F586" s="12"/>
      <c r="G586" s="29"/>
      <c r="H586" s="30"/>
    </row>
    <row r="587">
      <c r="B587" s="20" t="s">
        <v>15</v>
      </c>
      <c r="C587" s="4"/>
      <c r="D587" s="5"/>
      <c r="E587" s="9">
        <f>SUM(E584:E586)</f>
        <v>0</v>
      </c>
      <c r="F587" s="12"/>
      <c r="G587" s="29"/>
      <c r="H587" s="30"/>
    </row>
    <row r="588">
      <c r="B588" s="32" t="s">
        <v>22</v>
      </c>
      <c r="C588" s="4"/>
      <c r="D588" s="4"/>
      <c r="E588" s="4"/>
      <c r="F588" s="5"/>
      <c r="G588" s="29"/>
      <c r="H588" s="30"/>
    </row>
    <row r="589">
      <c r="B589" s="9" t="s">
        <v>2</v>
      </c>
      <c r="C589" s="23" t="s">
        <v>23</v>
      </c>
      <c r="D589" s="20" t="s">
        <v>4</v>
      </c>
      <c r="E589" s="9" t="s">
        <v>5</v>
      </c>
      <c r="F589" s="9" t="s">
        <v>6</v>
      </c>
      <c r="G589" s="29"/>
      <c r="H589" s="30"/>
    </row>
    <row r="590">
      <c r="B590" s="12">
        <v>1.0</v>
      </c>
      <c r="C590" s="28"/>
      <c r="D590" s="12"/>
      <c r="E590" s="12"/>
      <c r="F590" s="12"/>
      <c r="G590" s="29"/>
      <c r="H590" s="30"/>
    </row>
    <row r="591">
      <c r="B591" s="12">
        <v>2.0</v>
      </c>
      <c r="C591" s="13"/>
      <c r="D591" s="12"/>
      <c r="E591" s="12"/>
      <c r="F591" s="12"/>
      <c r="G591" s="29"/>
      <c r="H591" s="30"/>
    </row>
    <row r="592">
      <c r="B592" s="12">
        <v>3.0</v>
      </c>
      <c r="C592" s="13"/>
      <c r="D592" s="12"/>
      <c r="E592" s="12"/>
      <c r="F592" s="12"/>
      <c r="G592" s="29"/>
      <c r="H592" s="30"/>
    </row>
    <row r="593">
      <c r="B593" s="20" t="s">
        <v>15</v>
      </c>
      <c r="C593" s="4"/>
      <c r="D593" s="5"/>
      <c r="E593" s="9">
        <f>SUM(E590:E592)</f>
        <v>0</v>
      </c>
      <c r="F593" s="12"/>
      <c r="G593" s="29"/>
      <c r="H593" s="30"/>
    </row>
    <row r="594">
      <c r="B594" s="32" t="s">
        <v>24</v>
      </c>
      <c r="C594" s="4"/>
      <c r="D594" s="4"/>
      <c r="E594" s="4"/>
      <c r="F594" s="5"/>
      <c r="G594" s="29"/>
      <c r="H594" s="30"/>
    </row>
    <row r="595">
      <c r="B595" s="9" t="s">
        <v>2</v>
      </c>
      <c r="C595" s="33" t="s">
        <v>25</v>
      </c>
      <c r="D595" s="33" t="s">
        <v>26</v>
      </c>
      <c r="E595" s="9" t="s">
        <v>5</v>
      </c>
      <c r="F595" s="9" t="s">
        <v>6</v>
      </c>
      <c r="G595" s="29"/>
      <c r="H595" s="30"/>
    </row>
    <row r="596">
      <c r="B596" s="12">
        <v>1.0</v>
      </c>
      <c r="C596" s="13"/>
      <c r="D596" s="13"/>
      <c r="E596" s="12"/>
      <c r="F596" s="12"/>
      <c r="G596" s="29"/>
      <c r="H596" s="30"/>
    </row>
    <row r="597">
      <c r="B597" s="12">
        <v>2.0</v>
      </c>
      <c r="C597" s="13"/>
      <c r="D597" s="13"/>
      <c r="E597" s="12"/>
      <c r="F597" s="12"/>
      <c r="G597" s="29"/>
      <c r="H597" s="30"/>
    </row>
    <row r="598">
      <c r="B598" s="12">
        <v>3.0</v>
      </c>
      <c r="C598" s="12"/>
      <c r="D598" s="12"/>
      <c r="E598" s="12"/>
      <c r="F598" s="12"/>
      <c r="G598" s="29"/>
      <c r="H598" s="30"/>
    </row>
    <row r="599">
      <c r="B599" s="12">
        <v>4.0</v>
      </c>
      <c r="C599" s="12"/>
      <c r="D599" s="12"/>
      <c r="E599" s="12"/>
      <c r="F599" s="12"/>
      <c r="G599" s="29"/>
      <c r="H599" s="30"/>
    </row>
    <row r="600">
      <c r="B600" s="12">
        <v>5.0</v>
      </c>
      <c r="C600" s="12"/>
      <c r="D600" s="12"/>
      <c r="E600" s="12"/>
      <c r="F600" s="12"/>
      <c r="G600" s="29"/>
      <c r="H600" s="30"/>
    </row>
    <row r="601">
      <c r="B601" s="12">
        <v>6.0</v>
      </c>
      <c r="C601" s="12"/>
      <c r="D601" s="12"/>
      <c r="E601" s="12"/>
      <c r="F601" s="12"/>
      <c r="G601" s="10"/>
      <c r="H601" s="11"/>
    </row>
    <row r="602">
      <c r="B602" s="34"/>
    </row>
    <row r="604">
      <c r="A604" s="1"/>
      <c r="B604" s="3">
        <v>45792.0</v>
      </c>
      <c r="C604" s="4"/>
      <c r="D604" s="4"/>
      <c r="E604" s="4"/>
      <c r="F604" s="4"/>
      <c r="G604" s="4"/>
      <c r="H604" s="5"/>
    </row>
    <row r="605">
      <c r="B605" s="6" t="s">
        <v>0</v>
      </c>
      <c r="C605" s="4"/>
      <c r="D605" s="4"/>
      <c r="E605" s="4"/>
      <c r="F605" s="5"/>
      <c r="G605" s="7" t="s">
        <v>1</v>
      </c>
      <c r="H605" s="8"/>
    </row>
    <row r="606">
      <c r="B606" s="9" t="s">
        <v>2</v>
      </c>
      <c r="C606" s="9" t="s">
        <v>3</v>
      </c>
      <c r="D606" s="9" t="s">
        <v>4</v>
      </c>
      <c r="E606" s="9" t="s">
        <v>5</v>
      </c>
      <c r="F606" s="9" t="s">
        <v>6</v>
      </c>
      <c r="G606" s="10"/>
      <c r="H606" s="11"/>
    </row>
    <row r="607">
      <c r="B607" s="12">
        <v>1.0</v>
      </c>
      <c r="C607" s="13"/>
      <c r="D607" s="12"/>
      <c r="E607" s="12"/>
      <c r="F607" s="12"/>
      <c r="G607" s="14" t="s">
        <v>7</v>
      </c>
      <c r="H607" s="15">
        <f>H564 - SUMIF(F607:F616, "SR A/C - HDFC", E607:E616)-SUMIF(F633:F635, "SR A/C - HDFC", E633:E635)-SUMIF(F627:F629, "SR A/C - HDFC", E627:E629)+SUMIF(F621:F623, "SR A/C - HDFC", E621:E623)+SUMIF(F639:F644, "SR A/C - HDFC", E639:E644)</f>
        <v>3303.73</v>
      </c>
    </row>
    <row r="608">
      <c r="B608" s="12">
        <v>2.0</v>
      </c>
      <c r="C608" s="12"/>
      <c r="D608" s="12"/>
      <c r="E608" s="12"/>
      <c r="F608" s="12"/>
      <c r="G608" s="14" t="s">
        <v>8</v>
      </c>
      <c r="H608" s="15">
        <f>H565 - SUMIF(F607:F616, "DP A/C - Salary", E607:E616)-SUMIF(F633:F635, "DP A/C - Salary", E633:E635)-SUMIF(F627:F629, "DP A/C - Salary", E627:E629)+SUMIF(F621:F623, "DP A/C - Salary", E621:E623)+SUMIF(F639:F644, "DP A/C - Salary", E639:E644)</f>
        <v>5928</v>
      </c>
    </row>
    <row r="609">
      <c r="B609" s="12">
        <v>3.0</v>
      </c>
      <c r="C609" s="12"/>
      <c r="D609" s="12"/>
      <c r="E609" s="12"/>
      <c r="F609" s="12"/>
      <c r="G609" s="14" t="s">
        <v>9</v>
      </c>
      <c r="H609" s="15">
        <f>H566 - SUMIF(F607:F616, "SR CASH", E607:E616)-SUMIF(F633:F635, "SR CASH", E633:E635)-SUMIF(F627:F629, "SR CASH", E627:E629)+SUMIF(F621:F623, "SR CASH", E621:E623)+SUMIF(F639:F644, "SR CASH", E639:E644)</f>
        <v>1633</v>
      </c>
    </row>
    <row r="610">
      <c r="B610" s="12">
        <v>4.0</v>
      </c>
      <c r="C610" s="12"/>
      <c r="D610" s="12"/>
      <c r="E610" s="12"/>
      <c r="F610" s="12"/>
      <c r="G610" s="14" t="s">
        <v>10</v>
      </c>
      <c r="H610" s="15">
        <f>H567 - SUMIF(F607:F616, "DP CASH", E607:E616)-SUMIF(F633:F635, "DP CASH", E633:E635)-SUMIF(F627:F629, "DP CASH", E627:E629)+SUMIF(F621:F623, "DP CASH", E621:E623)+SUMIF(F639:F644, "DP CASH", E639:E644)</f>
        <v>839</v>
      </c>
    </row>
    <row r="611">
      <c r="B611" s="12">
        <v>5.0</v>
      </c>
      <c r="C611" s="12"/>
      <c r="D611" s="12"/>
      <c r="E611" s="12"/>
      <c r="F611" s="12"/>
      <c r="G611" s="14" t="s">
        <v>11</v>
      </c>
      <c r="H611" s="15">
        <f>H568 - SUMIF(F607:F616, "SR A/C - TDCC", E607:E616)-SUMIF(F633:F635, "SR A/C - TDCC", E633:E635)-SUMIF(F627:F629, "SR A/C - TDCC", E627:E629)+SUMIF(F621:F623, "SR A/C - TDCC", E621:E623)+SUMIF(F639:F644, "SR A/C - TDCC", E639:E644)</f>
        <v>106373.4</v>
      </c>
    </row>
    <row r="612">
      <c r="B612" s="12">
        <v>6.0</v>
      </c>
      <c r="C612" s="12"/>
      <c r="D612" s="12"/>
      <c r="E612" s="12"/>
      <c r="F612" s="12"/>
      <c r="G612" s="14" t="s">
        <v>12</v>
      </c>
      <c r="H612" s="15">
        <f>H569 - SUMIF(F607:F616, "DP A/C - IPPB", E607:E616)-SUMIF(F633:F635, "DP A/C - IPPB", E633:E635)-SUMIF(F627:F629, "DP A/C - IPPB", E627:E629)+SUMIF(F621:F623, "DP A/C - IPPB", E621:E623)+SUMIF(F639:F644, "DP A/C - IPPB", E639:E644)</f>
        <v>50</v>
      </c>
    </row>
    <row r="613">
      <c r="B613" s="12">
        <v>7.0</v>
      </c>
      <c r="C613" s="12"/>
      <c r="D613" s="12"/>
      <c r="E613" s="12"/>
      <c r="F613" s="12"/>
      <c r="G613" s="16"/>
      <c r="H613" s="5"/>
    </row>
    <row r="614">
      <c r="B614" s="12">
        <v>8.0</v>
      </c>
      <c r="C614" s="12"/>
      <c r="D614" s="12"/>
      <c r="E614" s="12"/>
      <c r="F614" s="12"/>
      <c r="G614" s="17" t="s">
        <v>13</v>
      </c>
      <c r="H614" s="5"/>
    </row>
    <row r="615">
      <c r="B615" s="12">
        <v>9.0</v>
      </c>
      <c r="C615" s="12"/>
      <c r="D615" s="12"/>
      <c r="E615" s="12"/>
      <c r="F615" s="12"/>
      <c r="G615" s="18">
        <f>E617+G572</f>
        <v>0</v>
      </c>
      <c r="H615" s="5"/>
    </row>
    <row r="616">
      <c r="B616" s="12">
        <v>10.0</v>
      </c>
      <c r="C616" s="12"/>
      <c r="D616" s="12"/>
      <c r="E616" s="12"/>
      <c r="F616" s="12"/>
      <c r="G616" s="19" t="s">
        <v>14</v>
      </c>
      <c r="H616" s="5"/>
    </row>
    <row r="617">
      <c r="B617" s="20" t="s">
        <v>15</v>
      </c>
      <c r="C617" s="4"/>
      <c r="D617" s="5"/>
      <c r="E617" s="9">
        <f>SUM(E607:E616)</f>
        <v>0</v>
      </c>
      <c r="F617" s="12"/>
      <c r="G617" s="16">
        <f>E624+G574</f>
        <v>0</v>
      </c>
      <c r="H617" s="5"/>
    </row>
    <row r="618">
      <c r="B618" s="16"/>
      <c r="C618" s="4"/>
      <c r="D618" s="4"/>
      <c r="E618" s="4"/>
      <c r="F618" s="5"/>
      <c r="G618" s="21" t="s">
        <v>16</v>
      </c>
      <c r="H618" s="5"/>
      <c r="I618" s="1"/>
    </row>
    <row r="619">
      <c r="B619" s="22" t="s">
        <v>17</v>
      </c>
      <c r="C619" s="4"/>
      <c r="D619" s="4"/>
      <c r="E619" s="4"/>
      <c r="F619" s="5"/>
      <c r="G619" s="16">
        <f>E630+G576-SUMIF(C621:C623,"Reimbursement",E621:E623)</f>
        <v>0</v>
      </c>
      <c r="H619" s="5"/>
    </row>
    <row r="620">
      <c r="B620" s="9" t="s">
        <v>2</v>
      </c>
      <c r="C620" s="23" t="s">
        <v>18</v>
      </c>
      <c r="D620" s="20" t="s">
        <v>4</v>
      </c>
      <c r="E620" s="9" t="s">
        <v>5</v>
      </c>
      <c r="F620" s="9" t="s">
        <v>6</v>
      </c>
      <c r="G620" s="24" t="s">
        <v>19</v>
      </c>
      <c r="H620" s="5"/>
    </row>
    <row r="621">
      <c r="B621" s="12">
        <v>1.0</v>
      </c>
      <c r="C621" s="25"/>
      <c r="D621" s="13"/>
      <c r="E621" s="13"/>
      <c r="F621" s="13"/>
      <c r="G621" s="26">
        <f>E636+G578</f>
        <v>0</v>
      </c>
      <c r="H621" s="5"/>
    </row>
    <row r="622">
      <c r="B622" s="12">
        <v>2.0</v>
      </c>
      <c r="C622" s="28"/>
      <c r="D622" s="12"/>
      <c r="E622" s="12"/>
      <c r="F622" s="12"/>
      <c r="G622" s="27"/>
      <c r="H622" s="8"/>
    </row>
    <row r="623">
      <c r="B623" s="12">
        <v>3.0</v>
      </c>
      <c r="C623" s="28"/>
      <c r="D623" s="12"/>
      <c r="E623" s="12"/>
      <c r="F623" s="12"/>
      <c r="G623" s="29"/>
      <c r="H623" s="30"/>
    </row>
    <row r="624">
      <c r="B624" s="20" t="s">
        <v>15</v>
      </c>
      <c r="C624" s="4"/>
      <c r="D624" s="5"/>
      <c r="E624" s="9">
        <f>SUM(E621:E623)</f>
        <v>0</v>
      </c>
      <c r="F624" s="12"/>
      <c r="G624" s="29"/>
      <c r="H624" s="30"/>
    </row>
    <row r="625">
      <c r="B625" s="31" t="s">
        <v>20</v>
      </c>
      <c r="C625" s="4"/>
      <c r="D625" s="4"/>
      <c r="E625" s="4"/>
      <c r="F625" s="5"/>
      <c r="G625" s="29"/>
      <c r="H625" s="30"/>
    </row>
    <row r="626">
      <c r="B626" s="9" t="s">
        <v>2</v>
      </c>
      <c r="C626" s="23" t="s">
        <v>21</v>
      </c>
      <c r="D626" s="20" t="s">
        <v>4</v>
      </c>
      <c r="E626" s="9" t="s">
        <v>5</v>
      </c>
      <c r="F626" s="9" t="s">
        <v>6</v>
      </c>
      <c r="G626" s="29"/>
      <c r="H626" s="30"/>
    </row>
    <row r="627">
      <c r="B627" s="12">
        <v>1.0</v>
      </c>
      <c r="C627" s="28"/>
      <c r="D627" s="12"/>
      <c r="E627" s="12"/>
      <c r="F627" s="12"/>
      <c r="G627" s="29"/>
      <c r="H627" s="30"/>
    </row>
    <row r="628">
      <c r="B628" s="12">
        <v>2.0</v>
      </c>
      <c r="C628" s="13"/>
      <c r="D628" s="12"/>
      <c r="E628" s="12"/>
      <c r="F628" s="12"/>
      <c r="G628" s="29"/>
      <c r="H628" s="30"/>
    </row>
    <row r="629">
      <c r="B629" s="12">
        <v>3.0</v>
      </c>
      <c r="C629" s="13"/>
      <c r="D629" s="12"/>
      <c r="E629" s="12"/>
      <c r="F629" s="12"/>
      <c r="G629" s="29"/>
      <c r="H629" s="30"/>
    </row>
    <row r="630">
      <c r="B630" s="20" t="s">
        <v>15</v>
      </c>
      <c r="C630" s="4"/>
      <c r="D630" s="5"/>
      <c r="E630" s="9">
        <f>SUM(E627:E629)</f>
        <v>0</v>
      </c>
      <c r="F630" s="12"/>
      <c r="G630" s="29"/>
      <c r="H630" s="30"/>
    </row>
    <row r="631">
      <c r="B631" s="32" t="s">
        <v>22</v>
      </c>
      <c r="C631" s="4"/>
      <c r="D631" s="4"/>
      <c r="E631" s="4"/>
      <c r="F631" s="5"/>
      <c r="G631" s="29"/>
      <c r="H631" s="30"/>
    </row>
    <row r="632">
      <c r="B632" s="9" t="s">
        <v>2</v>
      </c>
      <c r="C632" s="23" t="s">
        <v>23</v>
      </c>
      <c r="D632" s="20" t="s">
        <v>4</v>
      </c>
      <c r="E632" s="9" t="s">
        <v>5</v>
      </c>
      <c r="F632" s="9" t="s">
        <v>6</v>
      </c>
      <c r="G632" s="29"/>
      <c r="H632" s="30"/>
    </row>
    <row r="633">
      <c r="B633" s="12">
        <v>1.0</v>
      </c>
      <c r="C633" s="25"/>
      <c r="D633" s="13"/>
      <c r="E633" s="13"/>
      <c r="F633" s="13"/>
      <c r="G633" s="29"/>
      <c r="H633" s="30"/>
    </row>
    <row r="634">
      <c r="B634" s="12">
        <v>2.0</v>
      </c>
      <c r="C634" s="13"/>
      <c r="D634" s="12"/>
      <c r="E634" s="12"/>
      <c r="F634" s="12"/>
      <c r="G634" s="29"/>
      <c r="H634" s="30"/>
    </row>
    <row r="635">
      <c r="B635" s="12">
        <v>3.0</v>
      </c>
      <c r="C635" s="13"/>
      <c r="D635" s="12"/>
      <c r="E635" s="12"/>
      <c r="F635" s="12"/>
      <c r="G635" s="29"/>
      <c r="H635" s="30"/>
    </row>
    <row r="636">
      <c r="B636" s="20" t="s">
        <v>15</v>
      </c>
      <c r="C636" s="4"/>
      <c r="D636" s="5"/>
      <c r="E636" s="9">
        <f>SUM(E633:E635)</f>
        <v>0</v>
      </c>
      <c r="F636" s="12"/>
      <c r="G636" s="29"/>
      <c r="H636" s="30"/>
    </row>
    <row r="637">
      <c r="B637" s="32" t="s">
        <v>24</v>
      </c>
      <c r="C637" s="4"/>
      <c r="D637" s="4"/>
      <c r="E637" s="4"/>
      <c r="F637" s="5"/>
      <c r="G637" s="29"/>
      <c r="H637" s="30"/>
    </row>
    <row r="638">
      <c r="B638" s="9" t="s">
        <v>2</v>
      </c>
      <c r="C638" s="33" t="s">
        <v>25</v>
      </c>
      <c r="D638" s="33" t="s">
        <v>26</v>
      </c>
      <c r="E638" s="9" t="s">
        <v>5</v>
      </c>
      <c r="F638" s="9" t="s">
        <v>6</v>
      </c>
      <c r="G638" s="29"/>
      <c r="H638" s="30"/>
    </row>
    <row r="639">
      <c r="B639" s="12">
        <v>1.0</v>
      </c>
      <c r="C639" s="13"/>
      <c r="D639" s="13"/>
      <c r="E639" s="12"/>
      <c r="F639" s="12"/>
      <c r="G639" s="29"/>
      <c r="H639" s="30"/>
    </row>
    <row r="640">
      <c r="B640" s="12">
        <v>2.0</v>
      </c>
      <c r="C640" s="13"/>
      <c r="D640" s="13"/>
      <c r="E640" s="12"/>
      <c r="F640" s="12"/>
      <c r="G640" s="29"/>
      <c r="H640" s="30"/>
    </row>
    <row r="641">
      <c r="B641" s="12">
        <v>3.0</v>
      </c>
      <c r="C641" s="12"/>
      <c r="D641" s="12"/>
      <c r="E641" s="12"/>
      <c r="F641" s="12"/>
      <c r="G641" s="29"/>
      <c r="H641" s="30"/>
    </row>
    <row r="642">
      <c r="B642" s="12">
        <v>4.0</v>
      </c>
      <c r="C642" s="12"/>
      <c r="D642" s="12"/>
      <c r="E642" s="12"/>
      <c r="F642" s="12"/>
      <c r="G642" s="29"/>
      <c r="H642" s="30"/>
    </row>
    <row r="643">
      <c r="B643" s="12">
        <v>5.0</v>
      </c>
      <c r="C643" s="12"/>
      <c r="D643" s="12"/>
      <c r="E643" s="12"/>
      <c r="F643" s="12"/>
      <c r="G643" s="29"/>
      <c r="H643" s="30"/>
    </row>
    <row r="644">
      <c r="B644" s="12">
        <v>6.0</v>
      </c>
      <c r="C644" s="12"/>
      <c r="D644" s="12"/>
      <c r="E644" s="12"/>
      <c r="F644" s="12"/>
      <c r="G644" s="10"/>
      <c r="H644" s="11"/>
    </row>
    <row r="645">
      <c r="B645" s="34"/>
    </row>
    <row r="647">
      <c r="A647" s="1"/>
      <c r="B647" s="3">
        <v>45793.0</v>
      </c>
      <c r="C647" s="4"/>
      <c r="D647" s="4"/>
      <c r="E647" s="4"/>
      <c r="F647" s="4"/>
      <c r="G647" s="4"/>
      <c r="H647" s="5"/>
    </row>
    <row r="648">
      <c r="B648" s="6" t="s">
        <v>0</v>
      </c>
      <c r="C648" s="4"/>
      <c r="D648" s="4"/>
      <c r="E648" s="4"/>
      <c r="F648" s="5"/>
      <c r="G648" s="7" t="s">
        <v>1</v>
      </c>
      <c r="H648" s="8"/>
    </row>
    <row r="649">
      <c r="B649" s="9" t="s">
        <v>2</v>
      </c>
      <c r="C649" s="9" t="s">
        <v>3</v>
      </c>
      <c r="D649" s="9" t="s">
        <v>4</v>
      </c>
      <c r="E649" s="9" t="s">
        <v>5</v>
      </c>
      <c r="F649" s="9" t="s">
        <v>6</v>
      </c>
      <c r="G649" s="10"/>
      <c r="H649" s="11"/>
    </row>
    <row r="650">
      <c r="B650" s="12">
        <v>1.0</v>
      </c>
      <c r="C650" s="13"/>
      <c r="D650" s="13"/>
      <c r="E650" s="13"/>
      <c r="F650" s="13"/>
      <c r="G650" s="14" t="s">
        <v>7</v>
      </c>
      <c r="H650" s="15">
        <f>H607 - SUMIF(F650:F659, "SR A/C - HDFC", E650:E659)-SUMIF(F676:F678, "SR A/C - HDFC", E676:E678)-SUMIF(F670:F672, "SR A/C - HDFC", E670:E672)+SUMIF(F664:F666, "SR A/C - HDFC", E664:E666)+SUMIF(F682:F687, "SR A/C - HDFC", E682:E687)</f>
        <v>3303.73</v>
      </c>
    </row>
    <row r="651">
      <c r="B651" s="12">
        <v>2.0</v>
      </c>
      <c r="C651" s="13"/>
      <c r="D651" s="13"/>
      <c r="E651" s="13"/>
      <c r="F651" s="13"/>
      <c r="G651" s="14" t="s">
        <v>8</v>
      </c>
      <c r="H651" s="15">
        <f>H608 - SUMIF(F650:F659, "DP A/C - Salary", E650:E659)-SUMIF(F676:F678, "DP A/C - Salary", E676:E678)-SUMIF(F670:F672, "DP A/C - Salary", E670:E672)+SUMIF(F664:F666, "DP A/C - Salary", E664:E666)+SUMIF(F682:F687, "DP A/C - Salary", E682:E687)</f>
        <v>5928</v>
      </c>
    </row>
    <row r="652">
      <c r="B652" s="12">
        <v>3.0</v>
      </c>
      <c r="C652" s="12"/>
      <c r="D652" s="12"/>
      <c r="E652" s="12"/>
      <c r="F652" s="12"/>
      <c r="G652" s="14" t="s">
        <v>9</v>
      </c>
      <c r="H652" s="15">
        <f>H609 - SUMIF(F650:F659, "SR CASH", E650:E659)-SUMIF(F676:F678, "SR CASH", E676:E678)-SUMIF(F670:F672, "SR CASH", E670:E672)+SUMIF(F664:F666, "SR CASH", E664:E666)+SUMIF(F682:F687, "SR CASH", E682:E687)</f>
        <v>1633</v>
      </c>
    </row>
    <row r="653">
      <c r="B653" s="12">
        <v>4.0</v>
      </c>
      <c r="C653" s="12"/>
      <c r="D653" s="12"/>
      <c r="E653" s="12"/>
      <c r="F653" s="12"/>
      <c r="G653" s="14" t="s">
        <v>10</v>
      </c>
      <c r="H653" s="15">
        <f>H610 - SUMIF(F650:F659, "DP CASH", E650:E659)-SUMIF(F676:F678, "DP CASH", E676:E678)-SUMIF(F670:F672, "DP CASH", E670:E672)+SUMIF(F664:F666, "DP CASH", E664:E666)+SUMIF(F682:F687, "DP CASH", E682:E687)</f>
        <v>839</v>
      </c>
    </row>
    <row r="654">
      <c r="B654" s="12">
        <v>5.0</v>
      </c>
      <c r="C654" s="12"/>
      <c r="D654" s="12"/>
      <c r="E654" s="12"/>
      <c r="F654" s="12"/>
      <c r="G654" s="14" t="s">
        <v>11</v>
      </c>
      <c r="H654" s="15">
        <f>H611 - SUMIF(F650:F659, "SR A/C - TDCC", E650:E659)-SUMIF(F676:F678, "SR A/C - TDCC", E676:E678)-SUMIF(F670:F672, "SR A/C - TDCC", E670:E672)+SUMIF(F664:F666, "SR A/C - TDCC", E664:E666)+SUMIF(F682:F687, "SR A/C - TDCC", E682:E687)</f>
        <v>106373.4</v>
      </c>
    </row>
    <row r="655">
      <c r="B655" s="12">
        <v>6.0</v>
      </c>
      <c r="C655" s="12"/>
      <c r="D655" s="12"/>
      <c r="E655" s="12"/>
      <c r="F655" s="12"/>
      <c r="G655" s="14" t="s">
        <v>12</v>
      </c>
      <c r="H655" s="15">
        <f>H612 - SUMIF(F650:F659, "DP A/C - IPPB", E650:E659)-SUMIF(F676:F678, "DP A/C - IPPB", E676:E678)-SUMIF(F670:F672, "DP A/C - IPPB", E670:E672)+SUMIF(F664:F666, "DP A/C - IPPB", E664:E666)+SUMIF(F682:F687, "DP A/C - IPPB", E682:E687)</f>
        <v>50</v>
      </c>
    </row>
    <row r="656">
      <c r="B656" s="12">
        <v>7.0</v>
      </c>
      <c r="C656" s="12"/>
      <c r="D656" s="12"/>
      <c r="E656" s="12"/>
      <c r="F656" s="12"/>
      <c r="G656" s="16"/>
      <c r="H656" s="5"/>
    </row>
    <row r="657">
      <c r="B657" s="12">
        <v>8.0</v>
      </c>
      <c r="C657" s="12"/>
      <c r="D657" s="12"/>
      <c r="E657" s="12"/>
      <c r="F657" s="12"/>
      <c r="G657" s="17" t="s">
        <v>13</v>
      </c>
      <c r="H657" s="5"/>
    </row>
    <row r="658">
      <c r="B658" s="12">
        <v>9.0</v>
      </c>
      <c r="C658" s="12"/>
      <c r="D658" s="12"/>
      <c r="E658" s="12"/>
      <c r="F658" s="12"/>
      <c r="G658" s="18">
        <f>E660+G615</f>
        <v>0</v>
      </c>
      <c r="H658" s="5"/>
    </row>
    <row r="659">
      <c r="B659" s="12">
        <v>10.0</v>
      </c>
      <c r="C659" s="12"/>
      <c r="D659" s="12"/>
      <c r="E659" s="12"/>
      <c r="F659" s="12"/>
      <c r="G659" s="19" t="s">
        <v>14</v>
      </c>
      <c r="H659" s="5"/>
    </row>
    <row r="660">
      <c r="B660" s="20" t="s">
        <v>15</v>
      </c>
      <c r="C660" s="4"/>
      <c r="D660" s="5"/>
      <c r="E660" s="9">
        <f>SUM(E650:E659)</f>
        <v>0</v>
      </c>
      <c r="F660" s="12"/>
      <c r="G660" s="16">
        <f>E667+G617</f>
        <v>0</v>
      </c>
      <c r="H660" s="5"/>
    </row>
    <row r="661">
      <c r="B661" s="16"/>
      <c r="C661" s="4"/>
      <c r="D661" s="4"/>
      <c r="E661" s="4"/>
      <c r="F661" s="5"/>
      <c r="G661" s="21" t="s">
        <v>16</v>
      </c>
      <c r="H661" s="5"/>
      <c r="I661" s="1"/>
    </row>
    <row r="662">
      <c r="B662" s="22" t="s">
        <v>17</v>
      </c>
      <c r="C662" s="4"/>
      <c r="D662" s="4"/>
      <c r="E662" s="4"/>
      <c r="F662" s="5"/>
      <c r="G662" s="16">
        <f>E673+G619-SUMIF(C664:C666,"Reimbursement",E664:E666)</f>
        <v>0</v>
      </c>
      <c r="H662" s="5"/>
    </row>
    <row r="663">
      <c r="B663" s="9" t="s">
        <v>2</v>
      </c>
      <c r="C663" s="23" t="s">
        <v>18</v>
      </c>
      <c r="D663" s="20" t="s">
        <v>4</v>
      </c>
      <c r="E663" s="9" t="s">
        <v>5</v>
      </c>
      <c r="F663" s="9" t="s">
        <v>6</v>
      </c>
      <c r="G663" s="24" t="s">
        <v>19</v>
      </c>
      <c r="H663" s="5"/>
    </row>
    <row r="664">
      <c r="B664" s="12">
        <v>1.0</v>
      </c>
      <c r="C664" s="28"/>
      <c r="D664" s="12"/>
      <c r="E664" s="12"/>
      <c r="F664" s="12"/>
      <c r="G664" s="26">
        <f>E679+G621</f>
        <v>0</v>
      </c>
      <c r="H664" s="5"/>
    </row>
    <row r="665">
      <c r="B665" s="12">
        <v>2.0</v>
      </c>
      <c r="C665" s="28"/>
      <c r="D665" s="12"/>
      <c r="E665" s="12"/>
      <c r="F665" s="12"/>
      <c r="G665" s="27"/>
      <c r="H665" s="8"/>
    </row>
    <row r="666">
      <c r="B666" s="12">
        <v>3.0</v>
      </c>
      <c r="C666" s="28"/>
      <c r="D666" s="12"/>
      <c r="E666" s="12"/>
      <c r="F666" s="12"/>
      <c r="G666" s="29"/>
      <c r="H666" s="30"/>
    </row>
    <row r="667">
      <c r="B667" s="20" t="s">
        <v>15</v>
      </c>
      <c r="C667" s="4"/>
      <c r="D667" s="5"/>
      <c r="E667" s="9">
        <f>SUM(E664:E666)</f>
        <v>0</v>
      </c>
      <c r="F667" s="12"/>
      <c r="G667" s="29"/>
      <c r="H667" s="30"/>
    </row>
    <row r="668">
      <c r="B668" s="31" t="s">
        <v>20</v>
      </c>
      <c r="C668" s="4"/>
      <c r="D668" s="4"/>
      <c r="E668" s="4"/>
      <c r="F668" s="5"/>
      <c r="G668" s="29"/>
      <c r="H668" s="30"/>
    </row>
    <row r="669">
      <c r="B669" s="9" t="s">
        <v>2</v>
      </c>
      <c r="C669" s="23" t="s">
        <v>21</v>
      </c>
      <c r="D669" s="20" t="s">
        <v>4</v>
      </c>
      <c r="E669" s="9" t="s">
        <v>5</v>
      </c>
      <c r="F669" s="9" t="s">
        <v>6</v>
      </c>
      <c r="G669" s="29"/>
      <c r="H669" s="30"/>
    </row>
    <row r="670">
      <c r="B670" s="12">
        <v>1.0</v>
      </c>
      <c r="C670" s="28"/>
      <c r="D670" s="12"/>
      <c r="E670" s="12"/>
      <c r="F670" s="12"/>
      <c r="G670" s="29"/>
      <c r="H670" s="30"/>
    </row>
    <row r="671">
      <c r="B671" s="12">
        <v>2.0</v>
      </c>
      <c r="C671" s="13"/>
      <c r="D671" s="12"/>
      <c r="E671" s="12"/>
      <c r="F671" s="12"/>
      <c r="G671" s="29"/>
      <c r="H671" s="30"/>
    </row>
    <row r="672">
      <c r="B672" s="12">
        <v>3.0</v>
      </c>
      <c r="C672" s="13"/>
      <c r="D672" s="12"/>
      <c r="E672" s="12"/>
      <c r="F672" s="12"/>
      <c r="G672" s="29"/>
      <c r="H672" s="30"/>
    </row>
    <row r="673">
      <c r="B673" s="20" t="s">
        <v>15</v>
      </c>
      <c r="C673" s="4"/>
      <c r="D673" s="5"/>
      <c r="E673" s="9">
        <f>SUM(E670:E672)</f>
        <v>0</v>
      </c>
      <c r="F673" s="12"/>
      <c r="G673" s="29"/>
      <c r="H673" s="30"/>
    </row>
    <row r="674">
      <c r="B674" s="32" t="s">
        <v>22</v>
      </c>
      <c r="C674" s="4"/>
      <c r="D674" s="4"/>
      <c r="E674" s="4"/>
      <c r="F674" s="5"/>
      <c r="G674" s="29"/>
      <c r="H674" s="30"/>
    </row>
    <row r="675">
      <c r="B675" s="9" t="s">
        <v>2</v>
      </c>
      <c r="C675" s="23" t="s">
        <v>23</v>
      </c>
      <c r="D675" s="20" t="s">
        <v>4</v>
      </c>
      <c r="E675" s="9" t="s">
        <v>5</v>
      </c>
      <c r="F675" s="9" t="s">
        <v>6</v>
      </c>
      <c r="G675" s="29"/>
      <c r="H675" s="30"/>
    </row>
    <row r="676">
      <c r="B676" s="12">
        <v>1.0</v>
      </c>
      <c r="C676" s="25"/>
      <c r="D676" s="13"/>
      <c r="E676" s="13"/>
      <c r="F676" s="13"/>
      <c r="G676" s="29"/>
      <c r="H676" s="30"/>
    </row>
    <row r="677">
      <c r="B677" s="12">
        <v>2.0</v>
      </c>
      <c r="C677" s="13"/>
      <c r="D677" s="12"/>
      <c r="E677" s="12"/>
      <c r="F677" s="12"/>
      <c r="G677" s="29"/>
      <c r="H677" s="30"/>
    </row>
    <row r="678">
      <c r="B678" s="12">
        <v>3.0</v>
      </c>
      <c r="C678" s="13"/>
      <c r="D678" s="12"/>
      <c r="E678" s="12"/>
      <c r="F678" s="12"/>
      <c r="G678" s="29"/>
      <c r="H678" s="30"/>
    </row>
    <row r="679">
      <c r="B679" s="20" t="s">
        <v>15</v>
      </c>
      <c r="C679" s="4"/>
      <c r="D679" s="5"/>
      <c r="E679" s="9">
        <f>SUM(E676:E678)</f>
        <v>0</v>
      </c>
      <c r="F679" s="12"/>
      <c r="G679" s="29"/>
      <c r="H679" s="30"/>
    </row>
    <row r="680">
      <c r="B680" s="32" t="s">
        <v>24</v>
      </c>
      <c r="C680" s="4"/>
      <c r="D680" s="4"/>
      <c r="E680" s="4"/>
      <c r="F680" s="5"/>
      <c r="G680" s="29"/>
      <c r="H680" s="30"/>
    </row>
    <row r="681">
      <c r="B681" s="9" t="s">
        <v>2</v>
      </c>
      <c r="C681" s="33" t="s">
        <v>25</v>
      </c>
      <c r="D681" s="33" t="s">
        <v>26</v>
      </c>
      <c r="E681" s="9" t="s">
        <v>5</v>
      </c>
      <c r="F681" s="9" t="s">
        <v>6</v>
      </c>
      <c r="G681" s="29"/>
      <c r="H681" s="30"/>
    </row>
    <row r="682">
      <c r="B682" s="12">
        <v>1.0</v>
      </c>
      <c r="C682" s="13"/>
      <c r="D682" s="13"/>
      <c r="E682" s="13"/>
      <c r="F682" s="13"/>
      <c r="G682" s="29"/>
      <c r="H682" s="30"/>
    </row>
    <row r="683">
      <c r="B683" s="12">
        <v>2.0</v>
      </c>
      <c r="C683" s="13"/>
      <c r="D683" s="13"/>
      <c r="E683" s="13"/>
      <c r="F683" s="13"/>
      <c r="G683" s="29"/>
      <c r="H683" s="30"/>
    </row>
    <row r="684">
      <c r="B684" s="12">
        <v>3.0</v>
      </c>
      <c r="C684" s="12"/>
      <c r="D684" s="12"/>
      <c r="E684" s="12"/>
      <c r="F684" s="12"/>
      <c r="G684" s="29"/>
      <c r="H684" s="30"/>
    </row>
    <row r="685">
      <c r="B685" s="12">
        <v>4.0</v>
      </c>
      <c r="C685" s="12"/>
      <c r="D685" s="12"/>
      <c r="E685" s="12"/>
      <c r="F685" s="12"/>
      <c r="G685" s="29"/>
      <c r="H685" s="30"/>
    </row>
    <row r="686">
      <c r="B686" s="12">
        <v>5.0</v>
      </c>
      <c r="C686" s="12"/>
      <c r="D686" s="12"/>
      <c r="E686" s="12"/>
      <c r="F686" s="12"/>
      <c r="G686" s="29"/>
      <c r="H686" s="30"/>
    </row>
    <row r="687">
      <c r="B687" s="12">
        <v>6.0</v>
      </c>
      <c r="C687" s="12"/>
      <c r="D687" s="12"/>
      <c r="E687" s="12"/>
      <c r="F687" s="12"/>
      <c r="G687" s="10"/>
      <c r="H687" s="11"/>
    </row>
    <row r="688">
      <c r="B688" s="34"/>
    </row>
    <row r="690">
      <c r="A690" s="1"/>
      <c r="B690" s="3">
        <v>45794.0</v>
      </c>
      <c r="C690" s="4"/>
      <c r="D690" s="4"/>
      <c r="E690" s="4"/>
      <c r="F690" s="4"/>
      <c r="G690" s="4"/>
      <c r="H690" s="5"/>
    </row>
    <row r="691">
      <c r="B691" s="6" t="s">
        <v>0</v>
      </c>
      <c r="C691" s="4"/>
      <c r="D691" s="4"/>
      <c r="E691" s="4"/>
      <c r="F691" s="5"/>
      <c r="G691" s="7" t="s">
        <v>1</v>
      </c>
      <c r="H691" s="8"/>
    </row>
    <row r="692">
      <c r="B692" s="9" t="s">
        <v>2</v>
      </c>
      <c r="C692" s="9" t="s">
        <v>3</v>
      </c>
      <c r="D692" s="9" t="s">
        <v>4</v>
      </c>
      <c r="E692" s="9" t="s">
        <v>5</v>
      </c>
      <c r="F692" s="9" t="s">
        <v>6</v>
      </c>
      <c r="G692" s="10"/>
      <c r="H692" s="11"/>
    </row>
    <row r="693">
      <c r="B693" s="12">
        <v>1.0</v>
      </c>
      <c r="C693" s="13"/>
      <c r="D693" s="12"/>
      <c r="E693" s="12"/>
      <c r="F693" s="12"/>
      <c r="G693" s="14" t="s">
        <v>7</v>
      </c>
      <c r="H693" s="15">
        <f>H650 - SUMIF(F693:F702, "SR A/C - HDFC", E693:E702)-SUMIF(F719:F721, "SR A/C - HDFC", E719:E721)-SUMIF(F713:F715, "SR A/C - HDFC", E713:E715)+SUMIF(F707:F709, "SR A/C - HDFC", E707:E709)+SUMIF(F725:F730, "SR A/C - HDFC", E725:E730)</f>
        <v>3303.73</v>
      </c>
    </row>
    <row r="694">
      <c r="B694" s="12">
        <v>2.0</v>
      </c>
      <c r="C694" s="12"/>
      <c r="D694" s="12"/>
      <c r="E694" s="12"/>
      <c r="F694" s="12"/>
      <c r="G694" s="14" t="s">
        <v>8</v>
      </c>
      <c r="H694" s="15">
        <f>H651 - SUMIF(F693:F702, "DP A/C - Salary", E693:E702)-SUMIF(F719:F721, "DP A/C - Salary", E719:E721)-SUMIF(F713:F715, "DP A/C - Salary", E713:E715)+SUMIF(F707:F709, "DP A/C - Salary", E707:E709)+SUMIF(F725:F730, "DP A/C - Salary", E725:E730)</f>
        <v>5928</v>
      </c>
    </row>
    <row r="695">
      <c r="B695" s="12">
        <v>3.0</v>
      </c>
      <c r="C695" s="12"/>
      <c r="D695" s="12"/>
      <c r="E695" s="12"/>
      <c r="F695" s="12"/>
      <c r="G695" s="14" t="s">
        <v>9</v>
      </c>
      <c r="H695" s="15">
        <f>H652 - SUMIF(F693:F702, "SR CASH", E693:E702)-SUMIF(F719:F721, "SR CASH", E719:E721)-SUMIF(F713:F715, "SR CASH", E713:E715)+SUMIF(F707:F709, "SR CASH", E707:E709)+SUMIF(F725:F730, "SR CASH", E725:E730)</f>
        <v>1633</v>
      </c>
    </row>
    <row r="696">
      <c r="B696" s="12">
        <v>4.0</v>
      </c>
      <c r="C696" s="12"/>
      <c r="D696" s="12"/>
      <c r="E696" s="12"/>
      <c r="F696" s="12"/>
      <c r="G696" s="14" t="s">
        <v>10</v>
      </c>
      <c r="H696" s="15">
        <f>H653 - SUMIF(F693:F702, "DP CASH", E693:E702)-SUMIF(F719:F721, "DP CASH", E719:E721)-SUMIF(F713:F715, "DP CASH", E713:E715)+SUMIF(F707:F709, "DP CASH", E707:E709)+SUMIF(F725:F730, "DP CASH", E725:E730)</f>
        <v>839</v>
      </c>
    </row>
    <row r="697">
      <c r="B697" s="12">
        <v>5.0</v>
      </c>
      <c r="C697" s="12"/>
      <c r="D697" s="12"/>
      <c r="E697" s="12"/>
      <c r="F697" s="12"/>
      <c r="G697" s="14" t="s">
        <v>11</v>
      </c>
      <c r="H697" s="15">
        <f>H654 - SUMIF(F693:F702, "SR A/C - TDCC", E693:E702)-SUMIF(F719:F721, "SR A/C - TDCC", E719:E721)-SUMIF(F713:F715, "SR A/C - TDCC", E713:E715)+SUMIF(F707:F709, "SR A/C - TDCC", E707:E709)+SUMIF(F725:F730, "SR A/C - TDCC", E725:E730)</f>
        <v>106373.4</v>
      </c>
    </row>
    <row r="698">
      <c r="B698" s="12">
        <v>6.0</v>
      </c>
      <c r="C698" s="12"/>
      <c r="D698" s="12"/>
      <c r="E698" s="12"/>
      <c r="F698" s="12"/>
      <c r="G698" s="14" t="s">
        <v>12</v>
      </c>
      <c r="H698" s="15">
        <f>H655 - SUMIF(F693:F702, "DP A/C - IPPB", E693:E702)-SUMIF(F719:F721, "DP A/C - IPPB", E719:E721)-SUMIF(F713:F715, "DP A/C - IPPB", E713:E715)+SUMIF(F707:F709, "DP A/C - IPPB", E707:E709)+SUMIF(F725:F730, "DP A/C - IPPB", E725:E730)</f>
        <v>50</v>
      </c>
    </row>
    <row r="699">
      <c r="B699" s="12">
        <v>7.0</v>
      </c>
      <c r="C699" s="12"/>
      <c r="D699" s="12"/>
      <c r="E699" s="12"/>
      <c r="F699" s="12"/>
      <c r="G699" s="16"/>
      <c r="H699" s="5"/>
    </row>
    <row r="700">
      <c r="B700" s="12">
        <v>8.0</v>
      </c>
      <c r="C700" s="12"/>
      <c r="D700" s="12"/>
      <c r="E700" s="12"/>
      <c r="F700" s="12"/>
      <c r="G700" s="17" t="s">
        <v>13</v>
      </c>
      <c r="H700" s="5"/>
    </row>
    <row r="701">
      <c r="B701" s="12">
        <v>9.0</v>
      </c>
      <c r="C701" s="12"/>
      <c r="D701" s="12"/>
      <c r="E701" s="12"/>
      <c r="F701" s="12"/>
      <c r="G701" s="18">
        <f>E703+G658</f>
        <v>0</v>
      </c>
      <c r="H701" s="5"/>
    </row>
    <row r="702">
      <c r="B702" s="12">
        <v>10.0</v>
      </c>
      <c r="C702" s="12"/>
      <c r="D702" s="12"/>
      <c r="E702" s="12"/>
      <c r="F702" s="12"/>
      <c r="G702" s="19" t="s">
        <v>14</v>
      </c>
      <c r="H702" s="5"/>
    </row>
    <row r="703">
      <c r="B703" s="20" t="s">
        <v>15</v>
      </c>
      <c r="C703" s="4"/>
      <c r="D703" s="5"/>
      <c r="E703" s="9">
        <f>SUM(E693:E702)</f>
        <v>0</v>
      </c>
      <c r="F703" s="12"/>
      <c r="G703" s="16">
        <f>E710+G660</f>
        <v>0</v>
      </c>
      <c r="H703" s="5"/>
    </row>
    <row r="704">
      <c r="B704" s="16"/>
      <c r="C704" s="4"/>
      <c r="D704" s="4"/>
      <c r="E704" s="4"/>
      <c r="F704" s="5"/>
      <c r="G704" s="21" t="s">
        <v>16</v>
      </c>
      <c r="H704" s="5"/>
      <c r="I704" s="1"/>
    </row>
    <row r="705">
      <c r="B705" s="22" t="s">
        <v>17</v>
      </c>
      <c r="C705" s="4"/>
      <c r="D705" s="4"/>
      <c r="E705" s="4"/>
      <c r="F705" s="5"/>
      <c r="G705" s="16">
        <f>E716+G662-SUMIF(C707:C709,"Reimbursement",E707:E709)</f>
        <v>0</v>
      </c>
      <c r="H705" s="5"/>
    </row>
    <row r="706">
      <c r="B706" s="9" t="s">
        <v>2</v>
      </c>
      <c r="C706" s="23" t="s">
        <v>18</v>
      </c>
      <c r="D706" s="20" t="s">
        <v>4</v>
      </c>
      <c r="E706" s="9" t="s">
        <v>5</v>
      </c>
      <c r="F706" s="9" t="s">
        <v>6</v>
      </c>
      <c r="G706" s="24" t="s">
        <v>19</v>
      </c>
      <c r="H706" s="5"/>
    </row>
    <row r="707">
      <c r="B707" s="12">
        <v>1.0</v>
      </c>
      <c r="C707" s="28"/>
      <c r="D707" s="12"/>
      <c r="E707" s="12"/>
      <c r="F707" s="12"/>
      <c r="G707" s="26">
        <f>E722+G664</f>
        <v>0</v>
      </c>
      <c r="H707" s="5"/>
    </row>
    <row r="708">
      <c r="B708" s="12">
        <v>2.0</v>
      </c>
      <c r="C708" s="28"/>
      <c r="D708" s="12"/>
      <c r="E708" s="12"/>
      <c r="F708" s="12"/>
      <c r="G708" s="27"/>
      <c r="H708" s="8"/>
    </row>
    <row r="709">
      <c r="B709" s="12">
        <v>3.0</v>
      </c>
      <c r="C709" s="28"/>
      <c r="D709" s="12"/>
      <c r="E709" s="12"/>
      <c r="F709" s="12"/>
      <c r="G709" s="29"/>
      <c r="H709" s="30"/>
    </row>
    <row r="710">
      <c r="B710" s="20" t="s">
        <v>15</v>
      </c>
      <c r="C710" s="4"/>
      <c r="D710" s="5"/>
      <c r="E710" s="9">
        <f>SUM(E707:E709)</f>
        <v>0</v>
      </c>
      <c r="F710" s="12"/>
      <c r="G710" s="29"/>
      <c r="H710" s="30"/>
    </row>
    <row r="711">
      <c r="B711" s="31" t="s">
        <v>20</v>
      </c>
      <c r="C711" s="4"/>
      <c r="D711" s="4"/>
      <c r="E711" s="4"/>
      <c r="F711" s="5"/>
      <c r="G711" s="29"/>
      <c r="H711" s="30"/>
    </row>
    <row r="712">
      <c r="B712" s="9" t="s">
        <v>2</v>
      </c>
      <c r="C712" s="23" t="s">
        <v>21</v>
      </c>
      <c r="D712" s="20" t="s">
        <v>4</v>
      </c>
      <c r="E712" s="9" t="s">
        <v>5</v>
      </c>
      <c r="F712" s="9" t="s">
        <v>6</v>
      </c>
      <c r="G712" s="29"/>
      <c r="H712" s="30"/>
    </row>
    <row r="713">
      <c r="B713" s="12">
        <v>1.0</v>
      </c>
      <c r="C713" s="28"/>
      <c r="D713" s="12"/>
      <c r="E713" s="12"/>
      <c r="F713" s="12"/>
      <c r="G713" s="29"/>
      <c r="H713" s="30"/>
    </row>
    <row r="714">
      <c r="B714" s="12">
        <v>2.0</v>
      </c>
      <c r="C714" s="13"/>
      <c r="D714" s="12"/>
      <c r="E714" s="12"/>
      <c r="F714" s="12"/>
      <c r="G714" s="29"/>
      <c r="H714" s="30"/>
    </row>
    <row r="715">
      <c r="B715" s="12">
        <v>3.0</v>
      </c>
      <c r="C715" s="13"/>
      <c r="D715" s="12"/>
      <c r="E715" s="12"/>
      <c r="F715" s="12"/>
      <c r="G715" s="29"/>
      <c r="H715" s="30"/>
    </row>
    <row r="716">
      <c r="B716" s="20" t="s">
        <v>15</v>
      </c>
      <c r="C716" s="4"/>
      <c r="D716" s="5"/>
      <c r="E716" s="9">
        <f>SUM(E713:E715)</f>
        <v>0</v>
      </c>
      <c r="F716" s="12"/>
      <c r="G716" s="29"/>
      <c r="H716" s="30"/>
    </row>
    <row r="717">
      <c r="B717" s="32" t="s">
        <v>22</v>
      </c>
      <c r="C717" s="4"/>
      <c r="D717" s="4"/>
      <c r="E717" s="4"/>
      <c r="F717" s="5"/>
      <c r="G717" s="29"/>
      <c r="H717" s="30"/>
    </row>
    <row r="718">
      <c r="B718" s="9" t="s">
        <v>2</v>
      </c>
      <c r="C718" s="23" t="s">
        <v>23</v>
      </c>
      <c r="D718" s="20" t="s">
        <v>4</v>
      </c>
      <c r="E718" s="9" t="s">
        <v>5</v>
      </c>
      <c r="F718" s="9" t="s">
        <v>6</v>
      </c>
      <c r="G718" s="29"/>
      <c r="H718" s="30"/>
    </row>
    <row r="719">
      <c r="B719" s="12">
        <v>1.0</v>
      </c>
      <c r="C719" s="28"/>
      <c r="D719" s="12"/>
      <c r="E719" s="12"/>
      <c r="F719" s="12"/>
      <c r="G719" s="29"/>
      <c r="H719" s="30"/>
    </row>
    <row r="720">
      <c r="B720" s="12">
        <v>2.0</v>
      </c>
      <c r="C720" s="13"/>
      <c r="D720" s="12"/>
      <c r="E720" s="12"/>
      <c r="F720" s="12"/>
      <c r="G720" s="29"/>
      <c r="H720" s="30"/>
    </row>
    <row r="721">
      <c r="B721" s="12">
        <v>3.0</v>
      </c>
      <c r="C721" s="13"/>
      <c r="D721" s="12"/>
      <c r="E721" s="12"/>
      <c r="F721" s="12"/>
      <c r="G721" s="29"/>
      <c r="H721" s="30"/>
    </row>
    <row r="722">
      <c r="B722" s="20" t="s">
        <v>15</v>
      </c>
      <c r="C722" s="4"/>
      <c r="D722" s="5"/>
      <c r="E722" s="9">
        <f>SUM(E719:E721)</f>
        <v>0</v>
      </c>
      <c r="F722" s="12"/>
      <c r="G722" s="29"/>
      <c r="H722" s="30"/>
    </row>
    <row r="723">
      <c r="B723" s="32" t="s">
        <v>24</v>
      </c>
      <c r="C723" s="4"/>
      <c r="D723" s="4"/>
      <c r="E723" s="4"/>
      <c r="F723" s="5"/>
      <c r="G723" s="29"/>
      <c r="H723" s="30"/>
    </row>
    <row r="724">
      <c r="B724" s="9" t="s">
        <v>2</v>
      </c>
      <c r="C724" s="33" t="s">
        <v>25</v>
      </c>
      <c r="D724" s="33" t="s">
        <v>26</v>
      </c>
      <c r="E724" s="9" t="s">
        <v>5</v>
      </c>
      <c r="F724" s="9" t="s">
        <v>6</v>
      </c>
      <c r="G724" s="29"/>
      <c r="H724" s="30"/>
    </row>
    <row r="725">
      <c r="B725" s="12">
        <v>1.0</v>
      </c>
      <c r="C725" s="13"/>
      <c r="D725" s="13"/>
      <c r="E725" s="13"/>
      <c r="F725" s="13"/>
      <c r="G725" s="29"/>
      <c r="H725" s="30"/>
    </row>
    <row r="726">
      <c r="B726" s="12">
        <v>2.0</v>
      </c>
      <c r="C726" s="13"/>
      <c r="D726" s="13"/>
      <c r="E726" s="13"/>
      <c r="F726" s="13"/>
      <c r="G726" s="29"/>
      <c r="H726" s="30"/>
    </row>
    <row r="727">
      <c r="B727" s="12">
        <v>3.0</v>
      </c>
      <c r="C727" s="12"/>
      <c r="D727" s="12"/>
      <c r="E727" s="12"/>
      <c r="F727" s="12"/>
      <c r="G727" s="29"/>
      <c r="H727" s="30"/>
    </row>
    <row r="728">
      <c r="B728" s="12">
        <v>4.0</v>
      </c>
      <c r="C728" s="12"/>
      <c r="D728" s="12"/>
      <c r="E728" s="12"/>
      <c r="F728" s="12"/>
      <c r="G728" s="29"/>
      <c r="H728" s="30"/>
    </row>
    <row r="729">
      <c r="B729" s="12">
        <v>5.0</v>
      </c>
      <c r="C729" s="12"/>
      <c r="D729" s="12"/>
      <c r="E729" s="12"/>
      <c r="F729" s="12"/>
      <c r="G729" s="29"/>
      <c r="H729" s="30"/>
    </row>
    <row r="730">
      <c r="B730" s="12">
        <v>6.0</v>
      </c>
      <c r="C730" s="12"/>
      <c r="D730" s="12"/>
      <c r="E730" s="12"/>
      <c r="F730" s="12"/>
      <c r="G730" s="10"/>
      <c r="H730" s="11"/>
    </row>
    <row r="731">
      <c r="B731" s="34"/>
    </row>
    <row r="733">
      <c r="A733" s="1"/>
      <c r="B733" s="3">
        <v>45795.0</v>
      </c>
      <c r="C733" s="4"/>
      <c r="D733" s="4"/>
      <c r="E733" s="4"/>
      <c r="F733" s="4"/>
      <c r="G733" s="4"/>
      <c r="H733" s="5"/>
    </row>
    <row r="734">
      <c r="B734" s="6" t="s">
        <v>0</v>
      </c>
      <c r="C734" s="4"/>
      <c r="D734" s="4"/>
      <c r="E734" s="4"/>
      <c r="F734" s="5"/>
      <c r="G734" s="7" t="s">
        <v>1</v>
      </c>
      <c r="H734" s="8"/>
    </row>
    <row r="735">
      <c r="B735" s="9" t="s">
        <v>2</v>
      </c>
      <c r="C735" s="9" t="s">
        <v>3</v>
      </c>
      <c r="D735" s="9" t="s">
        <v>4</v>
      </c>
      <c r="E735" s="9" t="s">
        <v>5</v>
      </c>
      <c r="F735" s="9" t="s">
        <v>6</v>
      </c>
      <c r="G735" s="10"/>
      <c r="H735" s="11"/>
    </row>
    <row r="736">
      <c r="B736" s="12">
        <v>1.0</v>
      </c>
      <c r="C736" s="13"/>
      <c r="D736" s="13"/>
      <c r="E736" s="13"/>
      <c r="F736" s="12"/>
      <c r="G736" s="14" t="s">
        <v>7</v>
      </c>
      <c r="H736" s="15">
        <f>H693 - SUMIF(F736:F745, "SR A/C - HDFC", E736:E745)-SUMIF(F762:F764, "SR A/C - HDFC", E762:E764)-SUMIF(F756:F758, "SR A/C - HDFC", E756:E758)+SUMIF(F750:F752, "SR A/C - HDFC", E750:E752)+SUMIF(F768:F773, "SR A/C - HDFC", E768:E773)</f>
        <v>3303.73</v>
      </c>
    </row>
    <row r="737">
      <c r="B737" s="12">
        <v>2.0</v>
      </c>
      <c r="C737" s="13"/>
      <c r="D737" s="13"/>
      <c r="E737" s="13"/>
      <c r="F737" s="13"/>
      <c r="G737" s="14" t="s">
        <v>8</v>
      </c>
      <c r="H737" s="15">
        <f>H694 - SUMIF(F736:F745, "DP A/C - Salary", E736:E745)-SUMIF(F762:F764, "DP A/C - Salary", E762:E764)-SUMIF(F756:F758, "DP A/C - Salary", E756:E758)+SUMIF(F750:F752, "DP A/C - Salary", E750:E752)+SUMIF(F768:F773, "DP A/C - Salary", E768:E773)</f>
        <v>5928</v>
      </c>
    </row>
    <row r="738">
      <c r="B738" s="12">
        <v>3.0</v>
      </c>
      <c r="C738" s="13"/>
      <c r="D738" s="13"/>
      <c r="E738" s="13"/>
      <c r="F738" s="13"/>
      <c r="G738" s="14" t="s">
        <v>9</v>
      </c>
      <c r="H738" s="15">
        <f>H695 - SUMIF(F736:F745, "SR CASH", E736:E745)-SUMIF(F762:F764, "SR CASH", E762:E764)-SUMIF(F756:F758, "SR CASH", E756:E758)+SUMIF(F750:F752, "SR CASH", E750:E752)+SUMIF(F768:F773, "SR CASH", E768:E773)</f>
        <v>1633</v>
      </c>
    </row>
    <row r="739">
      <c r="B739" s="12">
        <v>4.0</v>
      </c>
      <c r="C739" s="12"/>
      <c r="D739" s="12"/>
      <c r="E739" s="12"/>
      <c r="F739" s="12"/>
      <c r="G739" s="14" t="s">
        <v>10</v>
      </c>
      <c r="H739" s="15">
        <f>H696 - SUMIF(F736:F745, "DP CASH", E736:E745)-SUMIF(F762:F764, "DP CASH", E762:E764)-SUMIF(F756:F758, "DP CASH", E756:E758)+SUMIF(F750:F752, "DP CASH", E750:E752)+SUMIF(F768:F773, "DP CASH", E768:E773)</f>
        <v>839</v>
      </c>
    </row>
    <row r="740">
      <c r="B740" s="12">
        <v>5.0</v>
      </c>
      <c r="C740" s="12"/>
      <c r="D740" s="12"/>
      <c r="E740" s="12"/>
      <c r="F740" s="12"/>
      <c r="G740" s="14" t="s">
        <v>11</v>
      </c>
      <c r="H740" s="15">
        <f>H697 - SUMIF(F736:F745, "SR A/C - TDCC", E736:E745)-SUMIF(F762:F764, "SR A/C - TDCC", E762:E764)-SUMIF(F756:F758, "SR A/C - TDCC", E756:E758)+SUMIF(F750:F752, "SR A/C - TDCC", E750:E752)+SUMIF(F768:F773, "SR A/C - TDCC", E768:E773)</f>
        <v>106373.4</v>
      </c>
    </row>
    <row r="741">
      <c r="B741" s="12">
        <v>6.0</v>
      </c>
      <c r="C741" s="12"/>
      <c r="D741" s="12"/>
      <c r="E741" s="12"/>
      <c r="F741" s="12"/>
      <c r="G741" s="14" t="s">
        <v>12</v>
      </c>
      <c r="H741" s="15">
        <f>H698 - SUMIF(F736:F745, "DP A/C - IPPB", E736:E745)-SUMIF(F762:F764, "DP A/C - IPPB", E762:E764)-SUMIF(F756:F758, "DP A/C - IPPB", E756:E758)+SUMIF(F750:F752, "DP A/C - IPPB", E750:E752)+SUMIF(F768:F773, "DP A/C - IPPB", E768:E773)</f>
        <v>50</v>
      </c>
    </row>
    <row r="742">
      <c r="B742" s="12">
        <v>7.0</v>
      </c>
      <c r="C742" s="12"/>
      <c r="D742" s="12"/>
      <c r="E742" s="12"/>
      <c r="F742" s="12"/>
      <c r="G742" s="16"/>
      <c r="H742" s="5"/>
    </row>
    <row r="743">
      <c r="B743" s="12">
        <v>8.0</v>
      </c>
      <c r="C743" s="12"/>
      <c r="D743" s="12"/>
      <c r="E743" s="12"/>
      <c r="F743" s="12"/>
      <c r="G743" s="17" t="s">
        <v>13</v>
      </c>
      <c r="H743" s="5"/>
    </row>
    <row r="744">
      <c r="B744" s="12">
        <v>9.0</v>
      </c>
      <c r="C744" s="12"/>
      <c r="D744" s="12"/>
      <c r="E744" s="12"/>
      <c r="F744" s="12"/>
      <c r="G744" s="18">
        <f>E746+G701</f>
        <v>0</v>
      </c>
      <c r="H744" s="5"/>
    </row>
    <row r="745">
      <c r="B745" s="12">
        <v>10.0</v>
      </c>
      <c r="C745" s="12"/>
      <c r="D745" s="12"/>
      <c r="E745" s="12"/>
      <c r="F745" s="12"/>
      <c r="G745" s="19" t="s">
        <v>14</v>
      </c>
      <c r="H745" s="5"/>
    </row>
    <row r="746">
      <c r="B746" s="20" t="s">
        <v>15</v>
      </c>
      <c r="C746" s="4"/>
      <c r="D746" s="5"/>
      <c r="E746" s="9">
        <f>SUM(E736:E745)</f>
        <v>0</v>
      </c>
      <c r="F746" s="12"/>
      <c r="G746" s="16">
        <f>E753+G703</f>
        <v>0</v>
      </c>
      <c r="H746" s="5"/>
    </row>
    <row r="747">
      <c r="B747" s="16"/>
      <c r="C747" s="4"/>
      <c r="D747" s="4"/>
      <c r="E747" s="4"/>
      <c r="F747" s="5"/>
      <c r="G747" s="21" t="s">
        <v>16</v>
      </c>
      <c r="H747" s="5"/>
      <c r="I747" s="1"/>
    </row>
    <row r="748">
      <c r="B748" s="22" t="s">
        <v>17</v>
      </c>
      <c r="C748" s="4"/>
      <c r="D748" s="4"/>
      <c r="E748" s="4"/>
      <c r="F748" s="5"/>
      <c r="G748" s="16">
        <f>E759+G705-SUMIF(C750:C752,"Reimbursement",E750:E752)</f>
        <v>0</v>
      </c>
      <c r="H748" s="5"/>
    </row>
    <row r="749">
      <c r="B749" s="9" t="s">
        <v>2</v>
      </c>
      <c r="C749" s="23" t="s">
        <v>18</v>
      </c>
      <c r="D749" s="20" t="s">
        <v>4</v>
      </c>
      <c r="E749" s="9" t="s">
        <v>5</v>
      </c>
      <c r="F749" s="9" t="s">
        <v>6</v>
      </c>
      <c r="G749" s="24" t="s">
        <v>19</v>
      </c>
      <c r="H749" s="5"/>
    </row>
    <row r="750">
      <c r="B750" s="12">
        <v>1.0</v>
      </c>
      <c r="C750" s="28"/>
      <c r="D750" s="12"/>
      <c r="E750" s="12"/>
      <c r="F750" s="12"/>
      <c r="G750" s="26">
        <f>E765+G707</f>
        <v>0</v>
      </c>
      <c r="H750" s="5"/>
    </row>
    <row r="751">
      <c r="B751" s="12">
        <v>2.0</v>
      </c>
      <c r="C751" s="28"/>
      <c r="D751" s="12"/>
      <c r="E751" s="12"/>
      <c r="F751" s="12"/>
      <c r="G751" s="27"/>
      <c r="H751" s="8"/>
    </row>
    <row r="752">
      <c r="B752" s="12">
        <v>3.0</v>
      </c>
      <c r="C752" s="28"/>
      <c r="D752" s="12"/>
      <c r="E752" s="12"/>
      <c r="F752" s="12"/>
      <c r="G752" s="29"/>
      <c r="H752" s="30"/>
    </row>
    <row r="753">
      <c r="B753" s="20" t="s">
        <v>15</v>
      </c>
      <c r="C753" s="4"/>
      <c r="D753" s="5"/>
      <c r="E753" s="9">
        <f>SUM(E750:E752)</f>
        <v>0</v>
      </c>
      <c r="F753" s="12"/>
      <c r="G753" s="29"/>
      <c r="H753" s="30"/>
    </row>
    <row r="754">
      <c r="B754" s="31" t="s">
        <v>20</v>
      </c>
      <c r="C754" s="4"/>
      <c r="D754" s="4"/>
      <c r="E754" s="4"/>
      <c r="F754" s="5"/>
      <c r="G754" s="29"/>
      <c r="H754" s="30"/>
    </row>
    <row r="755">
      <c r="B755" s="9" t="s">
        <v>2</v>
      </c>
      <c r="C755" s="23" t="s">
        <v>21</v>
      </c>
      <c r="D755" s="20" t="s">
        <v>4</v>
      </c>
      <c r="E755" s="9" t="s">
        <v>5</v>
      </c>
      <c r="F755" s="9" t="s">
        <v>6</v>
      </c>
      <c r="G755" s="29"/>
      <c r="H755" s="30"/>
    </row>
    <row r="756">
      <c r="B756" s="12">
        <v>1.0</v>
      </c>
      <c r="C756" s="25"/>
      <c r="D756" s="13"/>
      <c r="E756" s="13"/>
      <c r="F756" s="13"/>
      <c r="G756" s="29"/>
      <c r="H756" s="30"/>
    </row>
    <row r="757">
      <c r="B757" s="12">
        <v>2.0</v>
      </c>
      <c r="C757" s="13"/>
      <c r="D757" s="12"/>
      <c r="E757" s="12"/>
      <c r="F757" s="12"/>
      <c r="G757" s="29"/>
      <c r="H757" s="30"/>
    </row>
    <row r="758">
      <c r="B758" s="12">
        <v>3.0</v>
      </c>
      <c r="C758" s="13"/>
      <c r="D758" s="12"/>
      <c r="E758" s="12"/>
      <c r="F758" s="12"/>
      <c r="G758" s="29"/>
      <c r="H758" s="30"/>
    </row>
    <row r="759">
      <c r="B759" s="20" t="s">
        <v>15</v>
      </c>
      <c r="C759" s="4"/>
      <c r="D759" s="5"/>
      <c r="E759" s="9">
        <f>SUM(E756:E758)</f>
        <v>0</v>
      </c>
      <c r="F759" s="12"/>
      <c r="G759" s="29"/>
      <c r="H759" s="30"/>
    </row>
    <row r="760">
      <c r="B760" s="32" t="s">
        <v>22</v>
      </c>
      <c r="C760" s="4"/>
      <c r="D760" s="4"/>
      <c r="E760" s="4"/>
      <c r="F760" s="5"/>
      <c r="G760" s="29"/>
      <c r="H760" s="30"/>
    </row>
    <row r="761">
      <c r="B761" s="9" t="s">
        <v>2</v>
      </c>
      <c r="C761" s="23" t="s">
        <v>23</v>
      </c>
      <c r="D761" s="20" t="s">
        <v>4</v>
      </c>
      <c r="E761" s="9" t="s">
        <v>5</v>
      </c>
      <c r="F761" s="9" t="s">
        <v>6</v>
      </c>
      <c r="G761" s="29"/>
      <c r="H761" s="30"/>
    </row>
    <row r="762">
      <c r="B762" s="12">
        <v>1.0</v>
      </c>
      <c r="C762" s="28"/>
      <c r="D762" s="12"/>
      <c r="E762" s="12"/>
      <c r="F762" s="12"/>
      <c r="G762" s="29"/>
      <c r="H762" s="30"/>
    </row>
    <row r="763">
      <c r="B763" s="12">
        <v>2.0</v>
      </c>
      <c r="C763" s="13"/>
      <c r="D763" s="12"/>
      <c r="E763" s="12"/>
      <c r="F763" s="12"/>
      <c r="G763" s="29"/>
      <c r="H763" s="30"/>
    </row>
    <row r="764">
      <c r="B764" s="12">
        <v>3.0</v>
      </c>
      <c r="C764" s="13"/>
      <c r="D764" s="12"/>
      <c r="E764" s="12"/>
      <c r="F764" s="12"/>
      <c r="G764" s="29"/>
      <c r="H764" s="30"/>
    </row>
    <row r="765">
      <c r="B765" s="20" t="s">
        <v>15</v>
      </c>
      <c r="C765" s="4"/>
      <c r="D765" s="5"/>
      <c r="E765" s="9">
        <f>SUM(E762:E764)</f>
        <v>0</v>
      </c>
      <c r="F765" s="12"/>
      <c r="G765" s="29"/>
      <c r="H765" s="30"/>
    </row>
    <row r="766">
      <c r="B766" s="32" t="s">
        <v>24</v>
      </c>
      <c r="C766" s="4"/>
      <c r="D766" s="4"/>
      <c r="E766" s="4"/>
      <c r="F766" s="5"/>
      <c r="G766" s="29"/>
      <c r="H766" s="30"/>
    </row>
    <row r="767">
      <c r="B767" s="9" t="s">
        <v>2</v>
      </c>
      <c r="C767" s="33" t="s">
        <v>25</v>
      </c>
      <c r="D767" s="33" t="s">
        <v>26</v>
      </c>
      <c r="E767" s="9" t="s">
        <v>5</v>
      </c>
      <c r="F767" s="9" t="s">
        <v>6</v>
      </c>
      <c r="G767" s="29"/>
      <c r="H767" s="30"/>
    </row>
    <row r="768">
      <c r="B768" s="12">
        <v>1.0</v>
      </c>
      <c r="C768" s="13"/>
      <c r="D768" s="13"/>
      <c r="E768" s="12"/>
      <c r="F768" s="12"/>
      <c r="G768" s="29"/>
      <c r="H768" s="30"/>
    </row>
    <row r="769">
      <c r="B769" s="12">
        <v>2.0</v>
      </c>
      <c r="C769" s="13"/>
      <c r="D769" s="13"/>
      <c r="E769" s="12"/>
      <c r="F769" s="12"/>
      <c r="G769" s="29"/>
      <c r="H769" s="30"/>
    </row>
    <row r="770">
      <c r="B770" s="12">
        <v>3.0</v>
      </c>
      <c r="C770" s="12"/>
      <c r="D770" s="12"/>
      <c r="E770" s="12"/>
      <c r="F770" s="12"/>
      <c r="G770" s="29"/>
      <c r="H770" s="30"/>
    </row>
    <row r="771">
      <c r="B771" s="12">
        <v>4.0</v>
      </c>
      <c r="C771" s="12"/>
      <c r="D771" s="12"/>
      <c r="E771" s="12"/>
      <c r="F771" s="12"/>
      <c r="G771" s="29"/>
      <c r="H771" s="30"/>
    </row>
    <row r="772">
      <c r="B772" s="12">
        <v>5.0</v>
      </c>
      <c r="C772" s="12"/>
      <c r="D772" s="12"/>
      <c r="E772" s="12"/>
      <c r="F772" s="12"/>
      <c r="G772" s="29"/>
      <c r="H772" s="30"/>
    </row>
    <row r="773">
      <c r="B773" s="12">
        <v>6.0</v>
      </c>
      <c r="C773" s="12"/>
      <c r="D773" s="12"/>
      <c r="E773" s="12"/>
      <c r="F773" s="12"/>
      <c r="G773" s="10"/>
      <c r="H773" s="11"/>
    </row>
    <row r="774">
      <c r="B774" s="34"/>
    </row>
    <row r="776">
      <c r="A776" s="1"/>
      <c r="B776" s="3">
        <v>45796.0</v>
      </c>
      <c r="C776" s="4"/>
      <c r="D776" s="4"/>
      <c r="E776" s="4"/>
      <c r="F776" s="4"/>
      <c r="G776" s="4"/>
      <c r="H776" s="5"/>
    </row>
    <row r="777">
      <c r="B777" s="6" t="s">
        <v>0</v>
      </c>
      <c r="C777" s="4"/>
      <c r="D777" s="4"/>
      <c r="E777" s="4"/>
      <c r="F777" s="5"/>
      <c r="G777" s="7" t="s">
        <v>1</v>
      </c>
      <c r="H777" s="8"/>
    </row>
    <row r="778">
      <c r="B778" s="9" t="s">
        <v>2</v>
      </c>
      <c r="C778" s="9" t="s">
        <v>3</v>
      </c>
      <c r="D778" s="9" t="s">
        <v>4</v>
      </c>
      <c r="E778" s="9" t="s">
        <v>5</v>
      </c>
      <c r="F778" s="9" t="s">
        <v>6</v>
      </c>
      <c r="G778" s="10"/>
      <c r="H778" s="11"/>
    </row>
    <row r="779">
      <c r="B779" s="12">
        <v>1.0</v>
      </c>
      <c r="C779" s="13"/>
      <c r="D779" s="13"/>
      <c r="E779" s="13"/>
      <c r="F779" s="12"/>
      <c r="G779" s="14" t="s">
        <v>7</v>
      </c>
      <c r="H779" s="15">
        <f>H736 - SUMIF(F779:F788, "SR A/C - HDFC", E779:E788)-SUMIF(F805:F807, "SR A/C - HDFC", E805:E807)-SUMIF(F799:F801, "SR A/C - HDFC", E799:E801)+SUMIF(F793:F795, "SR A/C - HDFC", E793:E795)+SUMIF(F811:F816, "SR A/C - HDFC", E811:E816)</f>
        <v>3303.73</v>
      </c>
    </row>
    <row r="780">
      <c r="B780" s="12">
        <v>2.0</v>
      </c>
      <c r="C780" s="13"/>
      <c r="D780" s="13"/>
      <c r="E780" s="13"/>
      <c r="F780" s="13"/>
      <c r="G780" s="14" t="s">
        <v>8</v>
      </c>
      <c r="H780" s="15">
        <f>H737 - SUMIF(F779:F788, "DP A/C - Salary", E779:E788)-SUMIF(F805:F807, "DP A/C - Salary", E805:E807)-SUMIF(F799:F801, "DP A/C - Salary", E799:E801)+SUMIF(F793:F795, "DP A/C - Salary", E793:E795)+SUMIF(F811:F816, "DP A/C - Salary", E811:E816)</f>
        <v>5928</v>
      </c>
    </row>
    <row r="781">
      <c r="B781" s="12">
        <v>3.0</v>
      </c>
      <c r="C781" s="13"/>
      <c r="D781" s="13"/>
      <c r="E781" s="13"/>
      <c r="F781" s="12"/>
      <c r="G781" s="14" t="s">
        <v>9</v>
      </c>
      <c r="H781" s="15">
        <f>H738 - SUMIF(F779:F788, "SR CASH", E779:E788)-SUMIF(F805:F807, "SR CASH", E805:E807)-SUMIF(F799:F801, "SR CASH", E799:E801)+SUMIF(F793:F795, "SR CASH", E793:E795)+SUMIF(F811:F816, "SR CASH", E811:E816)</f>
        <v>1633</v>
      </c>
    </row>
    <row r="782">
      <c r="B782" s="12">
        <v>4.0</v>
      </c>
      <c r="C782" s="13"/>
      <c r="D782" s="13"/>
      <c r="E782" s="13"/>
      <c r="F782" s="13"/>
      <c r="G782" s="14" t="s">
        <v>10</v>
      </c>
      <c r="H782" s="15">
        <f>H739 - SUMIF(F779:F788, "DP CASH", E779:E788)-SUMIF(F805:F807, "DP CASH", E805:E807)-SUMIF(F799:F801, "DP CASH", E799:E801)+SUMIF(F793:F795, "DP CASH", E793:E795)+SUMIF(F811:F816, "DP CASH", E811:E816)</f>
        <v>839</v>
      </c>
    </row>
    <row r="783">
      <c r="B783" s="12">
        <v>5.0</v>
      </c>
      <c r="C783" s="13"/>
      <c r="D783" s="13"/>
      <c r="E783" s="13"/>
      <c r="F783" s="13"/>
      <c r="G783" s="14" t="s">
        <v>11</v>
      </c>
      <c r="H783" s="15">
        <f>H740 - SUMIF(F779:F788, "SR A/C - TDCC", E779:E788)-SUMIF(F805:F807, "SR A/C - TDCC", E805:E807)-SUMIF(F799:F801, "SR A/C - TDCC", E799:E801)+SUMIF(F793:F795, "SR A/C - TDCC", E793:E795)+SUMIF(F811:F816, "SR A/C - TDCC", E811:E816)</f>
        <v>106373.4</v>
      </c>
    </row>
    <row r="784">
      <c r="B784" s="12">
        <v>6.0</v>
      </c>
      <c r="C784" s="13"/>
      <c r="D784" s="13"/>
      <c r="E784" s="13"/>
      <c r="F784" s="13"/>
      <c r="G784" s="14" t="s">
        <v>12</v>
      </c>
      <c r="H784" s="15">
        <f>H741 - SUMIF(F779:F788, "DP A/C - IPPB", E779:E788)-SUMIF(F805:F807, "DP A/C - IPPB", E805:E807)-SUMIF(F799:F801, "DP A/C - IPPB", E799:E801)+SUMIF(F793:F795, "DP A/C - IPPB", E793:E795)+SUMIF(F811:F816, "DP A/C - IPPB", E811:E816)</f>
        <v>50</v>
      </c>
    </row>
    <row r="785">
      <c r="B785" s="12">
        <v>7.0</v>
      </c>
      <c r="C785" s="12"/>
      <c r="D785" s="12"/>
      <c r="E785" s="12"/>
      <c r="F785" s="12"/>
      <c r="G785" s="16"/>
      <c r="H785" s="5"/>
    </row>
    <row r="786">
      <c r="B786" s="12">
        <v>8.0</v>
      </c>
      <c r="C786" s="12"/>
      <c r="D786" s="12"/>
      <c r="E786" s="12"/>
      <c r="F786" s="12"/>
      <c r="G786" s="17" t="s">
        <v>13</v>
      </c>
      <c r="H786" s="5"/>
    </row>
    <row r="787">
      <c r="B787" s="12">
        <v>9.0</v>
      </c>
      <c r="C787" s="12"/>
      <c r="D787" s="12"/>
      <c r="E787" s="12"/>
      <c r="F787" s="12"/>
      <c r="G787" s="18">
        <f>E789+G744</f>
        <v>0</v>
      </c>
      <c r="H787" s="5"/>
    </row>
    <row r="788">
      <c r="B788" s="12">
        <v>10.0</v>
      </c>
      <c r="C788" s="12"/>
      <c r="D788" s="12"/>
      <c r="E788" s="12"/>
      <c r="F788" s="12"/>
      <c r="G788" s="19" t="s">
        <v>14</v>
      </c>
      <c r="H788" s="5"/>
    </row>
    <row r="789">
      <c r="B789" s="20" t="s">
        <v>15</v>
      </c>
      <c r="C789" s="4"/>
      <c r="D789" s="5"/>
      <c r="E789" s="9">
        <f>SUM(E779:E788)</f>
        <v>0</v>
      </c>
      <c r="F789" s="12"/>
      <c r="G789" s="16">
        <f>E796+G746</f>
        <v>0</v>
      </c>
      <c r="H789" s="5"/>
    </row>
    <row r="790">
      <c r="B790" s="16"/>
      <c r="C790" s="4"/>
      <c r="D790" s="4"/>
      <c r="E790" s="4"/>
      <c r="F790" s="5"/>
      <c r="G790" s="21" t="s">
        <v>16</v>
      </c>
      <c r="H790" s="5"/>
      <c r="I790" s="1"/>
    </row>
    <row r="791">
      <c r="B791" s="22" t="s">
        <v>17</v>
      </c>
      <c r="C791" s="4"/>
      <c r="D791" s="4"/>
      <c r="E791" s="4"/>
      <c r="F791" s="5"/>
      <c r="G791" s="16">
        <f>E802+G748-SUMIF(C793:C795,"Reimbursement",E793:E795)</f>
        <v>0</v>
      </c>
      <c r="H791" s="5"/>
    </row>
    <row r="792">
      <c r="B792" s="9" t="s">
        <v>2</v>
      </c>
      <c r="C792" s="23" t="s">
        <v>18</v>
      </c>
      <c r="D792" s="20" t="s">
        <v>4</v>
      </c>
      <c r="E792" s="9" t="s">
        <v>5</v>
      </c>
      <c r="F792" s="9" t="s">
        <v>6</v>
      </c>
      <c r="G792" s="24" t="s">
        <v>19</v>
      </c>
      <c r="H792" s="5"/>
    </row>
    <row r="793">
      <c r="B793" s="12">
        <v>1.0</v>
      </c>
      <c r="C793" s="28"/>
      <c r="D793" s="12"/>
      <c r="E793" s="12"/>
      <c r="F793" s="12"/>
      <c r="G793" s="26">
        <f>E808+G750</f>
        <v>0</v>
      </c>
      <c r="H793" s="5"/>
    </row>
    <row r="794">
      <c r="B794" s="12">
        <v>2.0</v>
      </c>
      <c r="C794" s="28"/>
      <c r="D794" s="12"/>
      <c r="E794" s="12"/>
      <c r="F794" s="12"/>
      <c r="G794" s="27"/>
      <c r="H794" s="8"/>
    </row>
    <row r="795">
      <c r="B795" s="12">
        <v>3.0</v>
      </c>
      <c r="C795" s="28"/>
      <c r="D795" s="12"/>
      <c r="E795" s="12"/>
      <c r="F795" s="12"/>
      <c r="G795" s="29"/>
      <c r="H795" s="30"/>
    </row>
    <row r="796">
      <c r="B796" s="20" t="s">
        <v>15</v>
      </c>
      <c r="C796" s="4"/>
      <c r="D796" s="5"/>
      <c r="E796" s="9">
        <f>SUM(E793:E795)</f>
        <v>0</v>
      </c>
      <c r="F796" s="12"/>
      <c r="G796" s="29"/>
      <c r="H796" s="30"/>
    </row>
    <row r="797">
      <c r="B797" s="31" t="s">
        <v>20</v>
      </c>
      <c r="C797" s="4"/>
      <c r="D797" s="4"/>
      <c r="E797" s="4"/>
      <c r="F797" s="5"/>
      <c r="G797" s="29"/>
      <c r="H797" s="30"/>
    </row>
    <row r="798">
      <c r="B798" s="9" t="s">
        <v>2</v>
      </c>
      <c r="C798" s="23" t="s">
        <v>21</v>
      </c>
      <c r="D798" s="20" t="s">
        <v>4</v>
      </c>
      <c r="E798" s="9" t="s">
        <v>5</v>
      </c>
      <c r="F798" s="9" t="s">
        <v>6</v>
      </c>
      <c r="G798" s="29"/>
      <c r="H798" s="30"/>
    </row>
    <row r="799">
      <c r="B799" s="12">
        <v>1.0</v>
      </c>
      <c r="C799" s="28"/>
      <c r="D799" s="12"/>
      <c r="E799" s="12"/>
      <c r="F799" s="12"/>
      <c r="G799" s="29"/>
      <c r="H799" s="30"/>
    </row>
    <row r="800">
      <c r="B800" s="12">
        <v>2.0</v>
      </c>
      <c r="C800" s="13"/>
      <c r="D800" s="12"/>
      <c r="E800" s="12"/>
      <c r="F800" s="12"/>
      <c r="G800" s="29"/>
      <c r="H800" s="30"/>
    </row>
    <row r="801">
      <c r="B801" s="12">
        <v>3.0</v>
      </c>
      <c r="C801" s="13"/>
      <c r="D801" s="12"/>
      <c r="E801" s="12"/>
      <c r="F801" s="12"/>
      <c r="G801" s="29"/>
      <c r="H801" s="30"/>
    </row>
    <row r="802">
      <c r="B802" s="20" t="s">
        <v>15</v>
      </c>
      <c r="C802" s="4"/>
      <c r="D802" s="5"/>
      <c r="E802" s="9">
        <f>SUM(E799:E801)</f>
        <v>0</v>
      </c>
      <c r="F802" s="12"/>
      <c r="G802" s="29"/>
      <c r="H802" s="30"/>
    </row>
    <row r="803">
      <c r="B803" s="32" t="s">
        <v>22</v>
      </c>
      <c r="C803" s="4"/>
      <c r="D803" s="4"/>
      <c r="E803" s="4"/>
      <c r="F803" s="5"/>
      <c r="G803" s="29"/>
      <c r="H803" s="30"/>
    </row>
    <row r="804">
      <c r="B804" s="9" t="s">
        <v>2</v>
      </c>
      <c r="C804" s="23" t="s">
        <v>23</v>
      </c>
      <c r="D804" s="20" t="s">
        <v>4</v>
      </c>
      <c r="E804" s="9" t="s">
        <v>5</v>
      </c>
      <c r="F804" s="9" t="s">
        <v>6</v>
      </c>
      <c r="G804" s="29"/>
      <c r="H804" s="30"/>
    </row>
    <row r="805">
      <c r="B805" s="12">
        <v>1.0</v>
      </c>
      <c r="C805" s="28"/>
      <c r="D805" s="12"/>
      <c r="E805" s="12"/>
      <c r="F805" s="12"/>
      <c r="G805" s="29"/>
      <c r="H805" s="30"/>
    </row>
    <row r="806">
      <c r="B806" s="12">
        <v>2.0</v>
      </c>
      <c r="C806" s="13"/>
      <c r="D806" s="12"/>
      <c r="E806" s="12"/>
      <c r="F806" s="12"/>
      <c r="G806" s="29"/>
      <c r="H806" s="30"/>
    </row>
    <row r="807">
      <c r="B807" s="12">
        <v>3.0</v>
      </c>
      <c r="C807" s="13"/>
      <c r="D807" s="12"/>
      <c r="E807" s="12"/>
      <c r="F807" s="12"/>
      <c r="G807" s="29"/>
      <c r="H807" s="30"/>
    </row>
    <row r="808">
      <c r="B808" s="20" t="s">
        <v>15</v>
      </c>
      <c r="C808" s="4"/>
      <c r="D808" s="5"/>
      <c r="E808" s="9">
        <f>SUM(E805:E807)</f>
        <v>0</v>
      </c>
      <c r="F808" s="12"/>
      <c r="G808" s="29"/>
      <c r="H808" s="30"/>
    </row>
    <row r="809">
      <c r="B809" s="32" t="s">
        <v>24</v>
      </c>
      <c r="C809" s="4"/>
      <c r="D809" s="4"/>
      <c r="E809" s="4"/>
      <c r="F809" s="5"/>
      <c r="G809" s="29"/>
      <c r="H809" s="30"/>
    </row>
    <row r="810">
      <c r="B810" s="9" t="s">
        <v>2</v>
      </c>
      <c r="C810" s="33" t="s">
        <v>25</v>
      </c>
      <c r="D810" s="33" t="s">
        <v>26</v>
      </c>
      <c r="E810" s="9" t="s">
        <v>5</v>
      </c>
      <c r="F810" s="9" t="s">
        <v>6</v>
      </c>
      <c r="G810" s="29"/>
      <c r="H810" s="30"/>
    </row>
    <row r="811">
      <c r="B811" s="12">
        <v>1.0</v>
      </c>
      <c r="C811" s="13"/>
      <c r="D811" s="13"/>
      <c r="E811" s="12"/>
      <c r="F811" s="12"/>
      <c r="G811" s="29"/>
      <c r="H811" s="30"/>
    </row>
    <row r="812">
      <c r="B812" s="12">
        <v>2.0</v>
      </c>
      <c r="C812" s="13"/>
      <c r="D812" s="13"/>
      <c r="E812" s="12"/>
      <c r="F812" s="12"/>
      <c r="G812" s="29"/>
      <c r="H812" s="30"/>
    </row>
    <row r="813">
      <c r="B813" s="12">
        <v>3.0</v>
      </c>
      <c r="C813" s="12"/>
      <c r="D813" s="12"/>
      <c r="E813" s="12"/>
      <c r="F813" s="12"/>
      <c r="G813" s="29"/>
      <c r="H813" s="30"/>
    </row>
    <row r="814">
      <c r="B814" s="12">
        <v>4.0</v>
      </c>
      <c r="C814" s="12"/>
      <c r="D814" s="12"/>
      <c r="E814" s="12"/>
      <c r="F814" s="12"/>
      <c r="G814" s="29"/>
      <c r="H814" s="30"/>
    </row>
    <row r="815">
      <c r="B815" s="12">
        <v>5.0</v>
      </c>
      <c r="C815" s="12"/>
      <c r="D815" s="12"/>
      <c r="E815" s="12"/>
      <c r="F815" s="12"/>
      <c r="G815" s="29"/>
      <c r="H815" s="30"/>
    </row>
    <row r="816">
      <c r="B816" s="12">
        <v>6.0</v>
      </c>
      <c r="C816" s="12"/>
      <c r="D816" s="12"/>
      <c r="E816" s="12"/>
      <c r="F816" s="12"/>
      <c r="G816" s="10"/>
      <c r="H816" s="11"/>
    </row>
    <row r="817">
      <c r="B817" s="34"/>
    </row>
    <row r="819">
      <c r="A819" s="1"/>
      <c r="B819" s="3">
        <v>45797.0</v>
      </c>
      <c r="C819" s="4"/>
      <c r="D819" s="4"/>
      <c r="E819" s="4"/>
      <c r="F819" s="4"/>
      <c r="G819" s="4"/>
      <c r="H819" s="5"/>
    </row>
    <row r="820">
      <c r="B820" s="6" t="s">
        <v>0</v>
      </c>
      <c r="C820" s="4"/>
      <c r="D820" s="4"/>
      <c r="E820" s="4"/>
      <c r="F820" s="5"/>
      <c r="G820" s="7" t="s">
        <v>1</v>
      </c>
      <c r="H820" s="8"/>
    </row>
    <row r="821">
      <c r="B821" s="9" t="s">
        <v>2</v>
      </c>
      <c r="C821" s="9" t="s">
        <v>3</v>
      </c>
      <c r="D821" s="9" t="s">
        <v>4</v>
      </c>
      <c r="E821" s="9" t="s">
        <v>5</v>
      </c>
      <c r="F821" s="9" t="s">
        <v>6</v>
      </c>
      <c r="G821" s="10"/>
      <c r="H821" s="11"/>
    </row>
    <row r="822">
      <c r="B822" s="12">
        <v>1.0</v>
      </c>
      <c r="C822" s="13"/>
      <c r="D822" s="13"/>
      <c r="E822" s="13"/>
      <c r="F822" s="12"/>
      <c r="G822" s="14" t="s">
        <v>7</v>
      </c>
      <c r="H822" s="15">
        <f>H779 - SUMIF(F822:F831, "SR A/C - HDFC", E822:E831)-SUMIF(F848:F850, "SR A/C - HDFC", E848:E850)-SUMIF(F842:F844, "SR A/C - HDFC", E842:E844)+SUMIF(F836:F838, "SR A/C - HDFC", E836:E838)+SUMIF(F854:F859, "SR A/C - HDFC", E854:E859)</f>
        <v>3303.73</v>
      </c>
    </row>
    <row r="823">
      <c r="B823" s="12">
        <v>2.0</v>
      </c>
      <c r="C823" s="12"/>
      <c r="D823" s="12"/>
      <c r="E823" s="12"/>
      <c r="F823" s="12"/>
      <c r="G823" s="14" t="s">
        <v>8</v>
      </c>
      <c r="H823" s="15">
        <f>H780 - SUMIF(F822:F831, "DP A/C - Salary", E822:E831)-SUMIF(F848:F850, "DP A/C - Salary", E848:E850)-SUMIF(F842:F844, "DP A/C - Salary", E842:E844)+SUMIF(F836:F838, "DP A/C - Salary", E836:E838)+SUMIF(F854:F859, "DP A/C - Salary", E854:E859)</f>
        <v>5928</v>
      </c>
    </row>
    <row r="824">
      <c r="B824" s="12">
        <v>3.0</v>
      </c>
      <c r="C824" s="12"/>
      <c r="D824" s="12"/>
      <c r="E824" s="12"/>
      <c r="F824" s="12"/>
      <c r="G824" s="14" t="s">
        <v>9</v>
      </c>
      <c r="H824" s="15">
        <f>H781 - SUMIF(F822:F831, "SR CASH", E822:E831)-SUMIF(F848:F850, "SR CASH", E848:E850)-SUMIF(F842:F844, "SR CASH", E842:E844)+SUMIF(F836:F838, "SR CASH", E836:E838)+SUMIF(F854:F859, "SR CASH", E854:E859)</f>
        <v>1633</v>
      </c>
    </row>
    <row r="825">
      <c r="B825" s="12">
        <v>4.0</v>
      </c>
      <c r="C825" s="12"/>
      <c r="D825" s="12"/>
      <c r="E825" s="12"/>
      <c r="F825" s="12"/>
      <c r="G825" s="14" t="s">
        <v>10</v>
      </c>
      <c r="H825" s="15">
        <f>H782 - SUMIF(F822:F831, "DP CASH", E822:E831)-SUMIF(F848:F850, "DP CASH", E848:E850)-SUMIF(F842:F844, "DP CASH", E842:E844)+SUMIF(F836:F838, "DP CASH", E836:E838)+SUMIF(F854:F859, "DP CASH", E854:E859)</f>
        <v>839</v>
      </c>
    </row>
    <row r="826">
      <c r="B826" s="12">
        <v>5.0</v>
      </c>
      <c r="C826" s="12"/>
      <c r="D826" s="12"/>
      <c r="E826" s="12"/>
      <c r="F826" s="12"/>
      <c r="G826" s="14" t="s">
        <v>11</v>
      </c>
      <c r="H826" s="15">
        <f>H783 - SUMIF(F822:F831, "SR A/C - TDCC", E822:E831)-SUMIF(F848:F850, "SR A/C - TDCC", E848:E850)-SUMIF(F842:F844, "SR A/C - TDCC", E842:E844)+SUMIF(F836:F838, "SR A/C - TDCC", E836:E838)+SUMIF(F854:F859, "SR A/C - TDCC", E854:E859)</f>
        <v>106373.4</v>
      </c>
    </row>
    <row r="827">
      <c r="B827" s="12">
        <v>6.0</v>
      </c>
      <c r="C827" s="12"/>
      <c r="D827" s="12"/>
      <c r="E827" s="12"/>
      <c r="F827" s="12"/>
      <c r="G827" s="14" t="s">
        <v>12</v>
      </c>
      <c r="H827" s="15">
        <f>H784 - SUMIF(F822:F831, "DP A/C - IPPB", E822:E831)-SUMIF(F848:F850, "DP A/C - IPPB", E848:E850)-SUMIF(F842:F844, "DP A/C - IPPB", E842:E844)+SUMIF(F836:F838, "DP A/C - IPPB", E836:E838)+SUMIF(F854:F859, "DP A/C - IPPB", E854:E859)</f>
        <v>50</v>
      </c>
    </row>
    <row r="828">
      <c r="B828" s="12">
        <v>7.0</v>
      </c>
      <c r="C828" s="12"/>
      <c r="D828" s="12"/>
      <c r="E828" s="12"/>
      <c r="F828" s="12"/>
      <c r="G828" s="16"/>
      <c r="H828" s="5"/>
    </row>
    <row r="829">
      <c r="B829" s="12">
        <v>8.0</v>
      </c>
      <c r="C829" s="12"/>
      <c r="D829" s="12"/>
      <c r="E829" s="12"/>
      <c r="F829" s="12"/>
      <c r="G829" s="17" t="s">
        <v>13</v>
      </c>
      <c r="H829" s="5"/>
    </row>
    <row r="830">
      <c r="B830" s="12">
        <v>9.0</v>
      </c>
      <c r="C830" s="12"/>
      <c r="D830" s="12"/>
      <c r="E830" s="12"/>
      <c r="F830" s="12"/>
      <c r="G830" s="18">
        <f>E832+G787</f>
        <v>0</v>
      </c>
      <c r="H830" s="5"/>
    </row>
    <row r="831">
      <c r="B831" s="12">
        <v>10.0</v>
      </c>
      <c r="C831" s="12"/>
      <c r="D831" s="12"/>
      <c r="E831" s="12"/>
      <c r="F831" s="12"/>
      <c r="G831" s="19" t="s">
        <v>14</v>
      </c>
      <c r="H831" s="5"/>
    </row>
    <row r="832">
      <c r="B832" s="20" t="s">
        <v>15</v>
      </c>
      <c r="C832" s="4"/>
      <c r="D832" s="5"/>
      <c r="E832" s="9">
        <f>SUM(E822:E831)</f>
        <v>0</v>
      </c>
      <c r="F832" s="12"/>
      <c r="G832" s="16">
        <f>E839+G789</f>
        <v>0</v>
      </c>
      <c r="H832" s="5"/>
    </row>
    <row r="833">
      <c r="B833" s="16"/>
      <c r="C833" s="4"/>
      <c r="D833" s="4"/>
      <c r="E833" s="4"/>
      <c r="F833" s="5"/>
      <c r="G833" s="21" t="s">
        <v>16</v>
      </c>
      <c r="H833" s="5"/>
      <c r="I833" s="1"/>
    </row>
    <row r="834">
      <c r="B834" s="22" t="s">
        <v>17</v>
      </c>
      <c r="C834" s="4"/>
      <c r="D834" s="4"/>
      <c r="E834" s="4"/>
      <c r="F834" s="5"/>
      <c r="G834" s="16">
        <f>E845+G791-SUMIF(C836:C838,"Reimbursement",E836:E838)</f>
        <v>0</v>
      </c>
      <c r="H834" s="5"/>
    </row>
    <row r="835">
      <c r="B835" s="9" t="s">
        <v>2</v>
      </c>
      <c r="C835" s="23" t="s">
        <v>18</v>
      </c>
      <c r="D835" s="20" t="s">
        <v>4</v>
      </c>
      <c r="E835" s="9" t="s">
        <v>5</v>
      </c>
      <c r="F835" s="9" t="s">
        <v>6</v>
      </c>
      <c r="G835" s="24" t="s">
        <v>19</v>
      </c>
      <c r="H835" s="5"/>
    </row>
    <row r="836">
      <c r="B836" s="12">
        <v>1.0</v>
      </c>
      <c r="C836" s="28"/>
      <c r="D836" s="12"/>
      <c r="E836" s="12"/>
      <c r="F836" s="12"/>
      <c r="G836" s="26">
        <f>E851+G793</f>
        <v>0</v>
      </c>
      <c r="H836" s="5"/>
    </row>
    <row r="837">
      <c r="B837" s="12">
        <v>2.0</v>
      </c>
      <c r="C837" s="28"/>
      <c r="D837" s="12"/>
      <c r="E837" s="12"/>
      <c r="F837" s="12"/>
      <c r="G837" s="27"/>
      <c r="H837" s="8"/>
    </row>
    <row r="838">
      <c r="B838" s="12">
        <v>3.0</v>
      </c>
      <c r="C838" s="28"/>
      <c r="D838" s="12"/>
      <c r="E838" s="12"/>
      <c r="F838" s="12"/>
      <c r="G838" s="29"/>
      <c r="H838" s="30"/>
    </row>
    <row r="839">
      <c r="B839" s="20" t="s">
        <v>15</v>
      </c>
      <c r="C839" s="4"/>
      <c r="D839" s="5"/>
      <c r="E839" s="9">
        <f>SUM(E836:E838)</f>
        <v>0</v>
      </c>
      <c r="F839" s="12"/>
      <c r="G839" s="29"/>
      <c r="H839" s="30"/>
    </row>
    <row r="840">
      <c r="B840" s="31" t="s">
        <v>20</v>
      </c>
      <c r="C840" s="4"/>
      <c r="D840" s="4"/>
      <c r="E840" s="4"/>
      <c r="F840" s="5"/>
      <c r="G840" s="29"/>
      <c r="H840" s="30"/>
    </row>
    <row r="841">
      <c r="B841" s="9" t="s">
        <v>2</v>
      </c>
      <c r="C841" s="23" t="s">
        <v>21</v>
      </c>
      <c r="D841" s="20" t="s">
        <v>4</v>
      </c>
      <c r="E841" s="9" t="s">
        <v>5</v>
      </c>
      <c r="F841" s="9" t="s">
        <v>6</v>
      </c>
      <c r="G841" s="29"/>
      <c r="H841" s="30"/>
    </row>
    <row r="842">
      <c r="B842" s="12">
        <v>1.0</v>
      </c>
      <c r="C842" s="28"/>
      <c r="D842" s="12"/>
      <c r="E842" s="12"/>
      <c r="F842" s="12"/>
      <c r="G842" s="29"/>
      <c r="H842" s="30"/>
    </row>
    <row r="843">
      <c r="B843" s="12">
        <v>2.0</v>
      </c>
      <c r="C843" s="13"/>
      <c r="D843" s="12"/>
      <c r="E843" s="12"/>
      <c r="F843" s="12"/>
      <c r="G843" s="29"/>
      <c r="H843" s="30"/>
    </row>
    <row r="844">
      <c r="B844" s="12">
        <v>3.0</v>
      </c>
      <c r="C844" s="13"/>
      <c r="D844" s="12"/>
      <c r="E844" s="12"/>
      <c r="F844" s="12"/>
      <c r="G844" s="29"/>
      <c r="H844" s="30"/>
    </row>
    <row r="845">
      <c r="B845" s="20" t="s">
        <v>15</v>
      </c>
      <c r="C845" s="4"/>
      <c r="D845" s="5"/>
      <c r="E845" s="9">
        <f>SUM(E842:E844)</f>
        <v>0</v>
      </c>
      <c r="F845" s="12"/>
      <c r="G845" s="29"/>
      <c r="H845" s="30"/>
    </row>
    <row r="846">
      <c r="B846" s="32" t="s">
        <v>22</v>
      </c>
      <c r="C846" s="4"/>
      <c r="D846" s="4"/>
      <c r="E846" s="4"/>
      <c r="F846" s="5"/>
      <c r="G846" s="29"/>
      <c r="H846" s="30"/>
    </row>
    <row r="847">
      <c r="B847" s="9" t="s">
        <v>2</v>
      </c>
      <c r="C847" s="23" t="s">
        <v>23</v>
      </c>
      <c r="D847" s="20" t="s">
        <v>4</v>
      </c>
      <c r="E847" s="9" t="s">
        <v>5</v>
      </c>
      <c r="F847" s="9" t="s">
        <v>6</v>
      </c>
      <c r="G847" s="29"/>
      <c r="H847" s="30"/>
    </row>
    <row r="848">
      <c r="B848" s="12">
        <v>1.0</v>
      </c>
      <c r="C848" s="28"/>
      <c r="D848" s="12"/>
      <c r="E848" s="12"/>
      <c r="F848" s="12"/>
      <c r="G848" s="29"/>
      <c r="H848" s="30"/>
    </row>
    <row r="849">
      <c r="B849" s="12">
        <v>2.0</v>
      </c>
      <c r="C849" s="13"/>
      <c r="D849" s="12"/>
      <c r="E849" s="12"/>
      <c r="F849" s="12"/>
      <c r="G849" s="29"/>
      <c r="H849" s="30"/>
    </row>
    <row r="850">
      <c r="B850" s="12">
        <v>3.0</v>
      </c>
      <c r="C850" s="13"/>
      <c r="D850" s="12"/>
      <c r="E850" s="12"/>
      <c r="F850" s="12"/>
      <c r="G850" s="29"/>
      <c r="H850" s="30"/>
    </row>
    <row r="851">
      <c r="B851" s="20" t="s">
        <v>15</v>
      </c>
      <c r="C851" s="4"/>
      <c r="D851" s="5"/>
      <c r="E851" s="9">
        <f>SUM(E848:E850)</f>
        <v>0</v>
      </c>
      <c r="F851" s="12"/>
      <c r="G851" s="29"/>
      <c r="H851" s="30"/>
    </row>
    <row r="852">
      <c r="B852" s="32" t="s">
        <v>24</v>
      </c>
      <c r="C852" s="4"/>
      <c r="D852" s="4"/>
      <c r="E852" s="4"/>
      <c r="F852" s="5"/>
      <c r="G852" s="29"/>
      <c r="H852" s="30"/>
    </row>
    <row r="853">
      <c r="B853" s="9" t="s">
        <v>2</v>
      </c>
      <c r="C853" s="33" t="s">
        <v>25</v>
      </c>
      <c r="D853" s="33" t="s">
        <v>26</v>
      </c>
      <c r="E853" s="9" t="s">
        <v>5</v>
      </c>
      <c r="F853" s="9" t="s">
        <v>6</v>
      </c>
      <c r="G853" s="29"/>
      <c r="H853" s="30"/>
    </row>
    <row r="854">
      <c r="B854" s="12">
        <v>1.0</v>
      </c>
      <c r="C854" s="13"/>
      <c r="D854" s="13"/>
      <c r="E854" s="12"/>
      <c r="F854" s="12"/>
      <c r="G854" s="29"/>
      <c r="H854" s="30"/>
    </row>
    <row r="855">
      <c r="B855" s="12">
        <v>2.0</v>
      </c>
      <c r="C855" s="13"/>
      <c r="D855" s="13"/>
      <c r="E855" s="12"/>
      <c r="F855" s="12"/>
      <c r="G855" s="29"/>
      <c r="H855" s="30"/>
    </row>
    <row r="856">
      <c r="B856" s="12">
        <v>3.0</v>
      </c>
      <c r="C856" s="12"/>
      <c r="D856" s="12"/>
      <c r="E856" s="12"/>
      <c r="F856" s="12"/>
      <c r="G856" s="29"/>
      <c r="H856" s="30"/>
    </row>
    <row r="857">
      <c r="B857" s="12">
        <v>4.0</v>
      </c>
      <c r="C857" s="12"/>
      <c r="D857" s="12"/>
      <c r="E857" s="12"/>
      <c r="F857" s="12"/>
      <c r="G857" s="29"/>
      <c r="H857" s="30"/>
    </row>
    <row r="858">
      <c r="B858" s="12">
        <v>5.0</v>
      </c>
      <c r="C858" s="12"/>
      <c r="D858" s="12"/>
      <c r="E858" s="12"/>
      <c r="F858" s="12"/>
      <c r="G858" s="29"/>
      <c r="H858" s="30"/>
    </row>
    <row r="859">
      <c r="B859" s="12">
        <v>6.0</v>
      </c>
      <c r="C859" s="12"/>
      <c r="D859" s="12"/>
      <c r="E859" s="12"/>
      <c r="F859" s="12"/>
      <c r="G859" s="10"/>
      <c r="H859" s="11"/>
    </row>
    <row r="860">
      <c r="B860" s="34"/>
    </row>
    <row r="862">
      <c r="A862" s="1"/>
      <c r="B862" s="3">
        <v>45798.0</v>
      </c>
      <c r="C862" s="4"/>
      <c r="D862" s="4"/>
      <c r="E862" s="4"/>
      <c r="F862" s="4"/>
      <c r="G862" s="4"/>
      <c r="H862" s="5"/>
    </row>
    <row r="863">
      <c r="B863" s="6" t="s">
        <v>0</v>
      </c>
      <c r="C863" s="4"/>
      <c r="D863" s="4"/>
      <c r="E863" s="4"/>
      <c r="F863" s="5"/>
      <c r="G863" s="7" t="s">
        <v>1</v>
      </c>
      <c r="H863" s="8"/>
    </row>
    <row r="864">
      <c r="B864" s="9" t="s">
        <v>2</v>
      </c>
      <c r="C864" s="9" t="s">
        <v>3</v>
      </c>
      <c r="D864" s="9" t="s">
        <v>4</v>
      </c>
      <c r="E864" s="9" t="s">
        <v>5</v>
      </c>
      <c r="F864" s="9" t="s">
        <v>6</v>
      </c>
      <c r="G864" s="10"/>
      <c r="H864" s="11"/>
    </row>
    <row r="865">
      <c r="B865" s="12">
        <v>1.0</v>
      </c>
      <c r="C865" s="13"/>
      <c r="D865" s="13"/>
      <c r="E865" s="13"/>
      <c r="F865" s="12"/>
      <c r="G865" s="14" t="s">
        <v>7</v>
      </c>
      <c r="H865" s="15">
        <f>H822 - SUMIF(F865:F874, "SR A/C - HDFC", E865:E874)-SUMIF(F891:F893, "SR A/C - HDFC", E891:E893)-SUMIF(F885:F887, "SR A/C - HDFC", E885:E887)+SUMIF(F879:F881, "SR A/C - HDFC", E879:E881)+SUMIF(F897:F902, "SR A/C - HDFC", E897:E902)</f>
        <v>3303.73</v>
      </c>
    </row>
    <row r="866">
      <c r="B866" s="12">
        <v>2.0</v>
      </c>
      <c r="C866" s="13"/>
      <c r="D866" s="13"/>
      <c r="E866" s="13"/>
      <c r="F866" s="13"/>
      <c r="G866" s="14" t="s">
        <v>8</v>
      </c>
      <c r="H866" s="15">
        <f>H823 - SUMIF(F865:F874, "DP A/C - Salary", E865:E874)-SUMIF(F891:F893, "DP A/C - Salary", E891:E893)-SUMIF(F885:F887, "DP A/C - Salary", E885:E887)+SUMIF(F879:F881, "DP A/C - Salary", E879:E881)+SUMIF(F897:F902, "DP A/C - Salary", E897:E902)</f>
        <v>5928</v>
      </c>
    </row>
    <row r="867">
      <c r="B867" s="12">
        <v>3.0</v>
      </c>
      <c r="C867" s="13"/>
      <c r="D867" s="13"/>
      <c r="E867" s="13"/>
      <c r="F867" s="12"/>
      <c r="G867" s="14" t="s">
        <v>9</v>
      </c>
      <c r="H867" s="15">
        <f>H824 - SUMIF(F865:F874, "SR CASH", E865:E874)-SUMIF(F891:F893, "SR CASH", E891:E893)-SUMIF(F885:F887, "SR CASH", E885:E887)+SUMIF(F879:F881, "SR CASH", E879:E881)+SUMIF(F897:F902, "SR CASH", E897:E902)</f>
        <v>1633</v>
      </c>
    </row>
    <row r="868">
      <c r="B868" s="12">
        <v>4.0</v>
      </c>
      <c r="C868" s="12"/>
      <c r="D868" s="12"/>
      <c r="E868" s="12"/>
      <c r="F868" s="12"/>
      <c r="G868" s="14" t="s">
        <v>10</v>
      </c>
      <c r="H868" s="15">
        <f>H825 - SUMIF(F865:F874, "DP CASH", E865:E874)-SUMIF(F891:F893, "DP CASH", E891:E893)-SUMIF(F885:F887, "DP CASH", E885:E887)+SUMIF(F879:F881, "DP CASH", E879:E881)+SUMIF(F897:F902, "DP CASH", E897:E902)</f>
        <v>839</v>
      </c>
    </row>
    <row r="869">
      <c r="B869" s="12">
        <v>5.0</v>
      </c>
      <c r="C869" s="12"/>
      <c r="D869" s="12"/>
      <c r="E869" s="12"/>
      <c r="F869" s="12"/>
      <c r="G869" s="14" t="s">
        <v>11</v>
      </c>
      <c r="H869" s="15">
        <f>H826 - SUMIF(F865:F874, "SR A/C - TDCC", E865:E874)-SUMIF(F891:F893, "SR A/C - TDCC", E891:E893)-SUMIF(F885:F887, "SR A/C - TDCC", E885:E887)+SUMIF(F879:F881, "SR A/C - TDCC", E879:E881)+SUMIF(F897:F902, "SR A/C - TDCC", E897:E902)</f>
        <v>106373.4</v>
      </c>
    </row>
    <row r="870">
      <c r="B870" s="12">
        <v>6.0</v>
      </c>
      <c r="C870" s="12"/>
      <c r="D870" s="12"/>
      <c r="E870" s="12"/>
      <c r="F870" s="12"/>
      <c r="G870" s="14" t="s">
        <v>12</v>
      </c>
      <c r="H870" s="15">
        <f>H827 - SUMIF(F865:F874, "DP A/C - IPPB", E865:E874)-SUMIF(F891:F893, "DP A/C - IPPB", E891:E893)-SUMIF(F885:F887, "DP A/C - IPPB", E885:E887)+SUMIF(F879:F881, "DP A/C - IPPB", E879:E881)+SUMIF(F897:F902, "DP A/C - IPPB", E897:E902)</f>
        <v>50</v>
      </c>
    </row>
    <row r="871">
      <c r="B871" s="12">
        <v>7.0</v>
      </c>
      <c r="C871" s="12"/>
      <c r="D871" s="12"/>
      <c r="E871" s="12"/>
      <c r="F871" s="12"/>
      <c r="G871" s="16"/>
      <c r="H871" s="5"/>
    </row>
    <row r="872">
      <c r="B872" s="12">
        <v>8.0</v>
      </c>
      <c r="C872" s="12"/>
      <c r="D872" s="12"/>
      <c r="E872" s="12"/>
      <c r="F872" s="12"/>
      <c r="G872" s="17" t="s">
        <v>13</v>
      </c>
      <c r="H872" s="5"/>
    </row>
    <row r="873">
      <c r="B873" s="12">
        <v>9.0</v>
      </c>
      <c r="C873" s="12"/>
      <c r="D873" s="12"/>
      <c r="E873" s="12"/>
      <c r="F873" s="12"/>
      <c r="G873" s="18">
        <f>E875+G830</f>
        <v>0</v>
      </c>
      <c r="H873" s="5"/>
    </row>
    <row r="874">
      <c r="B874" s="12">
        <v>10.0</v>
      </c>
      <c r="C874" s="12"/>
      <c r="D874" s="13"/>
      <c r="E874" s="13"/>
      <c r="F874" s="13"/>
      <c r="G874" s="19" t="s">
        <v>14</v>
      </c>
      <c r="H874" s="5"/>
    </row>
    <row r="875">
      <c r="B875" s="20" t="s">
        <v>15</v>
      </c>
      <c r="C875" s="4"/>
      <c r="D875" s="5"/>
      <c r="E875" s="9">
        <f>SUM(E865:E874)</f>
        <v>0</v>
      </c>
      <c r="F875" s="12"/>
      <c r="G875" s="16">
        <f>E882+G832</f>
        <v>0</v>
      </c>
      <c r="H875" s="5"/>
    </row>
    <row r="876">
      <c r="B876" s="16"/>
      <c r="C876" s="4"/>
      <c r="D876" s="4"/>
      <c r="E876" s="4"/>
      <c r="F876" s="5"/>
      <c r="G876" s="21" t="s">
        <v>16</v>
      </c>
      <c r="H876" s="5"/>
      <c r="I876" s="1"/>
    </row>
    <row r="877">
      <c r="B877" s="22" t="s">
        <v>17</v>
      </c>
      <c r="C877" s="4"/>
      <c r="D877" s="4"/>
      <c r="E877" s="4"/>
      <c r="F877" s="5"/>
      <c r="G877" s="16">
        <f>E888+G834-SUMIF(C879:C881,"Reimbursement",E879:E881)</f>
        <v>0</v>
      </c>
      <c r="H877" s="5"/>
    </row>
    <row r="878">
      <c r="B878" s="9" t="s">
        <v>2</v>
      </c>
      <c r="C878" s="23" t="s">
        <v>18</v>
      </c>
      <c r="D878" s="20" t="s">
        <v>4</v>
      </c>
      <c r="E878" s="9" t="s">
        <v>5</v>
      </c>
      <c r="F878" s="9" t="s">
        <v>6</v>
      </c>
      <c r="G878" s="24" t="s">
        <v>19</v>
      </c>
      <c r="H878" s="5"/>
    </row>
    <row r="879">
      <c r="B879" s="12">
        <v>1.0</v>
      </c>
      <c r="C879" s="25"/>
      <c r="D879" s="13"/>
      <c r="E879" s="13"/>
      <c r="F879" s="13"/>
      <c r="G879" s="26">
        <f>E894+G836</f>
        <v>0</v>
      </c>
      <c r="H879" s="5"/>
    </row>
    <row r="880">
      <c r="B880" s="12">
        <v>2.0</v>
      </c>
      <c r="C880" s="28"/>
      <c r="D880" s="12"/>
      <c r="E880" s="12"/>
      <c r="F880" s="12"/>
      <c r="G880" s="27"/>
      <c r="H880" s="8"/>
    </row>
    <row r="881">
      <c r="B881" s="12">
        <v>3.0</v>
      </c>
      <c r="C881" s="28"/>
      <c r="D881" s="12"/>
      <c r="E881" s="12"/>
      <c r="F881" s="12"/>
      <c r="G881" s="29"/>
      <c r="H881" s="30"/>
    </row>
    <row r="882">
      <c r="B882" s="20" t="s">
        <v>15</v>
      </c>
      <c r="C882" s="4"/>
      <c r="D882" s="5"/>
      <c r="E882" s="9">
        <f>SUM(E879:E881)</f>
        <v>0</v>
      </c>
      <c r="F882" s="12"/>
      <c r="G882" s="29"/>
      <c r="H882" s="30"/>
    </row>
    <row r="883">
      <c r="B883" s="31" t="s">
        <v>20</v>
      </c>
      <c r="C883" s="4"/>
      <c r="D883" s="4"/>
      <c r="E883" s="4"/>
      <c r="F883" s="5"/>
      <c r="G883" s="29"/>
      <c r="H883" s="30"/>
    </row>
    <row r="884">
      <c r="B884" s="9" t="s">
        <v>2</v>
      </c>
      <c r="C884" s="23" t="s">
        <v>21</v>
      </c>
      <c r="D884" s="20" t="s">
        <v>4</v>
      </c>
      <c r="E884" s="9" t="s">
        <v>5</v>
      </c>
      <c r="F884" s="9" t="s">
        <v>6</v>
      </c>
      <c r="G884" s="29"/>
      <c r="H884" s="30"/>
    </row>
    <row r="885">
      <c r="B885" s="12">
        <v>1.0</v>
      </c>
      <c r="C885" s="28"/>
      <c r="D885" s="12"/>
      <c r="E885" s="12"/>
      <c r="F885" s="12"/>
      <c r="G885" s="29"/>
      <c r="H885" s="30"/>
    </row>
    <row r="886">
      <c r="B886" s="12">
        <v>2.0</v>
      </c>
      <c r="C886" s="13"/>
      <c r="D886" s="12"/>
      <c r="E886" s="12"/>
      <c r="F886" s="12"/>
      <c r="G886" s="29"/>
      <c r="H886" s="30"/>
    </row>
    <row r="887">
      <c r="B887" s="12">
        <v>3.0</v>
      </c>
      <c r="C887" s="13"/>
      <c r="D887" s="12"/>
      <c r="E887" s="12"/>
      <c r="F887" s="12"/>
      <c r="G887" s="29"/>
      <c r="H887" s="30"/>
    </row>
    <row r="888">
      <c r="B888" s="20" t="s">
        <v>15</v>
      </c>
      <c r="C888" s="4"/>
      <c r="D888" s="5"/>
      <c r="E888" s="9">
        <f>SUM(E885:E887)</f>
        <v>0</v>
      </c>
      <c r="F888" s="12"/>
      <c r="G888" s="29"/>
      <c r="H888" s="30"/>
    </row>
    <row r="889">
      <c r="B889" s="32" t="s">
        <v>22</v>
      </c>
      <c r="C889" s="4"/>
      <c r="D889" s="4"/>
      <c r="E889" s="4"/>
      <c r="F889" s="5"/>
      <c r="G889" s="29"/>
      <c r="H889" s="30"/>
    </row>
    <row r="890">
      <c r="B890" s="9" t="s">
        <v>2</v>
      </c>
      <c r="C890" s="23" t="s">
        <v>23</v>
      </c>
      <c r="D890" s="20" t="s">
        <v>4</v>
      </c>
      <c r="E890" s="9" t="s">
        <v>5</v>
      </c>
      <c r="F890" s="9" t="s">
        <v>6</v>
      </c>
      <c r="G890" s="29"/>
      <c r="H890" s="30"/>
    </row>
    <row r="891">
      <c r="B891" s="12">
        <v>1.0</v>
      </c>
      <c r="C891" s="28"/>
      <c r="D891" s="12"/>
      <c r="E891" s="12"/>
      <c r="F891" s="12"/>
      <c r="G891" s="29"/>
      <c r="H891" s="30"/>
    </row>
    <row r="892">
      <c r="B892" s="12">
        <v>2.0</v>
      </c>
      <c r="C892" s="13"/>
      <c r="D892" s="12"/>
      <c r="E892" s="12"/>
      <c r="F892" s="12"/>
      <c r="G892" s="29"/>
      <c r="H892" s="30"/>
    </row>
    <row r="893">
      <c r="B893" s="12">
        <v>3.0</v>
      </c>
      <c r="C893" s="13"/>
      <c r="D893" s="12"/>
      <c r="E893" s="12"/>
      <c r="F893" s="12"/>
      <c r="G893" s="29"/>
      <c r="H893" s="30"/>
    </row>
    <row r="894">
      <c r="B894" s="20" t="s">
        <v>15</v>
      </c>
      <c r="C894" s="4"/>
      <c r="D894" s="5"/>
      <c r="E894" s="9">
        <f>SUM(E891:E893)</f>
        <v>0</v>
      </c>
      <c r="F894" s="12"/>
      <c r="G894" s="29"/>
      <c r="H894" s="30"/>
    </row>
    <row r="895">
      <c r="B895" s="32" t="s">
        <v>24</v>
      </c>
      <c r="C895" s="4"/>
      <c r="D895" s="4"/>
      <c r="E895" s="4"/>
      <c r="F895" s="5"/>
      <c r="G895" s="29"/>
      <c r="H895" s="30"/>
    </row>
    <row r="896">
      <c r="B896" s="9" t="s">
        <v>2</v>
      </c>
      <c r="C896" s="33" t="s">
        <v>25</v>
      </c>
      <c r="D896" s="33" t="s">
        <v>26</v>
      </c>
      <c r="E896" s="9" t="s">
        <v>5</v>
      </c>
      <c r="F896" s="9" t="s">
        <v>6</v>
      </c>
      <c r="G896" s="29"/>
      <c r="H896" s="30"/>
    </row>
    <row r="897">
      <c r="B897" s="12">
        <v>1.0</v>
      </c>
      <c r="C897" s="13"/>
      <c r="D897" s="13"/>
      <c r="E897" s="12"/>
      <c r="F897" s="12"/>
      <c r="G897" s="29"/>
      <c r="H897" s="30"/>
    </row>
    <row r="898">
      <c r="B898" s="12">
        <v>2.0</v>
      </c>
      <c r="C898" s="13"/>
      <c r="D898" s="13"/>
      <c r="E898" s="12"/>
      <c r="F898" s="12"/>
      <c r="G898" s="29"/>
      <c r="H898" s="30"/>
    </row>
    <row r="899">
      <c r="B899" s="12">
        <v>3.0</v>
      </c>
      <c r="C899" s="12"/>
      <c r="D899" s="12"/>
      <c r="E899" s="12"/>
      <c r="F899" s="12"/>
      <c r="G899" s="29"/>
      <c r="H899" s="30"/>
    </row>
    <row r="900">
      <c r="B900" s="12">
        <v>4.0</v>
      </c>
      <c r="C900" s="12"/>
      <c r="D900" s="12"/>
      <c r="E900" s="12"/>
      <c r="F900" s="12"/>
      <c r="G900" s="29"/>
      <c r="H900" s="30"/>
    </row>
    <row r="901">
      <c r="B901" s="12">
        <v>5.0</v>
      </c>
      <c r="C901" s="12"/>
      <c r="D901" s="12"/>
      <c r="E901" s="12"/>
      <c r="F901" s="12"/>
      <c r="G901" s="29"/>
      <c r="H901" s="30"/>
    </row>
    <row r="902">
      <c r="B902" s="12">
        <v>6.0</v>
      </c>
      <c r="C902" s="12"/>
      <c r="D902" s="12"/>
      <c r="E902" s="12"/>
      <c r="F902" s="12"/>
      <c r="G902" s="10"/>
      <c r="H902" s="11"/>
    </row>
    <row r="903">
      <c r="B903" s="34"/>
    </row>
    <row r="905">
      <c r="A905" s="1"/>
      <c r="B905" s="3">
        <v>45799.0</v>
      </c>
      <c r="C905" s="4"/>
      <c r="D905" s="4"/>
      <c r="E905" s="4"/>
      <c r="F905" s="4"/>
      <c r="G905" s="4"/>
      <c r="H905" s="5"/>
    </row>
    <row r="906">
      <c r="B906" s="6" t="s">
        <v>0</v>
      </c>
      <c r="C906" s="4"/>
      <c r="D906" s="4"/>
      <c r="E906" s="4"/>
      <c r="F906" s="5"/>
      <c r="G906" s="7" t="s">
        <v>1</v>
      </c>
      <c r="H906" s="8"/>
    </row>
    <row r="907">
      <c r="B907" s="9" t="s">
        <v>2</v>
      </c>
      <c r="C907" s="9" t="s">
        <v>3</v>
      </c>
      <c r="D907" s="9" t="s">
        <v>4</v>
      </c>
      <c r="E907" s="9" t="s">
        <v>5</v>
      </c>
      <c r="F907" s="9" t="s">
        <v>6</v>
      </c>
      <c r="G907" s="10"/>
      <c r="H907" s="11"/>
    </row>
    <row r="908">
      <c r="B908" s="12">
        <v>1.0</v>
      </c>
      <c r="C908" s="13"/>
      <c r="D908" s="13"/>
      <c r="E908" s="13"/>
      <c r="F908" s="12"/>
      <c r="G908" s="14" t="s">
        <v>7</v>
      </c>
      <c r="H908" s="15">
        <f>H865 - SUMIF(F908:F917, "SR A/C - HDFC", E908:E917)-SUMIF(F934:F936, "SR A/C - HDFC", E934:E936)-SUMIF(F928:F930, "SR A/C - HDFC", E928:E930)+SUMIF(F922:F924, "SR A/C - HDFC", E922:E924)+SUMIF(F940:F945, "SR A/C - HDFC", E940:E945)</f>
        <v>3303.73</v>
      </c>
    </row>
    <row r="909">
      <c r="B909" s="12">
        <v>2.0</v>
      </c>
      <c r="C909" s="13"/>
      <c r="D909" s="13"/>
      <c r="E909" s="13"/>
      <c r="F909" s="13"/>
      <c r="G909" s="14" t="s">
        <v>8</v>
      </c>
      <c r="H909" s="15">
        <f>H866 - SUMIF(F908:F917, "DP A/C - Salary", E908:E917)-SUMIF(F934:F936, "DP A/C - Salary", E934:E936)-SUMIF(F928:F930, "DP A/C - Salary", E928:E930)+SUMIF(F922:F924, "DP A/C - Salary", E922:E924)+SUMIF(F940:F945, "DP A/C - Salary", E940:E945)</f>
        <v>5928</v>
      </c>
    </row>
    <row r="910">
      <c r="B910" s="12">
        <v>3.0</v>
      </c>
      <c r="C910" s="12"/>
      <c r="D910" s="12"/>
      <c r="E910" s="12"/>
      <c r="F910" s="12"/>
      <c r="G910" s="14" t="s">
        <v>9</v>
      </c>
      <c r="H910" s="15">
        <f>H867 - SUMIF(F908:F917, "SR CASH", E908:E917)-SUMIF(F934:F936, "SR CASH", E934:E936)-SUMIF(F928:F930, "SR CASH", E928:E930)+SUMIF(F922:F924, "SR CASH", E922:E924)+SUMIF(F940:F945, "SR CASH", E940:E945)</f>
        <v>1633</v>
      </c>
    </row>
    <row r="911">
      <c r="B911" s="12">
        <v>4.0</v>
      </c>
      <c r="C911" s="12"/>
      <c r="D911" s="12"/>
      <c r="E911" s="12"/>
      <c r="F911" s="12"/>
      <c r="G911" s="14" t="s">
        <v>10</v>
      </c>
      <c r="H911" s="15">
        <f>H868 - SUMIF(F908:F917, "DP CASH", E908:E917)-SUMIF(F934:F936, "DP CASH", E934:E936)-SUMIF(F928:F930, "DP CASH", E928:E930)+SUMIF(F922:F924, "DP CASH", E922:E924)+SUMIF(F940:F945, "DP CASH", E940:E945)</f>
        <v>839</v>
      </c>
    </row>
    <row r="912">
      <c r="B912" s="12">
        <v>5.0</v>
      </c>
      <c r="C912" s="12"/>
      <c r="D912" s="12"/>
      <c r="E912" s="12"/>
      <c r="F912" s="12"/>
      <c r="G912" s="14" t="s">
        <v>11</v>
      </c>
      <c r="H912" s="15">
        <f>H869 - SUMIF(F908:F917, "SR A/C - TDCC", E908:E917)-SUMIF(F934:F936, "SR A/C - TDCC", E934:E936)-SUMIF(F928:F930, "SR A/C - TDCC", E928:E930)+SUMIF(F922:F924, "SR A/C - TDCC", E922:E924)+SUMIF(F940:F945, "SR A/C - TDCC", E940:E945)</f>
        <v>106373.4</v>
      </c>
    </row>
    <row r="913">
      <c r="B913" s="12">
        <v>6.0</v>
      </c>
      <c r="C913" s="12"/>
      <c r="D913" s="12"/>
      <c r="E913" s="12"/>
      <c r="F913" s="12"/>
      <c r="G913" s="14" t="s">
        <v>12</v>
      </c>
      <c r="H913" s="15">
        <f>H870 - SUMIF(F908:F917, "DP A/C - IPPB", E908:E917)-SUMIF(F934:F936, "DP A/C - IPPB", E934:E936)-SUMIF(F928:F930, "DP A/C - IPPB", E928:E930)+SUMIF(F922:F924, "DP A/C - IPPB", E922:E924)+SUMIF(F940:F945, "DP A/C - IPPB", E940:E945)</f>
        <v>50</v>
      </c>
    </row>
    <row r="914">
      <c r="B914" s="12">
        <v>7.0</v>
      </c>
      <c r="C914" s="12"/>
      <c r="D914" s="12"/>
      <c r="E914" s="12"/>
      <c r="F914" s="12"/>
      <c r="G914" s="16"/>
      <c r="H914" s="5"/>
    </row>
    <row r="915">
      <c r="B915" s="12">
        <v>8.0</v>
      </c>
      <c r="C915" s="12"/>
      <c r="D915" s="12"/>
      <c r="E915" s="12"/>
      <c r="F915" s="12"/>
      <c r="G915" s="17" t="s">
        <v>13</v>
      </c>
      <c r="H915" s="5"/>
    </row>
    <row r="916">
      <c r="B916" s="12">
        <v>9.0</v>
      </c>
      <c r="C916" s="12"/>
      <c r="D916" s="12"/>
      <c r="E916" s="12"/>
      <c r="F916" s="12"/>
      <c r="G916" s="18">
        <f>E918+G873</f>
        <v>0</v>
      </c>
      <c r="H916" s="5"/>
    </row>
    <row r="917">
      <c r="B917" s="12">
        <v>10.0</v>
      </c>
      <c r="C917" s="12"/>
      <c r="D917" s="12"/>
      <c r="E917" s="12"/>
      <c r="F917" s="12"/>
      <c r="G917" s="19" t="s">
        <v>14</v>
      </c>
      <c r="H917" s="5"/>
    </row>
    <row r="918">
      <c r="B918" s="20" t="s">
        <v>15</v>
      </c>
      <c r="C918" s="4"/>
      <c r="D918" s="5"/>
      <c r="E918" s="9">
        <f>SUM(E908:E917)</f>
        <v>0</v>
      </c>
      <c r="F918" s="12"/>
      <c r="G918" s="16">
        <f>E925+G875</f>
        <v>0</v>
      </c>
      <c r="H918" s="5"/>
    </row>
    <row r="919">
      <c r="B919" s="16"/>
      <c r="C919" s="4"/>
      <c r="D919" s="4"/>
      <c r="E919" s="4"/>
      <c r="F919" s="5"/>
      <c r="G919" s="21" t="s">
        <v>16</v>
      </c>
      <c r="H919" s="5"/>
      <c r="I919" s="1"/>
    </row>
    <row r="920">
      <c r="B920" s="22" t="s">
        <v>17</v>
      </c>
      <c r="C920" s="4"/>
      <c r="D920" s="4"/>
      <c r="E920" s="4"/>
      <c r="F920" s="5"/>
      <c r="G920" s="16">
        <f>E931+G877-SUMIF(C922:C924,"Reimbursement",E922:E924)</f>
        <v>0</v>
      </c>
      <c r="H920" s="5"/>
    </row>
    <row r="921">
      <c r="B921" s="9" t="s">
        <v>2</v>
      </c>
      <c r="C921" s="23" t="s">
        <v>18</v>
      </c>
      <c r="D921" s="20" t="s">
        <v>4</v>
      </c>
      <c r="E921" s="9" t="s">
        <v>5</v>
      </c>
      <c r="F921" s="9" t="s">
        <v>6</v>
      </c>
      <c r="G921" s="24" t="s">
        <v>19</v>
      </c>
      <c r="H921" s="5"/>
    </row>
    <row r="922">
      <c r="B922" s="12">
        <v>1.0</v>
      </c>
      <c r="C922" s="28"/>
      <c r="D922" s="12"/>
      <c r="E922" s="12"/>
      <c r="F922" s="12"/>
      <c r="G922" s="26">
        <f>E937+G879</f>
        <v>0</v>
      </c>
      <c r="H922" s="5"/>
    </row>
    <row r="923">
      <c r="B923" s="12">
        <v>2.0</v>
      </c>
      <c r="C923" s="28"/>
      <c r="D923" s="12"/>
      <c r="E923" s="12"/>
      <c r="F923" s="12"/>
      <c r="G923" s="27"/>
      <c r="H923" s="8"/>
    </row>
    <row r="924">
      <c r="B924" s="12">
        <v>3.0</v>
      </c>
      <c r="C924" s="28"/>
      <c r="D924" s="12"/>
      <c r="E924" s="12"/>
      <c r="F924" s="12"/>
      <c r="G924" s="29"/>
      <c r="H924" s="30"/>
    </row>
    <row r="925">
      <c r="B925" s="20" t="s">
        <v>15</v>
      </c>
      <c r="C925" s="4"/>
      <c r="D925" s="5"/>
      <c r="E925" s="9">
        <f>SUM(E922:E924)</f>
        <v>0</v>
      </c>
      <c r="F925" s="12"/>
      <c r="G925" s="29"/>
      <c r="H925" s="30"/>
    </row>
    <row r="926">
      <c r="B926" s="31" t="s">
        <v>20</v>
      </c>
      <c r="C926" s="4"/>
      <c r="D926" s="4"/>
      <c r="E926" s="4"/>
      <c r="F926" s="5"/>
      <c r="G926" s="29"/>
      <c r="H926" s="30"/>
    </row>
    <row r="927">
      <c r="B927" s="9" t="s">
        <v>2</v>
      </c>
      <c r="C927" s="23" t="s">
        <v>21</v>
      </c>
      <c r="D927" s="20" t="s">
        <v>4</v>
      </c>
      <c r="E927" s="9" t="s">
        <v>5</v>
      </c>
      <c r="F927" s="9" t="s">
        <v>6</v>
      </c>
      <c r="G927" s="29"/>
      <c r="H927" s="30"/>
    </row>
    <row r="928">
      <c r="B928" s="12">
        <v>1.0</v>
      </c>
      <c r="C928" s="28"/>
      <c r="D928" s="12"/>
      <c r="E928" s="12"/>
      <c r="F928" s="12"/>
      <c r="G928" s="29"/>
      <c r="H928" s="30"/>
    </row>
    <row r="929">
      <c r="B929" s="12">
        <v>2.0</v>
      </c>
      <c r="C929" s="13"/>
      <c r="D929" s="12"/>
      <c r="E929" s="12"/>
      <c r="F929" s="12"/>
      <c r="G929" s="29"/>
      <c r="H929" s="30"/>
    </row>
    <row r="930">
      <c r="B930" s="12">
        <v>3.0</v>
      </c>
      <c r="C930" s="13"/>
      <c r="D930" s="12"/>
      <c r="E930" s="12"/>
      <c r="F930" s="12"/>
      <c r="G930" s="29"/>
      <c r="H930" s="30"/>
    </row>
    <row r="931">
      <c r="B931" s="20" t="s">
        <v>15</v>
      </c>
      <c r="C931" s="4"/>
      <c r="D931" s="5"/>
      <c r="E931" s="9">
        <f>SUM(E928:E930)</f>
        <v>0</v>
      </c>
      <c r="F931" s="12"/>
      <c r="G931" s="29"/>
      <c r="H931" s="30"/>
    </row>
    <row r="932">
      <c r="B932" s="32" t="s">
        <v>22</v>
      </c>
      <c r="C932" s="4"/>
      <c r="D932" s="4"/>
      <c r="E932" s="4"/>
      <c r="F932" s="5"/>
      <c r="G932" s="29"/>
      <c r="H932" s="30"/>
    </row>
    <row r="933">
      <c r="B933" s="9" t="s">
        <v>2</v>
      </c>
      <c r="C933" s="23" t="s">
        <v>23</v>
      </c>
      <c r="D933" s="20" t="s">
        <v>4</v>
      </c>
      <c r="E933" s="9" t="s">
        <v>5</v>
      </c>
      <c r="F933" s="9" t="s">
        <v>6</v>
      </c>
      <c r="G933" s="29"/>
      <c r="H933" s="30"/>
    </row>
    <row r="934">
      <c r="B934" s="12">
        <v>1.0</v>
      </c>
      <c r="C934" s="28"/>
      <c r="D934" s="12"/>
      <c r="E934" s="12"/>
      <c r="F934" s="12"/>
      <c r="G934" s="29"/>
      <c r="H934" s="30"/>
    </row>
    <row r="935">
      <c r="B935" s="12">
        <v>2.0</v>
      </c>
      <c r="C935" s="13"/>
      <c r="D935" s="12"/>
      <c r="E935" s="12"/>
      <c r="F935" s="12"/>
      <c r="G935" s="29"/>
      <c r="H935" s="30"/>
    </row>
    <row r="936">
      <c r="B936" s="12">
        <v>3.0</v>
      </c>
      <c r="C936" s="13"/>
      <c r="D936" s="12"/>
      <c r="E936" s="12"/>
      <c r="F936" s="12"/>
      <c r="G936" s="29"/>
      <c r="H936" s="30"/>
    </row>
    <row r="937">
      <c r="B937" s="20" t="s">
        <v>15</v>
      </c>
      <c r="C937" s="4"/>
      <c r="D937" s="5"/>
      <c r="E937" s="9">
        <f>SUM(E934:E936)</f>
        <v>0</v>
      </c>
      <c r="F937" s="12"/>
      <c r="G937" s="29"/>
      <c r="H937" s="30"/>
    </row>
    <row r="938">
      <c r="B938" s="32" t="s">
        <v>24</v>
      </c>
      <c r="C938" s="4"/>
      <c r="D938" s="4"/>
      <c r="E938" s="4"/>
      <c r="F938" s="5"/>
      <c r="G938" s="29"/>
      <c r="H938" s="30"/>
    </row>
    <row r="939">
      <c r="B939" s="9" t="s">
        <v>2</v>
      </c>
      <c r="C939" s="33" t="s">
        <v>25</v>
      </c>
      <c r="D939" s="33" t="s">
        <v>26</v>
      </c>
      <c r="E939" s="9" t="s">
        <v>5</v>
      </c>
      <c r="F939" s="9" t="s">
        <v>6</v>
      </c>
      <c r="G939" s="29"/>
      <c r="H939" s="30"/>
    </row>
    <row r="940">
      <c r="B940" s="12">
        <v>1.0</v>
      </c>
      <c r="C940" s="13"/>
      <c r="D940" s="13"/>
      <c r="E940" s="12"/>
      <c r="F940" s="12"/>
      <c r="G940" s="29"/>
      <c r="H940" s="30"/>
    </row>
    <row r="941">
      <c r="B941" s="12">
        <v>2.0</v>
      </c>
      <c r="C941" s="13"/>
      <c r="D941" s="13"/>
      <c r="E941" s="12"/>
      <c r="F941" s="12"/>
      <c r="G941" s="29"/>
      <c r="H941" s="30"/>
    </row>
    <row r="942">
      <c r="B942" s="12">
        <v>3.0</v>
      </c>
      <c r="C942" s="12"/>
      <c r="D942" s="12"/>
      <c r="E942" s="12"/>
      <c r="F942" s="12"/>
      <c r="G942" s="29"/>
      <c r="H942" s="30"/>
    </row>
    <row r="943">
      <c r="B943" s="12">
        <v>4.0</v>
      </c>
      <c r="C943" s="12"/>
      <c r="D943" s="12"/>
      <c r="E943" s="12"/>
      <c r="F943" s="12"/>
      <c r="G943" s="29"/>
      <c r="H943" s="30"/>
    </row>
    <row r="944">
      <c r="B944" s="12">
        <v>5.0</v>
      </c>
      <c r="C944" s="12"/>
      <c r="D944" s="12"/>
      <c r="E944" s="12"/>
      <c r="F944" s="12"/>
      <c r="G944" s="29"/>
      <c r="H944" s="30"/>
    </row>
    <row r="945">
      <c r="B945" s="12">
        <v>6.0</v>
      </c>
      <c r="C945" s="12"/>
      <c r="D945" s="12"/>
      <c r="E945" s="12"/>
      <c r="F945" s="12"/>
      <c r="G945" s="10"/>
      <c r="H945" s="11"/>
    </row>
    <row r="946">
      <c r="B946" s="34"/>
    </row>
    <row r="948">
      <c r="A948" s="1"/>
      <c r="B948" s="3">
        <v>45800.0</v>
      </c>
      <c r="C948" s="4"/>
      <c r="D948" s="4"/>
      <c r="E948" s="4"/>
      <c r="F948" s="4"/>
      <c r="G948" s="4"/>
      <c r="H948" s="5"/>
    </row>
    <row r="949">
      <c r="B949" s="6" t="s">
        <v>0</v>
      </c>
      <c r="C949" s="4"/>
      <c r="D949" s="4"/>
      <c r="E949" s="4"/>
      <c r="F949" s="5"/>
      <c r="G949" s="7" t="s">
        <v>1</v>
      </c>
      <c r="H949" s="8"/>
    </row>
    <row r="950">
      <c r="B950" s="9" t="s">
        <v>2</v>
      </c>
      <c r="C950" s="9" t="s">
        <v>3</v>
      </c>
      <c r="D950" s="9" t="s">
        <v>4</v>
      </c>
      <c r="E950" s="9" t="s">
        <v>5</v>
      </c>
      <c r="F950" s="9" t="s">
        <v>6</v>
      </c>
      <c r="G950" s="10"/>
      <c r="H950" s="11"/>
    </row>
    <row r="951">
      <c r="B951" s="12">
        <v>1.0</v>
      </c>
      <c r="C951" s="13"/>
      <c r="D951" s="13"/>
      <c r="E951" s="13"/>
      <c r="F951" s="12"/>
      <c r="G951" s="14" t="s">
        <v>7</v>
      </c>
      <c r="H951" s="15">
        <f>H908 - SUMIF(F951:F960, "SR A/C - HDFC", E951:E960)-SUMIF(F977:F979, "SR A/C - HDFC", E977:E979)-SUMIF(F971:F973, "SR A/C - HDFC", E971:E973)+SUMIF(F965:F967, "SR A/C - HDFC", E965:E967)+SUMIF(F983:F988, "SR A/C - HDFC", E983:E988)</f>
        <v>3303.73</v>
      </c>
    </row>
    <row r="952">
      <c r="B952" s="12">
        <v>2.0</v>
      </c>
      <c r="C952" s="13"/>
      <c r="D952" s="13"/>
      <c r="E952" s="13"/>
      <c r="F952" s="13"/>
      <c r="G952" s="14" t="s">
        <v>8</v>
      </c>
      <c r="H952" s="15">
        <f>H909 - SUMIF(F951:F960, "DP A/C - Salary", E951:E960)-SUMIF(F977:F979, "DP A/C - Salary", E977:E979)-SUMIF(F971:F973, "DP A/C - Salary", E971:E973)+SUMIF(F965:F967, "DP A/C - Salary", E965:E967)+SUMIF(F983:F988, "DP A/C - Salary", E983:E988)</f>
        <v>5928</v>
      </c>
    </row>
    <row r="953">
      <c r="B953" s="12">
        <v>3.0</v>
      </c>
      <c r="C953" s="13"/>
      <c r="D953" s="13"/>
      <c r="E953" s="13"/>
      <c r="F953" s="13"/>
      <c r="G953" s="14" t="s">
        <v>9</v>
      </c>
      <c r="H953" s="15">
        <f>H910 - SUMIF(F951:F960, "SR CASH", E951:E960)-SUMIF(F977:F979, "SR CASH", E977:E979)-SUMIF(F971:F973, "SR CASH", E971:E973)+SUMIF(F965:F967, "SR CASH", E965:E967)+SUMIF(F983:F988, "SR CASH", E983:E988)</f>
        <v>1633</v>
      </c>
    </row>
    <row r="954">
      <c r="B954" s="12">
        <v>4.0</v>
      </c>
      <c r="C954" s="13"/>
      <c r="D954" s="13"/>
      <c r="E954" s="13"/>
      <c r="F954" s="13"/>
      <c r="G954" s="14" t="s">
        <v>10</v>
      </c>
      <c r="H954" s="15">
        <f>H911 - SUMIF(F951:F960, "DP CASH", E951:E960)-SUMIF(F977:F979, "DP CASH", E977:E979)-SUMIF(F971:F973, "DP CASH", E971:E973)+SUMIF(F965:F967, "DP CASH", E965:E967)+SUMIF(F983:F988, "DP CASH", E983:E988)</f>
        <v>839</v>
      </c>
    </row>
    <row r="955">
      <c r="B955" s="12">
        <v>5.0</v>
      </c>
      <c r="C955" s="12"/>
      <c r="D955" s="12"/>
      <c r="E955" s="12"/>
      <c r="F955" s="12"/>
      <c r="G955" s="14" t="s">
        <v>11</v>
      </c>
      <c r="H955" s="15">
        <f>H912 - SUMIF(F951:F960, "SR A/C - TDCC", E951:E960)-SUMIF(F977:F979, "SR A/C - TDCC", E977:E979)-SUMIF(F971:F973, "SR A/C - TDCC", E971:E973)+SUMIF(F965:F967, "SR A/C - TDCC", E965:E967)+SUMIF(F983:F988, "SR A/C - TDCC", E983:E988)</f>
        <v>106373.4</v>
      </c>
    </row>
    <row r="956">
      <c r="B956" s="12">
        <v>6.0</v>
      </c>
      <c r="C956" s="12"/>
      <c r="D956" s="12"/>
      <c r="E956" s="12"/>
      <c r="F956" s="12"/>
      <c r="G956" s="14" t="s">
        <v>12</v>
      </c>
      <c r="H956" s="15">
        <f>H913 - SUMIF(F951:F960, "DP A/C - IPPB", E951:E960)-SUMIF(F977:F979, "DP A/C - IPPB", E977:E979)-SUMIF(F971:F973, "DP A/C - IPPB", E971:E973)+SUMIF(F965:F967, "DP A/C - IPPB", E965:E967)+SUMIF(F983:F988, "DP A/C - IPPB", E983:E988)</f>
        <v>50</v>
      </c>
    </row>
    <row r="957">
      <c r="B957" s="12">
        <v>7.0</v>
      </c>
      <c r="C957" s="12"/>
      <c r="D957" s="12"/>
      <c r="E957" s="12"/>
      <c r="F957" s="12"/>
      <c r="G957" s="16"/>
      <c r="H957" s="5"/>
    </row>
    <row r="958">
      <c r="B958" s="12">
        <v>8.0</v>
      </c>
      <c r="C958" s="12"/>
      <c r="D958" s="12"/>
      <c r="E958" s="12"/>
      <c r="F958" s="12"/>
      <c r="G958" s="17" t="s">
        <v>13</v>
      </c>
      <c r="H958" s="5"/>
    </row>
    <row r="959">
      <c r="B959" s="12">
        <v>9.0</v>
      </c>
      <c r="C959" s="12"/>
      <c r="D959" s="12"/>
      <c r="E959" s="12"/>
      <c r="F959" s="12"/>
      <c r="G959" s="18">
        <f>E961+G916</f>
        <v>0</v>
      </c>
      <c r="H959" s="5"/>
    </row>
    <row r="960">
      <c r="B960" s="12">
        <v>10.0</v>
      </c>
      <c r="C960" s="12"/>
      <c r="D960" s="12"/>
      <c r="E960" s="12"/>
      <c r="F960" s="12"/>
      <c r="G960" s="19" t="s">
        <v>14</v>
      </c>
      <c r="H960" s="5"/>
    </row>
    <row r="961">
      <c r="B961" s="20" t="s">
        <v>15</v>
      </c>
      <c r="C961" s="4"/>
      <c r="D961" s="5"/>
      <c r="E961" s="9">
        <f>SUM(E951:E960)</f>
        <v>0</v>
      </c>
      <c r="F961" s="12"/>
      <c r="G961" s="16">
        <f>E968+G918</f>
        <v>0</v>
      </c>
      <c r="H961" s="5"/>
    </row>
    <row r="962">
      <c r="B962" s="16"/>
      <c r="C962" s="4"/>
      <c r="D962" s="4"/>
      <c r="E962" s="4"/>
      <c r="F962" s="5"/>
      <c r="G962" s="21" t="s">
        <v>16</v>
      </c>
      <c r="H962" s="5"/>
      <c r="I962" s="1"/>
    </row>
    <row r="963">
      <c r="B963" s="22" t="s">
        <v>17</v>
      </c>
      <c r="C963" s="4"/>
      <c r="D963" s="4"/>
      <c r="E963" s="4"/>
      <c r="F963" s="5"/>
      <c r="G963" s="16">
        <f>E974+G920-SUMIF(C965:C967,"Reimbursement",E965:E967)</f>
        <v>0</v>
      </c>
      <c r="H963" s="5"/>
    </row>
    <row r="964">
      <c r="B964" s="9" t="s">
        <v>2</v>
      </c>
      <c r="C964" s="23" t="s">
        <v>18</v>
      </c>
      <c r="D964" s="20" t="s">
        <v>4</v>
      </c>
      <c r="E964" s="9" t="s">
        <v>5</v>
      </c>
      <c r="F964" s="9" t="s">
        <v>6</v>
      </c>
      <c r="G964" s="24" t="s">
        <v>19</v>
      </c>
      <c r="H964" s="5"/>
    </row>
    <row r="965">
      <c r="B965" s="12">
        <v>1.0</v>
      </c>
      <c r="C965" s="25"/>
      <c r="D965" s="13"/>
      <c r="E965" s="13"/>
      <c r="F965" s="13"/>
      <c r="G965" s="26">
        <f>E980+G922</f>
        <v>0</v>
      </c>
      <c r="H965" s="5"/>
    </row>
    <row r="966">
      <c r="B966" s="12">
        <v>2.0</v>
      </c>
      <c r="C966" s="28"/>
      <c r="D966" s="12"/>
      <c r="E966" s="12"/>
      <c r="F966" s="12"/>
      <c r="G966" s="27"/>
      <c r="H966" s="8"/>
    </row>
    <row r="967">
      <c r="B967" s="12">
        <v>3.0</v>
      </c>
      <c r="C967" s="28"/>
      <c r="D967" s="12"/>
      <c r="E967" s="12"/>
      <c r="F967" s="12"/>
      <c r="G967" s="29"/>
      <c r="H967" s="30"/>
    </row>
    <row r="968">
      <c r="B968" s="20" t="s">
        <v>15</v>
      </c>
      <c r="C968" s="4"/>
      <c r="D968" s="5"/>
      <c r="E968" s="9">
        <f>SUM(E965:E967)</f>
        <v>0</v>
      </c>
      <c r="F968" s="12"/>
      <c r="G968" s="29"/>
      <c r="H968" s="30"/>
    </row>
    <row r="969">
      <c r="B969" s="31" t="s">
        <v>20</v>
      </c>
      <c r="C969" s="4"/>
      <c r="D969" s="4"/>
      <c r="E969" s="4"/>
      <c r="F969" s="5"/>
      <c r="G969" s="29"/>
      <c r="H969" s="30"/>
    </row>
    <row r="970">
      <c r="B970" s="9" t="s">
        <v>2</v>
      </c>
      <c r="C970" s="23" t="s">
        <v>21</v>
      </c>
      <c r="D970" s="20" t="s">
        <v>4</v>
      </c>
      <c r="E970" s="9" t="s">
        <v>5</v>
      </c>
      <c r="F970" s="9" t="s">
        <v>6</v>
      </c>
      <c r="G970" s="29"/>
      <c r="H970" s="30"/>
    </row>
    <row r="971">
      <c r="B971" s="12">
        <v>1.0</v>
      </c>
      <c r="C971" s="28"/>
      <c r="D971" s="12"/>
      <c r="E971" s="12"/>
      <c r="F971" s="12"/>
      <c r="G971" s="29"/>
      <c r="H971" s="30"/>
    </row>
    <row r="972">
      <c r="B972" s="12">
        <v>2.0</v>
      </c>
      <c r="C972" s="13"/>
      <c r="D972" s="12"/>
      <c r="E972" s="12"/>
      <c r="F972" s="12"/>
      <c r="G972" s="29"/>
      <c r="H972" s="30"/>
    </row>
    <row r="973">
      <c r="B973" s="12">
        <v>3.0</v>
      </c>
      <c r="C973" s="13"/>
      <c r="D973" s="12"/>
      <c r="E973" s="12"/>
      <c r="F973" s="12"/>
      <c r="G973" s="29"/>
      <c r="H973" s="30"/>
    </row>
    <row r="974">
      <c r="B974" s="20" t="s">
        <v>15</v>
      </c>
      <c r="C974" s="4"/>
      <c r="D974" s="5"/>
      <c r="E974" s="9">
        <f>SUM(E971:E973)</f>
        <v>0</v>
      </c>
      <c r="F974" s="12"/>
      <c r="G974" s="29"/>
      <c r="H974" s="30"/>
    </row>
    <row r="975">
      <c r="B975" s="32" t="s">
        <v>22</v>
      </c>
      <c r="C975" s="4"/>
      <c r="D975" s="4"/>
      <c r="E975" s="4"/>
      <c r="F975" s="5"/>
      <c r="G975" s="29"/>
      <c r="H975" s="30"/>
    </row>
    <row r="976">
      <c r="B976" s="9" t="s">
        <v>2</v>
      </c>
      <c r="C976" s="23" t="s">
        <v>23</v>
      </c>
      <c r="D976" s="20" t="s">
        <v>4</v>
      </c>
      <c r="E976" s="9" t="s">
        <v>5</v>
      </c>
      <c r="F976" s="9" t="s">
        <v>6</v>
      </c>
      <c r="G976" s="29"/>
      <c r="H976" s="30"/>
    </row>
    <row r="977">
      <c r="B977" s="12">
        <v>1.0</v>
      </c>
      <c r="C977" s="28"/>
      <c r="D977" s="12"/>
      <c r="E977" s="12"/>
      <c r="F977" s="12"/>
      <c r="G977" s="29"/>
      <c r="H977" s="30"/>
    </row>
    <row r="978">
      <c r="B978" s="12">
        <v>2.0</v>
      </c>
      <c r="C978" s="13"/>
      <c r="D978" s="12"/>
      <c r="E978" s="12"/>
      <c r="F978" s="12"/>
      <c r="G978" s="29"/>
      <c r="H978" s="30"/>
    </row>
    <row r="979">
      <c r="B979" s="12">
        <v>3.0</v>
      </c>
      <c r="C979" s="13"/>
      <c r="D979" s="12"/>
      <c r="E979" s="12"/>
      <c r="F979" s="12"/>
      <c r="G979" s="29"/>
      <c r="H979" s="30"/>
    </row>
    <row r="980">
      <c r="B980" s="20" t="s">
        <v>15</v>
      </c>
      <c r="C980" s="4"/>
      <c r="D980" s="5"/>
      <c r="E980" s="9">
        <f>SUM(E977:E979)</f>
        <v>0</v>
      </c>
      <c r="F980" s="12"/>
      <c r="G980" s="29"/>
      <c r="H980" s="30"/>
    </row>
    <row r="981">
      <c r="B981" s="32" t="s">
        <v>24</v>
      </c>
      <c r="C981" s="4"/>
      <c r="D981" s="4"/>
      <c r="E981" s="4"/>
      <c r="F981" s="5"/>
      <c r="G981" s="29"/>
      <c r="H981" s="30"/>
    </row>
    <row r="982">
      <c r="B982" s="9" t="s">
        <v>2</v>
      </c>
      <c r="C982" s="33" t="s">
        <v>25</v>
      </c>
      <c r="D982" s="33" t="s">
        <v>26</v>
      </c>
      <c r="E982" s="9" t="s">
        <v>5</v>
      </c>
      <c r="F982" s="9" t="s">
        <v>6</v>
      </c>
      <c r="G982" s="29"/>
      <c r="H982" s="30"/>
    </row>
    <row r="983">
      <c r="B983" s="12">
        <v>1.0</v>
      </c>
      <c r="C983" s="13"/>
      <c r="D983" s="13"/>
      <c r="E983" s="12"/>
      <c r="F983" s="12"/>
      <c r="G983" s="29"/>
      <c r="H983" s="30"/>
    </row>
    <row r="984">
      <c r="B984" s="12">
        <v>2.0</v>
      </c>
      <c r="C984" s="13"/>
      <c r="D984" s="13"/>
      <c r="E984" s="12"/>
      <c r="F984" s="12"/>
      <c r="G984" s="29"/>
      <c r="H984" s="30"/>
    </row>
    <row r="985">
      <c r="B985" s="12">
        <v>3.0</v>
      </c>
      <c r="C985" s="12"/>
      <c r="D985" s="12"/>
      <c r="E985" s="12"/>
      <c r="F985" s="12"/>
      <c r="G985" s="29"/>
      <c r="H985" s="30"/>
    </row>
    <row r="986">
      <c r="B986" s="12">
        <v>4.0</v>
      </c>
      <c r="C986" s="12"/>
      <c r="D986" s="12"/>
      <c r="E986" s="12"/>
      <c r="F986" s="12"/>
      <c r="G986" s="29"/>
      <c r="H986" s="30"/>
    </row>
    <row r="987">
      <c r="B987" s="12">
        <v>5.0</v>
      </c>
      <c r="C987" s="12"/>
      <c r="D987" s="12"/>
      <c r="E987" s="12"/>
      <c r="F987" s="12"/>
      <c r="G987" s="29"/>
      <c r="H987" s="30"/>
    </row>
    <row r="988">
      <c r="B988" s="12">
        <v>6.0</v>
      </c>
      <c r="C988" s="12"/>
      <c r="D988" s="12"/>
      <c r="E988" s="12"/>
      <c r="F988" s="12"/>
      <c r="G988" s="10"/>
      <c r="H988" s="11"/>
    </row>
    <row r="989">
      <c r="B989" s="34"/>
    </row>
    <row r="991">
      <c r="A991" s="1"/>
      <c r="B991" s="3">
        <v>45801.0</v>
      </c>
      <c r="C991" s="4"/>
      <c r="D991" s="4"/>
      <c r="E991" s="4"/>
      <c r="F991" s="4"/>
      <c r="G991" s="4"/>
      <c r="H991" s="5"/>
    </row>
    <row r="992">
      <c r="B992" s="6" t="s">
        <v>0</v>
      </c>
      <c r="C992" s="4"/>
      <c r="D992" s="4"/>
      <c r="E992" s="4"/>
      <c r="F992" s="5"/>
      <c r="G992" s="7" t="s">
        <v>1</v>
      </c>
      <c r="H992" s="8"/>
    </row>
    <row r="993">
      <c r="B993" s="9" t="s">
        <v>2</v>
      </c>
      <c r="C993" s="9" t="s">
        <v>3</v>
      </c>
      <c r="D993" s="9" t="s">
        <v>4</v>
      </c>
      <c r="E993" s="9" t="s">
        <v>5</v>
      </c>
      <c r="F993" s="9" t="s">
        <v>6</v>
      </c>
      <c r="G993" s="10"/>
      <c r="H993" s="11"/>
    </row>
    <row r="994">
      <c r="B994" s="12">
        <v>1.0</v>
      </c>
      <c r="C994" s="13"/>
      <c r="D994" s="13"/>
      <c r="E994" s="13"/>
      <c r="F994" s="13"/>
      <c r="G994" s="14" t="s">
        <v>7</v>
      </c>
      <c r="H994" s="15">
        <f>H951 - SUMIF(F994:F1003, "SR A/C - HDFC", E994:E1003)-SUMIF(F1020:F1022, "SR A/C - HDFC", E1020:E1022)-SUMIF(F1014:F1016, "SR A/C - HDFC", E1014:E1016)+SUMIF(F1008:F1010, "SR A/C - HDFC", E1008:E1010)+SUMIF(F1026:F1031, "SR A/C - HDFC", E1026:E1031)</f>
        <v>3303.73</v>
      </c>
    </row>
    <row r="995">
      <c r="B995" s="12">
        <v>2.0</v>
      </c>
      <c r="C995" s="12"/>
      <c r="D995" s="12"/>
      <c r="E995" s="12"/>
      <c r="F995" s="12"/>
      <c r="G995" s="14" t="s">
        <v>8</v>
      </c>
      <c r="H995" s="15">
        <f>H952 - SUMIF(F994:F1003, "DP A/C - Salary", E994:E1003)-SUMIF(F1020:F1022, "DP A/C - Salary", E1020:E1022)-SUMIF(F1014:F1016, "DP A/C - Salary", E1014:E1016)+SUMIF(F1008:F1010, "DP A/C - Salary", E1008:E1010)+SUMIF(F1026:F1031, "DP A/C - Salary", E1026:E1031)</f>
        <v>5928</v>
      </c>
    </row>
    <row r="996">
      <c r="B996" s="12">
        <v>3.0</v>
      </c>
      <c r="C996" s="12"/>
      <c r="D996" s="12"/>
      <c r="E996" s="12"/>
      <c r="F996" s="12"/>
      <c r="G996" s="14" t="s">
        <v>9</v>
      </c>
      <c r="H996" s="15">
        <f>H953 - SUMIF(F994:F1003, "SR CASH", E994:E1003)-SUMIF(F1020:F1022, "SR CASH", E1020:E1022)-SUMIF(F1014:F1016, "SR CASH", E1014:E1016)+SUMIF(F1008:F1010, "SR CASH", E1008:E1010)+SUMIF(F1026:F1031, "SR CASH", E1026:E1031)</f>
        <v>1633</v>
      </c>
    </row>
    <row r="997">
      <c r="B997" s="12">
        <v>4.0</v>
      </c>
      <c r="C997" s="12"/>
      <c r="D997" s="12"/>
      <c r="E997" s="12"/>
      <c r="F997" s="12"/>
      <c r="G997" s="14" t="s">
        <v>10</v>
      </c>
      <c r="H997" s="15">
        <f>H954 - SUMIF(F994:F1003, "DP CASH", E994:E1003)-SUMIF(F1020:F1022, "DP CASH", E1020:E1022)-SUMIF(F1014:F1016, "DP CASH", E1014:E1016)+SUMIF(F1008:F1010, "DP CASH", E1008:E1010)+SUMIF(F1026:F1031, "DP CASH", E1026:E1031)</f>
        <v>839</v>
      </c>
    </row>
    <row r="998">
      <c r="B998" s="12">
        <v>5.0</v>
      </c>
      <c r="C998" s="12"/>
      <c r="D998" s="12"/>
      <c r="E998" s="12"/>
      <c r="F998" s="12"/>
      <c r="G998" s="14" t="s">
        <v>11</v>
      </c>
      <c r="H998" s="15">
        <f>H955 - SUMIF(F994:F1003, "SR A/C - TDCC", E994:E1003)-SUMIF(F1020:F1022, "SR A/C - TDCC", E1020:E1022)-SUMIF(F1014:F1016, "SR A/C - TDCC", E1014:E1016)+SUMIF(F1008:F1010, "SR A/C - TDCC", E1008:E1010)+SUMIF(F1026:F1031, "SR A/C - TDCC", E1026:E1031)</f>
        <v>106373.4</v>
      </c>
    </row>
    <row r="999">
      <c r="B999" s="12">
        <v>6.0</v>
      </c>
      <c r="C999" s="12"/>
      <c r="D999" s="12"/>
      <c r="E999" s="12"/>
      <c r="F999" s="12"/>
      <c r="G999" s="14" t="s">
        <v>12</v>
      </c>
      <c r="H999" s="15">
        <f>H956 - SUMIF(F994:F1003, "DP A/C - IPPB", E994:E1003)-SUMIF(F1020:F1022, "DP A/C - IPPB", E1020:E1022)-SUMIF(F1014:F1016, "DP A/C - IPPB", E1014:E1016)+SUMIF(F1008:F1010, "DP A/C - IPPB", E1008:E1010)+SUMIF(F1026:F1031, "DP A/C - IPPB", E1026:E1031)</f>
        <v>50</v>
      </c>
    </row>
    <row r="1000">
      <c r="B1000" s="12">
        <v>7.0</v>
      </c>
      <c r="C1000" s="12"/>
      <c r="D1000" s="12"/>
      <c r="E1000" s="12"/>
      <c r="F1000" s="12"/>
      <c r="G1000" s="16"/>
      <c r="H1000" s="5"/>
    </row>
    <row r="1001">
      <c r="B1001" s="12">
        <v>8.0</v>
      </c>
      <c r="C1001" s="12"/>
      <c r="D1001" s="12"/>
      <c r="E1001" s="12"/>
      <c r="F1001" s="12"/>
      <c r="G1001" s="17" t="s">
        <v>13</v>
      </c>
      <c r="H1001" s="5"/>
    </row>
    <row r="1002">
      <c r="B1002" s="12">
        <v>9.0</v>
      </c>
      <c r="C1002" s="12"/>
      <c r="D1002" s="12"/>
      <c r="E1002" s="12"/>
      <c r="F1002" s="12"/>
      <c r="G1002" s="18">
        <f>E1004+G959</f>
        <v>0</v>
      </c>
      <c r="H1002" s="5"/>
    </row>
    <row r="1003">
      <c r="B1003" s="12">
        <v>10.0</v>
      </c>
      <c r="C1003" s="12"/>
      <c r="D1003" s="12"/>
      <c r="E1003" s="12"/>
      <c r="F1003" s="12"/>
      <c r="G1003" s="19" t="s">
        <v>14</v>
      </c>
      <c r="H1003" s="5"/>
    </row>
    <row r="1004">
      <c r="B1004" s="20" t="s">
        <v>15</v>
      </c>
      <c r="C1004" s="4"/>
      <c r="D1004" s="5"/>
      <c r="E1004" s="9">
        <f>SUM(E994:E1003)</f>
        <v>0</v>
      </c>
      <c r="F1004" s="12"/>
      <c r="G1004" s="16">
        <f>E1011+G961</f>
        <v>0</v>
      </c>
      <c r="H1004" s="5"/>
    </row>
    <row r="1005">
      <c r="B1005" s="16"/>
      <c r="C1005" s="4"/>
      <c r="D1005" s="4"/>
      <c r="E1005" s="4"/>
      <c r="F1005" s="5"/>
      <c r="G1005" s="21" t="s">
        <v>16</v>
      </c>
      <c r="H1005" s="5"/>
      <c r="I1005" s="1"/>
    </row>
    <row r="1006">
      <c r="B1006" s="22" t="s">
        <v>17</v>
      </c>
      <c r="C1006" s="4"/>
      <c r="D1006" s="4"/>
      <c r="E1006" s="4"/>
      <c r="F1006" s="5"/>
      <c r="G1006" s="16">
        <f>E1017+G963-SUMIF(C1008:C1010,"Reimbursement",E1008:E1010)</f>
        <v>0</v>
      </c>
      <c r="H1006" s="5"/>
    </row>
    <row r="1007">
      <c r="B1007" s="9" t="s">
        <v>2</v>
      </c>
      <c r="C1007" s="23" t="s">
        <v>18</v>
      </c>
      <c r="D1007" s="20" t="s">
        <v>4</v>
      </c>
      <c r="E1007" s="9" t="s">
        <v>5</v>
      </c>
      <c r="F1007" s="9" t="s">
        <v>6</v>
      </c>
      <c r="G1007" s="24" t="s">
        <v>19</v>
      </c>
      <c r="H1007" s="5"/>
    </row>
    <row r="1008">
      <c r="B1008" s="12">
        <v>1.0</v>
      </c>
      <c r="C1008" s="28"/>
      <c r="D1008" s="12"/>
      <c r="E1008" s="12"/>
      <c r="F1008" s="12"/>
      <c r="G1008" s="26">
        <f>E1023+G965</f>
        <v>0</v>
      </c>
      <c r="H1008" s="5"/>
    </row>
    <row r="1009">
      <c r="B1009" s="12">
        <v>2.0</v>
      </c>
      <c r="C1009" s="28"/>
      <c r="D1009" s="12"/>
      <c r="E1009" s="12"/>
      <c r="F1009" s="12"/>
      <c r="G1009" s="27"/>
      <c r="H1009" s="8"/>
    </row>
    <row r="1010">
      <c r="B1010" s="12">
        <v>3.0</v>
      </c>
      <c r="C1010" s="28"/>
      <c r="D1010" s="12"/>
      <c r="E1010" s="12"/>
      <c r="F1010" s="12"/>
      <c r="G1010" s="29"/>
      <c r="H1010" s="30"/>
    </row>
    <row r="1011">
      <c r="B1011" s="20" t="s">
        <v>15</v>
      </c>
      <c r="C1011" s="4"/>
      <c r="D1011" s="5"/>
      <c r="E1011" s="9">
        <f>SUM(E1008:E1010)</f>
        <v>0</v>
      </c>
      <c r="F1011" s="12"/>
      <c r="G1011" s="29"/>
      <c r="H1011" s="30"/>
    </row>
    <row r="1012">
      <c r="B1012" s="31" t="s">
        <v>20</v>
      </c>
      <c r="C1012" s="4"/>
      <c r="D1012" s="4"/>
      <c r="E1012" s="4"/>
      <c r="F1012" s="5"/>
      <c r="G1012" s="29"/>
      <c r="H1012" s="30"/>
    </row>
    <row r="1013">
      <c r="B1013" s="9" t="s">
        <v>2</v>
      </c>
      <c r="C1013" s="23" t="s">
        <v>21</v>
      </c>
      <c r="D1013" s="20" t="s">
        <v>4</v>
      </c>
      <c r="E1013" s="9" t="s">
        <v>5</v>
      </c>
      <c r="F1013" s="9" t="s">
        <v>6</v>
      </c>
      <c r="G1013" s="29"/>
      <c r="H1013" s="30"/>
    </row>
    <row r="1014">
      <c r="B1014" s="12">
        <v>1.0</v>
      </c>
      <c r="C1014" s="28"/>
      <c r="D1014" s="12"/>
      <c r="E1014" s="12"/>
      <c r="F1014" s="12"/>
      <c r="G1014" s="29"/>
      <c r="H1014" s="30"/>
    </row>
    <row r="1015">
      <c r="B1015" s="12">
        <v>2.0</v>
      </c>
      <c r="C1015" s="13"/>
      <c r="D1015" s="12"/>
      <c r="E1015" s="12"/>
      <c r="F1015" s="12"/>
      <c r="G1015" s="29"/>
      <c r="H1015" s="30"/>
    </row>
    <row r="1016">
      <c r="B1016" s="12">
        <v>3.0</v>
      </c>
      <c r="C1016" s="13"/>
      <c r="D1016" s="12"/>
      <c r="E1016" s="12"/>
      <c r="F1016" s="12"/>
      <c r="G1016" s="29"/>
      <c r="H1016" s="30"/>
    </row>
    <row r="1017">
      <c r="B1017" s="20" t="s">
        <v>15</v>
      </c>
      <c r="C1017" s="4"/>
      <c r="D1017" s="5"/>
      <c r="E1017" s="9">
        <f>SUM(E1014:E1016)</f>
        <v>0</v>
      </c>
      <c r="F1017" s="12"/>
      <c r="G1017" s="29"/>
      <c r="H1017" s="30"/>
    </row>
    <row r="1018">
      <c r="B1018" s="32" t="s">
        <v>22</v>
      </c>
      <c r="C1018" s="4"/>
      <c r="D1018" s="4"/>
      <c r="E1018" s="4"/>
      <c r="F1018" s="5"/>
      <c r="G1018" s="29"/>
      <c r="H1018" s="30"/>
    </row>
    <row r="1019">
      <c r="B1019" s="9" t="s">
        <v>2</v>
      </c>
      <c r="C1019" s="23" t="s">
        <v>23</v>
      </c>
      <c r="D1019" s="20" t="s">
        <v>4</v>
      </c>
      <c r="E1019" s="9" t="s">
        <v>5</v>
      </c>
      <c r="F1019" s="9" t="s">
        <v>6</v>
      </c>
      <c r="G1019" s="29"/>
      <c r="H1019" s="30"/>
    </row>
    <row r="1020">
      <c r="B1020" s="12">
        <v>1.0</v>
      </c>
      <c r="C1020" s="28"/>
      <c r="D1020" s="12"/>
      <c r="E1020" s="12"/>
      <c r="F1020" s="12"/>
      <c r="G1020" s="29"/>
      <c r="H1020" s="30"/>
    </row>
    <row r="1021">
      <c r="B1021" s="12">
        <v>2.0</v>
      </c>
      <c r="C1021" s="13"/>
      <c r="D1021" s="12"/>
      <c r="E1021" s="12"/>
      <c r="F1021" s="12"/>
      <c r="G1021" s="29"/>
      <c r="H1021" s="30"/>
    </row>
    <row r="1022">
      <c r="B1022" s="12">
        <v>3.0</v>
      </c>
      <c r="C1022" s="13"/>
      <c r="D1022" s="12"/>
      <c r="E1022" s="12"/>
      <c r="F1022" s="12"/>
      <c r="G1022" s="29"/>
      <c r="H1022" s="30"/>
    </row>
    <row r="1023">
      <c r="B1023" s="20" t="s">
        <v>15</v>
      </c>
      <c r="C1023" s="4"/>
      <c r="D1023" s="5"/>
      <c r="E1023" s="9">
        <f>SUM(E1020:E1022)</f>
        <v>0</v>
      </c>
      <c r="F1023" s="12"/>
      <c r="G1023" s="29"/>
      <c r="H1023" s="30"/>
    </row>
    <row r="1024">
      <c r="B1024" s="32" t="s">
        <v>24</v>
      </c>
      <c r="C1024" s="4"/>
      <c r="D1024" s="4"/>
      <c r="E1024" s="4"/>
      <c r="F1024" s="5"/>
      <c r="G1024" s="29"/>
      <c r="H1024" s="30"/>
    </row>
    <row r="1025">
      <c r="B1025" s="9" t="s">
        <v>2</v>
      </c>
      <c r="C1025" s="33" t="s">
        <v>25</v>
      </c>
      <c r="D1025" s="33" t="s">
        <v>26</v>
      </c>
      <c r="E1025" s="9" t="s">
        <v>5</v>
      </c>
      <c r="F1025" s="9" t="s">
        <v>6</v>
      </c>
      <c r="G1025" s="29"/>
      <c r="H1025" s="30"/>
    </row>
    <row r="1026">
      <c r="B1026" s="12">
        <v>1.0</v>
      </c>
      <c r="C1026" s="13"/>
      <c r="D1026" s="13"/>
      <c r="E1026" s="12"/>
      <c r="F1026" s="12"/>
      <c r="G1026" s="29"/>
      <c r="H1026" s="30"/>
    </row>
    <row r="1027">
      <c r="B1027" s="12">
        <v>2.0</v>
      </c>
      <c r="C1027" s="13"/>
      <c r="D1027" s="13"/>
      <c r="E1027" s="12"/>
      <c r="F1027" s="12"/>
      <c r="G1027" s="29"/>
      <c r="H1027" s="30"/>
    </row>
    <row r="1028">
      <c r="B1028" s="12">
        <v>3.0</v>
      </c>
      <c r="C1028" s="12"/>
      <c r="D1028" s="12"/>
      <c r="E1028" s="12"/>
      <c r="F1028" s="12"/>
      <c r="G1028" s="29"/>
      <c r="H1028" s="30"/>
    </row>
    <row r="1029">
      <c r="B1029" s="12">
        <v>4.0</v>
      </c>
      <c r="C1029" s="12"/>
      <c r="D1029" s="12"/>
      <c r="E1029" s="12"/>
      <c r="F1029" s="12"/>
      <c r="G1029" s="29"/>
      <c r="H1029" s="30"/>
    </row>
    <row r="1030">
      <c r="B1030" s="12">
        <v>5.0</v>
      </c>
      <c r="C1030" s="12"/>
      <c r="D1030" s="12"/>
      <c r="E1030" s="12"/>
      <c r="F1030" s="12"/>
      <c r="G1030" s="29"/>
      <c r="H1030" s="30"/>
    </row>
    <row r="1031">
      <c r="B1031" s="12">
        <v>6.0</v>
      </c>
      <c r="C1031" s="12"/>
      <c r="D1031" s="12"/>
      <c r="E1031" s="12"/>
      <c r="F1031" s="12"/>
      <c r="G1031" s="10"/>
      <c r="H1031" s="11"/>
    </row>
    <row r="1032">
      <c r="B1032" s="34"/>
    </row>
    <row r="1034">
      <c r="A1034" s="1"/>
      <c r="B1034" s="3">
        <v>45802.0</v>
      </c>
      <c r="C1034" s="4"/>
      <c r="D1034" s="4"/>
      <c r="E1034" s="4"/>
      <c r="F1034" s="4"/>
      <c r="G1034" s="4"/>
      <c r="H1034" s="5"/>
    </row>
    <row r="1035">
      <c r="B1035" s="6" t="s">
        <v>0</v>
      </c>
      <c r="C1035" s="4"/>
      <c r="D1035" s="4"/>
      <c r="E1035" s="4"/>
      <c r="F1035" s="5"/>
      <c r="G1035" s="7" t="s">
        <v>1</v>
      </c>
      <c r="H1035" s="8"/>
    </row>
    <row r="1036">
      <c r="B1036" s="9" t="s">
        <v>2</v>
      </c>
      <c r="C1036" s="9" t="s">
        <v>3</v>
      </c>
      <c r="D1036" s="9" t="s">
        <v>4</v>
      </c>
      <c r="E1036" s="9" t="s">
        <v>5</v>
      </c>
      <c r="F1036" s="9" t="s">
        <v>6</v>
      </c>
      <c r="G1036" s="10"/>
      <c r="H1036" s="11"/>
    </row>
    <row r="1037">
      <c r="B1037" s="12">
        <v>1.0</v>
      </c>
      <c r="C1037" s="13"/>
      <c r="D1037" s="13"/>
      <c r="E1037" s="13"/>
      <c r="F1037" s="13"/>
      <c r="G1037" s="14" t="s">
        <v>7</v>
      </c>
      <c r="H1037" s="15">
        <f>H994 - SUMIF(F1037:F1046, "SR A/C - HDFC", E1037:E1046)-SUMIF(F1063:F1065, "SR A/C - HDFC", E1063:E1065)-SUMIF(F1057:F1059, "SR A/C - HDFC", E1057:E1059)+SUMIF(F1051:F1053, "SR A/C - HDFC", E1051:E1053)+SUMIF(F1069:F1074, "SR A/C - HDFC", E1069:E1074)</f>
        <v>3303.73</v>
      </c>
    </row>
    <row r="1038">
      <c r="B1038" s="12">
        <v>2.0</v>
      </c>
      <c r="C1038" s="12"/>
      <c r="D1038" s="12"/>
      <c r="E1038" s="12"/>
      <c r="F1038" s="12"/>
      <c r="G1038" s="14" t="s">
        <v>8</v>
      </c>
      <c r="H1038" s="15">
        <f>H995 - SUMIF(F1037:F1046, "DP A/C - Salary", E1037:E1046)-SUMIF(F1063:F1065, "DP A/C - Salary", E1063:E1065)-SUMIF(F1057:F1059, "DP A/C - Salary", E1057:E1059)+SUMIF(F1051:F1053, "DP A/C - Salary", E1051:E1053)+SUMIF(F1069:F1074, "DP A/C - Salary", E1069:E1074)</f>
        <v>5928</v>
      </c>
    </row>
    <row r="1039">
      <c r="B1039" s="12">
        <v>3.0</v>
      </c>
      <c r="C1039" s="12"/>
      <c r="D1039" s="12"/>
      <c r="E1039" s="12"/>
      <c r="F1039" s="12"/>
      <c r="G1039" s="14" t="s">
        <v>9</v>
      </c>
      <c r="H1039" s="15">
        <f>H996 - SUMIF(F1037:F1046, "SR CASH", E1037:E1046)-SUMIF(F1063:F1065, "SR CASH", E1063:E1065)-SUMIF(F1057:F1059, "SR CASH", E1057:E1059)+SUMIF(F1051:F1053, "SR CASH", E1051:E1053)+SUMIF(F1069:F1074, "SR CASH", E1069:E1074)</f>
        <v>1633</v>
      </c>
    </row>
    <row r="1040">
      <c r="B1040" s="12">
        <v>4.0</v>
      </c>
      <c r="C1040" s="12"/>
      <c r="D1040" s="12"/>
      <c r="E1040" s="12"/>
      <c r="F1040" s="12"/>
      <c r="G1040" s="14" t="s">
        <v>10</v>
      </c>
      <c r="H1040" s="15">
        <f>H997 - SUMIF(F1037:F1046, "DP CASH", E1037:E1046)-SUMIF(F1063:F1065, "DP CASH", E1063:E1065)-SUMIF(F1057:F1059, "DP CASH", E1057:E1059)+SUMIF(F1051:F1053, "DP CASH", E1051:E1053)+SUMIF(F1069:F1074, "DP CASH", E1069:E1074)</f>
        <v>839</v>
      </c>
    </row>
    <row r="1041">
      <c r="B1041" s="12">
        <v>5.0</v>
      </c>
      <c r="C1041" s="12"/>
      <c r="D1041" s="12"/>
      <c r="E1041" s="12"/>
      <c r="F1041" s="12"/>
      <c r="G1041" s="14" t="s">
        <v>11</v>
      </c>
      <c r="H1041" s="15">
        <f>H998 - SUMIF(F1037:F1046, "SR A/C - TDCC", E1037:E1046)-SUMIF(F1063:F1065, "SR A/C - TDCC", E1063:E1065)-SUMIF(F1057:F1059, "SR A/C - TDCC", E1057:E1059)+SUMIF(F1051:F1053, "SR A/C - TDCC", E1051:E1053)+SUMIF(F1069:F1074, "SR A/C - TDCC", E1069:E1074)</f>
        <v>106373.4</v>
      </c>
    </row>
    <row r="1042">
      <c r="B1042" s="12">
        <v>6.0</v>
      </c>
      <c r="C1042" s="12"/>
      <c r="D1042" s="12"/>
      <c r="E1042" s="12"/>
      <c r="F1042" s="12"/>
      <c r="G1042" s="14" t="s">
        <v>12</v>
      </c>
      <c r="H1042" s="15">
        <f>H999 - SUMIF(F1037:F1046, "DP A/C - IPPB", E1037:E1046)-SUMIF(F1063:F1065, "DP A/C - IPPB", E1063:E1065)-SUMIF(F1057:F1059, "DP A/C - IPPB", E1057:E1059)+SUMIF(F1051:F1053, "DP A/C - IPPB", E1051:E1053)+SUMIF(F1069:F1074, "DP A/C - IPPB", E1069:E1074)</f>
        <v>50</v>
      </c>
    </row>
    <row r="1043">
      <c r="B1043" s="12">
        <v>7.0</v>
      </c>
      <c r="C1043" s="12"/>
      <c r="D1043" s="12"/>
      <c r="E1043" s="12"/>
      <c r="F1043" s="12"/>
      <c r="G1043" s="16"/>
      <c r="H1043" s="5"/>
    </row>
    <row r="1044">
      <c r="B1044" s="12">
        <v>8.0</v>
      </c>
      <c r="C1044" s="12"/>
      <c r="D1044" s="12"/>
      <c r="E1044" s="12"/>
      <c r="F1044" s="12"/>
      <c r="G1044" s="17" t="s">
        <v>13</v>
      </c>
      <c r="H1044" s="5"/>
    </row>
    <row r="1045">
      <c r="B1045" s="12">
        <v>9.0</v>
      </c>
      <c r="C1045" s="12"/>
      <c r="D1045" s="12"/>
      <c r="E1045" s="12"/>
      <c r="F1045" s="12"/>
      <c r="G1045" s="18">
        <f>E1047+G1002</f>
        <v>0</v>
      </c>
      <c r="H1045" s="5"/>
    </row>
    <row r="1046">
      <c r="B1046" s="12">
        <v>10.0</v>
      </c>
      <c r="C1046" s="12"/>
      <c r="D1046" s="12"/>
      <c r="E1046" s="12"/>
      <c r="F1046" s="12"/>
      <c r="G1046" s="19" t="s">
        <v>14</v>
      </c>
      <c r="H1046" s="5"/>
    </row>
    <row r="1047">
      <c r="B1047" s="20" t="s">
        <v>15</v>
      </c>
      <c r="C1047" s="4"/>
      <c r="D1047" s="5"/>
      <c r="E1047" s="9">
        <f>SUM(E1037:E1046)</f>
        <v>0</v>
      </c>
      <c r="F1047" s="12"/>
      <c r="G1047" s="16">
        <f>E1054+G1004</f>
        <v>0</v>
      </c>
      <c r="H1047" s="5"/>
    </row>
    <row r="1048">
      <c r="B1048" s="16"/>
      <c r="C1048" s="4"/>
      <c r="D1048" s="4"/>
      <c r="E1048" s="4"/>
      <c r="F1048" s="5"/>
      <c r="G1048" s="21" t="s">
        <v>16</v>
      </c>
      <c r="H1048" s="5"/>
      <c r="I1048" s="1"/>
    </row>
    <row r="1049">
      <c r="B1049" s="22" t="s">
        <v>17</v>
      </c>
      <c r="C1049" s="4"/>
      <c r="D1049" s="4"/>
      <c r="E1049" s="4"/>
      <c r="F1049" s="5"/>
      <c r="G1049" s="16">
        <f>E1060+G1006-SUMIF(C1051:C1053,"Reimbursement",E1051:E1053)</f>
        <v>0</v>
      </c>
      <c r="H1049" s="5"/>
    </row>
    <row r="1050">
      <c r="B1050" s="9" t="s">
        <v>2</v>
      </c>
      <c r="C1050" s="23" t="s">
        <v>18</v>
      </c>
      <c r="D1050" s="20" t="s">
        <v>4</v>
      </c>
      <c r="E1050" s="9" t="s">
        <v>5</v>
      </c>
      <c r="F1050" s="9" t="s">
        <v>6</v>
      </c>
      <c r="G1050" s="24" t="s">
        <v>19</v>
      </c>
      <c r="H1050" s="5"/>
    </row>
    <row r="1051">
      <c r="B1051" s="12">
        <v>1.0</v>
      </c>
      <c r="C1051" s="25"/>
      <c r="D1051" s="13"/>
      <c r="E1051" s="13"/>
      <c r="F1051" s="13"/>
      <c r="G1051" s="26">
        <f>E1066+G1008</f>
        <v>0</v>
      </c>
      <c r="H1051" s="5"/>
    </row>
    <row r="1052">
      <c r="B1052" s="12">
        <v>2.0</v>
      </c>
      <c r="C1052" s="28"/>
      <c r="D1052" s="12"/>
      <c r="E1052" s="12"/>
      <c r="F1052" s="12"/>
      <c r="G1052" s="27"/>
      <c r="H1052" s="8"/>
    </row>
    <row r="1053">
      <c r="B1053" s="12">
        <v>3.0</v>
      </c>
      <c r="C1053" s="28"/>
      <c r="D1053" s="12"/>
      <c r="E1053" s="12"/>
      <c r="F1053" s="12"/>
      <c r="G1053" s="29"/>
      <c r="H1053" s="30"/>
    </row>
    <row r="1054">
      <c r="B1054" s="20" t="s">
        <v>15</v>
      </c>
      <c r="C1054" s="4"/>
      <c r="D1054" s="5"/>
      <c r="E1054" s="9">
        <f>SUM(E1051:E1053)</f>
        <v>0</v>
      </c>
      <c r="F1054" s="12"/>
      <c r="G1054" s="29"/>
      <c r="H1054" s="30"/>
    </row>
    <row r="1055">
      <c r="B1055" s="31" t="s">
        <v>20</v>
      </c>
      <c r="C1055" s="4"/>
      <c r="D1055" s="4"/>
      <c r="E1055" s="4"/>
      <c r="F1055" s="5"/>
      <c r="G1055" s="29"/>
      <c r="H1055" s="30"/>
    </row>
    <row r="1056">
      <c r="B1056" s="9" t="s">
        <v>2</v>
      </c>
      <c r="C1056" s="23" t="s">
        <v>21</v>
      </c>
      <c r="D1056" s="20" t="s">
        <v>4</v>
      </c>
      <c r="E1056" s="9" t="s">
        <v>5</v>
      </c>
      <c r="F1056" s="9" t="s">
        <v>6</v>
      </c>
      <c r="G1056" s="29"/>
      <c r="H1056" s="30"/>
    </row>
    <row r="1057">
      <c r="B1057" s="12">
        <v>1.0</v>
      </c>
      <c r="C1057" s="28"/>
      <c r="D1057" s="12"/>
      <c r="E1057" s="12"/>
      <c r="F1057" s="12"/>
      <c r="G1057" s="29"/>
      <c r="H1057" s="30"/>
    </row>
    <row r="1058">
      <c r="B1058" s="12">
        <v>2.0</v>
      </c>
      <c r="C1058" s="13"/>
      <c r="D1058" s="12"/>
      <c r="E1058" s="12"/>
      <c r="F1058" s="12"/>
      <c r="G1058" s="29"/>
      <c r="H1058" s="30"/>
    </row>
    <row r="1059">
      <c r="B1059" s="12">
        <v>3.0</v>
      </c>
      <c r="C1059" s="13"/>
      <c r="D1059" s="12"/>
      <c r="E1059" s="12"/>
      <c r="F1059" s="12"/>
      <c r="G1059" s="29"/>
      <c r="H1059" s="30"/>
    </row>
    <row r="1060">
      <c r="B1060" s="20" t="s">
        <v>15</v>
      </c>
      <c r="C1060" s="4"/>
      <c r="D1060" s="5"/>
      <c r="E1060" s="9">
        <f>SUM(E1057:E1059)</f>
        <v>0</v>
      </c>
      <c r="F1060" s="12"/>
      <c r="G1060" s="29"/>
      <c r="H1060" s="30"/>
    </row>
    <row r="1061">
      <c r="B1061" s="32" t="s">
        <v>22</v>
      </c>
      <c r="C1061" s="4"/>
      <c r="D1061" s="4"/>
      <c r="E1061" s="4"/>
      <c r="F1061" s="5"/>
      <c r="G1061" s="29"/>
      <c r="H1061" s="30"/>
    </row>
    <row r="1062">
      <c r="B1062" s="9" t="s">
        <v>2</v>
      </c>
      <c r="C1062" s="23" t="s">
        <v>23</v>
      </c>
      <c r="D1062" s="20" t="s">
        <v>4</v>
      </c>
      <c r="E1062" s="9" t="s">
        <v>5</v>
      </c>
      <c r="F1062" s="9" t="s">
        <v>6</v>
      </c>
      <c r="G1062" s="29"/>
      <c r="H1062" s="30"/>
    </row>
    <row r="1063">
      <c r="B1063" s="12">
        <v>1.0</v>
      </c>
      <c r="C1063" s="28"/>
      <c r="D1063" s="12"/>
      <c r="E1063" s="12"/>
      <c r="F1063" s="12"/>
      <c r="G1063" s="29"/>
      <c r="H1063" s="30"/>
    </row>
    <row r="1064">
      <c r="B1064" s="12">
        <v>2.0</v>
      </c>
      <c r="C1064" s="13"/>
      <c r="D1064" s="12"/>
      <c r="E1064" s="12"/>
      <c r="F1064" s="12"/>
      <c r="G1064" s="29"/>
      <c r="H1064" s="30"/>
    </row>
    <row r="1065">
      <c r="B1065" s="12">
        <v>3.0</v>
      </c>
      <c r="C1065" s="13"/>
      <c r="D1065" s="12"/>
      <c r="E1065" s="12"/>
      <c r="F1065" s="12"/>
      <c r="G1065" s="29"/>
      <c r="H1065" s="30"/>
    </row>
    <row r="1066">
      <c r="B1066" s="20" t="s">
        <v>15</v>
      </c>
      <c r="C1066" s="4"/>
      <c r="D1066" s="5"/>
      <c r="E1066" s="9">
        <f>SUM(E1063:E1065)</f>
        <v>0</v>
      </c>
      <c r="F1066" s="12"/>
      <c r="G1066" s="29"/>
      <c r="H1066" s="30"/>
    </row>
    <row r="1067">
      <c r="B1067" s="32" t="s">
        <v>24</v>
      </c>
      <c r="C1067" s="4"/>
      <c r="D1067" s="4"/>
      <c r="E1067" s="4"/>
      <c r="F1067" s="5"/>
      <c r="G1067" s="29"/>
      <c r="H1067" s="30"/>
    </row>
    <row r="1068">
      <c r="B1068" s="9" t="s">
        <v>2</v>
      </c>
      <c r="C1068" s="33" t="s">
        <v>25</v>
      </c>
      <c r="D1068" s="33" t="s">
        <v>26</v>
      </c>
      <c r="E1068" s="9" t="s">
        <v>5</v>
      </c>
      <c r="F1068" s="9" t="s">
        <v>6</v>
      </c>
      <c r="G1068" s="29"/>
      <c r="H1068" s="30"/>
    </row>
    <row r="1069">
      <c r="B1069" s="12">
        <v>1.0</v>
      </c>
      <c r="C1069" s="13"/>
      <c r="D1069" s="13"/>
      <c r="E1069" s="12"/>
      <c r="F1069" s="12"/>
      <c r="G1069" s="29"/>
      <c r="H1069" s="30"/>
    </row>
    <row r="1070">
      <c r="B1070" s="12">
        <v>2.0</v>
      </c>
      <c r="C1070" s="13"/>
      <c r="D1070" s="13"/>
      <c r="E1070" s="12"/>
      <c r="F1070" s="12"/>
      <c r="G1070" s="29"/>
      <c r="H1070" s="30"/>
    </row>
    <row r="1071">
      <c r="B1071" s="12">
        <v>3.0</v>
      </c>
      <c r="C1071" s="12"/>
      <c r="D1071" s="12"/>
      <c r="E1071" s="12"/>
      <c r="F1071" s="12"/>
      <c r="G1071" s="29"/>
      <c r="H1071" s="30"/>
    </row>
    <row r="1072">
      <c r="B1072" s="12">
        <v>4.0</v>
      </c>
      <c r="C1072" s="12"/>
      <c r="D1072" s="12"/>
      <c r="E1072" s="12"/>
      <c r="F1072" s="12"/>
      <c r="G1072" s="29"/>
      <c r="H1072" s="30"/>
    </row>
    <row r="1073">
      <c r="B1073" s="12">
        <v>5.0</v>
      </c>
      <c r="C1073" s="12"/>
      <c r="D1073" s="12"/>
      <c r="E1073" s="12"/>
      <c r="F1073" s="12"/>
      <c r="G1073" s="29"/>
      <c r="H1073" s="30"/>
    </row>
    <row r="1074">
      <c r="B1074" s="12">
        <v>6.0</v>
      </c>
      <c r="C1074" s="12"/>
      <c r="D1074" s="12"/>
      <c r="E1074" s="12"/>
      <c r="F1074" s="12"/>
      <c r="G1074" s="10"/>
      <c r="H1074" s="11"/>
    </row>
    <row r="1075">
      <c r="B1075" s="34"/>
    </row>
    <row r="1077">
      <c r="A1077" s="1"/>
      <c r="B1077" s="3">
        <v>45803.0</v>
      </c>
      <c r="C1077" s="4"/>
      <c r="D1077" s="4"/>
      <c r="E1077" s="4"/>
      <c r="F1077" s="4"/>
      <c r="G1077" s="4"/>
      <c r="H1077" s="5"/>
    </row>
    <row r="1078">
      <c r="B1078" s="6" t="s">
        <v>0</v>
      </c>
      <c r="C1078" s="4"/>
      <c r="D1078" s="4"/>
      <c r="E1078" s="4"/>
      <c r="F1078" s="5"/>
      <c r="G1078" s="7" t="s">
        <v>1</v>
      </c>
      <c r="H1078" s="8"/>
    </row>
    <row r="1079">
      <c r="B1079" s="9" t="s">
        <v>2</v>
      </c>
      <c r="C1079" s="9" t="s">
        <v>3</v>
      </c>
      <c r="D1079" s="9" t="s">
        <v>4</v>
      </c>
      <c r="E1079" s="9" t="s">
        <v>5</v>
      </c>
      <c r="F1079" s="9" t="s">
        <v>6</v>
      </c>
      <c r="G1079" s="10"/>
      <c r="H1079" s="11"/>
    </row>
    <row r="1080">
      <c r="B1080" s="12">
        <v>1.0</v>
      </c>
      <c r="C1080" s="13"/>
      <c r="D1080" s="13"/>
      <c r="E1080" s="13"/>
      <c r="F1080" s="12"/>
      <c r="G1080" s="14" t="s">
        <v>7</v>
      </c>
      <c r="H1080" s="15">
        <f>H1037 - SUMIF(F1080:F1089, "SR A/C - HDFC", E1080:E1089)-SUMIF(F1106:F1108, "SR A/C - HDFC", E1106:E1108)-SUMIF(F1100:F1102, "SR A/C - HDFC", E1100:E1102)+SUMIF(F1094:F1096, "SR A/C - HDFC", E1094:E1096)+SUMIF(F1112:F1117, "SR A/C - HDFC", E1112:E1117)</f>
        <v>3303.73</v>
      </c>
    </row>
    <row r="1081">
      <c r="B1081" s="12">
        <v>2.0</v>
      </c>
      <c r="C1081" s="13"/>
      <c r="D1081" s="13"/>
      <c r="E1081" s="13"/>
      <c r="F1081" s="13"/>
      <c r="G1081" s="14" t="s">
        <v>8</v>
      </c>
      <c r="H1081" s="15">
        <f>H1038 - SUMIF(F1080:F1089, "DP A/C - Salary", E1080:E1089)-SUMIF(F1106:F1108, "DP A/C - Salary", E1106:E1108)-SUMIF(F1100:F1102, "DP A/C - Salary", E1100:E1102)+SUMIF(F1094:F1096, "DP A/C - Salary", E1094:E1096)+SUMIF(F1112:F1117, "DP A/C - Salary", E1112:E1117)</f>
        <v>5928</v>
      </c>
    </row>
    <row r="1082">
      <c r="B1082" s="12">
        <v>3.0</v>
      </c>
      <c r="C1082" s="13"/>
      <c r="D1082" s="13"/>
      <c r="E1082" s="13"/>
      <c r="F1082" s="12"/>
      <c r="G1082" s="14" t="s">
        <v>9</v>
      </c>
      <c r="H1082" s="15">
        <f>H1039 - SUMIF(F1080:F1089, "SR CASH", E1080:E1089)-SUMIF(F1106:F1108, "SR CASH", E1106:E1108)-SUMIF(F1100:F1102, "SR CASH", E1100:E1102)+SUMIF(F1094:F1096, "SR CASH", E1094:E1096)+SUMIF(F1112:F1117, "SR CASH", E1112:E1117)</f>
        <v>1633</v>
      </c>
    </row>
    <row r="1083">
      <c r="B1083" s="12">
        <v>4.0</v>
      </c>
      <c r="C1083" s="13"/>
      <c r="D1083" s="13"/>
      <c r="E1083" s="13"/>
      <c r="F1083" s="13"/>
      <c r="G1083" s="14" t="s">
        <v>10</v>
      </c>
      <c r="H1083" s="15">
        <f>H1040 - SUMIF(F1080:F1089, "DP CASH", E1080:E1089)-SUMIF(F1106:F1108, "DP CASH", E1106:E1108)-SUMIF(F1100:F1102, "DP CASH", E1100:E1102)+SUMIF(F1094:F1096, "DP CASH", E1094:E1096)+SUMIF(F1112:F1117, "DP CASH", E1112:E1117)</f>
        <v>839</v>
      </c>
    </row>
    <row r="1084">
      <c r="B1084" s="12">
        <v>5.0</v>
      </c>
      <c r="C1084" s="13"/>
      <c r="D1084" s="13"/>
      <c r="E1084" s="13"/>
      <c r="F1084" s="13"/>
      <c r="G1084" s="14" t="s">
        <v>11</v>
      </c>
      <c r="H1084" s="15">
        <f>H1041 - SUMIF(F1080:F1089, "SR A/C - TDCC", E1080:E1089)-SUMIF(F1106:F1108, "SR A/C - TDCC", E1106:E1108)-SUMIF(F1100:F1102, "SR A/C - TDCC", E1100:E1102)+SUMIF(F1094:F1096, "SR A/C - TDCC", E1094:E1096)+SUMIF(F1112:F1117, "SR A/C - TDCC", E1112:E1117)</f>
        <v>106373.4</v>
      </c>
    </row>
    <row r="1085">
      <c r="B1085" s="12">
        <v>6.0</v>
      </c>
      <c r="C1085" s="12"/>
      <c r="D1085" s="12"/>
      <c r="E1085" s="12"/>
      <c r="F1085" s="12"/>
      <c r="G1085" s="14" t="s">
        <v>12</v>
      </c>
      <c r="H1085" s="15">
        <f>H1042 - SUMIF(F1080:F1089, "DP A/C - IPPB", E1080:E1089)-SUMIF(F1106:F1108, "DP A/C - IPPB", E1106:E1108)-SUMIF(F1100:F1102, "DP A/C - IPPB", E1100:E1102)+SUMIF(F1094:F1096, "DP A/C - IPPB", E1094:E1096)+SUMIF(F1112:F1117, "DP A/C - IPPB", E1112:E1117)</f>
        <v>50</v>
      </c>
    </row>
    <row r="1086">
      <c r="B1086" s="12">
        <v>7.0</v>
      </c>
      <c r="C1086" s="12"/>
      <c r="D1086" s="12"/>
      <c r="E1086" s="12"/>
      <c r="F1086" s="12"/>
      <c r="G1086" s="16"/>
      <c r="H1086" s="5"/>
    </row>
    <row r="1087">
      <c r="B1087" s="12">
        <v>8.0</v>
      </c>
      <c r="C1087" s="12"/>
      <c r="D1087" s="12"/>
      <c r="E1087" s="12"/>
      <c r="F1087" s="12"/>
      <c r="G1087" s="17" t="s">
        <v>13</v>
      </c>
      <c r="H1087" s="5"/>
    </row>
    <row r="1088">
      <c r="B1088" s="12">
        <v>9.0</v>
      </c>
      <c r="C1088" s="12"/>
      <c r="D1088" s="12"/>
      <c r="E1088" s="12"/>
      <c r="F1088" s="12"/>
      <c r="G1088" s="18">
        <f>E1090+G1045</f>
        <v>0</v>
      </c>
      <c r="H1088" s="5"/>
    </row>
    <row r="1089">
      <c r="B1089" s="12">
        <v>10.0</v>
      </c>
      <c r="C1089" s="12"/>
      <c r="D1089" s="12"/>
      <c r="E1089" s="12"/>
      <c r="F1089" s="12"/>
      <c r="G1089" s="19" t="s">
        <v>14</v>
      </c>
      <c r="H1089" s="5"/>
    </row>
    <row r="1090">
      <c r="B1090" s="20" t="s">
        <v>15</v>
      </c>
      <c r="C1090" s="4"/>
      <c r="D1090" s="5"/>
      <c r="E1090" s="9">
        <f>SUM(E1080:E1089)</f>
        <v>0</v>
      </c>
      <c r="F1090" s="12"/>
      <c r="G1090" s="16">
        <f>E1097+G1047</f>
        <v>0</v>
      </c>
      <c r="H1090" s="5"/>
    </row>
    <row r="1091">
      <c r="B1091" s="16"/>
      <c r="C1091" s="4"/>
      <c r="D1091" s="4"/>
      <c r="E1091" s="4"/>
      <c r="F1091" s="5"/>
      <c r="G1091" s="21" t="s">
        <v>16</v>
      </c>
      <c r="H1091" s="5"/>
      <c r="I1091" s="1"/>
    </row>
    <row r="1092">
      <c r="B1092" s="22" t="s">
        <v>17</v>
      </c>
      <c r="C1092" s="4"/>
      <c r="D1092" s="4"/>
      <c r="E1092" s="4"/>
      <c r="F1092" s="5"/>
      <c r="G1092" s="16">
        <f>E1103+G1049-SUMIF(C1094:C1096,"Reimbursement",E1094:E1096)</f>
        <v>0</v>
      </c>
      <c r="H1092" s="5"/>
    </row>
    <row r="1093">
      <c r="B1093" s="9" t="s">
        <v>2</v>
      </c>
      <c r="C1093" s="23" t="s">
        <v>18</v>
      </c>
      <c r="D1093" s="20" t="s">
        <v>4</v>
      </c>
      <c r="E1093" s="9" t="s">
        <v>5</v>
      </c>
      <c r="F1093" s="9" t="s">
        <v>6</v>
      </c>
      <c r="G1093" s="24" t="s">
        <v>19</v>
      </c>
      <c r="H1093" s="5"/>
    </row>
    <row r="1094">
      <c r="B1094" s="12">
        <v>1.0</v>
      </c>
      <c r="C1094" s="28"/>
      <c r="D1094" s="12"/>
      <c r="E1094" s="12"/>
      <c r="F1094" s="12"/>
      <c r="G1094" s="26">
        <f>E1109+G1051</f>
        <v>0</v>
      </c>
      <c r="H1094" s="5"/>
    </row>
    <row r="1095">
      <c r="B1095" s="12">
        <v>2.0</v>
      </c>
      <c r="C1095" s="28"/>
      <c r="D1095" s="12"/>
      <c r="E1095" s="12"/>
      <c r="F1095" s="12"/>
      <c r="G1095" s="27"/>
      <c r="H1095" s="8"/>
    </row>
    <row r="1096">
      <c r="B1096" s="12">
        <v>3.0</v>
      </c>
      <c r="C1096" s="28"/>
      <c r="D1096" s="12"/>
      <c r="E1096" s="12"/>
      <c r="F1096" s="12"/>
      <c r="G1096" s="29"/>
      <c r="H1096" s="30"/>
    </row>
    <row r="1097">
      <c r="B1097" s="20" t="s">
        <v>15</v>
      </c>
      <c r="C1097" s="4"/>
      <c r="D1097" s="5"/>
      <c r="E1097" s="9">
        <f>SUM(E1094:E1096)</f>
        <v>0</v>
      </c>
      <c r="F1097" s="12"/>
      <c r="G1097" s="29"/>
      <c r="H1097" s="30"/>
    </row>
    <row r="1098">
      <c r="B1098" s="31" t="s">
        <v>20</v>
      </c>
      <c r="C1098" s="4"/>
      <c r="D1098" s="4"/>
      <c r="E1098" s="4"/>
      <c r="F1098" s="5"/>
      <c r="G1098" s="29"/>
      <c r="H1098" s="30"/>
    </row>
    <row r="1099">
      <c r="B1099" s="9" t="s">
        <v>2</v>
      </c>
      <c r="C1099" s="23" t="s">
        <v>21</v>
      </c>
      <c r="D1099" s="20" t="s">
        <v>4</v>
      </c>
      <c r="E1099" s="9" t="s">
        <v>5</v>
      </c>
      <c r="F1099" s="9" t="s">
        <v>6</v>
      </c>
      <c r="G1099" s="29"/>
      <c r="H1099" s="30"/>
    </row>
    <row r="1100">
      <c r="B1100" s="12">
        <v>1.0</v>
      </c>
      <c r="C1100" s="28"/>
      <c r="D1100" s="12"/>
      <c r="E1100" s="12"/>
      <c r="F1100" s="12"/>
      <c r="G1100" s="29"/>
      <c r="H1100" s="30"/>
    </row>
    <row r="1101">
      <c r="B1101" s="12">
        <v>2.0</v>
      </c>
      <c r="C1101" s="13"/>
      <c r="D1101" s="12"/>
      <c r="E1101" s="12"/>
      <c r="F1101" s="12"/>
      <c r="G1101" s="29"/>
      <c r="H1101" s="30"/>
    </row>
    <row r="1102">
      <c r="B1102" s="12">
        <v>3.0</v>
      </c>
      <c r="C1102" s="13"/>
      <c r="D1102" s="12"/>
      <c r="E1102" s="12"/>
      <c r="F1102" s="12"/>
      <c r="G1102" s="29"/>
      <c r="H1102" s="30"/>
    </row>
    <row r="1103">
      <c r="B1103" s="20" t="s">
        <v>15</v>
      </c>
      <c r="C1103" s="4"/>
      <c r="D1103" s="5"/>
      <c r="E1103" s="9">
        <f>SUM(E1100:E1102)</f>
        <v>0</v>
      </c>
      <c r="F1103" s="12"/>
      <c r="G1103" s="29"/>
      <c r="H1103" s="30"/>
    </row>
    <row r="1104">
      <c r="B1104" s="32" t="s">
        <v>22</v>
      </c>
      <c r="C1104" s="4"/>
      <c r="D1104" s="4"/>
      <c r="E1104" s="4"/>
      <c r="F1104" s="5"/>
      <c r="G1104" s="29"/>
      <c r="H1104" s="30"/>
    </row>
    <row r="1105">
      <c r="B1105" s="9" t="s">
        <v>2</v>
      </c>
      <c r="C1105" s="23" t="s">
        <v>23</v>
      </c>
      <c r="D1105" s="20" t="s">
        <v>4</v>
      </c>
      <c r="E1105" s="9" t="s">
        <v>5</v>
      </c>
      <c r="F1105" s="9" t="s">
        <v>6</v>
      </c>
      <c r="G1105" s="29"/>
      <c r="H1105" s="30"/>
    </row>
    <row r="1106">
      <c r="B1106" s="12">
        <v>1.0</v>
      </c>
      <c r="C1106" s="28"/>
      <c r="D1106" s="12"/>
      <c r="E1106" s="12"/>
      <c r="F1106" s="12"/>
      <c r="G1106" s="29"/>
      <c r="H1106" s="30"/>
    </row>
    <row r="1107">
      <c r="B1107" s="12">
        <v>2.0</v>
      </c>
      <c r="C1107" s="13"/>
      <c r="D1107" s="12"/>
      <c r="E1107" s="12"/>
      <c r="F1107" s="12"/>
      <c r="G1107" s="29"/>
      <c r="H1107" s="30"/>
    </row>
    <row r="1108">
      <c r="B1108" s="12">
        <v>3.0</v>
      </c>
      <c r="C1108" s="13"/>
      <c r="D1108" s="12"/>
      <c r="E1108" s="12"/>
      <c r="F1108" s="12"/>
      <c r="G1108" s="29"/>
      <c r="H1108" s="30"/>
    </row>
    <row r="1109">
      <c r="B1109" s="20" t="s">
        <v>15</v>
      </c>
      <c r="C1109" s="4"/>
      <c r="D1109" s="5"/>
      <c r="E1109" s="9">
        <f>SUM(E1106:E1108)</f>
        <v>0</v>
      </c>
      <c r="F1109" s="12"/>
      <c r="G1109" s="29"/>
      <c r="H1109" s="30"/>
    </row>
    <row r="1110">
      <c r="B1110" s="32" t="s">
        <v>24</v>
      </c>
      <c r="C1110" s="4"/>
      <c r="D1110" s="4"/>
      <c r="E1110" s="4"/>
      <c r="F1110" s="5"/>
      <c r="G1110" s="29"/>
      <c r="H1110" s="30"/>
    </row>
    <row r="1111">
      <c r="B1111" s="9" t="s">
        <v>2</v>
      </c>
      <c r="C1111" s="33" t="s">
        <v>25</v>
      </c>
      <c r="D1111" s="33" t="s">
        <v>26</v>
      </c>
      <c r="E1111" s="9" t="s">
        <v>5</v>
      </c>
      <c r="F1111" s="9" t="s">
        <v>6</v>
      </c>
      <c r="G1111" s="29"/>
      <c r="H1111" s="30"/>
    </row>
    <row r="1112">
      <c r="B1112" s="12">
        <v>1.0</v>
      </c>
      <c r="C1112" s="13"/>
      <c r="D1112" s="13"/>
      <c r="E1112" s="13"/>
      <c r="F1112" s="13"/>
      <c r="G1112" s="29"/>
      <c r="H1112" s="30"/>
    </row>
    <row r="1113">
      <c r="B1113" s="12">
        <v>2.0</v>
      </c>
      <c r="C1113" s="13"/>
      <c r="D1113" s="13"/>
      <c r="E1113" s="13"/>
      <c r="F1113" s="13"/>
      <c r="G1113" s="29"/>
      <c r="H1113" s="30"/>
    </row>
    <row r="1114">
      <c r="B1114" s="12">
        <v>3.0</v>
      </c>
      <c r="C1114" s="12"/>
      <c r="D1114" s="12"/>
      <c r="E1114" s="12"/>
      <c r="F1114" s="12"/>
      <c r="G1114" s="29"/>
      <c r="H1114" s="30"/>
    </row>
    <row r="1115">
      <c r="B1115" s="12">
        <v>4.0</v>
      </c>
      <c r="C1115" s="12"/>
      <c r="D1115" s="12"/>
      <c r="E1115" s="12"/>
      <c r="F1115" s="12"/>
      <c r="G1115" s="29"/>
      <c r="H1115" s="30"/>
    </row>
    <row r="1116">
      <c r="B1116" s="12">
        <v>5.0</v>
      </c>
      <c r="C1116" s="12"/>
      <c r="D1116" s="12"/>
      <c r="E1116" s="12"/>
      <c r="F1116" s="12"/>
      <c r="G1116" s="29"/>
      <c r="H1116" s="30"/>
    </row>
    <row r="1117">
      <c r="B1117" s="12">
        <v>6.0</v>
      </c>
      <c r="C1117" s="12"/>
      <c r="D1117" s="12"/>
      <c r="E1117" s="12"/>
      <c r="F1117" s="12"/>
      <c r="G1117" s="10"/>
      <c r="H1117" s="11"/>
    </row>
    <row r="1118">
      <c r="B1118" s="34"/>
    </row>
    <row r="1120">
      <c r="A1120" s="1"/>
      <c r="B1120" s="3">
        <v>45804.0</v>
      </c>
      <c r="C1120" s="4"/>
      <c r="D1120" s="4"/>
      <c r="E1120" s="4"/>
      <c r="F1120" s="4"/>
      <c r="G1120" s="4"/>
      <c r="H1120" s="5"/>
    </row>
    <row r="1121">
      <c r="B1121" s="6" t="s">
        <v>0</v>
      </c>
      <c r="C1121" s="4"/>
      <c r="D1121" s="4"/>
      <c r="E1121" s="4"/>
      <c r="F1121" s="5"/>
      <c r="G1121" s="7" t="s">
        <v>1</v>
      </c>
      <c r="H1121" s="8"/>
    </row>
    <row r="1122">
      <c r="B1122" s="9" t="s">
        <v>2</v>
      </c>
      <c r="C1122" s="9" t="s">
        <v>3</v>
      </c>
      <c r="D1122" s="9" t="s">
        <v>4</v>
      </c>
      <c r="E1122" s="9" t="s">
        <v>5</v>
      </c>
      <c r="F1122" s="9" t="s">
        <v>6</v>
      </c>
      <c r="G1122" s="10"/>
      <c r="H1122" s="11"/>
    </row>
    <row r="1123">
      <c r="B1123" s="12">
        <v>1.0</v>
      </c>
      <c r="C1123" s="13"/>
      <c r="D1123" s="13"/>
      <c r="E1123" s="13"/>
      <c r="F1123" s="13"/>
      <c r="G1123" s="14" t="s">
        <v>7</v>
      </c>
      <c r="H1123" s="15">
        <f>H1080 - SUMIF(F1123:F1132, "SR A/C - HDFC", E1123:E1132)-SUMIF(F1149:F1151, "SR A/C - HDFC", E1149:E1151)-SUMIF(F1143:F1145, "SR A/C - HDFC", E1143:E1145)+SUMIF(F1137:F1139, "SR A/C - HDFC", E1137:E1139)+SUMIF(F1155:F1160, "SR A/C - HDFC", E1155:E1160)</f>
        <v>3303.73</v>
      </c>
    </row>
    <row r="1124">
      <c r="B1124" s="12">
        <v>2.0</v>
      </c>
      <c r="C1124" s="13"/>
      <c r="D1124" s="13"/>
      <c r="E1124" s="13"/>
      <c r="F1124" s="13"/>
      <c r="G1124" s="14" t="s">
        <v>8</v>
      </c>
      <c r="H1124" s="15">
        <f>H1081 - SUMIF(F1123:F1132, "DP A/C - Salary", E1123:E1132)-SUMIF(F1149:F1151, "DP A/C - Salary", E1149:E1151)-SUMIF(F1143:F1145, "DP A/C - Salary", E1143:E1145)+SUMIF(F1137:F1139, "DP A/C - Salary", E1137:E1139)+SUMIF(F1155:F1160, "DP A/C - Salary", E1155:E1160)</f>
        <v>5928</v>
      </c>
    </row>
    <row r="1125">
      <c r="B1125" s="12">
        <v>3.0</v>
      </c>
      <c r="C1125" s="13"/>
      <c r="D1125" s="13"/>
      <c r="E1125" s="13"/>
      <c r="F1125" s="13"/>
      <c r="G1125" s="14" t="s">
        <v>9</v>
      </c>
      <c r="H1125" s="15">
        <f>H1082 - SUMIF(F1123:F1132, "SR CASH", E1123:E1132)-SUMIF(F1149:F1151, "SR CASH", E1149:E1151)-SUMIF(F1143:F1145, "SR CASH", E1143:E1145)+SUMIF(F1137:F1139, "SR CASH", E1137:E1139)+SUMIF(F1155:F1160, "SR CASH", E1155:E1160)</f>
        <v>1633</v>
      </c>
    </row>
    <row r="1126">
      <c r="B1126" s="12">
        <v>4.0</v>
      </c>
      <c r="C1126" s="12"/>
      <c r="D1126" s="12"/>
      <c r="E1126" s="12"/>
      <c r="F1126" s="12"/>
      <c r="G1126" s="14" t="s">
        <v>10</v>
      </c>
      <c r="H1126" s="15">
        <f>H1083 - SUMIF(F1123:F1132, "DP CASH", E1123:E1132)-SUMIF(F1149:F1151, "DP CASH", E1149:E1151)-SUMIF(F1143:F1145, "DP CASH", E1143:E1145)+SUMIF(F1137:F1139, "DP CASH", E1137:E1139)+SUMIF(F1155:F1160, "DP CASH", E1155:E1160)</f>
        <v>839</v>
      </c>
    </row>
    <row r="1127">
      <c r="B1127" s="12">
        <v>5.0</v>
      </c>
      <c r="C1127" s="12"/>
      <c r="D1127" s="12"/>
      <c r="E1127" s="12"/>
      <c r="F1127" s="12"/>
      <c r="G1127" s="14" t="s">
        <v>11</v>
      </c>
      <c r="H1127" s="15">
        <f>H1084 - SUMIF(F1123:F1132, "SR A/C - TDCC", E1123:E1132)-SUMIF(F1149:F1151, "SR A/C - TDCC", E1149:E1151)-SUMIF(F1143:F1145, "SR A/C - TDCC", E1143:E1145)+SUMIF(F1137:F1139, "SR A/C - TDCC", E1137:E1139)+SUMIF(F1155:F1160, "SR A/C - TDCC", E1155:E1160)</f>
        <v>106373.4</v>
      </c>
    </row>
    <row r="1128">
      <c r="B1128" s="12">
        <v>6.0</v>
      </c>
      <c r="C1128" s="12"/>
      <c r="D1128" s="12"/>
      <c r="E1128" s="12"/>
      <c r="F1128" s="12"/>
      <c r="G1128" s="14" t="s">
        <v>12</v>
      </c>
      <c r="H1128" s="15">
        <f>H1085 - SUMIF(F1123:F1132, "DP A/C - IPPB", E1123:E1132)-SUMIF(F1149:F1151, "DP A/C - IPPB", E1149:E1151)-SUMIF(F1143:F1145, "DP A/C - IPPB", E1143:E1145)+SUMIF(F1137:F1139, "DP A/C - IPPB", E1137:E1139)+SUMIF(F1155:F1160, "DP A/C - IPPB", E1155:E1160)</f>
        <v>50</v>
      </c>
    </row>
    <row r="1129">
      <c r="B1129" s="12">
        <v>7.0</v>
      </c>
      <c r="C1129" s="12"/>
      <c r="D1129" s="12"/>
      <c r="E1129" s="12"/>
      <c r="F1129" s="12"/>
      <c r="G1129" s="16"/>
      <c r="H1129" s="5"/>
    </row>
    <row r="1130">
      <c r="B1130" s="12">
        <v>8.0</v>
      </c>
      <c r="C1130" s="12"/>
      <c r="D1130" s="12"/>
      <c r="E1130" s="12"/>
      <c r="F1130" s="12"/>
      <c r="G1130" s="17" t="s">
        <v>13</v>
      </c>
      <c r="H1130" s="5"/>
    </row>
    <row r="1131">
      <c r="B1131" s="12">
        <v>9.0</v>
      </c>
      <c r="C1131" s="12"/>
      <c r="D1131" s="12"/>
      <c r="E1131" s="12"/>
      <c r="F1131" s="12"/>
      <c r="G1131" s="18">
        <f>E1133+G1088</f>
        <v>0</v>
      </c>
      <c r="H1131" s="5"/>
    </row>
    <row r="1132">
      <c r="B1132" s="12">
        <v>10.0</v>
      </c>
      <c r="C1132" s="12"/>
      <c r="D1132" s="12"/>
      <c r="E1132" s="12"/>
      <c r="F1132" s="12"/>
      <c r="G1132" s="19" t="s">
        <v>14</v>
      </c>
      <c r="H1132" s="5"/>
    </row>
    <row r="1133">
      <c r="B1133" s="20" t="s">
        <v>15</v>
      </c>
      <c r="C1133" s="4"/>
      <c r="D1133" s="5"/>
      <c r="E1133" s="9">
        <f>SUM(E1123:E1132)</f>
        <v>0</v>
      </c>
      <c r="F1133" s="12"/>
      <c r="G1133" s="16">
        <f>E1140+G1090</f>
        <v>0</v>
      </c>
      <c r="H1133" s="5"/>
    </row>
    <row r="1134">
      <c r="B1134" s="16"/>
      <c r="C1134" s="4"/>
      <c r="D1134" s="4"/>
      <c r="E1134" s="4"/>
      <c r="F1134" s="5"/>
      <c r="G1134" s="21" t="s">
        <v>16</v>
      </c>
      <c r="H1134" s="5"/>
      <c r="I1134" s="1"/>
    </row>
    <row r="1135">
      <c r="B1135" s="22" t="s">
        <v>17</v>
      </c>
      <c r="C1135" s="4"/>
      <c r="D1135" s="4"/>
      <c r="E1135" s="4"/>
      <c r="F1135" s="5"/>
      <c r="G1135" s="16">
        <f>E1146+G1092-SUMIF(C1137:C1139,"Reimbursement",E1137:E1139)</f>
        <v>0</v>
      </c>
      <c r="H1135" s="5"/>
    </row>
    <row r="1136">
      <c r="B1136" s="9" t="s">
        <v>2</v>
      </c>
      <c r="C1136" s="23" t="s">
        <v>18</v>
      </c>
      <c r="D1136" s="20" t="s">
        <v>4</v>
      </c>
      <c r="E1136" s="9" t="s">
        <v>5</v>
      </c>
      <c r="F1136" s="9" t="s">
        <v>6</v>
      </c>
      <c r="G1136" s="24" t="s">
        <v>19</v>
      </c>
      <c r="H1136" s="5"/>
    </row>
    <row r="1137">
      <c r="B1137" s="12">
        <v>1.0</v>
      </c>
      <c r="C1137" s="28"/>
      <c r="D1137" s="12"/>
      <c r="E1137" s="12"/>
      <c r="F1137" s="12"/>
      <c r="G1137" s="26">
        <f>E1152+G1094</f>
        <v>0</v>
      </c>
      <c r="H1137" s="5"/>
    </row>
    <row r="1138">
      <c r="B1138" s="12">
        <v>2.0</v>
      </c>
      <c r="C1138" s="28"/>
      <c r="D1138" s="12"/>
      <c r="E1138" s="12"/>
      <c r="F1138" s="12"/>
      <c r="G1138" s="27"/>
      <c r="H1138" s="8"/>
    </row>
    <row r="1139">
      <c r="B1139" s="12">
        <v>3.0</v>
      </c>
      <c r="C1139" s="28"/>
      <c r="D1139" s="12"/>
      <c r="E1139" s="12"/>
      <c r="F1139" s="12"/>
      <c r="G1139" s="29"/>
      <c r="H1139" s="30"/>
    </row>
    <row r="1140">
      <c r="B1140" s="20" t="s">
        <v>15</v>
      </c>
      <c r="C1140" s="4"/>
      <c r="D1140" s="5"/>
      <c r="E1140" s="9">
        <f>SUM(E1137:E1139)</f>
        <v>0</v>
      </c>
      <c r="F1140" s="12"/>
      <c r="G1140" s="29"/>
      <c r="H1140" s="30"/>
    </row>
    <row r="1141">
      <c r="B1141" s="31" t="s">
        <v>20</v>
      </c>
      <c r="C1141" s="4"/>
      <c r="D1141" s="4"/>
      <c r="E1141" s="4"/>
      <c r="F1141" s="5"/>
      <c r="G1141" s="29"/>
      <c r="H1141" s="30"/>
    </row>
    <row r="1142">
      <c r="B1142" s="9" t="s">
        <v>2</v>
      </c>
      <c r="C1142" s="23" t="s">
        <v>21</v>
      </c>
      <c r="D1142" s="20" t="s">
        <v>4</v>
      </c>
      <c r="E1142" s="9" t="s">
        <v>5</v>
      </c>
      <c r="F1142" s="9" t="s">
        <v>6</v>
      </c>
      <c r="G1142" s="29"/>
      <c r="H1142" s="30"/>
    </row>
    <row r="1143">
      <c r="B1143" s="12">
        <v>1.0</v>
      </c>
      <c r="C1143" s="25"/>
      <c r="D1143" s="13"/>
      <c r="E1143" s="13"/>
      <c r="F1143" s="13"/>
      <c r="G1143" s="29"/>
      <c r="H1143" s="30"/>
    </row>
    <row r="1144">
      <c r="B1144" s="12">
        <v>2.0</v>
      </c>
      <c r="C1144" s="13"/>
      <c r="D1144" s="12"/>
      <c r="E1144" s="12"/>
      <c r="F1144" s="12"/>
      <c r="G1144" s="29"/>
      <c r="H1144" s="30"/>
    </row>
    <row r="1145">
      <c r="B1145" s="12">
        <v>3.0</v>
      </c>
      <c r="C1145" s="13"/>
      <c r="D1145" s="12"/>
      <c r="E1145" s="12"/>
      <c r="F1145" s="12"/>
      <c r="G1145" s="29"/>
      <c r="H1145" s="30"/>
    </row>
    <row r="1146">
      <c r="B1146" s="20" t="s">
        <v>15</v>
      </c>
      <c r="C1146" s="4"/>
      <c r="D1146" s="5"/>
      <c r="E1146" s="9">
        <f>SUM(E1143:E1145)</f>
        <v>0</v>
      </c>
      <c r="F1146" s="12"/>
      <c r="G1146" s="29"/>
      <c r="H1146" s="30"/>
    </row>
    <row r="1147">
      <c r="B1147" s="32" t="s">
        <v>22</v>
      </c>
      <c r="C1147" s="4"/>
      <c r="D1147" s="4"/>
      <c r="E1147" s="4"/>
      <c r="F1147" s="5"/>
      <c r="G1147" s="29"/>
      <c r="H1147" s="30"/>
    </row>
    <row r="1148">
      <c r="B1148" s="9" t="s">
        <v>2</v>
      </c>
      <c r="C1148" s="23" t="s">
        <v>23</v>
      </c>
      <c r="D1148" s="20" t="s">
        <v>4</v>
      </c>
      <c r="E1148" s="9" t="s">
        <v>5</v>
      </c>
      <c r="F1148" s="9" t="s">
        <v>6</v>
      </c>
      <c r="G1148" s="29"/>
      <c r="H1148" s="30"/>
    </row>
    <row r="1149">
      <c r="B1149" s="12">
        <v>1.0</v>
      </c>
      <c r="C1149" s="28"/>
      <c r="D1149" s="12"/>
      <c r="E1149" s="12"/>
      <c r="F1149" s="12"/>
      <c r="G1149" s="29"/>
      <c r="H1149" s="30"/>
    </row>
    <row r="1150">
      <c r="B1150" s="12">
        <v>2.0</v>
      </c>
      <c r="C1150" s="13"/>
      <c r="D1150" s="12"/>
      <c r="E1150" s="12"/>
      <c r="F1150" s="12"/>
      <c r="G1150" s="29"/>
      <c r="H1150" s="30"/>
    </row>
    <row r="1151">
      <c r="B1151" s="12">
        <v>3.0</v>
      </c>
      <c r="C1151" s="13"/>
      <c r="D1151" s="12"/>
      <c r="E1151" s="12"/>
      <c r="F1151" s="12"/>
      <c r="G1151" s="29"/>
      <c r="H1151" s="30"/>
    </row>
    <row r="1152">
      <c r="B1152" s="20" t="s">
        <v>15</v>
      </c>
      <c r="C1152" s="4"/>
      <c r="D1152" s="5"/>
      <c r="E1152" s="9">
        <f>SUM(E1149:E1151)</f>
        <v>0</v>
      </c>
      <c r="F1152" s="12"/>
      <c r="G1152" s="29"/>
      <c r="H1152" s="30"/>
    </row>
    <row r="1153">
      <c r="B1153" s="32" t="s">
        <v>24</v>
      </c>
      <c r="C1153" s="4"/>
      <c r="D1153" s="4"/>
      <c r="E1153" s="4"/>
      <c r="F1153" s="5"/>
      <c r="G1153" s="29"/>
      <c r="H1153" s="30"/>
    </row>
    <row r="1154">
      <c r="B1154" s="9" t="s">
        <v>2</v>
      </c>
      <c r="C1154" s="33" t="s">
        <v>25</v>
      </c>
      <c r="D1154" s="33" t="s">
        <v>26</v>
      </c>
      <c r="E1154" s="9" t="s">
        <v>5</v>
      </c>
      <c r="F1154" s="9" t="s">
        <v>6</v>
      </c>
      <c r="G1154" s="29"/>
      <c r="H1154" s="30"/>
    </row>
    <row r="1155">
      <c r="B1155" s="12">
        <v>1.0</v>
      </c>
      <c r="C1155" s="13"/>
      <c r="D1155" s="13"/>
      <c r="E1155" s="13"/>
      <c r="F1155" s="13"/>
      <c r="G1155" s="29"/>
      <c r="H1155" s="30"/>
    </row>
    <row r="1156">
      <c r="B1156" s="12">
        <v>2.0</v>
      </c>
      <c r="C1156" s="13"/>
      <c r="D1156" s="13"/>
      <c r="E1156" s="13"/>
      <c r="F1156" s="13"/>
      <c r="G1156" s="29"/>
      <c r="H1156" s="30"/>
    </row>
    <row r="1157">
      <c r="B1157" s="12">
        <v>3.0</v>
      </c>
      <c r="C1157" s="13"/>
      <c r="D1157" s="13"/>
      <c r="E1157" s="13"/>
      <c r="F1157" s="13"/>
      <c r="G1157" s="29"/>
      <c r="H1157" s="30"/>
    </row>
    <row r="1158">
      <c r="B1158" s="12">
        <v>4.0</v>
      </c>
      <c r="C1158" s="13"/>
      <c r="D1158" s="13"/>
      <c r="E1158" s="13"/>
      <c r="F1158" s="13"/>
      <c r="G1158" s="29"/>
      <c r="H1158" s="30"/>
    </row>
    <row r="1159">
      <c r="B1159" s="12">
        <v>5.0</v>
      </c>
      <c r="C1159" s="12"/>
      <c r="D1159" s="12"/>
      <c r="E1159" s="12"/>
      <c r="F1159" s="12"/>
      <c r="G1159" s="29"/>
      <c r="H1159" s="30"/>
    </row>
    <row r="1160">
      <c r="B1160" s="12">
        <v>6.0</v>
      </c>
      <c r="C1160" s="12"/>
      <c r="D1160" s="12"/>
      <c r="E1160" s="12"/>
      <c r="F1160" s="12"/>
      <c r="G1160" s="10"/>
      <c r="H1160" s="11"/>
    </row>
    <row r="1161">
      <c r="B1161" s="34"/>
    </row>
    <row r="1163">
      <c r="A1163" s="1"/>
      <c r="B1163" s="3">
        <v>45805.0</v>
      </c>
      <c r="C1163" s="4"/>
      <c r="D1163" s="4"/>
      <c r="E1163" s="4"/>
      <c r="F1163" s="4"/>
      <c r="G1163" s="4"/>
      <c r="H1163" s="5"/>
    </row>
    <row r="1164">
      <c r="B1164" s="6" t="s">
        <v>0</v>
      </c>
      <c r="C1164" s="4"/>
      <c r="D1164" s="4"/>
      <c r="E1164" s="4"/>
      <c r="F1164" s="5"/>
      <c r="G1164" s="7" t="s">
        <v>1</v>
      </c>
      <c r="H1164" s="8"/>
    </row>
    <row r="1165">
      <c r="B1165" s="9" t="s">
        <v>2</v>
      </c>
      <c r="C1165" s="9" t="s">
        <v>3</v>
      </c>
      <c r="D1165" s="9" t="s">
        <v>4</v>
      </c>
      <c r="E1165" s="9" t="s">
        <v>5</v>
      </c>
      <c r="F1165" s="9" t="s">
        <v>6</v>
      </c>
      <c r="G1165" s="10"/>
      <c r="H1165" s="11"/>
    </row>
    <row r="1166">
      <c r="B1166" s="12">
        <v>1.0</v>
      </c>
      <c r="C1166" s="13"/>
      <c r="D1166" s="12"/>
      <c r="E1166" s="12"/>
      <c r="F1166" s="12"/>
      <c r="G1166" s="14" t="s">
        <v>7</v>
      </c>
      <c r="H1166" s="15">
        <f>H1123 - SUMIF(F1166:F1175, "SR A/C - HDFC", E1166:E1175)-SUMIF(F1192:F1194, "SR A/C - HDFC", E1192:E1194)-SUMIF(F1186:F1188, "SR A/C - HDFC", E1186:E1188)+SUMIF(F1180:F1182, "SR A/C - HDFC", E1180:E1182)+SUMIF(F1198:F1203, "SR A/C - HDFC", E1198:E1203)</f>
        <v>3303.73</v>
      </c>
    </row>
    <row r="1167">
      <c r="B1167" s="12">
        <v>2.0</v>
      </c>
      <c r="C1167" s="12"/>
      <c r="D1167" s="12"/>
      <c r="E1167" s="12"/>
      <c r="F1167" s="12"/>
      <c r="G1167" s="14" t="s">
        <v>8</v>
      </c>
      <c r="H1167" s="15">
        <f>H1124 - SUMIF(F1166:F1175, "DP A/C - Salary", E1166:E1175)-SUMIF(F1192:F1194, "DP A/C - Salary", E1192:E1194)-SUMIF(F1186:F1188, "DP A/C - Salary", E1186:E1188)+SUMIF(F1180:F1182, "DP A/C - Salary", E1180:E1182)+SUMIF(F1198:F1203, "DP A/C - Salary", E1198:E1203)</f>
        <v>5928</v>
      </c>
    </row>
    <row r="1168">
      <c r="B1168" s="12">
        <v>3.0</v>
      </c>
      <c r="C1168" s="12"/>
      <c r="D1168" s="12"/>
      <c r="E1168" s="12"/>
      <c r="F1168" s="12"/>
      <c r="G1168" s="14" t="s">
        <v>9</v>
      </c>
      <c r="H1168" s="15">
        <f>H1125 - SUMIF(F1166:F1175, "SR CASH", E1166:E1175)-SUMIF(F1192:F1194, "SR CASH", E1192:E1194)-SUMIF(F1186:F1188, "SR CASH", E1186:E1188)+SUMIF(F1180:F1182, "SR CASH", E1180:E1182)+SUMIF(F1198:F1203, "SR CASH", E1198:E1203)</f>
        <v>1633</v>
      </c>
    </row>
    <row r="1169">
      <c r="B1169" s="12">
        <v>4.0</v>
      </c>
      <c r="C1169" s="12"/>
      <c r="D1169" s="12"/>
      <c r="E1169" s="12"/>
      <c r="F1169" s="12"/>
      <c r="G1169" s="14" t="s">
        <v>10</v>
      </c>
      <c r="H1169" s="15">
        <f>H1126 - SUMIF(F1166:F1175, "DP CASH", E1166:E1175)-SUMIF(F1192:F1194, "DP CASH", E1192:E1194)-SUMIF(F1186:F1188, "DP CASH", E1186:E1188)+SUMIF(F1180:F1182, "DP CASH", E1180:E1182)+SUMIF(F1198:F1203, "DP CASH", E1198:E1203)</f>
        <v>839</v>
      </c>
    </row>
    <row r="1170">
      <c r="B1170" s="12">
        <v>5.0</v>
      </c>
      <c r="C1170" s="12"/>
      <c r="D1170" s="12"/>
      <c r="E1170" s="12"/>
      <c r="F1170" s="12"/>
      <c r="G1170" s="14" t="s">
        <v>11</v>
      </c>
      <c r="H1170" s="15">
        <f>H1127 - SUMIF(F1166:F1175, "SR A/C - TDCC", E1166:E1175)-SUMIF(F1192:F1194, "SR A/C - TDCC", E1192:E1194)-SUMIF(F1186:F1188, "SR A/C - TDCC", E1186:E1188)+SUMIF(F1180:F1182, "SR A/C - TDCC", E1180:E1182)+SUMIF(F1198:F1203, "SR A/C - TDCC", E1198:E1203)</f>
        <v>106373.4</v>
      </c>
    </row>
    <row r="1171">
      <c r="B1171" s="12">
        <v>6.0</v>
      </c>
      <c r="C1171" s="12"/>
      <c r="D1171" s="12"/>
      <c r="E1171" s="12"/>
      <c r="F1171" s="12"/>
      <c r="G1171" s="14" t="s">
        <v>12</v>
      </c>
      <c r="H1171" s="15">
        <f>H1128 - SUMIF(F1166:F1175, "DP A/C - IPPB", E1166:E1175)-SUMIF(F1192:F1194, "DP A/C - IPPB", E1192:E1194)-SUMIF(F1186:F1188, "DP A/C - IPPB", E1186:E1188)+SUMIF(F1180:F1182, "DP A/C - IPPB", E1180:E1182)+SUMIF(F1198:F1203, "DP A/C - IPPB", E1198:E1203)</f>
        <v>50</v>
      </c>
    </row>
    <row r="1172">
      <c r="B1172" s="12">
        <v>7.0</v>
      </c>
      <c r="C1172" s="12"/>
      <c r="D1172" s="12"/>
      <c r="E1172" s="12"/>
      <c r="F1172" s="12"/>
      <c r="G1172" s="16"/>
      <c r="H1172" s="5"/>
    </row>
    <row r="1173">
      <c r="B1173" s="12">
        <v>8.0</v>
      </c>
      <c r="C1173" s="12"/>
      <c r="D1173" s="12"/>
      <c r="E1173" s="12"/>
      <c r="F1173" s="12"/>
      <c r="G1173" s="17" t="s">
        <v>13</v>
      </c>
      <c r="H1173" s="5"/>
    </row>
    <row r="1174">
      <c r="B1174" s="12">
        <v>9.0</v>
      </c>
      <c r="C1174" s="12"/>
      <c r="D1174" s="12"/>
      <c r="E1174" s="12"/>
      <c r="F1174" s="12"/>
      <c r="G1174" s="18">
        <f>E1176+G1131</f>
        <v>0</v>
      </c>
      <c r="H1174" s="5"/>
    </row>
    <row r="1175">
      <c r="B1175" s="12">
        <v>10.0</v>
      </c>
      <c r="C1175" s="12"/>
      <c r="D1175" s="12"/>
      <c r="E1175" s="12"/>
      <c r="F1175" s="12"/>
      <c r="G1175" s="19" t="s">
        <v>14</v>
      </c>
      <c r="H1175" s="5"/>
    </row>
    <row r="1176">
      <c r="B1176" s="20" t="s">
        <v>15</v>
      </c>
      <c r="C1176" s="4"/>
      <c r="D1176" s="5"/>
      <c r="E1176" s="9">
        <f>SUM(E1166:E1175)</f>
        <v>0</v>
      </c>
      <c r="F1176" s="12"/>
      <c r="G1176" s="16">
        <f>E1183+G1133</f>
        <v>0</v>
      </c>
      <c r="H1176" s="5"/>
    </row>
    <row r="1177">
      <c r="B1177" s="16"/>
      <c r="C1177" s="4"/>
      <c r="D1177" s="4"/>
      <c r="E1177" s="4"/>
      <c r="F1177" s="5"/>
      <c r="G1177" s="21" t="s">
        <v>16</v>
      </c>
      <c r="H1177" s="5"/>
      <c r="I1177" s="1"/>
    </row>
    <row r="1178">
      <c r="B1178" s="22" t="s">
        <v>17</v>
      </c>
      <c r="C1178" s="4"/>
      <c r="D1178" s="4"/>
      <c r="E1178" s="4"/>
      <c r="F1178" s="5"/>
      <c r="G1178" s="16">
        <f>E1189+G1135-SUMIF(C1180:C1182,"Reimbursement",E1180:E1182)</f>
        <v>0</v>
      </c>
      <c r="H1178" s="5"/>
    </row>
    <row r="1179">
      <c r="B1179" s="9" t="s">
        <v>2</v>
      </c>
      <c r="C1179" s="23" t="s">
        <v>18</v>
      </c>
      <c r="D1179" s="20" t="s">
        <v>4</v>
      </c>
      <c r="E1179" s="9" t="s">
        <v>5</v>
      </c>
      <c r="F1179" s="9" t="s">
        <v>6</v>
      </c>
      <c r="G1179" s="24" t="s">
        <v>19</v>
      </c>
      <c r="H1179" s="5"/>
    </row>
    <row r="1180">
      <c r="B1180" s="12">
        <v>1.0</v>
      </c>
      <c r="C1180" s="28"/>
      <c r="D1180" s="12"/>
      <c r="E1180" s="12"/>
      <c r="F1180" s="12"/>
      <c r="G1180" s="26">
        <f>E1195+G1137</f>
        <v>0</v>
      </c>
      <c r="H1180" s="5"/>
    </row>
    <row r="1181">
      <c r="B1181" s="12">
        <v>2.0</v>
      </c>
      <c r="C1181" s="28"/>
      <c r="D1181" s="12"/>
      <c r="E1181" s="12"/>
      <c r="F1181" s="12"/>
      <c r="G1181" s="27"/>
      <c r="H1181" s="8"/>
    </row>
    <row r="1182">
      <c r="B1182" s="12">
        <v>3.0</v>
      </c>
      <c r="C1182" s="28"/>
      <c r="D1182" s="12"/>
      <c r="E1182" s="12"/>
      <c r="F1182" s="12"/>
      <c r="G1182" s="29"/>
      <c r="H1182" s="30"/>
    </row>
    <row r="1183">
      <c r="B1183" s="20" t="s">
        <v>15</v>
      </c>
      <c r="C1183" s="4"/>
      <c r="D1183" s="5"/>
      <c r="E1183" s="9">
        <f>SUM(E1180:E1182)</f>
        <v>0</v>
      </c>
      <c r="F1183" s="12"/>
      <c r="G1183" s="29"/>
      <c r="H1183" s="30"/>
    </row>
    <row r="1184">
      <c r="B1184" s="31" t="s">
        <v>20</v>
      </c>
      <c r="C1184" s="4"/>
      <c r="D1184" s="4"/>
      <c r="E1184" s="4"/>
      <c r="F1184" s="5"/>
      <c r="G1184" s="29"/>
      <c r="H1184" s="30"/>
    </row>
    <row r="1185">
      <c r="B1185" s="9" t="s">
        <v>2</v>
      </c>
      <c r="C1185" s="23" t="s">
        <v>21</v>
      </c>
      <c r="D1185" s="20" t="s">
        <v>4</v>
      </c>
      <c r="E1185" s="9" t="s">
        <v>5</v>
      </c>
      <c r="F1185" s="9" t="s">
        <v>6</v>
      </c>
      <c r="G1185" s="29"/>
      <c r="H1185" s="30"/>
    </row>
    <row r="1186">
      <c r="B1186" s="12">
        <v>1.0</v>
      </c>
      <c r="C1186" s="28"/>
      <c r="D1186" s="12"/>
      <c r="E1186" s="12"/>
      <c r="F1186" s="12"/>
      <c r="G1186" s="29"/>
      <c r="H1186" s="30"/>
    </row>
    <row r="1187">
      <c r="B1187" s="12">
        <v>2.0</v>
      </c>
      <c r="C1187" s="13"/>
      <c r="D1187" s="12"/>
      <c r="E1187" s="12"/>
      <c r="F1187" s="12"/>
      <c r="G1187" s="29"/>
      <c r="H1187" s="30"/>
    </row>
    <row r="1188">
      <c r="B1188" s="12">
        <v>3.0</v>
      </c>
      <c r="C1188" s="13"/>
      <c r="D1188" s="12"/>
      <c r="E1188" s="12"/>
      <c r="F1188" s="12"/>
      <c r="G1188" s="29"/>
      <c r="H1188" s="30"/>
    </row>
    <row r="1189">
      <c r="B1189" s="20" t="s">
        <v>15</v>
      </c>
      <c r="C1189" s="4"/>
      <c r="D1189" s="5"/>
      <c r="E1189" s="9">
        <f>SUM(E1186:E1188)</f>
        <v>0</v>
      </c>
      <c r="F1189" s="12"/>
      <c r="G1189" s="29"/>
      <c r="H1189" s="30"/>
    </row>
    <row r="1190">
      <c r="B1190" s="32" t="s">
        <v>22</v>
      </c>
      <c r="C1190" s="4"/>
      <c r="D1190" s="4"/>
      <c r="E1190" s="4"/>
      <c r="F1190" s="5"/>
      <c r="G1190" s="29"/>
      <c r="H1190" s="30"/>
    </row>
    <row r="1191">
      <c r="B1191" s="9" t="s">
        <v>2</v>
      </c>
      <c r="C1191" s="23" t="s">
        <v>23</v>
      </c>
      <c r="D1191" s="20" t="s">
        <v>4</v>
      </c>
      <c r="E1191" s="9" t="s">
        <v>5</v>
      </c>
      <c r="F1191" s="9" t="s">
        <v>6</v>
      </c>
      <c r="G1191" s="29"/>
      <c r="H1191" s="30"/>
    </row>
    <row r="1192">
      <c r="B1192" s="12">
        <v>1.0</v>
      </c>
      <c r="C1192" s="28"/>
      <c r="D1192" s="12"/>
      <c r="E1192" s="12"/>
      <c r="F1192" s="12"/>
      <c r="G1192" s="29"/>
      <c r="H1192" s="30"/>
    </row>
    <row r="1193">
      <c r="B1193" s="12">
        <v>2.0</v>
      </c>
      <c r="C1193" s="13"/>
      <c r="D1193" s="12"/>
      <c r="E1193" s="12"/>
      <c r="F1193" s="12"/>
      <c r="G1193" s="29"/>
      <c r="H1193" s="30"/>
    </row>
    <row r="1194">
      <c r="B1194" s="12">
        <v>3.0</v>
      </c>
      <c r="C1194" s="13"/>
      <c r="D1194" s="12"/>
      <c r="E1194" s="12"/>
      <c r="F1194" s="12"/>
      <c r="G1194" s="29"/>
      <c r="H1194" s="30"/>
    </row>
    <row r="1195">
      <c r="B1195" s="20" t="s">
        <v>15</v>
      </c>
      <c r="C1195" s="4"/>
      <c r="D1195" s="5"/>
      <c r="E1195" s="9">
        <f>SUM(E1192:E1194)</f>
        <v>0</v>
      </c>
      <c r="F1195" s="12"/>
      <c r="G1195" s="29"/>
      <c r="H1195" s="30"/>
    </row>
    <row r="1196">
      <c r="B1196" s="32" t="s">
        <v>24</v>
      </c>
      <c r="C1196" s="4"/>
      <c r="D1196" s="4"/>
      <c r="E1196" s="4"/>
      <c r="F1196" s="5"/>
      <c r="G1196" s="29"/>
      <c r="H1196" s="30"/>
    </row>
    <row r="1197">
      <c r="B1197" s="9" t="s">
        <v>2</v>
      </c>
      <c r="C1197" s="33" t="s">
        <v>25</v>
      </c>
      <c r="D1197" s="33" t="s">
        <v>26</v>
      </c>
      <c r="E1197" s="9" t="s">
        <v>5</v>
      </c>
      <c r="F1197" s="9" t="s">
        <v>6</v>
      </c>
      <c r="G1197" s="29"/>
      <c r="H1197" s="30"/>
    </row>
    <row r="1198">
      <c r="B1198" s="12">
        <v>1.0</v>
      </c>
      <c r="C1198" s="13"/>
      <c r="D1198" s="13"/>
      <c r="E1198" s="12"/>
      <c r="F1198" s="12"/>
      <c r="G1198" s="29"/>
      <c r="H1198" s="30"/>
    </row>
    <row r="1199">
      <c r="B1199" s="12">
        <v>2.0</v>
      </c>
      <c r="C1199" s="13"/>
      <c r="D1199" s="13"/>
      <c r="E1199" s="12"/>
      <c r="F1199" s="12"/>
      <c r="G1199" s="29"/>
      <c r="H1199" s="30"/>
    </row>
    <row r="1200">
      <c r="B1200" s="12">
        <v>3.0</v>
      </c>
      <c r="C1200" s="12"/>
      <c r="D1200" s="12"/>
      <c r="E1200" s="12"/>
      <c r="F1200" s="12"/>
      <c r="G1200" s="29"/>
      <c r="H1200" s="30"/>
    </row>
    <row r="1201">
      <c r="B1201" s="12">
        <v>4.0</v>
      </c>
      <c r="C1201" s="12"/>
      <c r="D1201" s="12"/>
      <c r="E1201" s="12"/>
      <c r="F1201" s="12"/>
      <c r="G1201" s="29"/>
      <c r="H1201" s="30"/>
    </row>
    <row r="1202">
      <c r="B1202" s="12">
        <v>5.0</v>
      </c>
      <c r="C1202" s="12"/>
      <c r="D1202" s="12"/>
      <c r="E1202" s="12"/>
      <c r="F1202" s="12"/>
      <c r="G1202" s="29"/>
      <c r="H1202" s="30"/>
    </row>
    <row r="1203">
      <c r="B1203" s="12">
        <v>6.0</v>
      </c>
      <c r="C1203" s="12"/>
      <c r="D1203" s="12"/>
      <c r="E1203" s="12"/>
      <c r="F1203" s="12"/>
      <c r="G1203" s="10"/>
      <c r="H1203" s="11"/>
    </row>
    <row r="1204">
      <c r="B1204" s="34"/>
    </row>
    <row r="1206">
      <c r="A1206" s="1"/>
      <c r="B1206" s="3">
        <v>45806.0</v>
      </c>
      <c r="C1206" s="4"/>
      <c r="D1206" s="4"/>
      <c r="E1206" s="4"/>
      <c r="F1206" s="4"/>
      <c r="G1206" s="4"/>
      <c r="H1206" s="5"/>
    </row>
    <row r="1207">
      <c r="B1207" s="6" t="s">
        <v>0</v>
      </c>
      <c r="C1207" s="4"/>
      <c r="D1207" s="4"/>
      <c r="E1207" s="4"/>
      <c r="F1207" s="5"/>
      <c r="G1207" s="7" t="s">
        <v>1</v>
      </c>
      <c r="H1207" s="8"/>
    </row>
    <row r="1208">
      <c r="B1208" s="9" t="s">
        <v>2</v>
      </c>
      <c r="C1208" s="9" t="s">
        <v>3</v>
      </c>
      <c r="D1208" s="9" t="s">
        <v>4</v>
      </c>
      <c r="E1208" s="9" t="s">
        <v>5</v>
      </c>
      <c r="F1208" s="9" t="s">
        <v>6</v>
      </c>
      <c r="G1208" s="10"/>
      <c r="H1208" s="11"/>
    </row>
    <row r="1209">
      <c r="B1209" s="12">
        <v>1.0</v>
      </c>
      <c r="C1209" s="13"/>
      <c r="D1209" s="12"/>
      <c r="E1209" s="12"/>
      <c r="F1209" s="12"/>
      <c r="G1209" s="14" t="s">
        <v>7</v>
      </c>
      <c r="H1209" s="15">
        <f>H1166 - SUMIF(F1209:F1218, "SR A/C - HDFC", E1209:E1218)-SUMIF(F1235:F1237, "SR A/C - HDFC", E1235:E1237)-SUMIF(F1229:F1231, "SR A/C - HDFC", E1229:E1231)+SUMIF(F1223:F1225, "SR A/C - HDFC", E1223:E1225)+SUMIF(F1241:F1246, "SR A/C - HDFC", E1241:E1246)</f>
        <v>3303.73</v>
      </c>
    </row>
    <row r="1210">
      <c r="B1210" s="12">
        <v>2.0</v>
      </c>
      <c r="C1210" s="12"/>
      <c r="D1210" s="12"/>
      <c r="E1210" s="12"/>
      <c r="F1210" s="12"/>
      <c r="G1210" s="14" t="s">
        <v>8</v>
      </c>
      <c r="H1210" s="15">
        <f>H1167 - SUMIF(F1209:F1218, "DP A/C - Salary", E1209:E1218)-SUMIF(F1235:F1237, "DP A/C - Salary", E1235:E1237)-SUMIF(F1229:F1231, "DP A/C - Salary", E1229:E1231)+SUMIF(F1223:F1225, "DP A/C - Salary", E1223:E1225)+SUMIF(F1241:F1246, "DP A/C - Salary", E1241:E1246)</f>
        <v>5928</v>
      </c>
    </row>
    <row r="1211">
      <c r="B1211" s="12">
        <v>3.0</v>
      </c>
      <c r="C1211" s="12"/>
      <c r="D1211" s="12"/>
      <c r="E1211" s="12"/>
      <c r="F1211" s="12"/>
      <c r="G1211" s="14" t="s">
        <v>9</v>
      </c>
      <c r="H1211" s="15">
        <f>H1168 - SUMIF(F1209:F1218, "SR CASH", E1209:E1218)-SUMIF(F1235:F1237, "SR CASH", E1235:E1237)-SUMIF(F1229:F1231, "SR CASH", E1229:E1231)+SUMIF(F1223:F1225, "SR CASH", E1223:E1225)+SUMIF(F1241:F1246, "SR CASH", E1241:E1246)</f>
        <v>1633</v>
      </c>
    </row>
    <row r="1212">
      <c r="B1212" s="12">
        <v>4.0</v>
      </c>
      <c r="C1212" s="12"/>
      <c r="D1212" s="12"/>
      <c r="E1212" s="12"/>
      <c r="F1212" s="12"/>
      <c r="G1212" s="14" t="s">
        <v>10</v>
      </c>
      <c r="H1212" s="15">
        <f>H1169 - SUMIF(F1209:F1218, "DP CASH", E1209:E1218)-SUMIF(F1235:F1237, "DP CASH", E1235:E1237)-SUMIF(F1229:F1231, "DP CASH", E1229:E1231)+SUMIF(F1223:F1225, "DP CASH", E1223:E1225)+SUMIF(F1241:F1246, "DP CASH", E1241:E1246)</f>
        <v>839</v>
      </c>
    </row>
    <row r="1213">
      <c r="B1213" s="12">
        <v>5.0</v>
      </c>
      <c r="C1213" s="12"/>
      <c r="D1213" s="12"/>
      <c r="E1213" s="12"/>
      <c r="F1213" s="12"/>
      <c r="G1213" s="14" t="s">
        <v>11</v>
      </c>
      <c r="H1213" s="15">
        <f>H1170 - SUMIF(F1209:F1218, "SR A/C - TDCC", E1209:E1218)-SUMIF(F1235:F1237, "SR A/C - TDCC", E1235:E1237)-SUMIF(F1229:F1231, "SR A/C - TDCC", E1229:E1231)+SUMIF(F1223:F1225, "SR A/C - TDCC", E1223:E1225)+SUMIF(F1241:F1246, "SR A/C - TDCC", E1241:E1246)</f>
        <v>106373.4</v>
      </c>
    </row>
    <row r="1214">
      <c r="B1214" s="12">
        <v>6.0</v>
      </c>
      <c r="C1214" s="12"/>
      <c r="D1214" s="12"/>
      <c r="E1214" s="12"/>
      <c r="F1214" s="12"/>
      <c r="G1214" s="14" t="s">
        <v>12</v>
      </c>
      <c r="H1214" s="15">
        <f>H1171 - SUMIF(F1209:F1218, "DP A/C - IPPB", E1209:E1218)-SUMIF(F1235:F1237, "DP A/C - IPPB", E1235:E1237)-SUMIF(F1229:F1231, "DP A/C - IPPB", E1229:E1231)+SUMIF(F1223:F1225, "DP A/C - IPPB", E1223:E1225)+SUMIF(F1241:F1246, "DP A/C - IPPB", E1241:E1246)</f>
        <v>50</v>
      </c>
    </row>
    <row r="1215">
      <c r="B1215" s="12">
        <v>7.0</v>
      </c>
      <c r="C1215" s="12"/>
      <c r="D1215" s="12"/>
      <c r="E1215" s="12"/>
      <c r="F1215" s="12"/>
      <c r="G1215" s="16"/>
      <c r="H1215" s="5"/>
    </row>
    <row r="1216">
      <c r="B1216" s="12">
        <v>8.0</v>
      </c>
      <c r="C1216" s="12"/>
      <c r="D1216" s="12"/>
      <c r="E1216" s="12"/>
      <c r="F1216" s="12"/>
      <c r="G1216" s="17" t="s">
        <v>13</v>
      </c>
      <c r="H1216" s="5"/>
    </row>
    <row r="1217">
      <c r="B1217" s="12">
        <v>9.0</v>
      </c>
      <c r="C1217" s="12"/>
      <c r="D1217" s="12"/>
      <c r="E1217" s="12"/>
      <c r="F1217" s="12"/>
      <c r="G1217" s="18">
        <f>E1219+G1174</f>
        <v>0</v>
      </c>
      <c r="H1217" s="5"/>
    </row>
    <row r="1218">
      <c r="B1218" s="12">
        <v>10.0</v>
      </c>
      <c r="C1218" s="12"/>
      <c r="D1218" s="12"/>
      <c r="E1218" s="12"/>
      <c r="F1218" s="12"/>
      <c r="G1218" s="19" t="s">
        <v>14</v>
      </c>
      <c r="H1218" s="5"/>
    </row>
    <row r="1219">
      <c r="B1219" s="20" t="s">
        <v>15</v>
      </c>
      <c r="C1219" s="4"/>
      <c r="D1219" s="5"/>
      <c r="E1219" s="9">
        <f>SUM(E1209:E1218)</f>
        <v>0</v>
      </c>
      <c r="F1219" s="12"/>
      <c r="G1219" s="16">
        <f>E1226+G1176</f>
        <v>0</v>
      </c>
      <c r="H1219" s="5"/>
    </row>
    <row r="1220">
      <c r="B1220" s="16"/>
      <c r="C1220" s="4"/>
      <c r="D1220" s="4"/>
      <c r="E1220" s="4"/>
      <c r="F1220" s="5"/>
      <c r="G1220" s="21" t="s">
        <v>16</v>
      </c>
      <c r="H1220" s="5"/>
      <c r="I1220" s="1"/>
    </row>
    <row r="1221">
      <c r="B1221" s="22" t="s">
        <v>17</v>
      </c>
      <c r="C1221" s="4"/>
      <c r="D1221" s="4"/>
      <c r="E1221" s="4"/>
      <c r="F1221" s="5"/>
      <c r="G1221" s="16">
        <f>E1232+G1178-SUMIF(C1223:C1225,"Reimbursement",E1223:E1225)</f>
        <v>0</v>
      </c>
      <c r="H1221" s="5"/>
    </row>
    <row r="1222">
      <c r="B1222" s="9" t="s">
        <v>2</v>
      </c>
      <c r="C1222" s="23" t="s">
        <v>18</v>
      </c>
      <c r="D1222" s="20" t="s">
        <v>4</v>
      </c>
      <c r="E1222" s="9" t="s">
        <v>5</v>
      </c>
      <c r="F1222" s="9" t="s">
        <v>6</v>
      </c>
      <c r="G1222" s="24" t="s">
        <v>19</v>
      </c>
      <c r="H1222" s="5"/>
    </row>
    <row r="1223">
      <c r="B1223" s="12">
        <v>1.0</v>
      </c>
      <c r="C1223" s="28"/>
      <c r="D1223" s="12"/>
      <c r="E1223" s="12"/>
      <c r="F1223" s="12"/>
      <c r="G1223" s="26">
        <f>E1238+G1180</f>
        <v>0</v>
      </c>
      <c r="H1223" s="5"/>
    </row>
    <row r="1224">
      <c r="B1224" s="12">
        <v>2.0</v>
      </c>
      <c r="C1224" s="28"/>
      <c r="D1224" s="12"/>
      <c r="E1224" s="12"/>
      <c r="F1224" s="12"/>
      <c r="G1224" s="27"/>
      <c r="H1224" s="8"/>
    </row>
    <row r="1225">
      <c r="B1225" s="12">
        <v>3.0</v>
      </c>
      <c r="C1225" s="28"/>
      <c r="D1225" s="12"/>
      <c r="E1225" s="12"/>
      <c r="F1225" s="12"/>
      <c r="G1225" s="29"/>
      <c r="H1225" s="30"/>
    </row>
    <row r="1226">
      <c r="B1226" s="20" t="s">
        <v>15</v>
      </c>
      <c r="C1226" s="4"/>
      <c r="D1226" s="5"/>
      <c r="E1226" s="9">
        <f>SUM(E1223:E1225)</f>
        <v>0</v>
      </c>
      <c r="F1226" s="12"/>
      <c r="G1226" s="29"/>
      <c r="H1226" s="30"/>
    </row>
    <row r="1227">
      <c r="B1227" s="31" t="s">
        <v>20</v>
      </c>
      <c r="C1227" s="4"/>
      <c r="D1227" s="4"/>
      <c r="E1227" s="4"/>
      <c r="F1227" s="5"/>
      <c r="G1227" s="29"/>
      <c r="H1227" s="30"/>
    </row>
    <row r="1228">
      <c r="B1228" s="9" t="s">
        <v>2</v>
      </c>
      <c r="C1228" s="23" t="s">
        <v>21</v>
      </c>
      <c r="D1228" s="20" t="s">
        <v>4</v>
      </c>
      <c r="E1228" s="9" t="s">
        <v>5</v>
      </c>
      <c r="F1228" s="9" t="s">
        <v>6</v>
      </c>
      <c r="G1228" s="29"/>
      <c r="H1228" s="30"/>
    </row>
    <row r="1229">
      <c r="B1229" s="12">
        <v>1.0</v>
      </c>
      <c r="C1229" s="28"/>
      <c r="D1229" s="12"/>
      <c r="E1229" s="12"/>
      <c r="F1229" s="12"/>
      <c r="G1229" s="29"/>
      <c r="H1229" s="30"/>
    </row>
    <row r="1230">
      <c r="B1230" s="12">
        <v>2.0</v>
      </c>
      <c r="C1230" s="13"/>
      <c r="D1230" s="12"/>
      <c r="E1230" s="12"/>
      <c r="F1230" s="12"/>
      <c r="G1230" s="29"/>
      <c r="H1230" s="30"/>
    </row>
    <row r="1231">
      <c r="B1231" s="12">
        <v>3.0</v>
      </c>
      <c r="C1231" s="13"/>
      <c r="D1231" s="12"/>
      <c r="E1231" s="12"/>
      <c r="F1231" s="12"/>
      <c r="G1231" s="29"/>
      <c r="H1231" s="30"/>
    </row>
    <row r="1232">
      <c r="B1232" s="20" t="s">
        <v>15</v>
      </c>
      <c r="C1232" s="4"/>
      <c r="D1232" s="5"/>
      <c r="E1232" s="9">
        <f>SUM(E1229:E1231)</f>
        <v>0</v>
      </c>
      <c r="F1232" s="12"/>
      <c r="G1232" s="29"/>
      <c r="H1232" s="30"/>
    </row>
    <row r="1233">
      <c r="B1233" s="32" t="s">
        <v>22</v>
      </c>
      <c r="C1233" s="4"/>
      <c r="D1233" s="4"/>
      <c r="E1233" s="4"/>
      <c r="F1233" s="5"/>
      <c r="G1233" s="29"/>
      <c r="H1233" s="30"/>
    </row>
    <row r="1234">
      <c r="B1234" s="9" t="s">
        <v>2</v>
      </c>
      <c r="C1234" s="23" t="s">
        <v>23</v>
      </c>
      <c r="D1234" s="20" t="s">
        <v>4</v>
      </c>
      <c r="E1234" s="9" t="s">
        <v>5</v>
      </c>
      <c r="F1234" s="9" t="s">
        <v>6</v>
      </c>
      <c r="G1234" s="29"/>
      <c r="H1234" s="30"/>
    </row>
    <row r="1235">
      <c r="B1235" s="12">
        <v>1.0</v>
      </c>
      <c r="C1235" s="28"/>
      <c r="D1235" s="12"/>
      <c r="E1235" s="12"/>
      <c r="F1235" s="12"/>
      <c r="G1235" s="29"/>
      <c r="H1235" s="30"/>
    </row>
    <row r="1236">
      <c r="B1236" s="12">
        <v>2.0</v>
      </c>
      <c r="C1236" s="13"/>
      <c r="D1236" s="12"/>
      <c r="E1236" s="12"/>
      <c r="F1236" s="12"/>
      <c r="G1236" s="29"/>
      <c r="H1236" s="30"/>
    </row>
    <row r="1237">
      <c r="B1237" s="12">
        <v>3.0</v>
      </c>
      <c r="C1237" s="13"/>
      <c r="D1237" s="12"/>
      <c r="E1237" s="12"/>
      <c r="F1237" s="12"/>
      <c r="G1237" s="29"/>
      <c r="H1237" s="30"/>
    </row>
    <row r="1238">
      <c r="B1238" s="20" t="s">
        <v>15</v>
      </c>
      <c r="C1238" s="4"/>
      <c r="D1238" s="5"/>
      <c r="E1238" s="9">
        <f>SUM(E1235:E1237)</f>
        <v>0</v>
      </c>
      <c r="F1238" s="12"/>
      <c r="G1238" s="29"/>
      <c r="H1238" s="30"/>
    </row>
    <row r="1239">
      <c r="B1239" s="32" t="s">
        <v>24</v>
      </c>
      <c r="C1239" s="4"/>
      <c r="D1239" s="4"/>
      <c r="E1239" s="4"/>
      <c r="F1239" s="5"/>
      <c r="G1239" s="29"/>
      <c r="H1239" s="30"/>
    </row>
    <row r="1240">
      <c r="B1240" s="9" t="s">
        <v>2</v>
      </c>
      <c r="C1240" s="33" t="s">
        <v>25</v>
      </c>
      <c r="D1240" s="33" t="s">
        <v>26</v>
      </c>
      <c r="E1240" s="9" t="s">
        <v>5</v>
      </c>
      <c r="F1240" s="9" t="s">
        <v>6</v>
      </c>
      <c r="G1240" s="29"/>
      <c r="H1240" s="30"/>
    </row>
    <row r="1241">
      <c r="B1241" s="12">
        <v>1.0</v>
      </c>
      <c r="C1241" s="13"/>
      <c r="D1241" s="13"/>
      <c r="E1241" s="12"/>
      <c r="F1241" s="12"/>
      <c r="G1241" s="29"/>
      <c r="H1241" s="30"/>
    </row>
    <row r="1242">
      <c r="B1242" s="12">
        <v>2.0</v>
      </c>
      <c r="C1242" s="13"/>
      <c r="D1242" s="13"/>
      <c r="E1242" s="12"/>
      <c r="F1242" s="12"/>
      <c r="G1242" s="29"/>
      <c r="H1242" s="30"/>
    </row>
    <row r="1243">
      <c r="B1243" s="12">
        <v>3.0</v>
      </c>
      <c r="C1243" s="12"/>
      <c r="D1243" s="12"/>
      <c r="E1243" s="12"/>
      <c r="F1243" s="12"/>
      <c r="G1243" s="29"/>
      <c r="H1243" s="30"/>
    </row>
    <row r="1244">
      <c r="B1244" s="12">
        <v>4.0</v>
      </c>
      <c r="C1244" s="12"/>
      <c r="D1244" s="12"/>
      <c r="E1244" s="12"/>
      <c r="F1244" s="12"/>
      <c r="G1244" s="29"/>
      <c r="H1244" s="30"/>
    </row>
    <row r="1245">
      <c r="B1245" s="12">
        <v>5.0</v>
      </c>
      <c r="C1245" s="12"/>
      <c r="D1245" s="12"/>
      <c r="E1245" s="12"/>
      <c r="F1245" s="12"/>
      <c r="G1245" s="29"/>
      <c r="H1245" s="30"/>
    </row>
    <row r="1246">
      <c r="B1246" s="12">
        <v>6.0</v>
      </c>
      <c r="C1246" s="12"/>
      <c r="D1246" s="12"/>
      <c r="E1246" s="12"/>
      <c r="F1246" s="12"/>
      <c r="G1246" s="10"/>
      <c r="H1246" s="11"/>
    </row>
    <row r="1247">
      <c r="B1247" s="34"/>
    </row>
    <row r="1249">
      <c r="A1249" s="1"/>
      <c r="B1249" s="3">
        <v>45807.0</v>
      </c>
      <c r="C1249" s="4"/>
      <c r="D1249" s="4"/>
      <c r="E1249" s="4"/>
      <c r="F1249" s="4"/>
      <c r="G1249" s="4"/>
      <c r="H1249" s="5"/>
    </row>
    <row r="1250">
      <c r="B1250" s="6" t="s">
        <v>0</v>
      </c>
      <c r="C1250" s="4"/>
      <c r="D1250" s="4"/>
      <c r="E1250" s="4"/>
      <c r="F1250" s="5"/>
      <c r="G1250" s="7" t="s">
        <v>1</v>
      </c>
      <c r="H1250" s="8"/>
    </row>
    <row r="1251">
      <c r="B1251" s="9" t="s">
        <v>2</v>
      </c>
      <c r="C1251" s="9" t="s">
        <v>3</v>
      </c>
      <c r="D1251" s="9" t="s">
        <v>4</v>
      </c>
      <c r="E1251" s="9" t="s">
        <v>5</v>
      </c>
      <c r="F1251" s="9" t="s">
        <v>6</v>
      </c>
      <c r="G1251" s="10"/>
      <c r="H1251" s="11"/>
    </row>
    <row r="1252">
      <c r="B1252" s="12">
        <v>1.0</v>
      </c>
      <c r="C1252" s="13"/>
      <c r="D1252" s="12"/>
      <c r="E1252" s="12"/>
      <c r="F1252" s="12"/>
      <c r="G1252" s="14" t="s">
        <v>7</v>
      </c>
      <c r="H1252" s="15">
        <f>H1209 - SUMIF(F1252:F1261, "SR A/C - HDFC", E1252:E1261)-SUMIF(F1278:F1280, "SR A/C - HDFC", E1278:E1280)-SUMIF(F1272:F1274, "SR A/C - HDFC", E1272:E1274)+SUMIF(F1266:F1268, "SR A/C - HDFC", E1266:E1268)+SUMIF(F1284:F1289, "SR A/C - HDFC", E1284:E1289)</f>
        <v>3303.73</v>
      </c>
    </row>
    <row r="1253">
      <c r="B1253" s="12">
        <v>2.0</v>
      </c>
      <c r="C1253" s="12"/>
      <c r="D1253" s="12"/>
      <c r="E1253" s="12"/>
      <c r="F1253" s="12"/>
      <c r="G1253" s="14" t="s">
        <v>8</v>
      </c>
      <c r="H1253" s="15">
        <f>H1210 - SUMIF(F1252:F1261, "DP A/C - Salary", E1252:E1261)-SUMIF(F1278:F1280, "DP A/C - Salary", E1278:E1280)-SUMIF(F1272:F1274, "DP A/C - Salary", E1272:E1274)+SUMIF(F1266:F1268, "DP A/C - Salary", E1266:E1268)+SUMIF(F1284:F1289, "DP A/C - Salary", E1284:E1289)</f>
        <v>5928</v>
      </c>
    </row>
    <row r="1254">
      <c r="B1254" s="12">
        <v>3.0</v>
      </c>
      <c r="C1254" s="12"/>
      <c r="D1254" s="12"/>
      <c r="E1254" s="12"/>
      <c r="F1254" s="12"/>
      <c r="G1254" s="14" t="s">
        <v>9</v>
      </c>
      <c r="H1254" s="15">
        <f>H1211 - SUMIF(F1252:F1261, "SR CASH", E1252:E1261)-SUMIF(F1278:F1280, "SR CASH", E1278:E1280)-SUMIF(F1272:F1274, "SR CASH", E1272:E1274)+SUMIF(F1266:F1268, "SR CASH", E1266:E1268)+SUMIF(F1284:F1289, "SR CASH", E1284:E1289)</f>
        <v>1633</v>
      </c>
    </row>
    <row r="1255">
      <c r="B1255" s="12">
        <v>4.0</v>
      </c>
      <c r="C1255" s="12"/>
      <c r="D1255" s="12"/>
      <c r="E1255" s="12"/>
      <c r="F1255" s="12"/>
      <c r="G1255" s="14" t="s">
        <v>10</v>
      </c>
      <c r="H1255" s="15">
        <f>H1212 - SUMIF(F1252:F1261, "DP CASH", E1252:E1261)-SUMIF(F1278:F1280, "DP CASH", E1278:E1280)-SUMIF(F1272:F1274, "DP CASH", E1272:E1274)+SUMIF(F1266:F1268, "DP CASH", E1266:E1268)+SUMIF(F1284:F1289, "DP CASH", E1284:E1289)</f>
        <v>839</v>
      </c>
    </row>
    <row r="1256">
      <c r="B1256" s="12">
        <v>5.0</v>
      </c>
      <c r="C1256" s="12"/>
      <c r="D1256" s="12"/>
      <c r="E1256" s="12"/>
      <c r="F1256" s="12"/>
      <c r="G1256" s="14" t="s">
        <v>11</v>
      </c>
      <c r="H1256" s="15">
        <f>H1213 - SUMIF(F1252:F1261, "SR A/C - TDCC", E1252:E1261)-SUMIF(F1278:F1280, "SR A/C - TDCC", E1278:E1280)-SUMIF(F1272:F1274, "SR A/C - TDCC", E1272:E1274)+SUMIF(F1266:F1268, "SR A/C - TDCC", E1266:E1268)+SUMIF(F1284:F1289, "SR A/C - TDCC", E1284:E1289)</f>
        <v>106373.4</v>
      </c>
    </row>
    <row r="1257">
      <c r="B1257" s="12">
        <v>6.0</v>
      </c>
      <c r="C1257" s="12"/>
      <c r="D1257" s="12"/>
      <c r="E1257" s="12"/>
      <c r="F1257" s="12"/>
      <c r="G1257" s="14" t="s">
        <v>12</v>
      </c>
      <c r="H1257" s="15">
        <f>H1214 - SUMIF(F1252:F1261, "DP A/C - IPPB", E1252:E1261)-SUMIF(F1278:F1280, "DP A/C - IPPB", E1278:E1280)-SUMIF(F1272:F1274, "DP A/C - IPPB", E1272:E1274)+SUMIF(F1266:F1268, "DP A/C - IPPB", E1266:E1268)+SUMIF(F1284:F1289, "DP A/C - IPPB", E1284:E1289)</f>
        <v>50</v>
      </c>
    </row>
    <row r="1258">
      <c r="B1258" s="12">
        <v>7.0</v>
      </c>
      <c r="C1258" s="12"/>
      <c r="D1258" s="12"/>
      <c r="E1258" s="12"/>
      <c r="F1258" s="12"/>
      <c r="G1258" s="16"/>
      <c r="H1258" s="5"/>
    </row>
    <row r="1259">
      <c r="B1259" s="12">
        <v>8.0</v>
      </c>
      <c r="C1259" s="12"/>
      <c r="D1259" s="12"/>
      <c r="E1259" s="12"/>
      <c r="F1259" s="12"/>
      <c r="G1259" s="17" t="s">
        <v>13</v>
      </c>
      <c r="H1259" s="5"/>
    </row>
    <row r="1260">
      <c r="B1260" s="12">
        <v>9.0</v>
      </c>
      <c r="C1260" s="12"/>
      <c r="D1260" s="12"/>
      <c r="E1260" s="12"/>
      <c r="F1260" s="12"/>
      <c r="G1260" s="18">
        <f>E1262+G1217</f>
        <v>0</v>
      </c>
      <c r="H1260" s="5"/>
    </row>
    <row r="1261">
      <c r="B1261" s="12">
        <v>10.0</v>
      </c>
      <c r="C1261" s="12"/>
      <c r="D1261" s="12"/>
      <c r="E1261" s="12"/>
      <c r="F1261" s="12"/>
      <c r="G1261" s="19" t="s">
        <v>14</v>
      </c>
      <c r="H1261" s="5"/>
    </row>
    <row r="1262">
      <c r="B1262" s="20" t="s">
        <v>15</v>
      </c>
      <c r="C1262" s="4"/>
      <c r="D1262" s="5"/>
      <c r="E1262" s="9">
        <f>SUM(E1252:E1261)</f>
        <v>0</v>
      </c>
      <c r="F1262" s="12"/>
      <c r="G1262" s="16">
        <f>E1269+G1219</f>
        <v>0</v>
      </c>
      <c r="H1262" s="5"/>
    </row>
    <row r="1263">
      <c r="B1263" s="16"/>
      <c r="C1263" s="4"/>
      <c r="D1263" s="4"/>
      <c r="E1263" s="4"/>
      <c r="F1263" s="5"/>
      <c r="G1263" s="21" t="s">
        <v>16</v>
      </c>
      <c r="H1263" s="5"/>
      <c r="I1263" s="1"/>
    </row>
    <row r="1264">
      <c r="B1264" s="22" t="s">
        <v>17</v>
      </c>
      <c r="C1264" s="4"/>
      <c r="D1264" s="4"/>
      <c r="E1264" s="4"/>
      <c r="F1264" s="5"/>
      <c r="G1264" s="16">
        <f>E1275+G1221-SUMIF(C1266:C1268,"Reimbursement",E1266:E1268)</f>
        <v>0</v>
      </c>
      <c r="H1264" s="5"/>
    </row>
    <row r="1265">
      <c r="B1265" s="9" t="s">
        <v>2</v>
      </c>
      <c r="C1265" s="23" t="s">
        <v>18</v>
      </c>
      <c r="D1265" s="20" t="s">
        <v>4</v>
      </c>
      <c r="E1265" s="9" t="s">
        <v>5</v>
      </c>
      <c r="F1265" s="9" t="s">
        <v>6</v>
      </c>
      <c r="G1265" s="24" t="s">
        <v>19</v>
      </c>
      <c r="H1265" s="5"/>
    </row>
    <row r="1266">
      <c r="B1266" s="12">
        <v>1.0</v>
      </c>
      <c r="C1266" s="28"/>
      <c r="D1266" s="12"/>
      <c r="E1266" s="12"/>
      <c r="F1266" s="12"/>
      <c r="G1266" s="26">
        <f>E1281+G1223</f>
        <v>0</v>
      </c>
      <c r="H1266" s="5"/>
    </row>
    <row r="1267">
      <c r="B1267" s="12">
        <v>2.0</v>
      </c>
      <c r="C1267" s="28"/>
      <c r="D1267" s="12"/>
      <c r="E1267" s="12"/>
      <c r="F1267" s="12"/>
      <c r="G1267" s="27"/>
      <c r="H1267" s="8"/>
    </row>
    <row r="1268">
      <c r="B1268" s="12">
        <v>3.0</v>
      </c>
      <c r="C1268" s="28"/>
      <c r="D1268" s="12"/>
      <c r="E1268" s="12"/>
      <c r="F1268" s="12"/>
      <c r="G1268" s="29"/>
      <c r="H1268" s="30"/>
    </row>
    <row r="1269">
      <c r="B1269" s="20" t="s">
        <v>15</v>
      </c>
      <c r="C1269" s="4"/>
      <c r="D1269" s="5"/>
      <c r="E1269" s="9">
        <f>SUM(E1266:E1268)</f>
        <v>0</v>
      </c>
      <c r="F1269" s="12"/>
      <c r="G1269" s="29"/>
      <c r="H1269" s="30"/>
    </row>
    <row r="1270">
      <c r="B1270" s="31" t="s">
        <v>20</v>
      </c>
      <c r="C1270" s="4"/>
      <c r="D1270" s="4"/>
      <c r="E1270" s="4"/>
      <c r="F1270" s="5"/>
      <c r="G1270" s="29"/>
      <c r="H1270" s="30"/>
    </row>
    <row r="1271">
      <c r="B1271" s="9" t="s">
        <v>2</v>
      </c>
      <c r="C1271" s="23" t="s">
        <v>21</v>
      </c>
      <c r="D1271" s="20" t="s">
        <v>4</v>
      </c>
      <c r="E1271" s="9" t="s">
        <v>5</v>
      </c>
      <c r="F1271" s="9" t="s">
        <v>6</v>
      </c>
      <c r="G1271" s="29"/>
      <c r="H1271" s="30"/>
    </row>
    <row r="1272">
      <c r="B1272" s="12">
        <v>1.0</v>
      </c>
      <c r="C1272" s="28"/>
      <c r="D1272" s="12"/>
      <c r="E1272" s="12"/>
      <c r="F1272" s="12"/>
      <c r="G1272" s="29"/>
      <c r="H1272" s="30"/>
    </row>
    <row r="1273">
      <c r="B1273" s="12">
        <v>2.0</v>
      </c>
      <c r="C1273" s="13"/>
      <c r="D1273" s="12"/>
      <c r="E1273" s="12"/>
      <c r="F1273" s="12"/>
      <c r="G1273" s="29"/>
      <c r="H1273" s="30"/>
    </row>
    <row r="1274">
      <c r="B1274" s="12">
        <v>3.0</v>
      </c>
      <c r="C1274" s="13"/>
      <c r="D1274" s="12"/>
      <c r="E1274" s="12"/>
      <c r="F1274" s="12"/>
      <c r="G1274" s="29"/>
      <c r="H1274" s="30"/>
    </row>
    <row r="1275">
      <c r="B1275" s="20" t="s">
        <v>15</v>
      </c>
      <c r="C1275" s="4"/>
      <c r="D1275" s="5"/>
      <c r="E1275" s="9">
        <f>SUM(E1272:E1274)</f>
        <v>0</v>
      </c>
      <c r="F1275" s="12"/>
      <c r="G1275" s="29"/>
      <c r="H1275" s="30"/>
    </row>
    <row r="1276">
      <c r="B1276" s="32" t="s">
        <v>22</v>
      </c>
      <c r="C1276" s="4"/>
      <c r="D1276" s="4"/>
      <c r="E1276" s="4"/>
      <c r="F1276" s="5"/>
      <c r="G1276" s="29"/>
      <c r="H1276" s="30"/>
    </row>
    <row r="1277">
      <c r="B1277" s="9" t="s">
        <v>2</v>
      </c>
      <c r="C1277" s="23" t="s">
        <v>23</v>
      </c>
      <c r="D1277" s="20" t="s">
        <v>4</v>
      </c>
      <c r="E1277" s="9" t="s">
        <v>5</v>
      </c>
      <c r="F1277" s="9" t="s">
        <v>6</v>
      </c>
      <c r="G1277" s="29"/>
      <c r="H1277" s="30"/>
    </row>
    <row r="1278">
      <c r="B1278" s="12">
        <v>1.0</v>
      </c>
      <c r="C1278" s="28"/>
      <c r="D1278" s="12"/>
      <c r="E1278" s="12"/>
      <c r="F1278" s="12"/>
      <c r="G1278" s="29"/>
      <c r="H1278" s="30"/>
    </row>
    <row r="1279">
      <c r="B1279" s="12">
        <v>2.0</v>
      </c>
      <c r="C1279" s="13"/>
      <c r="D1279" s="12"/>
      <c r="E1279" s="12"/>
      <c r="F1279" s="12"/>
      <c r="G1279" s="29"/>
      <c r="H1279" s="30"/>
    </row>
    <row r="1280">
      <c r="B1280" s="12">
        <v>3.0</v>
      </c>
      <c r="C1280" s="13"/>
      <c r="D1280" s="12"/>
      <c r="E1280" s="12"/>
      <c r="F1280" s="12"/>
      <c r="G1280" s="29"/>
      <c r="H1280" s="30"/>
    </row>
    <row r="1281">
      <c r="B1281" s="20" t="s">
        <v>15</v>
      </c>
      <c r="C1281" s="4"/>
      <c r="D1281" s="5"/>
      <c r="E1281" s="9">
        <f>SUM(E1278:E1280)</f>
        <v>0</v>
      </c>
      <c r="F1281" s="12"/>
      <c r="G1281" s="29"/>
      <c r="H1281" s="30"/>
    </row>
    <row r="1282">
      <c r="B1282" s="32" t="s">
        <v>24</v>
      </c>
      <c r="C1282" s="4"/>
      <c r="D1282" s="4"/>
      <c r="E1282" s="4"/>
      <c r="F1282" s="5"/>
      <c r="G1282" s="29"/>
      <c r="H1282" s="30"/>
    </row>
    <row r="1283">
      <c r="B1283" s="9" t="s">
        <v>2</v>
      </c>
      <c r="C1283" s="33" t="s">
        <v>25</v>
      </c>
      <c r="D1283" s="33" t="s">
        <v>26</v>
      </c>
      <c r="E1283" s="9" t="s">
        <v>5</v>
      </c>
      <c r="F1283" s="9" t="s">
        <v>6</v>
      </c>
      <c r="G1283" s="29"/>
      <c r="H1283" s="30"/>
    </row>
    <row r="1284">
      <c r="B1284" s="12">
        <v>1.0</v>
      </c>
      <c r="C1284" s="13"/>
      <c r="D1284" s="13"/>
      <c r="E1284" s="12"/>
      <c r="F1284" s="12"/>
      <c r="G1284" s="29"/>
      <c r="H1284" s="30"/>
    </row>
    <row r="1285">
      <c r="B1285" s="12">
        <v>2.0</v>
      </c>
      <c r="C1285" s="13"/>
      <c r="D1285" s="13"/>
      <c r="E1285" s="12"/>
      <c r="F1285" s="12"/>
      <c r="G1285" s="29"/>
      <c r="H1285" s="30"/>
    </row>
    <row r="1286">
      <c r="B1286" s="12">
        <v>3.0</v>
      </c>
      <c r="C1286" s="12"/>
      <c r="D1286" s="12"/>
      <c r="E1286" s="12"/>
      <c r="F1286" s="12"/>
      <c r="G1286" s="29"/>
      <c r="H1286" s="30"/>
    </row>
    <row r="1287">
      <c r="B1287" s="12">
        <v>4.0</v>
      </c>
      <c r="C1287" s="12"/>
      <c r="D1287" s="12"/>
      <c r="E1287" s="12"/>
      <c r="F1287" s="12"/>
      <c r="G1287" s="29"/>
      <c r="H1287" s="30"/>
    </row>
    <row r="1288">
      <c r="B1288" s="12">
        <v>5.0</v>
      </c>
      <c r="C1288" s="12"/>
      <c r="D1288" s="12"/>
      <c r="E1288" s="12"/>
      <c r="F1288" s="12"/>
      <c r="G1288" s="29"/>
      <c r="H1288" s="30"/>
    </row>
    <row r="1289">
      <c r="B1289" s="12">
        <v>6.0</v>
      </c>
      <c r="C1289" s="12"/>
      <c r="D1289" s="12"/>
      <c r="E1289" s="12"/>
      <c r="F1289" s="12"/>
      <c r="G1289" s="10"/>
      <c r="H1289" s="11"/>
    </row>
    <row r="1290">
      <c r="B1290" s="34"/>
    </row>
    <row r="1292">
      <c r="A1292" s="1"/>
      <c r="B1292" s="3">
        <v>45808.0</v>
      </c>
      <c r="C1292" s="4"/>
      <c r="D1292" s="4"/>
      <c r="E1292" s="4"/>
      <c r="F1292" s="4"/>
      <c r="G1292" s="4"/>
      <c r="H1292" s="5"/>
    </row>
    <row r="1293">
      <c r="B1293" s="6" t="s">
        <v>0</v>
      </c>
      <c r="C1293" s="4"/>
      <c r="D1293" s="4"/>
      <c r="E1293" s="4"/>
      <c r="F1293" s="5"/>
      <c r="G1293" s="7" t="s">
        <v>1</v>
      </c>
      <c r="H1293" s="8"/>
    </row>
    <row r="1294">
      <c r="B1294" s="9" t="s">
        <v>2</v>
      </c>
      <c r="C1294" s="9" t="s">
        <v>3</v>
      </c>
      <c r="D1294" s="9" t="s">
        <v>4</v>
      </c>
      <c r="E1294" s="9" t="s">
        <v>5</v>
      </c>
      <c r="F1294" s="9" t="s">
        <v>6</v>
      </c>
      <c r="G1294" s="10"/>
      <c r="H1294" s="11"/>
    </row>
    <row r="1295">
      <c r="B1295" s="12">
        <v>1.0</v>
      </c>
      <c r="C1295" s="13"/>
      <c r="D1295" s="12"/>
      <c r="E1295" s="12"/>
      <c r="F1295" s="12"/>
      <c r="G1295" s="14" t="s">
        <v>7</v>
      </c>
      <c r="H1295" s="15">
        <f>H1252 - SUMIF(F1295:F1304, "SR A/C - HDFC", E1295:E1304)-SUMIF(F1321:F1323, "SR A/C - HDFC", E1321:E1323)-SUMIF(F1315:F1317, "SR A/C - HDFC", E1315:E1317)+SUMIF(F1309:F1311, "SR A/C - HDFC", E1309:E1311)+SUMIF(F1327:F1332, "SR A/C - HDFC", E1327:E1332)</f>
        <v>3303.73</v>
      </c>
    </row>
    <row r="1296">
      <c r="B1296" s="12">
        <v>2.0</v>
      </c>
      <c r="C1296" s="12"/>
      <c r="D1296" s="12"/>
      <c r="E1296" s="12"/>
      <c r="F1296" s="12"/>
      <c r="G1296" s="14" t="s">
        <v>8</v>
      </c>
      <c r="H1296" s="15">
        <f>H1253 - SUMIF(F1295:F1304, "DP A/C - Salary", E1295:E1304)-SUMIF(F1321:F1323, "DP A/C - Salary", E1321:E1323)-SUMIF(F1315:F1317, "DP A/C - Salary", E1315:E1317)+SUMIF(F1309:F1311, "DP A/C - Salary", E1309:E1311)+SUMIF(F1327:F1332, "DP A/C - Salary", E1327:E1332)</f>
        <v>5928</v>
      </c>
    </row>
    <row r="1297">
      <c r="B1297" s="12">
        <v>3.0</v>
      </c>
      <c r="C1297" s="12"/>
      <c r="D1297" s="12"/>
      <c r="E1297" s="12"/>
      <c r="F1297" s="12"/>
      <c r="G1297" s="14" t="s">
        <v>9</v>
      </c>
      <c r="H1297" s="15">
        <f>H1254 - SUMIF(F1295:F1304, "SR CASH", E1295:E1304)-SUMIF(F1321:F1323, "SR CASH", E1321:E1323)-SUMIF(F1315:F1317, "SR CASH", E1315:E1317)+SUMIF(F1309:F1311, "SR CASH", E1309:E1311)+SUMIF(F1327:F1332, "SR CASH", E1327:E1332)</f>
        <v>1633</v>
      </c>
    </row>
    <row r="1298">
      <c r="B1298" s="12">
        <v>4.0</v>
      </c>
      <c r="C1298" s="12"/>
      <c r="D1298" s="12"/>
      <c r="E1298" s="12"/>
      <c r="F1298" s="12"/>
      <c r="G1298" s="14" t="s">
        <v>10</v>
      </c>
      <c r="H1298" s="15">
        <f>H1255 - SUMIF(F1295:F1304, "DP CASH", E1295:E1304)-SUMIF(F1321:F1323, "DP CASH", E1321:E1323)-SUMIF(F1315:F1317, "DP CASH", E1315:E1317)+SUMIF(F1309:F1311, "DP CASH", E1309:E1311)+SUMIF(F1327:F1332, "DP CASH", E1327:E1332)</f>
        <v>839</v>
      </c>
    </row>
    <row r="1299">
      <c r="B1299" s="12">
        <v>5.0</v>
      </c>
      <c r="C1299" s="12"/>
      <c r="D1299" s="12"/>
      <c r="E1299" s="12"/>
      <c r="F1299" s="12"/>
      <c r="G1299" s="14" t="s">
        <v>11</v>
      </c>
      <c r="H1299" s="15">
        <f>H1256 - SUMIF(F1295:F1304, "SR A/C - TDCC", E1295:E1304)-SUMIF(F1321:F1323, "SR A/C - TDCC", E1321:E1323)-SUMIF(F1315:F1317, "SR A/C - TDCC", E1315:E1317)+SUMIF(F1309:F1311, "SR A/C - TDCC", E1309:E1311)+SUMIF(F1327:F1332, "SR A/C - TDCC", E1327:E1332)</f>
        <v>106373.4</v>
      </c>
    </row>
    <row r="1300">
      <c r="B1300" s="12">
        <v>6.0</v>
      </c>
      <c r="C1300" s="12"/>
      <c r="D1300" s="12"/>
      <c r="E1300" s="12"/>
      <c r="F1300" s="12"/>
      <c r="G1300" s="14" t="s">
        <v>12</v>
      </c>
      <c r="H1300" s="15">
        <f>H1257 - SUMIF(F1295:F1304, "DP A/C - IPPB", E1295:E1304)-SUMIF(F1321:F1323, "DP A/C - IPPB", E1321:E1323)-SUMIF(F1315:F1317, "DP A/C - IPPB", E1315:E1317)+SUMIF(F1309:F1311, "DP A/C - IPPB", E1309:E1311)+SUMIF(F1327:F1332, "DP A/C - IPPB", E1327:E1332)</f>
        <v>50</v>
      </c>
    </row>
    <row r="1301">
      <c r="B1301" s="12">
        <v>7.0</v>
      </c>
      <c r="C1301" s="12"/>
      <c r="D1301" s="12"/>
      <c r="E1301" s="12"/>
      <c r="F1301" s="12"/>
      <c r="G1301" s="16"/>
      <c r="H1301" s="5"/>
    </row>
    <row r="1302">
      <c r="B1302" s="12">
        <v>8.0</v>
      </c>
      <c r="C1302" s="12"/>
      <c r="D1302" s="12"/>
      <c r="E1302" s="12"/>
      <c r="F1302" s="12"/>
      <c r="G1302" s="17" t="s">
        <v>13</v>
      </c>
      <c r="H1302" s="5"/>
    </row>
    <row r="1303">
      <c r="B1303" s="12">
        <v>9.0</v>
      </c>
      <c r="C1303" s="12"/>
      <c r="D1303" s="12"/>
      <c r="E1303" s="12"/>
      <c r="F1303" s="12"/>
      <c r="G1303" s="18">
        <f>E1305+G1260</f>
        <v>0</v>
      </c>
      <c r="H1303" s="5"/>
    </row>
    <row r="1304">
      <c r="B1304" s="12">
        <v>10.0</v>
      </c>
      <c r="C1304" s="12"/>
      <c r="D1304" s="12"/>
      <c r="E1304" s="12"/>
      <c r="F1304" s="12"/>
      <c r="G1304" s="19" t="s">
        <v>14</v>
      </c>
      <c r="H1304" s="5"/>
    </row>
    <row r="1305">
      <c r="B1305" s="20" t="s">
        <v>15</v>
      </c>
      <c r="C1305" s="4"/>
      <c r="D1305" s="5"/>
      <c r="E1305" s="9">
        <f>SUM(E1295:E1304)</f>
        <v>0</v>
      </c>
      <c r="F1305" s="12"/>
      <c r="G1305" s="16">
        <f>E1312+G1262</f>
        <v>0</v>
      </c>
      <c r="H1305" s="5"/>
    </row>
    <row r="1306">
      <c r="B1306" s="16"/>
      <c r="C1306" s="4"/>
      <c r="D1306" s="4"/>
      <c r="E1306" s="4"/>
      <c r="F1306" s="5"/>
      <c r="G1306" s="21" t="s">
        <v>16</v>
      </c>
      <c r="H1306" s="5"/>
      <c r="I1306" s="1"/>
    </row>
    <row r="1307">
      <c r="B1307" s="22" t="s">
        <v>17</v>
      </c>
      <c r="C1307" s="4"/>
      <c r="D1307" s="4"/>
      <c r="E1307" s="4"/>
      <c r="F1307" s="5"/>
      <c r="G1307" s="16">
        <f>E1318+G1264-SUMIF(C1309:C1311,"Reimbursement",E1309:E1311)</f>
        <v>0</v>
      </c>
      <c r="H1307" s="5"/>
      <c r="I1307" s="1"/>
    </row>
    <row r="1308">
      <c r="B1308" s="9" t="s">
        <v>2</v>
      </c>
      <c r="C1308" s="23" t="s">
        <v>18</v>
      </c>
      <c r="D1308" s="20" t="s">
        <v>4</v>
      </c>
      <c r="E1308" s="9" t="s">
        <v>5</v>
      </c>
      <c r="F1308" s="9" t="s">
        <v>6</v>
      </c>
      <c r="G1308" s="24" t="s">
        <v>19</v>
      </c>
      <c r="H1308" s="5"/>
      <c r="I1308" s="1"/>
    </row>
    <row r="1309">
      <c r="B1309" s="12">
        <v>1.0</v>
      </c>
      <c r="C1309" s="25"/>
      <c r="D1309" s="12"/>
      <c r="E1309" s="13"/>
      <c r="F1309" s="13" t="s">
        <v>7</v>
      </c>
      <c r="G1309" s="26">
        <f>E1324+G1266</f>
        <v>0</v>
      </c>
      <c r="H1309" s="5"/>
      <c r="I1309" s="1"/>
    </row>
    <row r="1310">
      <c r="B1310" s="12">
        <v>2.0</v>
      </c>
      <c r="C1310" s="28"/>
      <c r="D1310" s="12"/>
      <c r="E1310" s="12"/>
      <c r="F1310" s="12"/>
      <c r="G1310" s="27"/>
      <c r="H1310" s="8"/>
      <c r="I1310" s="1"/>
    </row>
    <row r="1311">
      <c r="B1311" s="12">
        <v>3.0</v>
      </c>
      <c r="C1311" s="28"/>
      <c r="D1311" s="12"/>
      <c r="E1311" s="12"/>
      <c r="F1311" s="12"/>
      <c r="G1311" s="29"/>
      <c r="H1311" s="30"/>
      <c r="I1311" s="1"/>
    </row>
    <row r="1312">
      <c r="B1312" s="20" t="s">
        <v>15</v>
      </c>
      <c r="C1312" s="4"/>
      <c r="D1312" s="5"/>
      <c r="E1312" s="9">
        <f>SUM(E1309:E1311)</f>
        <v>0</v>
      </c>
      <c r="F1312" s="12"/>
      <c r="G1312" s="29"/>
      <c r="H1312" s="30"/>
      <c r="I1312" s="1"/>
    </row>
    <row r="1313">
      <c r="B1313" s="31" t="s">
        <v>20</v>
      </c>
      <c r="C1313" s="4"/>
      <c r="D1313" s="4"/>
      <c r="E1313" s="4"/>
      <c r="F1313" s="5"/>
      <c r="G1313" s="29"/>
      <c r="H1313" s="30"/>
      <c r="I1313" s="1"/>
    </row>
    <row r="1314">
      <c r="B1314" s="9" t="s">
        <v>2</v>
      </c>
      <c r="C1314" s="23" t="s">
        <v>21</v>
      </c>
      <c r="D1314" s="20" t="s">
        <v>4</v>
      </c>
      <c r="E1314" s="9" t="s">
        <v>5</v>
      </c>
      <c r="F1314" s="9" t="s">
        <v>6</v>
      </c>
      <c r="G1314" s="29"/>
      <c r="H1314" s="30"/>
      <c r="I1314" s="1"/>
    </row>
    <row r="1315">
      <c r="B1315" s="12">
        <v>1.0</v>
      </c>
      <c r="C1315" s="28"/>
      <c r="D1315" s="12"/>
      <c r="E1315" s="12"/>
      <c r="F1315" s="12"/>
      <c r="G1315" s="29"/>
      <c r="H1315" s="30"/>
      <c r="I1315" s="1"/>
    </row>
    <row r="1316">
      <c r="B1316" s="12">
        <v>2.0</v>
      </c>
      <c r="C1316" s="13"/>
      <c r="D1316" s="12"/>
      <c r="E1316" s="12"/>
      <c r="F1316" s="12"/>
      <c r="G1316" s="29"/>
      <c r="H1316" s="30"/>
      <c r="I1316" s="1"/>
    </row>
    <row r="1317">
      <c r="B1317" s="12">
        <v>3.0</v>
      </c>
      <c r="C1317" s="13"/>
      <c r="D1317" s="12"/>
      <c r="E1317" s="12"/>
      <c r="F1317" s="12"/>
      <c r="G1317" s="29"/>
      <c r="H1317" s="30"/>
      <c r="I1317" s="1"/>
    </row>
    <row r="1318">
      <c r="B1318" s="20" t="s">
        <v>15</v>
      </c>
      <c r="C1318" s="4"/>
      <c r="D1318" s="5"/>
      <c r="E1318" s="9">
        <f>SUM(E1315:E1317)</f>
        <v>0</v>
      </c>
      <c r="F1318" s="12"/>
      <c r="G1318" s="29"/>
      <c r="H1318" s="30"/>
      <c r="I1318" s="1"/>
    </row>
    <row r="1319">
      <c r="B1319" s="32" t="s">
        <v>22</v>
      </c>
      <c r="C1319" s="4"/>
      <c r="D1319" s="4"/>
      <c r="E1319" s="4"/>
      <c r="F1319" s="5"/>
      <c r="G1319" s="29"/>
      <c r="H1319" s="30"/>
      <c r="I1319" s="1"/>
    </row>
    <row r="1320">
      <c r="B1320" s="9" t="s">
        <v>2</v>
      </c>
      <c r="C1320" s="23" t="s">
        <v>23</v>
      </c>
      <c r="D1320" s="20" t="s">
        <v>4</v>
      </c>
      <c r="E1320" s="9" t="s">
        <v>5</v>
      </c>
      <c r="F1320" s="9" t="s">
        <v>6</v>
      </c>
      <c r="G1320" s="29"/>
      <c r="H1320" s="30"/>
      <c r="I1320" s="1"/>
    </row>
    <row r="1321">
      <c r="B1321" s="12">
        <v>1.0</v>
      </c>
      <c r="C1321" s="28"/>
      <c r="D1321" s="12"/>
      <c r="E1321" s="12"/>
      <c r="F1321" s="12"/>
      <c r="G1321" s="29"/>
      <c r="H1321" s="30"/>
      <c r="I1321" s="1"/>
    </row>
    <row r="1322">
      <c r="B1322" s="12">
        <v>2.0</v>
      </c>
      <c r="C1322" s="13"/>
      <c r="D1322" s="12"/>
      <c r="E1322" s="12"/>
      <c r="F1322" s="12"/>
      <c r="G1322" s="29"/>
      <c r="H1322" s="30"/>
      <c r="I1322" s="1"/>
    </row>
    <row r="1323">
      <c r="B1323" s="12">
        <v>3.0</v>
      </c>
      <c r="C1323" s="13"/>
      <c r="D1323" s="12"/>
      <c r="E1323" s="12"/>
      <c r="F1323" s="12"/>
      <c r="G1323" s="29"/>
      <c r="H1323" s="30"/>
      <c r="I1323" s="1"/>
    </row>
    <row r="1324">
      <c r="B1324" s="20" t="s">
        <v>15</v>
      </c>
      <c r="C1324" s="4"/>
      <c r="D1324" s="5"/>
      <c r="E1324" s="9">
        <f>SUM(E1321:E1323)</f>
        <v>0</v>
      </c>
      <c r="F1324" s="12"/>
      <c r="G1324" s="29"/>
      <c r="H1324" s="30"/>
      <c r="I1324" s="1"/>
    </row>
    <row r="1325">
      <c r="B1325" s="32" t="s">
        <v>24</v>
      </c>
      <c r="C1325" s="4"/>
      <c r="D1325" s="4"/>
      <c r="E1325" s="4"/>
      <c r="F1325" s="5"/>
      <c r="G1325" s="29"/>
      <c r="H1325" s="30"/>
      <c r="I1325" s="1"/>
    </row>
    <row r="1326">
      <c r="B1326" s="9" t="s">
        <v>2</v>
      </c>
      <c r="C1326" s="33" t="s">
        <v>25</v>
      </c>
      <c r="D1326" s="33" t="s">
        <v>26</v>
      </c>
      <c r="E1326" s="9" t="s">
        <v>5</v>
      </c>
      <c r="F1326" s="9" t="s">
        <v>6</v>
      </c>
      <c r="G1326" s="29"/>
      <c r="H1326" s="30"/>
      <c r="I1326" s="1"/>
    </row>
    <row r="1327">
      <c r="B1327" s="12">
        <v>1.0</v>
      </c>
      <c r="C1327" s="13"/>
      <c r="D1327" s="13"/>
      <c r="E1327" s="12"/>
      <c r="F1327" s="12"/>
      <c r="G1327" s="29"/>
      <c r="H1327" s="30"/>
      <c r="I1327" s="1"/>
    </row>
    <row r="1328">
      <c r="B1328" s="12">
        <v>2.0</v>
      </c>
      <c r="C1328" s="13"/>
      <c r="D1328" s="13"/>
      <c r="E1328" s="12"/>
      <c r="F1328" s="12"/>
      <c r="G1328" s="29"/>
      <c r="H1328" s="30"/>
      <c r="I1328" s="1"/>
    </row>
    <row r="1329">
      <c r="B1329" s="12">
        <v>3.0</v>
      </c>
      <c r="C1329" s="12"/>
      <c r="D1329" s="12"/>
      <c r="E1329" s="12"/>
      <c r="F1329" s="12"/>
      <c r="G1329" s="29"/>
      <c r="H1329" s="30"/>
      <c r="I1329" s="1"/>
    </row>
    <row r="1330">
      <c r="B1330" s="12">
        <v>4.0</v>
      </c>
      <c r="C1330" s="12"/>
      <c r="D1330" s="12"/>
      <c r="E1330" s="12"/>
      <c r="F1330" s="12"/>
      <c r="G1330" s="29"/>
      <c r="H1330" s="30"/>
      <c r="I1330" s="1"/>
    </row>
    <row r="1331">
      <c r="B1331" s="12">
        <v>5.0</v>
      </c>
      <c r="C1331" s="12"/>
      <c r="D1331" s="12"/>
      <c r="E1331" s="12"/>
      <c r="F1331" s="12"/>
      <c r="G1331" s="29"/>
      <c r="H1331" s="30"/>
      <c r="I1331" s="1"/>
    </row>
    <row r="1332">
      <c r="B1332" s="12">
        <v>6.0</v>
      </c>
      <c r="C1332" s="12"/>
      <c r="D1332" s="12"/>
      <c r="E1332" s="12"/>
      <c r="F1332" s="12"/>
      <c r="G1332" s="10"/>
      <c r="H1332" s="11"/>
      <c r="I1332" s="1"/>
    </row>
    <row r="1333">
      <c r="B1333" s="34"/>
      <c r="I1333" s="1"/>
    </row>
    <row r="1334">
      <c r="I1334" s="1"/>
    </row>
    <row r="1335">
      <c r="A1335" s="1"/>
      <c r="B1335" s="2"/>
      <c r="C1335" s="2"/>
      <c r="D1335" s="2"/>
      <c r="E1335" s="2"/>
      <c r="F1335" s="2"/>
      <c r="G1335" s="2"/>
      <c r="H1335" s="2"/>
      <c r="I1335" s="1"/>
    </row>
    <row r="1336">
      <c r="A1336" s="35"/>
    </row>
    <row r="1338">
      <c r="A1338" s="1"/>
      <c r="B1338" s="2"/>
      <c r="C1338" s="2"/>
      <c r="D1338" s="2"/>
      <c r="E1338" s="2"/>
      <c r="F1338" s="2"/>
      <c r="G1338" s="2"/>
      <c r="H1338" s="2"/>
      <c r="I1338" s="1"/>
    </row>
    <row r="1339">
      <c r="A1339" s="1"/>
      <c r="B1339" s="2"/>
      <c r="C1339" s="36" t="s">
        <v>27</v>
      </c>
      <c r="D1339" s="5"/>
      <c r="E1339" s="2"/>
      <c r="F1339" s="37" t="s">
        <v>28</v>
      </c>
      <c r="G1339" s="5"/>
      <c r="H1339" s="2"/>
      <c r="I1339" s="1"/>
    </row>
    <row r="1340">
      <c r="A1340" s="1"/>
      <c r="B1340" s="2"/>
      <c r="C1340" s="33" t="s">
        <v>29</v>
      </c>
      <c r="D1340" s="38">
        <f>SUMIF(C5:C1304, "Vehicle service", E5:E1304)</f>
        <v>0</v>
      </c>
      <c r="E1340" s="2"/>
      <c r="F1340" s="39" t="s">
        <v>30</v>
      </c>
      <c r="G1340" s="38">
        <f>SUMIF(C5:C1332, "SR Salary", E5:E1332)</f>
        <v>0</v>
      </c>
      <c r="H1340" s="2"/>
      <c r="I1340" s="1"/>
    </row>
    <row r="1341">
      <c r="A1341" s="1"/>
      <c r="B1341" s="2"/>
      <c r="C1341" s="9" t="s">
        <v>31</v>
      </c>
      <c r="D1341" s="38">
        <f>SUMIF(C5:C1304, "Car loan", E5:E1304)</f>
        <v>0</v>
      </c>
      <c r="E1341" s="2"/>
      <c r="F1341" s="39" t="s">
        <v>32</v>
      </c>
      <c r="G1341" s="38">
        <f>SUMIF(C5:C1332, "DP Salary", E5:E1332)</f>
        <v>0</v>
      </c>
      <c r="H1341" s="2"/>
      <c r="I1341" s="1"/>
    </row>
    <row r="1342">
      <c r="A1342" s="1"/>
      <c r="B1342" s="2"/>
      <c r="C1342" s="9" t="s">
        <v>33</v>
      </c>
      <c r="D1342" s="38">
        <f>SUMIF(C5:C1304, "Rental", E5:E1304)</f>
        <v>0</v>
      </c>
      <c r="E1342" s="2"/>
      <c r="F1342" s="39" t="s">
        <v>34</v>
      </c>
      <c r="G1342" s="38">
        <f>SUMIF(C5:C1332, "Commission/Bonus", E5:E1332)</f>
        <v>0</v>
      </c>
      <c r="H1342" s="2"/>
      <c r="I1342" s="1"/>
    </row>
    <row r="1343">
      <c r="A1343" s="1"/>
      <c r="B1343" s="2"/>
      <c r="C1343" s="9" t="s">
        <v>35</v>
      </c>
      <c r="D1343" s="38">
        <f>SUMIF(C5:C1304, "Water bill", E5:E1304)</f>
        <v>0</v>
      </c>
      <c r="E1343" s="2"/>
      <c r="F1343" s="39" t="s">
        <v>36</v>
      </c>
      <c r="G1343" s="38">
        <f>SUMIF(C5:C1332, "Reimbursement", E5:E1332)</f>
        <v>0</v>
      </c>
      <c r="H1343" s="2"/>
      <c r="I1343" s="1"/>
    </row>
    <row r="1344">
      <c r="A1344" s="1"/>
      <c r="B1344" s="2"/>
      <c r="C1344" s="9" t="s">
        <v>37</v>
      </c>
      <c r="D1344" s="38">
        <f>SUMIF(C5:C1304, "Electricity bill", E5:E1304)</f>
        <v>0</v>
      </c>
      <c r="E1344" s="2"/>
      <c r="F1344" s="39" t="s">
        <v>38</v>
      </c>
      <c r="G1344" s="38">
        <f>SUMIF(C5:C1332, "Bank Interest", E5:E1332)</f>
        <v>0</v>
      </c>
      <c r="H1344" s="2"/>
      <c r="I1344" s="1"/>
    </row>
    <row r="1345">
      <c r="A1345" s="1"/>
      <c r="B1345" s="2"/>
      <c r="C1345" s="9" t="s">
        <v>39</v>
      </c>
      <c r="D1345" s="38">
        <f>SUMIF(C5:C1304, "Internet bill", E5:E1304)</f>
        <v>0</v>
      </c>
      <c r="E1345" s="2"/>
      <c r="F1345" s="39" t="s">
        <v>40</v>
      </c>
      <c r="G1345" s="38">
        <f>SUMIF(C5:C1332, "Dividend", E5:E1332)</f>
        <v>0</v>
      </c>
      <c r="H1345" s="2"/>
      <c r="I1345" s="1"/>
    </row>
    <row r="1346">
      <c r="A1346" s="1"/>
      <c r="B1346" s="2"/>
      <c r="C1346" s="9" t="s">
        <v>41</v>
      </c>
      <c r="D1346" s="38">
        <f>SUMIF(C5:C1304, "Insurance", E5:E1304)</f>
        <v>0</v>
      </c>
      <c r="E1346" s="2"/>
      <c r="F1346" s="39" t="s">
        <v>42</v>
      </c>
      <c r="G1346" s="38">
        <f>SUMIF(C5:C1332, "Gift", E5:E1332)</f>
        <v>0</v>
      </c>
      <c r="H1346" s="2"/>
      <c r="I1346" s="1"/>
    </row>
    <row r="1347">
      <c r="A1347" s="1"/>
      <c r="B1347" s="2"/>
      <c r="C1347" s="9" t="s">
        <v>43</v>
      </c>
      <c r="D1347" s="38">
        <f>SUMIF(C5:C1304, "Food &amp; groceries", E5:E1304)</f>
        <v>0</v>
      </c>
      <c r="E1347" s="2"/>
      <c r="F1347" s="2"/>
      <c r="G1347" s="2"/>
      <c r="H1347" s="2"/>
      <c r="I1347" s="1"/>
    </row>
    <row r="1348">
      <c r="A1348" s="1"/>
      <c r="B1348" s="2"/>
      <c r="C1348" s="9" t="s">
        <v>44</v>
      </c>
      <c r="D1348" s="38">
        <f>SUMIF(C5:C1304, "Transportation (petrol, parking, toll)", E5:E1304)</f>
        <v>0</v>
      </c>
      <c r="E1348" s="2"/>
      <c r="F1348" s="2"/>
      <c r="G1348" s="2"/>
      <c r="H1348" s="2"/>
      <c r="I1348" s="1"/>
    </row>
    <row r="1349">
      <c r="A1349" s="1"/>
      <c r="B1349" s="2"/>
      <c r="C1349" s="9" t="s">
        <v>45</v>
      </c>
      <c r="D1349" s="38">
        <f>SUMIF(C5:C1304, "Shopping", E5:E1304)</f>
        <v>0</v>
      </c>
      <c r="E1349" s="2"/>
      <c r="F1349" s="2"/>
      <c r="G1349" s="2"/>
      <c r="H1349" s="2"/>
      <c r="I1349" s="1"/>
    </row>
    <row r="1350">
      <c r="A1350" s="1"/>
      <c r="B1350" s="2"/>
      <c r="C1350" s="9" t="s">
        <v>46</v>
      </c>
      <c r="D1350" s="38">
        <f>SUMIF(C5:C1304, "Social/ Travel", E5:E1304)</f>
        <v>0</v>
      </c>
      <c r="E1350" s="2"/>
      <c r="F1350" s="2"/>
      <c r="G1350" s="2"/>
      <c r="H1350" s="2"/>
      <c r="I1350" s="1"/>
    </row>
    <row r="1351">
      <c r="A1351" s="1"/>
      <c r="B1351" s="2"/>
      <c r="C1351" s="33" t="s">
        <v>47</v>
      </c>
      <c r="D1351" s="38">
        <f>SUMIF(C5:C1304, "Present", E5:E1304)</f>
        <v>0</v>
      </c>
      <c r="E1351" s="2"/>
      <c r="F1351" s="2"/>
      <c r="G1351" s="2"/>
      <c r="H1351" s="2"/>
      <c r="I1351" s="1"/>
    </row>
    <row r="1352">
      <c r="A1352" s="1"/>
      <c r="B1352" s="2"/>
      <c r="C1352" s="9" t="s">
        <v>48</v>
      </c>
      <c r="D1352" s="38">
        <f>SUMIF(C5:C1304, "Hospital bill", E5:E1304)</f>
        <v>0</v>
      </c>
      <c r="E1352" s="2"/>
      <c r="F1352" s="2"/>
      <c r="G1352" s="2"/>
      <c r="H1352" s="2"/>
      <c r="I1352" s="1"/>
    </row>
    <row r="1353">
      <c r="A1353" s="1"/>
      <c r="B1353" s="2"/>
      <c r="C1353" s="9" t="s">
        <v>49</v>
      </c>
      <c r="D1353" s="38">
        <f>SUMIF(C5:C1304, "Medicine bill", E5:E1304)</f>
        <v>0</v>
      </c>
      <c r="E1353" s="2"/>
      <c r="F1353" s="2"/>
      <c r="G1353" s="2"/>
      <c r="H1353" s="2"/>
      <c r="I1353" s="1"/>
    </row>
    <row r="1354">
      <c r="A1354" s="1"/>
      <c r="B1354" s="2"/>
      <c r="C1354" s="9" t="s">
        <v>50</v>
      </c>
      <c r="D1354" s="38">
        <f>SUMIF(C5:C1304, "Others", E5:E1304)</f>
        <v>0</v>
      </c>
      <c r="E1354" s="2"/>
      <c r="F1354" s="1"/>
      <c r="G1354" s="1"/>
      <c r="H1354" s="2"/>
      <c r="I1354" s="1"/>
    </row>
    <row r="1355">
      <c r="A1355" s="1"/>
      <c r="B1355" s="2"/>
      <c r="C1355" s="2"/>
      <c r="D1355" s="2"/>
      <c r="E1355" s="2"/>
      <c r="F1355" s="1"/>
      <c r="G1355" s="1"/>
      <c r="H1355" s="2"/>
      <c r="I1355" s="1"/>
    </row>
    <row r="1356">
      <c r="A1356" s="1"/>
      <c r="B1356" s="2"/>
      <c r="C1356" s="40" t="s">
        <v>51</v>
      </c>
      <c r="D1356" s="41">
        <f>SUM(D1340:D1354)</f>
        <v>0</v>
      </c>
      <c r="E1356" s="2"/>
      <c r="F1356" s="40" t="s">
        <v>51</v>
      </c>
      <c r="G1356" s="41">
        <f>SUM(G1340:G1346)</f>
        <v>0</v>
      </c>
      <c r="H1356" s="2"/>
      <c r="I1356" s="1"/>
    </row>
    <row r="1357">
      <c r="A1357" s="1"/>
      <c r="B1357" s="2"/>
      <c r="C1357" s="2"/>
      <c r="D1357" s="2"/>
      <c r="E1357" s="2"/>
      <c r="F1357" s="1"/>
      <c r="G1357" s="1"/>
      <c r="H1357" s="2"/>
      <c r="I1357" s="1"/>
    </row>
    <row r="1358">
      <c r="A1358" s="1"/>
      <c r="B1358" s="2"/>
      <c r="C1358" s="42" t="s">
        <v>52</v>
      </c>
      <c r="D1358" s="43">
        <f>G1303</f>
        <v>0</v>
      </c>
      <c r="E1358" s="1"/>
      <c r="F1358" s="42" t="s">
        <v>53</v>
      </c>
      <c r="G1358" s="43">
        <f>G1305</f>
        <v>0</v>
      </c>
      <c r="H1358" s="2"/>
      <c r="I1358" s="1"/>
    </row>
    <row r="1359">
      <c r="A1359" s="1"/>
      <c r="B1359" s="2"/>
      <c r="C1359" s="2"/>
      <c r="D1359" s="2"/>
      <c r="E1359" s="2"/>
      <c r="F1359" s="2"/>
      <c r="G1359" s="2"/>
      <c r="H1359" s="2"/>
      <c r="I1359" s="1"/>
    </row>
    <row r="1360">
      <c r="A1360" s="1"/>
      <c r="B1360" s="2"/>
      <c r="C1360" s="2"/>
      <c r="D1360" s="2"/>
      <c r="E1360" s="44"/>
      <c r="F1360" s="1"/>
      <c r="G1360" s="2"/>
      <c r="H1360" s="2"/>
      <c r="I1360" s="1"/>
    </row>
    <row r="1361">
      <c r="A1361" s="1"/>
      <c r="B1361" s="2"/>
      <c r="C1361" s="2"/>
      <c r="D1361" s="45" t="s">
        <v>54</v>
      </c>
      <c r="E1361" s="46">
        <f>G1358-D1358</f>
        <v>0</v>
      </c>
      <c r="F1361" s="2"/>
      <c r="G1361" s="2"/>
      <c r="H1361" s="2"/>
      <c r="I1361" s="1"/>
    </row>
    <row r="1362">
      <c r="A1362" s="1"/>
      <c r="B1362" s="2"/>
      <c r="C1362" s="2"/>
      <c r="D1362" s="45" t="s">
        <v>55</v>
      </c>
      <c r="E1362" s="47" t="str">
        <f>((G1358-D1358)/G1358)</f>
        <v>#DIV/0!</v>
      </c>
      <c r="F1362" s="2"/>
      <c r="G1362" s="2"/>
      <c r="H1362" s="2"/>
      <c r="I1362" s="1"/>
    </row>
    <row r="1363">
      <c r="A1363" s="1"/>
      <c r="B1363" s="2"/>
      <c r="C1363" s="2"/>
      <c r="D1363" s="2"/>
      <c r="E1363" s="2"/>
      <c r="F1363" s="2"/>
      <c r="G1363" s="2"/>
      <c r="H1363" s="2"/>
      <c r="I1363" s="1"/>
    </row>
    <row r="1364">
      <c r="A1364" s="1"/>
      <c r="B1364" s="2"/>
      <c r="C1364" s="2"/>
      <c r="D1364" s="2"/>
      <c r="E1364" s="2"/>
      <c r="F1364" s="2"/>
      <c r="G1364" s="2"/>
      <c r="H1364" s="2"/>
      <c r="I1364" s="1"/>
    </row>
    <row r="1365">
      <c r="A1365" s="1"/>
      <c r="B1365" s="2"/>
      <c r="C1365" s="2"/>
      <c r="D1365" s="2"/>
      <c r="E1365" s="2"/>
      <c r="F1365" s="2"/>
      <c r="G1365" s="2"/>
      <c r="H1365" s="2"/>
      <c r="I1365" s="1"/>
    </row>
    <row r="1366">
      <c r="A1366" s="1"/>
      <c r="B1366" s="2"/>
      <c r="C1366" s="2"/>
      <c r="D1366" s="2"/>
      <c r="E1366" s="2"/>
      <c r="F1366" s="2"/>
      <c r="G1366" s="2"/>
      <c r="H1366" s="2"/>
      <c r="I1366" s="1"/>
    </row>
    <row r="1367">
      <c r="A1367" s="1"/>
      <c r="B1367" s="2"/>
      <c r="C1367" s="2"/>
      <c r="D1367" s="2"/>
      <c r="E1367" s="2"/>
      <c r="F1367" s="2"/>
      <c r="G1367" s="2"/>
      <c r="H1367" s="2"/>
      <c r="I1367" s="1"/>
    </row>
    <row r="1368">
      <c r="A1368" s="1"/>
      <c r="B1368" s="2"/>
      <c r="C1368" s="2"/>
      <c r="D1368" s="2"/>
      <c r="E1368" s="2"/>
      <c r="F1368" s="2"/>
      <c r="G1368" s="2"/>
      <c r="H1368" s="2"/>
      <c r="I1368" s="1"/>
    </row>
    <row r="1369">
      <c r="A1369" s="1"/>
      <c r="B1369" s="2"/>
      <c r="C1369" s="2"/>
      <c r="D1369" s="2"/>
      <c r="E1369" s="2"/>
      <c r="F1369" s="2"/>
      <c r="G1369" s="2"/>
      <c r="H1369" s="2"/>
      <c r="I1369" s="1"/>
    </row>
    <row r="1370">
      <c r="A1370" s="1"/>
      <c r="B1370" s="2"/>
      <c r="C1370" s="2"/>
      <c r="D1370" s="2"/>
      <c r="E1370" s="2"/>
      <c r="F1370" s="2"/>
      <c r="G1370" s="2"/>
      <c r="H1370" s="2"/>
      <c r="I1370" s="1"/>
    </row>
    <row r="1371">
      <c r="A1371" s="1"/>
      <c r="B1371" s="2"/>
      <c r="C1371" s="2"/>
      <c r="D1371" s="2"/>
      <c r="E1371" s="2"/>
      <c r="F1371" s="2"/>
      <c r="G1371" s="2"/>
      <c r="H1371" s="2"/>
      <c r="I1371" s="1"/>
    </row>
    <row r="1372">
      <c r="A1372" s="1"/>
      <c r="B1372" s="2"/>
      <c r="C1372" s="2"/>
      <c r="D1372" s="2"/>
      <c r="E1372" s="2"/>
      <c r="F1372" s="2"/>
      <c r="G1372" s="2"/>
      <c r="H1372" s="2"/>
      <c r="I1372" s="1"/>
    </row>
    <row r="1373">
      <c r="A1373" s="1"/>
      <c r="B1373" s="2"/>
      <c r="C1373" s="2"/>
      <c r="D1373" s="2"/>
      <c r="E1373" s="2"/>
      <c r="F1373" s="2"/>
      <c r="G1373" s="2"/>
      <c r="H1373" s="2"/>
      <c r="I1373" s="1"/>
    </row>
    <row r="1374">
      <c r="A1374" s="1"/>
      <c r="B1374" s="2"/>
      <c r="C1374" s="2"/>
      <c r="D1374" s="2"/>
      <c r="E1374" s="2"/>
      <c r="F1374" s="2"/>
      <c r="G1374" s="2"/>
      <c r="H1374" s="2"/>
      <c r="I1374" s="1"/>
    </row>
    <row r="1375">
      <c r="A1375" s="1"/>
      <c r="B1375" s="2"/>
      <c r="C1375" s="2"/>
      <c r="D1375" s="2"/>
      <c r="E1375" s="2"/>
      <c r="F1375" s="2"/>
      <c r="G1375" s="2"/>
      <c r="H1375" s="2"/>
      <c r="I1375" s="1"/>
    </row>
    <row r="1376">
      <c r="A1376" s="1"/>
      <c r="B1376" s="2"/>
      <c r="C1376" s="2"/>
      <c r="D1376" s="2"/>
      <c r="E1376" s="2"/>
      <c r="F1376" s="2"/>
      <c r="G1376" s="2"/>
      <c r="H1376" s="2"/>
      <c r="I1376" s="1"/>
    </row>
    <row r="1377">
      <c r="A1377" s="1"/>
      <c r="B1377" s="2"/>
      <c r="C1377" s="2"/>
      <c r="D1377" s="2"/>
      <c r="E1377" s="2"/>
      <c r="F1377" s="2"/>
      <c r="G1377" s="2"/>
      <c r="H1377" s="2"/>
      <c r="I1377" s="1"/>
    </row>
    <row r="1378">
      <c r="A1378" s="1"/>
      <c r="B1378" s="2"/>
      <c r="C1378" s="2"/>
      <c r="D1378" s="2"/>
      <c r="E1378" s="2"/>
      <c r="F1378" s="2"/>
      <c r="G1378" s="2"/>
      <c r="H1378" s="2"/>
      <c r="I1378" s="1"/>
    </row>
    <row r="1379">
      <c r="A1379" s="1"/>
      <c r="B1379" s="2"/>
      <c r="C1379" s="2"/>
      <c r="D1379" s="2"/>
      <c r="E1379" s="2"/>
      <c r="F1379" s="2"/>
      <c r="G1379" s="2"/>
      <c r="H1379" s="2"/>
      <c r="I1379" s="1"/>
    </row>
    <row r="1380">
      <c r="A1380" s="1"/>
      <c r="B1380" s="2"/>
      <c r="C1380" s="2"/>
      <c r="D1380" s="2"/>
      <c r="E1380" s="2"/>
      <c r="F1380" s="2"/>
      <c r="G1380" s="2"/>
      <c r="H1380" s="2"/>
      <c r="I1380" s="1"/>
    </row>
    <row r="1381">
      <c r="A1381" s="1"/>
      <c r="B1381" s="2"/>
      <c r="C1381" s="2"/>
      <c r="D1381" s="2"/>
      <c r="E1381" s="2"/>
      <c r="F1381" s="2"/>
      <c r="G1381" s="2"/>
      <c r="H1381" s="2"/>
      <c r="I1381" s="1"/>
    </row>
    <row r="1382">
      <c r="A1382" s="1"/>
      <c r="B1382" s="2"/>
      <c r="C1382" s="2"/>
      <c r="D1382" s="2"/>
      <c r="E1382" s="2"/>
      <c r="F1382" s="2"/>
      <c r="G1382" s="2"/>
      <c r="H1382" s="2"/>
      <c r="I1382" s="1"/>
    </row>
    <row r="1383">
      <c r="A1383" s="1"/>
      <c r="B1383" s="2"/>
      <c r="C1383" s="2"/>
      <c r="D1383" s="2"/>
      <c r="E1383" s="2"/>
      <c r="F1383" s="2"/>
      <c r="G1383" s="2"/>
      <c r="H1383" s="2"/>
      <c r="I1383" s="1"/>
    </row>
    <row r="1384">
      <c r="A1384" s="1"/>
      <c r="B1384" s="2"/>
      <c r="C1384" s="36" t="s">
        <v>56</v>
      </c>
      <c r="D1384" s="5"/>
      <c r="E1384" s="2"/>
      <c r="F1384" s="48" t="s">
        <v>57</v>
      </c>
      <c r="H1384" s="2"/>
      <c r="I1384" s="1"/>
    </row>
    <row r="1385">
      <c r="A1385" s="1"/>
      <c r="B1385" s="2"/>
      <c r="C1385" s="42" t="s">
        <v>58</v>
      </c>
      <c r="D1385" s="25">
        <f>SUMIF(C5:C1332, "Secured Loan", E5:E1332)</f>
        <v>0</v>
      </c>
      <c r="E1385" s="2"/>
      <c r="F1385" s="42" t="s">
        <v>59</v>
      </c>
      <c r="G1385" s="25">
        <f>SUMIF(C5:C1332, "Stocks-Long Term", E5:E1332)</f>
        <v>0</v>
      </c>
      <c r="H1385" s="2"/>
      <c r="I1385" s="1"/>
    </row>
    <row r="1386">
      <c r="A1386" s="1"/>
      <c r="B1386" s="2"/>
      <c r="C1386" s="42" t="s">
        <v>60</v>
      </c>
      <c r="D1386" s="25">
        <f>SUMIF(C5:C1332, "Unsecured Loan", E5:E1332)</f>
        <v>0</v>
      </c>
      <c r="E1386" s="2"/>
      <c r="F1386" s="42" t="s">
        <v>61</v>
      </c>
      <c r="G1386" s="25">
        <f>SUMIF(C5:C1332, "Stocks-Short Term", E5:E1332)</f>
        <v>0</v>
      </c>
      <c r="H1386" s="2"/>
      <c r="I1386" s="1"/>
    </row>
    <row r="1387">
      <c r="A1387" s="1"/>
      <c r="B1387" s="2"/>
      <c r="C1387" s="44"/>
      <c r="D1387" s="44"/>
      <c r="E1387" s="2"/>
      <c r="F1387" s="42" t="s">
        <v>62</v>
      </c>
      <c r="G1387" s="25">
        <f>SUMIF(C5:C1332, "Gold", E5:E1332)</f>
        <v>0</v>
      </c>
      <c r="H1387" s="2"/>
      <c r="I1387" s="1"/>
    </row>
    <row r="1388">
      <c r="A1388" s="1"/>
      <c r="B1388" s="2"/>
      <c r="C1388" s="1"/>
      <c r="D1388" s="1"/>
      <c r="E1388" s="2"/>
      <c r="F1388" s="42" t="s">
        <v>63</v>
      </c>
      <c r="G1388" s="25">
        <f>SUMIF(C5:C1332, "RD-Savings", E5:E1332)</f>
        <v>0</v>
      </c>
      <c r="H1388" s="2"/>
      <c r="I1388" s="1"/>
    </row>
    <row r="1389">
      <c r="A1389" s="1"/>
      <c r="B1389" s="2"/>
      <c r="C1389" s="1"/>
      <c r="D1389" s="1"/>
      <c r="E1389" s="2"/>
      <c r="F1389" s="42" t="s">
        <v>64</v>
      </c>
      <c r="G1389" s="25">
        <f>SUMIF(C5:C1332, "Bonds", E5:E1332)</f>
        <v>0</v>
      </c>
      <c r="H1389" s="2"/>
      <c r="I1389" s="1"/>
    </row>
    <row r="1390">
      <c r="A1390" s="1"/>
      <c r="B1390" s="2"/>
      <c r="C1390" s="1"/>
      <c r="D1390" s="1"/>
      <c r="E1390" s="2"/>
      <c r="F1390" s="42" t="s">
        <v>65</v>
      </c>
      <c r="G1390" s="25">
        <f>SUMIF(C5:C1332, "FD", E5:E1332)</f>
        <v>0</v>
      </c>
      <c r="H1390" s="2"/>
      <c r="I1390" s="1"/>
    </row>
    <row r="1391">
      <c r="A1391" s="1"/>
      <c r="B1391" s="2"/>
      <c r="C1391" s="44"/>
      <c r="D1391" s="44"/>
      <c r="E1391" s="2"/>
      <c r="F1391" s="44"/>
      <c r="G1391" s="49"/>
      <c r="H1391" s="2"/>
      <c r="I1391" s="1"/>
    </row>
    <row r="1392">
      <c r="A1392" s="1"/>
      <c r="B1392" s="2"/>
      <c r="C1392" s="40" t="s">
        <v>51</v>
      </c>
      <c r="D1392" s="41">
        <f>SUM(D1385:D1386)-SUMIF(C19:C1317,"Reimbursement",E19:E1317)</f>
        <v>0</v>
      </c>
      <c r="E1392" s="2"/>
      <c r="F1392" s="40" t="s">
        <v>51</v>
      </c>
      <c r="G1392" s="41">
        <f>SUM(G1385:G1390)</f>
        <v>0</v>
      </c>
      <c r="H1392" s="2"/>
      <c r="I1392" s="1"/>
    </row>
    <row r="1393">
      <c r="A1393" s="1"/>
      <c r="B1393" s="2"/>
      <c r="C1393" s="2"/>
      <c r="D1393" s="2"/>
      <c r="E1393" s="2"/>
      <c r="F1393" s="2"/>
      <c r="G1393" s="2"/>
      <c r="H1393" s="2"/>
      <c r="I1393" s="1"/>
    </row>
    <row r="1394">
      <c r="A1394" s="1"/>
      <c r="B1394" s="2"/>
      <c r="C1394" s="42" t="s">
        <v>66</v>
      </c>
      <c r="D1394" s="43">
        <f>G1307</f>
        <v>0</v>
      </c>
      <c r="E1394" s="2"/>
      <c r="F1394" s="42" t="s">
        <v>67</v>
      </c>
      <c r="G1394" s="43">
        <f>G1309</f>
        <v>0</v>
      </c>
      <c r="H1394" s="2"/>
      <c r="I1394" s="1"/>
    </row>
    <row r="1395">
      <c r="A1395" s="1"/>
      <c r="B1395" s="2"/>
      <c r="C1395" s="2"/>
      <c r="D1395" s="2"/>
      <c r="E1395" s="2"/>
      <c r="F1395" s="2"/>
      <c r="G1395" s="2"/>
      <c r="H1395" s="2"/>
      <c r="I1395" s="1"/>
    </row>
    <row r="1396">
      <c r="A1396" s="1"/>
      <c r="B1396" s="2"/>
      <c r="C1396" s="2"/>
      <c r="D1396" s="2"/>
      <c r="E1396" s="2"/>
      <c r="F1396" s="2"/>
      <c r="G1396" s="2"/>
      <c r="H1396" s="2"/>
      <c r="I1396" s="1"/>
    </row>
    <row r="1397">
      <c r="A1397" s="1"/>
      <c r="B1397" s="2"/>
      <c r="C1397" s="2"/>
      <c r="D1397" s="2"/>
      <c r="E1397" s="2"/>
      <c r="F1397" s="2"/>
      <c r="G1397" s="2"/>
      <c r="H1397" s="2"/>
      <c r="I1397" s="1"/>
    </row>
    <row r="1398">
      <c r="A1398" s="1"/>
      <c r="B1398" s="2"/>
      <c r="C1398" s="2"/>
      <c r="D1398" s="2"/>
      <c r="E1398" s="2"/>
      <c r="F1398" s="2"/>
      <c r="G1398" s="2"/>
      <c r="H1398" s="2"/>
      <c r="I1398" s="1"/>
    </row>
    <row r="1399">
      <c r="A1399" s="1"/>
      <c r="B1399" s="2"/>
      <c r="C1399" s="2"/>
      <c r="D1399" s="2"/>
      <c r="E1399" s="2"/>
      <c r="F1399" s="2"/>
      <c r="G1399" s="2"/>
      <c r="H1399" s="2"/>
      <c r="I1399" s="1"/>
    </row>
    <row r="1400">
      <c r="A1400" s="1"/>
      <c r="B1400" s="2"/>
      <c r="C1400" s="2"/>
      <c r="D1400" s="2"/>
      <c r="E1400" s="2"/>
      <c r="F1400" s="2"/>
      <c r="G1400" s="2"/>
      <c r="H1400" s="2"/>
      <c r="I1400" s="1"/>
    </row>
    <row r="1401">
      <c r="A1401" s="1"/>
      <c r="B1401" s="2"/>
      <c r="C1401" s="2"/>
      <c r="D1401" s="2"/>
      <c r="E1401" s="2"/>
      <c r="F1401" s="2"/>
      <c r="G1401" s="2"/>
      <c r="H1401" s="2"/>
      <c r="I1401" s="1"/>
    </row>
    <row r="1402">
      <c r="A1402" s="1"/>
      <c r="B1402" s="2"/>
      <c r="C1402" s="2"/>
      <c r="D1402" s="2"/>
      <c r="E1402" s="2"/>
      <c r="F1402" s="2"/>
      <c r="G1402" s="2"/>
      <c r="H1402" s="2"/>
      <c r="I1402" s="1"/>
    </row>
    <row r="1403">
      <c r="A1403" s="1"/>
      <c r="B1403" s="2"/>
      <c r="C1403" s="2"/>
      <c r="D1403" s="2"/>
      <c r="E1403" s="2"/>
      <c r="F1403" s="2"/>
      <c r="G1403" s="2"/>
      <c r="H1403" s="2"/>
      <c r="I1403" s="1"/>
    </row>
    <row r="1404">
      <c r="A1404" s="1"/>
      <c r="B1404" s="2"/>
      <c r="C1404" s="2"/>
      <c r="D1404" s="2"/>
      <c r="E1404" s="2"/>
      <c r="F1404" s="2"/>
      <c r="G1404" s="2"/>
      <c r="H1404" s="2"/>
      <c r="I1404" s="1"/>
    </row>
    <row r="1405">
      <c r="A1405" s="1"/>
      <c r="B1405" s="2"/>
      <c r="C1405" s="2"/>
      <c r="D1405" s="2"/>
      <c r="E1405" s="2"/>
      <c r="F1405" s="2"/>
      <c r="G1405" s="2"/>
      <c r="H1405" s="2"/>
      <c r="I1405" s="1"/>
    </row>
    <row r="1406">
      <c r="A1406" s="1"/>
      <c r="B1406" s="2"/>
      <c r="C1406" s="2"/>
      <c r="D1406" s="2"/>
      <c r="E1406" s="2"/>
      <c r="F1406" s="2"/>
      <c r="G1406" s="2"/>
      <c r="H1406" s="2"/>
      <c r="I1406" s="1"/>
    </row>
    <row r="1407">
      <c r="A1407" s="1"/>
      <c r="B1407" s="2"/>
      <c r="C1407" s="2"/>
      <c r="D1407" s="2"/>
      <c r="E1407" s="2"/>
      <c r="F1407" s="2"/>
      <c r="G1407" s="2"/>
      <c r="H1407" s="2"/>
      <c r="I1407" s="1"/>
    </row>
    <row r="1408">
      <c r="A1408" s="1"/>
      <c r="B1408" s="2"/>
      <c r="C1408" s="2"/>
      <c r="D1408" s="2"/>
      <c r="E1408" s="2"/>
      <c r="F1408" s="2"/>
      <c r="G1408" s="2"/>
      <c r="H1408" s="2"/>
      <c r="I1408" s="1"/>
    </row>
    <row r="1409">
      <c r="A1409" s="1"/>
      <c r="B1409" s="2"/>
      <c r="C1409" s="2"/>
      <c r="D1409" s="2"/>
      <c r="E1409" s="2"/>
      <c r="F1409" s="2"/>
      <c r="G1409" s="2"/>
      <c r="H1409" s="2"/>
      <c r="I1409" s="1"/>
    </row>
    <row r="1410">
      <c r="A1410" s="1"/>
      <c r="B1410" s="2"/>
      <c r="C1410" s="2"/>
      <c r="D1410" s="2"/>
      <c r="E1410" s="2"/>
      <c r="F1410" s="2"/>
      <c r="G1410" s="2"/>
      <c r="H1410" s="2"/>
      <c r="I1410" s="1"/>
    </row>
    <row r="1411">
      <c r="A1411" s="1"/>
      <c r="B1411" s="2"/>
      <c r="C1411" s="2"/>
      <c r="D1411" s="1"/>
      <c r="E1411" s="1"/>
      <c r="F1411" s="2"/>
      <c r="G1411" s="2"/>
      <c r="H1411" s="2"/>
      <c r="I1411" s="1"/>
    </row>
    <row r="1412">
      <c r="A1412" s="1"/>
      <c r="B1412" s="2"/>
      <c r="C1412" s="2"/>
      <c r="D1412" s="1"/>
      <c r="E1412" s="1"/>
      <c r="F1412" s="2"/>
      <c r="G1412" s="2"/>
      <c r="H1412" s="2"/>
      <c r="I1412" s="1"/>
    </row>
    <row r="1413">
      <c r="A1413" s="1"/>
      <c r="B1413" s="2"/>
      <c r="C1413" s="2"/>
      <c r="D1413" s="1"/>
      <c r="E1413" s="1"/>
      <c r="F1413" s="2"/>
      <c r="G1413" s="2"/>
      <c r="H1413" s="2"/>
      <c r="I1413" s="1"/>
    </row>
    <row r="1414">
      <c r="A1414" s="1"/>
      <c r="B1414" s="2"/>
      <c r="C1414" s="2"/>
      <c r="D1414" s="1"/>
      <c r="E1414" s="1"/>
      <c r="F1414" s="2"/>
      <c r="G1414" s="2"/>
      <c r="H1414" s="2"/>
      <c r="I1414" s="1"/>
    </row>
    <row r="1415">
      <c r="A1415" s="1"/>
      <c r="B1415" s="2"/>
      <c r="C1415" s="2"/>
      <c r="D1415" s="1"/>
      <c r="E1415" s="1"/>
      <c r="F1415" s="2"/>
      <c r="G1415" s="2"/>
      <c r="H1415" s="2"/>
      <c r="I1415" s="1"/>
    </row>
    <row r="1416">
      <c r="A1416" s="1"/>
      <c r="B1416" s="2"/>
      <c r="C1416" s="2"/>
      <c r="D1416" s="1"/>
      <c r="E1416" s="1"/>
      <c r="F1416" s="2"/>
      <c r="G1416" s="2"/>
      <c r="H1416" s="2"/>
      <c r="I1416" s="1"/>
    </row>
    <row r="1417">
      <c r="A1417" s="1"/>
      <c r="B1417" s="2"/>
      <c r="C1417" s="2"/>
      <c r="D1417" s="1"/>
      <c r="E1417" s="1"/>
      <c r="F1417" s="2"/>
      <c r="G1417" s="2"/>
      <c r="H1417" s="2"/>
      <c r="I1417" s="1"/>
    </row>
    <row r="1418">
      <c r="A1418" s="1"/>
      <c r="B1418" s="2"/>
      <c r="C1418" s="2"/>
      <c r="D1418" s="1"/>
      <c r="E1418" s="1"/>
      <c r="F1418" s="2"/>
      <c r="G1418" s="2"/>
      <c r="H1418" s="2"/>
      <c r="I1418" s="1"/>
    </row>
    <row r="1419">
      <c r="A1419" s="1"/>
      <c r="B1419" s="2"/>
      <c r="C1419" s="2"/>
      <c r="D1419" s="36" t="s">
        <v>68</v>
      </c>
      <c r="E1419" s="5"/>
      <c r="F1419" s="2"/>
      <c r="G1419" s="2"/>
      <c r="H1419" s="2"/>
      <c r="I1419" s="1"/>
    </row>
    <row r="1420">
      <c r="A1420" s="1"/>
      <c r="B1420" s="2"/>
      <c r="C1420" s="2"/>
      <c r="D1420" s="50" t="s">
        <v>7</v>
      </c>
      <c r="E1420" s="15">
        <f t="shared" ref="E1420:E1425" si="1">H1295</f>
        <v>3303.73</v>
      </c>
      <c r="F1420" s="2"/>
      <c r="G1420" s="2"/>
      <c r="H1420" s="2"/>
      <c r="I1420" s="1"/>
    </row>
    <row r="1421">
      <c r="A1421" s="1"/>
      <c r="B1421" s="2"/>
      <c r="C1421" s="2"/>
      <c r="D1421" s="50" t="s">
        <v>8</v>
      </c>
      <c r="E1421" s="15">
        <f t="shared" si="1"/>
        <v>5928</v>
      </c>
      <c r="F1421" s="2"/>
      <c r="G1421" s="2"/>
      <c r="H1421" s="2"/>
      <c r="I1421" s="1"/>
    </row>
    <row r="1422">
      <c r="A1422" s="1"/>
      <c r="B1422" s="2"/>
      <c r="C1422" s="2"/>
      <c r="D1422" s="50" t="s">
        <v>9</v>
      </c>
      <c r="E1422" s="15">
        <f t="shared" si="1"/>
        <v>1633</v>
      </c>
      <c r="F1422" s="2"/>
      <c r="G1422" s="2"/>
      <c r="H1422" s="2"/>
      <c r="I1422" s="1"/>
    </row>
    <row r="1423">
      <c r="A1423" s="1"/>
      <c r="B1423" s="2"/>
      <c r="C1423" s="2"/>
      <c r="D1423" s="50" t="s">
        <v>10</v>
      </c>
      <c r="E1423" s="15">
        <f t="shared" si="1"/>
        <v>839</v>
      </c>
      <c r="F1423" s="2"/>
      <c r="G1423" s="2"/>
      <c r="H1423" s="2"/>
      <c r="I1423" s="1"/>
    </row>
    <row r="1424">
      <c r="A1424" s="1"/>
      <c r="B1424" s="2"/>
      <c r="C1424" s="2"/>
      <c r="D1424" s="50" t="s">
        <v>11</v>
      </c>
      <c r="E1424" s="15">
        <f t="shared" si="1"/>
        <v>106373.4</v>
      </c>
      <c r="F1424" s="2"/>
      <c r="G1424" s="2"/>
      <c r="H1424" s="2"/>
      <c r="I1424" s="1"/>
    </row>
    <row r="1425">
      <c r="A1425" s="1"/>
      <c r="B1425" s="2"/>
      <c r="C1425" s="2"/>
      <c r="D1425" s="50" t="s">
        <v>12</v>
      </c>
      <c r="E1425" s="15">
        <f t="shared" si="1"/>
        <v>50</v>
      </c>
      <c r="F1425" s="2"/>
      <c r="G1425" s="2"/>
      <c r="H1425" s="2"/>
      <c r="I1425" s="1"/>
    </row>
    <row r="1426">
      <c r="A1426" s="1"/>
      <c r="B1426" s="2"/>
      <c r="C1426" s="2"/>
      <c r="D1426" s="2"/>
      <c r="E1426" s="2"/>
      <c r="F1426" s="2"/>
      <c r="G1426" s="2"/>
      <c r="H1426" s="2"/>
      <c r="I1426" s="1"/>
    </row>
    <row r="1427">
      <c r="A1427" s="1"/>
      <c r="B1427" s="2"/>
      <c r="C1427" s="2"/>
      <c r="D1427" s="51" t="s">
        <v>69</v>
      </c>
      <c r="E1427" s="46">
        <f>SUM(E1420:E1425)</f>
        <v>118127.13</v>
      </c>
      <c r="F1427" s="2"/>
      <c r="G1427" s="2"/>
      <c r="H1427" s="2"/>
      <c r="I1427" s="1"/>
    </row>
    <row r="1428">
      <c r="A1428" s="1"/>
      <c r="B1428" s="2"/>
      <c r="C1428" s="2"/>
      <c r="D1428" s="2"/>
      <c r="E1428" s="2"/>
      <c r="F1428" s="2"/>
      <c r="G1428" s="2"/>
      <c r="H1428" s="2"/>
      <c r="I1428" s="1"/>
    </row>
    <row r="1429">
      <c r="A1429" s="1"/>
      <c r="B1429" s="2"/>
      <c r="C1429" s="2"/>
      <c r="D1429" s="2"/>
      <c r="E1429" s="2"/>
      <c r="F1429" s="2"/>
      <c r="G1429" s="2"/>
      <c r="H1429" s="2"/>
      <c r="I1429" s="1"/>
    </row>
    <row r="1430">
      <c r="A1430" s="1"/>
      <c r="B1430" s="2"/>
      <c r="C1430" s="2"/>
      <c r="D1430" s="2"/>
      <c r="E1430" s="2"/>
      <c r="F1430" s="2"/>
      <c r="G1430" s="2"/>
      <c r="H1430" s="2"/>
      <c r="I1430" s="1"/>
    </row>
    <row r="1431">
      <c r="A1431" s="1"/>
      <c r="B1431" s="2"/>
      <c r="C1431" s="2"/>
      <c r="D1431" s="2"/>
      <c r="E1431" s="2"/>
      <c r="F1431" s="2"/>
      <c r="G1431" s="2"/>
      <c r="H1431" s="2"/>
      <c r="I1431" s="1"/>
    </row>
    <row r="1432">
      <c r="A1432" s="1"/>
      <c r="B1432" s="2"/>
      <c r="C1432" s="2"/>
      <c r="D1432" s="2"/>
      <c r="E1432" s="2"/>
      <c r="F1432" s="2"/>
      <c r="G1432" s="2"/>
      <c r="H1432" s="2"/>
      <c r="I1432" s="1"/>
    </row>
    <row r="1433">
      <c r="A1433" s="1"/>
      <c r="B1433" s="2"/>
      <c r="C1433" s="2"/>
      <c r="D1433" s="2"/>
      <c r="E1433" s="2"/>
      <c r="F1433" s="2"/>
      <c r="G1433" s="2"/>
      <c r="H1433" s="2"/>
      <c r="I1433" s="1"/>
    </row>
    <row r="1434">
      <c r="A1434" s="1"/>
      <c r="B1434" s="2"/>
      <c r="C1434" s="2"/>
      <c r="D1434" s="2"/>
      <c r="E1434" s="2"/>
      <c r="F1434" s="2"/>
      <c r="G1434" s="2"/>
      <c r="H1434" s="2"/>
      <c r="I1434" s="1"/>
    </row>
    <row r="1435">
      <c r="A1435" s="1"/>
      <c r="B1435" s="2"/>
      <c r="C1435" s="2"/>
      <c r="D1435" s="2"/>
      <c r="E1435" s="2"/>
      <c r="F1435" s="2"/>
      <c r="G1435" s="2"/>
      <c r="H1435" s="2"/>
      <c r="I1435" s="1"/>
    </row>
    <row r="1436">
      <c r="A1436" s="1"/>
      <c r="B1436" s="2"/>
      <c r="C1436" s="2"/>
      <c r="D1436" s="2"/>
      <c r="E1436" s="2"/>
      <c r="F1436" s="2"/>
      <c r="G1436" s="2"/>
      <c r="H1436" s="2"/>
      <c r="I1436" s="1"/>
    </row>
    <row r="1437">
      <c r="A1437" s="1"/>
      <c r="B1437" s="2"/>
      <c r="C1437" s="2"/>
      <c r="D1437" s="2"/>
      <c r="E1437" s="2"/>
      <c r="F1437" s="2"/>
      <c r="G1437" s="2"/>
      <c r="H1437" s="2"/>
      <c r="I1437" s="1"/>
    </row>
    <row r="1438">
      <c r="A1438" s="1"/>
      <c r="B1438" s="2"/>
      <c r="C1438" s="2"/>
      <c r="D1438" s="2"/>
      <c r="E1438" s="2"/>
      <c r="F1438" s="2"/>
      <c r="G1438" s="2"/>
      <c r="H1438" s="2"/>
      <c r="I1438" s="1"/>
    </row>
    <row r="1439">
      <c r="A1439" s="1"/>
      <c r="B1439" s="2"/>
      <c r="C1439" s="2"/>
      <c r="D1439" s="2"/>
      <c r="E1439" s="2"/>
      <c r="F1439" s="2"/>
      <c r="G1439" s="2"/>
      <c r="H1439" s="2"/>
      <c r="I1439" s="1"/>
    </row>
    <row r="1440">
      <c r="A1440" s="1"/>
      <c r="B1440" s="2"/>
      <c r="C1440" s="2"/>
      <c r="D1440" s="2"/>
      <c r="E1440" s="2"/>
      <c r="F1440" s="2"/>
      <c r="G1440" s="2"/>
      <c r="H1440" s="2"/>
      <c r="I1440" s="1"/>
    </row>
    <row r="1441">
      <c r="A1441" s="1"/>
      <c r="B1441" s="2"/>
      <c r="C1441" s="2"/>
      <c r="D1441" s="2"/>
      <c r="E1441" s="2"/>
      <c r="F1441" s="2"/>
      <c r="G1441" s="2"/>
      <c r="H1441" s="2"/>
      <c r="I1441" s="1"/>
    </row>
    <row r="1442">
      <c r="A1442" s="1"/>
      <c r="B1442" s="2"/>
      <c r="C1442" s="2"/>
      <c r="D1442" s="2"/>
      <c r="E1442" s="2"/>
      <c r="F1442" s="2"/>
      <c r="G1442" s="2"/>
      <c r="H1442" s="2"/>
      <c r="I1442" s="1"/>
    </row>
    <row r="1443">
      <c r="A1443" s="1"/>
      <c r="B1443" s="2"/>
      <c r="C1443" s="2"/>
      <c r="D1443" s="2"/>
      <c r="E1443" s="2"/>
      <c r="F1443" s="2"/>
      <c r="G1443" s="2"/>
      <c r="H1443" s="2"/>
      <c r="I1443" s="1"/>
    </row>
    <row r="1444">
      <c r="A1444" s="1"/>
      <c r="B1444" s="2"/>
      <c r="C1444" s="2"/>
      <c r="D1444" s="2"/>
      <c r="E1444" s="2"/>
      <c r="F1444" s="2"/>
      <c r="G1444" s="2"/>
      <c r="H1444" s="2"/>
      <c r="I1444" s="1"/>
    </row>
    <row r="1445">
      <c r="A1445" s="1"/>
      <c r="B1445" s="2"/>
      <c r="C1445" s="2"/>
      <c r="D1445" s="2"/>
      <c r="E1445" s="2"/>
      <c r="F1445" s="2"/>
      <c r="G1445" s="2"/>
      <c r="H1445" s="2"/>
      <c r="I1445" s="1"/>
    </row>
    <row r="1446">
      <c r="A1446" s="1"/>
      <c r="B1446" s="2"/>
      <c r="C1446" s="2"/>
      <c r="D1446" s="2"/>
      <c r="E1446" s="2"/>
      <c r="F1446" s="2"/>
      <c r="G1446" s="2"/>
      <c r="H1446" s="2"/>
      <c r="I1446" s="1"/>
    </row>
    <row r="1447">
      <c r="A1447" s="1"/>
      <c r="B1447" s="2"/>
      <c r="C1447" s="2"/>
      <c r="D1447" s="2"/>
      <c r="E1447" s="2"/>
      <c r="F1447" s="2"/>
      <c r="G1447" s="2"/>
      <c r="H1447" s="2"/>
      <c r="I1447" s="1"/>
    </row>
    <row r="1448">
      <c r="A1448" s="1"/>
      <c r="B1448" s="2"/>
      <c r="C1448" s="2"/>
      <c r="D1448" s="2"/>
      <c r="E1448" s="2"/>
      <c r="F1448" s="2"/>
      <c r="G1448" s="2"/>
      <c r="H1448" s="2"/>
      <c r="I1448" s="1"/>
    </row>
    <row r="1449">
      <c r="A1449" s="1"/>
      <c r="B1449" s="2"/>
      <c r="C1449" s="2"/>
      <c r="D1449" s="2"/>
      <c r="E1449" s="2"/>
      <c r="F1449" s="2"/>
      <c r="G1449" s="2"/>
      <c r="H1449" s="2"/>
      <c r="I1449" s="1"/>
    </row>
    <row r="1450">
      <c r="A1450" s="1"/>
      <c r="B1450" s="2"/>
      <c r="C1450" s="2"/>
      <c r="D1450" s="2"/>
      <c r="E1450" s="2"/>
      <c r="F1450" s="2"/>
      <c r="G1450" s="2"/>
      <c r="H1450" s="2"/>
      <c r="I1450" s="1"/>
    </row>
    <row r="1451">
      <c r="A1451" s="1"/>
      <c r="B1451" s="2"/>
      <c r="C1451" s="2"/>
      <c r="D1451" s="2"/>
      <c r="E1451" s="2"/>
      <c r="F1451" s="2"/>
      <c r="G1451" s="2"/>
      <c r="H1451" s="2"/>
      <c r="I1451" s="1"/>
    </row>
    <row r="1452">
      <c r="A1452" s="1"/>
      <c r="B1452" s="2"/>
      <c r="C1452" s="2"/>
      <c r="D1452" s="2"/>
      <c r="E1452" s="2"/>
      <c r="F1452" s="2"/>
      <c r="G1452" s="2"/>
      <c r="H1452" s="2"/>
      <c r="I1452" s="1"/>
    </row>
    <row r="1453">
      <c r="A1453" s="1"/>
      <c r="B1453" s="2"/>
      <c r="C1453" s="2"/>
      <c r="D1453" s="2"/>
      <c r="E1453" s="2"/>
      <c r="F1453" s="2"/>
      <c r="G1453" s="2"/>
      <c r="H1453" s="2"/>
      <c r="I1453" s="1"/>
    </row>
    <row r="1454">
      <c r="A1454" s="1"/>
      <c r="B1454" s="2"/>
      <c r="C1454" s="2"/>
      <c r="D1454" s="2"/>
      <c r="E1454" s="2"/>
      <c r="F1454" s="2"/>
      <c r="G1454" s="2"/>
      <c r="H1454" s="2"/>
      <c r="I1454" s="1"/>
    </row>
    <row r="1455">
      <c r="A1455" s="1"/>
      <c r="B1455" s="2"/>
      <c r="C1455" s="2"/>
      <c r="D1455" s="2"/>
      <c r="E1455" s="2"/>
      <c r="F1455" s="2"/>
      <c r="G1455" s="2"/>
      <c r="H1455" s="2"/>
      <c r="I1455" s="1"/>
    </row>
    <row r="1456">
      <c r="A1456" s="1"/>
      <c r="B1456" s="2"/>
      <c r="C1456" s="2"/>
      <c r="D1456" s="2"/>
      <c r="E1456" s="2"/>
      <c r="F1456" s="2"/>
      <c r="G1456" s="2"/>
      <c r="H1456" s="2"/>
      <c r="I1456" s="1"/>
    </row>
    <row r="1457">
      <c r="A1457" s="1"/>
      <c r="B1457" s="2"/>
      <c r="C1457" s="2"/>
      <c r="D1457" s="2"/>
      <c r="E1457" s="2"/>
      <c r="F1457" s="2"/>
      <c r="G1457" s="2"/>
      <c r="H1457" s="2"/>
      <c r="I1457" s="1"/>
    </row>
    <row r="1458">
      <c r="A1458" s="1"/>
      <c r="B1458" s="2"/>
      <c r="C1458" s="2"/>
      <c r="D1458" s="2"/>
      <c r="E1458" s="2"/>
      <c r="F1458" s="2"/>
      <c r="G1458" s="2"/>
      <c r="H1458" s="2"/>
      <c r="I1458" s="1"/>
    </row>
    <row r="1459">
      <c r="A1459" s="1"/>
      <c r="B1459" s="2"/>
      <c r="C1459" s="2"/>
      <c r="D1459" s="2"/>
      <c r="E1459" s="2"/>
      <c r="F1459" s="2"/>
      <c r="G1459" s="2"/>
      <c r="H1459" s="2"/>
      <c r="I1459" s="1"/>
    </row>
    <row r="1460">
      <c r="A1460" s="1"/>
      <c r="B1460" s="2"/>
      <c r="C1460" s="2"/>
      <c r="D1460" s="2"/>
      <c r="E1460" s="2"/>
      <c r="F1460" s="2"/>
      <c r="G1460" s="2"/>
      <c r="H1460" s="2"/>
      <c r="I1460" s="1"/>
    </row>
    <row r="1461">
      <c r="A1461" s="1"/>
      <c r="B1461" s="2"/>
      <c r="C1461" s="2"/>
      <c r="D1461" s="2"/>
      <c r="E1461" s="2"/>
      <c r="F1461" s="2"/>
      <c r="G1461" s="2"/>
      <c r="H1461" s="2"/>
      <c r="I1461" s="1"/>
    </row>
    <row r="1462">
      <c r="A1462" s="1"/>
      <c r="B1462" s="2"/>
      <c r="C1462" s="2"/>
      <c r="D1462" s="2"/>
      <c r="E1462" s="2"/>
      <c r="F1462" s="2"/>
      <c r="G1462" s="2"/>
      <c r="H1462" s="2"/>
      <c r="I1462" s="1"/>
    </row>
    <row r="1463">
      <c r="A1463" s="1"/>
      <c r="B1463" s="2"/>
      <c r="C1463" s="2"/>
      <c r="D1463" s="2"/>
      <c r="E1463" s="2"/>
      <c r="F1463" s="2"/>
      <c r="G1463" s="2"/>
      <c r="H1463" s="2"/>
      <c r="I1463" s="1"/>
    </row>
    <row r="1464">
      <c r="A1464" s="1"/>
      <c r="B1464" s="2"/>
      <c r="C1464" s="2"/>
      <c r="D1464" s="2"/>
      <c r="E1464" s="2"/>
      <c r="F1464" s="2"/>
      <c r="G1464" s="2"/>
      <c r="H1464" s="2"/>
      <c r="I1464" s="1"/>
    </row>
    <row r="1465">
      <c r="A1465" s="1"/>
      <c r="B1465" s="2"/>
      <c r="C1465" s="2"/>
      <c r="D1465" s="2"/>
      <c r="E1465" s="2"/>
      <c r="F1465" s="2"/>
      <c r="G1465" s="2"/>
      <c r="H1465" s="2"/>
      <c r="I1465" s="1"/>
    </row>
    <row r="1466">
      <c r="A1466" s="1"/>
      <c r="B1466" s="2"/>
      <c r="C1466" s="2"/>
      <c r="D1466" s="2"/>
      <c r="E1466" s="2"/>
      <c r="F1466" s="2"/>
      <c r="G1466" s="2"/>
      <c r="H1466" s="2"/>
      <c r="I1466" s="1"/>
    </row>
    <row r="1467">
      <c r="A1467" s="1"/>
      <c r="B1467" s="2"/>
      <c r="C1467" s="2"/>
      <c r="D1467" s="2"/>
      <c r="E1467" s="2"/>
      <c r="F1467" s="2"/>
      <c r="G1467" s="2"/>
      <c r="H1467" s="2"/>
      <c r="I1467" s="1"/>
    </row>
    <row r="1468">
      <c r="A1468" s="1"/>
      <c r="B1468" s="2"/>
      <c r="C1468" s="2"/>
      <c r="D1468" s="2"/>
      <c r="E1468" s="2"/>
      <c r="F1468" s="2"/>
      <c r="G1468" s="2"/>
      <c r="H1468" s="2"/>
      <c r="I1468" s="1"/>
    </row>
    <row r="1469">
      <c r="A1469" s="1"/>
      <c r="B1469" s="2"/>
      <c r="C1469" s="2"/>
      <c r="D1469" s="2"/>
      <c r="E1469" s="2"/>
      <c r="F1469" s="2"/>
      <c r="G1469" s="2"/>
      <c r="H1469" s="2"/>
      <c r="I1469" s="1"/>
    </row>
    <row r="1470">
      <c r="A1470" s="1"/>
      <c r="B1470" s="2"/>
      <c r="C1470" s="2"/>
      <c r="D1470" s="2"/>
      <c r="E1470" s="2"/>
      <c r="F1470" s="2"/>
      <c r="G1470" s="2"/>
      <c r="H1470" s="2"/>
      <c r="I1470" s="1"/>
    </row>
    <row r="1471">
      <c r="A1471" s="1"/>
      <c r="B1471" s="2"/>
      <c r="C1471" s="2"/>
      <c r="D1471" s="2"/>
      <c r="E1471" s="2"/>
      <c r="F1471" s="2"/>
      <c r="G1471" s="2"/>
      <c r="H1471" s="2"/>
      <c r="I1471" s="1"/>
    </row>
    <row r="1472">
      <c r="A1472" s="1"/>
      <c r="B1472" s="2"/>
      <c r="C1472" s="2"/>
      <c r="D1472" s="2"/>
      <c r="E1472" s="2"/>
      <c r="F1472" s="2"/>
      <c r="G1472" s="2"/>
      <c r="H1472" s="2"/>
      <c r="I1472" s="1"/>
    </row>
    <row r="1473">
      <c r="A1473" s="1"/>
      <c r="B1473" s="2"/>
      <c r="C1473" s="2"/>
      <c r="D1473" s="2"/>
      <c r="E1473" s="2"/>
      <c r="F1473" s="2"/>
      <c r="G1473" s="2"/>
      <c r="H1473" s="2"/>
      <c r="I1473" s="1"/>
    </row>
    <row r="1474">
      <c r="A1474" s="1"/>
      <c r="B1474" s="2"/>
      <c r="C1474" s="2"/>
      <c r="D1474" s="2"/>
      <c r="E1474" s="2"/>
      <c r="F1474" s="2"/>
      <c r="G1474" s="2"/>
      <c r="H1474" s="2"/>
      <c r="I1474" s="1"/>
    </row>
    <row r="1475">
      <c r="A1475" s="1"/>
      <c r="B1475" s="2"/>
      <c r="C1475" s="2"/>
      <c r="D1475" s="2"/>
      <c r="E1475" s="2"/>
      <c r="F1475" s="2"/>
      <c r="G1475" s="2"/>
      <c r="H1475" s="2"/>
      <c r="I1475" s="1"/>
    </row>
    <row r="1476">
      <c r="A1476" s="1"/>
      <c r="B1476" s="2"/>
      <c r="C1476" s="2"/>
      <c r="D1476" s="2"/>
      <c r="E1476" s="2"/>
      <c r="F1476" s="2"/>
      <c r="G1476" s="2"/>
      <c r="H1476" s="2"/>
      <c r="I1476" s="1"/>
    </row>
    <row r="1477">
      <c r="A1477" s="1"/>
      <c r="B1477" s="2"/>
      <c r="C1477" s="2"/>
      <c r="D1477" s="2"/>
      <c r="E1477" s="2"/>
      <c r="F1477" s="2"/>
      <c r="G1477" s="2"/>
      <c r="H1477" s="2"/>
      <c r="I1477" s="1"/>
    </row>
    <row r="1478">
      <c r="A1478" s="1"/>
      <c r="B1478" s="2"/>
      <c r="C1478" s="2"/>
      <c r="D1478" s="2"/>
      <c r="E1478" s="2"/>
      <c r="F1478" s="2"/>
      <c r="G1478" s="2"/>
      <c r="H1478" s="2"/>
      <c r="I1478" s="1"/>
    </row>
    <row r="1479">
      <c r="A1479" s="1"/>
      <c r="B1479" s="2"/>
      <c r="C1479" s="2"/>
      <c r="D1479" s="2"/>
      <c r="E1479" s="2"/>
      <c r="F1479" s="2"/>
      <c r="G1479" s="2"/>
      <c r="H1479" s="2"/>
      <c r="I1479" s="1"/>
    </row>
    <row r="1480">
      <c r="A1480" s="1"/>
      <c r="B1480" s="2"/>
      <c r="C1480" s="2"/>
      <c r="D1480" s="2"/>
      <c r="E1480" s="2"/>
      <c r="F1480" s="2"/>
      <c r="G1480" s="2"/>
      <c r="H1480" s="2"/>
      <c r="I1480" s="1"/>
    </row>
    <row r="1481">
      <c r="A1481" s="1"/>
      <c r="B1481" s="2"/>
      <c r="C1481" s="2"/>
      <c r="D1481" s="2"/>
      <c r="E1481" s="2"/>
      <c r="F1481" s="2"/>
      <c r="G1481" s="2"/>
      <c r="H1481" s="2"/>
      <c r="I1481" s="1"/>
    </row>
    <row r="1482">
      <c r="A1482" s="1"/>
      <c r="B1482" s="2"/>
      <c r="C1482" s="2"/>
      <c r="D1482" s="2"/>
      <c r="E1482" s="2"/>
      <c r="F1482" s="2"/>
      <c r="G1482" s="2"/>
      <c r="H1482" s="2"/>
      <c r="I1482" s="1"/>
    </row>
    <row r="1483">
      <c r="A1483" s="1"/>
      <c r="B1483" s="2"/>
      <c r="C1483" s="2"/>
      <c r="D1483" s="2"/>
      <c r="E1483" s="2"/>
      <c r="F1483" s="2"/>
      <c r="G1483" s="2"/>
      <c r="H1483" s="2"/>
      <c r="I1483" s="1"/>
    </row>
    <row r="1484">
      <c r="A1484" s="1"/>
      <c r="B1484" s="2"/>
      <c r="C1484" s="2"/>
      <c r="D1484" s="2"/>
      <c r="E1484" s="2"/>
      <c r="F1484" s="2"/>
      <c r="G1484" s="2"/>
      <c r="H1484" s="2"/>
      <c r="I1484" s="1"/>
    </row>
    <row r="1485">
      <c r="A1485" s="1"/>
      <c r="B1485" s="2"/>
      <c r="C1485" s="2"/>
      <c r="D1485" s="2"/>
      <c r="E1485" s="2"/>
      <c r="F1485" s="2"/>
      <c r="G1485" s="2"/>
      <c r="H1485" s="2"/>
      <c r="I1485" s="1"/>
    </row>
    <row r="1486">
      <c r="A1486" s="1"/>
      <c r="B1486" s="2"/>
      <c r="C1486" s="2"/>
      <c r="D1486" s="2"/>
      <c r="E1486" s="2"/>
      <c r="F1486" s="2"/>
      <c r="G1486" s="2"/>
      <c r="H1486" s="2"/>
      <c r="I1486" s="1"/>
    </row>
    <row r="1487">
      <c r="A1487" s="1"/>
      <c r="B1487" s="2"/>
      <c r="C1487" s="2"/>
      <c r="D1487" s="2"/>
      <c r="E1487" s="2"/>
      <c r="F1487" s="2"/>
      <c r="G1487" s="2"/>
      <c r="H1487" s="2"/>
      <c r="I1487" s="1"/>
    </row>
    <row r="1488">
      <c r="A1488" s="1"/>
      <c r="B1488" s="2"/>
      <c r="C1488" s="2"/>
      <c r="D1488" s="2"/>
      <c r="E1488" s="2"/>
      <c r="F1488" s="2"/>
      <c r="G1488" s="2"/>
      <c r="H1488" s="2"/>
      <c r="I1488" s="1"/>
    </row>
    <row r="1489">
      <c r="A1489" s="1"/>
      <c r="B1489" s="2"/>
      <c r="C1489" s="2"/>
      <c r="D1489" s="2"/>
      <c r="E1489" s="2"/>
      <c r="F1489" s="2"/>
      <c r="G1489" s="2"/>
      <c r="H1489" s="2"/>
      <c r="I1489" s="1"/>
    </row>
    <row r="1490">
      <c r="A1490" s="1"/>
      <c r="B1490" s="2"/>
      <c r="C1490" s="2"/>
      <c r="D1490" s="2"/>
      <c r="E1490" s="2"/>
      <c r="F1490" s="2"/>
      <c r="G1490" s="2"/>
      <c r="H1490" s="2"/>
      <c r="I1490" s="1"/>
    </row>
    <row r="1491">
      <c r="A1491" s="1"/>
      <c r="B1491" s="2"/>
      <c r="C1491" s="2"/>
      <c r="D1491" s="2"/>
      <c r="E1491" s="2"/>
      <c r="F1491" s="2"/>
      <c r="G1491" s="2"/>
      <c r="H1491" s="2"/>
      <c r="I1491" s="1"/>
    </row>
    <row r="1492">
      <c r="A1492" s="1"/>
      <c r="B1492" s="2"/>
      <c r="C1492" s="2"/>
      <c r="D1492" s="2"/>
      <c r="E1492" s="2"/>
      <c r="F1492" s="2"/>
      <c r="G1492" s="2"/>
      <c r="H1492" s="2"/>
      <c r="I1492" s="1"/>
    </row>
    <row r="1493">
      <c r="A1493" s="1"/>
      <c r="B1493" s="2"/>
      <c r="C1493" s="2"/>
      <c r="D1493" s="2"/>
      <c r="E1493" s="2"/>
      <c r="F1493" s="2"/>
      <c r="G1493" s="2"/>
      <c r="H1493" s="2"/>
      <c r="I1493" s="1"/>
    </row>
    <row r="1494">
      <c r="A1494" s="1"/>
      <c r="B1494" s="2"/>
      <c r="C1494" s="2"/>
      <c r="D1494" s="2"/>
      <c r="E1494" s="2"/>
      <c r="F1494" s="2"/>
      <c r="G1494" s="2"/>
      <c r="H1494" s="2"/>
      <c r="I1494" s="1"/>
    </row>
    <row r="1495">
      <c r="A1495" s="1"/>
      <c r="B1495" s="2"/>
      <c r="C1495" s="2"/>
      <c r="D1495" s="2"/>
      <c r="E1495" s="2"/>
      <c r="F1495" s="2"/>
      <c r="G1495" s="2"/>
      <c r="H1495" s="2"/>
      <c r="I1495" s="1"/>
    </row>
    <row r="1496">
      <c r="A1496" s="1"/>
      <c r="B1496" s="2"/>
      <c r="C1496" s="2"/>
      <c r="D1496" s="2"/>
      <c r="E1496" s="2"/>
      <c r="F1496" s="2"/>
      <c r="G1496" s="2"/>
      <c r="H1496" s="2"/>
      <c r="I1496" s="1"/>
    </row>
    <row r="1497">
      <c r="A1497" s="1"/>
      <c r="B1497" s="2"/>
      <c r="C1497" s="2"/>
      <c r="D1497" s="2"/>
      <c r="E1497" s="2"/>
      <c r="F1497" s="2"/>
      <c r="G1497" s="2"/>
      <c r="H1497" s="2"/>
      <c r="I1497" s="1"/>
    </row>
    <row r="1498">
      <c r="A1498" s="1"/>
      <c r="B1498" s="2"/>
      <c r="C1498" s="2"/>
      <c r="D1498" s="2"/>
      <c r="E1498" s="2"/>
      <c r="F1498" s="2"/>
      <c r="G1498" s="2"/>
      <c r="H1498" s="2"/>
      <c r="I1498" s="1"/>
    </row>
    <row r="1499">
      <c r="A1499" s="1"/>
      <c r="B1499" s="2"/>
      <c r="C1499" s="2"/>
      <c r="D1499" s="2"/>
      <c r="E1499" s="2"/>
      <c r="F1499" s="2"/>
      <c r="G1499" s="2"/>
      <c r="H1499" s="2"/>
      <c r="I1499" s="1"/>
    </row>
    <row r="1500">
      <c r="A1500" s="1"/>
      <c r="B1500" s="2"/>
      <c r="C1500" s="2"/>
      <c r="D1500" s="2"/>
      <c r="E1500" s="2"/>
      <c r="F1500" s="2"/>
      <c r="G1500" s="2"/>
      <c r="H1500" s="2"/>
      <c r="I1500" s="1"/>
    </row>
    <row r="1501">
      <c r="A1501" s="1"/>
      <c r="B1501" s="2"/>
      <c r="C1501" s="2"/>
      <c r="D1501" s="2"/>
      <c r="E1501" s="2"/>
      <c r="F1501" s="2"/>
      <c r="G1501" s="2"/>
      <c r="H1501" s="2"/>
      <c r="I1501" s="1"/>
    </row>
    <row r="1502">
      <c r="A1502" s="1"/>
      <c r="B1502" s="2"/>
      <c r="C1502" s="2"/>
      <c r="D1502" s="2"/>
      <c r="E1502" s="2"/>
      <c r="F1502" s="2"/>
      <c r="G1502" s="2"/>
      <c r="H1502" s="2"/>
      <c r="I1502" s="1"/>
    </row>
    <row r="1503">
      <c r="A1503" s="1"/>
      <c r="B1503" s="2"/>
      <c r="C1503" s="2"/>
      <c r="D1503" s="2"/>
      <c r="E1503" s="2"/>
      <c r="F1503" s="2"/>
      <c r="G1503" s="2"/>
      <c r="H1503" s="2"/>
      <c r="I1503" s="1"/>
    </row>
  </sheetData>
  <mergeCells count="780">
    <mergeCell ref="B60:F60"/>
    <mergeCell ref="B65:D65"/>
    <mergeCell ref="B66:F66"/>
    <mergeCell ref="B71:D71"/>
    <mergeCell ref="B72:F72"/>
    <mergeCell ref="B77:D77"/>
    <mergeCell ref="B78:F78"/>
    <mergeCell ref="B238:F238"/>
    <mergeCell ref="B243:D243"/>
    <mergeCell ref="A45:A87"/>
    <mergeCell ref="A88:A130"/>
    <mergeCell ref="A131:A173"/>
    <mergeCell ref="A174:A216"/>
    <mergeCell ref="B231:F231"/>
    <mergeCell ref="B232:F232"/>
    <mergeCell ref="B250:F250"/>
    <mergeCell ref="B244:F244"/>
    <mergeCell ref="B249:D249"/>
    <mergeCell ref="B261:F261"/>
    <mergeCell ref="B273:D273"/>
    <mergeCell ref="B274:F274"/>
    <mergeCell ref="B275:F275"/>
    <mergeCell ref="B281:F281"/>
    <mergeCell ref="B280:D280"/>
    <mergeCell ref="B286:D286"/>
    <mergeCell ref="B287:F287"/>
    <mergeCell ref="B292:D292"/>
    <mergeCell ref="B293:F293"/>
    <mergeCell ref="B304:F304"/>
    <mergeCell ref="B316:D316"/>
    <mergeCell ref="B531:D531"/>
    <mergeCell ref="B532:F532"/>
    <mergeCell ref="B495:D495"/>
    <mergeCell ref="B496:F496"/>
    <mergeCell ref="B501:D501"/>
    <mergeCell ref="B502:F502"/>
    <mergeCell ref="B507:D507"/>
    <mergeCell ref="B508:F508"/>
    <mergeCell ref="B519:F519"/>
    <mergeCell ref="B317:F317"/>
    <mergeCell ref="B318:F318"/>
    <mergeCell ref="B323:D323"/>
    <mergeCell ref="B324:F324"/>
    <mergeCell ref="B329:D329"/>
    <mergeCell ref="B330:F330"/>
    <mergeCell ref="B335:D335"/>
    <mergeCell ref="B336:F336"/>
    <mergeCell ref="B347:F347"/>
    <mergeCell ref="B359:D359"/>
    <mergeCell ref="B360:F360"/>
    <mergeCell ref="B361:F361"/>
    <mergeCell ref="B366:D366"/>
    <mergeCell ref="B367:F367"/>
    <mergeCell ref="B387:H388"/>
    <mergeCell ref="B389:H389"/>
    <mergeCell ref="B430:H431"/>
    <mergeCell ref="B432:H432"/>
    <mergeCell ref="B473:H474"/>
    <mergeCell ref="B475:H475"/>
    <mergeCell ref="B516:H517"/>
    <mergeCell ref="B533:F533"/>
    <mergeCell ref="B538:D538"/>
    <mergeCell ref="B539:F539"/>
    <mergeCell ref="B544:D544"/>
    <mergeCell ref="B545:F545"/>
    <mergeCell ref="B550:D550"/>
    <mergeCell ref="B561:H561"/>
    <mergeCell ref="B562:F562"/>
    <mergeCell ref="G963:H963"/>
    <mergeCell ref="G964:H964"/>
    <mergeCell ref="G965:H965"/>
    <mergeCell ref="G966:H988"/>
    <mergeCell ref="G1000:H1000"/>
    <mergeCell ref="G1001:H1001"/>
    <mergeCell ref="G1002:H1002"/>
    <mergeCell ref="G1003:H1003"/>
    <mergeCell ref="G1007:H1007"/>
    <mergeCell ref="G1008:H1008"/>
    <mergeCell ref="G1009:H1031"/>
    <mergeCell ref="G1035:H1036"/>
    <mergeCell ref="G1043:H1043"/>
    <mergeCell ref="G1046:H1046"/>
    <mergeCell ref="G1049:H1049"/>
    <mergeCell ref="G1050:H1050"/>
    <mergeCell ref="G1051:H1051"/>
    <mergeCell ref="G1052:H1074"/>
    <mergeCell ref="B1060:D1060"/>
    <mergeCell ref="B1061:F1061"/>
    <mergeCell ref="B1066:D1066"/>
    <mergeCell ref="B1067:F1067"/>
    <mergeCell ref="B1075:H1076"/>
    <mergeCell ref="B1077:H1077"/>
    <mergeCell ref="B1078:F1078"/>
    <mergeCell ref="G1078:H1079"/>
    <mergeCell ref="G1086:H1086"/>
    <mergeCell ref="G1087:H1087"/>
    <mergeCell ref="G958:H958"/>
    <mergeCell ref="G959:H959"/>
    <mergeCell ref="B961:D961"/>
    <mergeCell ref="G961:H961"/>
    <mergeCell ref="B962:F962"/>
    <mergeCell ref="G962:H962"/>
    <mergeCell ref="B963:F963"/>
    <mergeCell ref="B968:D968"/>
    <mergeCell ref="B969:F969"/>
    <mergeCell ref="B974:D974"/>
    <mergeCell ref="B975:F975"/>
    <mergeCell ref="B980:D980"/>
    <mergeCell ref="B981:F981"/>
    <mergeCell ref="B989:H990"/>
    <mergeCell ref="B991:H991"/>
    <mergeCell ref="B992:F992"/>
    <mergeCell ref="G992:H993"/>
    <mergeCell ref="B1004:D1004"/>
    <mergeCell ref="G1004:H1004"/>
    <mergeCell ref="B1005:F1005"/>
    <mergeCell ref="G1005:H1005"/>
    <mergeCell ref="B1024:F1024"/>
    <mergeCell ref="B1032:H1033"/>
    <mergeCell ref="B1034:H1034"/>
    <mergeCell ref="B1035:F1035"/>
    <mergeCell ref="B1006:F1006"/>
    <mergeCell ref="G1006:H1006"/>
    <mergeCell ref="B1011:D1011"/>
    <mergeCell ref="B1012:F1012"/>
    <mergeCell ref="B1017:D1017"/>
    <mergeCell ref="B1018:F1018"/>
    <mergeCell ref="B1023:D1023"/>
    <mergeCell ref="I1005:I1047"/>
    <mergeCell ref="I1048:I1090"/>
    <mergeCell ref="G1088:H1088"/>
    <mergeCell ref="G1089:H1089"/>
    <mergeCell ref="B1090:D1090"/>
    <mergeCell ref="G1090:H1090"/>
    <mergeCell ref="G1044:H1044"/>
    <mergeCell ref="G1045:H1045"/>
    <mergeCell ref="B1047:D1047"/>
    <mergeCell ref="G1047:H1047"/>
    <mergeCell ref="B1048:F1048"/>
    <mergeCell ref="G1048:H1048"/>
    <mergeCell ref="B1049:F1049"/>
    <mergeCell ref="G1093:H1093"/>
    <mergeCell ref="G1094:H1094"/>
    <mergeCell ref="B1092:F1092"/>
    <mergeCell ref="B1097:D1097"/>
    <mergeCell ref="B1098:F1098"/>
    <mergeCell ref="B1103:D1103"/>
    <mergeCell ref="B1104:F1104"/>
    <mergeCell ref="B1109:D1109"/>
    <mergeCell ref="B1120:H1120"/>
    <mergeCell ref="B1121:F1121"/>
    <mergeCell ref="G1121:H1122"/>
    <mergeCell ref="G1129:H1129"/>
    <mergeCell ref="B1196:F1196"/>
    <mergeCell ref="B1204:H1205"/>
    <mergeCell ref="G1180:H1180"/>
    <mergeCell ref="G1181:H1203"/>
    <mergeCell ref="B1183:D1183"/>
    <mergeCell ref="B1184:F1184"/>
    <mergeCell ref="B1189:D1189"/>
    <mergeCell ref="B1190:F1190"/>
    <mergeCell ref="B1195:D1195"/>
    <mergeCell ref="B1110:F1110"/>
    <mergeCell ref="B1118:H1119"/>
    <mergeCell ref="B1054:D1054"/>
    <mergeCell ref="B1055:F1055"/>
    <mergeCell ref="B1091:F1091"/>
    <mergeCell ref="G1091:H1091"/>
    <mergeCell ref="I1091:I1133"/>
    <mergeCell ref="G1092:H1092"/>
    <mergeCell ref="G1095:H1117"/>
    <mergeCell ref="B1140:D1140"/>
    <mergeCell ref="B1146:D1146"/>
    <mergeCell ref="B1147:F1147"/>
    <mergeCell ref="B1152:D1152"/>
    <mergeCell ref="B1153:F1153"/>
    <mergeCell ref="B1161:H1162"/>
    <mergeCell ref="B1163:H1163"/>
    <mergeCell ref="B1164:F1164"/>
    <mergeCell ref="G1132:H1132"/>
    <mergeCell ref="B1133:D1133"/>
    <mergeCell ref="G1133:H1133"/>
    <mergeCell ref="B1134:F1134"/>
    <mergeCell ref="G1134:H1134"/>
    <mergeCell ref="B1135:F1135"/>
    <mergeCell ref="B1141:F1141"/>
    <mergeCell ref="I1134:I1176"/>
    <mergeCell ref="I1177:I1219"/>
    <mergeCell ref="G1130:H1130"/>
    <mergeCell ref="G1131:H1131"/>
    <mergeCell ref="G1135:H1135"/>
    <mergeCell ref="G1136:H1136"/>
    <mergeCell ref="G1137:H1137"/>
    <mergeCell ref="G1138:H1160"/>
    <mergeCell ref="G1175:H1175"/>
    <mergeCell ref="G1217:H1217"/>
    <mergeCell ref="G1218:H1218"/>
    <mergeCell ref="B1219:D1219"/>
    <mergeCell ref="G1219:H1219"/>
    <mergeCell ref="G1164:H1165"/>
    <mergeCell ref="G1172:H1172"/>
    <mergeCell ref="B1206:H1206"/>
    <mergeCell ref="B1207:F1207"/>
    <mergeCell ref="G1207:H1208"/>
    <mergeCell ref="G1215:H1215"/>
    <mergeCell ref="G1216:H1216"/>
    <mergeCell ref="G1264:H1264"/>
    <mergeCell ref="G1265:H1265"/>
    <mergeCell ref="G1266:H1266"/>
    <mergeCell ref="G1267:H1289"/>
    <mergeCell ref="B1275:D1275"/>
    <mergeCell ref="B1276:F1276"/>
    <mergeCell ref="B1281:D1281"/>
    <mergeCell ref="B1282:F1282"/>
    <mergeCell ref="B1290:H1291"/>
    <mergeCell ref="B1292:H1292"/>
    <mergeCell ref="B1293:F1293"/>
    <mergeCell ref="G1293:H1294"/>
    <mergeCell ref="G1301:H1301"/>
    <mergeCell ref="G1302:H1302"/>
    <mergeCell ref="G1173:H1173"/>
    <mergeCell ref="G1174:H1174"/>
    <mergeCell ref="B1176:D1176"/>
    <mergeCell ref="G1176:H1176"/>
    <mergeCell ref="B1177:F1177"/>
    <mergeCell ref="G1177:H1177"/>
    <mergeCell ref="B1178:F1178"/>
    <mergeCell ref="B1238:D1238"/>
    <mergeCell ref="B1239:F1239"/>
    <mergeCell ref="B1247:H1248"/>
    <mergeCell ref="B1249:H1249"/>
    <mergeCell ref="B1250:F1250"/>
    <mergeCell ref="B1220:F1220"/>
    <mergeCell ref="G1220:H1220"/>
    <mergeCell ref="B1221:F1221"/>
    <mergeCell ref="B1226:D1226"/>
    <mergeCell ref="B1227:F1227"/>
    <mergeCell ref="B1232:D1232"/>
    <mergeCell ref="B1233:F1233"/>
    <mergeCell ref="G1250:H1251"/>
    <mergeCell ref="G1258:H1258"/>
    <mergeCell ref="I1220:I1262"/>
    <mergeCell ref="I1263:I1305"/>
    <mergeCell ref="G1178:H1178"/>
    <mergeCell ref="G1179:H1179"/>
    <mergeCell ref="G1221:H1221"/>
    <mergeCell ref="G1222:H1222"/>
    <mergeCell ref="G1223:H1223"/>
    <mergeCell ref="G1224:H1246"/>
    <mergeCell ref="G1261:H1261"/>
    <mergeCell ref="G1303:H1303"/>
    <mergeCell ref="G1304:H1304"/>
    <mergeCell ref="B1305:D1305"/>
    <mergeCell ref="G1305:H1305"/>
    <mergeCell ref="G20:H42"/>
    <mergeCell ref="B45:H45"/>
    <mergeCell ref="G99:H99"/>
    <mergeCell ref="G100:H100"/>
    <mergeCell ref="B101:D101"/>
    <mergeCell ref="G101:H101"/>
    <mergeCell ref="A2:A44"/>
    <mergeCell ref="B2:H2"/>
    <mergeCell ref="I2:I58"/>
    <mergeCell ref="B3:F3"/>
    <mergeCell ref="G3:H4"/>
    <mergeCell ref="G11:H11"/>
    <mergeCell ref="I59:I101"/>
    <mergeCell ref="B86:H87"/>
    <mergeCell ref="B88:H88"/>
    <mergeCell ref="B89:F89"/>
    <mergeCell ref="G89:H90"/>
    <mergeCell ref="G97:H97"/>
    <mergeCell ref="G98:H98"/>
    <mergeCell ref="B102:F102"/>
    <mergeCell ref="G102:H102"/>
    <mergeCell ref="B103:F103"/>
    <mergeCell ref="B108:D108"/>
    <mergeCell ref="B109:F109"/>
    <mergeCell ref="B114:D114"/>
    <mergeCell ref="B115:F115"/>
    <mergeCell ref="B120:D120"/>
    <mergeCell ref="B121:F121"/>
    <mergeCell ref="B129:H130"/>
    <mergeCell ref="B131:H131"/>
    <mergeCell ref="B132:F132"/>
    <mergeCell ref="G60:H60"/>
    <mergeCell ref="G61:H61"/>
    <mergeCell ref="G218:H219"/>
    <mergeCell ref="G226:H226"/>
    <mergeCell ref="G227:H227"/>
    <mergeCell ref="G228:H228"/>
    <mergeCell ref="G229:H229"/>
    <mergeCell ref="B230:D230"/>
    <mergeCell ref="B237:D237"/>
    <mergeCell ref="B258:H259"/>
    <mergeCell ref="B260:H260"/>
    <mergeCell ref="G270:H270"/>
    <mergeCell ref="G271:H271"/>
    <mergeCell ref="B301:H302"/>
    <mergeCell ref="B303:H303"/>
    <mergeCell ref="B344:H345"/>
    <mergeCell ref="B346:H346"/>
    <mergeCell ref="G261:H262"/>
    <mergeCell ref="G269:H269"/>
    <mergeCell ref="G272:H272"/>
    <mergeCell ref="G273:H273"/>
    <mergeCell ref="G274:H274"/>
    <mergeCell ref="G276:H276"/>
    <mergeCell ref="G277:H277"/>
    <mergeCell ref="G278:H300"/>
    <mergeCell ref="G304:H305"/>
    <mergeCell ref="G312:H312"/>
    <mergeCell ref="G313:H313"/>
    <mergeCell ref="G314:H314"/>
    <mergeCell ref="G315:H315"/>
    <mergeCell ref="G316:H316"/>
    <mergeCell ref="G317:H317"/>
    <mergeCell ref="B372:D372"/>
    <mergeCell ref="B373:F373"/>
    <mergeCell ref="B378:D378"/>
    <mergeCell ref="B379:F379"/>
    <mergeCell ref="B390:F390"/>
    <mergeCell ref="B403:F403"/>
    <mergeCell ref="B404:F404"/>
    <mergeCell ref="B402:D402"/>
    <mergeCell ref="B409:D409"/>
    <mergeCell ref="B410:F410"/>
    <mergeCell ref="B415:D415"/>
    <mergeCell ref="B416:F416"/>
    <mergeCell ref="B421:D421"/>
    <mergeCell ref="B422:F422"/>
    <mergeCell ref="B433:F433"/>
    <mergeCell ref="B445:D445"/>
    <mergeCell ref="B446:F446"/>
    <mergeCell ref="B447:F447"/>
    <mergeCell ref="B452:D452"/>
    <mergeCell ref="B453:F453"/>
    <mergeCell ref="B459:F459"/>
    <mergeCell ref="B458:D458"/>
    <mergeCell ref="B464:D464"/>
    <mergeCell ref="B465:F465"/>
    <mergeCell ref="B476:F476"/>
    <mergeCell ref="B488:D488"/>
    <mergeCell ref="B489:F489"/>
    <mergeCell ref="B490:F490"/>
    <mergeCell ref="A217:A259"/>
    <mergeCell ref="A260:A302"/>
    <mergeCell ref="A303:A345"/>
    <mergeCell ref="A346:A388"/>
    <mergeCell ref="A389:A431"/>
    <mergeCell ref="A432:A474"/>
    <mergeCell ref="A475:A517"/>
    <mergeCell ref="A518:A560"/>
    <mergeCell ref="A561:A603"/>
    <mergeCell ref="A604:A646"/>
    <mergeCell ref="A647:A689"/>
    <mergeCell ref="A690:A732"/>
    <mergeCell ref="A733:A775"/>
    <mergeCell ref="A776:A818"/>
    <mergeCell ref="A1120:A1162"/>
    <mergeCell ref="A1163:A1205"/>
    <mergeCell ref="A1206:A1248"/>
    <mergeCell ref="A1249:A1291"/>
    <mergeCell ref="A1292:A1334"/>
    <mergeCell ref="A819:A861"/>
    <mergeCell ref="A862:A904"/>
    <mergeCell ref="A905:A947"/>
    <mergeCell ref="A948:A990"/>
    <mergeCell ref="A991:A1033"/>
    <mergeCell ref="A1034:A1076"/>
    <mergeCell ref="A1077:A1119"/>
    <mergeCell ref="G1259:H1259"/>
    <mergeCell ref="G1260:H1260"/>
    <mergeCell ref="B1262:D1262"/>
    <mergeCell ref="G1262:H1262"/>
    <mergeCell ref="B1263:F1263"/>
    <mergeCell ref="G1263:H1263"/>
    <mergeCell ref="B1264:F1264"/>
    <mergeCell ref="G1309:H1309"/>
    <mergeCell ref="G1310:H1332"/>
    <mergeCell ref="B1269:D1269"/>
    <mergeCell ref="B1270:F1270"/>
    <mergeCell ref="B1306:F1306"/>
    <mergeCell ref="G1306:H1306"/>
    <mergeCell ref="B1307:F1307"/>
    <mergeCell ref="G1307:H1307"/>
    <mergeCell ref="G1308:H1308"/>
    <mergeCell ref="A1336:I1337"/>
    <mergeCell ref="C1339:D1339"/>
    <mergeCell ref="F1339:G1339"/>
    <mergeCell ref="C1384:D1384"/>
    <mergeCell ref="F1384:G1384"/>
    <mergeCell ref="D1419:E1419"/>
    <mergeCell ref="B1312:D1312"/>
    <mergeCell ref="B1313:F1313"/>
    <mergeCell ref="B1318:D1318"/>
    <mergeCell ref="B1319:F1319"/>
    <mergeCell ref="B1324:D1324"/>
    <mergeCell ref="B1325:F1325"/>
    <mergeCell ref="B1333:H1334"/>
    <mergeCell ref="G13:H13"/>
    <mergeCell ref="G14:H14"/>
    <mergeCell ref="B15:D15"/>
    <mergeCell ref="G15:H15"/>
    <mergeCell ref="B16:F16"/>
    <mergeCell ref="G16:H16"/>
    <mergeCell ref="B17:F17"/>
    <mergeCell ref="G17:H17"/>
    <mergeCell ref="G18:H18"/>
    <mergeCell ref="G19:H19"/>
    <mergeCell ref="B23:F23"/>
    <mergeCell ref="B28:D28"/>
    <mergeCell ref="B29:F29"/>
    <mergeCell ref="B34:D34"/>
    <mergeCell ref="G12:H12"/>
    <mergeCell ref="B22:D22"/>
    <mergeCell ref="B35:F35"/>
    <mergeCell ref="B43:H44"/>
    <mergeCell ref="B46:F46"/>
    <mergeCell ref="G46:H47"/>
    <mergeCell ref="G54:H54"/>
    <mergeCell ref="G55:H55"/>
    <mergeCell ref="G56:H56"/>
    <mergeCell ref="G57:H57"/>
    <mergeCell ref="B58:D58"/>
    <mergeCell ref="G58:H58"/>
    <mergeCell ref="B59:F59"/>
    <mergeCell ref="G59:H59"/>
    <mergeCell ref="B157:D157"/>
    <mergeCell ref="B163:D163"/>
    <mergeCell ref="B144:D144"/>
    <mergeCell ref="B145:F145"/>
    <mergeCell ref="G145:H145"/>
    <mergeCell ref="B146:F146"/>
    <mergeCell ref="B151:D151"/>
    <mergeCell ref="B152:F152"/>
    <mergeCell ref="B158:F158"/>
    <mergeCell ref="G106:H128"/>
    <mergeCell ref="G146:H146"/>
    <mergeCell ref="I188:I230"/>
    <mergeCell ref="G189:H189"/>
    <mergeCell ref="G190:H190"/>
    <mergeCell ref="G191:H191"/>
    <mergeCell ref="G192:H214"/>
    <mergeCell ref="G62:H62"/>
    <mergeCell ref="G63:H85"/>
    <mergeCell ref="I102:I144"/>
    <mergeCell ref="G103:H103"/>
    <mergeCell ref="G104:H104"/>
    <mergeCell ref="G105:H105"/>
    <mergeCell ref="I145:I187"/>
    <mergeCell ref="G132:H133"/>
    <mergeCell ref="G140:H140"/>
    <mergeCell ref="G141:H141"/>
    <mergeCell ref="G142:H142"/>
    <mergeCell ref="G143:H143"/>
    <mergeCell ref="G144:H144"/>
    <mergeCell ref="G147:H147"/>
    <mergeCell ref="G148:H148"/>
    <mergeCell ref="G149:H171"/>
    <mergeCell ref="G175:H176"/>
    <mergeCell ref="G183:H183"/>
    <mergeCell ref="G184:H184"/>
    <mergeCell ref="G185:H185"/>
    <mergeCell ref="G186:H186"/>
    <mergeCell ref="B188:F188"/>
    <mergeCell ref="B189:F189"/>
    <mergeCell ref="B164:F164"/>
    <mergeCell ref="B172:H173"/>
    <mergeCell ref="B174:H174"/>
    <mergeCell ref="B175:F175"/>
    <mergeCell ref="B187:D187"/>
    <mergeCell ref="G187:H187"/>
    <mergeCell ref="G188:H188"/>
    <mergeCell ref="B217:H217"/>
    <mergeCell ref="B218:F218"/>
    <mergeCell ref="B194:D194"/>
    <mergeCell ref="B195:F195"/>
    <mergeCell ref="B200:D200"/>
    <mergeCell ref="B201:F201"/>
    <mergeCell ref="B206:D206"/>
    <mergeCell ref="B207:F207"/>
    <mergeCell ref="B215:H216"/>
    <mergeCell ref="G235:H257"/>
    <mergeCell ref="G275:H275"/>
    <mergeCell ref="G230:H230"/>
    <mergeCell ref="G231:H231"/>
    <mergeCell ref="I231:I273"/>
    <mergeCell ref="G232:H232"/>
    <mergeCell ref="G233:H233"/>
    <mergeCell ref="G234:H234"/>
    <mergeCell ref="I274:I316"/>
    <mergeCell ref="G356:H356"/>
    <mergeCell ref="G357:H357"/>
    <mergeCell ref="G358:H358"/>
    <mergeCell ref="G359:H359"/>
    <mergeCell ref="G360:H360"/>
    <mergeCell ref="G355:H355"/>
    <mergeCell ref="G361:H361"/>
    <mergeCell ref="G362:H362"/>
    <mergeCell ref="G363:H363"/>
    <mergeCell ref="G398:H398"/>
    <mergeCell ref="G399:H399"/>
    <mergeCell ref="G364:H386"/>
    <mergeCell ref="G390:H391"/>
    <mergeCell ref="G400:H400"/>
    <mergeCell ref="G401:H401"/>
    <mergeCell ref="I317:I359"/>
    <mergeCell ref="G318:H318"/>
    <mergeCell ref="G319:H319"/>
    <mergeCell ref="G320:H320"/>
    <mergeCell ref="G321:H343"/>
    <mergeCell ref="G347:H348"/>
    <mergeCell ref="I360:I402"/>
    <mergeCell ref="G433:H434"/>
    <mergeCell ref="G441:H441"/>
    <mergeCell ref="G442:H442"/>
    <mergeCell ref="G443:H443"/>
    <mergeCell ref="G444:H444"/>
    <mergeCell ref="G445:H445"/>
    <mergeCell ref="G446:H446"/>
    <mergeCell ref="G448:H448"/>
    <mergeCell ref="G449:H449"/>
    <mergeCell ref="G519:H520"/>
    <mergeCell ref="G527:H527"/>
    <mergeCell ref="G488:H488"/>
    <mergeCell ref="G489:H489"/>
    <mergeCell ref="I489:I531"/>
    <mergeCell ref="G490:H490"/>
    <mergeCell ref="G491:H491"/>
    <mergeCell ref="G492:H492"/>
    <mergeCell ref="G493:H515"/>
    <mergeCell ref="G407:H429"/>
    <mergeCell ref="G447:H447"/>
    <mergeCell ref="G450:H472"/>
    <mergeCell ref="G476:H477"/>
    <mergeCell ref="G484:H484"/>
    <mergeCell ref="G485:H485"/>
    <mergeCell ref="G486:H486"/>
    <mergeCell ref="G487:H487"/>
    <mergeCell ref="G402:H402"/>
    <mergeCell ref="G403:H403"/>
    <mergeCell ref="I403:I445"/>
    <mergeCell ref="G404:H404"/>
    <mergeCell ref="G405:H405"/>
    <mergeCell ref="G406:H406"/>
    <mergeCell ref="I446:I488"/>
    <mergeCell ref="G528:H528"/>
    <mergeCell ref="G529:H529"/>
    <mergeCell ref="G530:H530"/>
    <mergeCell ref="G531:H531"/>
    <mergeCell ref="G605:H606"/>
    <mergeCell ref="G613:H613"/>
    <mergeCell ref="G571:H571"/>
    <mergeCell ref="G572:H572"/>
    <mergeCell ref="G576:H576"/>
    <mergeCell ref="G577:H577"/>
    <mergeCell ref="G578:H578"/>
    <mergeCell ref="G579:H601"/>
    <mergeCell ref="G616:H616"/>
    <mergeCell ref="G619:H619"/>
    <mergeCell ref="G620:H620"/>
    <mergeCell ref="G621:H621"/>
    <mergeCell ref="G622:H644"/>
    <mergeCell ref="B630:D630"/>
    <mergeCell ref="B631:F631"/>
    <mergeCell ref="B636:D636"/>
    <mergeCell ref="B637:F637"/>
    <mergeCell ref="B645:H646"/>
    <mergeCell ref="B647:H647"/>
    <mergeCell ref="B648:F648"/>
    <mergeCell ref="G648:H649"/>
    <mergeCell ref="G656:H656"/>
    <mergeCell ref="G657:H657"/>
    <mergeCell ref="B551:F551"/>
    <mergeCell ref="B559:H560"/>
    <mergeCell ref="G562:H563"/>
    <mergeCell ref="G570:H570"/>
    <mergeCell ref="B518:H518"/>
    <mergeCell ref="G532:H532"/>
    <mergeCell ref="I532:I574"/>
    <mergeCell ref="G533:H533"/>
    <mergeCell ref="G534:H534"/>
    <mergeCell ref="G535:H535"/>
    <mergeCell ref="G536:H558"/>
    <mergeCell ref="B581:D581"/>
    <mergeCell ref="B587:D587"/>
    <mergeCell ref="B588:F588"/>
    <mergeCell ref="B593:D593"/>
    <mergeCell ref="B594:F594"/>
    <mergeCell ref="B602:H603"/>
    <mergeCell ref="B604:H604"/>
    <mergeCell ref="B605:F605"/>
    <mergeCell ref="G573:H573"/>
    <mergeCell ref="B574:D574"/>
    <mergeCell ref="G574:H574"/>
    <mergeCell ref="B575:F575"/>
    <mergeCell ref="G575:H575"/>
    <mergeCell ref="B576:F576"/>
    <mergeCell ref="B582:F582"/>
    <mergeCell ref="I575:I617"/>
    <mergeCell ref="I618:I660"/>
    <mergeCell ref="G658:H658"/>
    <mergeCell ref="G659:H659"/>
    <mergeCell ref="B660:D660"/>
    <mergeCell ref="G660:H660"/>
    <mergeCell ref="G614:H614"/>
    <mergeCell ref="G615:H615"/>
    <mergeCell ref="B617:D617"/>
    <mergeCell ref="G617:H617"/>
    <mergeCell ref="B618:F618"/>
    <mergeCell ref="G618:H618"/>
    <mergeCell ref="B619:F619"/>
    <mergeCell ref="G663:H663"/>
    <mergeCell ref="G664:H664"/>
    <mergeCell ref="B662:F662"/>
    <mergeCell ref="B667:D667"/>
    <mergeCell ref="B668:F668"/>
    <mergeCell ref="B673:D673"/>
    <mergeCell ref="B674:F674"/>
    <mergeCell ref="B679:D679"/>
    <mergeCell ref="B690:H690"/>
    <mergeCell ref="B691:F691"/>
    <mergeCell ref="G691:H692"/>
    <mergeCell ref="G699:H699"/>
    <mergeCell ref="B766:F766"/>
    <mergeCell ref="B774:H775"/>
    <mergeCell ref="G750:H750"/>
    <mergeCell ref="G751:H773"/>
    <mergeCell ref="B753:D753"/>
    <mergeCell ref="B754:F754"/>
    <mergeCell ref="B759:D759"/>
    <mergeCell ref="B760:F760"/>
    <mergeCell ref="B765:D765"/>
    <mergeCell ref="B680:F680"/>
    <mergeCell ref="B688:H689"/>
    <mergeCell ref="B624:D624"/>
    <mergeCell ref="B625:F625"/>
    <mergeCell ref="B661:F661"/>
    <mergeCell ref="G661:H661"/>
    <mergeCell ref="I661:I703"/>
    <mergeCell ref="G662:H662"/>
    <mergeCell ref="G665:H687"/>
    <mergeCell ref="B710:D710"/>
    <mergeCell ref="B716:D716"/>
    <mergeCell ref="B717:F717"/>
    <mergeCell ref="B722:D722"/>
    <mergeCell ref="B723:F723"/>
    <mergeCell ref="B731:H732"/>
    <mergeCell ref="B733:H733"/>
    <mergeCell ref="B734:F734"/>
    <mergeCell ref="G702:H702"/>
    <mergeCell ref="B703:D703"/>
    <mergeCell ref="G703:H703"/>
    <mergeCell ref="B704:F704"/>
    <mergeCell ref="G704:H704"/>
    <mergeCell ref="B705:F705"/>
    <mergeCell ref="B711:F711"/>
    <mergeCell ref="I704:I746"/>
    <mergeCell ref="I747:I789"/>
    <mergeCell ref="G700:H700"/>
    <mergeCell ref="G701:H701"/>
    <mergeCell ref="G705:H705"/>
    <mergeCell ref="G706:H706"/>
    <mergeCell ref="G707:H707"/>
    <mergeCell ref="G708:H730"/>
    <mergeCell ref="G745:H745"/>
    <mergeCell ref="G787:H787"/>
    <mergeCell ref="G788:H788"/>
    <mergeCell ref="B789:D789"/>
    <mergeCell ref="G789:H789"/>
    <mergeCell ref="G734:H735"/>
    <mergeCell ref="G742:H742"/>
    <mergeCell ref="B776:H776"/>
    <mergeCell ref="B777:F777"/>
    <mergeCell ref="G777:H778"/>
    <mergeCell ref="G785:H785"/>
    <mergeCell ref="G786:H786"/>
    <mergeCell ref="G834:H834"/>
    <mergeCell ref="G835:H835"/>
    <mergeCell ref="G836:H836"/>
    <mergeCell ref="G837:H859"/>
    <mergeCell ref="B845:D845"/>
    <mergeCell ref="B846:F846"/>
    <mergeCell ref="B851:D851"/>
    <mergeCell ref="B852:F852"/>
    <mergeCell ref="B860:H861"/>
    <mergeCell ref="B862:H862"/>
    <mergeCell ref="B863:F863"/>
    <mergeCell ref="G863:H864"/>
    <mergeCell ref="G871:H871"/>
    <mergeCell ref="G872:H872"/>
    <mergeCell ref="G743:H743"/>
    <mergeCell ref="G744:H744"/>
    <mergeCell ref="B746:D746"/>
    <mergeCell ref="G746:H746"/>
    <mergeCell ref="B747:F747"/>
    <mergeCell ref="G747:H747"/>
    <mergeCell ref="B748:F748"/>
    <mergeCell ref="B808:D808"/>
    <mergeCell ref="B809:F809"/>
    <mergeCell ref="B817:H818"/>
    <mergeCell ref="B819:H819"/>
    <mergeCell ref="B820:F820"/>
    <mergeCell ref="B790:F790"/>
    <mergeCell ref="G790:H790"/>
    <mergeCell ref="B791:F791"/>
    <mergeCell ref="B796:D796"/>
    <mergeCell ref="B797:F797"/>
    <mergeCell ref="B802:D802"/>
    <mergeCell ref="B803:F803"/>
    <mergeCell ref="G820:H821"/>
    <mergeCell ref="G828:H828"/>
    <mergeCell ref="I790:I832"/>
    <mergeCell ref="I833:I875"/>
    <mergeCell ref="G748:H748"/>
    <mergeCell ref="G749:H749"/>
    <mergeCell ref="G791:H791"/>
    <mergeCell ref="G792:H792"/>
    <mergeCell ref="G793:H793"/>
    <mergeCell ref="G794:H816"/>
    <mergeCell ref="G831:H831"/>
    <mergeCell ref="G873:H873"/>
    <mergeCell ref="G874:H874"/>
    <mergeCell ref="B875:D875"/>
    <mergeCell ref="G875:H875"/>
    <mergeCell ref="G829:H829"/>
    <mergeCell ref="G830:H830"/>
    <mergeCell ref="B832:D832"/>
    <mergeCell ref="G832:H832"/>
    <mergeCell ref="B833:F833"/>
    <mergeCell ref="G833:H833"/>
    <mergeCell ref="B834:F834"/>
    <mergeCell ref="G878:H878"/>
    <mergeCell ref="G879:H879"/>
    <mergeCell ref="B877:F877"/>
    <mergeCell ref="B882:D882"/>
    <mergeCell ref="B883:F883"/>
    <mergeCell ref="B888:D888"/>
    <mergeCell ref="B889:F889"/>
    <mergeCell ref="B894:D894"/>
    <mergeCell ref="B905:H905"/>
    <mergeCell ref="B906:F906"/>
    <mergeCell ref="G906:H907"/>
    <mergeCell ref="G914:H914"/>
    <mergeCell ref="B895:F895"/>
    <mergeCell ref="B903:H904"/>
    <mergeCell ref="B839:D839"/>
    <mergeCell ref="B840:F840"/>
    <mergeCell ref="B876:F876"/>
    <mergeCell ref="G876:H876"/>
    <mergeCell ref="I876:I918"/>
    <mergeCell ref="G877:H877"/>
    <mergeCell ref="G880:H902"/>
    <mergeCell ref="B925:D925"/>
    <mergeCell ref="B931:D931"/>
    <mergeCell ref="B932:F932"/>
    <mergeCell ref="B937:D937"/>
    <mergeCell ref="B938:F938"/>
    <mergeCell ref="B946:H947"/>
    <mergeCell ref="B948:H948"/>
    <mergeCell ref="B949:F949"/>
    <mergeCell ref="G917:H917"/>
    <mergeCell ref="B918:D918"/>
    <mergeCell ref="G918:H918"/>
    <mergeCell ref="B919:F919"/>
    <mergeCell ref="G919:H919"/>
    <mergeCell ref="B920:F920"/>
    <mergeCell ref="B926:F926"/>
    <mergeCell ref="G949:H950"/>
    <mergeCell ref="G957:H957"/>
    <mergeCell ref="I919:I961"/>
    <mergeCell ref="I962:I1004"/>
    <mergeCell ref="G915:H915"/>
    <mergeCell ref="G916:H916"/>
    <mergeCell ref="G920:H920"/>
    <mergeCell ref="G921:H921"/>
    <mergeCell ref="G922:H922"/>
    <mergeCell ref="G923:H945"/>
    <mergeCell ref="G960:H960"/>
  </mergeCells>
  <dataValidations>
    <dataValidation type="list" allowBlank="1" showErrorMessage="1" sqref="C25:C27 C68:C70 C111:C113 C154:C156 C197:C199 C240:C242 C283:C285 C326:C328 C369:C371 C412:C414 C455:C457 C498:C500 C541:C543 C584:C586 C627:C629 C670:C672 C713:C715 C756:C758 C799:C801 C842:C844 C885:C887 C928:C930 C971:C973 C1014:C1016 C1057:C1059 C1100:C1102 C1143:C1145 C1186:C1188 C1229:C1231 C1272:C1274 C1315:C1317">
      <formula1>"Secured Loan,Unsecured Loan"</formula1>
    </dataValidation>
    <dataValidation type="list" allowBlank="1" showErrorMessage="1" sqref="C31:C33 C74:C76 C117:C119 C160:C162 C203:C205 C246:C248 C289:C291 C332:C334 C375:C377 C418:C420 C461:C463 C504:C506 C547:C549 C590:C592 C633:C635 C676:C678 C719:C721 C762:C764 C805:C807 C848:C850 C891:C893 C934:C936 C977:C979 C1020:C1022 C1063:C1065 C1106:C1108 C1149:C1151 C1192:C1194 C1235:C1237 C1278:C1280 C1321:C1323">
      <formula1>"Stocks-Long Term,Stocks-Short Term,Gold,RD-Savings,Bonds,FD"</formula1>
    </dataValidation>
    <dataValidation type="list" allowBlank="1" showErrorMessage="1" sqref="C5:C14 C48:C57 C91:C100 C134:C143 C177:C186 C220:C229 C263:C272 C306:C315 C349:C358 C392:C401 C435:C444 C478:C487 C521:C530 C564:C573 C607:C616 C650:C659 C693:C702 C736:C745 C779:C788 C822:C831 C865:C874 C908:C917 C951:C960 C994:C1003 C1037:C1046 C1080:C1089 C1123:C1132 C1166:C1175 C1209:C1218 C1252:C1261 C1295:C1304">
      <formula1>"Internet bill,Rental,Insurance,Food &amp; groceries,Transportation (petrol, parking, toll),Shopping,Social/ Travel,Present,Hospital bill,Medicine bill,Others,Water bill,Electricity bill,Car loan,Vehicle service"</formula1>
    </dataValidation>
    <dataValidation type="list" allowBlank="1" showErrorMessage="1" sqref="C19:C21 C62:C64 C105:C107 C148:C150 C191:C193 C234:C236 C277:C279 C320:C322 C363:C365 C406:C408 C449:C451 C492:C494 C535:C537 C578:C580 C621:C623 C664:C666 C707:C709 C750:C752 C793:C795 C836:C838 C879:C881 C922:C924 C965:C967 C1008:C1010 C1051:C1053 C1094:C1096 C1137:C1139 C1180:C1182 C1223:C1225 C1266:C1268 C1309:C1311">
      <formula1>"SR Salary,DP Salary,Commission/Bonus,Reimbursement,Bank Interest,Dividend,Gift"</formula1>
    </dataValidation>
    <dataValidation type="list" allowBlank="1" showErrorMessage="1" sqref="F5:F14 F19:F21 F25:F27 F31:F33 C37:D42 F37:F42 F48:F57 F62:F64 F68:F70 F74:F76 C80:D85 F80:F85 F91:F100 F105:F107 F111:F113 F117:F119 C123:D128 F123:F128 F134:F143 F148:F150 F154:F156 F160:F162 C166:D171 F166:F171 F177:F186 F191:F193 F197:F199 F203:F205 C209:D214 F209:F214 F220:F229 F234:F236 F240:F242 F246:F248 C252:D257 F252:F257 F263:F272 F277:F279 F283:F285 F289:F291 C295:D300 F295:F300 F306:F315 F320:F322 F326:F328 F332:F334 C338:D343 F338:F343 F349:F358 F363:F365 F369:F371 F375:F377 C381:D386 F381:F386 F392:F401 F406:F408 F412:F414 F418:F420 C424:D429 F424:F429 F435:F444 F449:F451 F455:F457 F461:F463 C467:D472 F467:F472 F478:F487 F492:F494 F498:F500 F504:F506 C510:D515 F510:F515 F521:F530 F535:F537 F541:F543 F547:F549 C553:D558 F553:F558 F564:F573 F578:F580 F584:F586 F590:F592 C596:D601 F596:F601 F607:F616 F621:F623 F627:F629 F633:F635 C639:D644 F639:F644 F650:F659 F664:F666 F670:F672 F676:F678 C682:D687 F682:F687 F693:F702 F707:F709 F713:F715 F719:F721 C725:D730 F725:F730 F736:F745 F750:F752 F756:F758 F762:F764 C768:D773 F768:F773 F779:F788 F793:F795 F799:F801 F805:F807 C811:D816 F811:F816 F822:F831 F836:F838 F842:F844 F848:F850 C854:D859 F854:F859 F865:F874 F879:F881 F885:F887 F891:F893 C897:D902 F897:F902 F908:F917 F922:F924 F928:F930 F934:F936 C940:D945 F940:F945 F951:F960 F965:F967 F971:F973 F977:F979 C983:D988 F983:F988 F994:F1003 F1008:F1010 F1014:F1016 F1020:F1022 C1026:D1031 F1026:F1031 F1037:F1046 F1051:F1053 F1057:F1059 F1063:F1065 C1069:D1074 F1069:F1074 F1080:F1089 F1094:F1096 F1100:F1102 F1106:F1108 C1112:D1117 F1112:F1117 F1123:F1132 F1137:F1139 F1143:F1145 F1149:F1151 C1155:D1160 F1155:F1160 F1166:F1175 F1180:F1182 F1186:F1188 F1192:F1194 C1198:D1203 F1198:F1203 F1209:F1218 F1223:F1225 F1229:F1231 F1235:F1237 C1241:D1246 F1241:F1246 F1252:F1261 F1266:F1268 F1272:F1274 F1278:F1280 C1284:D1289 F1284:F1289 F1295:F1304 F1309:F1311 F1315:F1317 F1321:F1323 C1327:D1332 F1327:F1332">
      <formula1>"SR A/C - HDFC,DP A/C - Salary,SR CASH,DP CASH,DP A/C - IPPB,SR A/C - TDCC"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25"/>
    <col customWidth="1" min="3" max="3" width="32.13"/>
    <col customWidth="1" min="4" max="4" width="37.0"/>
    <col customWidth="1" min="6" max="6" width="18.38"/>
    <col customWidth="1" min="7" max="7" width="13.88"/>
  </cols>
  <sheetData>
    <row r="1">
      <c r="A1" s="1"/>
      <c r="B1" s="2"/>
      <c r="C1" s="2"/>
      <c r="D1" s="2"/>
      <c r="E1" s="2"/>
      <c r="F1" s="2"/>
      <c r="G1" s="1"/>
      <c r="H1" s="1"/>
      <c r="I1" s="1"/>
    </row>
    <row r="2">
      <c r="A2" s="1"/>
      <c r="B2" s="52">
        <v>45809.0</v>
      </c>
      <c r="C2" s="4"/>
      <c r="D2" s="4"/>
      <c r="E2" s="4"/>
      <c r="F2" s="4"/>
      <c r="G2" s="4"/>
      <c r="H2" s="5"/>
      <c r="I2" s="1"/>
    </row>
    <row r="3">
      <c r="B3" s="6" t="s">
        <v>0</v>
      </c>
      <c r="C3" s="4"/>
      <c r="D3" s="4"/>
      <c r="E3" s="4"/>
      <c r="F3" s="5"/>
      <c r="G3" s="7" t="s">
        <v>1</v>
      </c>
      <c r="H3" s="8"/>
    </row>
    <row r="4"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0"/>
      <c r="H4" s="11"/>
    </row>
    <row r="5">
      <c r="B5" s="12">
        <v>1.0</v>
      </c>
      <c r="C5" s="13"/>
      <c r="D5" s="13"/>
      <c r="E5" s="13"/>
      <c r="F5" s="13"/>
      <c r="G5" s="14" t="s">
        <v>7</v>
      </c>
      <c r="H5" s="15">
        <f>'August 2025'!E1420 - SUMIF(F5:F14, "SR A/C - HDFC", E5:E14)-SUMIF(F31:F33, "SR A/C - HDFC", E31:E33)-SUMIF(F25:F27, "SR A/C - HDFC", E25:E27)+SUMIF(F19:F21, "SR A/C - HDFC", E19:E21)+SUMIF(F37:F42, "SR A/C - HDFC", E37:E42)</f>
        <v>3303.73</v>
      </c>
    </row>
    <row r="6">
      <c r="B6" s="12">
        <v>2.0</v>
      </c>
      <c r="C6" s="13"/>
      <c r="D6" s="13"/>
      <c r="E6" s="13"/>
      <c r="F6" s="13"/>
      <c r="G6" s="14" t="s">
        <v>8</v>
      </c>
      <c r="H6" s="15">
        <f>'August 2025'!E1421 - SUMIF(F5:F14, "DP A/C - Salary", E5:E14)-SUMIF(F31:F33, "DP A/C - Salary", E31:E33)-SUMIF(F25:F27, "DP A/C - Salary", E25:E27)+SUMIF(F19:F21, "DP A/C - Salary", E19:E21)+SUMIF(F37:F42, "DP A/C - Salary", E37:E42)</f>
        <v>5928</v>
      </c>
    </row>
    <row r="7">
      <c r="B7" s="12">
        <v>3.0</v>
      </c>
      <c r="C7" s="13"/>
      <c r="D7" s="13"/>
      <c r="E7" s="13"/>
      <c r="F7" s="13"/>
      <c r="G7" s="14" t="s">
        <v>9</v>
      </c>
      <c r="H7" s="15">
        <f>'August 2025'!E1422 - SUMIF(F5:F14, "SR CASH", E5:E14)-SUMIF(F31:F33, "SR CASH", E31:E33)-SUMIF(F25:F27, "SR CASH", E25:E27)+SUMIF(F19:F21, "SR CASH", E19:E21)+SUMIF(F37:F42, "SR CASH", E37:E42)</f>
        <v>1633</v>
      </c>
    </row>
    <row r="8">
      <c r="B8" s="12">
        <v>4.0</v>
      </c>
      <c r="C8" s="13"/>
      <c r="D8" s="13"/>
      <c r="E8" s="13"/>
      <c r="F8" s="13"/>
      <c r="G8" s="14" t="s">
        <v>10</v>
      </c>
      <c r="H8" s="15">
        <f>'August 2025'!E1423 - SUMIF(F5:F14, "DP CASH", E5:E14)-SUMIF(F31:F33, "DP CASH", E31:E33)-SUMIF(F25:F27, "DP CASH", E25:E27)+SUMIF(F19:F21, "DP CASH", E19:E21)+SUMIF(F37:F42, "DP CASH", E37:E42)</f>
        <v>839</v>
      </c>
    </row>
    <row r="9">
      <c r="B9" s="12">
        <v>5.0</v>
      </c>
      <c r="C9" s="13"/>
      <c r="D9" s="12"/>
      <c r="E9" s="13"/>
      <c r="F9" s="12"/>
      <c r="G9" s="14" t="s">
        <v>11</v>
      </c>
      <c r="H9" s="15">
        <f>'August 2025'!E1424 - SUMIF(F5:F14, "SR A/C - TDCC", E5:E14)-SUMIF(F31:F33, "SR A/C - TDCC", E31:E33)-SUMIF(F25:F27, "SR A/C - TDCC", E25:E27)+SUMIF(F19:F21, "SR A/C - TDCC", E19:E21)+SUMIF(F37:F42, "SR A/C - TDCC", E37:E42)</f>
        <v>106373.4</v>
      </c>
    </row>
    <row r="10">
      <c r="B10" s="12">
        <v>6.0</v>
      </c>
      <c r="C10" s="13"/>
      <c r="D10" s="12"/>
      <c r="E10" s="13"/>
      <c r="F10" s="12"/>
      <c r="G10" s="14" t="s">
        <v>12</v>
      </c>
      <c r="H10" s="15">
        <f>'August 2025'!E1425 - SUMIF(F5:F14, "DP A/C - IPPB", E5:E14)-SUMIF(F31:F33, "DP A/C - IPPB", E31:E33)-SUMIF(F25:F27, "DP A/C - IPPB", E25:E27)+SUMIF(F19:F21, "DP A/C - IPPB", E19:E21)+SUMIF(F37:F42, "DP A/C - IPPB", E37:E42)</f>
        <v>50</v>
      </c>
    </row>
    <row r="11">
      <c r="B11" s="12">
        <v>7.0</v>
      </c>
      <c r="C11" s="13"/>
      <c r="D11" s="12"/>
      <c r="E11" s="13"/>
      <c r="F11" s="12"/>
      <c r="G11" s="16"/>
      <c r="H11" s="5"/>
    </row>
    <row r="12">
      <c r="B12" s="12">
        <v>8.0</v>
      </c>
      <c r="C12" s="13"/>
      <c r="D12" s="12"/>
      <c r="E12" s="13"/>
      <c r="F12" s="12"/>
      <c r="G12" s="17" t="s">
        <v>13</v>
      </c>
      <c r="H12" s="5"/>
    </row>
    <row r="13">
      <c r="B13" s="12">
        <v>9.0</v>
      </c>
      <c r="C13" s="13"/>
      <c r="D13" s="12"/>
      <c r="E13" s="13"/>
      <c r="F13" s="12"/>
      <c r="G13" s="18">
        <f>E15</f>
        <v>0</v>
      </c>
      <c r="H13" s="5"/>
    </row>
    <row r="14">
      <c r="B14" s="12">
        <v>10.0</v>
      </c>
      <c r="C14" s="13"/>
      <c r="D14" s="12"/>
      <c r="E14" s="13"/>
      <c r="F14" s="12"/>
      <c r="G14" s="19" t="s">
        <v>14</v>
      </c>
      <c r="H14" s="5"/>
    </row>
    <row r="15">
      <c r="B15" s="20" t="s">
        <v>15</v>
      </c>
      <c r="C15" s="4"/>
      <c r="D15" s="5"/>
      <c r="E15" s="9">
        <f>SUM(E5:E14)</f>
        <v>0</v>
      </c>
      <c r="F15" s="12"/>
      <c r="G15" s="16">
        <f>E22</f>
        <v>0</v>
      </c>
      <c r="H15" s="5"/>
    </row>
    <row r="16">
      <c r="B16" s="16"/>
      <c r="C16" s="4"/>
      <c r="D16" s="4"/>
      <c r="E16" s="4"/>
      <c r="F16" s="5"/>
      <c r="G16" s="21" t="s">
        <v>16</v>
      </c>
      <c r="H16" s="5"/>
    </row>
    <row r="17">
      <c r="B17" s="22" t="s">
        <v>17</v>
      </c>
      <c r="C17" s="4"/>
      <c r="D17" s="4"/>
      <c r="E17" s="4"/>
      <c r="F17" s="5"/>
      <c r="G17" s="16">
        <f>E28-SUMIF(C19:C21,"Reimbursement",E19:E21)</f>
        <v>0</v>
      </c>
      <c r="H17" s="5"/>
    </row>
    <row r="18">
      <c r="B18" s="9" t="s">
        <v>2</v>
      </c>
      <c r="C18" s="23" t="s">
        <v>18</v>
      </c>
      <c r="D18" s="20" t="s">
        <v>4</v>
      </c>
      <c r="E18" s="9" t="s">
        <v>5</v>
      </c>
      <c r="F18" s="9" t="s">
        <v>6</v>
      </c>
      <c r="G18" s="24" t="s">
        <v>19</v>
      </c>
      <c r="H18" s="5"/>
    </row>
    <row r="19">
      <c r="B19" s="12">
        <v>1.0</v>
      </c>
      <c r="C19" s="53"/>
      <c r="D19" s="13"/>
      <c r="E19" s="13"/>
      <c r="F19" s="13"/>
      <c r="G19" s="26">
        <f>E34</f>
        <v>0</v>
      </c>
      <c r="H19" s="5"/>
    </row>
    <row r="20">
      <c r="B20" s="12">
        <v>2.0</v>
      </c>
      <c r="C20" s="25"/>
      <c r="D20" s="13"/>
      <c r="E20" s="13"/>
      <c r="F20" s="13"/>
      <c r="G20" s="27"/>
      <c r="H20" s="8"/>
    </row>
    <row r="21">
      <c r="B21" s="12">
        <v>3.0</v>
      </c>
      <c r="C21" s="28"/>
      <c r="D21" s="12"/>
      <c r="E21" s="12"/>
      <c r="F21" s="12"/>
      <c r="G21" s="29"/>
      <c r="H21" s="30"/>
    </row>
    <row r="22">
      <c r="B22" s="20" t="s">
        <v>15</v>
      </c>
      <c r="C22" s="4"/>
      <c r="D22" s="5"/>
      <c r="E22" s="9">
        <f>SUM(E19:E21)</f>
        <v>0</v>
      </c>
      <c r="F22" s="12"/>
      <c r="G22" s="29"/>
      <c r="H22" s="30"/>
    </row>
    <row r="23">
      <c r="B23" s="31" t="s">
        <v>20</v>
      </c>
      <c r="C23" s="4"/>
      <c r="D23" s="4"/>
      <c r="E23" s="4"/>
      <c r="F23" s="5"/>
      <c r="G23" s="29"/>
      <c r="H23" s="30"/>
    </row>
    <row r="24">
      <c r="B24" s="9" t="s">
        <v>2</v>
      </c>
      <c r="C24" s="23" t="s">
        <v>21</v>
      </c>
      <c r="D24" s="20" t="s">
        <v>4</v>
      </c>
      <c r="E24" s="9" t="s">
        <v>5</v>
      </c>
      <c r="F24" s="9" t="s">
        <v>6</v>
      </c>
      <c r="G24" s="29"/>
      <c r="H24" s="30"/>
    </row>
    <row r="25">
      <c r="B25" s="12">
        <v>1.0</v>
      </c>
      <c r="C25" s="25"/>
      <c r="D25" s="13"/>
      <c r="E25" s="13"/>
      <c r="F25" s="13"/>
      <c r="G25" s="29"/>
      <c r="H25" s="30"/>
    </row>
    <row r="26">
      <c r="B26" s="12">
        <v>2.0</v>
      </c>
      <c r="C26" s="13"/>
      <c r="D26" s="13"/>
      <c r="E26" s="13"/>
      <c r="F26" s="12"/>
      <c r="G26" s="29"/>
      <c r="H26" s="30"/>
    </row>
    <row r="27">
      <c r="B27" s="12">
        <v>3.0</v>
      </c>
      <c r="C27" s="13"/>
      <c r="D27" s="13"/>
      <c r="E27" s="13"/>
      <c r="F27" s="12"/>
      <c r="G27" s="29"/>
      <c r="H27" s="30"/>
    </row>
    <row r="28">
      <c r="B28" s="20" t="s">
        <v>15</v>
      </c>
      <c r="C28" s="4"/>
      <c r="D28" s="5"/>
      <c r="E28" s="9">
        <f>SUM(E25:E27)</f>
        <v>0</v>
      </c>
      <c r="F28" s="12"/>
      <c r="G28" s="29"/>
      <c r="H28" s="30"/>
    </row>
    <row r="29">
      <c r="B29" s="32" t="s">
        <v>22</v>
      </c>
      <c r="C29" s="4"/>
      <c r="D29" s="4"/>
      <c r="E29" s="4"/>
      <c r="F29" s="5"/>
      <c r="G29" s="29"/>
      <c r="H29" s="30"/>
    </row>
    <row r="30">
      <c r="B30" s="9" t="s">
        <v>2</v>
      </c>
      <c r="C30" s="23" t="s">
        <v>23</v>
      </c>
      <c r="D30" s="20" t="s">
        <v>4</v>
      </c>
      <c r="E30" s="9" t="s">
        <v>5</v>
      </c>
      <c r="F30" s="9" t="s">
        <v>6</v>
      </c>
      <c r="G30" s="29"/>
      <c r="H30" s="30"/>
    </row>
    <row r="31">
      <c r="B31" s="12">
        <v>1.0</v>
      </c>
      <c r="C31" s="53"/>
      <c r="D31" s="13"/>
      <c r="E31" s="13"/>
      <c r="F31" s="12"/>
      <c r="G31" s="29"/>
      <c r="H31" s="30"/>
    </row>
    <row r="32">
      <c r="B32" s="12">
        <v>2.0</v>
      </c>
      <c r="C32" s="13"/>
      <c r="D32" s="13"/>
      <c r="E32" s="12"/>
      <c r="F32" s="12"/>
      <c r="G32" s="29"/>
      <c r="H32" s="30"/>
    </row>
    <row r="33">
      <c r="B33" s="12">
        <v>3.0</v>
      </c>
      <c r="C33" s="13"/>
      <c r="D33" s="13"/>
      <c r="E33" s="12"/>
      <c r="F33" s="12"/>
      <c r="G33" s="29"/>
      <c r="H33" s="30"/>
    </row>
    <row r="34">
      <c r="B34" s="20" t="s">
        <v>15</v>
      </c>
      <c r="C34" s="4"/>
      <c r="D34" s="5"/>
      <c r="E34" s="9">
        <f>SUM(E31:E33)</f>
        <v>0</v>
      </c>
      <c r="F34" s="12"/>
      <c r="G34" s="29"/>
      <c r="H34" s="30"/>
    </row>
    <row r="35">
      <c r="B35" s="32" t="s">
        <v>24</v>
      </c>
      <c r="C35" s="4"/>
      <c r="D35" s="4"/>
      <c r="E35" s="4"/>
      <c r="F35" s="5"/>
      <c r="G35" s="29"/>
      <c r="H35" s="30"/>
    </row>
    <row r="36">
      <c r="B36" s="9" t="s">
        <v>2</v>
      </c>
      <c r="C36" s="33" t="s">
        <v>25</v>
      </c>
      <c r="D36" s="33" t="s">
        <v>26</v>
      </c>
      <c r="E36" s="9" t="s">
        <v>5</v>
      </c>
      <c r="F36" s="9" t="s">
        <v>6</v>
      </c>
      <c r="G36" s="29"/>
      <c r="H36" s="30"/>
    </row>
    <row r="37">
      <c r="B37" s="12">
        <v>1.0</v>
      </c>
      <c r="C37" s="13"/>
      <c r="D37" s="13"/>
      <c r="E37" s="13"/>
      <c r="F37" s="12"/>
      <c r="G37" s="29"/>
      <c r="H37" s="30"/>
    </row>
    <row r="38">
      <c r="B38" s="12">
        <v>2.0</v>
      </c>
      <c r="C38" s="13"/>
      <c r="D38" s="13"/>
      <c r="E38" s="13"/>
      <c r="F38" s="13"/>
      <c r="G38" s="29"/>
      <c r="H38" s="30"/>
    </row>
    <row r="39">
      <c r="B39" s="12">
        <v>3.0</v>
      </c>
      <c r="C39" s="12"/>
      <c r="D39" s="12"/>
      <c r="E39" s="12"/>
      <c r="F39" s="12"/>
      <c r="G39" s="29"/>
      <c r="H39" s="30"/>
    </row>
    <row r="40">
      <c r="B40" s="12">
        <v>4.0</v>
      </c>
      <c r="C40" s="12"/>
      <c r="D40" s="12"/>
      <c r="E40" s="12"/>
      <c r="F40" s="12"/>
      <c r="G40" s="29"/>
      <c r="H40" s="30"/>
    </row>
    <row r="41">
      <c r="B41" s="12">
        <v>5.0</v>
      </c>
      <c r="C41" s="12"/>
      <c r="D41" s="12"/>
      <c r="E41" s="12"/>
      <c r="F41" s="12"/>
      <c r="G41" s="29"/>
      <c r="H41" s="30"/>
    </row>
    <row r="42">
      <c r="B42" s="12">
        <v>6.0</v>
      </c>
      <c r="C42" s="12"/>
      <c r="D42" s="12"/>
      <c r="E42" s="12"/>
      <c r="F42" s="12"/>
      <c r="G42" s="10"/>
      <c r="H42" s="11"/>
    </row>
    <row r="43">
      <c r="B43" s="34"/>
    </row>
    <row r="45">
      <c r="A45" s="1"/>
      <c r="B45" s="3">
        <v>45779.0</v>
      </c>
      <c r="C45" s="4"/>
      <c r="D45" s="4"/>
      <c r="E45" s="4"/>
      <c r="F45" s="4"/>
      <c r="G45" s="4"/>
      <c r="H45" s="5"/>
    </row>
    <row r="46">
      <c r="B46" s="6" t="s">
        <v>0</v>
      </c>
      <c r="C46" s="4"/>
      <c r="D46" s="4"/>
      <c r="E46" s="4"/>
      <c r="F46" s="5"/>
      <c r="G46" s="7" t="s">
        <v>1</v>
      </c>
      <c r="H46" s="8"/>
    </row>
    <row r="47">
      <c r="B47" s="9" t="s">
        <v>2</v>
      </c>
      <c r="C47" s="9" t="s">
        <v>3</v>
      </c>
      <c r="D47" s="9" t="s">
        <v>4</v>
      </c>
      <c r="E47" s="9" t="s">
        <v>5</v>
      </c>
      <c r="F47" s="9" t="s">
        <v>6</v>
      </c>
      <c r="G47" s="10"/>
      <c r="H47" s="11"/>
    </row>
    <row r="48">
      <c r="B48" s="12">
        <v>1.0</v>
      </c>
      <c r="C48" s="13"/>
      <c r="D48" s="13"/>
      <c r="E48" s="13"/>
      <c r="F48" s="13"/>
      <c r="G48" s="14" t="s">
        <v>7</v>
      </c>
      <c r="H48" s="15">
        <f>H5 - SUMIF(F48:F57, "SR A/C - HDFC", E48:E57)-SUMIF(F74:F76, "SR A/C - HDFC", E74:E76)-SUMIF(F68:F70, "SR A/C - HDFC", E68:E70)+SUMIF(F62:F64, "SR A/C - HDFC", E62:E64)+SUMIF(F80:F85, "SR A/C - HDFC", E80:E85)</f>
        <v>3303.73</v>
      </c>
    </row>
    <row r="49">
      <c r="B49" s="12">
        <v>2.0</v>
      </c>
      <c r="C49" s="13"/>
      <c r="D49" s="13"/>
      <c r="E49" s="13"/>
      <c r="F49" s="13"/>
      <c r="G49" s="14" t="s">
        <v>8</v>
      </c>
      <c r="H49" s="15">
        <f>H6 - SUMIF(F48:F57, "DP A/C - Salary", E48:E57)-SUMIF(F74:F76, "DP A/C - Salary", E74:E76)-SUMIF(F68:F70, "DP A/C - Salary", E68:E70)+SUMIF(F62:F64, "DP A/C - Salary", E62:E64)+SUMIF(F80:F85, "DP A/C - Salary", E80:E85)</f>
        <v>5928</v>
      </c>
    </row>
    <row r="50">
      <c r="B50" s="12">
        <v>3.0</v>
      </c>
      <c r="C50" s="13"/>
      <c r="D50" s="13"/>
      <c r="E50" s="13"/>
      <c r="F50" s="13"/>
      <c r="G50" s="14" t="s">
        <v>9</v>
      </c>
      <c r="H50" s="15">
        <f>H7 - SUMIF(F48:F57, "SR CASH", E48:E57)-SUMIF(F74:F76, "SR CASH", E74:E76)-SUMIF(F68:F70, "SR CASH", E68:E70)+SUMIF(F62:F64, "SR CASH", E62:E64)+SUMIF(F80:F85, "SR CASH", E80:E85)</f>
        <v>1633</v>
      </c>
    </row>
    <row r="51">
      <c r="B51" s="12">
        <v>4.0</v>
      </c>
      <c r="C51" s="13"/>
      <c r="D51" s="12"/>
      <c r="E51" s="13"/>
      <c r="F51" s="12"/>
      <c r="G51" s="14" t="s">
        <v>10</v>
      </c>
      <c r="H51" s="15">
        <f>H8 - SUMIF(F48:F57, "DP CASH", E48:E57)-SUMIF(F74:F76, "DP CASH", E74:E76)-SUMIF(F68:F70, "DP CASH", E68:E70)+SUMIF(F62:F64, "DP CASH", E62:E64)+SUMIF(F80:F85, "DP CASH", E80:E85)</f>
        <v>839</v>
      </c>
    </row>
    <row r="52">
      <c r="B52" s="12">
        <v>5.0</v>
      </c>
      <c r="C52" s="13"/>
      <c r="D52" s="12"/>
      <c r="E52" s="13"/>
      <c r="F52" s="12"/>
      <c r="G52" s="14" t="s">
        <v>11</v>
      </c>
      <c r="H52" s="15">
        <f>H9 - SUMIF(F48:F57, "SR A/C - TDCC", E48:E57)-SUMIF(F74:F76, "SR A/C - TDCC", E74:E76)-SUMIF(F68:F70, "SR A/C - TDCC", E68:E70)+SUMIF(F62:F64, "SR A/C - TDCC", E62:E64)+SUMIF(F80:F85, "SR A/C - TDCC", E80:E85)</f>
        <v>106373.4</v>
      </c>
    </row>
    <row r="53">
      <c r="B53" s="12">
        <v>6.0</v>
      </c>
      <c r="C53" s="13"/>
      <c r="D53" s="12"/>
      <c r="E53" s="13"/>
      <c r="F53" s="12"/>
      <c r="G53" s="14" t="s">
        <v>12</v>
      </c>
      <c r="H53" s="15">
        <f>H10 - SUMIF(F48:F57, "DP A/C - IPPB", E48:E57)-SUMIF(F74:F76, "DP A/C - IPPB", E74:E76)-SUMIF(F68:F70, "DP A/C - IPPB", E68:E70)+SUMIF(F62:F64, "DP A/C - IPPB", E62:E64)+SUMIF(F80:F85, "DP A/C - IPPB", E80:E85)</f>
        <v>50</v>
      </c>
    </row>
    <row r="54">
      <c r="B54" s="12">
        <v>7.0</v>
      </c>
      <c r="C54" s="12"/>
      <c r="D54" s="12"/>
      <c r="E54" s="12"/>
      <c r="F54" s="12"/>
      <c r="G54" s="16"/>
      <c r="H54" s="5"/>
    </row>
    <row r="55">
      <c r="B55" s="12">
        <v>8.0</v>
      </c>
      <c r="C55" s="12"/>
      <c r="D55" s="12"/>
      <c r="E55" s="12"/>
      <c r="F55" s="12"/>
      <c r="G55" s="17" t="s">
        <v>13</v>
      </c>
      <c r="H55" s="5"/>
    </row>
    <row r="56">
      <c r="B56" s="12">
        <v>9.0</v>
      </c>
      <c r="C56" s="12"/>
      <c r="D56" s="12"/>
      <c r="E56" s="12"/>
      <c r="F56" s="12"/>
      <c r="G56" s="18">
        <f>E58+G13</f>
        <v>0</v>
      </c>
      <c r="H56" s="5"/>
    </row>
    <row r="57">
      <c r="B57" s="12">
        <v>10.0</v>
      </c>
      <c r="C57" s="12"/>
      <c r="D57" s="12"/>
      <c r="E57" s="12"/>
      <c r="F57" s="12"/>
      <c r="G57" s="19" t="s">
        <v>14</v>
      </c>
      <c r="H57" s="5"/>
    </row>
    <row r="58">
      <c r="B58" s="20" t="s">
        <v>15</v>
      </c>
      <c r="C58" s="4"/>
      <c r="D58" s="5"/>
      <c r="E58" s="9">
        <f>SUM(E48:E57)</f>
        <v>0</v>
      </c>
      <c r="F58" s="12"/>
      <c r="G58" s="16">
        <f>E65+G15</f>
        <v>0</v>
      </c>
      <c r="H58" s="5"/>
    </row>
    <row r="59">
      <c r="B59" s="16"/>
      <c r="C59" s="4"/>
      <c r="D59" s="4"/>
      <c r="E59" s="4"/>
      <c r="F59" s="5"/>
      <c r="G59" s="21" t="s">
        <v>16</v>
      </c>
      <c r="H59" s="5"/>
      <c r="I59" s="1"/>
    </row>
    <row r="60">
      <c r="B60" s="22" t="s">
        <v>17</v>
      </c>
      <c r="C60" s="4"/>
      <c r="D60" s="4"/>
      <c r="E60" s="4"/>
      <c r="F60" s="5"/>
      <c r="G60" s="16">
        <f>E71+G17-SUMIF(C62:C64,"Reimbursement",E62:E64)</f>
        <v>0</v>
      </c>
      <c r="H60" s="5"/>
    </row>
    <row r="61">
      <c r="B61" s="9" t="s">
        <v>2</v>
      </c>
      <c r="C61" s="23" t="s">
        <v>18</v>
      </c>
      <c r="D61" s="20" t="s">
        <v>4</v>
      </c>
      <c r="E61" s="9" t="s">
        <v>5</v>
      </c>
      <c r="F61" s="9" t="s">
        <v>6</v>
      </c>
      <c r="G61" s="24" t="s">
        <v>19</v>
      </c>
      <c r="H61" s="5"/>
    </row>
    <row r="62">
      <c r="B62" s="12">
        <v>1.0</v>
      </c>
      <c r="C62" s="28"/>
      <c r="D62" s="12"/>
      <c r="E62" s="12"/>
      <c r="F62" s="12"/>
      <c r="G62" s="26">
        <f>E77+G19</f>
        <v>0</v>
      </c>
      <c r="H62" s="5"/>
    </row>
    <row r="63">
      <c r="B63" s="12">
        <v>2.0</v>
      </c>
      <c r="C63" s="28"/>
      <c r="D63" s="12"/>
      <c r="E63" s="12"/>
      <c r="F63" s="12"/>
      <c r="G63" s="27"/>
      <c r="H63" s="8"/>
    </row>
    <row r="64">
      <c r="B64" s="12">
        <v>3.0</v>
      </c>
      <c r="C64" s="28"/>
      <c r="D64" s="12"/>
      <c r="E64" s="12"/>
      <c r="F64" s="12"/>
      <c r="G64" s="29"/>
      <c r="H64" s="30"/>
    </row>
    <row r="65">
      <c r="B65" s="20" t="s">
        <v>15</v>
      </c>
      <c r="C65" s="4"/>
      <c r="D65" s="5"/>
      <c r="E65" s="9">
        <f>SUM(E62:E64)</f>
        <v>0</v>
      </c>
      <c r="F65" s="12"/>
      <c r="G65" s="29"/>
      <c r="H65" s="30"/>
    </row>
    <row r="66">
      <c r="B66" s="31" t="s">
        <v>20</v>
      </c>
      <c r="C66" s="4"/>
      <c r="D66" s="4"/>
      <c r="E66" s="4"/>
      <c r="F66" s="5"/>
      <c r="G66" s="29"/>
      <c r="H66" s="30"/>
    </row>
    <row r="67">
      <c r="B67" s="9" t="s">
        <v>2</v>
      </c>
      <c r="C67" s="23" t="s">
        <v>21</v>
      </c>
      <c r="D67" s="20" t="s">
        <v>4</v>
      </c>
      <c r="E67" s="9" t="s">
        <v>5</v>
      </c>
      <c r="F67" s="9" t="s">
        <v>6</v>
      </c>
      <c r="G67" s="29"/>
      <c r="H67" s="30"/>
    </row>
    <row r="68">
      <c r="B68" s="12">
        <v>1.0</v>
      </c>
      <c r="C68" s="28"/>
      <c r="D68" s="12"/>
      <c r="E68" s="12"/>
      <c r="F68" s="12"/>
      <c r="G68" s="29"/>
      <c r="H68" s="30"/>
    </row>
    <row r="69">
      <c r="B69" s="12">
        <v>2.0</v>
      </c>
      <c r="C69" s="13"/>
      <c r="D69" s="12"/>
      <c r="E69" s="12"/>
      <c r="F69" s="12"/>
      <c r="G69" s="29"/>
      <c r="H69" s="30"/>
    </row>
    <row r="70">
      <c r="B70" s="12">
        <v>3.0</v>
      </c>
      <c r="C70" s="13"/>
      <c r="D70" s="12"/>
      <c r="E70" s="12"/>
      <c r="F70" s="12"/>
      <c r="G70" s="29"/>
      <c r="H70" s="30"/>
    </row>
    <row r="71">
      <c r="B71" s="20" t="s">
        <v>15</v>
      </c>
      <c r="C71" s="4"/>
      <c r="D71" s="5"/>
      <c r="E71" s="9">
        <f>SUM(E68:E70)</f>
        <v>0</v>
      </c>
      <c r="F71" s="12"/>
      <c r="G71" s="29"/>
      <c r="H71" s="30"/>
    </row>
    <row r="72">
      <c r="B72" s="32" t="s">
        <v>22</v>
      </c>
      <c r="C72" s="4"/>
      <c r="D72" s="4"/>
      <c r="E72" s="4"/>
      <c r="F72" s="5"/>
      <c r="G72" s="29"/>
      <c r="H72" s="30"/>
    </row>
    <row r="73">
      <c r="B73" s="9" t="s">
        <v>2</v>
      </c>
      <c r="C73" s="23" t="s">
        <v>23</v>
      </c>
      <c r="D73" s="20" t="s">
        <v>4</v>
      </c>
      <c r="E73" s="9" t="s">
        <v>5</v>
      </c>
      <c r="F73" s="9" t="s">
        <v>6</v>
      </c>
      <c r="G73" s="29"/>
      <c r="H73" s="30"/>
    </row>
    <row r="74">
      <c r="B74" s="12">
        <v>1.0</v>
      </c>
      <c r="C74" s="28"/>
      <c r="D74" s="12"/>
      <c r="E74" s="12"/>
      <c r="F74" s="12"/>
      <c r="G74" s="29"/>
      <c r="H74" s="30"/>
    </row>
    <row r="75">
      <c r="B75" s="12">
        <v>2.0</v>
      </c>
      <c r="C75" s="13"/>
      <c r="D75" s="12"/>
      <c r="E75" s="12"/>
      <c r="F75" s="12"/>
      <c r="G75" s="29"/>
      <c r="H75" s="30"/>
    </row>
    <row r="76">
      <c r="B76" s="12">
        <v>3.0</v>
      </c>
      <c r="C76" s="13"/>
      <c r="D76" s="12"/>
      <c r="E76" s="12"/>
      <c r="F76" s="12"/>
      <c r="G76" s="29"/>
      <c r="H76" s="30"/>
    </row>
    <row r="77">
      <c r="B77" s="20" t="s">
        <v>15</v>
      </c>
      <c r="C77" s="4"/>
      <c r="D77" s="5"/>
      <c r="E77" s="9">
        <f>SUM(E74:E76)</f>
        <v>0</v>
      </c>
      <c r="F77" s="12"/>
      <c r="G77" s="29"/>
      <c r="H77" s="30"/>
    </row>
    <row r="78">
      <c r="B78" s="32" t="s">
        <v>24</v>
      </c>
      <c r="C78" s="4"/>
      <c r="D78" s="4"/>
      <c r="E78" s="4"/>
      <c r="F78" s="5"/>
      <c r="G78" s="29"/>
      <c r="H78" s="30"/>
    </row>
    <row r="79">
      <c r="B79" s="9" t="s">
        <v>2</v>
      </c>
      <c r="C79" s="33" t="s">
        <v>25</v>
      </c>
      <c r="D79" s="33" t="s">
        <v>26</v>
      </c>
      <c r="E79" s="9" t="s">
        <v>5</v>
      </c>
      <c r="F79" s="9" t="s">
        <v>6</v>
      </c>
      <c r="G79" s="29"/>
      <c r="H79" s="30"/>
    </row>
    <row r="80">
      <c r="B80" s="12">
        <v>1.0</v>
      </c>
      <c r="C80" s="13"/>
      <c r="D80" s="13"/>
      <c r="E80" s="12"/>
      <c r="F80" s="12"/>
      <c r="G80" s="29"/>
      <c r="H80" s="30"/>
    </row>
    <row r="81">
      <c r="B81" s="12">
        <v>2.0</v>
      </c>
      <c r="C81" s="13"/>
      <c r="D81" s="13"/>
      <c r="E81" s="12"/>
      <c r="F81" s="12"/>
      <c r="G81" s="29"/>
      <c r="H81" s="30"/>
    </row>
    <row r="82">
      <c r="B82" s="12">
        <v>3.0</v>
      </c>
      <c r="C82" s="12"/>
      <c r="D82" s="12"/>
      <c r="E82" s="12"/>
      <c r="F82" s="12"/>
      <c r="G82" s="29"/>
      <c r="H82" s="30"/>
    </row>
    <row r="83">
      <c r="B83" s="12">
        <v>4.0</v>
      </c>
      <c r="C83" s="12"/>
      <c r="D83" s="12"/>
      <c r="E83" s="12"/>
      <c r="F83" s="12"/>
      <c r="G83" s="29"/>
      <c r="H83" s="30"/>
    </row>
    <row r="84">
      <c r="B84" s="12">
        <v>5.0</v>
      </c>
      <c r="C84" s="12"/>
      <c r="D84" s="12"/>
      <c r="E84" s="12"/>
      <c r="F84" s="12"/>
      <c r="G84" s="29"/>
      <c r="H84" s="30"/>
    </row>
    <row r="85">
      <c r="B85" s="12">
        <v>6.0</v>
      </c>
      <c r="C85" s="12"/>
      <c r="D85" s="12"/>
      <c r="E85" s="12"/>
      <c r="F85" s="12"/>
      <c r="G85" s="10"/>
      <c r="H85" s="11"/>
    </row>
    <row r="86">
      <c r="B86" s="34"/>
    </row>
    <row r="88">
      <c r="A88" s="1"/>
      <c r="B88" s="3">
        <v>45780.0</v>
      </c>
      <c r="C88" s="4"/>
      <c r="D88" s="4"/>
      <c r="E88" s="4"/>
      <c r="F88" s="4"/>
      <c r="G88" s="4"/>
      <c r="H88" s="5"/>
    </row>
    <row r="89">
      <c r="B89" s="6" t="s">
        <v>0</v>
      </c>
      <c r="C89" s="4"/>
      <c r="D89" s="4"/>
      <c r="E89" s="4"/>
      <c r="F89" s="5"/>
      <c r="G89" s="7" t="s">
        <v>1</v>
      </c>
      <c r="H89" s="8"/>
    </row>
    <row r="90">
      <c r="B90" s="9" t="s">
        <v>2</v>
      </c>
      <c r="C90" s="9" t="s">
        <v>3</v>
      </c>
      <c r="D90" s="9" t="s">
        <v>4</v>
      </c>
      <c r="E90" s="9" t="s">
        <v>5</v>
      </c>
      <c r="F90" s="9" t="s">
        <v>6</v>
      </c>
      <c r="G90" s="10"/>
      <c r="H90" s="11"/>
    </row>
    <row r="91">
      <c r="B91" s="12">
        <v>1.0</v>
      </c>
      <c r="C91" s="13"/>
      <c r="D91" s="12"/>
      <c r="E91" s="12"/>
      <c r="F91" s="12"/>
      <c r="G91" s="14" t="s">
        <v>7</v>
      </c>
      <c r="H91" s="15">
        <f>H48 - SUMIF(F91:F100, "SR A/C - HDFC", E91:E100)-SUMIF(F117:F119, "SR A/C - HDFC", E117:E119)-SUMIF(F111:F113, "SR A/C - HDFC", E111:E113)+SUMIF(F105:F107, "SR A/C - HDFC", E105:E107)+SUMIF(F123:F128, "SR A/C - HDFC", E123:E128)</f>
        <v>3303.73</v>
      </c>
    </row>
    <row r="92">
      <c r="B92" s="12">
        <v>2.0</v>
      </c>
      <c r="C92" s="12"/>
      <c r="D92" s="12"/>
      <c r="E92" s="12"/>
      <c r="F92" s="12"/>
      <c r="G92" s="14" t="s">
        <v>8</v>
      </c>
      <c r="H92" s="15">
        <f>H49 - SUMIF(F91:F100, "DP A/C - Salary", E91:E100)-SUMIF(F117:F119, "DP A/C - Salary", E117:E119)-SUMIF(F111:F113, "DP A/C - Salary", E111:E113)+SUMIF(F105:F107, "DP A/C - Salary", E105:E107)+SUMIF(F123:F128, "DP A/C - Salary", E123:E128)</f>
        <v>5928</v>
      </c>
    </row>
    <row r="93">
      <c r="B93" s="12">
        <v>3.0</v>
      </c>
      <c r="C93" s="12"/>
      <c r="D93" s="12"/>
      <c r="E93" s="12"/>
      <c r="F93" s="12"/>
      <c r="G93" s="14" t="s">
        <v>9</v>
      </c>
      <c r="H93" s="15">
        <f>H50 - SUMIF(F91:F100, "SR CASH", E91:E100)-SUMIF(F117:F119, "SR CASH", E117:E119)-SUMIF(F111:F113, "SR CASH", E111:E113)+SUMIF(F105:F107, "SR CASH", E105:E107)+SUMIF(F123:F128, "SR CASH", E123:E128)</f>
        <v>1633</v>
      </c>
    </row>
    <row r="94">
      <c r="B94" s="12">
        <v>4.0</v>
      </c>
      <c r="C94" s="12"/>
      <c r="D94" s="12"/>
      <c r="E94" s="12"/>
      <c r="F94" s="12"/>
      <c r="G94" s="14" t="s">
        <v>10</v>
      </c>
      <c r="H94" s="15">
        <f>H51 - SUMIF(F91:F100, "DP CASH", E91:E100)-SUMIF(F117:F119, "DP CASH", E117:E119)-SUMIF(F111:F113, "DP CASH", E111:E113)+SUMIF(F105:F107, "DP CASH", E105:E107)+SUMIF(F123:F128, "DP CASH", E123:E128)</f>
        <v>839</v>
      </c>
    </row>
    <row r="95">
      <c r="B95" s="12">
        <v>5.0</v>
      </c>
      <c r="C95" s="12"/>
      <c r="D95" s="12"/>
      <c r="E95" s="12"/>
      <c r="F95" s="12"/>
      <c r="G95" s="14" t="s">
        <v>11</v>
      </c>
      <c r="H95" s="15">
        <f>H52 - SUMIF(F91:F100, "SR A/C - TDCC", E91:E100)-SUMIF(F117:F119, "SR A/C - TDCC", E117:E119)-SUMIF(F111:F113, "SR A/C - TDCC", E111:E113)+SUMIF(F105:F107, "SR A/C - TDCC", E105:E107)+SUMIF(F123:F128, "SR A/C - TDCC", E123:E128)</f>
        <v>106373.4</v>
      </c>
    </row>
    <row r="96">
      <c r="B96" s="12">
        <v>6.0</v>
      </c>
      <c r="C96" s="12"/>
      <c r="D96" s="12"/>
      <c r="E96" s="12"/>
      <c r="F96" s="12"/>
      <c r="G96" s="14" t="s">
        <v>12</v>
      </c>
      <c r="H96" s="15">
        <f>H53 - SUMIF(F91:F100, "DP A/C - IPPB", E91:E100)-SUMIF(F117:F119, "DP A/C - IPPB", E117:E119)-SUMIF(F111:F113, "DP A/C - IPPB", E111:E113)+SUMIF(F105:F107, "DP A/C - IPPB", E105:E107)+SUMIF(F123:F128, "DP A/C - IPPB", E123:E128)</f>
        <v>50</v>
      </c>
    </row>
    <row r="97">
      <c r="B97" s="12">
        <v>7.0</v>
      </c>
      <c r="C97" s="12"/>
      <c r="D97" s="12"/>
      <c r="E97" s="12"/>
      <c r="F97" s="12"/>
      <c r="G97" s="16"/>
      <c r="H97" s="5"/>
    </row>
    <row r="98">
      <c r="B98" s="12">
        <v>8.0</v>
      </c>
      <c r="C98" s="12"/>
      <c r="D98" s="12"/>
      <c r="E98" s="12"/>
      <c r="F98" s="12"/>
      <c r="G98" s="17" t="s">
        <v>13</v>
      </c>
      <c r="H98" s="5"/>
    </row>
    <row r="99">
      <c r="B99" s="12">
        <v>9.0</v>
      </c>
      <c r="C99" s="12"/>
      <c r="D99" s="12"/>
      <c r="E99" s="12"/>
      <c r="F99" s="12"/>
      <c r="G99" s="18">
        <f>E101+G56</f>
        <v>0</v>
      </c>
      <c r="H99" s="5"/>
    </row>
    <row r="100">
      <c r="B100" s="12">
        <v>10.0</v>
      </c>
      <c r="C100" s="12"/>
      <c r="D100" s="12"/>
      <c r="E100" s="12"/>
      <c r="F100" s="12"/>
      <c r="G100" s="19" t="s">
        <v>14</v>
      </c>
      <c r="H100" s="5"/>
    </row>
    <row r="101">
      <c r="B101" s="20" t="s">
        <v>15</v>
      </c>
      <c r="C101" s="4"/>
      <c r="D101" s="5"/>
      <c r="E101" s="9">
        <f>SUM(E91:E100)</f>
        <v>0</v>
      </c>
      <c r="F101" s="12"/>
      <c r="G101" s="16">
        <f>E108+G58</f>
        <v>0</v>
      </c>
      <c r="H101" s="5"/>
    </row>
    <row r="102">
      <c r="B102" s="16"/>
      <c r="C102" s="4"/>
      <c r="D102" s="4"/>
      <c r="E102" s="4"/>
      <c r="F102" s="5"/>
      <c r="G102" s="21" t="s">
        <v>16</v>
      </c>
      <c r="H102" s="5"/>
      <c r="I102" s="1"/>
    </row>
    <row r="103">
      <c r="B103" s="22" t="s">
        <v>17</v>
      </c>
      <c r="C103" s="4"/>
      <c r="D103" s="4"/>
      <c r="E103" s="4"/>
      <c r="F103" s="5"/>
      <c r="G103" s="16">
        <f>E114+G60-SUMIF(C105:C107,"Reimbursement",E105:E107)</f>
        <v>0</v>
      </c>
      <c r="H103" s="5"/>
    </row>
    <row r="104">
      <c r="B104" s="9" t="s">
        <v>2</v>
      </c>
      <c r="C104" s="23" t="s">
        <v>18</v>
      </c>
      <c r="D104" s="20" t="s">
        <v>4</v>
      </c>
      <c r="E104" s="9" t="s">
        <v>5</v>
      </c>
      <c r="F104" s="9" t="s">
        <v>6</v>
      </c>
      <c r="G104" s="24" t="s">
        <v>19</v>
      </c>
      <c r="H104" s="5"/>
    </row>
    <row r="105">
      <c r="B105" s="12">
        <v>1.0</v>
      </c>
      <c r="C105" s="25"/>
      <c r="D105" s="12"/>
      <c r="E105" s="13"/>
      <c r="F105" s="13"/>
      <c r="G105" s="26">
        <f>E120+G62</f>
        <v>0</v>
      </c>
      <c r="H105" s="5"/>
    </row>
    <row r="106">
      <c r="B106" s="12">
        <v>2.0</v>
      </c>
      <c r="C106" s="28"/>
      <c r="D106" s="12"/>
      <c r="E106" s="12"/>
      <c r="F106" s="12"/>
      <c r="G106" s="27"/>
      <c r="H106" s="8"/>
    </row>
    <row r="107">
      <c r="B107" s="12">
        <v>3.0</v>
      </c>
      <c r="C107" s="28"/>
      <c r="D107" s="12"/>
      <c r="E107" s="12"/>
      <c r="F107" s="12"/>
      <c r="G107" s="29"/>
      <c r="H107" s="30"/>
    </row>
    <row r="108">
      <c r="B108" s="20" t="s">
        <v>15</v>
      </c>
      <c r="C108" s="4"/>
      <c r="D108" s="5"/>
      <c r="E108" s="9">
        <f>SUM(E105:E107)</f>
        <v>0</v>
      </c>
      <c r="F108" s="12"/>
      <c r="G108" s="29"/>
      <c r="H108" s="30"/>
    </row>
    <row r="109">
      <c r="B109" s="31" t="s">
        <v>20</v>
      </c>
      <c r="C109" s="4"/>
      <c r="D109" s="4"/>
      <c r="E109" s="4"/>
      <c r="F109" s="5"/>
      <c r="G109" s="29"/>
      <c r="H109" s="30"/>
    </row>
    <row r="110">
      <c r="B110" s="9" t="s">
        <v>2</v>
      </c>
      <c r="C110" s="23" t="s">
        <v>21</v>
      </c>
      <c r="D110" s="20" t="s">
        <v>4</v>
      </c>
      <c r="E110" s="9" t="s">
        <v>5</v>
      </c>
      <c r="F110" s="9" t="s">
        <v>6</v>
      </c>
      <c r="G110" s="29"/>
      <c r="H110" s="30"/>
    </row>
    <row r="111">
      <c r="B111" s="12">
        <v>1.0</v>
      </c>
      <c r="C111" s="28"/>
      <c r="D111" s="12"/>
      <c r="E111" s="12"/>
      <c r="F111" s="12"/>
      <c r="G111" s="29"/>
      <c r="H111" s="30"/>
    </row>
    <row r="112">
      <c r="B112" s="12">
        <v>2.0</v>
      </c>
      <c r="C112" s="13"/>
      <c r="D112" s="12"/>
      <c r="E112" s="12"/>
      <c r="F112" s="12"/>
      <c r="G112" s="29"/>
      <c r="H112" s="30"/>
    </row>
    <row r="113">
      <c r="B113" s="12">
        <v>3.0</v>
      </c>
      <c r="C113" s="13"/>
      <c r="D113" s="12"/>
      <c r="E113" s="12"/>
      <c r="F113" s="12"/>
      <c r="G113" s="29"/>
      <c r="H113" s="30"/>
    </row>
    <row r="114">
      <c r="B114" s="20" t="s">
        <v>15</v>
      </c>
      <c r="C114" s="4"/>
      <c r="D114" s="5"/>
      <c r="E114" s="9">
        <f>SUM(E111:E113)</f>
        <v>0</v>
      </c>
      <c r="F114" s="12"/>
      <c r="G114" s="29"/>
      <c r="H114" s="30"/>
    </row>
    <row r="115">
      <c r="B115" s="32" t="s">
        <v>22</v>
      </c>
      <c r="C115" s="4"/>
      <c r="D115" s="4"/>
      <c r="E115" s="4"/>
      <c r="F115" s="5"/>
      <c r="G115" s="29"/>
      <c r="H115" s="30"/>
    </row>
    <row r="116">
      <c r="B116" s="9" t="s">
        <v>2</v>
      </c>
      <c r="C116" s="23" t="s">
        <v>23</v>
      </c>
      <c r="D116" s="20" t="s">
        <v>4</v>
      </c>
      <c r="E116" s="9" t="s">
        <v>5</v>
      </c>
      <c r="F116" s="9" t="s">
        <v>6</v>
      </c>
      <c r="G116" s="29"/>
      <c r="H116" s="30"/>
    </row>
    <row r="117">
      <c r="B117" s="12">
        <v>1.0</v>
      </c>
      <c r="C117" s="28"/>
      <c r="D117" s="12"/>
      <c r="E117" s="12"/>
      <c r="F117" s="12"/>
      <c r="G117" s="29"/>
      <c r="H117" s="30"/>
    </row>
    <row r="118">
      <c r="B118" s="12">
        <v>2.0</v>
      </c>
      <c r="C118" s="13"/>
      <c r="D118" s="12"/>
      <c r="E118" s="12"/>
      <c r="F118" s="12"/>
      <c r="G118" s="29"/>
      <c r="H118" s="30"/>
    </row>
    <row r="119">
      <c r="B119" s="12">
        <v>3.0</v>
      </c>
      <c r="C119" s="13"/>
      <c r="D119" s="12"/>
      <c r="E119" s="12"/>
      <c r="F119" s="12"/>
      <c r="G119" s="29"/>
      <c r="H119" s="30"/>
    </row>
    <row r="120">
      <c r="B120" s="20" t="s">
        <v>15</v>
      </c>
      <c r="C120" s="4"/>
      <c r="D120" s="5"/>
      <c r="E120" s="9">
        <f>SUM(E117:E119)</f>
        <v>0</v>
      </c>
      <c r="F120" s="12"/>
      <c r="G120" s="29"/>
      <c r="H120" s="30"/>
    </row>
    <row r="121">
      <c r="B121" s="32" t="s">
        <v>24</v>
      </c>
      <c r="C121" s="4"/>
      <c r="D121" s="4"/>
      <c r="E121" s="4"/>
      <c r="F121" s="5"/>
      <c r="G121" s="29"/>
      <c r="H121" s="30"/>
    </row>
    <row r="122">
      <c r="B122" s="9" t="s">
        <v>2</v>
      </c>
      <c r="C122" s="33" t="s">
        <v>25</v>
      </c>
      <c r="D122" s="33" t="s">
        <v>26</v>
      </c>
      <c r="E122" s="9" t="s">
        <v>5</v>
      </c>
      <c r="F122" s="9" t="s">
        <v>6</v>
      </c>
      <c r="G122" s="29"/>
      <c r="H122" s="30"/>
    </row>
    <row r="123">
      <c r="B123" s="12">
        <v>1.0</v>
      </c>
      <c r="C123" s="13"/>
      <c r="D123" s="13"/>
      <c r="E123" s="12"/>
      <c r="F123" s="12"/>
      <c r="G123" s="29"/>
      <c r="H123" s="30"/>
    </row>
    <row r="124">
      <c r="B124" s="12">
        <v>2.0</v>
      </c>
      <c r="C124" s="13"/>
      <c r="D124" s="13"/>
      <c r="E124" s="12"/>
      <c r="F124" s="12"/>
      <c r="G124" s="29"/>
      <c r="H124" s="30"/>
    </row>
    <row r="125">
      <c r="B125" s="12">
        <v>3.0</v>
      </c>
      <c r="C125" s="12"/>
      <c r="D125" s="12"/>
      <c r="E125" s="12"/>
      <c r="F125" s="12"/>
      <c r="G125" s="29"/>
      <c r="H125" s="30"/>
    </row>
    <row r="126">
      <c r="B126" s="12">
        <v>4.0</v>
      </c>
      <c r="C126" s="12"/>
      <c r="D126" s="12"/>
      <c r="E126" s="12"/>
      <c r="F126" s="12"/>
      <c r="G126" s="29"/>
      <c r="H126" s="30"/>
    </row>
    <row r="127">
      <c r="B127" s="12">
        <v>5.0</v>
      </c>
      <c r="C127" s="12"/>
      <c r="D127" s="12"/>
      <c r="E127" s="12"/>
      <c r="F127" s="12"/>
      <c r="G127" s="29"/>
      <c r="H127" s="30"/>
    </row>
    <row r="128">
      <c r="B128" s="12">
        <v>6.0</v>
      </c>
      <c r="C128" s="12"/>
      <c r="D128" s="12"/>
      <c r="E128" s="12"/>
      <c r="F128" s="12"/>
      <c r="G128" s="10"/>
      <c r="H128" s="11"/>
    </row>
    <row r="129">
      <c r="B129" s="34"/>
    </row>
    <row r="131">
      <c r="A131" s="1"/>
      <c r="B131" s="3">
        <v>45781.0</v>
      </c>
      <c r="C131" s="4"/>
      <c r="D131" s="4"/>
      <c r="E131" s="4"/>
      <c r="F131" s="4"/>
      <c r="G131" s="4"/>
      <c r="H131" s="5"/>
    </row>
    <row r="132">
      <c r="B132" s="6" t="s">
        <v>0</v>
      </c>
      <c r="C132" s="4"/>
      <c r="D132" s="4"/>
      <c r="E132" s="4"/>
      <c r="F132" s="5"/>
      <c r="G132" s="7" t="s">
        <v>1</v>
      </c>
      <c r="H132" s="8"/>
    </row>
    <row r="133">
      <c r="B133" s="9" t="s">
        <v>2</v>
      </c>
      <c r="C133" s="9" t="s">
        <v>3</v>
      </c>
      <c r="D133" s="9" t="s">
        <v>4</v>
      </c>
      <c r="E133" s="9" t="s">
        <v>5</v>
      </c>
      <c r="F133" s="9" t="s">
        <v>6</v>
      </c>
      <c r="G133" s="10"/>
      <c r="H133" s="11"/>
    </row>
    <row r="134">
      <c r="B134" s="12">
        <v>1.0</v>
      </c>
      <c r="C134" s="13"/>
      <c r="D134" s="13"/>
      <c r="E134" s="13"/>
      <c r="F134" s="13"/>
      <c r="G134" s="14" t="s">
        <v>7</v>
      </c>
      <c r="H134" s="15">
        <f>H91 - SUMIF(F134:F143, "SR A/C - HDFC", E134:E143)-SUMIF(F160:F162, "SR A/C - HDFC", E160:E162)-SUMIF(F154:F156, "SR A/C - HDFC", E154:E156)+SUMIF(F148:F150, "SR A/C - HDFC", E148:E150)+SUMIF(F166:F171, "SR A/C - HDFC", E166:E171)</f>
        <v>3303.73</v>
      </c>
    </row>
    <row r="135">
      <c r="B135" s="12">
        <v>2.0</v>
      </c>
      <c r="C135" s="13"/>
      <c r="D135" s="13"/>
      <c r="E135" s="13"/>
      <c r="F135" s="13"/>
      <c r="G135" s="14" t="s">
        <v>8</v>
      </c>
      <c r="H135" s="15">
        <f>H92 - SUMIF(F134:F143, "DP A/C - Salary", E134:E143)-SUMIF(F160:F162, "DP A/C - Salary", E160:E162)-SUMIF(F154:F156, "DP A/C - Salary", E154:E156)+SUMIF(F148:F150, "DP A/C - Salary", E148:E150)+SUMIF(F166:F171, "DP A/C - Salary", E166:E171)</f>
        <v>5928</v>
      </c>
    </row>
    <row r="136">
      <c r="B136" s="12">
        <v>3.0</v>
      </c>
      <c r="C136" s="12"/>
      <c r="D136" s="12"/>
      <c r="E136" s="12"/>
      <c r="F136" s="12"/>
      <c r="G136" s="14" t="s">
        <v>9</v>
      </c>
      <c r="H136" s="15">
        <f>H93 - SUMIF(F134:F143, "SR CASH", E134:E143)-SUMIF(F160:F162, "SR CASH", E160:E162)-SUMIF(F154:F156, "SR CASH", E154:E156)+SUMIF(F148:F150, "SR CASH", E148:E150)+SUMIF(F166:F171, "SR CASH", E166:E171)</f>
        <v>1633</v>
      </c>
    </row>
    <row r="137">
      <c r="B137" s="12">
        <v>4.0</v>
      </c>
      <c r="C137" s="12"/>
      <c r="D137" s="12"/>
      <c r="E137" s="12"/>
      <c r="F137" s="12"/>
      <c r="G137" s="14" t="s">
        <v>10</v>
      </c>
      <c r="H137" s="15">
        <f>H94 - SUMIF(F134:F143, "DP CASH", E134:E143)-SUMIF(F160:F162, "DP CASH", E160:E162)-SUMIF(F154:F156, "DP CASH", E154:E156)+SUMIF(F148:F150, "DP CASH", E148:E150)+SUMIF(F166:F171, "DP CASH", E166:E171)</f>
        <v>839</v>
      </c>
    </row>
    <row r="138">
      <c r="B138" s="12">
        <v>5.0</v>
      </c>
      <c r="C138" s="12"/>
      <c r="D138" s="12"/>
      <c r="E138" s="12"/>
      <c r="F138" s="12"/>
      <c r="G138" s="14" t="s">
        <v>11</v>
      </c>
      <c r="H138" s="15">
        <f>H95 - SUMIF(F134:F143, "SR A/C - TDCC", E134:E143)-SUMIF(F160:F162, "SR A/C - TDCC", E160:E162)-SUMIF(F154:F156, "SR A/C - TDCC", E154:E156)+SUMIF(F148:F150, "SR A/C - TDCC", E148:E150)+SUMIF(F166:F171, "SR A/C - TDCC", E166:E171)</f>
        <v>106373.4</v>
      </c>
    </row>
    <row r="139">
      <c r="B139" s="12">
        <v>6.0</v>
      </c>
      <c r="C139" s="12"/>
      <c r="D139" s="12"/>
      <c r="E139" s="12"/>
      <c r="F139" s="12"/>
      <c r="G139" s="14" t="s">
        <v>12</v>
      </c>
      <c r="H139" s="15">
        <f>H96 - SUMIF(F134:F143, "DP A/C - IPPB", E134:E143)-SUMIF(F160:F162, "DP A/C - IPPB", E160:E162)-SUMIF(F154:F156, "DP A/C - IPPB", E154:E156)+SUMIF(F148:F150, "DP A/C - IPPB", E148:E150)+SUMIF(F166:F171, "DP A/C - IPPB", E166:E171)</f>
        <v>50</v>
      </c>
    </row>
    <row r="140">
      <c r="B140" s="12">
        <v>7.0</v>
      </c>
      <c r="C140" s="12"/>
      <c r="D140" s="12"/>
      <c r="E140" s="12"/>
      <c r="F140" s="12"/>
      <c r="G140" s="16"/>
      <c r="H140" s="5"/>
    </row>
    <row r="141">
      <c r="B141" s="12">
        <v>8.0</v>
      </c>
      <c r="C141" s="12"/>
      <c r="D141" s="12"/>
      <c r="E141" s="12"/>
      <c r="F141" s="12"/>
      <c r="G141" s="17" t="s">
        <v>13</v>
      </c>
      <c r="H141" s="5"/>
    </row>
    <row r="142">
      <c r="B142" s="12">
        <v>9.0</v>
      </c>
      <c r="C142" s="12"/>
      <c r="D142" s="12"/>
      <c r="E142" s="12"/>
      <c r="F142" s="12"/>
      <c r="G142" s="18">
        <f>E144+G99</f>
        <v>0</v>
      </c>
      <c r="H142" s="5"/>
    </row>
    <row r="143">
      <c r="B143" s="12">
        <v>10.0</v>
      </c>
      <c r="C143" s="12"/>
      <c r="D143" s="12"/>
      <c r="E143" s="12"/>
      <c r="F143" s="12"/>
      <c r="G143" s="19" t="s">
        <v>14</v>
      </c>
      <c r="H143" s="5"/>
    </row>
    <row r="144">
      <c r="B144" s="20" t="s">
        <v>15</v>
      </c>
      <c r="C144" s="4"/>
      <c r="D144" s="5"/>
      <c r="E144" s="9">
        <f>SUM(E134:E143)</f>
        <v>0</v>
      </c>
      <c r="F144" s="12"/>
      <c r="G144" s="16">
        <f>E151+G101</f>
        <v>0</v>
      </c>
      <c r="H144" s="5"/>
    </row>
    <row r="145">
      <c r="B145" s="16"/>
      <c r="C145" s="4"/>
      <c r="D145" s="4"/>
      <c r="E145" s="4"/>
      <c r="F145" s="5"/>
      <c r="G145" s="21" t="s">
        <v>16</v>
      </c>
      <c r="H145" s="5"/>
      <c r="I145" s="1"/>
    </row>
    <row r="146">
      <c r="B146" s="22" t="s">
        <v>17</v>
      </c>
      <c r="C146" s="4"/>
      <c r="D146" s="4"/>
      <c r="E146" s="4"/>
      <c r="F146" s="5"/>
      <c r="G146" s="16">
        <f>E157+G103-SUMIF(C148:C150,"Reimbursement",E148:E150)</f>
        <v>0</v>
      </c>
      <c r="H146" s="5"/>
    </row>
    <row r="147">
      <c r="B147" s="9" t="s">
        <v>2</v>
      </c>
      <c r="C147" s="23" t="s">
        <v>18</v>
      </c>
      <c r="D147" s="20" t="s">
        <v>4</v>
      </c>
      <c r="E147" s="9" t="s">
        <v>5</v>
      </c>
      <c r="F147" s="9" t="s">
        <v>6</v>
      </c>
      <c r="G147" s="24" t="s">
        <v>19</v>
      </c>
      <c r="H147" s="5"/>
    </row>
    <row r="148">
      <c r="B148" s="12">
        <v>1.0</v>
      </c>
      <c r="C148" s="25"/>
      <c r="D148" s="12"/>
      <c r="E148" s="13"/>
      <c r="F148" s="12"/>
      <c r="G148" s="26">
        <f>E163+G105</f>
        <v>0</v>
      </c>
      <c r="H148" s="5"/>
    </row>
    <row r="149">
      <c r="B149" s="12">
        <v>2.0</v>
      </c>
      <c r="C149" s="28"/>
      <c r="D149" s="12"/>
      <c r="E149" s="12"/>
      <c r="F149" s="12"/>
      <c r="G149" s="27"/>
      <c r="H149" s="8"/>
    </row>
    <row r="150">
      <c r="B150" s="12">
        <v>3.0</v>
      </c>
      <c r="C150" s="28"/>
      <c r="D150" s="12"/>
      <c r="E150" s="12"/>
      <c r="F150" s="12"/>
      <c r="G150" s="29"/>
      <c r="H150" s="30"/>
    </row>
    <row r="151">
      <c r="B151" s="20" t="s">
        <v>15</v>
      </c>
      <c r="C151" s="4"/>
      <c r="D151" s="5"/>
      <c r="E151" s="9">
        <f>SUM(E148:E150)</f>
        <v>0</v>
      </c>
      <c r="F151" s="12"/>
      <c r="G151" s="29"/>
      <c r="H151" s="30"/>
    </row>
    <row r="152">
      <c r="B152" s="31" t="s">
        <v>20</v>
      </c>
      <c r="C152" s="4"/>
      <c r="D152" s="4"/>
      <c r="E152" s="4"/>
      <c r="F152" s="5"/>
      <c r="G152" s="29"/>
      <c r="H152" s="30"/>
    </row>
    <row r="153">
      <c r="B153" s="9" t="s">
        <v>2</v>
      </c>
      <c r="C153" s="23" t="s">
        <v>21</v>
      </c>
      <c r="D153" s="20" t="s">
        <v>4</v>
      </c>
      <c r="E153" s="9" t="s">
        <v>5</v>
      </c>
      <c r="F153" s="9" t="s">
        <v>6</v>
      </c>
      <c r="G153" s="29"/>
      <c r="H153" s="30"/>
    </row>
    <row r="154">
      <c r="B154" s="12">
        <v>1.0</v>
      </c>
      <c r="C154" s="28"/>
      <c r="D154" s="12"/>
      <c r="E154" s="12"/>
      <c r="F154" s="12"/>
      <c r="G154" s="29"/>
      <c r="H154" s="30"/>
    </row>
    <row r="155">
      <c r="B155" s="12">
        <v>2.0</v>
      </c>
      <c r="C155" s="13"/>
      <c r="D155" s="12"/>
      <c r="E155" s="12"/>
      <c r="F155" s="12"/>
      <c r="G155" s="29"/>
      <c r="H155" s="30"/>
    </row>
    <row r="156">
      <c r="B156" s="12">
        <v>3.0</v>
      </c>
      <c r="C156" s="13"/>
      <c r="D156" s="12"/>
      <c r="E156" s="12"/>
      <c r="F156" s="12"/>
      <c r="G156" s="29"/>
      <c r="H156" s="30"/>
    </row>
    <row r="157">
      <c r="B157" s="20" t="s">
        <v>15</v>
      </c>
      <c r="C157" s="4"/>
      <c r="D157" s="5"/>
      <c r="E157" s="9">
        <f>SUM(E154:E156)</f>
        <v>0</v>
      </c>
      <c r="F157" s="12"/>
      <c r="G157" s="29"/>
      <c r="H157" s="30"/>
    </row>
    <row r="158">
      <c r="B158" s="32" t="s">
        <v>22</v>
      </c>
      <c r="C158" s="4"/>
      <c r="D158" s="4"/>
      <c r="E158" s="4"/>
      <c r="F158" s="5"/>
      <c r="G158" s="29"/>
      <c r="H158" s="30"/>
    </row>
    <row r="159">
      <c r="B159" s="9" t="s">
        <v>2</v>
      </c>
      <c r="C159" s="23" t="s">
        <v>23</v>
      </c>
      <c r="D159" s="20" t="s">
        <v>4</v>
      </c>
      <c r="E159" s="9" t="s">
        <v>5</v>
      </c>
      <c r="F159" s="9" t="s">
        <v>6</v>
      </c>
      <c r="G159" s="29"/>
      <c r="H159" s="30"/>
    </row>
    <row r="160">
      <c r="B160" s="12">
        <v>1.0</v>
      </c>
      <c r="C160" s="25"/>
      <c r="D160" s="13"/>
      <c r="E160" s="13"/>
      <c r="F160" s="13"/>
      <c r="G160" s="29"/>
      <c r="H160" s="30"/>
    </row>
    <row r="161">
      <c r="B161" s="12">
        <v>2.0</v>
      </c>
      <c r="C161" s="13"/>
      <c r="D161" s="12"/>
      <c r="E161" s="12"/>
      <c r="F161" s="12"/>
      <c r="G161" s="29"/>
      <c r="H161" s="30"/>
    </row>
    <row r="162">
      <c r="B162" s="12">
        <v>3.0</v>
      </c>
      <c r="C162" s="13"/>
      <c r="D162" s="12"/>
      <c r="E162" s="12"/>
      <c r="F162" s="12"/>
      <c r="G162" s="29"/>
      <c r="H162" s="30"/>
    </row>
    <row r="163">
      <c r="B163" s="20" t="s">
        <v>15</v>
      </c>
      <c r="C163" s="4"/>
      <c r="D163" s="5"/>
      <c r="E163" s="9">
        <f>SUM(E160:E162)</f>
        <v>0</v>
      </c>
      <c r="F163" s="12"/>
      <c r="G163" s="29"/>
      <c r="H163" s="30"/>
    </row>
    <row r="164">
      <c r="B164" s="32" t="s">
        <v>24</v>
      </c>
      <c r="C164" s="4"/>
      <c r="D164" s="4"/>
      <c r="E164" s="4"/>
      <c r="F164" s="5"/>
      <c r="G164" s="29"/>
      <c r="H164" s="30"/>
    </row>
    <row r="165">
      <c r="B165" s="9" t="s">
        <v>2</v>
      </c>
      <c r="C165" s="33" t="s">
        <v>25</v>
      </c>
      <c r="D165" s="33" t="s">
        <v>26</v>
      </c>
      <c r="E165" s="9" t="s">
        <v>5</v>
      </c>
      <c r="F165" s="9" t="s">
        <v>6</v>
      </c>
      <c r="G165" s="29"/>
      <c r="H165" s="30"/>
    </row>
    <row r="166">
      <c r="B166" s="12">
        <v>1.0</v>
      </c>
      <c r="C166" s="13"/>
      <c r="D166" s="13"/>
      <c r="E166" s="13"/>
      <c r="F166" s="13"/>
      <c r="G166" s="29"/>
      <c r="H166" s="30"/>
    </row>
    <row r="167">
      <c r="B167" s="12">
        <v>2.0</v>
      </c>
      <c r="C167" s="13"/>
      <c r="D167" s="13"/>
      <c r="E167" s="13"/>
      <c r="F167" s="13"/>
      <c r="G167" s="29"/>
      <c r="H167" s="30"/>
    </row>
    <row r="168">
      <c r="B168" s="12">
        <v>3.0</v>
      </c>
      <c r="C168" s="12"/>
      <c r="D168" s="12"/>
      <c r="E168" s="12"/>
      <c r="F168" s="12"/>
      <c r="G168" s="29"/>
      <c r="H168" s="30"/>
    </row>
    <row r="169">
      <c r="B169" s="12">
        <v>4.0</v>
      </c>
      <c r="C169" s="12"/>
      <c r="D169" s="12"/>
      <c r="E169" s="12"/>
      <c r="F169" s="12"/>
      <c r="G169" s="29"/>
      <c r="H169" s="30"/>
    </row>
    <row r="170">
      <c r="B170" s="12">
        <v>5.0</v>
      </c>
      <c r="C170" s="12"/>
      <c r="D170" s="12"/>
      <c r="E170" s="12"/>
      <c r="F170" s="12"/>
      <c r="G170" s="29"/>
      <c r="H170" s="30"/>
    </row>
    <row r="171">
      <c r="B171" s="12">
        <v>6.0</v>
      </c>
      <c r="C171" s="12"/>
      <c r="D171" s="12"/>
      <c r="E171" s="12"/>
      <c r="F171" s="12"/>
      <c r="G171" s="10"/>
      <c r="H171" s="11"/>
    </row>
    <row r="172">
      <c r="B172" s="34"/>
    </row>
    <row r="174">
      <c r="A174" s="1"/>
      <c r="B174" s="3">
        <v>45782.0</v>
      </c>
      <c r="C174" s="4"/>
      <c r="D174" s="4"/>
      <c r="E174" s="4"/>
      <c r="F174" s="4"/>
      <c r="G174" s="4"/>
      <c r="H174" s="5"/>
    </row>
    <row r="175">
      <c r="B175" s="6" t="s">
        <v>0</v>
      </c>
      <c r="C175" s="4"/>
      <c r="D175" s="4"/>
      <c r="E175" s="4"/>
      <c r="F175" s="5"/>
      <c r="G175" s="7" t="s">
        <v>1</v>
      </c>
      <c r="H175" s="8"/>
    </row>
    <row r="176">
      <c r="B176" s="9" t="s">
        <v>2</v>
      </c>
      <c r="C176" s="9" t="s">
        <v>3</v>
      </c>
      <c r="D176" s="9" t="s">
        <v>4</v>
      </c>
      <c r="E176" s="9" t="s">
        <v>5</v>
      </c>
      <c r="F176" s="9" t="s">
        <v>6</v>
      </c>
      <c r="G176" s="10"/>
      <c r="H176" s="11"/>
    </row>
    <row r="177">
      <c r="B177" s="12">
        <v>1.0</v>
      </c>
      <c r="C177" s="13"/>
      <c r="D177" s="13"/>
      <c r="E177" s="13"/>
      <c r="F177" s="12"/>
      <c r="G177" s="14" t="s">
        <v>7</v>
      </c>
      <c r="H177" s="15">
        <f>H134 - SUMIF(F177:F186, "SR A/C - HDFC", E177:E186)-SUMIF(F203:F205, "SR A/C - HDFC", E203:E205)-SUMIF(F197:F199, "SR A/C - HDFC", E197:E199)+SUMIF(F191:F193, "SR A/C - HDFC", E191:E193)+SUMIF(F209:F214, "SR A/C - HDFC", E209:E214)</f>
        <v>3303.73</v>
      </c>
    </row>
    <row r="178">
      <c r="B178" s="12">
        <v>2.0</v>
      </c>
      <c r="C178" s="13"/>
      <c r="D178" s="13"/>
      <c r="E178" s="13"/>
      <c r="F178" s="13"/>
      <c r="G178" s="14" t="s">
        <v>8</v>
      </c>
      <c r="H178" s="15">
        <f>H135 - SUMIF(F177:F186, "DP A/C - Salary", E177:E186)-SUMIF(F203:F205, "DP A/C - Salary", E203:E205)-SUMIF(F197:F199, "DP A/C - Salary", E197:E199)+SUMIF(F191:F193, "DP A/C - Salary", E191:E193)+SUMIF(F209:F214, "DP A/C - Salary", E209:E214)</f>
        <v>5928</v>
      </c>
    </row>
    <row r="179">
      <c r="B179" s="12">
        <v>3.0</v>
      </c>
      <c r="C179" s="12"/>
      <c r="D179" s="12"/>
      <c r="E179" s="12"/>
      <c r="F179" s="12"/>
      <c r="G179" s="14" t="s">
        <v>9</v>
      </c>
      <c r="H179" s="15">
        <f>H136 - SUMIF(F177:F186, "SR CASH", E177:E186)-SUMIF(F203:F205, "SR CASH", E203:E205)-SUMIF(F197:F199, "SR CASH", E197:E199)+SUMIF(F191:F193, "SR CASH", E191:E193)+SUMIF(F209:F214, "SR CASH", E209:E214)</f>
        <v>1633</v>
      </c>
    </row>
    <row r="180">
      <c r="B180" s="12">
        <v>4.0</v>
      </c>
      <c r="C180" s="12"/>
      <c r="D180" s="12"/>
      <c r="E180" s="12"/>
      <c r="F180" s="12"/>
      <c r="G180" s="14" t="s">
        <v>10</v>
      </c>
      <c r="H180" s="15">
        <f>H137 - SUMIF(F177:F186, "DP CASH", E177:E186)-SUMIF(F203:F205, "DP CASH", E203:E205)-SUMIF(F197:F199, "DP CASH", E197:E199)+SUMIF(F191:F193, "DP CASH", E191:E193)+SUMIF(F209:F214, "DP CASH", E209:E214)</f>
        <v>839</v>
      </c>
    </row>
    <row r="181">
      <c r="B181" s="12">
        <v>5.0</v>
      </c>
      <c r="C181" s="12"/>
      <c r="D181" s="12"/>
      <c r="E181" s="12"/>
      <c r="F181" s="12"/>
      <c r="G181" s="14" t="s">
        <v>11</v>
      </c>
      <c r="H181" s="15">
        <f>H138 - SUMIF(F177:F186, "SR A/C - TDCC", E177:E186)-SUMIF(F203:F205, "SR A/C - TDCC", E203:E205)-SUMIF(F197:F199, "SR A/C - TDCC", E197:E199)+SUMIF(F191:F193, "SR A/C - TDCC", E191:E193)+SUMIF(F209:F214, "SR A/C - TDCC", E209:E214)</f>
        <v>106373.4</v>
      </c>
    </row>
    <row r="182">
      <c r="B182" s="12">
        <v>6.0</v>
      </c>
      <c r="C182" s="12"/>
      <c r="D182" s="12"/>
      <c r="E182" s="12"/>
      <c r="F182" s="12"/>
      <c r="G182" s="14" t="s">
        <v>12</v>
      </c>
      <c r="H182" s="15">
        <f>H139 - SUMIF(F177:F186, "DP A/C - IPPB", E177:E186)-SUMIF(F203:F205, "DP A/C - IPPB", E203:E205)-SUMIF(F197:F199, "DP A/C - IPPB", E197:E199)+SUMIF(F191:F193, "DP A/C - IPPB", E191:E193)+SUMIF(F209:F214, "DP A/C - IPPB", E209:E214)</f>
        <v>50</v>
      </c>
    </row>
    <row r="183">
      <c r="B183" s="12">
        <v>7.0</v>
      </c>
      <c r="C183" s="12"/>
      <c r="D183" s="12"/>
      <c r="E183" s="12"/>
      <c r="F183" s="12"/>
      <c r="G183" s="16"/>
      <c r="H183" s="5"/>
    </row>
    <row r="184">
      <c r="B184" s="12">
        <v>8.0</v>
      </c>
      <c r="C184" s="12"/>
      <c r="D184" s="12"/>
      <c r="E184" s="12"/>
      <c r="F184" s="12"/>
      <c r="G184" s="17" t="s">
        <v>13</v>
      </c>
      <c r="H184" s="5"/>
    </row>
    <row r="185">
      <c r="B185" s="12">
        <v>9.0</v>
      </c>
      <c r="C185" s="12"/>
      <c r="D185" s="12"/>
      <c r="E185" s="12"/>
      <c r="F185" s="12"/>
      <c r="G185" s="18">
        <f>E187+G142</f>
        <v>0</v>
      </c>
      <c r="H185" s="5"/>
    </row>
    <row r="186">
      <c r="B186" s="12">
        <v>10.0</v>
      </c>
      <c r="C186" s="12"/>
      <c r="D186" s="12"/>
      <c r="E186" s="12"/>
      <c r="F186" s="12"/>
      <c r="G186" s="19" t="s">
        <v>14</v>
      </c>
      <c r="H186" s="5"/>
    </row>
    <row r="187">
      <c r="B187" s="20" t="s">
        <v>15</v>
      </c>
      <c r="C187" s="4"/>
      <c r="D187" s="5"/>
      <c r="E187" s="9">
        <f>SUM(E177:E186)</f>
        <v>0</v>
      </c>
      <c r="F187" s="12"/>
      <c r="G187" s="16">
        <f>E194+G144</f>
        <v>0</v>
      </c>
      <c r="H187" s="5"/>
    </row>
    <row r="188">
      <c r="B188" s="16"/>
      <c r="C188" s="4"/>
      <c r="D188" s="4"/>
      <c r="E188" s="4"/>
      <c r="F188" s="5"/>
      <c r="G188" s="21" t="s">
        <v>16</v>
      </c>
      <c r="H188" s="5"/>
      <c r="I188" s="1"/>
    </row>
    <row r="189">
      <c r="B189" s="22" t="s">
        <v>17</v>
      </c>
      <c r="C189" s="4"/>
      <c r="D189" s="4"/>
      <c r="E189" s="4"/>
      <c r="F189" s="5"/>
      <c r="G189" s="16">
        <f>E200+G146-SUMIF(C191:C193,"Reimbursement",E191:E193)</f>
        <v>0</v>
      </c>
      <c r="H189" s="5"/>
    </row>
    <row r="190">
      <c r="B190" s="9" t="s">
        <v>2</v>
      </c>
      <c r="C190" s="23" t="s">
        <v>18</v>
      </c>
      <c r="D190" s="20" t="s">
        <v>4</v>
      </c>
      <c r="E190" s="9" t="s">
        <v>5</v>
      </c>
      <c r="F190" s="9" t="s">
        <v>6</v>
      </c>
      <c r="G190" s="24" t="s">
        <v>19</v>
      </c>
      <c r="H190" s="5"/>
    </row>
    <row r="191">
      <c r="B191" s="12">
        <v>1.0</v>
      </c>
      <c r="C191" s="25"/>
      <c r="D191" s="12"/>
      <c r="E191" s="13"/>
      <c r="F191" s="13"/>
      <c r="G191" s="26">
        <f>E206+G148</f>
        <v>0</v>
      </c>
      <c r="H191" s="5"/>
    </row>
    <row r="192">
      <c r="B192" s="12">
        <v>2.0</v>
      </c>
      <c r="C192" s="28"/>
      <c r="D192" s="12"/>
      <c r="E192" s="12"/>
      <c r="F192" s="12"/>
      <c r="G192" s="27"/>
      <c r="H192" s="8"/>
    </row>
    <row r="193">
      <c r="B193" s="12">
        <v>3.0</v>
      </c>
      <c r="C193" s="28"/>
      <c r="D193" s="12"/>
      <c r="E193" s="12"/>
      <c r="F193" s="12"/>
      <c r="G193" s="29"/>
      <c r="H193" s="30"/>
    </row>
    <row r="194">
      <c r="B194" s="20" t="s">
        <v>15</v>
      </c>
      <c r="C194" s="4"/>
      <c r="D194" s="5"/>
      <c r="E194" s="9">
        <f>SUM(E191:E193)</f>
        <v>0</v>
      </c>
      <c r="F194" s="12"/>
      <c r="G194" s="29"/>
      <c r="H194" s="30"/>
    </row>
    <row r="195">
      <c r="B195" s="31" t="s">
        <v>20</v>
      </c>
      <c r="C195" s="4"/>
      <c r="D195" s="4"/>
      <c r="E195" s="4"/>
      <c r="F195" s="5"/>
      <c r="G195" s="29"/>
      <c r="H195" s="30"/>
    </row>
    <row r="196">
      <c r="B196" s="9" t="s">
        <v>2</v>
      </c>
      <c r="C196" s="23" t="s">
        <v>21</v>
      </c>
      <c r="D196" s="20" t="s">
        <v>4</v>
      </c>
      <c r="E196" s="9" t="s">
        <v>5</v>
      </c>
      <c r="F196" s="9" t="s">
        <v>6</v>
      </c>
      <c r="G196" s="29"/>
      <c r="H196" s="30"/>
    </row>
    <row r="197">
      <c r="B197" s="12">
        <v>1.0</v>
      </c>
      <c r="C197" s="28"/>
      <c r="D197" s="12"/>
      <c r="E197" s="12"/>
      <c r="F197" s="12"/>
      <c r="G197" s="29"/>
      <c r="H197" s="30"/>
    </row>
    <row r="198">
      <c r="B198" s="12">
        <v>2.0</v>
      </c>
      <c r="C198" s="13"/>
      <c r="D198" s="12"/>
      <c r="E198" s="12"/>
      <c r="F198" s="12"/>
      <c r="G198" s="29"/>
      <c r="H198" s="30"/>
    </row>
    <row r="199">
      <c r="B199" s="12">
        <v>3.0</v>
      </c>
      <c r="C199" s="13"/>
      <c r="D199" s="12"/>
      <c r="E199" s="12"/>
      <c r="F199" s="12"/>
      <c r="G199" s="29"/>
      <c r="H199" s="30"/>
    </row>
    <row r="200">
      <c r="B200" s="20" t="s">
        <v>15</v>
      </c>
      <c r="C200" s="4"/>
      <c r="D200" s="5"/>
      <c r="E200" s="9">
        <f>SUM(E197:E199)</f>
        <v>0</v>
      </c>
      <c r="F200" s="12"/>
      <c r="G200" s="29"/>
      <c r="H200" s="30"/>
    </row>
    <row r="201">
      <c r="B201" s="32" t="s">
        <v>22</v>
      </c>
      <c r="C201" s="4"/>
      <c r="D201" s="4"/>
      <c r="E201" s="4"/>
      <c r="F201" s="5"/>
      <c r="G201" s="29"/>
      <c r="H201" s="30"/>
    </row>
    <row r="202">
      <c r="B202" s="9" t="s">
        <v>2</v>
      </c>
      <c r="C202" s="23" t="s">
        <v>23</v>
      </c>
      <c r="D202" s="20" t="s">
        <v>4</v>
      </c>
      <c r="E202" s="9" t="s">
        <v>5</v>
      </c>
      <c r="F202" s="9" t="s">
        <v>6</v>
      </c>
      <c r="G202" s="29"/>
      <c r="H202" s="30"/>
    </row>
    <row r="203">
      <c r="B203" s="12">
        <v>1.0</v>
      </c>
      <c r="C203" s="28"/>
      <c r="D203" s="12"/>
      <c r="E203" s="12"/>
      <c r="F203" s="12"/>
      <c r="G203" s="29"/>
      <c r="H203" s="30"/>
    </row>
    <row r="204">
      <c r="B204" s="12">
        <v>2.0</v>
      </c>
      <c r="C204" s="13"/>
      <c r="D204" s="12"/>
      <c r="E204" s="12"/>
      <c r="F204" s="12"/>
      <c r="G204" s="29"/>
      <c r="H204" s="30"/>
    </row>
    <row r="205">
      <c r="B205" s="12">
        <v>3.0</v>
      </c>
      <c r="C205" s="13"/>
      <c r="D205" s="12"/>
      <c r="E205" s="12"/>
      <c r="F205" s="12"/>
      <c r="G205" s="29"/>
      <c r="H205" s="30"/>
    </row>
    <row r="206">
      <c r="B206" s="20" t="s">
        <v>15</v>
      </c>
      <c r="C206" s="4"/>
      <c r="D206" s="5"/>
      <c r="E206" s="9">
        <f>SUM(E203:E205)</f>
        <v>0</v>
      </c>
      <c r="F206" s="12"/>
      <c r="G206" s="29"/>
      <c r="H206" s="30"/>
    </row>
    <row r="207">
      <c r="B207" s="32" t="s">
        <v>24</v>
      </c>
      <c r="C207" s="4"/>
      <c r="D207" s="4"/>
      <c r="E207" s="4"/>
      <c r="F207" s="5"/>
      <c r="G207" s="29"/>
      <c r="H207" s="30"/>
    </row>
    <row r="208">
      <c r="B208" s="9" t="s">
        <v>2</v>
      </c>
      <c r="C208" s="33" t="s">
        <v>25</v>
      </c>
      <c r="D208" s="33" t="s">
        <v>26</v>
      </c>
      <c r="E208" s="9" t="s">
        <v>5</v>
      </c>
      <c r="F208" s="9" t="s">
        <v>6</v>
      </c>
      <c r="G208" s="29"/>
      <c r="H208" s="30"/>
    </row>
    <row r="209">
      <c r="B209" s="12">
        <v>1.0</v>
      </c>
      <c r="C209" s="13"/>
      <c r="D209" s="13"/>
      <c r="E209" s="13"/>
      <c r="F209" s="13"/>
      <c r="G209" s="29"/>
      <c r="H209" s="30"/>
    </row>
    <row r="210">
      <c r="B210" s="12">
        <v>2.0</v>
      </c>
      <c r="C210" s="13"/>
      <c r="D210" s="13"/>
      <c r="E210" s="13"/>
      <c r="F210" s="13"/>
      <c r="G210" s="29"/>
      <c r="H210" s="30"/>
    </row>
    <row r="211">
      <c r="B211" s="12">
        <v>3.0</v>
      </c>
      <c r="C211" s="12"/>
      <c r="D211" s="12"/>
      <c r="E211" s="12"/>
      <c r="F211" s="12"/>
      <c r="G211" s="29"/>
      <c r="H211" s="30"/>
    </row>
    <row r="212">
      <c r="B212" s="12">
        <v>4.0</v>
      </c>
      <c r="C212" s="12"/>
      <c r="D212" s="12"/>
      <c r="E212" s="12"/>
      <c r="F212" s="12"/>
      <c r="G212" s="29"/>
      <c r="H212" s="30"/>
    </row>
    <row r="213">
      <c r="B213" s="12">
        <v>5.0</v>
      </c>
      <c r="C213" s="12"/>
      <c r="D213" s="12"/>
      <c r="E213" s="12"/>
      <c r="F213" s="12"/>
      <c r="G213" s="29"/>
      <c r="H213" s="30"/>
    </row>
    <row r="214">
      <c r="B214" s="12">
        <v>6.0</v>
      </c>
      <c r="C214" s="12"/>
      <c r="D214" s="12"/>
      <c r="E214" s="12"/>
      <c r="F214" s="12"/>
      <c r="G214" s="10"/>
      <c r="H214" s="11"/>
    </row>
    <row r="215">
      <c r="B215" s="34"/>
    </row>
    <row r="217">
      <c r="A217" s="1"/>
      <c r="B217" s="3">
        <v>45783.0</v>
      </c>
      <c r="C217" s="4"/>
      <c r="D217" s="4"/>
      <c r="E217" s="4"/>
      <c r="F217" s="4"/>
      <c r="G217" s="4"/>
      <c r="H217" s="5"/>
    </row>
    <row r="218">
      <c r="B218" s="6" t="s">
        <v>0</v>
      </c>
      <c r="C218" s="4"/>
      <c r="D218" s="4"/>
      <c r="E218" s="4"/>
      <c r="F218" s="5"/>
      <c r="G218" s="7" t="s">
        <v>1</v>
      </c>
      <c r="H218" s="8"/>
    </row>
    <row r="219">
      <c r="B219" s="9" t="s">
        <v>2</v>
      </c>
      <c r="C219" s="9" t="s">
        <v>3</v>
      </c>
      <c r="D219" s="9" t="s">
        <v>4</v>
      </c>
      <c r="E219" s="9" t="s">
        <v>5</v>
      </c>
      <c r="F219" s="9" t="s">
        <v>6</v>
      </c>
      <c r="G219" s="10"/>
      <c r="H219" s="11"/>
    </row>
    <row r="220">
      <c r="B220" s="12">
        <v>1.0</v>
      </c>
      <c r="C220" s="13"/>
      <c r="D220" s="13"/>
      <c r="E220" s="13"/>
      <c r="F220" s="12"/>
      <c r="G220" s="14" t="s">
        <v>7</v>
      </c>
      <c r="H220" s="15">
        <f>H177 - SUMIF(F220:F229, "SR A/C - HDFC", E220:E229)-SUMIF(F246:F248, "SR A/C - HDFC", E246:E248)-SUMIF(F240:F242, "SR A/C - HDFC", E240:E242)+SUMIF(F234:F236, "SR A/C - HDFC", E234:E236)+SUMIF(F252:F257, "SR A/C - HDFC", E252:E257)</f>
        <v>3303.73</v>
      </c>
    </row>
    <row r="221">
      <c r="B221" s="12">
        <v>2.0</v>
      </c>
      <c r="C221" s="13"/>
      <c r="D221" s="13"/>
      <c r="E221" s="13"/>
      <c r="F221" s="13"/>
      <c r="G221" s="14" t="s">
        <v>8</v>
      </c>
      <c r="H221" s="15">
        <f>H178 - SUMIF(F220:F229, "DP A/C - Salary", E220:E229)-SUMIF(F246:F248, "DP A/C - Salary", E246:E248)-SUMIF(F240:F242, "DP A/C - Salary", E240:E242)+SUMIF(F234:F236, "DP A/C - Salary", E234:E236)+SUMIF(F252:F257, "DP A/C - Salary", E252:E257)</f>
        <v>5928</v>
      </c>
    </row>
    <row r="222">
      <c r="B222" s="12">
        <v>3.0</v>
      </c>
      <c r="C222" s="13"/>
      <c r="D222" s="13"/>
      <c r="E222" s="13"/>
      <c r="F222" s="13"/>
      <c r="G222" s="14" t="s">
        <v>9</v>
      </c>
      <c r="H222" s="15">
        <f>H179 - SUMIF(F220:F229, "SR CASH", E220:E229)-SUMIF(F246:F248, "SR CASH", E246:E248)-SUMIF(F240:F242, "SR CASH", E240:E242)+SUMIF(F234:F236, "SR CASH", E234:E236)+SUMIF(F252:F257, "SR CASH", E252:E257)</f>
        <v>1633</v>
      </c>
    </row>
    <row r="223">
      <c r="B223" s="12">
        <v>4.0</v>
      </c>
      <c r="C223" s="12"/>
      <c r="D223" s="12"/>
      <c r="E223" s="12"/>
      <c r="F223" s="12"/>
      <c r="G223" s="14" t="s">
        <v>10</v>
      </c>
      <c r="H223" s="15">
        <f>H180 - SUMIF(F220:F229, "DP CASH", E220:E229)-SUMIF(F246:F248, "DP CASH", E246:E248)-SUMIF(F240:F242, "DP CASH", E240:E242)+SUMIF(F234:F236, "DP CASH", E234:E236)+SUMIF(F252:F257, "DP CASH", E252:E257)</f>
        <v>839</v>
      </c>
    </row>
    <row r="224">
      <c r="B224" s="12">
        <v>5.0</v>
      </c>
      <c r="C224" s="12"/>
      <c r="D224" s="12"/>
      <c r="E224" s="12"/>
      <c r="F224" s="12"/>
      <c r="G224" s="14" t="s">
        <v>11</v>
      </c>
      <c r="H224" s="15">
        <f>H181 - SUMIF(F220:F229, "SR A/C - TDCC", E220:E229)-SUMIF(F246:F248, "SR A/C - TDCC", E246:E248)-SUMIF(F240:F242, "SR A/C - TDCC", E240:E242)+SUMIF(F234:F236, "SR A/C - TDCC", E234:E236)+SUMIF(F252:F257, "SR A/C - TDCC", E252:E257)</f>
        <v>106373.4</v>
      </c>
    </row>
    <row r="225">
      <c r="B225" s="12">
        <v>6.0</v>
      </c>
      <c r="C225" s="12"/>
      <c r="D225" s="12"/>
      <c r="E225" s="12"/>
      <c r="F225" s="12"/>
      <c r="G225" s="14" t="s">
        <v>12</v>
      </c>
      <c r="H225" s="15">
        <f>H182 - SUMIF(F220:F229, "DP A/C - IPPB", E220:E229)-SUMIF(F246:F248, "DP A/C - IPPB", E246:E248)-SUMIF(F240:F242, "DP A/C - IPPB", E240:E242)+SUMIF(F234:F236, "DP A/C - IPPB", E234:E236)+SUMIF(F252:F257, "DP A/C - IPPB", E252:E257)</f>
        <v>50</v>
      </c>
    </row>
    <row r="226">
      <c r="B226" s="12">
        <v>7.0</v>
      </c>
      <c r="C226" s="12"/>
      <c r="D226" s="12"/>
      <c r="E226" s="12"/>
      <c r="F226" s="12"/>
      <c r="G226" s="16"/>
      <c r="H226" s="5"/>
    </row>
    <row r="227">
      <c r="B227" s="12">
        <v>8.0</v>
      </c>
      <c r="C227" s="12"/>
      <c r="D227" s="12"/>
      <c r="E227" s="12"/>
      <c r="F227" s="12"/>
      <c r="G227" s="17" t="s">
        <v>13</v>
      </c>
      <c r="H227" s="5"/>
    </row>
    <row r="228">
      <c r="B228" s="12">
        <v>9.0</v>
      </c>
      <c r="C228" s="12"/>
      <c r="D228" s="12"/>
      <c r="E228" s="12"/>
      <c r="F228" s="12"/>
      <c r="G228" s="18">
        <f>E230+G185</f>
        <v>0</v>
      </c>
      <c r="H228" s="5"/>
    </row>
    <row r="229">
      <c r="B229" s="12">
        <v>10.0</v>
      </c>
      <c r="C229" s="12"/>
      <c r="D229" s="12"/>
      <c r="E229" s="12"/>
      <c r="F229" s="12"/>
      <c r="G229" s="19" t="s">
        <v>14</v>
      </c>
      <c r="H229" s="5"/>
    </row>
    <row r="230">
      <c r="B230" s="20" t="s">
        <v>15</v>
      </c>
      <c r="C230" s="4"/>
      <c r="D230" s="5"/>
      <c r="E230" s="9">
        <f>SUM(E220:E229)</f>
        <v>0</v>
      </c>
      <c r="F230" s="12"/>
      <c r="G230" s="16">
        <f>E237+G187</f>
        <v>0</v>
      </c>
      <c r="H230" s="5"/>
    </row>
    <row r="231">
      <c r="B231" s="16"/>
      <c r="C231" s="4"/>
      <c r="D231" s="4"/>
      <c r="E231" s="4"/>
      <c r="F231" s="5"/>
      <c r="G231" s="21" t="s">
        <v>16</v>
      </c>
      <c r="H231" s="5"/>
      <c r="I231" s="1"/>
    </row>
    <row r="232">
      <c r="B232" s="22" t="s">
        <v>17</v>
      </c>
      <c r="C232" s="4"/>
      <c r="D232" s="4"/>
      <c r="E232" s="4"/>
      <c r="F232" s="5"/>
      <c r="G232" s="16">
        <f>E243+G189-SUMIF(C234:C236,"Reimbursement",E234:E236)</f>
        <v>0</v>
      </c>
      <c r="H232" s="5"/>
    </row>
    <row r="233">
      <c r="B233" s="9" t="s">
        <v>2</v>
      </c>
      <c r="C233" s="23" t="s">
        <v>18</v>
      </c>
      <c r="D233" s="20" t="s">
        <v>4</v>
      </c>
      <c r="E233" s="9" t="s">
        <v>5</v>
      </c>
      <c r="F233" s="9" t="s">
        <v>6</v>
      </c>
      <c r="G233" s="24" t="s">
        <v>19</v>
      </c>
      <c r="H233" s="5"/>
    </row>
    <row r="234">
      <c r="B234" s="12">
        <v>1.0</v>
      </c>
      <c r="C234" s="25"/>
      <c r="D234" s="13"/>
      <c r="E234" s="13"/>
      <c r="F234" s="13"/>
      <c r="G234" s="26">
        <f>E249+G191</f>
        <v>0</v>
      </c>
      <c r="H234" s="5"/>
    </row>
    <row r="235">
      <c r="B235" s="12">
        <v>2.0</v>
      </c>
      <c r="C235" s="28"/>
      <c r="D235" s="12"/>
      <c r="E235" s="12"/>
      <c r="F235" s="12"/>
      <c r="G235" s="27"/>
      <c r="H235" s="8"/>
    </row>
    <row r="236">
      <c r="B236" s="12">
        <v>3.0</v>
      </c>
      <c r="C236" s="28"/>
      <c r="D236" s="12"/>
      <c r="E236" s="12"/>
      <c r="F236" s="12"/>
      <c r="G236" s="29"/>
      <c r="H236" s="30"/>
    </row>
    <row r="237">
      <c r="B237" s="20" t="s">
        <v>15</v>
      </c>
      <c r="C237" s="4"/>
      <c r="D237" s="5"/>
      <c r="E237" s="9">
        <f>SUM(E234:E236)</f>
        <v>0</v>
      </c>
      <c r="F237" s="12"/>
      <c r="G237" s="29"/>
      <c r="H237" s="30"/>
    </row>
    <row r="238">
      <c r="B238" s="31" t="s">
        <v>20</v>
      </c>
      <c r="C238" s="4"/>
      <c r="D238" s="4"/>
      <c r="E238" s="4"/>
      <c r="F238" s="5"/>
      <c r="G238" s="29"/>
      <c r="H238" s="30"/>
    </row>
    <row r="239">
      <c r="B239" s="9" t="s">
        <v>2</v>
      </c>
      <c r="C239" s="23" t="s">
        <v>21</v>
      </c>
      <c r="D239" s="20" t="s">
        <v>4</v>
      </c>
      <c r="E239" s="9" t="s">
        <v>5</v>
      </c>
      <c r="F239" s="9" t="s">
        <v>6</v>
      </c>
      <c r="G239" s="29"/>
      <c r="H239" s="30"/>
    </row>
    <row r="240">
      <c r="B240" s="12">
        <v>1.0</v>
      </c>
      <c r="C240" s="28"/>
      <c r="D240" s="12"/>
      <c r="E240" s="12"/>
      <c r="F240" s="12"/>
      <c r="G240" s="29"/>
      <c r="H240" s="30"/>
    </row>
    <row r="241">
      <c r="B241" s="12">
        <v>2.0</v>
      </c>
      <c r="C241" s="13"/>
      <c r="D241" s="12"/>
      <c r="E241" s="12"/>
      <c r="F241" s="12"/>
      <c r="G241" s="29"/>
      <c r="H241" s="30"/>
    </row>
    <row r="242">
      <c r="B242" s="12">
        <v>3.0</v>
      </c>
      <c r="C242" s="13"/>
      <c r="D242" s="12"/>
      <c r="E242" s="12"/>
      <c r="F242" s="12"/>
      <c r="G242" s="29"/>
      <c r="H242" s="30"/>
    </row>
    <row r="243">
      <c r="B243" s="20" t="s">
        <v>15</v>
      </c>
      <c r="C243" s="4"/>
      <c r="D243" s="5"/>
      <c r="E243" s="9">
        <f>SUM(E240:E242)</f>
        <v>0</v>
      </c>
      <c r="F243" s="12"/>
      <c r="G243" s="29"/>
      <c r="H243" s="30"/>
    </row>
    <row r="244">
      <c r="B244" s="32" t="s">
        <v>22</v>
      </c>
      <c r="C244" s="4"/>
      <c r="D244" s="4"/>
      <c r="E244" s="4"/>
      <c r="F244" s="5"/>
      <c r="G244" s="29"/>
      <c r="H244" s="30"/>
    </row>
    <row r="245">
      <c r="B245" s="9" t="s">
        <v>2</v>
      </c>
      <c r="C245" s="23" t="s">
        <v>23</v>
      </c>
      <c r="D245" s="20" t="s">
        <v>4</v>
      </c>
      <c r="E245" s="9" t="s">
        <v>5</v>
      </c>
      <c r="F245" s="9" t="s">
        <v>6</v>
      </c>
      <c r="G245" s="29"/>
      <c r="H245" s="30"/>
    </row>
    <row r="246">
      <c r="B246" s="12">
        <v>1.0</v>
      </c>
      <c r="C246" s="25"/>
      <c r="D246" s="13"/>
      <c r="E246" s="13"/>
      <c r="F246" s="13"/>
      <c r="G246" s="29"/>
      <c r="H246" s="30"/>
    </row>
    <row r="247">
      <c r="B247" s="12">
        <v>2.0</v>
      </c>
      <c r="C247" s="13"/>
      <c r="D247" s="12"/>
      <c r="E247" s="12"/>
      <c r="F247" s="12"/>
      <c r="G247" s="29"/>
      <c r="H247" s="30"/>
    </row>
    <row r="248">
      <c r="B248" s="12">
        <v>3.0</v>
      </c>
      <c r="C248" s="13"/>
      <c r="D248" s="12"/>
      <c r="E248" s="12"/>
      <c r="F248" s="12"/>
      <c r="G248" s="29"/>
      <c r="H248" s="30"/>
    </row>
    <row r="249">
      <c r="B249" s="20" t="s">
        <v>15</v>
      </c>
      <c r="C249" s="4"/>
      <c r="D249" s="5"/>
      <c r="E249" s="9">
        <f>SUM(E246:E248)</f>
        <v>0</v>
      </c>
      <c r="F249" s="12"/>
      <c r="G249" s="29"/>
      <c r="H249" s="30"/>
    </row>
    <row r="250">
      <c r="B250" s="32" t="s">
        <v>24</v>
      </c>
      <c r="C250" s="4"/>
      <c r="D250" s="4"/>
      <c r="E250" s="4"/>
      <c r="F250" s="5"/>
      <c r="G250" s="29"/>
      <c r="H250" s="30"/>
    </row>
    <row r="251">
      <c r="B251" s="9" t="s">
        <v>2</v>
      </c>
      <c r="C251" s="33" t="s">
        <v>25</v>
      </c>
      <c r="D251" s="33" t="s">
        <v>26</v>
      </c>
      <c r="E251" s="9" t="s">
        <v>5</v>
      </c>
      <c r="F251" s="9" t="s">
        <v>6</v>
      </c>
      <c r="G251" s="29"/>
      <c r="H251" s="30"/>
    </row>
    <row r="252">
      <c r="B252" s="12">
        <v>1.0</v>
      </c>
      <c r="C252" s="13"/>
      <c r="D252" s="13"/>
      <c r="E252" s="13"/>
      <c r="F252" s="13"/>
      <c r="G252" s="29"/>
      <c r="H252" s="30"/>
    </row>
    <row r="253">
      <c r="B253" s="12">
        <v>2.0</v>
      </c>
      <c r="C253" s="13"/>
      <c r="D253" s="13"/>
      <c r="E253" s="13"/>
      <c r="F253" s="13"/>
      <c r="G253" s="29"/>
      <c r="H253" s="30"/>
    </row>
    <row r="254">
      <c r="B254" s="12">
        <v>3.0</v>
      </c>
      <c r="C254" s="13"/>
      <c r="D254" s="13"/>
      <c r="E254" s="13"/>
      <c r="F254" s="13"/>
      <c r="G254" s="29"/>
      <c r="H254" s="30"/>
    </row>
    <row r="255">
      <c r="B255" s="12">
        <v>4.0</v>
      </c>
      <c r="C255" s="13"/>
      <c r="D255" s="13"/>
      <c r="E255" s="13"/>
      <c r="F255" s="13"/>
      <c r="G255" s="29"/>
      <c r="H255" s="30"/>
    </row>
    <row r="256">
      <c r="B256" s="12">
        <v>5.0</v>
      </c>
      <c r="C256" s="12"/>
      <c r="D256" s="12"/>
      <c r="E256" s="12"/>
      <c r="F256" s="12"/>
      <c r="G256" s="29"/>
      <c r="H256" s="30"/>
    </row>
    <row r="257">
      <c r="B257" s="12">
        <v>6.0</v>
      </c>
      <c r="C257" s="12"/>
      <c r="D257" s="12"/>
      <c r="E257" s="12"/>
      <c r="F257" s="12"/>
      <c r="G257" s="10"/>
      <c r="H257" s="11"/>
    </row>
    <row r="258">
      <c r="B258" s="34"/>
    </row>
    <row r="260">
      <c r="A260" s="1"/>
      <c r="B260" s="3">
        <v>45784.0</v>
      </c>
      <c r="C260" s="4"/>
      <c r="D260" s="4"/>
      <c r="E260" s="4"/>
      <c r="F260" s="4"/>
      <c r="G260" s="4"/>
      <c r="H260" s="5"/>
    </row>
    <row r="261">
      <c r="B261" s="6" t="s">
        <v>0</v>
      </c>
      <c r="C261" s="4"/>
      <c r="D261" s="4"/>
      <c r="E261" s="4"/>
      <c r="F261" s="5"/>
      <c r="G261" s="7" t="s">
        <v>1</v>
      </c>
      <c r="H261" s="8"/>
    </row>
    <row r="262">
      <c r="B262" s="9" t="s">
        <v>2</v>
      </c>
      <c r="C262" s="9" t="s">
        <v>3</v>
      </c>
      <c r="D262" s="9" t="s">
        <v>4</v>
      </c>
      <c r="E262" s="9" t="s">
        <v>5</v>
      </c>
      <c r="F262" s="9" t="s">
        <v>6</v>
      </c>
      <c r="G262" s="10"/>
      <c r="H262" s="11"/>
    </row>
    <row r="263">
      <c r="B263" s="12">
        <v>1.0</v>
      </c>
      <c r="C263" s="13"/>
      <c r="D263" s="13"/>
      <c r="E263" s="13"/>
      <c r="F263" s="12"/>
      <c r="G263" s="14" t="s">
        <v>7</v>
      </c>
      <c r="H263" s="15">
        <f>H220 - SUMIF(F263:F272, "SR A/C - HDFC", E263:E272)-SUMIF(F289:F291, "SR A/C - HDFC", E289:E291)-SUMIF(F283:F285, "SR A/C - HDFC", E283:E285)+SUMIF(F277:F279, "SR A/C - HDFC", E277:E279)+SUMIF(F295:F300, "SR A/C - HDFC", E295:E300)</f>
        <v>3303.73</v>
      </c>
    </row>
    <row r="264">
      <c r="B264" s="12">
        <v>2.0</v>
      </c>
      <c r="C264" s="13"/>
      <c r="D264" s="13"/>
      <c r="E264" s="13"/>
      <c r="F264" s="12"/>
      <c r="G264" s="14" t="s">
        <v>8</v>
      </c>
      <c r="H264" s="15">
        <f>H221 - SUMIF(F263:F272, "DP A/C - Salary", E263:E272)-SUMIF(F289:F291, "DP A/C - Salary", E289:E291)-SUMIF(F283:F285, "DP A/C - Salary", E283:E285)+SUMIF(F277:F279, "DP A/C - Salary", E277:E279)+SUMIF(F295:F300, "DP A/C - Salary", E295:E300)</f>
        <v>5928</v>
      </c>
    </row>
    <row r="265">
      <c r="B265" s="12">
        <v>3.0</v>
      </c>
      <c r="C265" s="13"/>
      <c r="D265" s="13"/>
      <c r="E265" s="13"/>
      <c r="F265" s="13"/>
      <c r="G265" s="14" t="s">
        <v>9</v>
      </c>
      <c r="H265" s="15">
        <f>H222 - SUMIF(F263:F272, "SR CASH", E263:E272)-SUMIF(F289:F291, "SR CASH", E289:E291)-SUMIF(F283:F285, "SR CASH", E283:E285)+SUMIF(F277:F279, "SR CASH", E277:E279)+SUMIF(F295:F300, "SR CASH", E295:E300)</f>
        <v>1633</v>
      </c>
    </row>
    <row r="266">
      <c r="B266" s="12">
        <v>4.0</v>
      </c>
      <c r="C266" s="13"/>
      <c r="D266" s="13"/>
      <c r="E266" s="13"/>
      <c r="F266" s="12"/>
      <c r="G266" s="14" t="s">
        <v>10</v>
      </c>
      <c r="H266" s="15">
        <f>H223 - SUMIF(F263:F272, "DP CASH", E263:E272)-SUMIF(F289:F291, "DP CASH", E289:E291)-SUMIF(F283:F285, "DP CASH", E283:E285)+SUMIF(F277:F279, "DP CASH", E277:E279)+SUMIF(F295:F300, "DP CASH", E295:E300)</f>
        <v>839</v>
      </c>
    </row>
    <row r="267">
      <c r="B267" s="12">
        <v>5.0</v>
      </c>
      <c r="C267" s="13"/>
      <c r="D267" s="13"/>
      <c r="E267" s="13"/>
      <c r="F267" s="13"/>
      <c r="G267" s="14" t="s">
        <v>11</v>
      </c>
      <c r="H267" s="15">
        <f>H224 - SUMIF(F263:F272, "SR A/C - TDCC", E263:E272)-SUMIF(F289:F291, "SR A/C - TDCC", E289:E291)-SUMIF(F283:F285, "SR A/C - TDCC", E283:E285)+SUMIF(F277:F279, "SR A/C - TDCC", E277:E279)+SUMIF(F295:F300, "SR A/C - TDCC", E295:E300)</f>
        <v>106373.4</v>
      </c>
    </row>
    <row r="268">
      <c r="B268" s="12">
        <v>6.0</v>
      </c>
      <c r="C268" s="13"/>
      <c r="D268" s="13"/>
      <c r="E268" s="13"/>
      <c r="F268" s="13"/>
      <c r="G268" s="14" t="s">
        <v>12</v>
      </c>
      <c r="H268" s="15">
        <f>H225 - SUMIF(F263:F272, "DP A/C - IPPB", E263:E272)-SUMIF(F289:F291, "DP A/C - IPPB", E289:E291)-SUMIF(F283:F285, "DP A/C - IPPB", E283:E285)+SUMIF(F277:F279, "DP A/C - IPPB", E277:E279)+SUMIF(F295:F300, "DP A/C - IPPB", E295:E300)</f>
        <v>50</v>
      </c>
    </row>
    <row r="269">
      <c r="B269" s="12">
        <v>7.0</v>
      </c>
      <c r="C269" s="12"/>
      <c r="D269" s="12"/>
      <c r="E269" s="12"/>
      <c r="F269" s="12"/>
      <c r="G269" s="16"/>
      <c r="H269" s="5"/>
    </row>
    <row r="270">
      <c r="B270" s="12">
        <v>8.0</v>
      </c>
      <c r="C270" s="12"/>
      <c r="D270" s="12"/>
      <c r="E270" s="12"/>
      <c r="F270" s="12"/>
      <c r="G270" s="17" t="s">
        <v>13</v>
      </c>
      <c r="H270" s="5"/>
    </row>
    <row r="271">
      <c r="B271" s="12">
        <v>9.0</v>
      </c>
      <c r="C271" s="12"/>
      <c r="D271" s="12"/>
      <c r="E271" s="12"/>
      <c r="F271" s="12"/>
      <c r="G271" s="18">
        <f>E273+G228</f>
        <v>0</v>
      </c>
      <c r="H271" s="5"/>
    </row>
    <row r="272">
      <c r="B272" s="12">
        <v>10.0</v>
      </c>
      <c r="C272" s="12"/>
      <c r="D272" s="12"/>
      <c r="E272" s="12"/>
      <c r="F272" s="12"/>
      <c r="G272" s="19" t="s">
        <v>14</v>
      </c>
      <c r="H272" s="5"/>
    </row>
    <row r="273">
      <c r="B273" s="20" t="s">
        <v>15</v>
      </c>
      <c r="C273" s="4"/>
      <c r="D273" s="5"/>
      <c r="E273" s="9">
        <f>SUM(E263:E272)</f>
        <v>0</v>
      </c>
      <c r="F273" s="12"/>
      <c r="G273" s="16">
        <f>E280+G230</f>
        <v>0</v>
      </c>
      <c r="H273" s="5"/>
    </row>
    <row r="274">
      <c r="B274" s="16"/>
      <c r="C274" s="4"/>
      <c r="D274" s="4"/>
      <c r="E274" s="4"/>
      <c r="F274" s="5"/>
      <c r="G274" s="21" t="s">
        <v>16</v>
      </c>
      <c r="H274" s="5"/>
      <c r="I274" s="1"/>
    </row>
    <row r="275">
      <c r="B275" s="22" t="s">
        <v>17</v>
      </c>
      <c r="C275" s="4"/>
      <c r="D275" s="4"/>
      <c r="E275" s="4"/>
      <c r="F275" s="5"/>
      <c r="G275" s="16">
        <f>E286+G232-SUMIF(C277:C279,"Reimbursement",E277:E279)</f>
        <v>0</v>
      </c>
      <c r="H275" s="5"/>
    </row>
    <row r="276">
      <c r="B276" s="9" t="s">
        <v>2</v>
      </c>
      <c r="C276" s="23" t="s">
        <v>18</v>
      </c>
      <c r="D276" s="20" t="s">
        <v>4</v>
      </c>
      <c r="E276" s="9" t="s">
        <v>5</v>
      </c>
      <c r="F276" s="9" t="s">
        <v>6</v>
      </c>
      <c r="G276" s="24" t="s">
        <v>19</v>
      </c>
      <c r="H276" s="5"/>
    </row>
    <row r="277">
      <c r="B277" s="12">
        <v>1.0</v>
      </c>
      <c r="C277" s="28"/>
      <c r="D277" s="12"/>
      <c r="E277" s="12"/>
      <c r="F277" s="12"/>
      <c r="G277" s="26">
        <f>E292+G234</f>
        <v>0</v>
      </c>
      <c r="H277" s="5"/>
    </row>
    <row r="278">
      <c r="B278" s="12">
        <v>2.0</v>
      </c>
      <c r="C278" s="28"/>
      <c r="D278" s="12"/>
      <c r="E278" s="12"/>
      <c r="F278" s="12"/>
      <c r="G278" s="27"/>
      <c r="H278" s="8"/>
    </row>
    <row r="279">
      <c r="B279" s="12">
        <v>3.0</v>
      </c>
      <c r="C279" s="28"/>
      <c r="D279" s="12"/>
      <c r="E279" s="12"/>
      <c r="F279" s="12"/>
      <c r="G279" s="29"/>
      <c r="H279" s="30"/>
    </row>
    <row r="280">
      <c r="B280" s="20" t="s">
        <v>15</v>
      </c>
      <c r="C280" s="4"/>
      <c r="D280" s="5"/>
      <c r="E280" s="9">
        <f>SUM(E277:E279)</f>
        <v>0</v>
      </c>
      <c r="F280" s="12"/>
      <c r="G280" s="29"/>
      <c r="H280" s="30"/>
    </row>
    <row r="281">
      <c r="B281" s="31" t="s">
        <v>20</v>
      </c>
      <c r="C281" s="4"/>
      <c r="D281" s="4"/>
      <c r="E281" s="4"/>
      <c r="F281" s="5"/>
      <c r="G281" s="29"/>
      <c r="H281" s="30"/>
    </row>
    <row r="282">
      <c r="B282" s="9" t="s">
        <v>2</v>
      </c>
      <c r="C282" s="23" t="s">
        <v>21</v>
      </c>
      <c r="D282" s="20" t="s">
        <v>4</v>
      </c>
      <c r="E282" s="9" t="s">
        <v>5</v>
      </c>
      <c r="F282" s="9" t="s">
        <v>6</v>
      </c>
      <c r="G282" s="29"/>
      <c r="H282" s="30"/>
    </row>
    <row r="283">
      <c r="B283" s="12">
        <v>1.0</v>
      </c>
      <c r="C283" s="28"/>
      <c r="D283" s="12"/>
      <c r="E283" s="12"/>
      <c r="F283" s="12"/>
      <c r="G283" s="29"/>
      <c r="H283" s="30"/>
    </row>
    <row r="284">
      <c r="B284" s="12">
        <v>2.0</v>
      </c>
      <c r="C284" s="13"/>
      <c r="D284" s="12"/>
      <c r="E284" s="12"/>
      <c r="F284" s="12"/>
      <c r="G284" s="29"/>
      <c r="H284" s="30"/>
    </row>
    <row r="285">
      <c r="B285" s="12">
        <v>3.0</v>
      </c>
      <c r="C285" s="13"/>
      <c r="D285" s="12"/>
      <c r="E285" s="12"/>
      <c r="F285" s="12"/>
      <c r="G285" s="29"/>
      <c r="H285" s="30"/>
    </row>
    <row r="286">
      <c r="B286" s="20" t="s">
        <v>15</v>
      </c>
      <c r="C286" s="4"/>
      <c r="D286" s="5"/>
      <c r="E286" s="9">
        <f>SUM(E283:E285)</f>
        <v>0</v>
      </c>
      <c r="F286" s="12"/>
      <c r="G286" s="29"/>
      <c r="H286" s="30"/>
    </row>
    <row r="287">
      <c r="B287" s="32" t="s">
        <v>22</v>
      </c>
      <c r="C287" s="4"/>
      <c r="D287" s="4"/>
      <c r="E287" s="4"/>
      <c r="F287" s="5"/>
      <c r="G287" s="29"/>
      <c r="H287" s="30"/>
    </row>
    <row r="288">
      <c r="B288" s="9" t="s">
        <v>2</v>
      </c>
      <c r="C288" s="23" t="s">
        <v>23</v>
      </c>
      <c r="D288" s="20" t="s">
        <v>4</v>
      </c>
      <c r="E288" s="9" t="s">
        <v>5</v>
      </c>
      <c r="F288" s="9" t="s">
        <v>6</v>
      </c>
      <c r="G288" s="29"/>
      <c r="H288" s="30"/>
    </row>
    <row r="289">
      <c r="B289" s="12">
        <v>1.0</v>
      </c>
      <c r="C289" s="25"/>
      <c r="D289" s="13"/>
      <c r="E289" s="13"/>
      <c r="F289" s="13"/>
      <c r="G289" s="29"/>
      <c r="H289" s="30"/>
    </row>
    <row r="290">
      <c r="B290" s="12">
        <v>2.0</v>
      </c>
      <c r="C290" s="13"/>
      <c r="D290" s="12"/>
      <c r="E290" s="12"/>
      <c r="F290" s="12"/>
      <c r="G290" s="29"/>
      <c r="H290" s="30"/>
    </row>
    <row r="291">
      <c r="B291" s="12">
        <v>3.0</v>
      </c>
      <c r="C291" s="13"/>
      <c r="D291" s="12"/>
      <c r="E291" s="12"/>
      <c r="F291" s="12"/>
      <c r="G291" s="29"/>
      <c r="H291" s="30"/>
    </row>
    <row r="292">
      <c r="B292" s="20" t="s">
        <v>15</v>
      </c>
      <c r="C292" s="4"/>
      <c r="D292" s="5"/>
      <c r="E292" s="9">
        <f>SUM(E289:E291)</f>
        <v>0</v>
      </c>
      <c r="F292" s="12"/>
      <c r="G292" s="29"/>
      <c r="H292" s="30"/>
    </row>
    <row r="293">
      <c r="B293" s="32" t="s">
        <v>24</v>
      </c>
      <c r="C293" s="4"/>
      <c r="D293" s="4"/>
      <c r="E293" s="4"/>
      <c r="F293" s="5"/>
      <c r="G293" s="29"/>
      <c r="H293" s="30"/>
    </row>
    <row r="294">
      <c r="B294" s="9" t="s">
        <v>2</v>
      </c>
      <c r="C294" s="33" t="s">
        <v>25</v>
      </c>
      <c r="D294" s="33" t="s">
        <v>26</v>
      </c>
      <c r="E294" s="9" t="s">
        <v>5</v>
      </c>
      <c r="F294" s="9" t="s">
        <v>6</v>
      </c>
      <c r="G294" s="29"/>
      <c r="H294" s="30"/>
    </row>
    <row r="295">
      <c r="B295" s="12">
        <v>1.0</v>
      </c>
      <c r="C295" s="13"/>
      <c r="D295" s="13"/>
      <c r="E295" s="13"/>
      <c r="F295" s="13"/>
      <c r="G295" s="29"/>
      <c r="H295" s="30"/>
    </row>
    <row r="296">
      <c r="B296" s="12">
        <v>2.0</v>
      </c>
      <c r="C296" s="13"/>
      <c r="D296" s="13"/>
      <c r="E296" s="13"/>
      <c r="F296" s="13"/>
      <c r="G296" s="29"/>
      <c r="H296" s="30"/>
    </row>
    <row r="297">
      <c r="B297" s="12">
        <v>3.0</v>
      </c>
      <c r="C297" s="12"/>
      <c r="D297" s="12"/>
      <c r="E297" s="12"/>
      <c r="F297" s="12"/>
      <c r="G297" s="29"/>
      <c r="H297" s="30"/>
    </row>
    <row r="298">
      <c r="B298" s="12">
        <v>4.0</v>
      </c>
      <c r="C298" s="12"/>
      <c r="D298" s="12"/>
      <c r="E298" s="12"/>
      <c r="F298" s="12"/>
      <c r="G298" s="29"/>
      <c r="H298" s="30"/>
    </row>
    <row r="299">
      <c r="B299" s="12">
        <v>5.0</v>
      </c>
      <c r="C299" s="12"/>
      <c r="D299" s="12"/>
      <c r="E299" s="12"/>
      <c r="F299" s="12"/>
      <c r="G299" s="29"/>
      <c r="H299" s="30"/>
    </row>
    <row r="300">
      <c r="B300" s="12">
        <v>6.0</v>
      </c>
      <c r="C300" s="12"/>
      <c r="D300" s="12"/>
      <c r="E300" s="12"/>
      <c r="F300" s="12"/>
      <c r="G300" s="10"/>
      <c r="H300" s="11"/>
    </row>
    <row r="301">
      <c r="B301" s="34"/>
    </row>
    <row r="303">
      <c r="A303" s="1"/>
      <c r="B303" s="3">
        <v>45785.0</v>
      </c>
      <c r="C303" s="4"/>
      <c r="D303" s="4"/>
      <c r="E303" s="4"/>
      <c r="F303" s="4"/>
      <c r="G303" s="4"/>
      <c r="H303" s="5"/>
    </row>
    <row r="304">
      <c r="B304" s="6" t="s">
        <v>0</v>
      </c>
      <c r="C304" s="4"/>
      <c r="D304" s="4"/>
      <c r="E304" s="4"/>
      <c r="F304" s="5"/>
      <c r="G304" s="7" t="s">
        <v>1</v>
      </c>
      <c r="H304" s="8"/>
    </row>
    <row r="305">
      <c r="B305" s="9" t="s">
        <v>2</v>
      </c>
      <c r="C305" s="9" t="s">
        <v>3</v>
      </c>
      <c r="D305" s="9" t="s">
        <v>4</v>
      </c>
      <c r="E305" s="9" t="s">
        <v>5</v>
      </c>
      <c r="F305" s="9" t="s">
        <v>6</v>
      </c>
      <c r="G305" s="10"/>
      <c r="H305" s="11"/>
    </row>
    <row r="306">
      <c r="B306" s="12">
        <v>1.0</v>
      </c>
      <c r="C306" s="13"/>
      <c r="D306" s="12"/>
      <c r="E306" s="12"/>
      <c r="F306" s="12"/>
      <c r="G306" s="14" t="s">
        <v>7</v>
      </c>
      <c r="H306" s="15">
        <f>H263 - SUMIF(F306:F315, "SR A/C - HDFC", E306:E315)-SUMIF(F332:F334, "SR A/C - HDFC", E332:E334)-SUMIF(F326:F328, "SR A/C - HDFC", E326:E328)+SUMIF(F320:F322, "SR A/C - HDFC", E320:E322)+SUMIF(F338:F343, "SR A/C - HDFC", E338:E343)</f>
        <v>3303.73</v>
      </c>
    </row>
    <row r="307">
      <c r="B307" s="12">
        <v>2.0</v>
      </c>
      <c r="C307" s="12"/>
      <c r="D307" s="12"/>
      <c r="E307" s="12"/>
      <c r="F307" s="12"/>
      <c r="G307" s="14" t="s">
        <v>8</v>
      </c>
      <c r="H307" s="15">
        <f>H264 - SUMIF(F306:F315, "DP A/C - Salary", E306:E315)-SUMIF(F332:F334, "DP A/C - Salary", E332:E334)-SUMIF(F326:F328, "DP A/C - Salary", E326:E328)+SUMIF(F320:F322, "DP A/C - Salary", E320:E322)+SUMIF(F338:F343, "DP A/C - Salary", E338:E343)</f>
        <v>5928</v>
      </c>
    </row>
    <row r="308">
      <c r="B308" s="12">
        <v>3.0</v>
      </c>
      <c r="C308" s="12"/>
      <c r="D308" s="12"/>
      <c r="E308" s="12"/>
      <c r="F308" s="12"/>
      <c r="G308" s="14" t="s">
        <v>9</v>
      </c>
      <c r="H308" s="15">
        <f>H265 - SUMIF(F306:F315, "SR CASH", E306:E315)-SUMIF(F332:F334, "SR CASH", E332:E334)-SUMIF(F326:F328, "SR CASH", E326:E328)+SUMIF(F320:F322, "SR CASH", E320:E322)+SUMIF(F338:F343, "SR CASH", E338:E343)</f>
        <v>1633</v>
      </c>
    </row>
    <row r="309">
      <c r="B309" s="12">
        <v>4.0</v>
      </c>
      <c r="C309" s="12"/>
      <c r="D309" s="12"/>
      <c r="E309" s="12"/>
      <c r="F309" s="12"/>
      <c r="G309" s="14" t="s">
        <v>10</v>
      </c>
      <c r="H309" s="15">
        <f>H266 - SUMIF(F306:F315, "DP CASH", E306:E315)-SUMIF(F332:F334, "DP CASH", E332:E334)-SUMIF(F326:F328, "DP CASH", E326:E328)+SUMIF(F320:F322, "DP CASH", E320:E322)+SUMIF(F338:F343, "DP CASH", E338:E343)</f>
        <v>839</v>
      </c>
    </row>
    <row r="310">
      <c r="B310" s="12">
        <v>5.0</v>
      </c>
      <c r="C310" s="12"/>
      <c r="D310" s="12"/>
      <c r="E310" s="12"/>
      <c r="F310" s="12"/>
      <c r="G310" s="14" t="s">
        <v>11</v>
      </c>
      <c r="H310" s="15">
        <f>H267 - SUMIF(F306:F315, "SR A/C - TDCC", E306:E315)-SUMIF(F332:F334, "SR A/C - TDCC", E332:E334)-SUMIF(F326:F328, "SR A/C - TDCC", E326:E328)+SUMIF(F320:F322, "SR A/C - TDCC", E320:E322)+SUMIF(F338:F343, "SR A/C - TDCC", E338:E343)</f>
        <v>106373.4</v>
      </c>
    </row>
    <row r="311">
      <c r="B311" s="12">
        <v>6.0</v>
      </c>
      <c r="C311" s="12"/>
      <c r="D311" s="12"/>
      <c r="E311" s="12"/>
      <c r="F311" s="12"/>
      <c r="G311" s="14" t="s">
        <v>12</v>
      </c>
      <c r="H311" s="15">
        <f>H268 - SUMIF(F306:F315, "DP A/C - IPPB", E306:E315)-SUMIF(F332:F334, "DP A/C - IPPB", E332:E334)-SUMIF(F326:F328, "DP A/C - IPPB", E326:E328)+SUMIF(F320:F322, "DP A/C - IPPB", E320:E322)+SUMIF(F338:F343, "DP A/C - IPPB", E338:E343)</f>
        <v>50</v>
      </c>
    </row>
    <row r="312">
      <c r="B312" s="12">
        <v>7.0</v>
      </c>
      <c r="C312" s="12"/>
      <c r="D312" s="12"/>
      <c r="E312" s="12"/>
      <c r="F312" s="12"/>
      <c r="G312" s="16"/>
      <c r="H312" s="5"/>
    </row>
    <row r="313">
      <c r="B313" s="12">
        <v>8.0</v>
      </c>
      <c r="C313" s="12"/>
      <c r="D313" s="12"/>
      <c r="E313" s="12"/>
      <c r="F313" s="12"/>
      <c r="G313" s="17" t="s">
        <v>13</v>
      </c>
      <c r="H313" s="5"/>
    </row>
    <row r="314">
      <c r="B314" s="12">
        <v>9.0</v>
      </c>
      <c r="C314" s="12"/>
      <c r="D314" s="12"/>
      <c r="E314" s="12"/>
      <c r="F314" s="12"/>
      <c r="G314" s="18">
        <f>E316+G271</f>
        <v>0</v>
      </c>
      <c r="H314" s="5"/>
    </row>
    <row r="315">
      <c r="B315" s="12">
        <v>10.0</v>
      </c>
      <c r="C315" s="12"/>
      <c r="D315" s="12"/>
      <c r="E315" s="12"/>
      <c r="F315" s="12"/>
      <c r="G315" s="19" t="s">
        <v>14</v>
      </c>
      <c r="H315" s="5"/>
    </row>
    <row r="316">
      <c r="B316" s="20" t="s">
        <v>15</v>
      </c>
      <c r="C316" s="4"/>
      <c r="D316" s="5"/>
      <c r="E316" s="9">
        <f>SUM(E306:E315)</f>
        <v>0</v>
      </c>
      <c r="F316" s="12"/>
      <c r="G316" s="16">
        <f>E323+G273</f>
        <v>0</v>
      </c>
      <c r="H316" s="5"/>
    </row>
    <row r="317">
      <c r="B317" s="16"/>
      <c r="C317" s="4"/>
      <c r="D317" s="4"/>
      <c r="E317" s="4"/>
      <c r="F317" s="5"/>
      <c r="G317" s="21" t="s">
        <v>16</v>
      </c>
      <c r="H317" s="5"/>
      <c r="I317" s="1"/>
    </row>
    <row r="318">
      <c r="B318" s="22" t="s">
        <v>17</v>
      </c>
      <c r="C318" s="4"/>
      <c r="D318" s="4"/>
      <c r="E318" s="4"/>
      <c r="F318" s="5"/>
      <c r="G318" s="16">
        <f>E329+G275-SUMIF(C320:C322,"Reimbursement",E320:E322)</f>
        <v>0</v>
      </c>
      <c r="H318" s="5"/>
    </row>
    <row r="319">
      <c r="B319" s="9" t="s">
        <v>2</v>
      </c>
      <c r="C319" s="23" t="s">
        <v>18</v>
      </c>
      <c r="D319" s="20" t="s">
        <v>4</v>
      </c>
      <c r="E319" s="9" t="s">
        <v>5</v>
      </c>
      <c r="F319" s="9" t="s">
        <v>6</v>
      </c>
      <c r="G319" s="24" t="s">
        <v>19</v>
      </c>
      <c r="H319" s="5"/>
    </row>
    <row r="320">
      <c r="B320" s="12">
        <v>1.0</v>
      </c>
      <c r="C320" s="25"/>
      <c r="D320" s="13"/>
      <c r="E320" s="13"/>
      <c r="F320" s="13"/>
      <c r="G320" s="26">
        <f>E335+G277</f>
        <v>0</v>
      </c>
      <c r="H320" s="5"/>
    </row>
    <row r="321">
      <c r="B321" s="12">
        <v>2.0</v>
      </c>
      <c r="C321" s="25"/>
      <c r="D321" s="13"/>
      <c r="E321" s="13"/>
      <c r="F321" s="13"/>
      <c r="G321" s="27"/>
      <c r="H321" s="8"/>
    </row>
    <row r="322">
      <c r="B322" s="12">
        <v>3.0</v>
      </c>
      <c r="C322" s="28"/>
      <c r="D322" s="12"/>
      <c r="E322" s="12"/>
      <c r="F322" s="12"/>
      <c r="G322" s="29"/>
      <c r="H322" s="30"/>
    </row>
    <row r="323">
      <c r="B323" s="20" t="s">
        <v>15</v>
      </c>
      <c r="C323" s="4"/>
      <c r="D323" s="5"/>
      <c r="E323" s="9">
        <f>SUM(E320:E322)</f>
        <v>0</v>
      </c>
      <c r="F323" s="12"/>
      <c r="G323" s="29"/>
      <c r="H323" s="30"/>
    </row>
    <row r="324">
      <c r="B324" s="31" t="s">
        <v>20</v>
      </c>
      <c r="C324" s="4"/>
      <c r="D324" s="4"/>
      <c r="E324" s="4"/>
      <c r="F324" s="5"/>
      <c r="G324" s="29"/>
      <c r="H324" s="30"/>
    </row>
    <row r="325">
      <c r="B325" s="9" t="s">
        <v>2</v>
      </c>
      <c r="C325" s="23" t="s">
        <v>21</v>
      </c>
      <c r="D325" s="20" t="s">
        <v>4</v>
      </c>
      <c r="E325" s="9" t="s">
        <v>5</v>
      </c>
      <c r="F325" s="9" t="s">
        <v>6</v>
      </c>
      <c r="G325" s="29"/>
      <c r="H325" s="30"/>
    </row>
    <row r="326">
      <c r="B326" s="12">
        <v>1.0</v>
      </c>
      <c r="C326" s="28"/>
      <c r="D326" s="12"/>
      <c r="E326" s="12"/>
      <c r="F326" s="12"/>
      <c r="G326" s="29"/>
      <c r="H326" s="30"/>
    </row>
    <row r="327">
      <c r="B327" s="12">
        <v>2.0</v>
      </c>
      <c r="C327" s="13"/>
      <c r="D327" s="12"/>
      <c r="E327" s="12"/>
      <c r="F327" s="12"/>
      <c r="G327" s="29"/>
      <c r="H327" s="30"/>
    </row>
    <row r="328">
      <c r="B328" s="12">
        <v>3.0</v>
      </c>
      <c r="C328" s="13"/>
      <c r="D328" s="12"/>
      <c r="E328" s="12"/>
      <c r="F328" s="12"/>
      <c r="G328" s="29"/>
      <c r="H328" s="30"/>
    </row>
    <row r="329">
      <c r="B329" s="20" t="s">
        <v>15</v>
      </c>
      <c r="C329" s="4"/>
      <c r="D329" s="5"/>
      <c r="E329" s="9">
        <f>SUM(E326:E328)</f>
        <v>0</v>
      </c>
      <c r="F329" s="12"/>
      <c r="G329" s="29"/>
      <c r="H329" s="30"/>
    </row>
    <row r="330">
      <c r="B330" s="32" t="s">
        <v>22</v>
      </c>
      <c r="C330" s="4"/>
      <c r="D330" s="4"/>
      <c r="E330" s="4"/>
      <c r="F330" s="5"/>
      <c r="G330" s="29"/>
      <c r="H330" s="30"/>
    </row>
    <row r="331">
      <c r="B331" s="9" t="s">
        <v>2</v>
      </c>
      <c r="C331" s="23" t="s">
        <v>23</v>
      </c>
      <c r="D331" s="20" t="s">
        <v>4</v>
      </c>
      <c r="E331" s="9" t="s">
        <v>5</v>
      </c>
      <c r="F331" s="9" t="s">
        <v>6</v>
      </c>
      <c r="G331" s="29"/>
      <c r="H331" s="30"/>
    </row>
    <row r="332">
      <c r="B332" s="12">
        <v>1.0</v>
      </c>
      <c r="C332" s="28"/>
      <c r="D332" s="12"/>
      <c r="E332" s="12"/>
      <c r="F332" s="12"/>
      <c r="G332" s="29"/>
      <c r="H332" s="30"/>
    </row>
    <row r="333">
      <c r="B333" s="12">
        <v>2.0</v>
      </c>
      <c r="C333" s="13"/>
      <c r="D333" s="12"/>
      <c r="E333" s="12"/>
      <c r="F333" s="12"/>
      <c r="G333" s="29"/>
      <c r="H333" s="30"/>
    </row>
    <row r="334">
      <c r="B334" s="12">
        <v>3.0</v>
      </c>
      <c r="C334" s="13"/>
      <c r="D334" s="12"/>
      <c r="E334" s="12"/>
      <c r="F334" s="12"/>
      <c r="G334" s="29"/>
      <c r="H334" s="30"/>
    </row>
    <row r="335">
      <c r="B335" s="20" t="s">
        <v>15</v>
      </c>
      <c r="C335" s="4"/>
      <c r="D335" s="5"/>
      <c r="E335" s="9">
        <f>SUM(E332:E334)</f>
        <v>0</v>
      </c>
      <c r="F335" s="12"/>
      <c r="G335" s="29"/>
      <c r="H335" s="30"/>
    </row>
    <row r="336">
      <c r="B336" s="32" t="s">
        <v>24</v>
      </c>
      <c r="C336" s="4"/>
      <c r="D336" s="4"/>
      <c r="E336" s="4"/>
      <c r="F336" s="5"/>
      <c r="G336" s="29"/>
      <c r="H336" s="30"/>
    </row>
    <row r="337">
      <c r="B337" s="9" t="s">
        <v>2</v>
      </c>
      <c r="C337" s="33" t="s">
        <v>25</v>
      </c>
      <c r="D337" s="33" t="s">
        <v>26</v>
      </c>
      <c r="E337" s="9" t="s">
        <v>5</v>
      </c>
      <c r="F337" s="9" t="s">
        <v>6</v>
      </c>
      <c r="G337" s="29"/>
      <c r="H337" s="30"/>
    </row>
    <row r="338">
      <c r="B338" s="12">
        <v>1.0</v>
      </c>
      <c r="C338" s="13"/>
      <c r="D338" s="13"/>
      <c r="E338" s="13"/>
      <c r="F338" s="13"/>
      <c r="G338" s="29"/>
      <c r="H338" s="30"/>
    </row>
    <row r="339">
      <c r="B339" s="12">
        <v>2.0</v>
      </c>
      <c r="C339" s="13"/>
      <c r="D339" s="13"/>
      <c r="E339" s="12"/>
      <c r="F339" s="12"/>
      <c r="G339" s="29"/>
      <c r="H339" s="30"/>
    </row>
    <row r="340">
      <c r="B340" s="12">
        <v>3.0</v>
      </c>
      <c r="C340" s="12"/>
      <c r="D340" s="12"/>
      <c r="E340" s="12"/>
      <c r="F340" s="12"/>
      <c r="G340" s="29"/>
      <c r="H340" s="30"/>
    </row>
    <row r="341">
      <c r="B341" s="12">
        <v>4.0</v>
      </c>
      <c r="C341" s="12"/>
      <c r="D341" s="12"/>
      <c r="E341" s="12"/>
      <c r="F341" s="12"/>
      <c r="G341" s="29"/>
      <c r="H341" s="30"/>
    </row>
    <row r="342">
      <c r="B342" s="12">
        <v>5.0</v>
      </c>
      <c r="C342" s="12"/>
      <c r="D342" s="12"/>
      <c r="E342" s="12"/>
      <c r="F342" s="12"/>
      <c r="G342" s="29"/>
      <c r="H342" s="30"/>
    </row>
    <row r="343">
      <c r="B343" s="12">
        <v>6.0</v>
      </c>
      <c r="C343" s="12"/>
      <c r="D343" s="12"/>
      <c r="E343" s="12"/>
      <c r="F343" s="12"/>
      <c r="G343" s="10"/>
      <c r="H343" s="11"/>
    </row>
    <row r="344">
      <c r="B344" s="34"/>
    </row>
    <row r="346">
      <c r="A346" s="1"/>
      <c r="B346" s="3">
        <v>45786.0</v>
      </c>
      <c r="C346" s="4"/>
      <c r="D346" s="4"/>
      <c r="E346" s="4"/>
      <c r="F346" s="4"/>
      <c r="G346" s="4"/>
      <c r="H346" s="5"/>
    </row>
    <row r="347">
      <c r="B347" s="6" t="s">
        <v>0</v>
      </c>
      <c r="C347" s="4"/>
      <c r="D347" s="4"/>
      <c r="E347" s="4"/>
      <c r="F347" s="5"/>
      <c r="G347" s="7" t="s">
        <v>1</v>
      </c>
      <c r="H347" s="8"/>
    </row>
    <row r="348">
      <c r="B348" s="9" t="s">
        <v>2</v>
      </c>
      <c r="C348" s="9" t="s">
        <v>3</v>
      </c>
      <c r="D348" s="9" t="s">
        <v>4</v>
      </c>
      <c r="E348" s="9" t="s">
        <v>5</v>
      </c>
      <c r="F348" s="9" t="s">
        <v>6</v>
      </c>
      <c r="G348" s="10"/>
      <c r="H348" s="11"/>
    </row>
    <row r="349">
      <c r="B349" s="12">
        <v>1.0</v>
      </c>
      <c r="C349" s="13"/>
      <c r="D349" s="13"/>
      <c r="E349" s="13"/>
      <c r="F349" s="13"/>
      <c r="G349" s="14" t="s">
        <v>7</v>
      </c>
      <c r="H349" s="15">
        <f>H306 - SUMIF(F349:F358, "SR A/C - HDFC", E349:E358)-SUMIF(F375:F377, "SR A/C - HDFC", E375:E377)-SUMIF(F369:F371, "SR A/C - HDFC", E369:E371)+SUMIF(F363:F365, "SR A/C - HDFC", E363:E365)+SUMIF(F381:F386, "SR A/C - HDFC", E381:E386)</f>
        <v>3303.73</v>
      </c>
    </row>
    <row r="350">
      <c r="B350" s="12">
        <v>2.0</v>
      </c>
      <c r="C350" s="13"/>
      <c r="D350" s="13"/>
      <c r="E350" s="13"/>
      <c r="F350" s="13"/>
      <c r="G350" s="14" t="s">
        <v>8</v>
      </c>
      <c r="H350" s="15">
        <f>H307 - SUMIF(F349:F358, "DP A/C - Salary", E349:E358)-SUMIF(F375:F377, "DP A/C - Salary", E375:E377)-SUMIF(F369:F371, "DP A/C - Salary", E369:E371)+SUMIF(F363:F365, "DP A/C - Salary", E363:E365)+SUMIF(F381:F386, "DP A/C - Salary", E381:E386)</f>
        <v>5928</v>
      </c>
    </row>
    <row r="351">
      <c r="B351" s="12">
        <v>3.0</v>
      </c>
      <c r="C351" s="13"/>
      <c r="D351" s="13"/>
      <c r="E351" s="13"/>
      <c r="F351" s="13"/>
      <c r="G351" s="14" t="s">
        <v>9</v>
      </c>
      <c r="H351" s="15">
        <f>H308 - SUMIF(F349:F358, "SR CASH", E349:E358)-SUMIF(F375:F377, "SR CASH", E375:E377)-SUMIF(F369:F371, "SR CASH", E369:E371)+SUMIF(F363:F365, "SR CASH", E363:E365)+SUMIF(F381:F386, "SR CASH", E381:E386)</f>
        <v>1633</v>
      </c>
    </row>
    <row r="352">
      <c r="B352" s="12">
        <v>4.0</v>
      </c>
      <c r="C352" s="13"/>
      <c r="D352" s="13"/>
      <c r="E352" s="13"/>
      <c r="F352" s="12"/>
      <c r="G352" s="14" t="s">
        <v>10</v>
      </c>
      <c r="H352" s="15">
        <f>H309 - SUMIF(F349:F358, "DP CASH", E349:E358)-SUMIF(F375:F377, "DP CASH", E375:E377)-SUMIF(F369:F371, "DP CASH", E369:E371)+SUMIF(F363:F365, "DP CASH", E363:E365)+SUMIF(F381:F386, "DP CASH", E381:E386)</f>
        <v>839</v>
      </c>
    </row>
    <row r="353">
      <c r="B353" s="12">
        <v>5.0</v>
      </c>
      <c r="C353" s="12"/>
      <c r="D353" s="12"/>
      <c r="E353" s="12"/>
      <c r="F353" s="12"/>
      <c r="G353" s="14" t="s">
        <v>11</v>
      </c>
      <c r="H353" s="15">
        <f>H310 - SUMIF(F349:F358, "SR A/C - TDCC", E349:E358)-SUMIF(F375:F377, "SR A/C - TDCC", E375:E377)-SUMIF(F369:F371, "SR A/C - TDCC", E369:E371)+SUMIF(F363:F365, "SR A/C - TDCC", E363:E365)+SUMIF(F381:F386, "SR A/C - TDCC", E381:E386)</f>
        <v>106373.4</v>
      </c>
    </row>
    <row r="354">
      <c r="B354" s="12">
        <v>6.0</v>
      </c>
      <c r="C354" s="12"/>
      <c r="D354" s="12"/>
      <c r="E354" s="12"/>
      <c r="F354" s="12"/>
      <c r="G354" s="14" t="s">
        <v>12</v>
      </c>
      <c r="H354" s="15">
        <f>H311 - SUMIF(F349:F358, "DP A/C - IPPB", E349:E358)-SUMIF(F375:F377, "DP A/C - IPPB", E375:E377)-SUMIF(F369:F371, "DP A/C - IPPB", E369:E371)+SUMIF(F363:F365, "DP A/C - IPPB", E363:E365)+SUMIF(F381:F386, "DP A/C - IPPB", E381:E386)</f>
        <v>50</v>
      </c>
    </row>
    <row r="355">
      <c r="B355" s="12">
        <v>7.0</v>
      </c>
      <c r="C355" s="12"/>
      <c r="D355" s="12"/>
      <c r="E355" s="12"/>
      <c r="F355" s="12"/>
      <c r="G355" s="16"/>
      <c r="H355" s="5"/>
    </row>
    <row r="356">
      <c r="B356" s="12">
        <v>8.0</v>
      </c>
      <c r="C356" s="12"/>
      <c r="D356" s="12"/>
      <c r="E356" s="12"/>
      <c r="F356" s="12"/>
      <c r="G356" s="17" t="s">
        <v>13</v>
      </c>
      <c r="H356" s="5"/>
    </row>
    <row r="357">
      <c r="B357" s="12">
        <v>9.0</v>
      </c>
      <c r="C357" s="12"/>
      <c r="D357" s="12"/>
      <c r="E357" s="12"/>
      <c r="F357" s="12"/>
      <c r="G357" s="18">
        <f>E359+G314</f>
        <v>0</v>
      </c>
      <c r="H357" s="5"/>
    </row>
    <row r="358">
      <c r="B358" s="12">
        <v>10.0</v>
      </c>
      <c r="C358" s="12"/>
      <c r="D358" s="12"/>
      <c r="E358" s="12"/>
      <c r="F358" s="12"/>
      <c r="G358" s="19" t="s">
        <v>14</v>
      </c>
      <c r="H358" s="5"/>
    </row>
    <row r="359">
      <c r="B359" s="20" t="s">
        <v>15</v>
      </c>
      <c r="C359" s="4"/>
      <c r="D359" s="5"/>
      <c r="E359" s="9">
        <f>SUM(E349:E358)</f>
        <v>0</v>
      </c>
      <c r="F359" s="12"/>
      <c r="G359" s="16">
        <f>E366+G316</f>
        <v>0</v>
      </c>
      <c r="H359" s="5"/>
    </row>
    <row r="360">
      <c r="B360" s="16"/>
      <c r="C360" s="4"/>
      <c r="D360" s="4"/>
      <c r="E360" s="4"/>
      <c r="F360" s="5"/>
      <c r="G360" s="21" t="s">
        <v>16</v>
      </c>
      <c r="H360" s="5"/>
      <c r="I360" s="1"/>
    </row>
    <row r="361">
      <c r="B361" s="22" t="s">
        <v>17</v>
      </c>
      <c r="C361" s="4"/>
      <c r="D361" s="4"/>
      <c r="E361" s="4"/>
      <c r="F361" s="5"/>
      <c r="G361" s="16">
        <f>E372+G318-SUMIF(C363:C365,"Reimbursement",E363:E365)</f>
        <v>0</v>
      </c>
      <c r="H361" s="5"/>
    </row>
    <row r="362">
      <c r="B362" s="9" t="s">
        <v>2</v>
      </c>
      <c r="C362" s="23" t="s">
        <v>18</v>
      </c>
      <c r="D362" s="20" t="s">
        <v>4</v>
      </c>
      <c r="E362" s="9" t="s">
        <v>5</v>
      </c>
      <c r="F362" s="9" t="s">
        <v>6</v>
      </c>
      <c r="G362" s="24" t="s">
        <v>19</v>
      </c>
      <c r="H362" s="5"/>
    </row>
    <row r="363">
      <c r="B363" s="12">
        <v>1.0</v>
      </c>
      <c r="C363" s="25"/>
      <c r="D363" s="13"/>
      <c r="E363" s="13"/>
      <c r="F363" s="13"/>
      <c r="G363" s="26">
        <f>E378+G320</f>
        <v>0</v>
      </c>
      <c r="H363" s="5"/>
    </row>
    <row r="364">
      <c r="B364" s="12">
        <v>2.0</v>
      </c>
      <c r="C364" s="28"/>
      <c r="D364" s="12"/>
      <c r="E364" s="12"/>
      <c r="F364" s="12"/>
      <c r="G364" s="27"/>
      <c r="H364" s="8"/>
    </row>
    <row r="365">
      <c r="B365" s="12">
        <v>3.0</v>
      </c>
      <c r="C365" s="28"/>
      <c r="D365" s="12"/>
      <c r="E365" s="12"/>
      <c r="F365" s="12"/>
      <c r="G365" s="29"/>
      <c r="H365" s="30"/>
    </row>
    <row r="366">
      <c r="B366" s="20" t="s">
        <v>15</v>
      </c>
      <c r="C366" s="4"/>
      <c r="D366" s="5"/>
      <c r="E366" s="9">
        <f>SUM(E363:E365)</f>
        <v>0</v>
      </c>
      <c r="F366" s="12"/>
      <c r="G366" s="29"/>
      <c r="H366" s="30"/>
    </row>
    <row r="367">
      <c r="B367" s="31" t="s">
        <v>20</v>
      </c>
      <c r="C367" s="4"/>
      <c r="D367" s="4"/>
      <c r="E367" s="4"/>
      <c r="F367" s="5"/>
      <c r="G367" s="29"/>
      <c r="H367" s="30"/>
    </row>
    <row r="368">
      <c r="B368" s="9" t="s">
        <v>2</v>
      </c>
      <c r="C368" s="23" t="s">
        <v>21</v>
      </c>
      <c r="D368" s="20" t="s">
        <v>4</v>
      </c>
      <c r="E368" s="9" t="s">
        <v>5</v>
      </c>
      <c r="F368" s="9" t="s">
        <v>6</v>
      </c>
      <c r="G368" s="29"/>
      <c r="H368" s="30"/>
    </row>
    <row r="369">
      <c r="B369" s="12">
        <v>1.0</v>
      </c>
      <c r="C369" s="28"/>
      <c r="D369" s="12"/>
      <c r="E369" s="12"/>
      <c r="F369" s="12"/>
      <c r="G369" s="29"/>
      <c r="H369" s="30"/>
    </row>
    <row r="370">
      <c r="B370" s="12">
        <v>2.0</v>
      </c>
      <c r="C370" s="13"/>
      <c r="D370" s="12"/>
      <c r="E370" s="12"/>
      <c r="F370" s="12"/>
      <c r="G370" s="29"/>
      <c r="H370" s="30"/>
    </row>
    <row r="371">
      <c r="B371" s="12">
        <v>3.0</v>
      </c>
      <c r="C371" s="13"/>
      <c r="D371" s="12"/>
      <c r="E371" s="12"/>
      <c r="F371" s="12"/>
      <c r="G371" s="29"/>
      <c r="H371" s="30"/>
    </row>
    <row r="372">
      <c r="B372" s="20" t="s">
        <v>15</v>
      </c>
      <c r="C372" s="4"/>
      <c r="D372" s="5"/>
      <c r="E372" s="9">
        <f>SUM(E369:E371)</f>
        <v>0</v>
      </c>
      <c r="F372" s="12"/>
      <c r="G372" s="29"/>
      <c r="H372" s="30"/>
    </row>
    <row r="373">
      <c r="B373" s="32" t="s">
        <v>22</v>
      </c>
      <c r="C373" s="4"/>
      <c r="D373" s="4"/>
      <c r="E373" s="4"/>
      <c r="F373" s="5"/>
      <c r="G373" s="29"/>
      <c r="H373" s="30"/>
    </row>
    <row r="374">
      <c r="B374" s="9" t="s">
        <v>2</v>
      </c>
      <c r="C374" s="23" t="s">
        <v>23</v>
      </c>
      <c r="D374" s="20" t="s">
        <v>4</v>
      </c>
      <c r="E374" s="9" t="s">
        <v>5</v>
      </c>
      <c r="F374" s="9" t="s">
        <v>6</v>
      </c>
      <c r="G374" s="29"/>
      <c r="H374" s="30"/>
    </row>
    <row r="375">
      <c r="B375" s="12">
        <v>1.0</v>
      </c>
      <c r="C375" s="28"/>
      <c r="D375" s="12"/>
      <c r="E375" s="12"/>
      <c r="F375" s="12"/>
      <c r="G375" s="29"/>
      <c r="H375" s="30"/>
    </row>
    <row r="376">
      <c r="B376" s="12">
        <v>2.0</v>
      </c>
      <c r="C376" s="13"/>
      <c r="D376" s="12"/>
      <c r="E376" s="12"/>
      <c r="F376" s="12"/>
      <c r="G376" s="29"/>
      <c r="H376" s="30"/>
    </row>
    <row r="377">
      <c r="B377" s="12">
        <v>3.0</v>
      </c>
      <c r="C377" s="13"/>
      <c r="D377" s="12"/>
      <c r="E377" s="12"/>
      <c r="F377" s="12"/>
      <c r="G377" s="29"/>
      <c r="H377" s="30"/>
    </row>
    <row r="378">
      <c r="B378" s="20" t="s">
        <v>15</v>
      </c>
      <c r="C378" s="4"/>
      <c r="D378" s="5"/>
      <c r="E378" s="9">
        <f>SUM(E375:E377)</f>
        <v>0</v>
      </c>
      <c r="F378" s="12"/>
      <c r="G378" s="29"/>
      <c r="H378" s="30"/>
    </row>
    <row r="379">
      <c r="B379" s="32" t="s">
        <v>24</v>
      </c>
      <c r="C379" s="4"/>
      <c r="D379" s="4"/>
      <c r="E379" s="4"/>
      <c r="F379" s="5"/>
      <c r="G379" s="29"/>
      <c r="H379" s="30"/>
    </row>
    <row r="380">
      <c r="B380" s="9" t="s">
        <v>2</v>
      </c>
      <c r="C380" s="33" t="s">
        <v>25</v>
      </c>
      <c r="D380" s="33" t="s">
        <v>26</v>
      </c>
      <c r="E380" s="9" t="s">
        <v>5</v>
      </c>
      <c r="F380" s="9" t="s">
        <v>6</v>
      </c>
      <c r="G380" s="29"/>
      <c r="H380" s="30"/>
    </row>
    <row r="381">
      <c r="B381" s="12">
        <v>1.0</v>
      </c>
      <c r="C381" s="13"/>
      <c r="D381" s="13"/>
      <c r="E381" s="12"/>
      <c r="F381" s="12"/>
      <c r="G381" s="29"/>
      <c r="H381" s="30"/>
    </row>
    <row r="382">
      <c r="B382" s="12">
        <v>2.0</v>
      </c>
      <c r="C382" s="13"/>
      <c r="D382" s="13"/>
      <c r="E382" s="12"/>
      <c r="F382" s="12"/>
      <c r="G382" s="29"/>
      <c r="H382" s="30"/>
    </row>
    <row r="383">
      <c r="B383" s="12">
        <v>3.0</v>
      </c>
      <c r="C383" s="12"/>
      <c r="D383" s="12"/>
      <c r="E383" s="12"/>
      <c r="F383" s="12"/>
      <c r="G383" s="29"/>
      <c r="H383" s="30"/>
    </row>
    <row r="384">
      <c r="B384" s="12">
        <v>4.0</v>
      </c>
      <c r="C384" s="12"/>
      <c r="D384" s="12"/>
      <c r="E384" s="12"/>
      <c r="F384" s="12"/>
      <c r="G384" s="29"/>
      <c r="H384" s="30"/>
    </row>
    <row r="385">
      <c r="B385" s="12">
        <v>5.0</v>
      </c>
      <c r="C385" s="12"/>
      <c r="D385" s="12"/>
      <c r="E385" s="12"/>
      <c r="F385" s="12"/>
      <c r="G385" s="29"/>
      <c r="H385" s="30"/>
    </row>
    <row r="386">
      <c r="B386" s="12">
        <v>6.0</v>
      </c>
      <c r="C386" s="12"/>
      <c r="D386" s="12"/>
      <c r="E386" s="12"/>
      <c r="F386" s="12"/>
      <c r="G386" s="10"/>
      <c r="H386" s="11"/>
    </row>
    <row r="387">
      <c r="B387" s="34"/>
    </row>
    <row r="389">
      <c r="A389" s="1"/>
      <c r="B389" s="3">
        <v>45787.0</v>
      </c>
      <c r="C389" s="4"/>
      <c r="D389" s="4"/>
      <c r="E389" s="4"/>
      <c r="F389" s="4"/>
      <c r="G389" s="4"/>
      <c r="H389" s="5"/>
    </row>
    <row r="390">
      <c r="B390" s="6" t="s">
        <v>0</v>
      </c>
      <c r="C390" s="4"/>
      <c r="D390" s="4"/>
      <c r="E390" s="4"/>
      <c r="F390" s="5"/>
      <c r="G390" s="7" t="s">
        <v>1</v>
      </c>
      <c r="H390" s="8"/>
    </row>
    <row r="391">
      <c r="B391" s="9" t="s">
        <v>2</v>
      </c>
      <c r="C391" s="9" t="s">
        <v>3</v>
      </c>
      <c r="D391" s="9" t="s">
        <v>4</v>
      </c>
      <c r="E391" s="9" t="s">
        <v>5</v>
      </c>
      <c r="F391" s="9" t="s">
        <v>6</v>
      </c>
      <c r="G391" s="10"/>
      <c r="H391" s="11"/>
    </row>
    <row r="392">
      <c r="B392" s="12">
        <v>1.0</v>
      </c>
      <c r="C392" s="13"/>
      <c r="D392" s="12"/>
      <c r="E392" s="12"/>
      <c r="F392" s="12"/>
      <c r="G392" s="14" t="s">
        <v>7</v>
      </c>
      <c r="H392" s="15">
        <f>H349 - SUMIF(F392:F401, "SR A/C - HDFC", E392:E401)-SUMIF(F418:F420, "SR A/C - HDFC", E418:E420)-SUMIF(F412:F414, "SR A/C - HDFC", E412:E414)+SUMIF(F406:F408, "SR A/C - HDFC", E406:E408)+SUMIF(F424:F429, "SR A/C - HDFC", E424:E429)</f>
        <v>3303.73</v>
      </c>
    </row>
    <row r="393">
      <c r="B393" s="12">
        <v>2.0</v>
      </c>
      <c r="C393" s="12"/>
      <c r="D393" s="12"/>
      <c r="E393" s="12"/>
      <c r="F393" s="12"/>
      <c r="G393" s="14" t="s">
        <v>8</v>
      </c>
      <c r="H393" s="15">
        <f>H350 - SUMIF(F392:F401, "DP A/C - Salary", E392:E401)-SUMIF(F418:F420, "DP A/C - Salary", E418:E420)-SUMIF(F412:F414, "DP A/C - Salary", E412:E414)+SUMIF(F406:F408, "DP A/C - Salary", E406:E408)+SUMIF(F424:F429, "DP A/C - Salary", E424:E429)</f>
        <v>5928</v>
      </c>
    </row>
    <row r="394">
      <c r="B394" s="12">
        <v>3.0</v>
      </c>
      <c r="C394" s="12"/>
      <c r="D394" s="12"/>
      <c r="E394" s="12"/>
      <c r="F394" s="12"/>
      <c r="G394" s="14" t="s">
        <v>9</v>
      </c>
      <c r="H394" s="15">
        <f>H351 - SUMIF(F392:F401, "SR CASH", E392:E401)-SUMIF(F418:F420, "SR CASH", E418:E420)-SUMIF(F412:F414, "SR CASH", E412:E414)+SUMIF(F406:F408, "SR CASH", E406:E408)+SUMIF(F424:F429, "SR CASH", E424:E429)</f>
        <v>1633</v>
      </c>
    </row>
    <row r="395">
      <c r="B395" s="12">
        <v>4.0</v>
      </c>
      <c r="C395" s="12"/>
      <c r="D395" s="12"/>
      <c r="E395" s="12"/>
      <c r="F395" s="12"/>
      <c r="G395" s="14" t="s">
        <v>10</v>
      </c>
      <c r="H395" s="15">
        <f>H352 - SUMIF(F392:F401, "DP CASH", E392:E401)-SUMIF(F418:F420, "DP CASH", E418:E420)-SUMIF(F412:F414, "DP CASH", E412:E414)+SUMIF(F406:F408, "DP CASH", E406:E408)+SUMIF(F424:F429, "DP CASH", E424:E429)</f>
        <v>839</v>
      </c>
    </row>
    <row r="396">
      <c r="B396" s="12">
        <v>5.0</v>
      </c>
      <c r="C396" s="12"/>
      <c r="D396" s="12"/>
      <c r="E396" s="12"/>
      <c r="F396" s="12"/>
      <c r="G396" s="14" t="s">
        <v>11</v>
      </c>
      <c r="H396" s="15">
        <f>H353 - SUMIF(F392:F401, "SR A/C - TDCC", E392:E401)-SUMIF(F418:F420, "SR A/C - TDCC", E418:E420)-SUMIF(F412:F414, "SR A/C - TDCC", E412:E414)+SUMIF(F406:F408, "SR A/C - TDCC", E406:E408)+SUMIF(F424:F429, "SR A/C - TDCC", E424:E429)</f>
        <v>106373.4</v>
      </c>
    </row>
    <row r="397">
      <c r="B397" s="12">
        <v>6.0</v>
      </c>
      <c r="C397" s="12"/>
      <c r="D397" s="12"/>
      <c r="E397" s="12"/>
      <c r="F397" s="12"/>
      <c r="G397" s="14" t="s">
        <v>12</v>
      </c>
      <c r="H397" s="15">
        <f>H354 - SUMIF(F392:F401, "DP A/C - IPPB", E392:E401)-SUMIF(F418:F420, "DP A/C - IPPB", E418:E420)-SUMIF(F412:F414, "DP A/C - IPPB", E412:E414)+SUMIF(F406:F408, "DP A/C - IPPB", E406:E408)+SUMIF(F424:F429, "DP A/C - IPPB", E424:E429)</f>
        <v>50</v>
      </c>
    </row>
    <row r="398">
      <c r="B398" s="12">
        <v>7.0</v>
      </c>
      <c r="C398" s="12"/>
      <c r="D398" s="12"/>
      <c r="E398" s="12"/>
      <c r="F398" s="12"/>
      <c r="G398" s="16"/>
      <c r="H398" s="5"/>
    </row>
    <row r="399">
      <c r="B399" s="12">
        <v>8.0</v>
      </c>
      <c r="C399" s="12"/>
      <c r="D399" s="12"/>
      <c r="E399" s="12"/>
      <c r="F399" s="12"/>
      <c r="G399" s="17" t="s">
        <v>13</v>
      </c>
      <c r="H399" s="5"/>
    </row>
    <row r="400">
      <c r="B400" s="12">
        <v>9.0</v>
      </c>
      <c r="C400" s="12"/>
      <c r="D400" s="12"/>
      <c r="E400" s="12"/>
      <c r="F400" s="12"/>
      <c r="G400" s="18">
        <f>E402+G357</f>
        <v>0</v>
      </c>
      <c r="H400" s="5"/>
    </row>
    <row r="401">
      <c r="B401" s="12">
        <v>10.0</v>
      </c>
      <c r="C401" s="12"/>
      <c r="D401" s="12"/>
      <c r="E401" s="12"/>
      <c r="F401" s="12"/>
      <c r="G401" s="19" t="s">
        <v>14</v>
      </c>
      <c r="H401" s="5"/>
    </row>
    <row r="402">
      <c r="B402" s="20" t="s">
        <v>15</v>
      </c>
      <c r="C402" s="4"/>
      <c r="D402" s="5"/>
      <c r="E402" s="9">
        <f>SUM(E392:E401)</f>
        <v>0</v>
      </c>
      <c r="F402" s="12"/>
      <c r="G402" s="16">
        <f>E409+G359</f>
        <v>0</v>
      </c>
      <c r="H402" s="5"/>
    </row>
    <row r="403">
      <c r="B403" s="16"/>
      <c r="C403" s="4"/>
      <c r="D403" s="4"/>
      <c r="E403" s="4"/>
      <c r="F403" s="5"/>
      <c r="G403" s="21" t="s">
        <v>16</v>
      </c>
      <c r="H403" s="5"/>
      <c r="I403" s="1"/>
    </row>
    <row r="404">
      <c r="B404" s="22" t="s">
        <v>17</v>
      </c>
      <c r="C404" s="4"/>
      <c r="D404" s="4"/>
      <c r="E404" s="4"/>
      <c r="F404" s="5"/>
      <c r="G404" s="16">
        <f>E415+G361-SUMIF(C406:C408,"Reimbursement",E406:E408)</f>
        <v>0</v>
      </c>
      <c r="H404" s="5"/>
    </row>
    <row r="405">
      <c r="B405" s="9" t="s">
        <v>2</v>
      </c>
      <c r="C405" s="23" t="s">
        <v>18</v>
      </c>
      <c r="D405" s="20" t="s">
        <v>4</v>
      </c>
      <c r="E405" s="9" t="s">
        <v>5</v>
      </c>
      <c r="F405" s="9" t="s">
        <v>6</v>
      </c>
      <c r="G405" s="24" t="s">
        <v>19</v>
      </c>
      <c r="H405" s="5"/>
    </row>
    <row r="406">
      <c r="B406" s="12">
        <v>1.0</v>
      </c>
      <c r="C406" s="28"/>
      <c r="D406" s="12"/>
      <c r="E406" s="12"/>
      <c r="F406" s="12"/>
      <c r="G406" s="26">
        <f>E421+G363</f>
        <v>0</v>
      </c>
      <c r="H406" s="5"/>
    </row>
    <row r="407">
      <c r="B407" s="12">
        <v>2.0</v>
      </c>
      <c r="C407" s="28"/>
      <c r="D407" s="12"/>
      <c r="E407" s="12"/>
      <c r="F407" s="12"/>
      <c r="G407" s="27"/>
      <c r="H407" s="8"/>
    </row>
    <row r="408">
      <c r="B408" s="12">
        <v>3.0</v>
      </c>
      <c r="C408" s="28"/>
      <c r="D408" s="12"/>
      <c r="E408" s="12"/>
      <c r="F408" s="12"/>
      <c r="G408" s="29"/>
      <c r="H408" s="30"/>
    </row>
    <row r="409">
      <c r="B409" s="20" t="s">
        <v>15</v>
      </c>
      <c r="C409" s="4"/>
      <c r="D409" s="5"/>
      <c r="E409" s="9">
        <f>SUM(E406:E408)</f>
        <v>0</v>
      </c>
      <c r="F409" s="12"/>
      <c r="G409" s="29"/>
      <c r="H409" s="30"/>
    </row>
    <row r="410">
      <c r="B410" s="31" t="s">
        <v>20</v>
      </c>
      <c r="C410" s="4"/>
      <c r="D410" s="4"/>
      <c r="E410" s="4"/>
      <c r="F410" s="5"/>
      <c r="G410" s="29"/>
      <c r="H410" s="30"/>
    </row>
    <row r="411">
      <c r="B411" s="9" t="s">
        <v>2</v>
      </c>
      <c r="C411" s="23" t="s">
        <v>21</v>
      </c>
      <c r="D411" s="20" t="s">
        <v>4</v>
      </c>
      <c r="E411" s="9" t="s">
        <v>5</v>
      </c>
      <c r="F411" s="9" t="s">
        <v>6</v>
      </c>
      <c r="G411" s="29"/>
      <c r="H411" s="30"/>
    </row>
    <row r="412">
      <c r="B412" s="12">
        <v>1.0</v>
      </c>
      <c r="C412" s="28"/>
      <c r="D412" s="12"/>
      <c r="E412" s="12"/>
      <c r="F412" s="12"/>
      <c r="G412" s="29"/>
      <c r="H412" s="30"/>
    </row>
    <row r="413">
      <c r="B413" s="12">
        <v>2.0</v>
      </c>
      <c r="C413" s="13"/>
      <c r="D413" s="12"/>
      <c r="E413" s="12"/>
      <c r="F413" s="12"/>
      <c r="G413" s="29"/>
      <c r="H413" s="30"/>
    </row>
    <row r="414">
      <c r="B414" s="12">
        <v>3.0</v>
      </c>
      <c r="C414" s="13"/>
      <c r="D414" s="12"/>
      <c r="E414" s="12"/>
      <c r="F414" s="12"/>
      <c r="G414" s="29"/>
      <c r="H414" s="30"/>
    </row>
    <row r="415">
      <c r="B415" s="20" t="s">
        <v>15</v>
      </c>
      <c r="C415" s="4"/>
      <c r="D415" s="5"/>
      <c r="E415" s="9">
        <f>SUM(E412:E414)</f>
        <v>0</v>
      </c>
      <c r="F415" s="12"/>
      <c r="G415" s="29"/>
      <c r="H415" s="30"/>
    </row>
    <row r="416">
      <c r="B416" s="32" t="s">
        <v>22</v>
      </c>
      <c r="C416" s="4"/>
      <c r="D416" s="4"/>
      <c r="E416" s="4"/>
      <c r="F416" s="5"/>
      <c r="G416" s="29"/>
      <c r="H416" s="30"/>
    </row>
    <row r="417">
      <c r="B417" s="9" t="s">
        <v>2</v>
      </c>
      <c r="C417" s="23" t="s">
        <v>23</v>
      </c>
      <c r="D417" s="20" t="s">
        <v>4</v>
      </c>
      <c r="E417" s="9" t="s">
        <v>5</v>
      </c>
      <c r="F417" s="9" t="s">
        <v>6</v>
      </c>
      <c r="G417" s="29"/>
      <c r="H417" s="30"/>
    </row>
    <row r="418">
      <c r="B418" s="12">
        <v>1.0</v>
      </c>
      <c r="C418" s="28"/>
      <c r="D418" s="12"/>
      <c r="E418" s="12"/>
      <c r="F418" s="12"/>
      <c r="G418" s="29"/>
      <c r="H418" s="30"/>
    </row>
    <row r="419">
      <c r="B419" s="12">
        <v>2.0</v>
      </c>
      <c r="C419" s="13"/>
      <c r="D419" s="12"/>
      <c r="E419" s="12"/>
      <c r="F419" s="12"/>
      <c r="G419" s="29"/>
      <c r="H419" s="30"/>
    </row>
    <row r="420">
      <c r="B420" s="12">
        <v>3.0</v>
      </c>
      <c r="C420" s="13"/>
      <c r="D420" s="12"/>
      <c r="E420" s="12"/>
      <c r="F420" s="12"/>
      <c r="G420" s="29"/>
      <c r="H420" s="30"/>
    </row>
    <row r="421">
      <c r="B421" s="20" t="s">
        <v>15</v>
      </c>
      <c r="C421" s="4"/>
      <c r="D421" s="5"/>
      <c r="E421" s="9">
        <f>SUM(E418:E420)</f>
        <v>0</v>
      </c>
      <c r="F421" s="12"/>
      <c r="G421" s="29"/>
      <c r="H421" s="30"/>
    </row>
    <row r="422">
      <c r="B422" s="32" t="s">
        <v>24</v>
      </c>
      <c r="C422" s="4"/>
      <c r="D422" s="4"/>
      <c r="E422" s="4"/>
      <c r="F422" s="5"/>
      <c r="G422" s="29"/>
      <c r="H422" s="30"/>
    </row>
    <row r="423">
      <c r="B423" s="9" t="s">
        <v>2</v>
      </c>
      <c r="C423" s="33" t="s">
        <v>25</v>
      </c>
      <c r="D423" s="33" t="s">
        <v>26</v>
      </c>
      <c r="E423" s="9" t="s">
        <v>5</v>
      </c>
      <c r="F423" s="9" t="s">
        <v>6</v>
      </c>
      <c r="G423" s="29"/>
      <c r="H423" s="30"/>
    </row>
    <row r="424">
      <c r="B424" s="12">
        <v>1.0</v>
      </c>
      <c r="C424" s="13"/>
      <c r="D424" s="13"/>
      <c r="E424" s="12"/>
      <c r="F424" s="12"/>
      <c r="G424" s="29"/>
      <c r="H424" s="30"/>
    </row>
    <row r="425">
      <c r="B425" s="12">
        <v>2.0</v>
      </c>
      <c r="C425" s="13"/>
      <c r="D425" s="13"/>
      <c r="E425" s="12"/>
      <c r="F425" s="12"/>
      <c r="G425" s="29"/>
      <c r="H425" s="30"/>
    </row>
    <row r="426">
      <c r="B426" s="12">
        <v>3.0</v>
      </c>
      <c r="C426" s="12"/>
      <c r="D426" s="12"/>
      <c r="E426" s="12"/>
      <c r="F426" s="12"/>
      <c r="G426" s="29"/>
      <c r="H426" s="30"/>
    </row>
    <row r="427">
      <c r="B427" s="12">
        <v>4.0</v>
      </c>
      <c r="C427" s="12"/>
      <c r="D427" s="12"/>
      <c r="E427" s="12"/>
      <c r="F427" s="12"/>
      <c r="G427" s="29"/>
      <c r="H427" s="30"/>
    </row>
    <row r="428">
      <c r="B428" s="12">
        <v>5.0</v>
      </c>
      <c r="C428" s="12"/>
      <c r="D428" s="12"/>
      <c r="E428" s="12"/>
      <c r="F428" s="12"/>
      <c r="G428" s="29"/>
      <c r="H428" s="30"/>
    </row>
    <row r="429">
      <c r="B429" s="12">
        <v>6.0</v>
      </c>
      <c r="C429" s="12"/>
      <c r="D429" s="12"/>
      <c r="E429" s="12"/>
      <c r="F429" s="12"/>
      <c r="G429" s="10"/>
      <c r="H429" s="11"/>
    </row>
    <row r="430">
      <c r="B430" s="34"/>
    </row>
    <row r="432">
      <c r="A432" s="1"/>
      <c r="B432" s="3">
        <v>45788.0</v>
      </c>
      <c r="C432" s="4"/>
      <c r="D432" s="4"/>
      <c r="E432" s="4"/>
      <c r="F432" s="4"/>
      <c r="G432" s="4"/>
      <c r="H432" s="5"/>
    </row>
    <row r="433">
      <c r="B433" s="6" t="s">
        <v>0</v>
      </c>
      <c r="C433" s="4"/>
      <c r="D433" s="4"/>
      <c r="E433" s="4"/>
      <c r="F433" s="5"/>
      <c r="G433" s="7" t="s">
        <v>1</v>
      </c>
      <c r="H433" s="8"/>
    </row>
    <row r="434">
      <c r="B434" s="9" t="s">
        <v>2</v>
      </c>
      <c r="C434" s="9" t="s">
        <v>3</v>
      </c>
      <c r="D434" s="9" t="s">
        <v>4</v>
      </c>
      <c r="E434" s="9" t="s">
        <v>5</v>
      </c>
      <c r="F434" s="9" t="s">
        <v>6</v>
      </c>
      <c r="G434" s="10"/>
      <c r="H434" s="11"/>
    </row>
    <row r="435">
      <c r="B435" s="12">
        <v>1.0</v>
      </c>
      <c r="C435" s="13"/>
      <c r="D435" s="13"/>
      <c r="E435" s="13"/>
      <c r="F435" s="13"/>
      <c r="G435" s="14" t="s">
        <v>7</v>
      </c>
      <c r="H435" s="15">
        <f>H392 - SUMIF(F435:F444, "SR A/C - HDFC", E435:E444)-SUMIF(F461:F463, "SR A/C - HDFC", E461:E463)-SUMIF(F455:F457, "SR A/C - HDFC", E455:E457)+SUMIF(F449:F451, "SR A/C - HDFC", E449:E451)+SUMIF(F467:F472, "SR A/C - HDFC", E467:E472)</f>
        <v>3303.73</v>
      </c>
    </row>
    <row r="436">
      <c r="B436" s="12">
        <v>2.0</v>
      </c>
      <c r="C436" s="12"/>
      <c r="D436" s="12"/>
      <c r="E436" s="12"/>
      <c r="F436" s="12"/>
      <c r="G436" s="14" t="s">
        <v>8</v>
      </c>
      <c r="H436" s="15">
        <f>H393 - SUMIF(F435:F444, "DP A/C - Salary", E435:E444)-SUMIF(F461:F463, "DP A/C - Salary", E461:E463)-SUMIF(F455:F457, "DP A/C - Salary", E455:E457)+SUMIF(F449:F451, "DP A/C - Salary", E449:E451)+SUMIF(F467:F472, "DP A/C - Salary", E467:E472)</f>
        <v>5928</v>
      </c>
    </row>
    <row r="437">
      <c r="B437" s="12">
        <v>3.0</v>
      </c>
      <c r="C437" s="12"/>
      <c r="D437" s="12"/>
      <c r="E437" s="12"/>
      <c r="F437" s="12"/>
      <c r="G437" s="14" t="s">
        <v>9</v>
      </c>
      <c r="H437" s="15">
        <f>H394 - SUMIF(F435:F444, "SR CASH", E435:E444)-SUMIF(F461:F463, "SR CASH", E461:E463)-SUMIF(F455:F457, "SR CASH", E455:E457)+SUMIF(F449:F451, "SR CASH", E449:E451)+SUMIF(F467:F472, "SR CASH", E467:E472)</f>
        <v>1633</v>
      </c>
    </row>
    <row r="438">
      <c r="B438" s="12">
        <v>4.0</v>
      </c>
      <c r="C438" s="12"/>
      <c r="D438" s="12"/>
      <c r="E438" s="12"/>
      <c r="F438" s="12"/>
      <c r="G438" s="14" t="s">
        <v>10</v>
      </c>
      <c r="H438" s="15">
        <f>H395 - SUMIF(F435:F444, "DP CASH", E435:E444)-SUMIF(F461:F463, "DP CASH", E461:E463)-SUMIF(F455:F457, "DP CASH", E455:E457)+SUMIF(F449:F451, "DP CASH", E449:E451)+SUMIF(F467:F472, "DP CASH", E467:E472)</f>
        <v>839</v>
      </c>
    </row>
    <row r="439">
      <c r="B439" s="12">
        <v>5.0</v>
      </c>
      <c r="C439" s="12"/>
      <c r="D439" s="12"/>
      <c r="E439" s="12"/>
      <c r="F439" s="12"/>
      <c r="G439" s="14" t="s">
        <v>11</v>
      </c>
      <c r="H439" s="15">
        <f>H396 - SUMIF(F435:F444, "SR A/C - TDCC", E435:E444)-SUMIF(F461:F463, "SR A/C - TDCC", E461:E463)-SUMIF(F455:F457, "SR A/C - TDCC", E455:E457)+SUMIF(F449:F451, "SR A/C - TDCC", E449:E451)+SUMIF(F467:F472, "SR A/C - TDCC", E467:E472)</f>
        <v>106373.4</v>
      </c>
    </row>
    <row r="440">
      <c r="B440" s="12">
        <v>6.0</v>
      </c>
      <c r="C440" s="12"/>
      <c r="D440" s="12"/>
      <c r="E440" s="12"/>
      <c r="F440" s="12"/>
      <c r="G440" s="14" t="s">
        <v>12</v>
      </c>
      <c r="H440" s="15">
        <f>H397 - SUMIF(F435:F444, "DP A/C - IPPB", E435:E444)-SUMIF(F461:F463, "DP A/C - IPPB", E461:E463)-SUMIF(F455:F457, "DP A/C - IPPB", E455:E457)+SUMIF(F449:F451, "DP A/C - IPPB", E449:E451)+SUMIF(F467:F472, "DP A/C - IPPB", E467:E472)</f>
        <v>50</v>
      </c>
    </row>
    <row r="441">
      <c r="B441" s="12">
        <v>7.0</v>
      </c>
      <c r="C441" s="12"/>
      <c r="D441" s="12"/>
      <c r="E441" s="12"/>
      <c r="F441" s="12"/>
      <c r="G441" s="16"/>
      <c r="H441" s="5"/>
    </row>
    <row r="442">
      <c r="B442" s="12">
        <v>8.0</v>
      </c>
      <c r="C442" s="12"/>
      <c r="D442" s="12"/>
      <c r="E442" s="12"/>
      <c r="F442" s="12"/>
      <c r="G442" s="17" t="s">
        <v>13</v>
      </c>
      <c r="H442" s="5"/>
    </row>
    <row r="443">
      <c r="B443" s="12">
        <v>9.0</v>
      </c>
      <c r="C443" s="12"/>
      <c r="D443" s="12"/>
      <c r="E443" s="12"/>
      <c r="F443" s="12"/>
      <c r="G443" s="18">
        <f>E445+G400</f>
        <v>0</v>
      </c>
      <c r="H443" s="5"/>
    </row>
    <row r="444">
      <c r="B444" s="12">
        <v>10.0</v>
      </c>
      <c r="C444" s="12"/>
      <c r="D444" s="12"/>
      <c r="E444" s="12"/>
      <c r="F444" s="12"/>
      <c r="G444" s="19" t="s">
        <v>14</v>
      </c>
      <c r="H444" s="5"/>
    </row>
    <row r="445">
      <c r="B445" s="20" t="s">
        <v>15</v>
      </c>
      <c r="C445" s="4"/>
      <c r="D445" s="5"/>
      <c r="E445" s="9">
        <f>SUM(E435:E444)</f>
        <v>0</v>
      </c>
      <c r="F445" s="12"/>
      <c r="G445" s="16">
        <f>E452+G402</f>
        <v>0</v>
      </c>
      <c r="H445" s="5"/>
    </row>
    <row r="446">
      <c r="B446" s="16"/>
      <c r="C446" s="4"/>
      <c r="D446" s="4"/>
      <c r="E446" s="4"/>
      <c r="F446" s="5"/>
      <c r="G446" s="21" t="s">
        <v>16</v>
      </c>
      <c r="H446" s="5"/>
      <c r="I446" s="1"/>
    </row>
    <row r="447">
      <c r="B447" s="22" t="s">
        <v>17</v>
      </c>
      <c r="C447" s="4"/>
      <c r="D447" s="4"/>
      <c r="E447" s="4"/>
      <c r="F447" s="5"/>
      <c r="G447" s="16">
        <f>E458+G404-SUMIF(C449:C451,"Reimbursement",E449:E451)</f>
        <v>0</v>
      </c>
      <c r="H447" s="5"/>
    </row>
    <row r="448">
      <c r="B448" s="9" t="s">
        <v>2</v>
      </c>
      <c r="C448" s="23" t="s">
        <v>18</v>
      </c>
      <c r="D448" s="20" t="s">
        <v>4</v>
      </c>
      <c r="E448" s="9" t="s">
        <v>5</v>
      </c>
      <c r="F448" s="9" t="s">
        <v>6</v>
      </c>
      <c r="G448" s="24" t="s">
        <v>19</v>
      </c>
      <c r="H448" s="5"/>
    </row>
    <row r="449">
      <c r="B449" s="12">
        <v>1.0</v>
      </c>
      <c r="C449" s="25"/>
      <c r="D449" s="13"/>
      <c r="E449" s="13"/>
      <c r="F449" s="13"/>
      <c r="G449" s="26">
        <f>E464+G406</f>
        <v>0</v>
      </c>
      <c r="H449" s="5"/>
    </row>
    <row r="450">
      <c r="B450" s="12">
        <v>2.0</v>
      </c>
      <c r="C450" s="28"/>
      <c r="D450" s="12"/>
      <c r="E450" s="12"/>
      <c r="F450" s="12"/>
      <c r="G450" s="27"/>
      <c r="H450" s="8"/>
    </row>
    <row r="451">
      <c r="B451" s="12">
        <v>3.0</v>
      </c>
      <c r="C451" s="28"/>
      <c r="D451" s="12"/>
      <c r="E451" s="12"/>
      <c r="F451" s="12"/>
      <c r="G451" s="29"/>
      <c r="H451" s="30"/>
    </row>
    <row r="452">
      <c r="B452" s="20" t="s">
        <v>15</v>
      </c>
      <c r="C452" s="4"/>
      <c r="D452" s="5"/>
      <c r="E452" s="9">
        <f>SUM(E449:E451)</f>
        <v>0</v>
      </c>
      <c r="F452" s="12"/>
      <c r="G452" s="29"/>
      <c r="H452" s="30"/>
    </row>
    <row r="453">
      <c r="B453" s="31" t="s">
        <v>20</v>
      </c>
      <c r="C453" s="4"/>
      <c r="D453" s="4"/>
      <c r="E453" s="4"/>
      <c r="F453" s="5"/>
      <c r="G453" s="29"/>
      <c r="H453" s="30"/>
    </row>
    <row r="454">
      <c r="B454" s="9" t="s">
        <v>2</v>
      </c>
      <c r="C454" s="23" t="s">
        <v>21</v>
      </c>
      <c r="D454" s="20" t="s">
        <v>4</v>
      </c>
      <c r="E454" s="9" t="s">
        <v>5</v>
      </c>
      <c r="F454" s="9" t="s">
        <v>6</v>
      </c>
      <c r="G454" s="29"/>
      <c r="H454" s="30"/>
    </row>
    <row r="455">
      <c r="B455" s="12">
        <v>1.0</v>
      </c>
      <c r="C455" s="28"/>
      <c r="D455" s="12"/>
      <c r="E455" s="12"/>
      <c r="F455" s="12"/>
      <c r="G455" s="29"/>
      <c r="H455" s="30"/>
    </row>
    <row r="456">
      <c r="B456" s="12">
        <v>2.0</v>
      </c>
      <c r="C456" s="13"/>
      <c r="D456" s="12"/>
      <c r="E456" s="12"/>
      <c r="F456" s="12"/>
      <c r="G456" s="29"/>
      <c r="H456" s="30"/>
    </row>
    <row r="457">
      <c r="B457" s="12">
        <v>3.0</v>
      </c>
      <c r="C457" s="13"/>
      <c r="D457" s="12"/>
      <c r="E457" s="12"/>
      <c r="F457" s="12"/>
      <c r="G457" s="29"/>
      <c r="H457" s="30"/>
    </row>
    <row r="458">
      <c r="B458" s="20" t="s">
        <v>15</v>
      </c>
      <c r="C458" s="4"/>
      <c r="D458" s="5"/>
      <c r="E458" s="9">
        <f>SUM(E455:E457)</f>
        <v>0</v>
      </c>
      <c r="F458" s="12"/>
      <c r="G458" s="29"/>
      <c r="H458" s="30"/>
    </row>
    <row r="459">
      <c r="B459" s="32" t="s">
        <v>22</v>
      </c>
      <c r="C459" s="4"/>
      <c r="D459" s="4"/>
      <c r="E459" s="4"/>
      <c r="F459" s="5"/>
      <c r="G459" s="29"/>
      <c r="H459" s="30"/>
    </row>
    <row r="460">
      <c r="B460" s="9" t="s">
        <v>2</v>
      </c>
      <c r="C460" s="23" t="s">
        <v>23</v>
      </c>
      <c r="D460" s="20" t="s">
        <v>4</v>
      </c>
      <c r="E460" s="9" t="s">
        <v>5</v>
      </c>
      <c r="F460" s="9" t="s">
        <v>6</v>
      </c>
      <c r="G460" s="29"/>
      <c r="H460" s="30"/>
    </row>
    <row r="461">
      <c r="B461" s="12">
        <v>1.0</v>
      </c>
      <c r="C461" s="28"/>
      <c r="D461" s="12"/>
      <c r="E461" s="12"/>
      <c r="F461" s="12"/>
      <c r="G461" s="29"/>
      <c r="H461" s="30"/>
    </row>
    <row r="462">
      <c r="B462" s="12">
        <v>2.0</v>
      </c>
      <c r="C462" s="13"/>
      <c r="D462" s="12"/>
      <c r="E462" s="12"/>
      <c r="F462" s="12"/>
      <c r="G462" s="29"/>
      <c r="H462" s="30"/>
    </row>
    <row r="463">
      <c r="B463" s="12">
        <v>3.0</v>
      </c>
      <c r="C463" s="13"/>
      <c r="D463" s="12"/>
      <c r="E463" s="12"/>
      <c r="F463" s="12"/>
      <c r="G463" s="29"/>
      <c r="H463" s="30"/>
    </row>
    <row r="464">
      <c r="B464" s="20" t="s">
        <v>15</v>
      </c>
      <c r="C464" s="4"/>
      <c r="D464" s="5"/>
      <c r="E464" s="9">
        <f>SUM(E461:E463)</f>
        <v>0</v>
      </c>
      <c r="F464" s="12"/>
      <c r="G464" s="29"/>
      <c r="H464" s="30"/>
    </row>
    <row r="465">
      <c r="B465" s="32" t="s">
        <v>24</v>
      </c>
      <c r="C465" s="4"/>
      <c r="D465" s="4"/>
      <c r="E465" s="4"/>
      <c r="F465" s="5"/>
      <c r="G465" s="29"/>
      <c r="H465" s="30"/>
    </row>
    <row r="466">
      <c r="B466" s="9" t="s">
        <v>2</v>
      </c>
      <c r="C466" s="33" t="s">
        <v>25</v>
      </c>
      <c r="D466" s="33" t="s">
        <v>26</v>
      </c>
      <c r="E466" s="9" t="s">
        <v>5</v>
      </c>
      <c r="F466" s="9" t="s">
        <v>6</v>
      </c>
      <c r="G466" s="29"/>
      <c r="H466" s="30"/>
    </row>
    <row r="467">
      <c r="B467" s="12">
        <v>1.0</v>
      </c>
      <c r="C467" s="13"/>
      <c r="D467" s="13"/>
      <c r="E467" s="12"/>
      <c r="F467" s="12"/>
      <c r="G467" s="29"/>
      <c r="H467" s="30"/>
    </row>
    <row r="468">
      <c r="B468" s="12">
        <v>2.0</v>
      </c>
      <c r="C468" s="13"/>
      <c r="D468" s="13"/>
      <c r="E468" s="12"/>
      <c r="F468" s="12"/>
      <c r="G468" s="29"/>
      <c r="H468" s="30"/>
    </row>
    <row r="469">
      <c r="B469" s="12">
        <v>3.0</v>
      </c>
      <c r="C469" s="12"/>
      <c r="D469" s="12"/>
      <c r="E469" s="12"/>
      <c r="F469" s="12"/>
      <c r="G469" s="29"/>
      <c r="H469" s="30"/>
    </row>
    <row r="470">
      <c r="B470" s="12">
        <v>4.0</v>
      </c>
      <c r="C470" s="12"/>
      <c r="D470" s="12"/>
      <c r="E470" s="12"/>
      <c r="F470" s="12"/>
      <c r="G470" s="29"/>
      <c r="H470" s="30"/>
    </row>
    <row r="471">
      <c r="B471" s="12">
        <v>5.0</v>
      </c>
      <c r="C471" s="12"/>
      <c r="D471" s="12"/>
      <c r="E471" s="12"/>
      <c r="F471" s="12"/>
      <c r="G471" s="29"/>
      <c r="H471" s="30"/>
    </row>
    <row r="472">
      <c r="B472" s="12">
        <v>6.0</v>
      </c>
      <c r="C472" s="12"/>
      <c r="D472" s="12"/>
      <c r="E472" s="12"/>
      <c r="F472" s="12"/>
      <c r="G472" s="10"/>
      <c r="H472" s="11"/>
    </row>
    <row r="473">
      <c r="B473" s="34"/>
    </row>
    <row r="475">
      <c r="A475" s="1"/>
      <c r="B475" s="3">
        <v>45789.0</v>
      </c>
      <c r="C475" s="4"/>
      <c r="D475" s="4"/>
      <c r="E475" s="4"/>
      <c r="F475" s="4"/>
      <c r="G475" s="4"/>
      <c r="H475" s="5"/>
    </row>
    <row r="476">
      <c r="B476" s="6" t="s">
        <v>0</v>
      </c>
      <c r="C476" s="4"/>
      <c r="D476" s="4"/>
      <c r="E476" s="4"/>
      <c r="F476" s="5"/>
      <c r="G476" s="7" t="s">
        <v>1</v>
      </c>
      <c r="H476" s="8"/>
    </row>
    <row r="477">
      <c r="B477" s="9" t="s">
        <v>2</v>
      </c>
      <c r="C477" s="9" t="s">
        <v>3</v>
      </c>
      <c r="D477" s="9" t="s">
        <v>4</v>
      </c>
      <c r="E477" s="9" t="s">
        <v>5</v>
      </c>
      <c r="F477" s="9" t="s">
        <v>6</v>
      </c>
      <c r="G477" s="10"/>
      <c r="H477" s="11"/>
    </row>
    <row r="478">
      <c r="B478" s="12">
        <v>1.0</v>
      </c>
      <c r="C478" s="13"/>
      <c r="D478" s="13"/>
      <c r="E478" s="13"/>
      <c r="F478" s="13"/>
      <c r="G478" s="14" t="s">
        <v>7</v>
      </c>
      <c r="H478" s="15">
        <f>H435 - SUMIF(F478:F487, "SR A/C - HDFC", E478:E487)-SUMIF(F504:F506, "SR A/C - HDFC", E504:E506)-SUMIF(F498:F500, "SR A/C - HDFC", E498:E500)+SUMIF(F492:F494, "SR A/C - HDFC", E492:E494)+SUMIF(F510:F515, "SR A/C - HDFC", E510:E515)</f>
        <v>3303.73</v>
      </c>
    </row>
    <row r="479">
      <c r="B479" s="12">
        <v>2.0</v>
      </c>
      <c r="C479" s="13"/>
      <c r="D479" s="13"/>
      <c r="E479" s="13"/>
      <c r="F479" s="13"/>
      <c r="G479" s="14" t="s">
        <v>8</v>
      </c>
      <c r="H479" s="15">
        <f>H436 - SUMIF(F478:F487, "DP A/C - Salary", E478:E487)-SUMIF(F504:F506, "DP A/C - Salary", E504:E506)-SUMIF(F498:F500, "DP A/C - Salary", E498:E500)+SUMIF(F492:F494, "DP A/C - Salary", E492:E494)+SUMIF(F510:F515, "DP A/C - Salary", E510:E515)</f>
        <v>5928</v>
      </c>
    </row>
    <row r="480">
      <c r="B480" s="12">
        <v>3.0</v>
      </c>
      <c r="C480" s="13"/>
      <c r="D480" s="13"/>
      <c r="E480" s="13"/>
      <c r="F480" s="13"/>
      <c r="G480" s="14" t="s">
        <v>9</v>
      </c>
      <c r="H480" s="15">
        <f>H437 - SUMIF(F478:F487, "SR CASH", E478:E487)-SUMIF(F504:F506, "SR CASH", E504:E506)-SUMIF(F498:F500, "SR CASH", E498:E500)+SUMIF(F492:F494, "SR CASH", E492:E494)+SUMIF(F510:F515, "SR CASH", E510:E515)</f>
        <v>1633</v>
      </c>
    </row>
    <row r="481">
      <c r="B481" s="12">
        <v>4.0</v>
      </c>
      <c r="C481" s="12"/>
      <c r="D481" s="12"/>
      <c r="E481" s="12"/>
      <c r="F481" s="12"/>
      <c r="G481" s="14" t="s">
        <v>10</v>
      </c>
      <c r="H481" s="15">
        <f>H438 - SUMIF(F478:F487, "DP CASH", E478:E487)-SUMIF(F504:F506, "DP CASH", E504:E506)-SUMIF(F498:F500, "DP CASH", E498:E500)+SUMIF(F492:F494, "DP CASH", E492:E494)+SUMIF(F510:F515, "DP CASH", E510:E515)</f>
        <v>839</v>
      </c>
    </row>
    <row r="482">
      <c r="B482" s="12">
        <v>5.0</v>
      </c>
      <c r="C482" s="12"/>
      <c r="D482" s="12"/>
      <c r="E482" s="12"/>
      <c r="F482" s="12"/>
      <c r="G482" s="14" t="s">
        <v>11</v>
      </c>
      <c r="H482" s="15">
        <f>H439 - SUMIF(F478:F487, "SR A/C - TDCC", E478:E487)-SUMIF(F504:F506, "SR A/C - TDCC", E504:E506)-SUMIF(F498:F500, "SR A/C - TDCC", E498:E500)+SUMIF(F492:F494, "SR A/C - TDCC", E492:E494)+SUMIF(F510:F515, "SR A/C - TDCC", E510:E515)</f>
        <v>106373.4</v>
      </c>
    </row>
    <row r="483">
      <c r="B483" s="12">
        <v>6.0</v>
      </c>
      <c r="C483" s="12"/>
      <c r="D483" s="12"/>
      <c r="E483" s="12"/>
      <c r="F483" s="12"/>
      <c r="G483" s="14" t="s">
        <v>12</v>
      </c>
      <c r="H483" s="15">
        <f>H440 - SUMIF(F478:F487, "DP A/C - IPPB", E478:E487)-SUMIF(F504:F506, "DP A/C - IPPB", E504:E506)-SUMIF(F498:F500, "DP A/C - IPPB", E498:E500)+SUMIF(F492:F494, "DP A/C - IPPB", E492:E494)+SUMIF(F510:F515, "DP A/C - IPPB", E510:E515)</f>
        <v>50</v>
      </c>
    </row>
    <row r="484">
      <c r="B484" s="12">
        <v>7.0</v>
      </c>
      <c r="C484" s="12"/>
      <c r="D484" s="12"/>
      <c r="E484" s="12"/>
      <c r="F484" s="12"/>
      <c r="G484" s="16"/>
      <c r="H484" s="5"/>
    </row>
    <row r="485">
      <c r="B485" s="12">
        <v>8.0</v>
      </c>
      <c r="C485" s="12"/>
      <c r="D485" s="12"/>
      <c r="E485" s="12"/>
      <c r="F485" s="12"/>
      <c r="G485" s="17" t="s">
        <v>13</v>
      </c>
      <c r="H485" s="5"/>
    </row>
    <row r="486">
      <c r="B486" s="12">
        <v>9.0</v>
      </c>
      <c r="C486" s="12"/>
      <c r="D486" s="12"/>
      <c r="E486" s="12"/>
      <c r="F486" s="12"/>
      <c r="G486" s="18">
        <f>E488+G443</f>
        <v>0</v>
      </c>
      <c r="H486" s="5"/>
    </row>
    <row r="487">
      <c r="B487" s="12">
        <v>10.0</v>
      </c>
      <c r="C487" s="12"/>
      <c r="D487" s="12"/>
      <c r="E487" s="12"/>
      <c r="F487" s="12"/>
      <c r="G487" s="19" t="s">
        <v>14</v>
      </c>
      <c r="H487" s="5"/>
    </row>
    <row r="488">
      <c r="B488" s="20" t="s">
        <v>15</v>
      </c>
      <c r="C488" s="4"/>
      <c r="D488" s="5"/>
      <c r="E488" s="9">
        <f>SUM(E478:E487)</f>
        <v>0</v>
      </c>
      <c r="F488" s="12"/>
      <c r="G488" s="16">
        <f>E495+G445</f>
        <v>0</v>
      </c>
      <c r="H488" s="5"/>
    </row>
    <row r="489">
      <c r="B489" s="16"/>
      <c r="C489" s="4"/>
      <c r="D489" s="4"/>
      <c r="E489" s="4"/>
      <c r="F489" s="5"/>
      <c r="G489" s="21" t="s">
        <v>16</v>
      </c>
      <c r="H489" s="5"/>
      <c r="I489" s="1"/>
    </row>
    <row r="490">
      <c r="B490" s="22" t="s">
        <v>17</v>
      </c>
      <c r="C490" s="4"/>
      <c r="D490" s="4"/>
      <c r="E490" s="4"/>
      <c r="F490" s="5"/>
      <c r="G490" s="16">
        <f>E501+G447-SUMIF(C492:C494,"Reimbursement",E492:E494)</f>
        <v>0</v>
      </c>
      <c r="H490" s="5"/>
    </row>
    <row r="491">
      <c r="B491" s="9" t="s">
        <v>2</v>
      </c>
      <c r="C491" s="23" t="s">
        <v>18</v>
      </c>
      <c r="D491" s="20" t="s">
        <v>4</v>
      </c>
      <c r="E491" s="9" t="s">
        <v>5</v>
      </c>
      <c r="F491" s="9" t="s">
        <v>6</v>
      </c>
      <c r="G491" s="24" t="s">
        <v>19</v>
      </c>
      <c r="H491" s="5"/>
    </row>
    <row r="492">
      <c r="B492" s="12">
        <v>1.0</v>
      </c>
      <c r="C492" s="28"/>
      <c r="D492" s="12"/>
      <c r="E492" s="12"/>
      <c r="F492" s="12"/>
      <c r="G492" s="26">
        <f>E507+G449</f>
        <v>0</v>
      </c>
      <c r="H492" s="5"/>
    </row>
    <row r="493">
      <c r="B493" s="12">
        <v>2.0</v>
      </c>
      <c r="C493" s="28"/>
      <c r="D493" s="12"/>
      <c r="E493" s="12"/>
      <c r="F493" s="12"/>
      <c r="G493" s="27"/>
      <c r="H493" s="8"/>
    </row>
    <row r="494">
      <c r="B494" s="12">
        <v>3.0</v>
      </c>
      <c r="C494" s="28"/>
      <c r="D494" s="12"/>
      <c r="E494" s="12"/>
      <c r="F494" s="12"/>
      <c r="G494" s="29"/>
      <c r="H494" s="30"/>
    </row>
    <row r="495">
      <c r="B495" s="20" t="s">
        <v>15</v>
      </c>
      <c r="C495" s="4"/>
      <c r="D495" s="5"/>
      <c r="E495" s="9">
        <f>SUM(E492:E494)</f>
        <v>0</v>
      </c>
      <c r="F495" s="12"/>
      <c r="G495" s="29"/>
      <c r="H495" s="30"/>
    </row>
    <row r="496">
      <c r="B496" s="31" t="s">
        <v>20</v>
      </c>
      <c r="C496" s="4"/>
      <c r="D496" s="4"/>
      <c r="E496" s="4"/>
      <c r="F496" s="5"/>
      <c r="G496" s="29"/>
      <c r="H496" s="30"/>
    </row>
    <row r="497">
      <c r="B497" s="9" t="s">
        <v>2</v>
      </c>
      <c r="C497" s="23" t="s">
        <v>21</v>
      </c>
      <c r="D497" s="20" t="s">
        <v>4</v>
      </c>
      <c r="E497" s="9" t="s">
        <v>5</v>
      </c>
      <c r="F497" s="9" t="s">
        <v>6</v>
      </c>
      <c r="G497" s="29"/>
      <c r="H497" s="30"/>
    </row>
    <row r="498">
      <c r="B498" s="12">
        <v>1.0</v>
      </c>
      <c r="C498" s="28"/>
      <c r="D498" s="12"/>
      <c r="E498" s="12"/>
      <c r="F498" s="12"/>
      <c r="G498" s="29"/>
      <c r="H498" s="30"/>
    </row>
    <row r="499">
      <c r="B499" s="12">
        <v>2.0</v>
      </c>
      <c r="C499" s="13"/>
      <c r="D499" s="12"/>
      <c r="E499" s="12"/>
      <c r="F499" s="12"/>
      <c r="G499" s="29"/>
      <c r="H499" s="30"/>
    </row>
    <row r="500">
      <c r="B500" s="12">
        <v>3.0</v>
      </c>
      <c r="C500" s="13"/>
      <c r="D500" s="12"/>
      <c r="E500" s="12"/>
      <c r="F500" s="12"/>
      <c r="G500" s="29"/>
      <c r="H500" s="30"/>
    </row>
    <row r="501">
      <c r="B501" s="20" t="s">
        <v>15</v>
      </c>
      <c r="C501" s="4"/>
      <c r="D501" s="5"/>
      <c r="E501" s="9">
        <f>SUM(E498:E500)</f>
        <v>0</v>
      </c>
      <c r="F501" s="12"/>
      <c r="G501" s="29"/>
      <c r="H501" s="30"/>
    </row>
    <row r="502">
      <c r="B502" s="32" t="s">
        <v>22</v>
      </c>
      <c r="C502" s="4"/>
      <c r="D502" s="4"/>
      <c r="E502" s="4"/>
      <c r="F502" s="5"/>
      <c r="G502" s="29"/>
      <c r="H502" s="30"/>
    </row>
    <row r="503">
      <c r="B503" s="9" t="s">
        <v>2</v>
      </c>
      <c r="C503" s="23" t="s">
        <v>23</v>
      </c>
      <c r="D503" s="20" t="s">
        <v>4</v>
      </c>
      <c r="E503" s="9" t="s">
        <v>5</v>
      </c>
      <c r="F503" s="9" t="s">
        <v>6</v>
      </c>
      <c r="G503" s="29"/>
      <c r="H503" s="30"/>
    </row>
    <row r="504">
      <c r="B504" s="12">
        <v>1.0</v>
      </c>
      <c r="C504" s="28"/>
      <c r="D504" s="12"/>
      <c r="E504" s="12"/>
      <c r="F504" s="12"/>
      <c r="G504" s="29"/>
      <c r="H504" s="30"/>
    </row>
    <row r="505">
      <c r="B505" s="12">
        <v>2.0</v>
      </c>
      <c r="C505" s="13"/>
      <c r="D505" s="12"/>
      <c r="E505" s="12"/>
      <c r="F505" s="12"/>
      <c r="G505" s="29"/>
      <c r="H505" s="30"/>
    </row>
    <row r="506">
      <c r="B506" s="12">
        <v>3.0</v>
      </c>
      <c r="C506" s="13"/>
      <c r="D506" s="12"/>
      <c r="E506" s="12"/>
      <c r="F506" s="12"/>
      <c r="G506" s="29"/>
      <c r="H506" s="30"/>
    </row>
    <row r="507">
      <c r="B507" s="20" t="s">
        <v>15</v>
      </c>
      <c r="C507" s="4"/>
      <c r="D507" s="5"/>
      <c r="E507" s="9">
        <f>SUM(E504:E506)</f>
        <v>0</v>
      </c>
      <c r="F507" s="12"/>
      <c r="G507" s="29"/>
      <c r="H507" s="30"/>
    </row>
    <row r="508">
      <c r="B508" s="32" t="s">
        <v>24</v>
      </c>
      <c r="C508" s="4"/>
      <c r="D508" s="4"/>
      <c r="E508" s="4"/>
      <c r="F508" s="5"/>
      <c r="G508" s="29"/>
      <c r="H508" s="30"/>
    </row>
    <row r="509">
      <c r="B509" s="9" t="s">
        <v>2</v>
      </c>
      <c r="C509" s="33" t="s">
        <v>25</v>
      </c>
      <c r="D509" s="33" t="s">
        <v>26</v>
      </c>
      <c r="E509" s="9" t="s">
        <v>5</v>
      </c>
      <c r="F509" s="9" t="s">
        <v>6</v>
      </c>
      <c r="G509" s="29"/>
      <c r="H509" s="30"/>
    </row>
    <row r="510">
      <c r="B510" s="12">
        <v>1.0</v>
      </c>
      <c r="C510" s="13"/>
      <c r="D510" s="13"/>
      <c r="E510" s="12"/>
      <c r="F510" s="12"/>
      <c r="G510" s="29"/>
      <c r="H510" s="30"/>
    </row>
    <row r="511">
      <c r="B511" s="12">
        <v>2.0</v>
      </c>
      <c r="C511" s="13"/>
      <c r="D511" s="13"/>
      <c r="E511" s="12"/>
      <c r="F511" s="12"/>
      <c r="G511" s="29"/>
      <c r="H511" s="30"/>
    </row>
    <row r="512">
      <c r="B512" s="12">
        <v>3.0</v>
      </c>
      <c r="C512" s="12"/>
      <c r="D512" s="12"/>
      <c r="E512" s="12"/>
      <c r="F512" s="12"/>
      <c r="G512" s="29"/>
      <c r="H512" s="30"/>
    </row>
    <row r="513">
      <c r="B513" s="12">
        <v>4.0</v>
      </c>
      <c r="C513" s="12"/>
      <c r="D513" s="12"/>
      <c r="E513" s="12"/>
      <c r="F513" s="12"/>
      <c r="G513" s="29"/>
      <c r="H513" s="30"/>
    </row>
    <row r="514">
      <c r="B514" s="12">
        <v>5.0</v>
      </c>
      <c r="C514" s="12"/>
      <c r="D514" s="12"/>
      <c r="E514" s="12"/>
      <c r="F514" s="12"/>
      <c r="G514" s="29"/>
      <c r="H514" s="30"/>
    </row>
    <row r="515">
      <c r="B515" s="12">
        <v>6.0</v>
      </c>
      <c r="C515" s="12"/>
      <c r="D515" s="12"/>
      <c r="E515" s="12"/>
      <c r="F515" s="12"/>
      <c r="G515" s="10"/>
      <c r="H515" s="11"/>
    </row>
    <row r="516">
      <c r="B516" s="34"/>
    </row>
    <row r="518">
      <c r="A518" s="1"/>
      <c r="B518" s="3">
        <v>45790.0</v>
      </c>
      <c r="C518" s="4"/>
      <c r="D518" s="4"/>
      <c r="E518" s="4"/>
      <c r="F518" s="4"/>
      <c r="G518" s="4"/>
      <c r="H518" s="5"/>
    </row>
    <row r="519">
      <c r="B519" s="6" t="s">
        <v>0</v>
      </c>
      <c r="C519" s="4"/>
      <c r="D519" s="4"/>
      <c r="E519" s="4"/>
      <c r="F519" s="5"/>
      <c r="G519" s="7" t="s">
        <v>1</v>
      </c>
      <c r="H519" s="8"/>
    </row>
    <row r="520">
      <c r="B520" s="9" t="s">
        <v>2</v>
      </c>
      <c r="C520" s="9" t="s">
        <v>3</v>
      </c>
      <c r="D520" s="9" t="s">
        <v>4</v>
      </c>
      <c r="E520" s="9" t="s">
        <v>5</v>
      </c>
      <c r="F520" s="9" t="s">
        <v>6</v>
      </c>
      <c r="G520" s="10"/>
      <c r="H520" s="11"/>
    </row>
    <row r="521">
      <c r="B521" s="12">
        <v>1.0</v>
      </c>
      <c r="C521" s="13"/>
      <c r="D521" s="13"/>
      <c r="E521" s="13"/>
      <c r="F521" s="12"/>
      <c r="G521" s="14" t="s">
        <v>7</v>
      </c>
      <c r="H521" s="15">
        <f>H478 - SUMIF(F521:F530, "SR A/C - HDFC", E521:E530)-SUMIF(F547:F549, "SR A/C - HDFC", E547:E549)-SUMIF(F541:F543, "SR A/C - HDFC", E541:E543)+SUMIF(F535:F537, "SR A/C - HDFC", E535:E537)+SUMIF(F553:F558, "SR A/C - HDFC", E553:E558)</f>
        <v>3303.73</v>
      </c>
    </row>
    <row r="522">
      <c r="B522" s="12">
        <v>2.0</v>
      </c>
      <c r="C522" s="13"/>
      <c r="D522" s="13"/>
      <c r="E522" s="13"/>
      <c r="F522" s="13"/>
      <c r="G522" s="14" t="s">
        <v>8</v>
      </c>
      <c r="H522" s="15">
        <f>H479 - SUMIF(F521:F530, "DP A/C - Salary", E521:E530)-SUMIF(F547:F549, "DP A/C - Salary", E547:E549)-SUMIF(F541:F543, "DP A/C - Salary", E541:E543)+SUMIF(F535:F537, "DP A/C - Salary", E535:E537)+SUMIF(F553:F558, "DP A/C - Salary", E553:E558)</f>
        <v>5928</v>
      </c>
    </row>
    <row r="523">
      <c r="B523" s="12">
        <v>3.0</v>
      </c>
      <c r="C523" s="13"/>
      <c r="D523" s="13"/>
      <c r="E523" s="13"/>
      <c r="F523" s="13"/>
      <c r="G523" s="14" t="s">
        <v>9</v>
      </c>
      <c r="H523" s="15">
        <f>H480 - SUMIF(F521:F530, "SR CASH", E521:E530)-SUMIF(F547:F549, "SR CASH", E547:E549)-SUMIF(F541:F543, "SR CASH", E541:E543)+SUMIF(F535:F537, "SR CASH", E535:E537)+SUMIF(F553:F558, "SR CASH", E553:E558)</f>
        <v>1633</v>
      </c>
    </row>
    <row r="524">
      <c r="B524" s="12">
        <v>4.0</v>
      </c>
      <c r="C524" s="13"/>
      <c r="D524" s="13"/>
      <c r="E524" s="13"/>
      <c r="F524" s="13"/>
      <c r="G524" s="14" t="s">
        <v>10</v>
      </c>
      <c r="H524" s="15">
        <f>H481 - SUMIF(F521:F530, "DP CASH", E521:E530)-SUMIF(F547:F549, "DP CASH", E547:E549)-SUMIF(F541:F543, "DP CASH", E541:E543)+SUMIF(F535:F537, "DP CASH", E535:E537)+SUMIF(F553:F558, "DP CASH", E553:E558)</f>
        <v>839</v>
      </c>
    </row>
    <row r="525">
      <c r="B525" s="12">
        <v>5.0</v>
      </c>
      <c r="C525" s="13"/>
      <c r="D525" s="13"/>
      <c r="E525" s="13"/>
      <c r="F525" s="13"/>
      <c r="G525" s="14" t="s">
        <v>11</v>
      </c>
      <c r="H525" s="15">
        <f>H482 - SUMIF(F521:F530, "SR A/C - TDCC", E521:E530)-SUMIF(F547:F549, "SR A/C - TDCC", E547:E549)-SUMIF(F541:F543, "SR A/C - TDCC", E541:E543)+SUMIF(F535:F537, "SR A/C - TDCC", E535:E537)+SUMIF(F553:F558, "SR A/C - TDCC", E553:E558)</f>
        <v>106373.4</v>
      </c>
    </row>
    <row r="526">
      <c r="B526" s="12">
        <v>6.0</v>
      </c>
      <c r="C526" s="12"/>
      <c r="D526" s="12"/>
      <c r="E526" s="12"/>
      <c r="F526" s="12"/>
      <c r="G526" s="14" t="s">
        <v>12</v>
      </c>
      <c r="H526" s="15">
        <f>H483 - SUMIF(F521:F530, "DP A/C - IPPB", E521:E530)-SUMIF(F547:F549, "DP A/C - IPPB", E547:E549)-SUMIF(F541:F543, "DP A/C - IPPB", E541:E543)+SUMIF(F535:F537, "DP A/C - IPPB", E535:E537)+SUMIF(F553:F558, "DP A/C - IPPB", E553:E558)</f>
        <v>50</v>
      </c>
    </row>
    <row r="527">
      <c r="B527" s="12">
        <v>7.0</v>
      </c>
      <c r="C527" s="12"/>
      <c r="D527" s="12"/>
      <c r="E527" s="12"/>
      <c r="F527" s="12"/>
      <c r="G527" s="16"/>
      <c r="H527" s="5"/>
    </row>
    <row r="528">
      <c r="B528" s="12">
        <v>8.0</v>
      </c>
      <c r="C528" s="12"/>
      <c r="D528" s="12"/>
      <c r="E528" s="12"/>
      <c r="F528" s="12"/>
      <c r="G528" s="17" t="s">
        <v>13</v>
      </c>
      <c r="H528" s="5"/>
    </row>
    <row r="529">
      <c r="B529" s="12">
        <v>9.0</v>
      </c>
      <c r="C529" s="12"/>
      <c r="D529" s="12"/>
      <c r="E529" s="12"/>
      <c r="F529" s="12"/>
      <c r="G529" s="18">
        <f>E531+G486</f>
        <v>0</v>
      </c>
      <c r="H529" s="5"/>
    </row>
    <row r="530">
      <c r="B530" s="12">
        <v>10.0</v>
      </c>
      <c r="C530" s="12"/>
      <c r="D530" s="12"/>
      <c r="E530" s="12"/>
      <c r="F530" s="12"/>
      <c r="G530" s="19" t="s">
        <v>14</v>
      </c>
      <c r="H530" s="5"/>
    </row>
    <row r="531">
      <c r="B531" s="20" t="s">
        <v>15</v>
      </c>
      <c r="C531" s="4"/>
      <c r="D531" s="5"/>
      <c r="E531" s="9">
        <f>SUM(E521:E530)</f>
        <v>0</v>
      </c>
      <c r="F531" s="12"/>
      <c r="G531" s="16">
        <f>E538+G488</f>
        <v>0</v>
      </c>
      <c r="H531" s="5"/>
    </row>
    <row r="532">
      <c r="B532" s="16"/>
      <c r="C532" s="4"/>
      <c r="D532" s="4"/>
      <c r="E532" s="4"/>
      <c r="F532" s="5"/>
      <c r="G532" s="21" t="s">
        <v>16</v>
      </c>
      <c r="H532" s="5"/>
      <c r="I532" s="1"/>
    </row>
    <row r="533">
      <c r="B533" s="22" t="s">
        <v>17</v>
      </c>
      <c r="C533" s="4"/>
      <c r="D533" s="4"/>
      <c r="E533" s="4"/>
      <c r="F533" s="5"/>
      <c r="G533" s="16">
        <f>E544+G490-SUMIF(C535:C537,"Reimbursement",E535:E537)</f>
        <v>0</v>
      </c>
      <c r="H533" s="5"/>
    </row>
    <row r="534">
      <c r="B534" s="9" t="s">
        <v>2</v>
      </c>
      <c r="C534" s="23" t="s">
        <v>18</v>
      </c>
      <c r="D534" s="20" t="s">
        <v>4</v>
      </c>
      <c r="E534" s="9" t="s">
        <v>5</v>
      </c>
      <c r="F534" s="9" t="s">
        <v>6</v>
      </c>
      <c r="G534" s="24" t="s">
        <v>19</v>
      </c>
      <c r="H534" s="5"/>
    </row>
    <row r="535">
      <c r="B535" s="12">
        <v>1.0</v>
      </c>
      <c r="C535" s="28"/>
      <c r="D535" s="12"/>
      <c r="E535" s="12"/>
      <c r="F535" s="12"/>
      <c r="G535" s="26">
        <f>E550+G492</f>
        <v>0</v>
      </c>
      <c r="H535" s="5"/>
    </row>
    <row r="536">
      <c r="B536" s="12">
        <v>2.0</v>
      </c>
      <c r="C536" s="28"/>
      <c r="D536" s="12"/>
      <c r="E536" s="12"/>
      <c r="F536" s="12"/>
      <c r="G536" s="27"/>
      <c r="H536" s="8"/>
    </row>
    <row r="537">
      <c r="B537" s="12">
        <v>3.0</v>
      </c>
      <c r="C537" s="28"/>
      <c r="D537" s="12"/>
      <c r="E537" s="12"/>
      <c r="F537" s="12"/>
      <c r="G537" s="29"/>
      <c r="H537" s="30"/>
    </row>
    <row r="538">
      <c r="B538" s="20" t="s">
        <v>15</v>
      </c>
      <c r="C538" s="4"/>
      <c r="D538" s="5"/>
      <c r="E538" s="9">
        <f>SUM(E535:E537)</f>
        <v>0</v>
      </c>
      <c r="F538" s="12"/>
      <c r="G538" s="29"/>
      <c r="H538" s="30"/>
    </row>
    <row r="539">
      <c r="B539" s="31" t="s">
        <v>20</v>
      </c>
      <c r="C539" s="4"/>
      <c r="D539" s="4"/>
      <c r="E539" s="4"/>
      <c r="F539" s="5"/>
      <c r="G539" s="29"/>
      <c r="H539" s="30"/>
    </row>
    <row r="540">
      <c r="B540" s="9" t="s">
        <v>2</v>
      </c>
      <c r="C540" s="23" t="s">
        <v>21</v>
      </c>
      <c r="D540" s="20" t="s">
        <v>4</v>
      </c>
      <c r="E540" s="9" t="s">
        <v>5</v>
      </c>
      <c r="F540" s="9" t="s">
        <v>6</v>
      </c>
      <c r="G540" s="29"/>
      <c r="H540" s="30"/>
    </row>
    <row r="541">
      <c r="B541" s="12">
        <v>1.0</v>
      </c>
      <c r="C541" s="28"/>
      <c r="D541" s="12"/>
      <c r="E541" s="12"/>
      <c r="F541" s="12"/>
      <c r="G541" s="29"/>
      <c r="H541" s="30"/>
    </row>
    <row r="542">
      <c r="B542" s="12">
        <v>2.0</v>
      </c>
      <c r="C542" s="13"/>
      <c r="D542" s="12"/>
      <c r="E542" s="12"/>
      <c r="F542" s="12"/>
      <c r="G542" s="29"/>
      <c r="H542" s="30"/>
    </row>
    <row r="543">
      <c r="B543" s="12">
        <v>3.0</v>
      </c>
      <c r="C543" s="13"/>
      <c r="D543" s="12"/>
      <c r="E543" s="12"/>
      <c r="F543" s="12"/>
      <c r="G543" s="29"/>
      <c r="H543" s="30"/>
    </row>
    <row r="544">
      <c r="B544" s="20" t="s">
        <v>15</v>
      </c>
      <c r="C544" s="4"/>
      <c r="D544" s="5"/>
      <c r="E544" s="9">
        <f>SUM(E541:E543)</f>
        <v>0</v>
      </c>
      <c r="F544" s="12"/>
      <c r="G544" s="29"/>
      <c r="H544" s="30"/>
    </row>
    <row r="545">
      <c r="B545" s="32" t="s">
        <v>22</v>
      </c>
      <c r="C545" s="4"/>
      <c r="D545" s="4"/>
      <c r="E545" s="4"/>
      <c r="F545" s="5"/>
      <c r="G545" s="29"/>
      <c r="H545" s="30"/>
    </row>
    <row r="546">
      <c r="B546" s="9" t="s">
        <v>2</v>
      </c>
      <c r="C546" s="23" t="s">
        <v>23</v>
      </c>
      <c r="D546" s="20" t="s">
        <v>4</v>
      </c>
      <c r="E546" s="9" t="s">
        <v>5</v>
      </c>
      <c r="F546" s="9" t="s">
        <v>6</v>
      </c>
      <c r="G546" s="29"/>
      <c r="H546" s="30"/>
    </row>
    <row r="547">
      <c r="B547" s="12">
        <v>1.0</v>
      </c>
      <c r="C547" s="28"/>
      <c r="D547" s="12"/>
      <c r="E547" s="12"/>
      <c r="F547" s="12"/>
      <c r="G547" s="29"/>
      <c r="H547" s="30"/>
    </row>
    <row r="548">
      <c r="B548" s="12">
        <v>2.0</v>
      </c>
      <c r="C548" s="13"/>
      <c r="D548" s="12"/>
      <c r="E548" s="12"/>
      <c r="F548" s="12"/>
      <c r="G548" s="29"/>
      <c r="H548" s="30"/>
    </row>
    <row r="549">
      <c r="B549" s="12">
        <v>3.0</v>
      </c>
      <c r="C549" s="13"/>
      <c r="D549" s="12"/>
      <c r="E549" s="12"/>
      <c r="F549" s="12"/>
      <c r="G549" s="29"/>
      <c r="H549" s="30"/>
    </row>
    <row r="550">
      <c r="B550" s="20" t="s">
        <v>15</v>
      </c>
      <c r="C550" s="4"/>
      <c r="D550" s="5"/>
      <c r="E550" s="9">
        <f>SUM(E547:E549)</f>
        <v>0</v>
      </c>
      <c r="F550" s="12"/>
      <c r="G550" s="29"/>
      <c r="H550" s="30"/>
    </row>
    <row r="551">
      <c r="B551" s="32" t="s">
        <v>24</v>
      </c>
      <c r="C551" s="4"/>
      <c r="D551" s="4"/>
      <c r="E551" s="4"/>
      <c r="F551" s="5"/>
      <c r="G551" s="29"/>
      <c r="H551" s="30"/>
    </row>
    <row r="552">
      <c r="B552" s="9" t="s">
        <v>2</v>
      </c>
      <c r="C552" s="33" t="s">
        <v>25</v>
      </c>
      <c r="D552" s="33" t="s">
        <v>26</v>
      </c>
      <c r="E552" s="9" t="s">
        <v>5</v>
      </c>
      <c r="F552" s="9" t="s">
        <v>6</v>
      </c>
      <c r="G552" s="29"/>
      <c r="H552" s="30"/>
    </row>
    <row r="553">
      <c r="B553" s="12">
        <v>1.0</v>
      </c>
      <c r="C553" s="13"/>
      <c r="D553" s="13"/>
      <c r="E553" s="13"/>
      <c r="F553" s="13"/>
      <c r="G553" s="29"/>
      <c r="H553" s="30"/>
    </row>
    <row r="554">
      <c r="B554" s="12">
        <v>2.0</v>
      </c>
      <c r="C554" s="13"/>
      <c r="D554" s="13"/>
      <c r="E554" s="13"/>
      <c r="F554" s="13"/>
      <c r="G554" s="29"/>
      <c r="H554" s="30"/>
    </row>
    <row r="555">
      <c r="B555" s="12">
        <v>3.0</v>
      </c>
      <c r="C555" s="12"/>
      <c r="D555" s="12"/>
      <c r="E555" s="12"/>
      <c r="F555" s="12"/>
      <c r="G555" s="29"/>
      <c r="H555" s="30"/>
    </row>
    <row r="556">
      <c r="B556" s="12">
        <v>4.0</v>
      </c>
      <c r="C556" s="12"/>
      <c r="D556" s="12"/>
      <c r="E556" s="12"/>
      <c r="F556" s="12"/>
      <c r="G556" s="29"/>
      <c r="H556" s="30"/>
    </row>
    <row r="557">
      <c r="B557" s="12">
        <v>5.0</v>
      </c>
      <c r="C557" s="12"/>
      <c r="D557" s="12"/>
      <c r="E557" s="12"/>
      <c r="F557" s="12"/>
      <c r="G557" s="29"/>
      <c r="H557" s="30"/>
    </row>
    <row r="558">
      <c r="B558" s="12">
        <v>6.0</v>
      </c>
      <c r="C558" s="12"/>
      <c r="D558" s="12"/>
      <c r="E558" s="12"/>
      <c r="F558" s="12"/>
      <c r="G558" s="10"/>
      <c r="H558" s="11"/>
    </row>
    <row r="559">
      <c r="B559" s="34"/>
    </row>
    <row r="561">
      <c r="A561" s="1"/>
      <c r="B561" s="3">
        <v>45791.0</v>
      </c>
      <c r="C561" s="4"/>
      <c r="D561" s="4"/>
      <c r="E561" s="4"/>
      <c r="F561" s="4"/>
      <c r="G561" s="4"/>
      <c r="H561" s="5"/>
    </row>
    <row r="562">
      <c r="B562" s="6" t="s">
        <v>0</v>
      </c>
      <c r="C562" s="4"/>
      <c r="D562" s="4"/>
      <c r="E562" s="4"/>
      <c r="F562" s="5"/>
      <c r="G562" s="7" t="s">
        <v>1</v>
      </c>
      <c r="H562" s="8"/>
    </row>
    <row r="563">
      <c r="B563" s="9" t="s">
        <v>2</v>
      </c>
      <c r="C563" s="9" t="s">
        <v>3</v>
      </c>
      <c r="D563" s="9" t="s">
        <v>4</v>
      </c>
      <c r="E563" s="9" t="s">
        <v>5</v>
      </c>
      <c r="F563" s="9" t="s">
        <v>6</v>
      </c>
      <c r="G563" s="10"/>
      <c r="H563" s="11"/>
    </row>
    <row r="564">
      <c r="B564" s="12">
        <v>1.0</v>
      </c>
      <c r="C564" s="13"/>
      <c r="D564" s="13"/>
      <c r="E564" s="13"/>
      <c r="F564" s="12"/>
      <c r="G564" s="14" t="s">
        <v>7</v>
      </c>
      <c r="H564" s="15">
        <f>H521 - SUMIF(F564:F573, "SR A/C - HDFC", E564:E573)-SUMIF(F590:F592, "SR A/C - HDFC", E590:E592)-SUMIF(F584:F586, "SR A/C - HDFC", E584:E586)+SUMIF(F578:F580, "SR A/C - HDFC", E578:E580)+SUMIF(F596:F601, "SR A/C - HDFC", E596:E601)</f>
        <v>3303.73</v>
      </c>
    </row>
    <row r="565">
      <c r="B565" s="12">
        <v>2.0</v>
      </c>
      <c r="C565" s="13"/>
      <c r="D565" s="13"/>
      <c r="E565" s="13"/>
      <c r="F565" s="13"/>
      <c r="G565" s="14" t="s">
        <v>8</v>
      </c>
      <c r="H565" s="15">
        <f>H522 - SUMIF(F564:F573, "DP A/C - Salary", E564:E573)-SUMIF(F590:F592, "DP A/C - Salary", E590:E592)-SUMIF(F584:F586, "DP A/C - Salary", E584:E586)+SUMIF(F578:F580, "DP A/C - Salary", E578:E580)+SUMIF(F596:F601, "DP A/C - Salary", E596:E601)</f>
        <v>5928</v>
      </c>
    </row>
    <row r="566">
      <c r="B566" s="12">
        <v>3.0</v>
      </c>
      <c r="C566" s="13"/>
      <c r="D566" s="13"/>
      <c r="E566" s="13"/>
      <c r="F566" s="12"/>
      <c r="G566" s="14" t="s">
        <v>9</v>
      </c>
      <c r="H566" s="15">
        <f>H523 - SUMIF(F564:F573, "SR CASH", E564:E573)-SUMIF(F590:F592, "SR CASH", E590:E592)-SUMIF(F584:F586, "SR CASH", E584:E586)+SUMIF(F578:F580, "SR CASH", E578:E580)+SUMIF(F596:F601, "SR CASH", E596:E601)</f>
        <v>1633</v>
      </c>
    </row>
    <row r="567">
      <c r="B567" s="12">
        <v>4.0</v>
      </c>
      <c r="C567" s="12"/>
      <c r="D567" s="12"/>
      <c r="E567" s="12"/>
      <c r="F567" s="12"/>
      <c r="G567" s="14" t="s">
        <v>10</v>
      </c>
      <c r="H567" s="15">
        <f>H524 - SUMIF(F564:F573, "DP CASH", E564:E573)-SUMIF(F590:F592, "DP CASH", E590:E592)-SUMIF(F584:F586, "DP CASH", E584:E586)+SUMIF(F578:F580, "DP CASH", E578:E580)+SUMIF(F596:F601, "DP CASH", E596:E601)</f>
        <v>839</v>
      </c>
    </row>
    <row r="568">
      <c r="B568" s="12">
        <v>5.0</v>
      </c>
      <c r="C568" s="12"/>
      <c r="D568" s="12"/>
      <c r="E568" s="12"/>
      <c r="F568" s="12"/>
      <c r="G568" s="14" t="s">
        <v>11</v>
      </c>
      <c r="H568" s="15">
        <f>H525 - SUMIF(F564:F573, "SR A/C - TDCC", E564:E573)-SUMIF(F590:F592, "SR A/C - TDCC", E590:E592)-SUMIF(F584:F586, "SR A/C - TDCC", E584:E586)+SUMIF(F578:F580, "SR A/C - TDCC", E578:E580)+SUMIF(F596:F601, "SR A/C - TDCC", E596:E601)</f>
        <v>106373.4</v>
      </c>
    </row>
    <row r="569">
      <c r="B569" s="12">
        <v>6.0</v>
      </c>
      <c r="C569" s="12"/>
      <c r="D569" s="12"/>
      <c r="E569" s="12"/>
      <c r="F569" s="12"/>
      <c r="G569" s="14" t="s">
        <v>12</v>
      </c>
      <c r="H569" s="15">
        <f>H526 - SUMIF(F564:F573, "DP A/C - IPPB", E564:E573)-SUMIF(F590:F592, "DP A/C - IPPB", E590:E592)-SUMIF(F584:F586, "DP A/C - IPPB", E584:E586)+SUMIF(F578:F580, "DP A/C - IPPB", E578:E580)+SUMIF(F596:F601, "DP A/C - IPPB", E596:E601)</f>
        <v>50</v>
      </c>
    </row>
    <row r="570">
      <c r="B570" s="12">
        <v>7.0</v>
      </c>
      <c r="C570" s="12"/>
      <c r="D570" s="12"/>
      <c r="E570" s="12"/>
      <c r="F570" s="12"/>
      <c r="G570" s="16"/>
      <c r="H570" s="5"/>
    </row>
    <row r="571">
      <c r="B571" s="12">
        <v>8.0</v>
      </c>
      <c r="C571" s="12"/>
      <c r="D571" s="12"/>
      <c r="E571" s="12"/>
      <c r="F571" s="12"/>
      <c r="G571" s="17" t="s">
        <v>13</v>
      </c>
      <c r="H571" s="5"/>
    </row>
    <row r="572">
      <c r="B572" s="12">
        <v>9.0</v>
      </c>
      <c r="C572" s="12"/>
      <c r="D572" s="12"/>
      <c r="E572" s="12"/>
      <c r="F572" s="12"/>
      <c r="G572" s="18">
        <f>E574+G529</f>
        <v>0</v>
      </c>
      <c r="H572" s="5"/>
    </row>
    <row r="573">
      <c r="B573" s="12">
        <v>10.0</v>
      </c>
      <c r="C573" s="12"/>
      <c r="D573" s="12"/>
      <c r="E573" s="12"/>
      <c r="F573" s="12"/>
      <c r="G573" s="19" t="s">
        <v>14</v>
      </c>
      <c r="H573" s="5"/>
    </row>
    <row r="574">
      <c r="B574" s="20" t="s">
        <v>15</v>
      </c>
      <c r="C574" s="4"/>
      <c r="D574" s="5"/>
      <c r="E574" s="9">
        <f>SUM(E564:E573)</f>
        <v>0</v>
      </c>
      <c r="F574" s="12"/>
      <c r="G574" s="16">
        <f>E581+G531</f>
        <v>0</v>
      </c>
      <c r="H574" s="5"/>
    </row>
    <row r="575">
      <c r="B575" s="16"/>
      <c r="C575" s="4"/>
      <c r="D575" s="4"/>
      <c r="E575" s="4"/>
      <c r="F575" s="5"/>
      <c r="G575" s="21" t="s">
        <v>16</v>
      </c>
      <c r="H575" s="5"/>
      <c r="I575" s="1"/>
    </row>
    <row r="576">
      <c r="B576" s="22" t="s">
        <v>17</v>
      </c>
      <c r="C576" s="4"/>
      <c r="D576" s="4"/>
      <c r="E576" s="4"/>
      <c r="F576" s="5"/>
      <c r="G576" s="16">
        <f>E587+G533-SUMIF(C578:C580,"Reimbursement",E578:E580)</f>
        <v>0</v>
      </c>
      <c r="H576" s="5"/>
    </row>
    <row r="577">
      <c r="B577" s="9" t="s">
        <v>2</v>
      </c>
      <c r="C577" s="23" t="s">
        <v>18</v>
      </c>
      <c r="D577" s="20" t="s">
        <v>4</v>
      </c>
      <c r="E577" s="9" t="s">
        <v>5</v>
      </c>
      <c r="F577" s="9" t="s">
        <v>6</v>
      </c>
      <c r="G577" s="24" t="s">
        <v>19</v>
      </c>
      <c r="H577" s="5"/>
    </row>
    <row r="578">
      <c r="B578" s="12">
        <v>1.0</v>
      </c>
      <c r="C578" s="25"/>
      <c r="D578" s="13"/>
      <c r="E578" s="13"/>
      <c r="F578" s="13"/>
      <c r="G578" s="26">
        <f>E593+G535</f>
        <v>0</v>
      </c>
      <c r="H578" s="5"/>
    </row>
    <row r="579">
      <c r="B579" s="12">
        <v>2.0</v>
      </c>
      <c r="C579" s="28"/>
      <c r="D579" s="12"/>
      <c r="E579" s="12"/>
      <c r="F579" s="12"/>
      <c r="G579" s="27"/>
      <c r="H579" s="8"/>
    </row>
    <row r="580">
      <c r="B580" s="12">
        <v>3.0</v>
      </c>
      <c r="C580" s="28"/>
      <c r="D580" s="12"/>
      <c r="E580" s="12"/>
      <c r="F580" s="12"/>
      <c r="G580" s="29"/>
      <c r="H580" s="30"/>
    </row>
    <row r="581">
      <c r="B581" s="20" t="s">
        <v>15</v>
      </c>
      <c r="C581" s="4"/>
      <c r="D581" s="5"/>
      <c r="E581" s="9">
        <f>SUM(E578:E580)</f>
        <v>0</v>
      </c>
      <c r="F581" s="12"/>
      <c r="G581" s="29"/>
      <c r="H581" s="30"/>
    </row>
    <row r="582">
      <c r="B582" s="31" t="s">
        <v>20</v>
      </c>
      <c r="C582" s="4"/>
      <c r="D582" s="4"/>
      <c r="E582" s="4"/>
      <c r="F582" s="5"/>
      <c r="G582" s="29"/>
      <c r="H582" s="30"/>
    </row>
    <row r="583">
      <c r="B583" s="9" t="s">
        <v>2</v>
      </c>
      <c r="C583" s="23" t="s">
        <v>21</v>
      </c>
      <c r="D583" s="20" t="s">
        <v>4</v>
      </c>
      <c r="E583" s="9" t="s">
        <v>5</v>
      </c>
      <c r="F583" s="9" t="s">
        <v>6</v>
      </c>
      <c r="G583" s="29"/>
      <c r="H583" s="30"/>
    </row>
    <row r="584">
      <c r="B584" s="12">
        <v>1.0</v>
      </c>
      <c r="C584" s="28"/>
      <c r="D584" s="12"/>
      <c r="E584" s="12"/>
      <c r="F584" s="12"/>
      <c r="G584" s="29"/>
      <c r="H584" s="30"/>
    </row>
    <row r="585">
      <c r="B585" s="12">
        <v>2.0</v>
      </c>
      <c r="C585" s="13"/>
      <c r="D585" s="12"/>
      <c r="E585" s="12"/>
      <c r="F585" s="12"/>
      <c r="G585" s="29"/>
      <c r="H585" s="30"/>
    </row>
    <row r="586">
      <c r="B586" s="12">
        <v>3.0</v>
      </c>
      <c r="C586" s="13"/>
      <c r="D586" s="12"/>
      <c r="E586" s="12"/>
      <c r="F586" s="12"/>
      <c r="G586" s="29"/>
      <c r="H586" s="30"/>
    </row>
    <row r="587">
      <c r="B587" s="20" t="s">
        <v>15</v>
      </c>
      <c r="C587" s="4"/>
      <c r="D587" s="5"/>
      <c r="E587" s="9">
        <f>SUM(E584:E586)</f>
        <v>0</v>
      </c>
      <c r="F587" s="12"/>
      <c r="G587" s="29"/>
      <c r="H587" s="30"/>
    </row>
    <row r="588">
      <c r="B588" s="32" t="s">
        <v>22</v>
      </c>
      <c r="C588" s="4"/>
      <c r="D588" s="4"/>
      <c r="E588" s="4"/>
      <c r="F588" s="5"/>
      <c r="G588" s="29"/>
      <c r="H588" s="30"/>
    </row>
    <row r="589">
      <c r="B589" s="9" t="s">
        <v>2</v>
      </c>
      <c r="C589" s="23" t="s">
        <v>23</v>
      </c>
      <c r="D589" s="20" t="s">
        <v>4</v>
      </c>
      <c r="E589" s="9" t="s">
        <v>5</v>
      </c>
      <c r="F589" s="9" t="s">
        <v>6</v>
      </c>
      <c r="G589" s="29"/>
      <c r="H589" s="30"/>
    </row>
    <row r="590">
      <c r="B590" s="12">
        <v>1.0</v>
      </c>
      <c r="C590" s="28"/>
      <c r="D590" s="12"/>
      <c r="E590" s="12"/>
      <c r="F590" s="12"/>
      <c r="G590" s="29"/>
      <c r="H590" s="30"/>
    </row>
    <row r="591">
      <c r="B591" s="12">
        <v>2.0</v>
      </c>
      <c r="C591" s="13"/>
      <c r="D591" s="12"/>
      <c r="E591" s="12"/>
      <c r="F591" s="12"/>
      <c r="G591" s="29"/>
      <c r="H591" s="30"/>
    </row>
    <row r="592">
      <c r="B592" s="12">
        <v>3.0</v>
      </c>
      <c r="C592" s="13"/>
      <c r="D592" s="12"/>
      <c r="E592" s="12"/>
      <c r="F592" s="12"/>
      <c r="G592" s="29"/>
      <c r="H592" s="30"/>
    </row>
    <row r="593">
      <c r="B593" s="20" t="s">
        <v>15</v>
      </c>
      <c r="C593" s="4"/>
      <c r="D593" s="5"/>
      <c r="E593" s="9">
        <f>SUM(E590:E592)</f>
        <v>0</v>
      </c>
      <c r="F593" s="12"/>
      <c r="G593" s="29"/>
      <c r="H593" s="30"/>
    </row>
    <row r="594">
      <c r="B594" s="32" t="s">
        <v>24</v>
      </c>
      <c r="C594" s="4"/>
      <c r="D594" s="4"/>
      <c r="E594" s="4"/>
      <c r="F594" s="5"/>
      <c r="G594" s="29"/>
      <c r="H594" s="30"/>
    </row>
    <row r="595">
      <c r="B595" s="9" t="s">
        <v>2</v>
      </c>
      <c r="C595" s="33" t="s">
        <v>25</v>
      </c>
      <c r="D595" s="33" t="s">
        <v>26</v>
      </c>
      <c r="E595" s="9" t="s">
        <v>5</v>
      </c>
      <c r="F595" s="9" t="s">
        <v>6</v>
      </c>
      <c r="G595" s="29"/>
      <c r="H595" s="30"/>
    </row>
    <row r="596">
      <c r="B596" s="12">
        <v>1.0</v>
      </c>
      <c r="C596" s="13"/>
      <c r="D596" s="13"/>
      <c r="E596" s="12"/>
      <c r="F596" s="12"/>
      <c r="G596" s="29"/>
      <c r="H596" s="30"/>
    </row>
    <row r="597">
      <c r="B597" s="12">
        <v>2.0</v>
      </c>
      <c r="C597" s="13"/>
      <c r="D597" s="13"/>
      <c r="E597" s="12"/>
      <c r="F597" s="12"/>
      <c r="G597" s="29"/>
      <c r="H597" s="30"/>
    </row>
    <row r="598">
      <c r="B598" s="12">
        <v>3.0</v>
      </c>
      <c r="C598" s="12"/>
      <c r="D598" s="12"/>
      <c r="E598" s="12"/>
      <c r="F598" s="12"/>
      <c r="G598" s="29"/>
      <c r="H598" s="30"/>
    </row>
    <row r="599">
      <c r="B599" s="12">
        <v>4.0</v>
      </c>
      <c r="C599" s="12"/>
      <c r="D599" s="12"/>
      <c r="E599" s="12"/>
      <c r="F599" s="12"/>
      <c r="G599" s="29"/>
      <c r="H599" s="30"/>
    </row>
    <row r="600">
      <c r="B600" s="12">
        <v>5.0</v>
      </c>
      <c r="C600" s="12"/>
      <c r="D600" s="12"/>
      <c r="E600" s="12"/>
      <c r="F600" s="12"/>
      <c r="G600" s="29"/>
      <c r="H600" s="30"/>
    </row>
    <row r="601">
      <c r="B601" s="12">
        <v>6.0</v>
      </c>
      <c r="C601" s="12"/>
      <c r="D601" s="12"/>
      <c r="E601" s="12"/>
      <c r="F601" s="12"/>
      <c r="G601" s="10"/>
      <c r="H601" s="11"/>
    </row>
    <row r="602">
      <c r="B602" s="34"/>
    </row>
    <row r="604">
      <c r="A604" s="1"/>
      <c r="B604" s="3">
        <v>45792.0</v>
      </c>
      <c r="C604" s="4"/>
      <c r="D604" s="4"/>
      <c r="E604" s="4"/>
      <c r="F604" s="4"/>
      <c r="G604" s="4"/>
      <c r="H604" s="5"/>
    </row>
    <row r="605">
      <c r="B605" s="6" t="s">
        <v>0</v>
      </c>
      <c r="C605" s="4"/>
      <c r="D605" s="4"/>
      <c r="E605" s="4"/>
      <c r="F605" s="5"/>
      <c r="G605" s="7" t="s">
        <v>1</v>
      </c>
      <c r="H605" s="8"/>
    </row>
    <row r="606">
      <c r="B606" s="9" t="s">
        <v>2</v>
      </c>
      <c r="C606" s="9" t="s">
        <v>3</v>
      </c>
      <c r="D606" s="9" t="s">
        <v>4</v>
      </c>
      <c r="E606" s="9" t="s">
        <v>5</v>
      </c>
      <c r="F606" s="9" t="s">
        <v>6</v>
      </c>
      <c r="G606" s="10"/>
      <c r="H606" s="11"/>
    </row>
    <row r="607">
      <c r="B607" s="12">
        <v>1.0</v>
      </c>
      <c r="C607" s="13"/>
      <c r="D607" s="12"/>
      <c r="E607" s="12"/>
      <c r="F607" s="12"/>
      <c r="G607" s="14" t="s">
        <v>7</v>
      </c>
      <c r="H607" s="15">
        <f>H564 - SUMIF(F607:F616, "SR A/C - HDFC", E607:E616)-SUMIF(F633:F635, "SR A/C - HDFC", E633:E635)-SUMIF(F627:F629, "SR A/C - HDFC", E627:E629)+SUMIF(F621:F623, "SR A/C - HDFC", E621:E623)+SUMIF(F639:F644, "SR A/C - HDFC", E639:E644)</f>
        <v>3303.73</v>
      </c>
    </row>
    <row r="608">
      <c r="B608" s="12">
        <v>2.0</v>
      </c>
      <c r="C608" s="12"/>
      <c r="D608" s="12"/>
      <c r="E608" s="12"/>
      <c r="F608" s="12"/>
      <c r="G608" s="14" t="s">
        <v>8</v>
      </c>
      <c r="H608" s="15">
        <f>H565 - SUMIF(F607:F616, "DP A/C - Salary", E607:E616)-SUMIF(F633:F635, "DP A/C - Salary", E633:E635)-SUMIF(F627:F629, "DP A/C - Salary", E627:E629)+SUMIF(F621:F623, "DP A/C - Salary", E621:E623)+SUMIF(F639:F644, "DP A/C - Salary", E639:E644)</f>
        <v>5928</v>
      </c>
    </row>
    <row r="609">
      <c r="B609" s="12">
        <v>3.0</v>
      </c>
      <c r="C609" s="12"/>
      <c r="D609" s="12"/>
      <c r="E609" s="12"/>
      <c r="F609" s="12"/>
      <c r="G609" s="14" t="s">
        <v>9</v>
      </c>
      <c r="H609" s="15">
        <f>H566 - SUMIF(F607:F616, "SR CASH", E607:E616)-SUMIF(F633:F635, "SR CASH", E633:E635)-SUMIF(F627:F629, "SR CASH", E627:E629)+SUMIF(F621:F623, "SR CASH", E621:E623)+SUMIF(F639:F644, "SR CASH", E639:E644)</f>
        <v>1633</v>
      </c>
    </row>
    <row r="610">
      <c r="B610" s="12">
        <v>4.0</v>
      </c>
      <c r="C610" s="12"/>
      <c r="D610" s="12"/>
      <c r="E610" s="12"/>
      <c r="F610" s="12"/>
      <c r="G610" s="14" t="s">
        <v>10</v>
      </c>
      <c r="H610" s="15">
        <f>H567 - SUMIF(F607:F616, "DP CASH", E607:E616)-SUMIF(F633:F635, "DP CASH", E633:E635)-SUMIF(F627:F629, "DP CASH", E627:E629)+SUMIF(F621:F623, "DP CASH", E621:E623)+SUMIF(F639:F644, "DP CASH", E639:E644)</f>
        <v>839</v>
      </c>
    </row>
    <row r="611">
      <c r="B611" s="12">
        <v>5.0</v>
      </c>
      <c r="C611" s="12"/>
      <c r="D611" s="12"/>
      <c r="E611" s="12"/>
      <c r="F611" s="12"/>
      <c r="G611" s="14" t="s">
        <v>11</v>
      </c>
      <c r="H611" s="15">
        <f>H568 - SUMIF(F607:F616, "SR A/C - TDCC", E607:E616)-SUMIF(F633:F635, "SR A/C - TDCC", E633:E635)-SUMIF(F627:F629, "SR A/C - TDCC", E627:E629)+SUMIF(F621:F623, "SR A/C - TDCC", E621:E623)+SUMIF(F639:F644, "SR A/C - TDCC", E639:E644)</f>
        <v>106373.4</v>
      </c>
    </row>
    <row r="612">
      <c r="B612" s="12">
        <v>6.0</v>
      </c>
      <c r="C612" s="12"/>
      <c r="D612" s="12"/>
      <c r="E612" s="12"/>
      <c r="F612" s="12"/>
      <c r="G612" s="14" t="s">
        <v>12</v>
      </c>
      <c r="H612" s="15">
        <f>H569 - SUMIF(F607:F616, "DP A/C - IPPB", E607:E616)-SUMIF(F633:F635, "DP A/C - IPPB", E633:E635)-SUMIF(F627:F629, "DP A/C - IPPB", E627:E629)+SUMIF(F621:F623, "DP A/C - IPPB", E621:E623)+SUMIF(F639:F644, "DP A/C - IPPB", E639:E644)</f>
        <v>50</v>
      </c>
    </row>
    <row r="613">
      <c r="B613" s="12">
        <v>7.0</v>
      </c>
      <c r="C613" s="12"/>
      <c r="D613" s="12"/>
      <c r="E613" s="12"/>
      <c r="F613" s="12"/>
      <c r="G613" s="16"/>
      <c r="H613" s="5"/>
    </row>
    <row r="614">
      <c r="B614" s="12">
        <v>8.0</v>
      </c>
      <c r="C614" s="12"/>
      <c r="D614" s="12"/>
      <c r="E614" s="12"/>
      <c r="F614" s="12"/>
      <c r="G614" s="17" t="s">
        <v>13</v>
      </c>
      <c r="H614" s="5"/>
    </row>
    <row r="615">
      <c r="B615" s="12">
        <v>9.0</v>
      </c>
      <c r="C615" s="12"/>
      <c r="D615" s="12"/>
      <c r="E615" s="12"/>
      <c r="F615" s="12"/>
      <c r="G615" s="18">
        <f>E617+G572</f>
        <v>0</v>
      </c>
      <c r="H615" s="5"/>
    </row>
    <row r="616">
      <c r="B616" s="12">
        <v>10.0</v>
      </c>
      <c r="C616" s="12"/>
      <c r="D616" s="12"/>
      <c r="E616" s="12"/>
      <c r="F616" s="12"/>
      <c r="G616" s="19" t="s">
        <v>14</v>
      </c>
      <c r="H616" s="5"/>
    </row>
    <row r="617">
      <c r="B617" s="20" t="s">
        <v>15</v>
      </c>
      <c r="C617" s="4"/>
      <c r="D617" s="5"/>
      <c r="E617" s="9">
        <f>SUM(E607:E616)</f>
        <v>0</v>
      </c>
      <c r="F617" s="12"/>
      <c r="G617" s="16">
        <f>E624+G574</f>
        <v>0</v>
      </c>
      <c r="H617" s="5"/>
    </row>
    <row r="618">
      <c r="B618" s="16"/>
      <c r="C618" s="4"/>
      <c r="D618" s="4"/>
      <c r="E618" s="4"/>
      <c r="F618" s="5"/>
      <c r="G618" s="21" t="s">
        <v>16</v>
      </c>
      <c r="H618" s="5"/>
      <c r="I618" s="1"/>
    </row>
    <row r="619">
      <c r="B619" s="22" t="s">
        <v>17</v>
      </c>
      <c r="C619" s="4"/>
      <c r="D619" s="4"/>
      <c r="E619" s="4"/>
      <c r="F619" s="5"/>
      <c r="G619" s="16">
        <f>E630+G576-SUMIF(C621:C623,"Reimbursement",E621:E623)</f>
        <v>0</v>
      </c>
      <c r="H619" s="5"/>
    </row>
    <row r="620">
      <c r="B620" s="9" t="s">
        <v>2</v>
      </c>
      <c r="C620" s="23" t="s">
        <v>18</v>
      </c>
      <c r="D620" s="20" t="s">
        <v>4</v>
      </c>
      <c r="E620" s="9" t="s">
        <v>5</v>
      </c>
      <c r="F620" s="9" t="s">
        <v>6</v>
      </c>
      <c r="G620" s="24" t="s">
        <v>19</v>
      </c>
      <c r="H620" s="5"/>
    </row>
    <row r="621">
      <c r="B621" s="12">
        <v>1.0</v>
      </c>
      <c r="C621" s="25"/>
      <c r="D621" s="13"/>
      <c r="E621" s="13"/>
      <c r="F621" s="13"/>
      <c r="G621" s="26">
        <f>E636+G578</f>
        <v>0</v>
      </c>
      <c r="H621" s="5"/>
    </row>
    <row r="622">
      <c r="B622" s="12">
        <v>2.0</v>
      </c>
      <c r="C622" s="28"/>
      <c r="D622" s="12"/>
      <c r="E622" s="12"/>
      <c r="F622" s="12"/>
      <c r="G622" s="27"/>
      <c r="H622" s="8"/>
    </row>
    <row r="623">
      <c r="B623" s="12">
        <v>3.0</v>
      </c>
      <c r="C623" s="28"/>
      <c r="D623" s="12"/>
      <c r="E623" s="12"/>
      <c r="F623" s="12"/>
      <c r="G623" s="29"/>
      <c r="H623" s="30"/>
    </row>
    <row r="624">
      <c r="B624" s="20" t="s">
        <v>15</v>
      </c>
      <c r="C624" s="4"/>
      <c r="D624" s="5"/>
      <c r="E624" s="9">
        <f>SUM(E621:E623)</f>
        <v>0</v>
      </c>
      <c r="F624" s="12"/>
      <c r="G624" s="29"/>
      <c r="H624" s="30"/>
    </row>
    <row r="625">
      <c r="B625" s="31" t="s">
        <v>20</v>
      </c>
      <c r="C625" s="4"/>
      <c r="D625" s="4"/>
      <c r="E625" s="4"/>
      <c r="F625" s="5"/>
      <c r="G625" s="29"/>
      <c r="H625" s="30"/>
    </row>
    <row r="626">
      <c r="B626" s="9" t="s">
        <v>2</v>
      </c>
      <c r="C626" s="23" t="s">
        <v>21</v>
      </c>
      <c r="D626" s="20" t="s">
        <v>4</v>
      </c>
      <c r="E626" s="9" t="s">
        <v>5</v>
      </c>
      <c r="F626" s="9" t="s">
        <v>6</v>
      </c>
      <c r="G626" s="29"/>
      <c r="H626" s="30"/>
    </row>
    <row r="627">
      <c r="B627" s="12">
        <v>1.0</v>
      </c>
      <c r="C627" s="28"/>
      <c r="D627" s="12"/>
      <c r="E627" s="12"/>
      <c r="F627" s="12"/>
      <c r="G627" s="29"/>
      <c r="H627" s="30"/>
    </row>
    <row r="628">
      <c r="B628" s="12">
        <v>2.0</v>
      </c>
      <c r="C628" s="13"/>
      <c r="D628" s="12"/>
      <c r="E628" s="12"/>
      <c r="F628" s="12"/>
      <c r="G628" s="29"/>
      <c r="H628" s="30"/>
    </row>
    <row r="629">
      <c r="B629" s="12">
        <v>3.0</v>
      </c>
      <c r="C629" s="13"/>
      <c r="D629" s="12"/>
      <c r="E629" s="12"/>
      <c r="F629" s="12"/>
      <c r="G629" s="29"/>
      <c r="H629" s="30"/>
    </row>
    <row r="630">
      <c r="B630" s="20" t="s">
        <v>15</v>
      </c>
      <c r="C630" s="4"/>
      <c r="D630" s="5"/>
      <c r="E630" s="9">
        <f>SUM(E627:E629)</f>
        <v>0</v>
      </c>
      <c r="F630" s="12"/>
      <c r="G630" s="29"/>
      <c r="H630" s="30"/>
    </row>
    <row r="631">
      <c r="B631" s="32" t="s">
        <v>22</v>
      </c>
      <c r="C631" s="4"/>
      <c r="D631" s="4"/>
      <c r="E631" s="4"/>
      <c r="F631" s="5"/>
      <c r="G631" s="29"/>
      <c r="H631" s="30"/>
    </row>
    <row r="632">
      <c r="B632" s="9" t="s">
        <v>2</v>
      </c>
      <c r="C632" s="23" t="s">
        <v>23</v>
      </c>
      <c r="D632" s="20" t="s">
        <v>4</v>
      </c>
      <c r="E632" s="9" t="s">
        <v>5</v>
      </c>
      <c r="F632" s="9" t="s">
        <v>6</v>
      </c>
      <c r="G632" s="29"/>
      <c r="H632" s="30"/>
    </row>
    <row r="633">
      <c r="B633" s="12">
        <v>1.0</v>
      </c>
      <c r="C633" s="25"/>
      <c r="D633" s="13"/>
      <c r="E633" s="13"/>
      <c r="F633" s="13"/>
      <c r="G633" s="29"/>
      <c r="H633" s="30"/>
    </row>
    <row r="634">
      <c r="B634" s="12">
        <v>2.0</v>
      </c>
      <c r="C634" s="13"/>
      <c r="D634" s="12"/>
      <c r="E634" s="12"/>
      <c r="F634" s="12"/>
      <c r="G634" s="29"/>
      <c r="H634" s="30"/>
    </row>
    <row r="635">
      <c r="B635" s="12">
        <v>3.0</v>
      </c>
      <c r="C635" s="13"/>
      <c r="D635" s="12"/>
      <c r="E635" s="12"/>
      <c r="F635" s="12"/>
      <c r="G635" s="29"/>
      <c r="H635" s="30"/>
    </row>
    <row r="636">
      <c r="B636" s="20" t="s">
        <v>15</v>
      </c>
      <c r="C636" s="4"/>
      <c r="D636" s="5"/>
      <c r="E636" s="9">
        <f>SUM(E633:E635)</f>
        <v>0</v>
      </c>
      <c r="F636" s="12"/>
      <c r="G636" s="29"/>
      <c r="H636" s="30"/>
    </row>
    <row r="637">
      <c r="B637" s="32" t="s">
        <v>24</v>
      </c>
      <c r="C637" s="4"/>
      <c r="D637" s="4"/>
      <c r="E637" s="4"/>
      <c r="F637" s="5"/>
      <c r="G637" s="29"/>
      <c r="H637" s="30"/>
    </row>
    <row r="638">
      <c r="B638" s="9" t="s">
        <v>2</v>
      </c>
      <c r="C638" s="33" t="s">
        <v>25</v>
      </c>
      <c r="D638" s="33" t="s">
        <v>26</v>
      </c>
      <c r="E638" s="9" t="s">
        <v>5</v>
      </c>
      <c r="F638" s="9" t="s">
        <v>6</v>
      </c>
      <c r="G638" s="29"/>
      <c r="H638" s="30"/>
    </row>
    <row r="639">
      <c r="B639" s="12">
        <v>1.0</v>
      </c>
      <c r="C639" s="13"/>
      <c r="D639" s="13"/>
      <c r="E639" s="12"/>
      <c r="F639" s="12"/>
      <c r="G639" s="29"/>
      <c r="H639" s="30"/>
    </row>
    <row r="640">
      <c r="B640" s="12">
        <v>2.0</v>
      </c>
      <c r="C640" s="13"/>
      <c r="D640" s="13"/>
      <c r="E640" s="12"/>
      <c r="F640" s="12"/>
      <c r="G640" s="29"/>
      <c r="H640" s="30"/>
    </row>
    <row r="641">
      <c r="B641" s="12">
        <v>3.0</v>
      </c>
      <c r="C641" s="12"/>
      <c r="D641" s="12"/>
      <c r="E641" s="12"/>
      <c r="F641" s="12"/>
      <c r="G641" s="29"/>
      <c r="H641" s="30"/>
    </row>
    <row r="642">
      <c r="B642" s="12">
        <v>4.0</v>
      </c>
      <c r="C642" s="12"/>
      <c r="D642" s="12"/>
      <c r="E642" s="12"/>
      <c r="F642" s="12"/>
      <c r="G642" s="29"/>
      <c r="H642" s="30"/>
    </row>
    <row r="643">
      <c r="B643" s="12">
        <v>5.0</v>
      </c>
      <c r="C643" s="12"/>
      <c r="D643" s="12"/>
      <c r="E643" s="12"/>
      <c r="F643" s="12"/>
      <c r="G643" s="29"/>
      <c r="H643" s="30"/>
    </row>
    <row r="644">
      <c r="B644" s="12">
        <v>6.0</v>
      </c>
      <c r="C644" s="12"/>
      <c r="D644" s="12"/>
      <c r="E644" s="12"/>
      <c r="F644" s="12"/>
      <c r="G644" s="10"/>
      <c r="H644" s="11"/>
    </row>
    <row r="645">
      <c r="B645" s="34"/>
    </row>
    <row r="647">
      <c r="A647" s="1"/>
      <c r="B647" s="3">
        <v>45793.0</v>
      </c>
      <c r="C647" s="4"/>
      <c r="D647" s="4"/>
      <c r="E647" s="4"/>
      <c r="F647" s="4"/>
      <c r="G647" s="4"/>
      <c r="H647" s="5"/>
    </row>
    <row r="648">
      <c r="B648" s="6" t="s">
        <v>0</v>
      </c>
      <c r="C648" s="4"/>
      <c r="D648" s="4"/>
      <c r="E648" s="4"/>
      <c r="F648" s="5"/>
      <c r="G648" s="7" t="s">
        <v>1</v>
      </c>
      <c r="H648" s="8"/>
    </row>
    <row r="649">
      <c r="B649" s="9" t="s">
        <v>2</v>
      </c>
      <c r="C649" s="9" t="s">
        <v>3</v>
      </c>
      <c r="D649" s="9" t="s">
        <v>4</v>
      </c>
      <c r="E649" s="9" t="s">
        <v>5</v>
      </c>
      <c r="F649" s="9" t="s">
        <v>6</v>
      </c>
      <c r="G649" s="10"/>
      <c r="H649" s="11"/>
    </row>
    <row r="650">
      <c r="B650" s="12">
        <v>1.0</v>
      </c>
      <c r="C650" s="13"/>
      <c r="D650" s="13"/>
      <c r="E650" s="13"/>
      <c r="F650" s="13"/>
      <c r="G650" s="14" t="s">
        <v>7</v>
      </c>
      <c r="H650" s="15">
        <f>H607 - SUMIF(F650:F659, "SR A/C - HDFC", E650:E659)-SUMIF(F676:F678, "SR A/C - HDFC", E676:E678)-SUMIF(F670:F672, "SR A/C - HDFC", E670:E672)+SUMIF(F664:F666, "SR A/C - HDFC", E664:E666)+SUMIF(F682:F687, "SR A/C - HDFC", E682:E687)</f>
        <v>3303.73</v>
      </c>
    </row>
    <row r="651">
      <c r="B651" s="12">
        <v>2.0</v>
      </c>
      <c r="C651" s="13"/>
      <c r="D651" s="13"/>
      <c r="E651" s="13"/>
      <c r="F651" s="13"/>
      <c r="G651" s="14" t="s">
        <v>8</v>
      </c>
      <c r="H651" s="15">
        <f>H608 - SUMIF(F650:F659, "DP A/C - Salary", E650:E659)-SUMIF(F676:F678, "DP A/C - Salary", E676:E678)-SUMIF(F670:F672, "DP A/C - Salary", E670:E672)+SUMIF(F664:F666, "DP A/C - Salary", E664:E666)+SUMIF(F682:F687, "DP A/C - Salary", E682:E687)</f>
        <v>5928</v>
      </c>
    </row>
    <row r="652">
      <c r="B652" s="12">
        <v>3.0</v>
      </c>
      <c r="C652" s="12"/>
      <c r="D652" s="12"/>
      <c r="E652" s="12"/>
      <c r="F652" s="12"/>
      <c r="G652" s="14" t="s">
        <v>9</v>
      </c>
      <c r="H652" s="15">
        <f>H609 - SUMIF(F650:F659, "SR CASH", E650:E659)-SUMIF(F676:F678, "SR CASH", E676:E678)-SUMIF(F670:F672, "SR CASH", E670:E672)+SUMIF(F664:F666, "SR CASH", E664:E666)+SUMIF(F682:F687, "SR CASH", E682:E687)</f>
        <v>1633</v>
      </c>
    </row>
    <row r="653">
      <c r="B653" s="12">
        <v>4.0</v>
      </c>
      <c r="C653" s="12"/>
      <c r="D653" s="12"/>
      <c r="E653" s="12"/>
      <c r="F653" s="12"/>
      <c r="G653" s="14" t="s">
        <v>10</v>
      </c>
      <c r="H653" s="15">
        <f>H610 - SUMIF(F650:F659, "DP CASH", E650:E659)-SUMIF(F676:F678, "DP CASH", E676:E678)-SUMIF(F670:F672, "DP CASH", E670:E672)+SUMIF(F664:F666, "DP CASH", E664:E666)+SUMIF(F682:F687, "DP CASH", E682:E687)</f>
        <v>839</v>
      </c>
    </row>
    <row r="654">
      <c r="B654" s="12">
        <v>5.0</v>
      </c>
      <c r="C654" s="12"/>
      <c r="D654" s="12"/>
      <c r="E654" s="12"/>
      <c r="F654" s="12"/>
      <c r="G654" s="14" t="s">
        <v>11</v>
      </c>
      <c r="H654" s="15">
        <f>H611 - SUMIF(F650:F659, "SR A/C - TDCC", E650:E659)-SUMIF(F676:F678, "SR A/C - TDCC", E676:E678)-SUMIF(F670:F672, "SR A/C - TDCC", E670:E672)+SUMIF(F664:F666, "SR A/C - TDCC", E664:E666)+SUMIF(F682:F687, "SR A/C - TDCC", E682:E687)</f>
        <v>106373.4</v>
      </c>
    </row>
    <row r="655">
      <c r="B655" s="12">
        <v>6.0</v>
      </c>
      <c r="C655" s="12"/>
      <c r="D655" s="12"/>
      <c r="E655" s="12"/>
      <c r="F655" s="12"/>
      <c r="G655" s="14" t="s">
        <v>12</v>
      </c>
      <c r="H655" s="15">
        <f>H612 - SUMIF(F650:F659, "DP A/C - IPPB", E650:E659)-SUMIF(F676:F678, "DP A/C - IPPB", E676:E678)-SUMIF(F670:F672, "DP A/C - IPPB", E670:E672)+SUMIF(F664:F666, "DP A/C - IPPB", E664:E666)+SUMIF(F682:F687, "DP A/C - IPPB", E682:E687)</f>
        <v>50</v>
      </c>
    </row>
    <row r="656">
      <c r="B656" s="12">
        <v>7.0</v>
      </c>
      <c r="C656" s="12"/>
      <c r="D656" s="12"/>
      <c r="E656" s="12"/>
      <c r="F656" s="12"/>
      <c r="G656" s="16"/>
      <c r="H656" s="5"/>
    </row>
    <row r="657">
      <c r="B657" s="12">
        <v>8.0</v>
      </c>
      <c r="C657" s="12"/>
      <c r="D657" s="12"/>
      <c r="E657" s="12"/>
      <c r="F657" s="12"/>
      <c r="G657" s="17" t="s">
        <v>13</v>
      </c>
      <c r="H657" s="5"/>
    </row>
    <row r="658">
      <c r="B658" s="12">
        <v>9.0</v>
      </c>
      <c r="C658" s="12"/>
      <c r="D658" s="12"/>
      <c r="E658" s="12"/>
      <c r="F658" s="12"/>
      <c r="G658" s="18">
        <f>E660+G615</f>
        <v>0</v>
      </c>
      <c r="H658" s="5"/>
    </row>
    <row r="659">
      <c r="B659" s="12">
        <v>10.0</v>
      </c>
      <c r="C659" s="12"/>
      <c r="D659" s="12"/>
      <c r="E659" s="12"/>
      <c r="F659" s="12"/>
      <c r="G659" s="19" t="s">
        <v>14</v>
      </c>
      <c r="H659" s="5"/>
    </row>
    <row r="660">
      <c r="B660" s="20" t="s">
        <v>15</v>
      </c>
      <c r="C660" s="4"/>
      <c r="D660" s="5"/>
      <c r="E660" s="9">
        <f>SUM(E650:E659)</f>
        <v>0</v>
      </c>
      <c r="F660" s="12"/>
      <c r="G660" s="16">
        <f>E667+G617</f>
        <v>0</v>
      </c>
      <c r="H660" s="5"/>
    </row>
    <row r="661">
      <c r="B661" s="16"/>
      <c r="C661" s="4"/>
      <c r="D661" s="4"/>
      <c r="E661" s="4"/>
      <c r="F661" s="5"/>
      <c r="G661" s="21" t="s">
        <v>16</v>
      </c>
      <c r="H661" s="5"/>
      <c r="I661" s="1"/>
    </row>
    <row r="662">
      <c r="B662" s="22" t="s">
        <v>17</v>
      </c>
      <c r="C662" s="4"/>
      <c r="D662" s="4"/>
      <c r="E662" s="4"/>
      <c r="F662" s="5"/>
      <c r="G662" s="16">
        <f>E673+G619-SUMIF(C664:C666,"Reimbursement",E664:E666)</f>
        <v>0</v>
      </c>
      <c r="H662" s="5"/>
    </row>
    <row r="663">
      <c r="B663" s="9" t="s">
        <v>2</v>
      </c>
      <c r="C663" s="23" t="s">
        <v>18</v>
      </c>
      <c r="D663" s="20" t="s">
        <v>4</v>
      </c>
      <c r="E663" s="9" t="s">
        <v>5</v>
      </c>
      <c r="F663" s="9" t="s">
        <v>6</v>
      </c>
      <c r="G663" s="24" t="s">
        <v>19</v>
      </c>
      <c r="H663" s="5"/>
    </row>
    <row r="664">
      <c r="B664" s="12">
        <v>1.0</v>
      </c>
      <c r="C664" s="28"/>
      <c r="D664" s="12"/>
      <c r="E664" s="12"/>
      <c r="F664" s="12"/>
      <c r="G664" s="26">
        <f>E679+G621</f>
        <v>0</v>
      </c>
      <c r="H664" s="5"/>
    </row>
    <row r="665">
      <c r="B665" s="12">
        <v>2.0</v>
      </c>
      <c r="C665" s="28"/>
      <c r="D665" s="12"/>
      <c r="E665" s="12"/>
      <c r="F665" s="12"/>
      <c r="G665" s="27"/>
      <c r="H665" s="8"/>
    </row>
    <row r="666">
      <c r="B666" s="12">
        <v>3.0</v>
      </c>
      <c r="C666" s="28"/>
      <c r="D666" s="12"/>
      <c r="E666" s="12"/>
      <c r="F666" s="12"/>
      <c r="G666" s="29"/>
      <c r="H666" s="30"/>
    </row>
    <row r="667">
      <c r="B667" s="20" t="s">
        <v>15</v>
      </c>
      <c r="C667" s="4"/>
      <c r="D667" s="5"/>
      <c r="E667" s="9">
        <f>SUM(E664:E666)</f>
        <v>0</v>
      </c>
      <c r="F667" s="12"/>
      <c r="G667" s="29"/>
      <c r="H667" s="30"/>
    </row>
    <row r="668">
      <c r="B668" s="31" t="s">
        <v>20</v>
      </c>
      <c r="C668" s="4"/>
      <c r="D668" s="4"/>
      <c r="E668" s="4"/>
      <c r="F668" s="5"/>
      <c r="G668" s="29"/>
      <c r="H668" s="30"/>
    </row>
    <row r="669">
      <c r="B669" s="9" t="s">
        <v>2</v>
      </c>
      <c r="C669" s="23" t="s">
        <v>21</v>
      </c>
      <c r="D669" s="20" t="s">
        <v>4</v>
      </c>
      <c r="E669" s="9" t="s">
        <v>5</v>
      </c>
      <c r="F669" s="9" t="s">
        <v>6</v>
      </c>
      <c r="G669" s="29"/>
      <c r="H669" s="30"/>
    </row>
    <row r="670">
      <c r="B670" s="12">
        <v>1.0</v>
      </c>
      <c r="C670" s="28"/>
      <c r="D670" s="12"/>
      <c r="E670" s="12"/>
      <c r="F670" s="12"/>
      <c r="G670" s="29"/>
      <c r="H670" s="30"/>
    </row>
    <row r="671">
      <c r="B671" s="12">
        <v>2.0</v>
      </c>
      <c r="C671" s="13"/>
      <c r="D671" s="12"/>
      <c r="E671" s="12"/>
      <c r="F671" s="12"/>
      <c r="G671" s="29"/>
      <c r="H671" s="30"/>
    </row>
    <row r="672">
      <c r="B672" s="12">
        <v>3.0</v>
      </c>
      <c r="C672" s="13"/>
      <c r="D672" s="12"/>
      <c r="E672" s="12"/>
      <c r="F672" s="12"/>
      <c r="G672" s="29"/>
      <c r="H672" s="30"/>
    </row>
    <row r="673">
      <c r="B673" s="20" t="s">
        <v>15</v>
      </c>
      <c r="C673" s="4"/>
      <c r="D673" s="5"/>
      <c r="E673" s="9">
        <f>SUM(E670:E672)</f>
        <v>0</v>
      </c>
      <c r="F673" s="12"/>
      <c r="G673" s="29"/>
      <c r="H673" s="30"/>
    </row>
    <row r="674">
      <c r="B674" s="32" t="s">
        <v>22</v>
      </c>
      <c r="C674" s="4"/>
      <c r="D674" s="4"/>
      <c r="E674" s="4"/>
      <c r="F674" s="5"/>
      <c r="G674" s="29"/>
      <c r="H674" s="30"/>
    </row>
    <row r="675">
      <c r="B675" s="9" t="s">
        <v>2</v>
      </c>
      <c r="C675" s="23" t="s">
        <v>23</v>
      </c>
      <c r="D675" s="20" t="s">
        <v>4</v>
      </c>
      <c r="E675" s="9" t="s">
        <v>5</v>
      </c>
      <c r="F675" s="9" t="s">
        <v>6</v>
      </c>
      <c r="G675" s="29"/>
      <c r="H675" s="30"/>
    </row>
    <row r="676">
      <c r="B676" s="12">
        <v>1.0</v>
      </c>
      <c r="C676" s="25"/>
      <c r="D676" s="13"/>
      <c r="E676" s="13"/>
      <c r="F676" s="13"/>
      <c r="G676" s="29"/>
      <c r="H676" s="30"/>
    </row>
    <row r="677">
      <c r="B677" s="12">
        <v>2.0</v>
      </c>
      <c r="C677" s="13"/>
      <c r="D677" s="12"/>
      <c r="E677" s="12"/>
      <c r="F677" s="12"/>
      <c r="G677" s="29"/>
      <c r="H677" s="30"/>
    </row>
    <row r="678">
      <c r="B678" s="12">
        <v>3.0</v>
      </c>
      <c r="C678" s="13"/>
      <c r="D678" s="12"/>
      <c r="E678" s="12"/>
      <c r="F678" s="12"/>
      <c r="G678" s="29"/>
      <c r="H678" s="30"/>
    </row>
    <row r="679">
      <c r="B679" s="20" t="s">
        <v>15</v>
      </c>
      <c r="C679" s="4"/>
      <c r="D679" s="5"/>
      <c r="E679" s="9">
        <f>SUM(E676:E678)</f>
        <v>0</v>
      </c>
      <c r="F679" s="12"/>
      <c r="G679" s="29"/>
      <c r="H679" s="30"/>
    </row>
    <row r="680">
      <c r="B680" s="32" t="s">
        <v>24</v>
      </c>
      <c r="C680" s="4"/>
      <c r="D680" s="4"/>
      <c r="E680" s="4"/>
      <c r="F680" s="5"/>
      <c r="G680" s="29"/>
      <c r="H680" s="30"/>
    </row>
    <row r="681">
      <c r="B681" s="9" t="s">
        <v>2</v>
      </c>
      <c r="C681" s="33" t="s">
        <v>25</v>
      </c>
      <c r="D681" s="33" t="s">
        <v>26</v>
      </c>
      <c r="E681" s="9" t="s">
        <v>5</v>
      </c>
      <c r="F681" s="9" t="s">
        <v>6</v>
      </c>
      <c r="G681" s="29"/>
      <c r="H681" s="30"/>
    </row>
    <row r="682">
      <c r="B682" s="12">
        <v>1.0</v>
      </c>
      <c r="C682" s="13"/>
      <c r="D682" s="13"/>
      <c r="E682" s="13"/>
      <c r="F682" s="13"/>
      <c r="G682" s="29"/>
      <c r="H682" s="30"/>
    </row>
    <row r="683">
      <c r="B683" s="12">
        <v>2.0</v>
      </c>
      <c r="C683" s="13"/>
      <c r="D683" s="13"/>
      <c r="E683" s="13"/>
      <c r="F683" s="13"/>
      <c r="G683" s="29"/>
      <c r="H683" s="30"/>
    </row>
    <row r="684">
      <c r="B684" s="12">
        <v>3.0</v>
      </c>
      <c r="C684" s="12"/>
      <c r="D684" s="12"/>
      <c r="E684" s="12"/>
      <c r="F684" s="12"/>
      <c r="G684" s="29"/>
      <c r="H684" s="30"/>
    </row>
    <row r="685">
      <c r="B685" s="12">
        <v>4.0</v>
      </c>
      <c r="C685" s="12"/>
      <c r="D685" s="12"/>
      <c r="E685" s="12"/>
      <c r="F685" s="12"/>
      <c r="G685" s="29"/>
      <c r="H685" s="30"/>
    </row>
    <row r="686">
      <c r="B686" s="12">
        <v>5.0</v>
      </c>
      <c r="C686" s="12"/>
      <c r="D686" s="12"/>
      <c r="E686" s="12"/>
      <c r="F686" s="12"/>
      <c r="G686" s="29"/>
      <c r="H686" s="30"/>
    </row>
    <row r="687">
      <c r="B687" s="12">
        <v>6.0</v>
      </c>
      <c r="C687" s="12"/>
      <c r="D687" s="12"/>
      <c r="E687" s="12"/>
      <c r="F687" s="12"/>
      <c r="G687" s="10"/>
      <c r="H687" s="11"/>
    </row>
    <row r="688">
      <c r="B688" s="34"/>
    </row>
    <row r="690">
      <c r="A690" s="1"/>
      <c r="B690" s="3">
        <v>45794.0</v>
      </c>
      <c r="C690" s="4"/>
      <c r="D690" s="4"/>
      <c r="E690" s="4"/>
      <c r="F690" s="4"/>
      <c r="G690" s="4"/>
      <c r="H690" s="5"/>
    </row>
    <row r="691">
      <c r="B691" s="6" t="s">
        <v>0</v>
      </c>
      <c r="C691" s="4"/>
      <c r="D691" s="4"/>
      <c r="E691" s="4"/>
      <c r="F691" s="5"/>
      <c r="G691" s="7" t="s">
        <v>1</v>
      </c>
      <c r="H691" s="8"/>
    </row>
    <row r="692">
      <c r="B692" s="9" t="s">
        <v>2</v>
      </c>
      <c r="C692" s="9" t="s">
        <v>3</v>
      </c>
      <c r="D692" s="9" t="s">
        <v>4</v>
      </c>
      <c r="E692" s="9" t="s">
        <v>5</v>
      </c>
      <c r="F692" s="9" t="s">
        <v>6</v>
      </c>
      <c r="G692" s="10"/>
      <c r="H692" s="11"/>
    </row>
    <row r="693">
      <c r="B693" s="12">
        <v>1.0</v>
      </c>
      <c r="C693" s="13"/>
      <c r="D693" s="12"/>
      <c r="E693" s="12"/>
      <c r="F693" s="12"/>
      <c r="G693" s="14" t="s">
        <v>7</v>
      </c>
      <c r="H693" s="15">
        <f>H650 - SUMIF(F693:F702, "SR A/C - HDFC", E693:E702)-SUMIF(F719:F721, "SR A/C - HDFC", E719:E721)-SUMIF(F713:F715, "SR A/C - HDFC", E713:E715)+SUMIF(F707:F709, "SR A/C - HDFC", E707:E709)+SUMIF(F725:F730, "SR A/C - HDFC", E725:E730)</f>
        <v>3303.73</v>
      </c>
    </row>
    <row r="694">
      <c r="B694" s="12">
        <v>2.0</v>
      </c>
      <c r="C694" s="12"/>
      <c r="D694" s="12"/>
      <c r="E694" s="12"/>
      <c r="F694" s="12"/>
      <c r="G694" s="14" t="s">
        <v>8</v>
      </c>
      <c r="H694" s="15">
        <f>H651 - SUMIF(F693:F702, "DP A/C - Salary", E693:E702)-SUMIF(F719:F721, "DP A/C - Salary", E719:E721)-SUMIF(F713:F715, "DP A/C - Salary", E713:E715)+SUMIF(F707:F709, "DP A/C - Salary", E707:E709)+SUMIF(F725:F730, "DP A/C - Salary", E725:E730)</f>
        <v>5928</v>
      </c>
    </row>
    <row r="695">
      <c r="B695" s="12">
        <v>3.0</v>
      </c>
      <c r="C695" s="12"/>
      <c r="D695" s="12"/>
      <c r="E695" s="12"/>
      <c r="F695" s="12"/>
      <c r="G695" s="14" t="s">
        <v>9</v>
      </c>
      <c r="H695" s="15">
        <f>H652 - SUMIF(F693:F702, "SR CASH", E693:E702)-SUMIF(F719:F721, "SR CASH", E719:E721)-SUMIF(F713:F715, "SR CASH", E713:E715)+SUMIF(F707:F709, "SR CASH", E707:E709)+SUMIF(F725:F730, "SR CASH", E725:E730)</f>
        <v>1633</v>
      </c>
    </row>
    <row r="696">
      <c r="B696" s="12">
        <v>4.0</v>
      </c>
      <c r="C696" s="12"/>
      <c r="D696" s="12"/>
      <c r="E696" s="12"/>
      <c r="F696" s="12"/>
      <c r="G696" s="14" t="s">
        <v>10</v>
      </c>
      <c r="H696" s="15">
        <f>H653 - SUMIF(F693:F702, "DP CASH", E693:E702)-SUMIF(F719:F721, "DP CASH", E719:E721)-SUMIF(F713:F715, "DP CASH", E713:E715)+SUMIF(F707:F709, "DP CASH", E707:E709)+SUMIF(F725:F730, "DP CASH", E725:E730)</f>
        <v>839</v>
      </c>
    </row>
    <row r="697">
      <c r="B697" s="12">
        <v>5.0</v>
      </c>
      <c r="C697" s="12"/>
      <c r="D697" s="12"/>
      <c r="E697" s="12"/>
      <c r="F697" s="12"/>
      <c r="G697" s="14" t="s">
        <v>11</v>
      </c>
      <c r="H697" s="15">
        <f>H654 - SUMIF(F693:F702, "SR A/C - TDCC", E693:E702)-SUMIF(F719:F721, "SR A/C - TDCC", E719:E721)-SUMIF(F713:F715, "SR A/C - TDCC", E713:E715)+SUMIF(F707:F709, "SR A/C - TDCC", E707:E709)+SUMIF(F725:F730, "SR A/C - TDCC", E725:E730)</f>
        <v>106373.4</v>
      </c>
    </row>
    <row r="698">
      <c r="B698" s="12">
        <v>6.0</v>
      </c>
      <c r="C698" s="12"/>
      <c r="D698" s="12"/>
      <c r="E698" s="12"/>
      <c r="F698" s="12"/>
      <c r="G698" s="14" t="s">
        <v>12</v>
      </c>
      <c r="H698" s="15">
        <f>H655 - SUMIF(F693:F702, "DP A/C - IPPB", E693:E702)-SUMIF(F719:F721, "DP A/C - IPPB", E719:E721)-SUMIF(F713:F715, "DP A/C - IPPB", E713:E715)+SUMIF(F707:F709, "DP A/C - IPPB", E707:E709)+SUMIF(F725:F730, "DP A/C - IPPB", E725:E730)</f>
        <v>50</v>
      </c>
    </row>
    <row r="699">
      <c r="B699" s="12">
        <v>7.0</v>
      </c>
      <c r="C699" s="12"/>
      <c r="D699" s="12"/>
      <c r="E699" s="12"/>
      <c r="F699" s="12"/>
      <c r="G699" s="16"/>
      <c r="H699" s="5"/>
    </row>
    <row r="700">
      <c r="B700" s="12">
        <v>8.0</v>
      </c>
      <c r="C700" s="12"/>
      <c r="D700" s="12"/>
      <c r="E700" s="12"/>
      <c r="F700" s="12"/>
      <c r="G700" s="17" t="s">
        <v>13</v>
      </c>
      <c r="H700" s="5"/>
    </row>
    <row r="701">
      <c r="B701" s="12">
        <v>9.0</v>
      </c>
      <c r="C701" s="12"/>
      <c r="D701" s="12"/>
      <c r="E701" s="12"/>
      <c r="F701" s="12"/>
      <c r="G701" s="18">
        <f>E703+G658</f>
        <v>0</v>
      </c>
      <c r="H701" s="5"/>
    </row>
    <row r="702">
      <c r="B702" s="12">
        <v>10.0</v>
      </c>
      <c r="C702" s="12"/>
      <c r="D702" s="12"/>
      <c r="E702" s="12"/>
      <c r="F702" s="12"/>
      <c r="G702" s="19" t="s">
        <v>14</v>
      </c>
      <c r="H702" s="5"/>
    </row>
    <row r="703">
      <c r="B703" s="20" t="s">
        <v>15</v>
      </c>
      <c r="C703" s="4"/>
      <c r="D703" s="5"/>
      <c r="E703" s="9">
        <f>SUM(E693:E702)</f>
        <v>0</v>
      </c>
      <c r="F703" s="12"/>
      <c r="G703" s="16">
        <f>E710+G660</f>
        <v>0</v>
      </c>
      <c r="H703" s="5"/>
    </row>
    <row r="704">
      <c r="B704" s="16"/>
      <c r="C704" s="4"/>
      <c r="D704" s="4"/>
      <c r="E704" s="4"/>
      <c r="F704" s="5"/>
      <c r="G704" s="21" t="s">
        <v>16</v>
      </c>
      <c r="H704" s="5"/>
      <c r="I704" s="1"/>
    </row>
    <row r="705">
      <c r="B705" s="22" t="s">
        <v>17</v>
      </c>
      <c r="C705" s="4"/>
      <c r="D705" s="4"/>
      <c r="E705" s="4"/>
      <c r="F705" s="5"/>
      <c r="G705" s="16">
        <f>E716+G662-SUMIF(C707:C709,"Reimbursement",E707:E709)</f>
        <v>0</v>
      </c>
      <c r="H705" s="5"/>
    </row>
    <row r="706">
      <c r="B706" s="9" t="s">
        <v>2</v>
      </c>
      <c r="C706" s="23" t="s">
        <v>18</v>
      </c>
      <c r="D706" s="20" t="s">
        <v>4</v>
      </c>
      <c r="E706" s="9" t="s">
        <v>5</v>
      </c>
      <c r="F706" s="9" t="s">
        <v>6</v>
      </c>
      <c r="G706" s="24" t="s">
        <v>19</v>
      </c>
      <c r="H706" s="5"/>
    </row>
    <row r="707">
      <c r="B707" s="12">
        <v>1.0</v>
      </c>
      <c r="C707" s="28"/>
      <c r="D707" s="12"/>
      <c r="E707" s="12"/>
      <c r="F707" s="12"/>
      <c r="G707" s="26">
        <f>E722+G664</f>
        <v>0</v>
      </c>
      <c r="H707" s="5"/>
    </row>
    <row r="708">
      <c r="B708" s="12">
        <v>2.0</v>
      </c>
      <c r="C708" s="28"/>
      <c r="D708" s="12"/>
      <c r="E708" s="12"/>
      <c r="F708" s="12"/>
      <c r="G708" s="27"/>
      <c r="H708" s="8"/>
    </row>
    <row r="709">
      <c r="B709" s="12">
        <v>3.0</v>
      </c>
      <c r="C709" s="28"/>
      <c r="D709" s="12"/>
      <c r="E709" s="12"/>
      <c r="F709" s="12"/>
      <c r="G709" s="29"/>
      <c r="H709" s="30"/>
    </row>
    <row r="710">
      <c r="B710" s="20" t="s">
        <v>15</v>
      </c>
      <c r="C710" s="4"/>
      <c r="D710" s="5"/>
      <c r="E710" s="9">
        <f>SUM(E707:E709)</f>
        <v>0</v>
      </c>
      <c r="F710" s="12"/>
      <c r="G710" s="29"/>
      <c r="H710" s="30"/>
    </row>
    <row r="711">
      <c r="B711" s="31" t="s">
        <v>20</v>
      </c>
      <c r="C711" s="4"/>
      <c r="D711" s="4"/>
      <c r="E711" s="4"/>
      <c r="F711" s="5"/>
      <c r="G711" s="29"/>
      <c r="H711" s="30"/>
    </row>
    <row r="712">
      <c r="B712" s="9" t="s">
        <v>2</v>
      </c>
      <c r="C712" s="23" t="s">
        <v>21</v>
      </c>
      <c r="D712" s="20" t="s">
        <v>4</v>
      </c>
      <c r="E712" s="9" t="s">
        <v>5</v>
      </c>
      <c r="F712" s="9" t="s">
        <v>6</v>
      </c>
      <c r="G712" s="29"/>
      <c r="H712" s="30"/>
    </row>
    <row r="713">
      <c r="B713" s="12">
        <v>1.0</v>
      </c>
      <c r="C713" s="28"/>
      <c r="D713" s="12"/>
      <c r="E713" s="12"/>
      <c r="F713" s="12"/>
      <c r="G713" s="29"/>
      <c r="H713" s="30"/>
    </row>
    <row r="714">
      <c r="B714" s="12">
        <v>2.0</v>
      </c>
      <c r="C714" s="13"/>
      <c r="D714" s="12"/>
      <c r="E714" s="12"/>
      <c r="F714" s="12"/>
      <c r="G714" s="29"/>
      <c r="H714" s="30"/>
    </row>
    <row r="715">
      <c r="B715" s="12">
        <v>3.0</v>
      </c>
      <c r="C715" s="13"/>
      <c r="D715" s="12"/>
      <c r="E715" s="12"/>
      <c r="F715" s="12"/>
      <c r="G715" s="29"/>
      <c r="H715" s="30"/>
    </row>
    <row r="716">
      <c r="B716" s="20" t="s">
        <v>15</v>
      </c>
      <c r="C716" s="4"/>
      <c r="D716" s="5"/>
      <c r="E716" s="9">
        <f>SUM(E713:E715)</f>
        <v>0</v>
      </c>
      <c r="F716" s="12"/>
      <c r="G716" s="29"/>
      <c r="H716" s="30"/>
    </row>
    <row r="717">
      <c r="B717" s="32" t="s">
        <v>22</v>
      </c>
      <c r="C717" s="4"/>
      <c r="D717" s="4"/>
      <c r="E717" s="4"/>
      <c r="F717" s="5"/>
      <c r="G717" s="29"/>
      <c r="H717" s="30"/>
    </row>
    <row r="718">
      <c r="B718" s="9" t="s">
        <v>2</v>
      </c>
      <c r="C718" s="23" t="s">
        <v>23</v>
      </c>
      <c r="D718" s="20" t="s">
        <v>4</v>
      </c>
      <c r="E718" s="9" t="s">
        <v>5</v>
      </c>
      <c r="F718" s="9" t="s">
        <v>6</v>
      </c>
      <c r="G718" s="29"/>
      <c r="H718" s="30"/>
    </row>
    <row r="719">
      <c r="B719" s="12">
        <v>1.0</v>
      </c>
      <c r="C719" s="28"/>
      <c r="D719" s="12"/>
      <c r="E719" s="12"/>
      <c r="F719" s="12"/>
      <c r="G719" s="29"/>
      <c r="H719" s="30"/>
    </row>
    <row r="720">
      <c r="B720" s="12">
        <v>2.0</v>
      </c>
      <c r="C720" s="13"/>
      <c r="D720" s="12"/>
      <c r="E720" s="12"/>
      <c r="F720" s="12"/>
      <c r="G720" s="29"/>
      <c r="H720" s="30"/>
    </row>
    <row r="721">
      <c r="B721" s="12">
        <v>3.0</v>
      </c>
      <c r="C721" s="13"/>
      <c r="D721" s="12"/>
      <c r="E721" s="12"/>
      <c r="F721" s="12"/>
      <c r="G721" s="29"/>
      <c r="H721" s="30"/>
    </row>
    <row r="722">
      <c r="B722" s="20" t="s">
        <v>15</v>
      </c>
      <c r="C722" s="4"/>
      <c r="D722" s="5"/>
      <c r="E722" s="9">
        <f>SUM(E719:E721)</f>
        <v>0</v>
      </c>
      <c r="F722" s="12"/>
      <c r="G722" s="29"/>
      <c r="H722" s="30"/>
    </row>
    <row r="723">
      <c r="B723" s="32" t="s">
        <v>24</v>
      </c>
      <c r="C723" s="4"/>
      <c r="D723" s="4"/>
      <c r="E723" s="4"/>
      <c r="F723" s="5"/>
      <c r="G723" s="29"/>
      <c r="H723" s="30"/>
    </row>
    <row r="724">
      <c r="B724" s="9" t="s">
        <v>2</v>
      </c>
      <c r="C724" s="33" t="s">
        <v>25</v>
      </c>
      <c r="D724" s="33" t="s">
        <v>26</v>
      </c>
      <c r="E724" s="9" t="s">
        <v>5</v>
      </c>
      <c r="F724" s="9" t="s">
        <v>6</v>
      </c>
      <c r="G724" s="29"/>
      <c r="H724" s="30"/>
    </row>
    <row r="725">
      <c r="B725" s="12">
        <v>1.0</v>
      </c>
      <c r="C725" s="13"/>
      <c r="D725" s="13"/>
      <c r="E725" s="13"/>
      <c r="F725" s="13"/>
      <c r="G725" s="29"/>
      <c r="H725" s="30"/>
    </row>
    <row r="726">
      <c r="B726" s="12">
        <v>2.0</v>
      </c>
      <c r="C726" s="13"/>
      <c r="D726" s="13"/>
      <c r="E726" s="13"/>
      <c r="F726" s="13"/>
      <c r="G726" s="29"/>
      <c r="H726" s="30"/>
    </row>
    <row r="727">
      <c r="B727" s="12">
        <v>3.0</v>
      </c>
      <c r="C727" s="12"/>
      <c r="D727" s="12"/>
      <c r="E727" s="12"/>
      <c r="F727" s="12"/>
      <c r="G727" s="29"/>
      <c r="H727" s="30"/>
    </row>
    <row r="728">
      <c r="B728" s="12">
        <v>4.0</v>
      </c>
      <c r="C728" s="12"/>
      <c r="D728" s="12"/>
      <c r="E728" s="12"/>
      <c r="F728" s="12"/>
      <c r="G728" s="29"/>
      <c r="H728" s="30"/>
    </row>
    <row r="729">
      <c r="B729" s="12">
        <v>5.0</v>
      </c>
      <c r="C729" s="12"/>
      <c r="D729" s="12"/>
      <c r="E729" s="12"/>
      <c r="F729" s="12"/>
      <c r="G729" s="29"/>
      <c r="H729" s="30"/>
    </row>
    <row r="730">
      <c r="B730" s="12">
        <v>6.0</v>
      </c>
      <c r="C730" s="12"/>
      <c r="D730" s="12"/>
      <c r="E730" s="12"/>
      <c r="F730" s="12"/>
      <c r="G730" s="10"/>
      <c r="H730" s="11"/>
    </row>
    <row r="731">
      <c r="B731" s="34"/>
    </row>
    <row r="733">
      <c r="A733" s="1"/>
      <c r="B733" s="3">
        <v>45795.0</v>
      </c>
      <c r="C733" s="4"/>
      <c r="D733" s="4"/>
      <c r="E733" s="4"/>
      <c r="F733" s="4"/>
      <c r="G733" s="4"/>
      <c r="H733" s="5"/>
    </row>
    <row r="734">
      <c r="B734" s="6" t="s">
        <v>0</v>
      </c>
      <c r="C734" s="4"/>
      <c r="D734" s="4"/>
      <c r="E734" s="4"/>
      <c r="F734" s="5"/>
      <c r="G734" s="7" t="s">
        <v>1</v>
      </c>
      <c r="H734" s="8"/>
    </row>
    <row r="735">
      <c r="B735" s="9" t="s">
        <v>2</v>
      </c>
      <c r="C735" s="9" t="s">
        <v>3</v>
      </c>
      <c r="D735" s="9" t="s">
        <v>4</v>
      </c>
      <c r="E735" s="9" t="s">
        <v>5</v>
      </c>
      <c r="F735" s="9" t="s">
        <v>6</v>
      </c>
      <c r="G735" s="10"/>
      <c r="H735" s="11"/>
    </row>
    <row r="736">
      <c r="B736" s="12">
        <v>1.0</v>
      </c>
      <c r="C736" s="13"/>
      <c r="D736" s="13"/>
      <c r="E736" s="13"/>
      <c r="F736" s="12"/>
      <c r="G736" s="14" t="s">
        <v>7</v>
      </c>
      <c r="H736" s="15">
        <f>H693 - SUMIF(F736:F745, "SR A/C - HDFC", E736:E745)-SUMIF(F762:F764, "SR A/C - HDFC", E762:E764)-SUMIF(F756:F758, "SR A/C - HDFC", E756:E758)+SUMIF(F750:F752, "SR A/C - HDFC", E750:E752)+SUMIF(F768:F773, "SR A/C - HDFC", E768:E773)</f>
        <v>3303.73</v>
      </c>
    </row>
    <row r="737">
      <c r="B737" s="12">
        <v>2.0</v>
      </c>
      <c r="C737" s="13"/>
      <c r="D737" s="13"/>
      <c r="E737" s="13"/>
      <c r="F737" s="13"/>
      <c r="G737" s="14" t="s">
        <v>8</v>
      </c>
      <c r="H737" s="15">
        <f>H694 - SUMIF(F736:F745, "DP A/C - Salary", E736:E745)-SUMIF(F762:F764, "DP A/C - Salary", E762:E764)-SUMIF(F756:F758, "DP A/C - Salary", E756:E758)+SUMIF(F750:F752, "DP A/C - Salary", E750:E752)+SUMIF(F768:F773, "DP A/C - Salary", E768:E773)</f>
        <v>5928</v>
      </c>
    </row>
    <row r="738">
      <c r="B738" s="12">
        <v>3.0</v>
      </c>
      <c r="C738" s="13"/>
      <c r="D738" s="13"/>
      <c r="E738" s="13"/>
      <c r="F738" s="13"/>
      <c r="G738" s="14" t="s">
        <v>9</v>
      </c>
      <c r="H738" s="15">
        <f>H695 - SUMIF(F736:F745, "SR CASH", E736:E745)-SUMIF(F762:F764, "SR CASH", E762:E764)-SUMIF(F756:F758, "SR CASH", E756:E758)+SUMIF(F750:F752, "SR CASH", E750:E752)+SUMIF(F768:F773, "SR CASH", E768:E773)</f>
        <v>1633</v>
      </c>
    </row>
    <row r="739">
      <c r="B739" s="12">
        <v>4.0</v>
      </c>
      <c r="C739" s="12"/>
      <c r="D739" s="12"/>
      <c r="E739" s="12"/>
      <c r="F739" s="12"/>
      <c r="G739" s="14" t="s">
        <v>10</v>
      </c>
      <c r="H739" s="15">
        <f>H696 - SUMIF(F736:F745, "DP CASH", E736:E745)-SUMIF(F762:F764, "DP CASH", E762:E764)-SUMIF(F756:F758, "DP CASH", E756:E758)+SUMIF(F750:F752, "DP CASH", E750:E752)+SUMIF(F768:F773, "DP CASH", E768:E773)</f>
        <v>839</v>
      </c>
    </row>
    <row r="740">
      <c r="B740" s="12">
        <v>5.0</v>
      </c>
      <c r="C740" s="12"/>
      <c r="D740" s="12"/>
      <c r="E740" s="12"/>
      <c r="F740" s="12"/>
      <c r="G740" s="14" t="s">
        <v>11</v>
      </c>
      <c r="H740" s="15">
        <f>H697 - SUMIF(F736:F745, "SR A/C - TDCC", E736:E745)-SUMIF(F762:F764, "SR A/C - TDCC", E762:E764)-SUMIF(F756:F758, "SR A/C - TDCC", E756:E758)+SUMIF(F750:F752, "SR A/C - TDCC", E750:E752)+SUMIF(F768:F773, "SR A/C - TDCC", E768:E773)</f>
        <v>106373.4</v>
      </c>
    </row>
    <row r="741">
      <c r="B741" s="12">
        <v>6.0</v>
      </c>
      <c r="C741" s="12"/>
      <c r="D741" s="12"/>
      <c r="E741" s="12"/>
      <c r="F741" s="12"/>
      <c r="G741" s="14" t="s">
        <v>12</v>
      </c>
      <c r="H741" s="15">
        <f>H698 - SUMIF(F736:F745, "DP A/C - IPPB", E736:E745)-SUMIF(F762:F764, "DP A/C - IPPB", E762:E764)-SUMIF(F756:F758, "DP A/C - IPPB", E756:E758)+SUMIF(F750:F752, "DP A/C - IPPB", E750:E752)+SUMIF(F768:F773, "DP A/C - IPPB", E768:E773)</f>
        <v>50</v>
      </c>
    </row>
    <row r="742">
      <c r="B742" s="12">
        <v>7.0</v>
      </c>
      <c r="C742" s="12"/>
      <c r="D742" s="12"/>
      <c r="E742" s="12"/>
      <c r="F742" s="12"/>
      <c r="G742" s="16"/>
      <c r="H742" s="5"/>
    </row>
    <row r="743">
      <c r="B743" s="12">
        <v>8.0</v>
      </c>
      <c r="C743" s="12"/>
      <c r="D743" s="12"/>
      <c r="E743" s="12"/>
      <c r="F743" s="12"/>
      <c r="G743" s="17" t="s">
        <v>13</v>
      </c>
      <c r="H743" s="5"/>
    </row>
    <row r="744">
      <c r="B744" s="12">
        <v>9.0</v>
      </c>
      <c r="C744" s="12"/>
      <c r="D744" s="12"/>
      <c r="E744" s="12"/>
      <c r="F744" s="12"/>
      <c r="G744" s="18">
        <f>E746+G701</f>
        <v>0</v>
      </c>
      <c r="H744" s="5"/>
    </row>
    <row r="745">
      <c r="B745" s="12">
        <v>10.0</v>
      </c>
      <c r="C745" s="12"/>
      <c r="D745" s="12"/>
      <c r="E745" s="12"/>
      <c r="F745" s="12"/>
      <c r="G745" s="19" t="s">
        <v>14</v>
      </c>
      <c r="H745" s="5"/>
    </row>
    <row r="746">
      <c r="B746" s="20" t="s">
        <v>15</v>
      </c>
      <c r="C746" s="4"/>
      <c r="D746" s="5"/>
      <c r="E746" s="9">
        <f>SUM(E736:E745)</f>
        <v>0</v>
      </c>
      <c r="F746" s="12"/>
      <c r="G746" s="16">
        <f>E753+G703</f>
        <v>0</v>
      </c>
      <c r="H746" s="5"/>
    </row>
    <row r="747">
      <c r="B747" s="16"/>
      <c r="C747" s="4"/>
      <c r="D747" s="4"/>
      <c r="E747" s="4"/>
      <c r="F747" s="5"/>
      <c r="G747" s="21" t="s">
        <v>16</v>
      </c>
      <c r="H747" s="5"/>
      <c r="I747" s="1"/>
    </row>
    <row r="748">
      <c r="B748" s="22" t="s">
        <v>17</v>
      </c>
      <c r="C748" s="4"/>
      <c r="D748" s="4"/>
      <c r="E748" s="4"/>
      <c r="F748" s="5"/>
      <c r="G748" s="16">
        <f>E759+G705-SUMIF(C750:C752,"Reimbursement",E750:E752)</f>
        <v>0</v>
      </c>
      <c r="H748" s="5"/>
    </row>
    <row r="749">
      <c r="B749" s="9" t="s">
        <v>2</v>
      </c>
      <c r="C749" s="23" t="s">
        <v>18</v>
      </c>
      <c r="D749" s="20" t="s">
        <v>4</v>
      </c>
      <c r="E749" s="9" t="s">
        <v>5</v>
      </c>
      <c r="F749" s="9" t="s">
        <v>6</v>
      </c>
      <c r="G749" s="24" t="s">
        <v>19</v>
      </c>
      <c r="H749" s="5"/>
    </row>
    <row r="750">
      <c r="B750" s="12">
        <v>1.0</v>
      </c>
      <c r="C750" s="28"/>
      <c r="D750" s="12"/>
      <c r="E750" s="12"/>
      <c r="F750" s="12"/>
      <c r="G750" s="26">
        <f>E765+G707</f>
        <v>0</v>
      </c>
      <c r="H750" s="5"/>
    </row>
    <row r="751">
      <c r="B751" s="12">
        <v>2.0</v>
      </c>
      <c r="C751" s="28"/>
      <c r="D751" s="12"/>
      <c r="E751" s="12"/>
      <c r="F751" s="12"/>
      <c r="G751" s="27"/>
      <c r="H751" s="8"/>
    </row>
    <row r="752">
      <c r="B752" s="12">
        <v>3.0</v>
      </c>
      <c r="C752" s="28"/>
      <c r="D752" s="12"/>
      <c r="E752" s="12"/>
      <c r="F752" s="12"/>
      <c r="G752" s="29"/>
      <c r="H752" s="30"/>
    </row>
    <row r="753">
      <c r="B753" s="20" t="s">
        <v>15</v>
      </c>
      <c r="C753" s="4"/>
      <c r="D753" s="5"/>
      <c r="E753" s="9">
        <f>SUM(E750:E752)</f>
        <v>0</v>
      </c>
      <c r="F753" s="12"/>
      <c r="G753" s="29"/>
      <c r="H753" s="30"/>
    </row>
    <row r="754">
      <c r="B754" s="31" t="s">
        <v>20</v>
      </c>
      <c r="C754" s="4"/>
      <c r="D754" s="4"/>
      <c r="E754" s="4"/>
      <c r="F754" s="5"/>
      <c r="G754" s="29"/>
      <c r="H754" s="30"/>
    </row>
    <row r="755">
      <c r="B755" s="9" t="s">
        <v>2</v>
      </c>
      <c r="C755" s="23" t="s">
        <v>21</v>
      </c>
      <c r="D755" s="20" t="s">
        <v>4</v>
      </c>
      <c r="E755" s="9" t="s">
        <v>5</v>
      </c>
      <c r="F755" s="9" t="s">
        <v>6</v>
      </c>
      <c r="G755" s="29"/>
      <c r="H755" s="30"/>
    </row>
    <row r="756">
      <c r="B756" s="12">
        <v>1.0</v>
      </c>
      <c r="C756" s="25"/>
      <c r="D756" s="13"/>
      <c r="E756" s="13"/>
      <c r="F756" s="13"/>
      <c r="G756" s="29"/>
      <c r="H756" s="30"/>
    </row>
    <row r="757">
      <c r="B757" s="12">
        <v>2.0</v>
      </c>
      <c r="C757" s="13"/>
      <c r="D757" s="12"/>
      <c r="E757" s="12"/>
      <c r="F757" s="12"/>
      <c r="G757" s="29"/>
      <c r="H757" s="30"/>
    </row>
    <row r="758">
      <c r="B758" s="12">
        <v>3.0</v>
      </c>
      <c r="C758" s="13"/>
      <c r="D758" s="12"/>
      <c r="E758" s="12"/>
      <c r="F758" s="12"/>
      <c r="G758" s="29"/>
      <c r="H758" s="30"/>
    </row>
    <row r="759">
      <c r="B759" s="20" t="s">
        <v>15</v>
      </c>
      <c r="C759" s="4"/>
      <c r="D759" s="5"/>
      <c r="E759" s="9">
        <f>SUM(E756:E758)</f>
        <v>0</v>
      </c>
      <c r="F759" s="12"/>
      <c r="G759" s="29"/>
      <c r="H759" s="30"/>
    </row>
    <row r="760">
      <c r="B760" s="32" t="s">
        <v>22</v>
      </c>
      <c r="C760" s="4"/>
      <c r="D760" s="4"/>
      <c r="E760" s="4"/>
      <c r="F760" s="5"/>
      <c r="G760" s="29"/>
      <c r="H760" s="30"/>
    </row>
    <row r="761">
      <c r="B761" s="9" t="s">
        <v>2</v>
      </c>
      <c r="C761" s="23" t="s">
        <v>23</v>
      </c>
      <c r="D761" s="20" t="s">
        <v>4</v>
      </c>
      <c r="E761" s="9" t="s">
        <v>5</v>
      </c>
      <c r="F761" s="9" t="s">
        <v>6</v>
      </c>
      <c r="G761" s="29"/>
      <c r="H761" s="30"/>
    </row>
    <row r="762">
      <c r="B762" s="12">
        <v>1.0</v>
      </c>
      <c r="C762" s="28"/>
      <c r="D762" s="12"/>
      <c r="E762" s="12"/>
      <c r="F762" s="12"/>
      <c r="G762" s="29"/>
      <c r="H762" s="30"/>
    </row>
    <row r="763">
      <c r="B763" s="12">
        <v>2.0</v>
      </c>
      <c r="C763" s="13"/>
      <c r="D763" s="12"/>
      <c r="E763" s="12"/>
      <c r="F763" s="12"/>
      <c r="G763" s="29"/>
      <c r="H763" s="30"/>
    </row>
    <row r="764">
      <c r="B764" s="12">
        <v>3.0</v>
      </c>
      <c r="C764" s="13"/>
      <c r="D764" s="12"/>
      <c r="E764" s="12"/>
      <c r="F764" s="12"/>
      <c r="G764" s="29"/>
      <c r="H764" s="30"/>
    </row>
    <row r="765">
      <c r="B765" s="20" t="s">
        <v>15</v>
      </c>
      <c r="C765" s="4"/>
      <c r="D765" s="5"/>
      <c r="E765" s="9">
        <f>SUM(E762:E764)</f>
        <v>0</v>
      </c>
      <c r="F765" s="12"/>
      <c r="G765" s="29"/>
      <c r="H765" s="30"/>
    </row>
    <row r="766">
      <c r="B766" s="32" t="s">
        <v>24</v>
      </c>
      <c r="C766" s="4"/>
      <c r="D766" s="4"/>
      <c r="E766" s="4"/>
      <c r="F766" s="5"/>
      <c r="G766" s="29"/>
      <c r="H766" s="30"/>
    </row>
    <row r="767">
      <c r="B767" s="9" t="s">
        <v>2</v>
      </c>
      <c r="C767" s="33" t="s">
        <v>25</v>
      </c>
      <c r="D767" s="33" t="s">
        <v>26</v>
      </c>
      <c r="E767" s="9" t="s">
        <v>5</v>
      </c>
      <c r="F767" s="9" t="s">
        <v>6</v>
      </c>
      <c r="G767" s="29"/>
      <c r="H767" s="30"/>
    </row>
    <row r="768">
      <c r="B768" s="12">
        <v>1.0</v>
      </c>
      <c r="C768" s="13"/>
      <c r="D768" s="13"/>
      <c r="E768" s="12"/>
      <c r="F768" s="12"/>
      <c r="G768" s="29"/>
      <c r="H768" s="30"/>
    </row>
    <row r="769">
      <c r="B769" s="12">
        <v>2.0</v>
      </c>
      <c r="C769" s="13"/>
      <c r="D769" s="13"/>
      <c r="E769" s="12"/>
      <c r="F769" s="12"/>
      <c r="G769" s="29"/>
      <c r="H769" s="30"/>
    </row>
    <row r="770">
      <c r="B770" s="12">
        <v>3.0</v>
      </c>
      <c r="C770" s="12"/>
      <c r="D770" s="12"/>
      <c r="E770" s="12"/>
      <c r="F770" s="12"/>
      <c r="G770" s="29"/>
      <c r="H770" s="30"/>
    </row>
    <row r="771">
      <c r="B771" s="12">
        <v>4.0</v>
      </c>
      <c r="C771" s="12"/>
      <c r="D771" s="12"/>
      <c r="E771" s="12"/>
      <c r="F771" s="12"/>
      <c r="G771" s="29"/>
      <c r="H771" s="30"/>
    </row>
    <row r="772">
      <c r="B772" s="12">
        <v>5.0</v>
      </c>
      <c r="C772" s="12"/>
      <c r="D772" s="12"/>
      <c r="E772" s="12"/>
      <c r="F772" s="12"/>
      <c r="G772" s="29"/>
      <c r="H772" s="30"/>
    </row>
    <row r="773">
      <c r="B773" s="12">
        <v>6.0</v>
      </c>
      <c r="C773" s="12"/>
      <c r="D773" s="12"/>
      <c r="E773" s="12"/>
      <c r="F773" s="12"/>
      <c r="G773" s="10"/>
      <c r="H773" s="11"/>
    </row>
    <row r="774">
      <c r="B774" s="34"/>
    </row>
    <row r="776">
      <c r="A776" s="1"/>
      <c r="B776" s="3">
        <v>45796.0</v>
      </c>
      <c r="C776" s="4"/>
      <c r="D776" s="4"/>
      <c r="E776" s="4"/>
      <c r="F776" s="4"/>
      <c r="G776" s="4"/>
      <c r="H776" s="5"/>
    </row>
    <row r="777">
      <c r="B777" s="6" t="s">
        <v>0</v>
      </c>
      <c r="C777" s="4"/>
      <c r="D777" s="4"/>
      <c r="E777" s="4"/>
      <c r="F777" s="5"/>
      <c r="G777" s="7" t="s">
        <v>1</v>
      </c>
      <c r="H777" s="8"/>
    </row>
    <row r="778">
      <c r="B778" s="9" t="s">
        <v>2</v>
      </c>
      <c r="C778" s="9" t="s">
        <v>3</v>
      </c>
      <c r="D778" s="9" t="s">
        <v>4</v>
      </c>
      <c r="E778" s="9" t="s">
        <v>5</v>
      </c>
      <c r="F778" s="9" t="s">
        <v>6</v>
      </c>
      <c r="G778" s="10"/>
      <c r="H778" s="11"/>
    </row>
    <row r="779">
      <c r="B779" s="12">
        <v>1.0</v>
      </c>
      <c r="C779" s="13"/>
      <c r="D779" s="13"/>
      <c r="E779" s="13"/>
      <c r="F779" s="12"/>
      <c r="G779" s="14" t="s">
        <v>7</v>
      </c>
      <c r="H779" s="15">
        <f>H736 - SUMIF(F779:F788, "SR A/C - HDFC", E779:E788)-SUMIF(F805:F807, "SR A/C - HDFC", E805:E807)-SUMIF(F799:F801, "SR A/C - HDFC", E799:E801)+SUMIF(F793:F795, "SR A/C - HDFC", E793:E795)+SUMIF(F811:F816, "SR A/C - HDFC", E811:E816)</f>
        <v>3303.73</v>
      </c>
    </row>
    <row r="780">
      <c r="B780" s="12">
        <v>2.0</v>
      </c>
      <c r="C780" s="13"/>
      <c r="D780" s="13"/>
      <c r="E780" s="13"/>
      <c r="F780" s="13"/>
      <c r="G780" s="14" t="s">
        <v>8</v>
      </c>
      <c r="H780" s="15">
        <f>H737 - SUMIF(F779:F788, "DP A/C - Salary", E779:E788)-SUMIF(F805:F807, "DP A/C - Salary", E805:E807)-SUMIF(F799:F801, "DP A/C - Salary", E799:E801)+SUMIF(F793:F795, "DP A/C - Salary", E793:E795)+SUMIF(F811:F816, "DP A/C - Salary", E811:E816)</f>
        <v>5928</v>
      </c>
    </row>
    <row r="781">
      <c r="B781" s="12">
        <v>3.0</v>
      </c>
      <c r="C781" s="13"/>
      <c r="D781" s="13"/>
      <c r="E781" s="13"/>
      <c r="F781" s="12"/>
      <c r="G781" s="14" t="s">
        <v>9</v>
      </c>
      <c r="H781" s="15">
        <f>H738 - SUMIF(F779:F788, "SR CASH", E779:E788)-SUMIF(F805:F807, "SR CASH", E805:E807)-SUMIF(F799:F801, "SR CASH", E799:E801)+SUMIF(F793:F795, "SR CASH", E793:E795)+SUMIF(F811:F816, "SR CASH", E811:E816)</f>
        <v>1633</v>
      </c>
    </row>
    <row r="782">
      <c r="B782" s="12">
        <v>4.0</v>
      </c>
      <c r="C782" s="13"/>
      <c r="D782" s="13"/>
      <c r="E782" s="13"/>
      <c r="F782" s="13"/>
      <c r="G782" s="14" t="s">
        <v>10</v>
      </c>
      <c r="H782" s="15">
        <f>H739 - SUMIF(F779:F788, "DP CASH", E779:E788)-SUMIF(F805:F807, "DP CASH", E805:E807)-SUMIF(F799:F801, "DP CASH", E799:E801)+SUMIF(F793:F795, "DP CASH", E793:E795)+SUMIF(F811:F816, "DP CASH", E811:E816)</f>
        <v>839</v>
      </c>
    </row>
    <row r="783">
      <c r="B783" s="12">
        <v>5.0</v>
      </c>
      <c r="C783" s="13"/>
      <c r="D783" s="13"/>
      <c r="E783" s="13"/>
      <c r="F783" s="13"/>
      <c r="G783" s="14" t="s">
        <v>11</v>
      </c>
      <c r="H783" s="15">
        <f>H740 - SUMIF(F779:F788, "SR A/C - TDCC", E779:E788)-SUMIF(F805:F807, "SR A/C - TDCC", E805:E807)-SUMIF(F799:F801, "SR A/C - TDCC", E799:E801)+SUMIF(F793:F795, "SR A/C - TDCC", E793:E795)+SUMIF(F811:F816, "SR A/C - TDCC", E811:E816)</f>
        <v>106373.4</v>
      </c>
    </row>
    <row r="784">
      <c r="B784" s="12">
        <v>6.0</v>
      </c>
      <c r="C784" s="13"/>
      <c r="D784" s="13"/>
      <c r="E784" s="13"/>
      <c r="F784" s="13"/>
      <c r="G784" s="14" t="s">
        <v>12</v>
      </c>
      <c r="H784" s="15">
        <f>H741 - SUMIF(F779:F788, "DP A/C - IPPB", E779:E788)-SUMIF(F805:F807, "DP A/C - IPPB", E805:E807)-SUMIF(F799:F801, "DP A/C - IPPB", E799:E801)+SUMIF(F793:F795, "DP A/C - IPPB", E793:E795)+SUMIF(F811:F816, "DP A/C - IPPB", E811:E816)</f>
        <v>50</v>
      </c>
    </row>
    <row r="785">
      <c r="B785" s="12">
        <v>7.0</v>
      </c>
      <c r="C785" s="12"/>
      <c r="D785" s="12"/>
      <c r="E785" s="12"/>
      <c r="F785" s="12"/>
      <c r="G785" s="16"/>
      <c r="H785" s="5"/>
    </row>
    <row r="786">
      <c r="B786" s="12">
        <v>8.0</v>
      </c>
      <c r="C786" s="12"/>
      <c r="D786" s="12"/>
      <c r="E786" s="12"/>
      <c r="F786" s="12"/>
      <c r="G786" s="17" t="s">
        <v>13</v>
      </c>
      <c r="H786" s="5"/>
    </row>
    <row r="787">
      <c r="B787" s="12">
        <v>9.0</v>
      </c>
      <c r="C787" s="12"/>
      <c r="D787" s="12"/>
      <c r="E787" s="12"/>
      <c r="F787" s="12"/>
      <c r="G787" s="18">
        <f>E789+G744</f>
        <v>0</v>
      </c>
      <c r="H787" s="5"/>
    </row>
    <row r="788">
      <c r="B788" s="12">
        <v>10.0</v>
      </c>
      <c r="C788" s="12"/>
      <c r="D788" s="12"/>
      <c r="E788" s="12"/>
      <c r="F788" s="12"/>
      <c r="G788" s="19" t="s">
        <v>14</v>
      </c>
      <c r="H788" s="5"/>
    </row>
    <row r="789">
      <c r="B789" s="20" t="s">
        <v>15</v>
      </c>
      <c r="C789" s="4"/>
      <c r="D789" s="5"/>
      <c r="E789" s="9">
        <f>SUM(E779:E788)</f>
        <v>0</v>
      </c>
      <c r="F789" s="12"/>
      <c r="G789" s="16">
        <f>E796+G746</f>
        <v>0</v>
      </c>
      <c r="H789" s="5"/>
    </row>
    <row r="790">
      <c r="B790" s="16"/>
      <c r="C790" s="4"/>
      <c r="D790" s="4"/>
      <c r="E790" s="4"/>
      <c r="F790" s="5"/>
      <c r="G790" s="21" t="s">
        <v>16</v>
      </c>
      <c r="H790" s="5"/>
      <c r="I790" s="1"/>
    </row>
    <row r="791">
      <c r="B791" s="22" t="s">
        <v>17</v>
      </c>
      <c r="C791" s="4"/>
      <c r="D791" s="4"/>
      <c r="E791" s="4"/>
      <c r="F791" s="5"/>
      <c r="G791" s="16">
        <f>E802+G748-SUMIF(C793:C795,"Reimbursement",E793:E795)</f>
        <v>0</v>
      </c>
      <c r="H791" s="5"/>
    </row>
    <row r="792">
      <c r="B792" s="9" t="s">
        <v>2</v>
      </c>
      <c r="C792" s="23" t="s">
        <v>18</v>
      </c>
      <c r="D792" s="20" t="s">
        <v>4</v>
      </c>
      <c r="E792" s="9" t="s">
        <v>5</v>
      </c>
      <c r="F792" s="9" t="s">
        <v>6</v>
      </c>
      <c r="G792" s="24" t="s">
        <v>19</v>
      </c>
      <c r="H792" s="5"/>
    </row>
    <row r="793">
      <c r="B793" s="12">
        <v>1.0</v>
      </c>
      <c r="C793" s="28"/>
      <c r="D793" s="12"/>
      <c r="E793" s="12"/>
      <c r="F793" s="12"/>
      <c r="G793" s="26">
        <f>E808+G750</f>
        <v>0</v>
      </c>
      <c r="H793" s="5"/>
    </row>
    <row r="794">
      <c r="B794" s="12">
        <v>2.0</v>
      </c>
      <c r="C794" s="28"/>
      <c r="D794" s="12"/>
      <c r="E794" s="12"/>
      <c r="F794" s="12"/>
      <c r="G794" s="27"/>
      <c r="H794" s="8"/>
    </row>
    <row r="795">
      <c r="B795" s="12">
        <v>3.0</v>
      </c>
      <c r="C795" s="28"/>
      <c r="D795" s="12"/>
      <c r="E795" s="12"/>
      <c r="F795" s="12"/>
      <c r="G795" s="29"/>
      <c r="H795" s="30"/>
    </row>
    <row r="796">
      <c r="B796" s="20" t="s">
        <v>15</v>
      </c>
      <c r="C796" s="4"/>
      <c r="D796" s="5"/>
      <c r="E796" s="9">
        <f>SUM(E793:E795)</f>
        <v>0</v>
      </c>
      <c r="F796" s="12"/>
      <c r="G796" s="29"/>
      <c r="H796" s="30"/>
    </row>
    <row r="797">
      <c r="B797" s="31" t="s">
        <v>20</v>
      </c>
      <c r="C797" s="4"/>
      <c r="D797" s="4"/>
      <c r="E797" s="4"/>
      <c r="F797" s="5"/>
      <c r="G797" s="29"/>
      <c r="H797" s="30"/>
    </row>
    <row r="798">
      <c r="B798" s="9" t="s">
        <v>2</v>
      </c>
      <c r="C798" s="23" t="s">
        <v>21</v>
      </c>
      <c r="D798" s="20" t="s">
        <v>4</v>
      </c>
      <c r="E798" s="9" t="s">
        <v>5</v>
      </c>
      <c r="F798" s="9" t="s">
        <v>6</v>
      </c>
      <c r="G798" s="29"/>
      <c r="H798" s="30"/>
    </row>
    <row r="799">
      <c r="B799" s="12">
        <v>1.0</v>
      </c>
      <c r="C799" s="28"/>
      <c r="D799" s="12"/>
      <c r="E799" s="12"/>
      <c r="F799" s="12"/>
      <c r="G799" s="29"/>
      <c r="H799" s="30"/>
    </row>
    <row r="800">
      <c r="B800" s="12">
        <v>2.0</v>
      </c>
      <c r="C800" s="13"/>
      <c r="D800" s="12"/>
      <c r="E800" s="12"/>
      <c r="F800" s="12"/>
      <c r="G800" s="29"/>
      <c r="H800" s="30"/>
    </row>
    <row r="801">
      <c r="B801" s="12">
        <v>3.0</v>
      </c>
      <c r="C801" s="13"/>
      <c r="D801" s="12"/>
      <c r="E801" s="12"/>
      <c r="F801" s="12"/>
      <c r="G801" s="29"/>
      <c r="H801" s="30"/>
    </row>
    <row r="802">
      <c r="B802" s="20" t="s">
        <v>15</v>
      </c>
      <c r="C802" s="4"/>
      <c r="D802" s="5"/>
      <c r="E802" s="9">
        <f>SUM(E799:E801)</f>
        <v>0</v>
      </c>
      <c r="F802" s="12"/>
      <c r="G802" s="29"/>
      <c r="H802" s="30"/>
    </row>
    <row r="803">
      <c r="B803" s="32" t="s">
        <v>22</v>
      </c>
      <c r="C803" s="4"/>
      <c r="D803" s="4"/>
      <c r="E803" s="4"/>
      <c r="F803" s="5"/>
      <c r="G803" s="29"/>
      <c r="H803" s="30"/>
    </row>
    <row r="804">
      <c r="B804" s="9" t="s">
        <v>2</v>
      </c>
      <c r="C804" s="23" t="s">
        <v>23</v>
      </c>
      <c r="D804" s="20" t="s">
        <v>4</v>
      </c>
      <c r="E804" s="9" t="s">
        <v>5</v>
      </c>
      <c r="F804" s="9" t="s">
        <v>6</v>
      </c>
      <c r="G804" s="29"/>
      <c r="H804" s="30"/>
    </row>
    <row r="805">
      <c r="B805" s="12">
        <v>1.0</v>
      </c>
      <c r="C805" s="28"/>
      <c r="D805" s="12"/>
      <c r="E805" s="12"/>
      <c r="F805" s="12"/>
      <c r="G805" s="29"/>
      <c r="H805" s="30"/>
    </row>
    <row r="806">
      <c r="B806" s="12">
        <v>2.0</v>
      </c>
      <c r="C806" s="13"/>
      <c r="D806" s="12"/>
      <c r="E806" s="12"/>
      <c r="F806" s="12"/>
      <c r="G806" s="29"/>
      <c r="H806" s="30"/>
    </row>
    <row r="807">
      <c r="B807" s="12">
        <v>3.0</v>
      </c>
      <c r="C807" s="13"/>
      <c r="D807" s="12"/>
      <c r="E807" s="12"/>
      <c r="F807" s="12"/>
      <c r="G807" s="29"/>
      <c r="H807" s="30"/>
    </row>
    <row r="808">
      <c r="B808" s="20" t="s">
        <v>15</v>
      </c>
      <c r="C808" s="4"/>
      <c r="D808" s="5"/>
      <c r="E808" s="9">
        <f>SUM(E805:E807)</f>
        <v>0</v>
      </c>
      <c r="F808" s="12"/>
      <c r="G808" s="29"/>
      <c r="H808" s="30"/>
    </row>
    <row r="809">
      <c r="B809" s="32" t="s">
        <v>24</v>
      </c>
      <c r="C809" s="4"/>
      <c r="D809" s="4"/>
      <c r="E809" s="4"/>
      <c r="F809" s="5"/>
      <c r="G809" s="29"/>
      <c r="H809" s="30"/>
    </row>
    <row r="810">
      <c r="B810" s="9" t="s">
        <v>2</v>
      </c>
      <c r="C810" s="33" t="s">
        <v>25</v>
      </c>
      <c r="D810" s="33" t="s">
        <v>26</v>
      </c>
      <c r="E810" s="9" t="s">
        <v>5</v>
      </c>
      <c r="F810" s="9" t="s">
        <v>6</v>
      </c>
      <c r="G810" s="29"/>
      <c r="H810" s="30"/>
    </row>
    <row r="811">
      <c r="B811" s="12">
        <v>1.0</v>
      </c>
      <c r="C811" s="13"/>
      <c r="D811" s="13"/>
      <c r="E811" s="12"/>
      <c r="F811" s="12"/>
      <c r="G811" s="29"/>
      <c r="H811" s="30"/>
    </row>
    <row r="812">
      <c r="B812" s="12">
        <v>2.0</v>
      </c>
      <c r="C812" s="13"/>
      <c r="D812" s="13"/>
      <c r="E812" s="12"/>
      <c r="F812" s="12"/>
      <c r="G812" s="29"/>
      <c r="H812" s="30"/>
    </row>
    <row r="813">
      <c r="B813" s="12">
        <v>3.0</v>
      </c>
      <c r="C813" s="12"/>
      <c r="D813" s="12"/>
      <c r="E813" s="12"/>
      <c r="F813" s="12"/>
      <c r="G813" s="29"/>
      <c r="H813" s="30"/>
    </row>
    <row r="814">
      <c r="B814" s="12">
        <v>4.0</v>
      </c>
      <c r="C814" s="12"/>
      <c r="D814" s="12"/>
      <c r="E814" s="12"/>
      <c r="F814" s="12"/>
      <c r="G814" s="29"/>
      <c r="H814" s="30"/>
    </row>
    <row r="815">
      <c r="B815" s="12">
        <v>5.0</v>
      </c>
      <c r="C815" s="12"/>
      <c r="D815" s="12"/>
      <c r="E815" s="12"/>
      <c r="F815" s="12"/>
      <c r="G815" s="29"/>
      <c r="H815" s="30"/>
    </row>
    <row r="816">
      <c r="B816" s="12">
        <v>6.0</v>
      </c>
      <c r="C816" s="12"/>
      <c r="D816" s="12"/>
      <c r="E816" s="12"/>
      <c r="F816" s="12"/>
      <c r="G816" s="10"/>
      <c r="H816" s="11"/>
    </row>
    <row r="817">
      <c r="B817" s="34"/>
    </row>
    <row r="819">
      <c r="A819" s="1"/>
      <c r="B819" s="3">
        <v>45797.0</v>
      </c>
      <c r="C819" s="4"/>
      <c r="D819" s="4"/>
      <c r="E819" s="4"/>
      <c r="F819" s="4"/>
      <c r="G819" s="4"/>
      <c r="H819" s="5"/>
    </row>
    <row r="820">
      <c r="B820" s="6" t="s">
        <v>0</v>
      </c>
      <c r="C820" s="4"/>
      <c r="D820" s="4"/>
      <c r="E820" s="4"/>
      <c r="F820" s="5"/>
      <c r="G820" s="7" t="s">
        <v>1</v>
      </c>
      <c r="H820" s="8"/>
    </row>
    <row r="821">
      <c r="B821" s="9" t="s">
        <v>2</v>
      </c>
      <c r="C821" s="9" t="s">
        <v>3</v>
      </c>
      <c r="D821" s="9" t="s">
        <v>4</v>
      </c>
      <c r="E821" s="9" t="s">
        <v>5</v>
      </c>
      <c r="F821" s="9" t="s">
        <v>6</v>
      </c>
      <c r="G821" s="10"/>
      <c r="H821" s="11"/>
    </row>
    <row r="822">
      <c r="B822" s="12">
        <v>1.0</v>
      </c>
      <c r="C822" s="13"/>
      <c r="D822" s="13"/>
      <c r="E822" s="13"/>
      <c r="F822" s="12"/>
      <c r="G822" s="14" t="s">
        <v>7</v>
      </c>
      <c r="H822" s="15">
        <f>H779 - SUMIF(F822:F831, "SR A/C - HDFC", E822:E831)-SUMIF(F848:F850, "SR A/C - HDFC", E848:E850)-SUMIF(F842:F844, "SR A/C - HDFC", E842:E844)+SUMIF(F836:F838, "SR A/C - HDFC", E836:E838)+SUMIF(F854:F859, "SR A/C - HDFC", E854:E859)</f>
        <v>3303.73</v>
      </c>
    </row>
    <row r="823">
      <c r="B823" s="12">
        <v>2.0</v>
      </c>
      <c r="C823" s="12"/>
      <c r="D823" s="12"/>
      <c r="E823" s="12"/>
      <c r="F823" s="12"/>
      <c r="G823" s="14" t="s">
        <v>8</v>
      </c>
      <c r="H823" s="15">
        <f>H780 - SUMIF(F822:F831, "DP A/C - Salary", E822:E831)-SUMIF(F848:F850, "DP A/C - Salary", E848:E850)-SUMIF(F842:F844, "DP A/C - Salary", E842:E844)+SUMIF(F836:F838, "DP A/C - Salary", E836:E838)+SUMIF(F854:F859, "DP A/C - Salary", E854:E859)</f>
        <v>5928</v>
      </c>
    </row>
    <row r="824">
      <c r="B824" s="12">
        <v>3.0</v>
      </c>
      <c r="C824" s="12"/>
      <c r="D824" s="12"/>
      <c r="E824" s="12"/>
      <c r="F824" s="12"/>
      <c r="G824" s="14" t="s">
        <v>9</v>
      </c>
      <c r="H824" s="15">
        <f>H781 - SUMIF(F822:F831, "SR CASH", E822:E831)-SUMIF(F848:F850, "SR CASH", E848:E850)-SUMIF(F842:F844, "SR CASH", E842:E844)+SUMIF(F836:F838, "SR CASH", E836:E838)+SUMIF(F854:F859, "SR CASH", E854:E859)</f>
        <v>1633</v>
      </c>
    </row>
    <row r="825">
      <c r="B825" s="12">
        <v>4.0</v>
      </c>
      <c r="C825" s="12"/>
      <c r="D825" s="12"/>
      <c r="E825" s="12"/>
      <c r="F825" s="12"/>
      <c r="G825" s="14" t="s">
        <v>10</v>
      </c>
      <c r="H825" s="15">
        <f>H782 - SUMIF(F822:F831, "DP CASH", E822:E831)-SUMIF(F848:F850, "DP CASH", E848:E850)-SUMIF(F842:F844, "DP CASH", E842:E844)+SUMIF(F836:F838, "DP CASH", E836:E838)+SUMIF(F854:F859, "DP CASH", E854:E859)</f>
        <v>839</v>
      </c>
    </row>
    <row r="826">
      <c r="B826" s="12">
        <v>5.0</v>
      </c>
      <c r="C826" s="12"/>
      <c r="D826" s="12"/>
      <c r="E826" s="12"/>
      <c r="F826" s="12"/>
      <c r="G826" s="14" t="s">
        <v>11</v>
      </c>
      <c r="H826" s="15">
        <f>H783 - SUMIF(F822:F831, "SR A/C - TDCC", E822:E831)-SUMIF(F848:F850, "SR A/C - TDCC", E848:E850)-SUMIF(F842:F844, "SR A/C - TDCC", E842:E844)+SUMIF(F836:F838, "SR A/C - TDCC", E836:E838)+SUMIF(F854:F859, "SR A/C - TDCC", E854:E859)</f>
        <v>106373.4</v>
      </c>
    </row>
    <row r="827">
      <c r="B827" s="12">
        <v>6.0</v>
      </c>
      <c r="C827" s="12"/>
      <c r="D827" s="12"/>
      <c r="E827" s="12"/>
      <c r="F827" s="12"/>
      <c r="G827" s="14" t="s">
        <v>12</v>
      </c>
      <c r="H827" s="15">
        <f>H784 - SUMIF(F822:F831, "DP A/C - IPPB", E822:E831)-SUMIF(F848:F850, "DP A/C - IPPB", E848:E850)-SUMIF(F842:F844, "DP A/C - IPPB", E842:E844)+SUMIF(F836:F838, "DP A/C - IPPB", E836:E838)+SUMIF(F854:F859, "DP A/C - IPPB", E854:E859)</f>
        <v>50</v>
      </c>
    </row>
    <row r="828">
      <c r="B828" s="12">
        <v>7.0</v>
      </c>
      <c r="C828" s="12"/>
      <c r="D828" s="12"/>
      <c r="E828" s="12"/>
      <c r="F828" s="12"/>
      <c r="G828" s="16"/>
      <c r="H828" s="5"/>
    </row>
    <row r="829">
      <c r="B829" s="12">
        <v>8.0</v>
      </c>
      <c r="C829" s="12"/>
      <c r="D829" s="12"/>
      <c r="E829" s="12"/>
      <c r="F829" s="12"/>
      <c r="G829" s="17" t="s">
        <v>13</v>
      </c>
      <c r="H829" s="5"/>
    </row>
    <row r="830">
      <c r="B830" s="12">
        <v>9.0</v>
      </c>
      <c r="C830" s="12"/>
      <c r="D830" s="12"/>
      <c r="E830" s="12"/>
      <c r="F830" s="12"/>
      <c r="G830" s="18">
        <f>E832+G787</f>
        <v>0</v>
      </c>
      <c r="H830" s="5"/>
    </row>
    <row r="831">
      <c r="B831" s="12">
        <v>10.0</v>
      </c>
      <c r="C831" s="12"/>
      <c r="D831" s="12"/>
      <c r="E831" s="12"/>
      <c r="F831" s="12"/>
      <c r="G831" s="19" t="s">
        <v>14</v>
      </c>
      <c r="H831" s="5"/>
    </row>
    <row r="832">
      <c r="B832" s="20" t="s">
        <v>15</v>
      </c>
      <c r="C832" s="4"/>
      <c r="D832" s="5"/>
      <c r="E832" s="9">
        <f>SUM(E822:E831)</f>
        <v>0</v>
      </c>
      <c r="F832" s="12"/>
      <c r="G832" s="16">
        <f>E839+G789</f>
        <v>0</v>
      </c>
      <c r="H832" s="5"/>
    </row>
    <row r="833">
      <c r="B833" s="16"/>
      <c r="C833" s="4"/>
      <c r="D833" s="4"/>
      <c r="E833" s="4"/>
      <c r="F833" s="5"/>
      <c r="G833" s="21" t="s">
        <v>16</v>
      </c>
      <c r="H833" s="5"/>
      <c r="I833" s="1"/>
    </row>
    <row r="834">
      <c r="B834" s="22" t="s">
        <v>17</v>
      </c>
      <c r="C834" s="4"/>
      <c r="D834" s="4"/>
      <c r="E834" s="4"/>
      <c r="F834" s="5"/>
      <c r="G834" s="16">
        <f>E845+G791-SUMIF(C836:C838,"Reimbursement",E836:E838)</f>
        <v>0</v>
      </c>
      <c r="H834" s="5"/>
    </row>
    <row r="835">
      <c r="B835" s="9" t="s">
        <v>2</v>
      </c>
      <c r="C835" s="23" t="s">
        <v>18</v>
      </c>
      <c r="D835" s="20" t="s">
        <v>4</v>
      </c>
      <c r="E835" s="9" t="s">
        <v>5</v>
      </c>
      <c r="F835" s="9" t="s">
        <v>6</v>
      </c>
      <c r="G835" s="24" t="s">
        <v>19</v>
      </c>
      <c r="H835" s="5"/>
    </row>
    <row r="836">
      <c r="B836" s="12">
        <v>1.0</v>
      </c>
      <c r="C836" s="28"/>
      <c r="D836" s="12"/>
      <c r="E836" s="12"/>
      <c r="F836" s="12"/>
      <c r="G836" s="26">
        <f>E851+G793</f>
        <v>0</v>
      </c>
      <c r="H836" s="5"/>
    </row>
    <row r="837">
      <c r="B837" s="12">
        <v>2.0</v>
      </c>
      <c r="C837" s="28"/>
      <c r="D837" s="12"/>
      <c r="E837" s="12"/>
      <c r="F837" s="12"/>
      <c r="G837" s="27"/>
      <c r="H837" s="8"/>
    </row>
    <row r="838">
      <c r="B838" s="12">
        <v>3.0</v>
      </c>
      <c r="C838" s="28"/>
      <c r="D838" s="12"/>
      <c r="E838" s="12"/>
      <c r="F838" s="12"/>
      <c r="G838" s="29"/>
      <c r="H838" s="30"/>
    </row>
    <row r="839">
      <c r="B839" s="20" t="s">
        <v>15</v>
      </c>
      <c r="C839" s="4"/>
      <c r="D839" s="5"/>
      <c r="E839" s="9">
        <f>SUM(E836:E838)</f>
        <v>0</v>
      </c>
      <c r="F839" s="12"/>
      <c r="G839" s="29"/>
      <c r="H839" s="30"/>
    </row>
    <row r="840">
      <c r="B840" s="31" t="s">
        <v>20</v>
      </c>
      <c r="C840" s="4"/>
      <c r="D840" s="4"/>
      <c r="E840" s="4"/>
      <c r="F840" s="5"/>
      <c r="G840" s="29"/>
      <c r="H840" s="30"/>
    </row>
    <row r="841">
      <c r="B841" s="9" t="s">
        <v>2</v>
      </c>
      <c r="C841" s="23" t="s">
        <v>21</v>
      </c>
      <c r="D841" s="20" t="s">
        <v>4</v>
      </c>
      <c r="E841" s="9" t="s">
        <v>5</v>
      </c>
      <c r="F841" s="9" t="s">
        <v>6</v>
      </c>
      <c r="G841" s="29"/>
      <c r="H841" s="30"/>
    </row>
    <row r="842">
      <c r="B842" s="12">
        <v>1.0</v>
      </c>
      <c r="C842" s="28"/>
      <c r="D842" s="12"/>
      <c r="E842" s="12"/>
      <c r="F842" s="12"/>
      <c r="G842" s="29"/>
      <c r="H842" s="30"/>
    </row>
    <row r="843">
      <c r="B843" s="12">
        <v>2.0</v>
      </c>
      <c r="C843" s="13"/>
      <c r="D843" s="12"/>
      <c r="E843" s="12"/>
      <c r="F843" s="12"/>
      <c r="G843" s="29"/>
      <c r="H843" s="30"/>
    </row>
    <row r="844">
      <c r="B844" s="12">
        <v>3.0</v>
      </c>
      <c r="C844" s="13"/>
      <c r="D844" s="12"/>
      <c r="E844" s="12"/>
      <c r="F844" s="12"/>
      <c r="G844" s="29"/>
      <c r="H844" s="30"/>
    </row>
    <row r="845">
      <c r="B845" s="20" t="s">
        <v>15</v>
      </c>
      <c r="C845" s="4"/>
      <c r="D845" s="5"/>
      <c r="E845" s="9">
        <f>SUM(E842:E844)</f>
        <v>0</v>
      </c>
      <c r="F845" s="12"/>
      <c r="G845" s="29"/>
      <c r="H845" s="30"/>
    </row>
    <row r="846">
      <c r="B846" s="32" t="s">
        <v>22</v>
      </c>
      <c r="C846" s="4"/>
      <c r="D846" s="4"/>
      <c r="E846" s="4"/>
      <c r="F846" s="5"/>
      <c r="G846" s="29"/>
      <c r="H846" s="30"/>
    </row>
    <row r="847">
      <c r="B847" s="9" t="s">
        <v>2</v>
      </c>
      <c r="C847" s="23" t="s">
        <v>23</v>
      </c>
      <c r="D847" s="20" t="s">
        <v>4</v>
      </c>
      <c r="E847" s="9" t="s">
        <v>5</v>
      </c>
      <c r="F847" s="9" t="s">
        <v>6</v>
      </c>
      <c r="G847" s="29"/>
      <c r="H847" s="30"/>
    </row>
    <row r="848">
      <c r="B848" s="12">
        <v>1.0</v>
      </c>
      <c r="C848" s="28"/>
      <c r="D848" s="12"/>
      <c r="E848" s="12"/>
      <c r="F848" s="12"/>
      <c r="G848" s="29"/>
      <c r="H848" s="30"/>
    </row>
    <row r="849">
      <c r="B849" s="12">
        <v>2.0</v>
      </c>
      <c r="C849" s="13"/>
      <c r="D849" s="12"/>
      <c r="E849" s="12"/>
      <c r="F849" s="12"/>
      <c r="G849" s="29"/>
      <c r="H849" s="30"/>
    </row>
    <row r="850">
      <c r="B850" s="12">
        <v>3.0</v>
      </c>
      <c r="C850" s="13"/>
      <c r="D850" s="12"/>
      <c r="E850" s="12"/>
      <c r="F850" s="12"/>
      <c r="G850" s="29"/>
      <c r="H850" s="30"/>
    </row>
    <row r="851">
      <c r="B851" s="20" t="s">
        <v>15</v>
      </c>
      <c r="C851" s="4"/>
      <c r="D851" s="5"/>
      <c r="E851" s="9">
        <f>SUM(E848:E850)</f>
        <v>0</v>
      </c>
      <c r="F851" s="12"/>
      <c r="G851" s="29"/>
      <c r="H851" s="30"/>
    </row>
    <row r="852">
      <c r="B852" s="32" t="s">
        <v>24</v>
      </c>
      <c r="C852" s="4"/>
      <c r="D852" s="4"/>
      <c r="E852" s="4"/>
      <c r="F852" s="5"/>
      <c r="G852" s="29"/>
      <c r="H852" s="30"/>
    </row>
    <row r="853">
      <c r="B853" s="9" t="s">
        <v>2</v>
      </c>
      <c r="C853" s="33" t="s">
        <v>25</v>
      </c>
      <c r="D853" s="33" t="s">
        <v>26</v>
      </c>
      <c r="E853" s="9" t="s">
        <v>5</v>
      </c>
      <c r="F853" s="9" t="s">
        <v>6</v>
      </c>
      <c r="G853" s="29"/>
      <c r="H853" s="30"/>
    </row>
    <row r="854">
      <c r="B854" s="12">
        <v>1.0</v>
      </c>
      <c r="C854" s="13"/>
      <c r="D854" s="13"/>
      <c r="E854" s="12"/>
      <c r="F854" s="12"/>
      <c r="G854" s="29"/>
      <c r="H854" s="30"/>
    </row>
    <row r="855">
      <c r="B855" s="12">
        <v>2.0</v>
      </c>
      <c r="C855" s="13"/>
      <c r="D855" s="13"/>
      <c r="E855" s="12"/>
      <c r="F855" s="12"/>
      <c r="G855" s="29"/>
      <c r="H855" s="30"/>
    </row>
    <row r="856">
      <c r="B856" s="12">
        <v>3.0</v>
      </c>
      <c r="C856" s="12"/>
      <c r="D856" s="12"/>
      <c r="E856" s="12"/>
      <c r="F856" s="12"/>
      <c r="G856" s="29"/>
      <c r="H856" s="30"/>
    </row>
    <row r="857">
      <c r="B857" s="12">
        <v>4.0</v>
      </c>
      <c r="C857" s="12"/>
      <c r="D857" s="12"/>
      <c r="E857" s="12"/>
      <c r="F857" s="12"/>
      <c r="G857" s="29"/>
      <c r="H857" s="30"/>
    </row>
    <row r="858">
      <c r="B858" s="12">
        <v>5.0</v>
      </c>
      <c r="C858" s="12"/>
      <c r="D858" s="12"/>
      <c r="E858" s="12"/>
      <c r="F858" s="12"/>
      <c r="G858" s="29"/>
      <c r="H858" s="30"/>
    </row>
    <row r="859">
      <c r="B859" s="12">
        <v>6.0</v>
      </c>
      <c r="C859" s="12"/>
      <c r="D859" s="12"/>
      <c r="E859" s="12"/>
      <c r="F859" s="12"/>
      <c r="G859" s="10"/>
      <c r="H859" s="11"/>
    </row>
    <row r="860">
      <c r="B860" s="34"/>
    </row>
    <row r="862">
      <c r="A862" s="1"/>
      <c r="B862" s="3">
        <v>45798.0</v>
      </c>
      <c r="C862" s="4"/>
      <c r="D862" s="4"/>
      <c r="E862" s="4"/>
      <c r="F862" s="4"/>
      <c r="G862" s="4"/>
      <c r="H862" s="5"/>
    </row>
    <row r="863">
      <c r="B863" s="6" t="s">
        <v>0</v>
      </c>
      <c r="C863" s="4"/>
      <c r="D863" s="4"/>
      <c r="E863" s="4"/>
      <c r="F863" s="5"/>
      <c r="G863" s="7" t="s">
        <v>1</v>
      </c>
      <c r="H863" s="8"/>
    </row>
    <row r="864">
      <c r="B864" s="9" t="s">
        <v>2</v>
      </c>
      <c r="C864" s="9" t="s">
        <v>3</v>
      </c>
      <c r="D864" s="9" t="s">
        <v>4</v>
      </c>
      <c r="E864" s="9" t="s">
        <v>5</v>
      </c>
      <c r="F864" s="9" t="s">
        <v>6</v>
      </c>
      <c r="G864" s="10"/>
      <c r="H864" s="11"/>
    </row>
    <row r="865">
      <c r="B865" s="12">
        <v>1.0</v>
      </c>
      <c r="C865" s="13"/>
      <c r="D865" s="13"/>
      <c r="E865" s="13"/>
      <c r="F865" s="12"/>
      <c r="G865" s="14" t="s">
        <v>7</v>
      </c>
      <c r="H865" s="15">
        <f>H822 - SUMIF(F865:F874, "SR A/C - HDFC", E865:E874)-SUMIF(F891:F893, "SR A/C - HDFC", E891:E893)-SUMIF(F885:F887, "SR A/C - HDFC", E885:E887)+SUMIF(F879:F881, "SR A/C - HDFC", E879:E881)+SUMIF(F897:F902, "SR A/C - HDFC", E897:E902)</f>
        <v>3303.73</v>
      </c>
    </row>
    <row r="866">
      <c r="B866" s="12">
        <v>2.0</v>
      </c>
      <c r="C866" s="13"/>
      <c r="D866" s="13"/>
      <c r="E866" s="13"/>
      <c r="F866" s="13"/>
      <c r="G866" s="14" t="s">
        <v>8</v>
      </c>
      <c r="H866" s="15">
        <f>H823 - SUMIF(F865:F874, "DP A/C - Salary", E865:E874)-SUMIF(F891:F893, "DP A/C - Salary", E891:E893)-SUMIF(F885:F887, "DP A/C - Salary", E885:E887)+SUMIF(F879:F881, "DP A/C - Salary", E879:E881)+SUMIF(F897:F902, "DP A/C - Salary", E897:E902)</f>
        <v>5928</v>
      </c>
    </row>
    <row r="867">
      <c r="B867" s="12">
        <v>3.0</v>
      </c>
      <c r="C867" s="13"/>
      <c r="D867" s="13"/>
      <c r="E867" s="13"/>
      <c r="F867" s="12"/>
      <c r="G867" s="14" t="s">
        <v>9</v>
      </c>
      <c r="H867" s="15">
        <f>H824 - SUMIF(F865:F874, "SR CASH", E865:E874)-SUMIF(F891:F893, "SR CASH", E891:E893)-SUMIF(F885:F887, "SR CASH", E885:E887)+SUMIF(F879:F881, "SR CASH", E879:E881)+SUMIF(F897:F902, "SR CASH", E897:E902)</f>
        <v>1633</v>
      </c>
    </row>
    <row r="868">
      <c r="B868" s="12">
        <v>4.0</v>
      </c>
      <c r="C868" s="12"/>
      <c r="D868" s="12"/>
      <c r="E868" s="12"/>
      <c r="F868" s="12"/>
      <c r="G868" s="14" t="s">
        <v>10</v>
      </c>
      <c r="H868" s="15">
        <f>H825 - SUMIF(F865:F874, "DP CASH", E865:E874)-SUMIF(F891:F893, "DP CASH", E891:E893)-SUMIF(F885:F887, "DP CASH", E885:E887)+SUMIF(F879:F881, "DP CASH", E879:E881)+SUMIF(F897:F902, "DP CASH", E897:E902)</f>
        <v>839</v>
      </c>
    </row>
    <row r="869">
      <c r="B869" s="12">
        <v>5.0</v>
      </c>
      <c r="C869" s="12"/>
      <c r="D869" s="12"/>
      <c r="E869" s="12"/>
      <c r="F869" s="12"/>
      <c r="G869" s="14" t="s">
        <v>11</v>
      </c>
      <c r="H869" s="15">
        <f>H826 - SUMIF(F865:F874, "SR A/C - TDCC", E865:E874)-SUMIF(F891:F893, "SR A/C - TDCC", E891:E893)-SUMIF(F885:F887, "SR A/C - TDCC", E885:E887)+SUMIF(F879:F881, "SR A/C - TDCC", E879:E881)+SUMIF(F897:F902, "SR A/C - TDCC", E897:E902)</f>
        <v>106373.4</v>
      </c>
    </row>
    <row r="870">
      <c r="B870" s="12">
        <v>6.0</v>
      </c>
      <c r="C870" s="12"/>
      <c r="D870" s="12"/>
      <c r="E870" s="12"/>
      <c r="F870" s="12"/>
      <c r="G870" s="14" t="s">
        <v>12</v>
      </c>
      <c r="H870" s="15">
        <f>H827 - SUMIF(F865:F874, "DP A/C - IPPB", E865:E874)-SUMIF(F891:F893, "DP A/C - IPPB", E891:E893)-SUMIF(F885:F887, "DP A/C - IPPB", E885:E887)+SUMIF(F879:F881, "DP A/C - IPPB", E879:E881)+SUMIF(F897:F902, "DP A/C - IPPB", E897:E902)</f>
        <v>50</v>
      </c>
    </row>
    <row r="871">
      <c r="B871" s="12">
        <v>7.0</v>
      </c>
      <c r="C871" s="12"/>
      <c r="D871" s="12"/>
      <c r="E871" s="12"/>
      <c r="F871" s="12"/>
      <c r="G871" s="16"/>
      <c r="H871" s="5"/>
    </row>
    <row r="872">
      <c r="B872" s="12">
        <v>8.0</v>
      </c>
      <c r="C872" s="12"/>
      <c r="D872" s="12"/>
      <c r="E872" s="12"/>
      <c r="F872" s="12"/>
      <c r="G872" s="17" t="s">
        <v>13</v>
      </c>
      <c r="H872" s="5"/>
    </row>
    <row r="873">
      <c r="B873" s="12">
        <v>9.0</v>
      </c>
      <c r="C873" s="12"/>
      <c r="D873" s="12"/>
      <c r="E873" s="12"/>
      <c r="F873" s="12"/>
      <c r="G873" s="18">
        <f>E875+G830</f>
        <v>0</v>
      </c>
      <c r="H873" s="5"/>
    </row>
    <row r="874">
      <c r="B874" s="12">
        <v>10.0</v>
      </c>
      <c r="C874" s="12"/>
      <c r="D874" s="13"/>
      <c r="E874" s="13"/>
      <c r="F874" s="13"/>
      <c r="G874" s="19" t="s">
        <v>14</v>
      </c>
      <c r="H874" s="5"/>
    </row>
    <row r="875">
      <c r="B875" s="20" t="s">
        <v>15</v>
      </c>
      <c r="C875" s="4"/>
      <c r="D875" s="5"/>
      <c r="E875" s="9">
        <f>SUM(E865:E874)</f>
        <v>0</v>
      </c>
      <c r="F875" s="12"/>
      <c r="G875" s="16">
        <f>E882+G832</f>
        <v>0</v>
      </c>
      <c r="H875" s="5"/>
    </row>
    <row r="876">
      <c r="B876" s="16"/>
      <c r="C876" s="4"/>
      <c r="D876" s="4"/>
      <c r="E876" s="4"/>
      <c r="F876" s="5"/>
      <c r="G876" s="21" t="s">
        <v>16</v>
      </c>
      <c r="H876" s="5"/>
      <c r="I876" s="1"/>
    </row>
    <row r="877">
      <c r="B877" s="22" t="s">
        <v>17</v>
      </c>
      <c r="C877" s="4"/>
      <c r="D877" s="4"/>
      <c r="E877" s="4"/>
      <c r="F877" s="5"/>
      <c r="G877" s="16">
        <f>E888+G834-SUMIF(C879:C881,"Reimbursement",E879:E881)</f>
        <v>0</v>
      </c>
      <c r="H877" s="5"/>
    </row>
    <row r="878">
      <c r="B878" s="9" t="s">
        <v>2</v>
      </c>
      <c r="C878" s="23" t="s">
        <v>18</v>
      </c>
      <c r="D878" s="20" t="s">
        <v>4</v>
      </c>
      <c r="E878" s="9" t="s">
        <v>5</v>
      </c>
      <c r="F878" s="9" t="s">
        <v>6</v>
      </c>
      <c r="G878" s="24" t="s">
        <v>19</v>
      </c>
      <c r="H878" s="5"/>
    </row>
    <row r="879">
      <c r="B879" s="12">
        <v>1.0</v>
      </c>
      <c r="C879" s="25"/>
      <c r="D879" s="13"/>
      <c r="E879" s="13"/>
      <c r="F879" s="13"/>
      <c r="G879" s="26">
        <f>E894+G836</f>
        <v>0</v>
      </c>
      <c r="H879" s="5"/>
    </row>
    <row r="880">
      <c r="B880" s="12">
        <v>2.0</v>
      </c>
      <c r="C880" s="28"/>
      <c r="D880" s="12"/>
      <c r="E880" s="12"/>
      <c r="F880" s="12"/>
      <c r="G880" s="27"/>
      <c r="H880" s="8"/>
    </row>
    <row r="881">
      <c r="B881" s="12">
        <v>3.0</v>
      </c>
      <c r="C881" s="28"/>
      <c r="D881" s="12"/>
      <c r="E881" s="12"/>
      <c r="F881" s="12"/>
      <c r="G881" s="29"/>
      <c r="H881" s="30"/>
    </row>
    <row r="882">
      <c r="B882" s="20" t="s">
        <v>15</v>
      </c>
      <c r="C882" s="4"/>
      <c r="D882" s="5"/>
      <c r="E882" s="9">
        <f>SUM(E879:E881)</f>
        <v>0</v>
      </c>
      <c r="F882" s="12"/>
      <c r="G882" s="29"/>
      <c r="H882" s="30"/>
    </row>
    <row r="883">
      <c r="B883" s="31" t="s">
        <v>20</v>
      </c>
      <c r="C883" s="4"/>
      <c r="D883" s="4"/>
      <c r="E883" s="4"/>
      <c r="F883" s="5"/>
      <c r="G883" s="29"/>
      <c r="H883" s="30"/>
    </row>
    <row r="884">
      <c r="B884" s="9" t="s">
        <v>2</v>
      </c>
      <c r="C884" s="23" t="s">
        <v>21</v>
      </c>
      <c r="D884" s="20" t="s">
        <v>4</v>
      </c>
      <c r="E884" s="9" t="s">
        <v>5</v>
      </c>
      <c r="F884" s="9" t="s">
        <v>6</v>
      </c>
      <c r="G884" s="29"/>
      <c r="H884" s="30"/>
    </row>
    <row r="885">
      <c r="B885" s="12">
        <v>1.0</v>
      </c>
      <c r="C885" s="28"/>
      <c r="D885" s="12"/>
      <c r="E885" s="12"/>
      <c r="F885" s="12"/>
      <c r="G885" s="29"/>
      <c r="H885" s="30"/>
    </row>
    <row r="886">
      <c r="B886" s="12">
        <v>2.0</v>
      </c>
      <c r="C886" s="13"/>
      <c r="D886" s="12"/>
      <c r="E886" s="12"/>
      <c r="F886" s="12"/>
      <c r="G886" s="29"/>
      <c r="H886" s="30"/>
    </row>
    <row r="887">
      <c r="B887" s="12">
        <v>3.0</v>
      </c>
      <c r="C887" s="13"/>
      <c r="D887" s="12"/>
      <c r="E887" s="12"/>
      <c r="F887" s="12"/>
      <c r="G887" s="29"/>
      <c r="H887" s="30"/>
    </row>
    <row r="888">
      <c r="B888" s="20" t="s">
        <v>15</v>
      </c>
      <c r="C888" s="4"/>
      <c r="D888" s="5"/>
      <c r="E888" s="9">
        <f>SUM(E885:E887)</f>
        <v>0</v>
      </c>
      <c r="F888" s="12"/>
      <c r="G888" s="29"/>
      <c r="H888" s="30"/>
    </row>
    <row r="889">
      <c r="B889" s="32" t="s">
        <v>22</v>
      </c>
      <c r="C889" s="4"/>
      <c r="D889" s="4"/>
      <c r="E889" s="4"/>
      <c r="F889" s="5"/>
      <c r="G889" s="29"/>
      <c r="H889" s="30"/>
    </row>
    <row r="890">
      <c r="B890" s="9" t="s">
        <v>2</v>
      </c>
      <c r="C890" s="23" t="s">
        <v>23</v>
      </c>
      <c r="D890" s="20" t="s">
        <v>4</v>
      </c>
      <c r="E890" s="9" t="s">
        <v>5</v>
      </c>
      <c r="F890" s="9" t="s">
        <v>6</v>
      </c>
      <c r="G890" s="29"/>
      <c r="H890" s="30"/>
    </row>
    <row r="891">
      <c r="B891" s="12">
        <v>1.0</v>
      </c>
      <c r="C891" s="28"/>
      <c r="D891" s="12"/>
      <c r="E891" s="12"/>
      <c r="F891" s="12"/>
      <c r="G891" s="29"/>
      <c r="H891" s="30"/>
    </row>
    <row r="892">
      <c r="B892" s="12">
        <v>2.0</v>
      </c>
      <c r="C892" s="13"/>
      <c r="D892" s="12"/>
      <c r="E892" s="12"/>
      <c r="F892" s="12"/>
      <c r="G892" s="29"/>
      <c r="H892" s="30"/>
    </row>
    <row r="893">
      <c r="B893" s="12">
        <v>3.0</v>
      </c>
      <c r="C893" s="13"/>
      <c r="D893" s="12"/>
      <c r="E893" s="12"/>
      <c r="F893" s="12"/>
      <c r="G893" s="29"/>
      <c r="H893" s="30"/>
    </row>
    <row r="894">
      <c r="B894" s="20" t="s">
        <v>15</v>
      </c>
      <c r="C894" s="4"/>
      <c r="D894" s="5"/>
      <c r="E894" s="9">
        <f>SUM(E891:E893)</f>
        <v>0</v>
      </c>
      <c r="F894" s="12"/>
      <c r="G894" s="29"/>
      <c r="H894" s="30"/>
    </row>
    <row r="895">
      <c r="B895" s="32" t="s">
        <v>24</v>
      </c>
      <c r="C895" s="4"/>
      <c r="D895" s="4"/>
      <c r="E895" s="4"/>
      <c r="F895" s="5"/>
      <c r="G895" s="29"/>
      <c r="H895" s="30"/>
    </row>
    <row r="896">
      <c r="B896" s="9" t="s">
        <v>2</v>
      </c>
      <c r="C896" s="33" t="s">
        <v>25</v>
      </c>
      <c r="D896" s="33" t="s">
        <v>26</v>
      </c>
      <c r="E896" s="9" t="s">
        <v>5</v>
      </c>
      <c r="F896" s="9" t="s">
        <v>6</v>
      </c>
      <c r="G896" s="29"/>
      <c r="H896" s="30"/>
    </row>
    <row r="897">
      <c r="B897" s="12">
        <v>1.0</v>
      </c>
      <c r="C897" s="13"/>
      <c r="D897" s="13"/>
      <c r="E897" s="12"/>
      <c r="F897" s="12"/>
      <c r="G897" s="29"/>
      <c r="H897" s="30"/>
    </row>
    <row r="898">
      <c r="B898" s="12">
        <v>2.0</v>
      </c>
      <c r="C898" s="13"/>
      <c r="D898" s="13"/>
      <c r="E898" s="12"/>
      <c r="F898" s="12"/>
      <c r="G898" s="29"/>
      <c r="H898" s="30"/>
    </row>
    <row r="899">
      <c r="B899" s="12">
        <v>3.0</v>
      </c>
      <c r="C899" s="12"/>
      <c r="D899" s="12"/>
      <c r="E899" s="12"/>
      <c r="F899" s="12"/>
      <c r="G899" s="29"/>
      <c r="H899" s="30"/>
    </row>
    <row r="900">
      <c r="B900" s="12">
        <v>4.0</v>
      </c>
      <c r="C900" s="12"/>
      <c r="D900" s="12"/>
      <c r="E900" s="12"/>
      <c r="F900" s="12"/>
      <c r="G900" s="29"/>
      <c r="H900" s="30"/>
    </row>
    <row r="901">
      <c r="B901" s="12">
        <v>5.0</v>
      </c>
      <c r="C901" s="12"/>
      <c r="D901" s="12"/>
      <c r="E901" s="12"/>
      <c r="F901" s="12"/>
      <c r="G901" s="29"/>
      <c r="H901" s="30"/>
    </row>
    <row r="902">
      <c r="B902" s="12">
        <v>6.0</v>
      </c>
      <c r="C902" s="12"/>
      <c r="D902" s="12"/>
      <c r="E902" s="12"/>
      <c r="F902" s="12"/>
      <c r="G902" s="10"/>
      <c r="H902" s="11"/>
    </row>
    <row r="903">
      <c r="B903" s="34"/>
    </row>
    <row r="905">
      <c r="A905" s="1"/>
      <c r="B905" s="3">
        <v>45799.0</v>
      </c>
      <c r="C905" s="4"/>
      <c r="D905" s="4"/>
      <c r="E905" s="4"/>
      <c r="F905" s="4"/>
      <c r="G905" s="4"/>
      <c r="H905" s="5"/>
    </row>
    <row r="906">
      <c r="B906" s="6" t="s">
        <v>0</v>
      </c>
      <c r="C906" s="4"/>
      <c r="D906" s="4"/>
      <c r="E906" s="4"/>
      <c r="F906" s="5"/>
      <c r="G906" s="7" t="s">
        <v>1</v>
      </c>
      <c r="H906" s="8"/>
    </row>
    <row r="907">
      <c r="B907" s="9" t="s">
        <v>2</v>
      </c>
      <c r="C907" s="9" t="s">
        <v>3</v>
      </c>
      <c r="D907" s="9" t="s">
        <v>4</v>
      </c>
      <c r="E907" s="9" t="s">
        <v>5</v>
      </c>
      <c r="F907" s="9" t="s">
        <v>6</v>
      </c>
      <c r="G907" s="10"/>
      <c r="H907" s="11"/>
    </row>
    <row r="908">
      <c r="B908" s="12">
        <v>1.0</v>
      </c>
      <c r="C908" s="13"/>
      <c r="D908" s="13"/>
      <c r="E908" s="13"/>
      <c r="F908" s="12"/>
      <c r="G908" s="14" t="s">
        <v>7</v>
      </c>
      <c r="H908" s="15">
        <f>H865 - SUMIF(F908:F917, "SR A/C - HDFC", E908:E917)-SUMIF(F934:F936, "SR A/C - HDFC", E934:E936)-SUMIF(F928:F930, "SR A/C - HDFC", E928:E930)+SUMIF(F922:F924, "SR A/C - HDFC", E922:E924)+SUMIF(F940:F945, "SR A/C - HDFC", E940:E945)</f>
        <v>3303.73</v>
      </c>
    </row>
    <row r="909">
      <c r="B909" s="12">
        <v>2.0</v>
      </c>
      <c r="C909" s="13"/>
      <c r="D909" s="13"/>
      <c r="E909" s="13"/>
      <c r="F909" s="13"/>
      <c r="G909" s="14" t="s">
        <v>8</v>
      </c>
      <c r="H909" s="15">
        <f>H866 - SUMIF(F908:F917, "DP A/C - Salary", E908:E917)-SUMIF(F934:F936, "DP A/C - Salary", E934:E936)-SUMIF(F928:F930, "DP A/C - Salary", E928:E930)+SUMIF(F922:F924, "DP A/C - Salary", E922:E924)+SUMIF(F940:F945, "DP A/C - Salary", E940:E945)</f>
        <v>5928</v>
      </c>
    </row>
    <row r="910">
      <c r="B910" s="12">
        <v>3.0</v>
      </c>
      <c r="C910" s="12"/>
      <c r="D910" s="12"/>
      <c r="E910" s="12"/>
      <c r="F910" s="12"/>
      <c r="G910" s="14" t="s">
        <v>9</v>
      </c>
      <c r="H910" s="15">
        <f>H867 - SUMIF(F908:F917, "SR CASH", E908:E917)-SUMIF(F934:F936, "SR CASH", E934:E936)-SUMIF(F928:F930, "SR CASH", E928:E930)+SUMIF(F922:F924, "SR CASH", E922:E924)+SUMIF(F940:F945, "SR CASH", E940:E945)</f>
        <v>1633</v>
      </c>
    </row>
    <row r="911">
      <c r="B911" s="12">
        <v>4.0</v>
      </c>
      <c r="C911" s="12"/>
      <c r="D911" s="12"/>
      <c r="E911" s="12"/>
      <c r="F911" s="12"/>
      <c r="G911" s="14" t="s">
        <v>10</v>
      </c>
      <c r="H911" s="15">
        <f>H868 - SUMIF(F908:F917, "DP CASH", E908:E917)-SUMIF(F934:F936, "DP CASH", E934:E936)-SUMIF(F928:F930, "DP CASH", E928:E930)+SUMIF(F922:F924, "DP CASH", E922:E924)+SUMIF(F940:F945, "DP CASH", E940:E945)</f>
        <v>839</v>
      </c>
    </row>
    <row r="912">
      <c r="B912" s="12">
        <v>5.0</v>
      </c>
      <c r="C912" s="12"/>
      <c r="D912" s="12"/>
      <c r="E912" s="12"/>
      <c r="F912" s="12"/>
      <c r="G912" s="14" t="s">
        <v>11</v>
      </c>
      <c r="H912" s="15">
        <f>H869 - SUMIF(F908:F917, "SR A/C - TDCC", E908:E917)-SUMIF(F934:F936, "SR A/C - TDCC", E934:E936)-SUMIF(F928:F930, "SR A/C - TDCC", E928:E930)+SUMIF(F922:F924, "SR A/C - TDCC", E922:E924)+SUMIF(F940:F945, "SR A/C - TDCC", E940:E945)</f>
        <v>106373.4</v>
      </c>
    </row>
    <row r="913">
      <c r="B913" s="12">
        <v>6.0</v>
      </c>
      <c r="C913" s="12"/>
      <c r="D913" s="12"/>
      <c r="E913" s="12"/>
      <c r="F913" s="12"/>
      <c r="G913" s="14" t="s">
        <v>12</v>
      </c>
      <c r="H913" s="15">
        <f>H870 - SUMIF(F908:F917, "DP A/C - IPPB", E908:E917)-SUMIF(F934:F936, "DP A/C - IPPB", E934:E936)-SUMIF(F928:F930, "DP A/C - IPPB", E928:E930)+SUMIF(F922:F924, "DP A/C - IPPB", E922:E924)+SUMIF(F940:F945, "DP A/C - IPPB", E940:E945)</f>
        <v>50</v>
      </c>
    </row>
    <row r="914">
      <c r="B914" s="12">
        <v>7.0</v>
      </c>
      <c r="C914" s="12"/>
      <c r="D914" s="12"/>
      <c r="E914" s="12"/>
      <c r="F914" s="12"/>
      <c r="G914" s="16"/>
      <c r="H914" s="5"/>
    </row>
    <row r="915">
      <c r="B915" s="12">
        <v>8.0</v>
      </c>
      <c r="C915" s="12"/>
      <c r="D915" s="12"/>
      <c r="E915" s="12"/>
      <c r="F915" s="12"/>
      <c r="G915" s="17" t="s">
        <v>13</v>
      </c>
      <c r="H915" s="5"/>
    </row>
    <row r="916">
      <c r="B916" s="12">
        <v>9.0</v>
      </c>
      <c r="C916" s="12"/>
      <c r="D916" s="12"/>
      <c r="E916" s="12"/>
      <c r="F916" s="12"/>
      <c r="G916" s="18">
        <f>E918+G873</f>
        <v>0</v>
      </c>
      <c r="H916" s="5"/>
    </row>
    <row r="917">
      <c r="B917" s="12">
        <v>10.0</v>
      </c>
      <c r="C917" s="12"/>
      <c r="D917" s="12"/>
      <c r="E917" s="12"/>
      <c r="F917" s="12"/>
      <c r="G917" s="19" t="s">
        <v>14</v>
      </c>
      <c r="H917" s="5"/>
    </row>
    <row r="918">
      <c r="B918" s="20" t="s">
        <v>15</v>
      </c>
      <c r="C918" s="4"/>
      <c r="D918" s="5"/>
      <c r="E918" s="9">
        <f>SUM(E908:E917)</f>
        <v>0</v>
      </c>
      <c r="F918" s="12"/>
      <c r="G918" s="16">
        <f>E925+G875</f>
        <v>0</v>
      </c>
      <c r="H918" s="5"/>
    </row>
    <row r="919">
      <c r="B919" s="16"/>
      <c r="C919" s="4"/>
      <c r="D919" s="4"/>
      <c r="E919" s="4"/>
      <c r="F919" s="5"/>
      <c r="G919" s="21" t="s">
        <v>16</v>
      </c>
      <c r="H919" s="5"/>
      <c r="I919" s="1"/>
    </row>
    <row r="920">
      <c r="B920" s="22" t="s">
        <v>17</v>
      </c>
      <c r="C920" s="4"/>
      <c r="D920" s="4"/>
      <c r="E920" s="4"/>
      <c r="F920" s="5"/>
      <c r="G920" s="16">
        <f>E931+G877-SUMIF(C922:C924,"Reimbursement",E922:E924)</f>
        <v>0</v>
      </c>
      <c r="H920" s="5"/>
    </row>
    <row r="921">
      <c r="B921" s="9" t="s">
        <v>2</v>
      </c>
      <c r="C921" s="23" t="s">
        <v>18</v>
      </c>
      <c r="D921" s="20" t="s">
        <v>4</v>
      </c>
      <c r="E921" s="9" t="s">
        <v>5</v>
      </c>
      <c r="F921" s="9" t="s">
        <v>6</v>
      </c>
      <c r="G921" s="24" t="s">
        <v>19</v>
      </c>
      <c r="H921" s="5"/>
    </row>
    <row r="922">
      <c r="B922" s="12">
        <v>1.0</v>
      </c>
      <c r="C922" s="28"/>
      <c r="D922" s="12"/>
      <c r="E922" s="12"/>
      <c r="F922" s="12"/>
      <c r="G922" s="26">
        <f>E937+G879</f>
        <v>0</v>
      </c>
      <c r="H922" s="5"/>
    </row>
    <row r="923">
      <c r="B923" s="12">
        <v>2.0</v>
      </c>
      <c r="C923" s="28"/>
      <c r="D923" s="12"/>
      <c r="E923" s="12"/>
      <c r="F923" s="12"/>
      <c r="G923" s="27"/>
      <c r="H923" s="8"/>
    </row>
    <row r="924">
      <c r="B924" s="12">
        <v>3.0</v>
      </c>
      <c r="C924" s="28"/>
      <c r="D924" s="12"/>
      <c r="E924" s="12"/>
      <c r="F924" s="12"/>
      <c r="G924" s="29"/>
      <c r="H924" s="30"/>
    </row>
    <row r="925">
      <c r="B925" s="20" t="s">
        <v>15</v>
      </c>
      <c r="C925" s="4"/>
      <c r="D925" s="5"/>
      <c r="E925" s="9">
        <f>SUM(E922:E924)</f>
        <v>0</v>
      </c>
      <c r="F925" s="12"/>
      <c r="G925" s="29"/>
      <c r="H925" s="30"/>
    </row>
    <row r="926">
      <c r="B926" s="31" t="s">
        <v>20</v>
      </c>
      <c r="C926" s="4"/>
      <c r="D926" s="4"/>
      <c r="E926" s="4"/>
      <c r="F926" s="5"/>
      <c r="G926" s="29"/>
      <c r="H926" s="30"/>
    </row>
    <row r="927">
      <c r="B927" s="9" t="s">
        <v>2</v>
      </c>
      <c r="C927" s="23" t="s">
        <v>21</v>
      </c>
      <c r="D927" s="20" t="s">
        <v>4</v>
      </c>
      <c r="E927" s="9" t="s">
        <v>5</v>
      </c>
      <c r="F927" s="9" t="s">
        <v>6</v>
      </c>
      <c r="G927" s="29"/>
      <c r="H927" s="30"/>
    </row>
    <row r="928">
      <c r="B928" s="12">
        <v>1.0</v>
      </c>
      <c r="C928" s="28"/>
      <c r="D928" s="12"/>
      <c r="E928" s="12"/>
      <c r="F928" s="12"/>
      <c r="G928" s="29"/>
      <c r="H928" s="30"/>
    </row>
    <row r="929">
      <c r="B929" s="12">
        <v>2.0</v>
      </c>
      <c r="C929" s="13"/>
      <c r="D929" s="12"/>
      <c r="E929" s="12"/>
      <c r="F929" s="12"/>
      <c r="G929" s="29"/>
      <c r="H929" s="30"/>
    </row>
    <row r="930">
      <c r="B930" s="12">
        <v>3.0</v>
      </c>
      <c r="C930" s="13"/>
      <c r="D930" s="12"/>
      <c r="E930" s="12"/>
      <c r="F930" s="12"/>
      <c r="G930" s="29"/>
      <c r="H930" s="30"/>
    </row>
    <row r="931">
      <c r="B931" s="20" t="s">
        <v>15</v>
      </c>
      <c r="C931" s="4"/>
      <c r="D931" s="5"/>
      <c r="E931" s="9">
        <f>SUM(E928:E930)</f>
        <v>0</v>
      </c>
      <c r="F931" s="12"/>
      <c r="G931" s="29"/>
      <c r="H931" s="30"/>
    </row>
    <row r="932">
      <c r="B932" s="32" t="s">
        <v>22</v>
      </c>
      <c r="C932" s="4"/>
      <c r="D932" s="4"/>
      <c r="E932" s="4"/>
      <c r="F932" s="5"/>
      <c r="G932" s="29"/>
      <c r="H932" s="30"/>
    </row>
    <row r="933">
      <c r="B933" s="9" t="s">
        <v>2</v>
      </c>
      <c r="C933" s="23" t="s">
        <v>23</v>
      </c>
      <c r="D933" s="20" t="s">
        <v>4</v>
      </c>
      <c r="E933" s="9" t="s">
        <v>5</v>
      </c>
      <c r="F933" s="9" t="s">
        <v>6</v>
      </c>
      <c r="G933" s="29"/>
      <c r="H933" s="30"/>
    </row>
    <row r="934">
      <c r="B934" s="12">
        <v>1.0</v>
      </c>
      <c r="C934" s="28"/>
      <c r="D934" s="12"/>
      <c r="E934" s="12"/>
      <c r="F934" s="12"/>
      <c r="G934" s="29"/>
      <c r="H934" s="30"/>
    </row>
    <row r="935">
      <c r="B935" s="12">
        <v>2.0</v>
      </c>
      <c r="C935" s="13"/>
      <c r="D935" s="12"/>
      <c r="E935" s="12"/>
      <c r="F935" s="12"/>
      <c r="G935" s="29"/>
      <c r="H935" s="30"/>
    </row>
    <row r="936">
      <c r="B936" s="12">
        <v>3.0</v>
      </c>
      <c r="C936" s="13"/>
      <c r="D936" s="12"/>
      <c r="E936" s="12"/>
      <c r="F936" s="12"/>
      <c r="G936" s="29"/>
      <c r="H936" s="30"/>
    </row>
    <row r="937">
      <c r="B937" s="20" t="s">
        <v>15</v>
      </c>
      <c r="C937" s="4"/>
      <c r="D937" s="5"/>
      <c r="E937" s="9">
        <f>SUM(E934:E936)</f>
        <v>0</v>
      </c>
      <c r="F937" s="12"/>
      <c r="G937" s="29"/>
      <c r="H937" s="30"/>
    </row>
    <row r="938">
      <c r="B938" s="32" t="s">
        <v>24</v>
      </c>
      <c r="C938" s="4"/>
      <c r="D938" s="4"/>
      <c r="E938" s="4"/>
      <c r="F938" s="5"/>
      <c r="G938" s="29"/>
      <c r="H938" s="30"/>
    </row>
    <row r="939">
      <c r="B939" s="9" t="s">
        <v>2</v>
      </c>
      <c r="C939" s="33" t="s">
        <v>25</v>
      </c>
      <c r="D939" s="33" t="s">
        <v>26</v>
      </c>
      <c r="E939" s="9" t="s">
        <v>5</v>
      </c>
      <c r="F939" s="9" t="s">
        <v>6</v>
      </c>
      <c r="G939" s="29"/>
      <c r="H939" s="30"/>
    </row>
    <row r="940">
      <c r="B940" s="12">
        <v>1.0</v>
      </c>
      <c r="C940" s="13"/>
      <c r="D940" s="13"/>
      <c r="E940" s="12"/>
      <c r="F940" s="12"/>
      <c r="G940" s="29"/>
      <c r="H940" s="30"/>
    </row>
    <row r="941">
      <c r="B941" s="12">
        <v>2.0</v>
      </c>
      <c r="C941" s="13"/>
      <c r="D941" s="13"/>
      <c r="E941" s="12"/>
      <c r="F941" s="12"/>
      <c r="G941" s="29"/>
      <c r="H941" s="30"/>
    </row>
    <row r="942">
      <c r="B942" s="12">
        <v>3.0</v>
      </c>
      <c r="C942" s="12"/>
      <c r="D942" s="12"/>
      <c r="E942" s="12"/>
      <c r="F942" s="12"/>
      <c r="G942" s="29"/>
      <c r="H942" s="30"/>
    </row>
    <row r="943">
      <c r="B943" s="12">
        <v>4.0</v>
      </c>
      <c r="C943" s="12"/>
      <c r="D943" s="12"/>
      <c r="E943" s="12"/>
      <c r="F943" s="12"/>
      <c r="G943" s="29"/>
      <c r="H943" s="30"/>
    </row>
    <row r="944">
      <c r="B944" s="12">
        <v>5.0</v>
      </c>
      <c r="C944" s="12"/>
      <c r="D944" s="12"/>
      <c r="E944" s="12"/>
      <c r="F944" s="12"/>
      <c r="G944" s="29"/>
      <c r="H944" s="30"/>
    </row>
    <row r="945">
      <c r="B945" s="12">
        <v>6.0</v>
      </c>
      <c r="C945" s="12"/>
      <c r="D945" s="12"/>
      <c r="E945" s="12"/>
      <c r="F945" s="12"/>
      <c r="G945" s="10"/>
      <c r="H945" s="11"/>
    </row>
    <row r="946">
      <c r="B946" s="34"/>
    </row>
    <row r="948">
      <c r="A948" s="1"/>
      <c r="B948" s="3">
        <v>45800.0</v>
      </c>
      <c r="C948" s="4"/>
      <c r="D948" s="4"/>
      <c r="E948" s="4"/>
      <c r="F948" s="4"/>
      <c r="G948" s="4"/>
      <c r="H948" s="5"/>
    </row>
    <row r="949">
      <c r="B949" s="6" t="s">
        <v>0</v>
      </c>
      <c r="C949" s="4"/>
      <c r="D949" s="4"/>
      <c r="E949" s="4"/>
      <c r="F949" s="5"/>
      <c r="G949" s="7" t="s">
        <v>1</v>
      </c>
      <c r="H949" s="8"/>
    </row>
    <row r="950">
      <c r="B950" s="9" t="s">
        <v>2</v>
      </c>
      <c r="C950" s="9" t="s">
        <v>3</v>
      </c>
      <c r="D950" s="9" t="s">
        <v>4</v>
      </c>
      <c r="E950" s="9" t="s">
        <v>5</v>
      </c>
      <c r="F950" s="9" t="s">
        <v>6</v>
      </c>
      <c r="G950" s="10"/>
      <c r="H950" s="11"/>
    </row>
    <row r="951">
      <c r="B951" s="12">
        <v>1.0</v>
      </c>
      <c r="C951" s="13"/>
      <c r="D951" s="13"/>
      <c r="E951" s="13"/>
      <c r="F951" s="12"/>
      <c r="G951" s="14" t="s">
        <v>7</v>
      </c>
      <c r="H951" s="15">
        <f>H908 - SUMIF(F951:F960, "SR A/C - HDFC", E951:E960)-SUMIF(F977:F979, "SR A/C - HDFC", E977:E979)-SUMIF(F971:F973, "SR A/C - HDFC", E971:E973)+SUMIF(F965:F967, "SR A/C - HDFC", E965:E967)+SUMIF(F983:F988, "SR A/C - HDFC", E983:E988)</f>
        <v>3303.73</v>
      </c>
    </row>
    <row r="952">
      <c r="B952" s="12">
        <v>2.0</v>
      </c>
      <c r="C952" s="13"/>
      <c r="D952" s="13"/>
      <c r="E952" s="13"/>
      <c r="F952" s="13"/>
      <c r="G952" s="14" t="s">
        <v>8</v>
      </c>
      <c r="H952" s="15">
        <f>H909 - SUMIF(F951:F960, "DP A/C - Salary", E951:E960)-SUMIF(F977:F979, "DP A/C - Salary", E977:E979)-SUMIF(F971:F973, "DP A/C - Salary", E971:E973)+SUMIF(F965:F967, "DP A/C - Salary", E965:E967)+SUMIF(F983:F988, "DP A/C - Salary", E983:E988)</f>
        <v>5928</v>
      </c>
    </row>
    <row r="953">
      <c r="B953" s="12">
        <v>3.0</v>
      </c>
      <c r="C953" s="13"/>
      <c r="D953" s="13"/>
      <c r="E953" s="13"/>
      <c r="F953" s="13"/>
      <c r="G953" s="14" t="s">
        <v>9</v>
      </c>
      <c r="H953" s="15">
        <f>H910 - SUMIF(F951:F960, "SR CASH", E951:E960)-SUMIF(F977:F979, "SR CASH", E977:E979)-SUMIF(F971:F973, "SR CASH", E971:E973)+SUMIF(F965:F967, "SR CASH", E965:E967)+SUMIF(F983:F988, "SR CASH", E983:E988)</f>
        <v>1633</v>
      </c>
    </row>
    <row r="954">
      <c r="B954" s="12">
        <v>4.0</v>
      </c>
      <c r="C954" s="13"/>
      <c r="D954" s="13"/>
      <c r="E954" s="13"/>
      <c r="F954" s="13"/>
      <c r="G954" s="14" t="s">
        <v>10</v>
      </c>
      <c r="H954" s="15">
        <f>H911 - SUMIF(F951:F960, "DP CASH", E951:E960)-SUMIF(F977:F979, "DP CASH", E977:E979)-SUMIF(F971:F973, "DP CASH", E971:E973)+SUMIF(F965:F967, "DP CASH", E965:E967)+SUMIF(F983:F988, "DP CASH", E983:E988)</f>
        <v>839</v>
      </c>
    </row>
    <row r="955">
      <c r="B955" s="12">
        <v>5.0</v>
      </c>
      <c r="C955" s="12"/>
      <c r="D955" s="12"/>
      <c r="E955" s="12"/>
      <c r="F955" s="12"/>
      <c r="G955" s="14" t="s">
        <v>11</v>
      </c>
      <c r="H955" s="15">
        <f>H912 - SUMIF(F951:F960, "SR A/C - TDCC", E951:E960)-SUMIF(F977:F979, "SR A/C - TDCC", E977:E979)-SUMIF(F971:F973, "SR A/C - TDCC", E971:E973)+SUMIF(F965:F967, "SR A/C - TDCC", E965:E967)+SUMIF(F983:F988, "SR A/C - TDCC", E983:E988)</f>
        <v>106373.4</v>
      </c>
    </row>
    <row r="956">
      <c r="B956" s="12">
        <v>6.0</v>
      </c>
      <c r="C956" s="12"/>
      <c r="D956" s="12"/>
      <c r="E956" s="12"/>
      <c r="F956" s="12"/>
      <c r="G956" s="14" t="s">
        <v>12</v>
      </c>
      <c r="H956" s="15">
        <f>H913 - SUMIF(F951:F960, "DP A/C - IPPB", E951:E960)-SUMIF(F977:F979, "DP A/C - IPPB", E977:E979)-SUMIF(F971:F973, "DP A/C - IPPB", E971:E973)+SUMIF(F965:F967, "DP A/C - IPPB", E965:E967)+SUMIF(F983:F988, "DP A/C - IPPB", E983:E988)</f>
        <v>50</v>
      </c>
    </row>
    <row r="957">
      <c r="B957" s="12">
        <v>7.0</v>
      </c>
      <c r="C957" s="12"/>
      <c r="D957" s="12"/>
      <c r="E957" s="12"/>
      <c r="F957" s="12"/>
      <c r="G957" s="16"/>
      <c r="H957" s="5"/>
    </row>
    <row r="958">
      <c r="B958" s="12">
        <v>8.0</v>
      </c>
      <c r="C958" s="12"/>
      <c r="D958" s="12"/>
      <c r="E958" s="12"/>
      <c r="F958" s="12"/>
      <c r="G958" s="17" t="s">
        <v>13</v>
      </c>
      <c r="H958" s="5"/>
    </row>
    <row r="959">
      <c r="B959" s="12">
        <v>9.0</v>
      </c>
      <c r="C959" s="12"/>
      <c r="D959" s="12"/>
      <c r="E959" s="12"/>
      <c r="F959" s="12"/>
      <c r="G959" s="18">
        <f>E961+G916</f>
        <v>0</v>
      </c>
      <c r="H959" s="5"/>
    </row>
    <row r="960">
      <c r="B960" s="12">
        <v>10.0</v>
      </c>
      <c r="C960" s="12"/>
      <c r="D960" s="12"/>
      <c r="E960" s="12"/>
      <c r="F960" s="12"/>
      <c r="G960" s="19" t="s">
        <v>14</v>
      </c>
      <c r="H960" s="5"/>
    </row>
    <row r="961">
      <c r="B961" s="20" t="s">
        <v>15</v>
      </c>
      <c r="C961" s="4"/>
      <c r="D961" s="5"/>
      <c r="E961" s="9">
        <f>SUM(E951:E960)</f>
        <v>0</v>
      </c>
      <c r="F961" s="12"/>
      <c r="G961" s="16">
        <f>E968+G918</f>
        <v>0</v>
      </c>
      <c r="H961" s="5"/>
    </row>
    <row r="962">
      <c r="B962" s="16"/>
      <c r="C962" s="4"/>
      <c r="D962" s="4"/>
      <c r="E962" s="4"/>
      <c r="F962" s="5"/>
      <c r="G962" s="21" t="s">
        <v>16</v>
      </c>
      <c r="H962" s="5"/>
      <c r="I962" s="1"/>
    </row>
    <row r="963">
      <c r="B963" s="22" t="s">
        <v>17</v>
      </c>
      <c r="C963" s="4"/>
      <c r="D963" s="4"/>
      <c r="E963" s="4"/>
      <c r="F963" s="5"/>
      <c r="G963" s="16">
        <f>E974+G920-SUMIF(C965:C967,"Reimbursement",E965:E967)</f>
        <v>0</v>
      </c>
      <c r="H963" s="5"/>
    </row>
    <row r="964">
      <c r="B964" s="9" t="s">
        <v>2</v>
      </c>
      <c r="C964" s="23" t="s">
        <v>18</v>
      </c>
      <c r="D964" s="20" t="s">
        <v>4</v>
      </c>
      <c r="E964" s="9" t="s">
        <v>5</v>
      </c>
      <c r="F964" s="9" t="s">
        <v>6</v>
      </c>
      <c r="G964" s="24" t="s">
        <v>19</v>
      </c>
      <c r="H964" s="5"/>
    </row>
    <row r="965">
      <c r="B965" s="12">
        <v>1.0</v>
      </c>
      <c r="C965" s="25"/>
      <c r="D965" s="13"/>
      <c r="E965" s="13"/>
      <c r="F965" s="13"/>
      <c r="G965" s="26">
        <f>E980+G922</f>
        <v>0</v>
      </c>
      <c r="H965" s="5"/>
    </row>
    <row r="966">
      <c r="B966" s="12">
        <v>2.0</v>
      </c>
      <c r="C966" s="28"/>
      <c r="D966" s="12"/>
      <c r="E966" s="12"/>
      <c r="F966" s="12"/>
      <c r="G966" s="27"/>
      <c r="H966" s="8"/>
    </row>
    <row r="967">
      <c r="B967" s="12">
        <v>3.0</v>
      </c>
      <c r="C967" s="28"/>
      <c r="D967" s="12"/>
      <c r="E967" s="12"/>
      <c r="F967" s="12"/>
      <c r="G967" s="29"/>
      <c r="H967" s="30"/>
    </row>
    <row r="968">
      <c r="B968" s="20" t="s">
        <v>15</v>
      </c>
      <c r="C968" s="4"/>
      <c r="D968" s="5"/>
      <c r="E968" s="9">
        <f>SUM(E965:E967)</f>
        <v>0</v>
      </c>
      <c r="F968" s="12"/>
      <c r="G968" s="29"/>
      <c r="H968" s="30"/>
    </row>
    <row r="969">
      <c r="B969" s="31" t="s">
        <v>20</v>
      </c>
      <c r="C969" s="4"/>
      <c r="D969" s="4"/>
      <c r="E969" s="4"/>
      <c r="F969" s="5"/>
      <c r="G969" s="29"/>
      <c r="H969" s="30"/>
    </row>
    <row r="970">
      <c r="B970" s="9" t="s">
        <v>2</v>
      </c>
      <c r="C970" s="23" t="s">
        <v>21</v>
      </c>
      <c r="D970" s="20" t="s">
        <v>4</v>
      </c>
      <c r="E970" s="9" t="s">
        <v>5</v>
      </c>
      <c r="F970" s="9" t="s">
        <v>6</v>
      </c>
      <c r="G970" s="29"/>
      <c r="H970" s="30"/>
    </row>
    <row r="971">
      <c r="B971" s="12">
        <v>1.0</v>
      </c>
      <c r="C971" s="28"/>
      <c r="D971" s="12"/>
      <c r="E971" s="12"/>
      <c r="F971" s="12"/>
      <c r="G971" s="29"/>
      <c r="H971" s="30"/>
    </row>
    <row r="972">
      <c r="B972" s="12">
        <v>2.0</v>
      </c>
      <c r="C972" s="13"/>
      <c r="D972" s="12"/>
      <c r="E972" s="12"/>
      <c r="F972" s="12"/>
      <c r="G972" s="29"/>
      <c r="H972" s="30"/>
    </row>
    <row r="973">
      <c r="B973" s="12">
        <v>3.0</v>
      </c>
      <c r="C973" s="13"/>
      <c r="D973" s="12"/>
      <c r="E973" s="12"/>
      <c r="F973" s="12"/>
      <c r="G973" s="29"/>
      <c r="H973" s="30"/>
    </row>
    <row r="974">
      <c r="B974" s="20" t="s">
        <v>15</v>
      </c>
      <c r="C974" s="4"/>
      <c r="D974" s="5"/>
      <c r="E974" s="9">
        <f>SUM(E971:E973)</f>
        <v>0</v>
      </c>
      <c r="F974" s="12"/>
      <c r="G974" s="29"/>
      <c r="H974" s="30"/>
    </row>
    <row r="975">
      <c r="B975" s="32" t="s">
        <v>22</v>
      </c>
      <c r="C975" s="4"/>
      <c r="D975" s="4"/>
      <c r="E975" s="4"/>
      <c r="F975" s="5"/>
      <c r="G975" s="29"/>
      <c r="H975" s="30"/>
    </row>
    <row r="976">
      <c r="B976" s="9" t="s">
        <v>2</v>
      </c>
      <c r="C976" s="23" t="s">
        <v>23</v>
      </c>
      <c r="D976" s="20" t="s">
        <v>4</v>
      </c>
      <c r="E976" s="9" t="s">
        <v>5</v>
      </c>
      <c r="F976" s="9" t="s">
        <v>6</v>
      </c>
      <c r="G976" s="29"/>
      <c r="H976" s="30"/>
    </row>
    <row r="977">
      <c r="B977" s="12">
        <v>1.0</v>
      </c>
      <c r="C977" s="28"/>
      <c r="D977" s="12"/>
      <c r="E977" s="12"/>
      <c r="F977" s="12"/>
      <c r="G977" s="29"/>
      <c r="H977" s="30"/>
    </row>
    <row r="978">
      <c r="B978" s="12">
        <v>2.0</v>
      </c>
      <c r="C978" s="13"/>
      <c r="D978" s="12"/>
      <c r="E978" s="12"/>
      <c r="F978" s="12"/>
      <c r="G978" s="29"/>
      <c r="H978" s="30"/>
    </row>
    <row r="979">
      <c r="B979" s="12">
        <v>3.0</v>
      </c>
      <c r="C979" s="13"/>
      <c r="D979" s="12"/>
      <c r="E979" s="12"/>
      <c r="F979" s="12"/>
      <c r="G979" s="29"/>
      <c r="H979" s="30"/>
    </row>
    <row r="980">
      <c r="B980" s="20" t="s">
        <v>15</v>
      </c>
      <c r="C980" s="4"/>
      <c r="D980" s="5"/>
      <c r="E980" s="9">
        <f>SUM(E977:E979)</f>
        <v>0</v>
      </c>
      <c r="F980" s="12"/>
      <c r="G980" s="29"/>
      <c r="H980" s="30"/>
    </row>
    <row r="981">
      <c r="B981" s="32" t="s">
        <v>24</v>
      </c>
      <c r="C981" s="4"/>
      <c r="D981" s="4"/>
      <c r="E981" s="4"/>
      <c r="F981" s="5"/>
      <c r="G981" s="29"/>
      <c r="H981" s="30"/>
    </row>
    <row r="982">
      <c r="B982" s="9" t="s">
        <v>2</v>
      </c>
      <c r="C982" s="33" t="s">
        <v>25</v>
      </c>
      <c r="D982" s="33" t="s">
        <v>26</v>
      </c>
      <c r="E982" s="9" t="s">
        <v>5</v>
      </c>
      <c r="F982" s="9" t="s">
        <v>6</v>
      </c>
      <c r="G982" s="29"/>
      <c r="H982" s="30"/>
    </row>
    <row r="983">
      <c r="B983" s="12">
        <v>1.0</v>
      </c>
      <c r="C983" s="13"/>
      <c r="D983" s="13"/>
      <c r="E983" s="12"/>
      <c r="F983" s="12"/>
      <c r="G983" s="29"/>
      <c r="H983" s="30"/>
    </row>
    <row r="984">
      <c r="B984" s="12">
        <v>2.0</v>
      </c>
      <c r="C984" s="13"/>
      <c r="D984" s="13"/>
      <c r="E984" s="12"/>
      <c r="F984" s="12"/>
      <c r="G984" s="29"/>
      <c r="H984" s="30"/>
    </row>
    <row r="985">
      <c r="B985" s="12">
        <v>3.0</v>
      </c>
      <c r="C985" s="12"/>
      <c r="D985" s="12"/>
      <c r="E985" s="12"/>
      <c r="F985" s="12"/>
      <c r="G985" s="29"/>
      <c r="H985" s="30"/>
    </row>
    <row r="986">
      <c r="B986" s="12">
        <v>4.0</v>
      </c>
      <c r="C986" s="12"/>
      <c r="D986" s="12"/>
      <c r="E986" s="12"/>
      <c r="F986" s="12"/>
      <c r="G986" s="29"/>
      <c r="H986" s="30"/>
    </row>
    <row r="987">
      <c r="B987" s="12">
        <v>5.0</v>
      </c>
      <c r="C987" s="12"/>
      <c r="D987" s="12"/>
      <c r="E987" s="12"/>
      <c r="F987" s="12"/>
      <c r="G987" s="29"/>
      <c r="H987" s="30"/>
    </row>
    <row r="988">
      <c r="B988" s="12">
        <v>6.0</v>
      </c>
      <c r="C988" s="12"/>
      <c r="D988" s="12"/>
      <c r="E988" s="12"/>
      <c r="F988" s="12"/>
      <c r="G988" s="10"/>
      <c r="H988" s="11"/>
    </row>
    <row r="989">
      <c r="B989" s="34"/>
    </row>
    <row r="991">
      <c r="A991" s="1"/>
      <c r="B991" s="3">
        <v>45801.0</v>
      </c>
      <c r="C991" s="4"/>
      <c r="D991" s="4"/>
      <c r="E991" s="4"/>
      <c r="F991" s="4"/>
      <c r="G991" s="4"/>
      <c r="H991" s="5"/>
    </row>
    <row r="992">
      <c r="B992" s="6" t="s">
        <v>0</v>
      </c>
      <c r="C992" s="4"/>
      <c r="D992" s="4"/>
      <c r="E992" s="4"/>
      <c r="F992" s="5"/>
      <c r="G992" s="7" t="s">
        <v>1</v>
      </c>
      <c r="H992" s="8"/>
    </row>
    <row r="993">
      <c r="B993" s="9" t="s">
        <v>2</v>
      </c>
      <c r="C993" s="9" t="s">
        <v>3</v>
      </c>
      <c r="D993" s="9" t="s">
        <v>4</v>
      </c>
      <c r="E993" s="9" t="s">
        <v>5</v>
      </c>
      <c r="F993" s="9" t="s">
        <v>6</v>
      </c>
      <c r="G993" s="10"/>
      <c r="H993" s="11"/>
    </row>
    <row r="994">
      <c r="B994" s="12">
        <v>1.0</v>
      </c>
      <c r="C994" s="13"/>
      <c r="D994" s="13"/>
      <c r="E994" s="13"/>
      <c r="F994" s="13"/>
      <c r="G994" s="14" t="s">
        <v>7</v>
      </c>
      <c r="H994" s="15">
        <f>H951 - SUMIF(F994:F1003, "SR A/C - HDFC", E994:E1003)-SUMIF(F1020:F1022, "SR A/C - HDFC", E1020:E1022)-SUMIF(F1014:F1016, "SR A/C - HDFC", E1014:E1016)+SUMIF(F1008:F1010, "SR A/C - HDFC", E1008:E1010)+SUMIF(F1026:F1031, "SR A/C - HDFC", E1026:E1031)</f>
        <v>3303.73</v>
      </c>
    </row>
    <row r="995">
      <c r="B995" s="12">
        <v>2.0</v>
      </c>
      <c r="C995" s="12"/>
      <c r="D995" s="12"/>
      <c r="E995" s="12"/>
      <c r="F995" s="12"/>
      <c r="G995" s="14" t="s">
        <v>8</v>
      </c>
      <c r="H995" s="15">
        <f>H952 - SUMIF(F994:F1003, "DP A/C - Salary", E994:E1003)-SUMIF(F1020:F1022, "DP A/C - Salary", E1020:E1022)-SUMIF(F1014:F1016, "DP A/C - Salary", E1014:E1016)+SUMIF(F1008:F1010, "DP A/C - Salary", E1008:E1010)+SUMIF(F1026:F1031, "DP A/C - Salary", E1026:E1031)</f>
        <v>5928</v>
      </c>
    </row>
    <row r="996">
      <c r="B996" s="12">
        <v>3.0</v>
      </c>
      <c r="C996" s="12"/>
      <c r="D996" s="12"/>
      <c r="E996" s="12"/>
      <c r="F996" s="12"/>
      <c r="G996" s="14" t="s">
        <v>9</v>
      </c>
      <c r="H996" s="15">
        <f>H953 - SUMIF(F994:F1003, "SR CASH", E994:E1003)-SUMIF(F1020:F1022, "SR CASH", E1020:E1022)-SUMIF(F1014:F1016, "SR CASH", E1014:E1016)+SUMIF(F1008:F1010, "SR CASH", E1008:E1010)+SUMIF(F1026:F1031, "SR CASH", E1026:E1031)</f>
        <v>1633</v>
      </c>
    </row>
    <row r="997">
      <c r="B997" s="12">
        <v>4.0</v>
      </c>
      <c r="C997" s="12"/>
      <c r="D997" s="12"/>
      <c r="E997" s="12"/>
      <c r="F997" s="12"/>
      <c r="G997" s="14" t="s">
        <v>10</v>
      </c>
      <c r="H997" s="15">
        <f>H954 - SUMIF(F994:F1003, "DP CASH", E994:E1003)-SUMIF(F1020:F1022, "DP CASH", E1020:E1022)-SUMIF(F1014:F1016, "DP CASH", E1014:E1016)+SUMIF(F1008:F1010, "DP CASH", E1008:E1010)+SUMIF(F1026:F1031, "DP CASH", E1026:E1031)</f>
        <v>839</v>
      </c>
    </row>
    <row r="998">
      <c r="B998" s="12">
        <v>5.0</v>
      </c>
      <c r="C998" s="12"/>
      <c r="D998" s="12"/>
      <c r="E998" s="12"/>
      <c r="F998" s="12"/>
      <c r="G998" s="14" t="s">
        <v>11</v>
      </c>
      <c r="H998" s="15">
        <f>H955 - SUMIF(F994:F1003, "SR A/C - TDCC", E994:E1003)-SUMIF(F1020:F1022, "SR A/C - TDCC", E1020:E1022)-SUMIF(F1014:F1016, "SR A/C - TDCC", E1014:E1016)+SUMIF(F1008:F1010, "SR A/C - TDCC", E1008:E1010)+SUMIF(F1026:F1031, "SR A/C - TDCC", E1026:E1031)</f>
        <v>106373.4</v>
      </c>
    </row>
    <row r="999">
      <c r="B999" s="12">
        <v>6.0</v>
      </c>
      <c r="C999" s="12"/>
      <c r="D999" s="12"/>
      <c r="E999" s="12"/>
      <c r="F999" s="12"/>
      <c r="G999" s="14" t="s">
        <v>12</v>
      </c>
      <c r="H999" s="15">
        <f>H956 - SUMIF(F994:F1003, "DP A/C - IPPB", E994:E1003)-SUMIF(F1020:F1022, "DP A/C - IPPB", E1020:E1022)-SUMIF(F1014:F1016, "DP A/C - IPPB", E1014:E1016)+SUMIF(F1008:F1010, "DP A/C - IPPB", E1008:E1010)+SUMIF(F1026:F1031, "DP A/C - IPPB", E1026:E1031)</f>
        <v>50</v>
      </c>
    </row>
    <row r="1000">
      <c r="B1000" s="12">
        <v>7.0</v>
      </c>
      <c r="C1000" s="12"/>
      <c r="D1000" s="12"/>
      <c r="E1000" s="12"/>
      <c r="F1000" s="12"/>
      <c r="G1000" s="16"/>
      <c r="H1000" s="5"/>
    </row>
    <row r="1001">
      <c r="B1001" s="12">
        <v>8.0</v>
      </c>
      <c r="C1001" s="12"/>
      <c r="D1001" s="12"/>
      <c r="E1001" s="12"/>
      <c r="F1001" s="12"/>
      <c r="G1001" s="17" t="s">
        <v>13</v>
      </c>
      <c r="H1001" s="5"/>
    </row>
    <row r="1002">
      <c r="B1002" s="12">
        <v>9.0</v>
      </c>
      <c r="C1002" s="12"/>
      <c r="D1002" s="12"/>
      <c r="E1002" s="12"/>
      <c r="F1002" s="12"/>
      <c r="G1002" s="18">
        <f>E1004+G959</f>
        <v>0</v>
      </c>
      <c r="H1002" s="5"/>
    </row>
    <row r="1003">
      <c r="B1003" s="12">
        <v>10.0</v>
      </c>
      <c r="C1003" s="12"/>
      <c r="D1003" s="12"/>
      <c r="E1003" s="12"/>
      <c r="F1003" s="12"/>
      <c r="G1003" s="19" t="s">
        <v>14</v>
      </c>
      <c r="H1003" s="5"/>
    </row>
    <row r="1004">
      <c r="B1004" s="20" t="s">
        <v>15</v>
      </c>
      <c r="C1004" s="4"/>
      <c r="D1004" s="5"/>
      <c r="E1004" s="9">
        <f>SUM(E994:E1003)</f>
        <v>0</v>
      </c>
      <c r="F1004" s="12"/>
      <c r="G1004" s="16">
        <f>E1011+G961</f>
        <v>0</v>
      </c>
      <c r="H1004" s="5"/>
    </row>
    <row r="1005">
      <c r="B1005" s="16"/>
      <c r="C1005" s="4"/>
      <c r="D1005" s="4"/>
      <c r="E1005" s="4"/>
      <c r="F1005" s="5"/>
      <c r="G1005" s="21" t="s">
        <v>16</v>
      </c>
      <c r="H1005" s="5"/>
      <c r="I1005" s="1"/>
    </row>
    <row r="1006">
      <c r="B1006" s="22" t="s">
        <v>17</v>
      </c>
      <c r="C1006" s="4"/>
      <c r="D1006" s="4"/>
      <c r="E1006" s="4"/>
      <c r="F1006" s="5"/>
      <c r="G1006" s="16">
        <f>E1017+G963-SUMIF(C1008:C1010,"Reimbursement",E1008:E1010)</f>
        <v>0</v>
      </c>
      <c r="H1006" s="5"/>
    </row>
    <row r="1007">
      <c r="B1007" s="9" t="s">
        <v>2</v>
      </c>
      <c r="C1007" s="23" t="s">
        <v>18</v>
      </c>
      <c r="D1007" s="20" t="s">
        <v>4</v>
      </c>
      <c r="E1007" s="9" t="s">
        <v>5</v>
      </c>
      <c r="F1007" s="9" t="s">
        <v>6</v>
      </c>
      <c r="G1007" s="24" t="s">
        <v>19</v>
      </c>
      <c r="H1007" s="5"/>
    </row>
    <row r="1008">
      <c r="B1008" s="12">
        <v>1.0</v>
      </c>
      <c r="C1008" s="28"/>
      <c r="D1008" s="12"/>
      <c r="E1008" s="12"/>
      <c r="F1008" s="12"/>
      <c r="G1008" s="26">
        <f>E1023+G965</f>
        <v>0</v>
      </c>
      <c r="H1008" s="5"/>
    </row>
    <row r="1009">
      <c r="B1009" s="12">
        <v>2.0</v>
      </c>
      <c r="C1009" s="28"/>
      <c r="D1009" s="12"/>
      <c r="E1009" s="12"/>
      <c r="F1009" s="12"/>
      <c r="G1009" s="27"/>
      <c r="H1009" s="8"/>
    </row>
    <row r="1010">
      <c r="B1010" s="12">
        <v>3.0</v>
      </c>
      <c r="C1010" s="28"/>
      <c r="D1010" s="12"/>
      <c r="E1010" s="12"/>
      <c r="F1010" s="12"/>
      <c r="G1010" s="29"/>
      <c r="H1010" s="30"/>
    </row>
    <row r="1011">
      <c r="B1011" s="20" t="s">
        <v>15</v>
      </c>
      <c r="C1011" s="4"/>
      <c r="D1011" s="5"/>
      <c r="E1011" s="9">
        <f>SUM(E1008:E1010)</f>
        <v>0</v>
      </c>
      <c r="F1011" s="12"/>
      <c r="G1011" s="29"/>
      <c r="H1011" s="30"/>
    </row>
    <row r="1012">
      <c r="B1012" s="31" t="s">
        <v>20</v>
      </c>
      <c r="C1012" s="4"/>
      <c r="D1012" s="4"/>
      <c r="E1012" s="4"/>
      <c r="F1012" s="5"/>
      <c r="G1012" s="29"/>
      <c r="H1012" s="30"/>
    </row>
    <row r="1013">
      <c r="B1013" s="9" t="s">
        <v>2</v>
      </c>
      <c r="C1013" s="23" t="s">
        <v>21</v>
      </c>
      <c r="D1013" s="20" t="s">
        <v>4</v>
      </c>
      <c r="E1013" s="9" t="s">
        <v>5</v>
      </c>
      <c r="F1013" s="9" t="s">
        <v>6</v>
      </c>
      <c r="G1013" s="29"/>
      <c r="H1013" s="30"/>
    </row>
    <row r="1014">
      <c r="B1014" s="12">
        <v>1.0</v>
      </c>
      <c r="C1014" s="28"/>
      <c r="D1014" s="12"/>
      <c r="E1014" s="12"/>
      <c r="F1014" s="12"/>
      <c r="G1014" s="29"/>
      <c r="H1014" s="30"/>
    </row>
    <row r="1015">
      <c r="B1015" s="12">
        <v>2.0</v>
      </c>
      <c r="C1015" s="13"/>
      <c r="D1015" s="12"/>
      <c r="E1015" s="12"/>
      <c r="F1015" s="12"/>
      <c r="G1015" s="29"/>
      <c r="H1015" s="30"/>
    </row>
    <row r="1016">
      <c r="B1016" s="12">
        <v>3.0</v>
      </c>
      <c r="C1016" s="13"/>
      <c r="D1016" s="12"/>
      <c r="E1016" s="12"/>
      <c r="F1016" s="12"/>
      <c r="G1016" s="29"/>
      <c r="H1016" s="30"/>
    </row>
    <row r="1017">
      <c r="B1017" s="20" t="s">
        <v>15</v>
      </c>
      <c r="C1017" s="4"/>
      <c r="D1017" s="5"/>
      <c r="E1017" s="9">
        <f>SUM(E1014:E1016)</f>
        <v>0</v>
      </c>
      <c r="F1017" s="12"/>
      <c r="G1017" s="29"/>
      <c r="H1017" s="30"/>
    </row>
    <row r="1018">
      <c r="B1018" s="32" t="s">
        <v>22</v>
      </c>
      <c r="C1018" s="4"/>
      <c r="D1018" s="4"/>
      <c r="E1018" s="4"/>
      <c r="F1018" s="5"/>
      <c r="G1018" s="29"/>
      <c r="H1018" s="30"/>
    </row>
    <row r="1019">
      <c r="B1019" s="9" t="s">
        <v>2</v>
      </c>
      <c r="C1019" s="23" t="s">
        <v>23</v>
      </c>
      <c r="D1019" s="20" t="s">
        <v>4</v>
      </c>
      <c r="E1019" s="9" t="s">
        <v>5</v>
      </c>
      <c r="F1019" s="9" t="s">
        <v>6</v>
      </c>
      <c r="G1019" s="29"/>
      <c r="H1019" s="30"/>
    </row>
    <row r="1020">
      <c r="B1020" s="12">
        <v>1.0</v>
      </c>
      <c r="C1020" s="28"/>
      <c r="D1020" s="12"/>
      <c r="E1020" s="12"/>
      <c r="F1020" s="12"/>
      <c r="G1020" s="29"/>
      <c r="H1020" s="30"/>
    </row>
    <row r="1021">
      <c r="B1021" s="12">
        <v>2.0</v>
      </c>
      <c r="C1021" s="13"/>
      <c r="D1021" s="12"/>
      <c r="E1021" s="12"/>
      <c r="F1021" s="12"/>
      <c r="G1021" s="29"/>
      <c r="H1021" s="30"/>
    </row>
    <row r="1022">
      <c r="B1022" s="12">
        <v>3.0</v>
      </c>
      <c r="C1022" s="13"/>
      <c r="D1022" s="12"/>
      <c r="E1022" s="12"/>
      <c r="F1022" s="12"/>
      <c r="G1022" s="29"/>
      <c r="H1022" s="30"/>
    </row>
    <row r="1023">
      <c r="B1023" s="20" t="s">
        <v>15</v>
      </c>
      <c r="C1023" s="4"/>
      <c r="D1023" s="5"/>
      <c r="E1023" s="9">
        <f>SUM(E1020:E1022)</f>
        <v>0</v>
      </c>
      <c r="F1023" s="12"/>
      <c r="G1023" s="29"/>
      <c r="H1023" s="30"/>
    </row>
    <row r="1024">
      <c r="B1024" s="32" t="s">
        <v>24</v>
      </c>
      <c r="C1024" s="4"/>
      <c r="D1024" s="4"/>
      <c r="E1024" s="4"/>
      <c r="F1024" s="5"/>
      <c r="G1024" s="29"/>
      <c r="H1024" s="30"/>
    </row>
    <row r="1025">
      <c r="B1025" s="9" t="s">
        <v>2</v>
      </c>
      <c r="C1025" s="33" t="s">
        <v>25</v>
      </c>
      <c r="D1025" s="33" t="s">
        <v>26</v>
      </c>
      <c r="E1025" s="9" t="s">
        <v>5</v>
      </c>
      <c r="F1025" s="9" t="s">
        <v>6</v>
      </c>
      <c r="G1025" s="29"/>
      <c r="H1025" s="30"/>
    </row>
    <row r="1026">
      <c r="B1026" s="12">
        <v>1.0</v>
      </c>
      <c r="C1026" s="13"/>
      <c r="D1026" s="13"/>
      <c r="E1026" s="12"/>
      <c r="F1026" s="12"/>
      <c r="G1026" s="29"/>
      <c r="H1026" s="30"/>
    </row>
    <row r="1027">
      <c r="B1027" s="12">
        <v>2.0</v>
      </c>
      <c r="C1027" s="13"/>
      <c r="D1027" s="13"/>
      <c r="E1027" s="12"/>
      <c r="F1027" s="12"/>
      <c r="G1027" s="29"/>
      <c r="H1027" s="30"/>
    </row>
    <row r="1028">
      <c r="B1028" s="12">
        <v>3.0</v>
      </c>
      <c r="C1028" s="12"/>
      <c r="D1028" s="12"/>
      <c r="E1028" s="12"/>
      <c r="F1028" s="12"/>
      <c r="G1028" s="29"/>
      <c r="H1028" s="30"/>
    </row>
    <row r="1029">
      <c r="B1029" s="12">
        <v>4.0</v>
      </c>
      <c r="C1029" s="12"/>
      <c r="D1029" s="12"/>
      <c r="E1029" s="12"/>
      <c r="F1029" s="12"/>
      <c r="G1029" s="29"/>
      <c r="H1029" s="30"/>
    </row>
    <row r="1030">
      <c r="B1030" s="12">
        <v>5.0</v>
      </c>
      <c r="C1030" s="12"/>
      <c r="D1030" s="12"/>
      <c r="E1030" s="12"/>
      <c r="F1030" s="12"/>
      <c r="G1030" s="29"/>
      <c r="H1030" s="30"/>
    </row>
    <row r="1031">
      <c r="B1031" s="12">
        <v>6.0</v>
      </c>
      <c r="C1031" s="12"/>
      <c r="D1031" s="12"/>
      <c r="E1031" s="12"/>
      <c r="F1031" s="12"/>
      <c r="G1031" s="10"/>
      <c r="H1031" s="11"/>
    </row>
    <row r="1032">
      <c r="B1032" s="34"/>
    </row>
    <row r="1034">
      <c r="A1034" s="1"/>
      <c r="B1034" s="3">
        <v>45802.0</v>
      </c>
      <c r="C1034" s="4"/>
      <c r="D1034" s="4"/>
      <c r="E1034" s="4"/>
      <c r="F1034" s="4"/>
      <c r="G1034" s="4"/>
      <c r="H1034" s="5"/>
    </row>
    <row r="1035">
      <c r="B1035" s="6" t="s">
        <v>0</v>
      </c>
      <c r="C1035" s="4"/>
      <c r="D1035" s="4"/>
      <c r="E1035" s="4"/>
      <c r="F1035" s="5"/>
      <c r="G1035" s="7" t="s">
        <v>1</v>
      </c>
      <c r="H1035" s="8"/>
    </row>
    <row r="1036">
      <c r="B1036" s="9" t="s">
        <v>2</v>
      </c>
      <c r="C1036" s="9" t="s">
        <v>3</v>
      </c>
      <c r="D1036" s="9" t="s">
        <v>4</v>
      </c>
      <c r="E1036" s="9" t="s">
        <v>5</v>
      </c>
      <c r="F1036" s="9" t="s">
        <v>6</v>
      </c>
      <c r="G1036" s="10"/>
      <c r="H1036" s="11"/>
    </row>
    <row r="1037">
      <c r="B1037" s="12">
        <v>1.0</v>
      </c>
      <c r="C1037" s="13"/>
      <c r="D1037" s="13"/>
      <c r="E1037" s="13"/>
      <c r="F1037" s="13"/>
      <c r="G1037" s="14" t="s">
        <v>7</v>
      </c>
      <c r="H1037" s="15">
        <f>H994 - SUMIF(F1037:F1046, "SR A/C - HDFC", E1037:E1046)-SUMIF(F1063:F1065, "SR A/C - HDFC", E1063:E1065)-SUMIF(F1057:F1059, "SR A/C - HDFC", E1057:E1059)+SUMIF(F1051:F1053, "SR A/C - HDFC", E1051:E1053)+SUMIF(F1069:F1074, "SR A/C - HDFC", E1069:E1074)</f>
        <v>3303.73</v>
      </c>
    </row>
    <row r="1038">
      <c r="B1038" s="12">
        <v>2.0</v>
      </c>
      <c r="C1038" s="12"/>
      <c r="D1038" s="12"/>
      <c r="E1038" s="12"/>
      <c r="F1038" s="12"/>
      <c r="G1038" s="14" t="s">
        <v>8</v>
      </c>
      <c r="H1038" s="15">
        <f>H995 - SUMIF(F1037:F1046, "DP A/C - Salary", E1037:E1046)-SUMIF(F1063:F1065, "DP A/C - Salary", E1063:E1065)-SUMIF(F1057:F1059, "DP A/C - Salary", E1057:E1059)+SUMIF(F1051:F1053, "DP A/C - Salary", E1051:E1053)+SUMIF(F1069:F1074, "DP A/C - Salary", E1069:E1074)</f>
        <v>5928</v>
      </c>
    </row>
    <row r="1039">
      <c r="B1039" s="12">
        <v>3.0</v>
      </c>
      <c r="C1039" s="12"/>
      <c r="D1039" s="12"/>
      <c r="E1039" s="12"/>
      <c r="F1039" s="12"/>
      <c r="G1039" s="14" t="s">
        <v>9</v>
      </c>
      <c r="H1039" s="15">
        <f>H996 - SUMIF(F1037:F1046, "SR CASH", E1037:E1046)-SUMIF(F1063:F1065, "SR CASH", E1063:E1065)-SUMIF(F1057:F1059, "SR CASH", E1057:E1059)+SUMIF(F1051:F1053, "SR CASH", E1051:E1053)+SUMIF(F1069:F1074, "SR CASH", E1069:E1074)</f>
        <v>1633</v>
      </c>
    </row>
    <row r="1040">
      <c r="B1040" s="12">
        <v>4.0</v>
      </c>
      <c r="C1040" s="12"/>
      <c r="D1040" s="12"/>
      <c r="E1040" s="12"/>
      <c r="F1040" s="12"/>
      <c r="G1040" s="14" t="s">
        <v>10</v>
      </c>
      <c r="H1040" s="15">
        <f>H997 - SUMIF(F1037:F1046, "DP CASH", E1037:E1046)-SUMIF(F1063:F1065, "DP CASH", E1063:E1065)-SUMIF(F1057:F1059, "DP CASH", E1057:E1059)+SUMIF(F1051:F1053, "DP CASH", E1051:E1053)+SUMIF(F1069:F1074, "DP CASH", E1069:E1074)</f>
        <v>839</v>
      </c>
    </row>
    <row r="1041">
      <c r="B1041" s="12">
        <v>5.0</v>
      </c>
      <c r="C1041" s="12"/>
      <c r="D1041" s="12"/>
      <c r="E1041" s="12"/>
      <c r="F1041" s="12"/>
      <c r="G1041" s="14" t="s">
        <v>11</v>
      </c>
      <c r="H1041" s="15">
        <f>H998 - SUMIF(F1037:F1046, "SR A/C - TDCC", E1037:E1046)-SUMIF(F1063:F1065, "SR A/C - TDCC", E1063:E1065)-SUMIF(F1057:F1059, "SR A/C - TDCC", E1057:E1059)+SUMIF(F1051:F1053, "SR A/C - TDCC", E1051:E1053)+SUMIF(F1069:F1074, "SR A/C - TDCC", E1069:E1074)</f>
        <v>106373.4</v>
      </c>
    </row>
    <row r="1042">
      <c r="B1042" s="12">
        <v>6.0</v>
      </c>
      <c r="C1042" s="12"/>
      <c r="D1042" s="12"/>
      <c r="E1042" s="12"/>
      <c r="F1042" s="12"/>
      <c r="G1042" s="14" t="s">
        <v>12</v>
      </c>
      <c r="H1042" s="15">
        <f>H999 - SUMIF(F1037:F1046, "DP A/C - IPPB", E1037:E1046)-SUMIF(F1063:F1065, "DP A/C - IPPB", E1063:E1065)-SUMIF(F1057:F1059, "DP A/C - IPPB", E1057:E1059)+SUMIF(F1051:F1053, "DP A/C - IPPB", E1051:E1053)+SUMIF(F1069:F1074, "DP A/C - IPPB", E1069:E1074)</f>
        <v>50</v>
      </c>
    </row>
    <row r="1043">
      <c r="B1043" s="12">
        <v>7.0</v>
      </c>
      <c r="C1043" s="12"/>
      <c r="D1043" s="12"/>
      <c r="E1043" s="12"/>
      <c r="F1043" s="12"/>
      <c r="G1043" s="16"/>
      <c r="H1043" s="5"/>
    </row>
    <row r="1044">
      <c r="B1044" s="12">
        <v>8.0</v>
      </c>
      <c r="C1044" s="12"/>
      <c r="D1044" s="12"/>
      <c r="E1044" s="12"/>
      <c r="F1044" s="12"/>
      <c r="G1044" s="17" t="s">
        <v>13</v>
      </c>
      <c r="H1044" s="5"/>
    </row>
    <row r="1045">
      <c r="B1045" s="12">
        <v>9.0</v>
      </c>
      <c r="C1045" s="12"/>
      <c r="D1045" s="12"/>
      <c r="E1045" s="12"/>
      <c r="F1045" s="12"/>
      <c r="G1045" s="18">
        <f>E1047+G1002</f>
        <v>0</v>
      </c>
      <c r="H1045" s="5"/>
    </row>
    <row r="1046">
      <c r="B1046" s="12">
        <v>10.0</v>
      </c>
      <c r="C1046" s="12"/>
      <c r="D1046" s="12"/>
      <c r="E1046" s="12"/>
      <c r="F1046" s="12"/>
      <c r="G1046" s="19" t="s">
        <v>14</v>
      </c>
      <c r="H1046" s="5"/>
    </row>
    <row r="1047">
      <c r="B1047" s="20" t="s">
        <v>15</v>
      </c>
      <c r="C1047" s="4"/>
      <c r="D1047" s="5"/>
      <c r="E1047" s="9">
        <f>SUM(E1037:E1046)</f>
        <v>0</v>
      </c>
      <c r="F1047" s="12"/>
      <c r="G1047" s="16">
        <f>E1054+G1004</f>
        <v>0</v>
      </c>
      <c r="H1047" s="5"/>
    </row>
    <row r="1048">
      <c r="B1048" s="16"/>
      <c r="C1048" s="4"/>
      <c r="D1048" s="4"/>
      <c r="E1048" s="4"/>
      <c r="F1048" s="5"/>
      <c r="G1048" s="21" t="s">
        <v>16</v>
      </c>
      <c r="H1048" s="5"/>
      <c r="I1048" s="1"/>
    </row>
    <row r="1049">
      <c r="B1049" s="22" t="s">
        <v>17</v>
      </c>
      <c r="C1049" s="4"/>
      <c r="D1049" s="4"/>
      <c r="E1049" s="4"/>
      <c r="F1049" s="5"/>
      <c r="G1049" s="16">
        <f>E1060+G1006-SUMIF(C1051:C1053,"Reimbursement",E1051:E1053)</f>
        <v>0</v>
      </c>
      <c r="H1049" s="5"/>
    </row>
    <row r="1050">
      <c r="B1050" s="9" t="s">
        <v>2</v>
      </c>
      <c r="C1050" s="23" t="s">
        <v>18</v>
      </c>
      <c r="D1050" s="20" t="s">
        <v>4</v>
      </c>
      <c r="E1050" s="9" t="s">
        <v>5</v>
      </c>
      <c r="F1050" s="9" t="s">
        <v>6</v>
      </c>
      <c r="G1050" s="24" t="s">
        <v>19</v>
      </c>
      <c r="H1050" s="5"/>
    </row>
    <row r="1051">
      <c r="B1051" s="12">
        <v>1.0</v>
      </c>
      <c r="C1051" s="25"/>
      <c r="D1051" s="13"/>
      <c r="E1051" s="13"/>
      <c r="F1051" s="13"/>
      <c r="G1051" s="26">
        <f>E1066+G1008</f>
        <v>0</v>
      </c>
      <c r="H1051" s="5"/>
    </row>
    <row r="1052">
      <c r="B1052" s="12">
        <v>2.0</v>
      </c>
      <c r="C1052" s="28"/>
      <c r="D1052" s="12"/>
      <c r="E1052" s="12"/>
      <c r="F1052" s="12"/>
      <c r="G1052" s="27"/>
      <c r="H1052" s="8"/>
    </row>
    <row r="1053">
      <c r="B1053" s="12">
        <v>3.0</v>
      </c>
      <c r="C1053" s="28"/>
      <c r="D1053" s="12"/>
      <c r="E1053" s="12"/>
      <c r="F1053" s="12"/>
      <c r="G1053" s="29"/>
      <c r="H1053" s="30"/>
    </row>
    <row r="1054">
      <c r="B1054" s="20" t="s">
        <v>15</v>
      </c>
      <c r="C1054" s="4"/>
      <c r="D1054" s="5"/>
      <c r="E1054" s="9">
        <f>SUM(E1051:E1053)</f>
        <v>0</v>
      </c>
      <c r="F1054" s="12"/>
      <c r="G1054" s="29"/>
      <c r="H1054" s="30"/>
    </row>
    <row r="1055">
      <c r="B1055" s="31" t="s">
        <v>20</v>
      </c>
      <c r="C1055" s="4"/>
      <c r="D1055" s="4"/>
      <c r="E1055" s="4"/>
      <c r="F1055" s="5"/>
      <c r="G1055" s="29"/>
      <c r="H1055" s="30"/>
    </row>
    <row r="1056">
      <c r="B1056" s="9" t="s">
        <v>2</v>
      </c>
      <c r="C1056" s="23" t="s">
        <v>21</v>
      </c>
      <c r="D1056" s="20" t="s">
        <v>4</v>
      </c>
      <c r="E1056" s="9" t="s">
        <v>5</v>
      </c>
      <c r="F1056" s="9" t="s">
        <v>6</v>
      </c>
      <c r="G1056" s="29"/>
      <c r="H1056" s="30"/>
    </row>
    <row r="1057">
      <c r="B1057" s="12">
        <v>1.0</v>
      </c>
      <c r="C1057" s="28"/>
      <c r="D1057" s="12"/>
      <c r="E1057" s="12"/>
      <c r="F1057" s="12"/>
      <c r="G1057" s="29"/>
      <c r="H1057" s="30"/>
    </row>
    <row r="1058">
      <c r="B1058" s="12">
        <v>2.0</v>
      </c>
      <c r="C1058" s="13"/>
      <c r="D1058" s="12"/>
      <c r="E1058" s="12"/>
      <c r="F1058" s="12"/>
      <c r="G1058" s="29"/>
      <c r="H1058" s="30"/>
    </row>
    <row r="1059">
      <c r="B1059" s="12">
        <v>3.0</v>
      </c>
      <c r="C1059" s="13"/>
      <c r="D1059" s="12"/>
      <c r="E1059" s="12"/>
      <c r="F1059" s="12"/>
      <c r="G1059" s="29"/>
      <c r="H1059" s="30"/>
    </row>
    <row r="1060">
      <c r="B1060" s="20" t="s">
        <v>15</v>
      </c>
      <c r="C1060" s="4"/>
      <c r="D1060" s="5"/>
      <c r="E1060" s="9">
        <f>SUM(E1057:E1059)</f>
        <v>0</v>
      </c>
      <c r="F1060" s="12"/>
      <c r="G1060" s="29"/>
      <c r="H1060" s="30"/>
    </row>
    <row r="1061">
      <c r="B1061" s="32" t="s">
        <v>22</v>
      </c>
      <c r="C1061" s="4"/>
      <c r="D1061" s="4"/>
      <c r="E1061" s="4"/>
      <c r="F1061" s="5"/>
      <c r="G1061" s="29"/>
      <c r="H1061" s="30"/>
    </row>
    <row r="1062">
      <c r="B1062" s="9" t="s">
        <v>2</v>
      </c>
      <c r="C1062" s="23" t="s">
        <v>23</v>
      </c>
      <c r="D1062" s="20" t="s">
        <v>4</v>
      </c>
      <c r="E1062" s="9" t="s">
        <v>5</v>
      </c>
      <c r="F1062" s="9" t="s">
        <v>6</v>
      </c>
      <c r="G1062" s="29"/>
      <c r="H1062" s="30"/>
    </row>
    <row r="1063">
      <c r="B1063" s="12">
        <v>1.0</v>
      </c>
      <c r="C1063" s="28"/>
      <c r="D1063" s="12"/>
      <c r="E1063" s="12"/>
      <c r="F1063" s="12"/>
      <c r="G1063" s="29"/>
      <c r="H1063" s="30"/>
    </row>
    <row r="1064">
      <c r="B1064" s="12">
        <v>2.0</v>
      </c>
      <c r="C1064" s="13"/>
      <c r="D1064" s="12"/>
      <c r="E1064" s="12"/>
      <c r="F1064" s="12"/>
      <c r="G1064" s="29"/>
      <c r="H1064" s="30"/>
    </row>
    <row r="1065">
      <c r="B1065" s="12">
        <v>3.0</v>
      </c>
      <c r="C1065" s="13"/>
      <c r="D1065" s="12"/>
      <c r="E1065" s="12"/>
      <c r="F1065" s="12"/>
      <c r="G1065" s="29"/>
      <c r="H1065" s="30"/>
    </row>
    <row r="1066">
      <c r="B1066" s="20" t="s">
        <v>15</v>
      </c>
      <c r="C1066" s="4"/>
      <c r="D1066" s="5"/>
      <c r="E1066" s="9">
        <f>SUM(E1063:E1065)</f>
        <v>0</v>
      </c>
      <c r="F1066" s="12"/>
      <c r="G1066" s="29"/>
      <c r="H1066" s="30"/>
    </row>
    <row r="1067">
      <c r="B1067" s="32" t="s">
        <v>24</v>
      </c>
      <c r="C1067" s="4"/>
      <c r="D1067" s="4"/>
      <c r="E1067" s="4"/>
      <c r="F1067" s="5"/>
      <c r="G1067" s="29"/>
      <c r="H1067" s="30"/>
    </row>
    <row r="1068">
      <c r="B1068" s="9" t="s">
        <v>2</v>
      </c>
      <c r="C1068" s="33" t="s">
        <v>25</v>
      </c>
      <c r="D1068" s="33" t="s">
        <v>26</v>
      </c>
      <c r="E1068" s="9" t="s">
        <v>5</v>
      </c>
      <c r="F1068" s="9" t="s">
        <v>6</v>
      </c>
      <c r="G1068" s="29"/>
      <c r="H1068" s="30"/>
    </row>
    <row r="1069">
      <c r="B1069" s="12">
        <v>1.0</v>
      </c>
      <c r="C1069" s="13"/>
      <c r="D1069" s="13"/>
      <c r="E1069" s="12"/>
      <c r="F1069" s="12"/>
      <c r="G1069" s="29"/>
      <c r="H1069" s="30"/>
    </row>
    <row r="1070">
      <c r="B1070" s="12">
        <v>2.0</v>
      </c>
      <c r="C1070" s="13"/>
      <c r="D1070" s="13"/>
      <c r="E1070" s="12"/>
      <c r="F1070" s="12"/>
      <c r="G1070" s="29"/>
      <c r="H1070" s="30"/>
    </row>
    <row r="1071">
      <c r="B1071" s="12">
        <v>3.0</v>
      </c>
      <c r="C1071" s="12"/>
      <c r="D1071" s="12"/>
      <c r="E1071" s="12"/>
      <c r="F1071" s="12"/>
      <c r="G1071" s="29"/>
      <c r="H1071" s="30"/>
    </row>
    <row r="1072">
      <c r="B1072" s="12">
        <v>4.0</v>
      </c>
      <c r="C1072" s="12"/>
      <c r="D1072" s="12"/>
      <c r="E1072" s="12"/>
      <c r="F1072" s="12"/>
      <c r="G1072" s="29"/>
      <c r="H1072" s="30"/>
    </row>
    <row r="1073">
      <c r="B1073" s="12">
        <v>5.0</v>
      </c>
      <c r="C1073" s="12"/>
      <c r="D1073" s="12"/>
      <c r="E1073" s="12"/>
      <c r="F1073" s="12"/>
      <c r="G1073" s="29"/>
      <c r="H1073" s="30"/>
    </row>
    <row r="1074">
      <c r="B1074" s="12">
        <v>6.0</v>
      </c>
      <c r="C1074" s="12"/>
      <c r="D1074" s="12"/>
      <c r="E1074" s="12"/>
      <c r="F1074" s="12"/>
      <c r="G1074" s="10"/>
      <c r="H1074" s="11"/>
    </row>
    <row r="1075">
      <c r="B1075" s="34"/>
    </row>
    <row r="1077">
      <c r="A1077" s="1"/>
      <c r="B1077" s="3">
        <v>45803.0</v>
      </c>
      <c r="C1077" s="4"/>
      <c r="D1077" s="4"/>
      <c r="E1077" s="4"/>
      <c r="F1077" s="4"/>
      <c r="G1077" s="4"/>
      <c r="H1077" s="5"/>
    </row>
    <row r="1078">
      <c r="B1078" s="6" t="s">
        <v>0</v>
      </c>
      <c r="C1078" s="4"/>
      <c r="D1078" s="4"/>
      <c r="E1078" s="4"/>
      <c r="F1078" s="5"/>
      <c r="G1078" s="7" t="s">
        <v>1</v>
      </c>
      <c r="H1078" s="8"/>
    </row>
    <row r="1079">
      <c r="B1079" s="9" t="s">
        <v>2</v>
      </c>
      <c r="C1079" s="9" t="s">
        <v>3</v>
      </c>
      <c r="D1079" s="9" t="s">
        <v>4</v>
      </c>
      <c r="E1079" s="9" t="s">
        <v>5</v>
      </c>
      <c r="F1079" s="9" t="s">
        <v>6</v>
      </c>
      <c r="G1079" s="10"/>
      <c r="H1079" s="11"/>
    </row>
    <row r="1080">
      <c r="B1080" s="12">
        <v>1.0</v>
      </c>
      <c r="C1080" s="13"/>
      <c r="D1080" s="13"/>
      <c r="E1080" s="13"/>
      <c r="F1080" s="12"/>
      <c r="G1080" s="14" t="s">
        <v>7</v>
      </c>
      <c r="H1080" s="15">
        <f>H1037 - SUMIF(F1080:F1089, "SR A/C - HDFC", E1080:E1089)-SUMIF(F1106:F1108, "SR A/C - HDFC", E1106:E1108)-SUMIF(F1100:F1102, "SR A/C - HDFC", E1100:E1102)+SUMIF(F1094:F1096, "SR A/C - HDFC", E1094:E1096)+SUMIF(F1112:F1117, "SR A/C - HDFC", E1112:E1117)</f>
        <v>3303.73</v>
      </c>
    </row>
    <row r="1081">
      <c r="B1081" s="12">
        <v>2.0</v>
      </c>
      <c r="C1081" s="13"/>
      <c r="D1081" s="13"/>
      <c r="E1081" s="13"/>
      <c r="F1081" s="13"/>
      <c r="G1081" s="14" t="s">
        <v>8</v>
      </c>
      <c r="H1081" s="15">
        <f>H1038 - SUMIF(F1080:F1089, "DP A/C - Salary", E1080:E1089)-SUMIF(F1106:F1108, "DP A/C - Salary", E1106:E1108)-SUMIF(F1100:F1102, "DP A/C - Salary", E1100:E1102)+SUMIF(F1094:F1096, "DP A/C - Salary", E1094:E1096)+SUMIF(F1112:F1117, "DP A/C - Salary", E1112:E1117)</f>
        <v>5928</v>
      </c>
    </row>
    <row r="1082">
      <c r="B1082" s="12">
        <v>3.0</v>
      </c>
      <c r="C1082" s="13"/>
      <c r="D1082" s="13"/>
      <c r="E1082" s="13"/>
      <c r="F1082" s="12"/>
      <c r="G1082" s="14" t="s">
        <v>9</v>
      </c>
      <c r="H1082" s="15">
        <f>H1039 - SUMIF(F1080:F1089, "SR CASH", E1080:E1089)-SUMIF(F1106:F1108, "SR CASH", E1106:E1108)-SUMIF(F1100:F1102, "SR CASH", E1100:E1102)+SUMIF(F1094:F1096, "SR CASH", E1094:E1096)+SUMIF(F1112:F1117, "SR CASH", E1112:E1117)</f>
        <v>1633</v>
      </c>
    </row>
    <row r="1083">
      <c r="B1083" s="12">
        <v>4.0</v>
      </c>
      <c r="C1083" s="13"/>
      <c r="D1083" s="13"/>
      <c r="E1083" s="13"/>
      <c r="F1083" s="13"/>
      <c r="G1083" s="14" t="s">
        <v>10</v>
      </c>
      <c r="H1083" s="15">
        <f>H1040 - SUMIF(F1080:F1089, "DP CASH", E1080:E1089)-SUMIF(F1106:F1108, "DP CASH", E1106:E1108)-SUMIF(F1100:F1102, "DP CASH", E1100:E1102)+SUMIF(F1094:F1096, "DP CASH", E1094:E1096)+SUMIF(F1112:F1117, "DP CASH", E1112:E1117)</f>
        <v>839</v>
      </c>
    </row>
    <row r="1084">
      <c r="B1084" s="12">
        <v>5.0</v>
      </c>
      <c r="C1084" s="13"/>
      <c r="D1084" s="13"/>
      <c r="E1084" s="13"/>
      <c r="F1084" s="13"/>
      <c r="G1084" s="14" t="s">
        <v>11</v>
      </c>
      <c r="H1084" s="15">
        <f>H1041 - SUMIF(F1080:F1089, "SR A/C - TDCC", E1080:E1089)-SUMIF(F1106:F1108, "SR A/C - TDCC", E1106:E1108)-SUMIF(F1100:F1102, "SR A/C - TDCC", E1100:E1102)+SUMIF(F1094:F1096, "SR A/C - TDCC", E1094:E1096)+SUMIF(F1112:F1117, "SR A/C - TDCC", E1112:E1117)</f>
        <v>106373.4</v>
      </c>
    </row>
    <row r="1085">
      <c r="B1085" s="12">
        <v>6.0</v>
      </c>
      <c r="C1085" s="12"/>
      <c r="D1085" s="12"/>
      <c r="E1085" s="12"/>
      <c r="F1085" s="12"/>
      <c r="G1085" s="14" t="s">
        <v>12</v>
      </c>
      <c r="H1085" s="15">
        <f>H1042 - SUMIF(F1080:F1089, "DP A/C - IPPB", E1080:E1089)-SUMIF(F1106:F1108, "DP A/C - IPPB", E1106:E1108)-SUMIF(F1100:F1102, "DP A/C - IPPB", E1100:E1102)+SUMIF(F1094:F1096, "DP A/C - IPPB", E1094:E1096)+SUMIF(F1112:F1117, "DP A/C - IPPB", E1112:E1117)</f>
        <v>50</v>
      </c>
    </row>
    <row r="1086">
      <c r="B1086" s="12">
        <v>7.0</v>
      </c>
      <c r="C1086" s="12"/>
      <c r="D1086" s="12"/>
      <c r="E1086" s="12"/>
      <c r="F1086" s="12"/>
      <c r="G1086" s="16"/>
      <c r="H1086" s="5"/>
    </row>
    <row r="1087">
      <c r="B1087" s="12">
        <v>8.0</v>
      </c>
      <c r="C1087" s="12"/>
      <c r="D1087" s="12"/>
      <c r="E1087" s="12"/>
      <c r="F1087" s="12"/>
      <c r="G1087" s="17" t="s">
        <v>13</v>
      </c>
      <c r="H1087" s="5"/>
    </row>
    <row r="1088">
      <c r="B1088" s="12">
        <v>9.0</v>
      </c>
      <c r="C1088" s="12"/>
      <c r="D1088" s="12"/>
      <c r="E1088" s="12"/>
      <c r="F1088" s="12"/>
      <c r="G1088" s="18">
        <f>E1090+G1045</f>
        <v>0</v>
      </c>
      <c r="H1088" s="5"/>
    </row>
    <row r="1089">
      <c r="B1089" s="12">
        <v>10.0</v>
      </c>
      <c r="C1089" s="12"/>
      <c r="D1089" s="12"/>
      <c r="E1089" s="12"/>
      <c r="F1089" s="12"/>
      <c r="G1089" s="19" t="s">
        <v>14</v>
      </c>
      <c r="H1089" s="5"/>
    </row>
    <row r="1090">
      <c r="B1090" s="20" t="s">
        <v>15</v>
      </c>
      <c r="C1090" s="4"/>
      <c r="D1090" s="5"/>
      <c r="E1090" s="9">
        <f>SUM(E1080:E1089)</f>
        <v>0</v>
      </c>
      <c r="F1090" s="12"/>
      <c r="G1090" s="16">
        <f>E1097+G1047</f>
        <v>0</v>
      </c>
      <c r="H1090" s="5"/>
    </row>
    <row r="1091">
      <c r="B1091" s="16"/>
      <c r="C1091" s="4"/>
      <c r="D1091" s="4"/>
      <c r="E1091" s="4"/>
      <c r="F1091" s="5"/>
      <c r="G1091" s="21" t="s">
        <v>16</v>
      </c>
      <c r="H1091" s="5"/>
      <c r="I1091" s="1"/>
    </row>
    <row r="1092">
      <c r="B1092" s="22" t="s">
        <v>17</v>
      </c>
      <c r="C1092" s="4"/>
      <c r="D1092" s="4"/>
      <c r="E1092" s="4"/>
      <c r="F1092" s="5"/>
      <c r="G1092" s="16">
        <f>E1103+G1049-SUMIF(C1094:C1096,"Reimbursement",E1094:E1096)</f>
        <v>0</v>
      </c>
      <c r="H1092" s="5"/>
    </row>
    <row r="1093">
      <c r="B1093" s="9" t="s">
        <v>2</v>
      </c>
      <c r="C1093" s="23" t="s">
        <v>18</v>
      </c>
      <c r="D1093" s="20" t="s">
        <v>4</v>
      </c>
      <c r="E1093" s="9" t="s">
        <v>5</v>
      </c>
      <c r="F1093" s="9" t="s">
        <v>6</v>
      </c>
      <c r="G1093" s="24" t="s">
        <v>19</v>
      </c>
      <c r="H1093" s="5"/>
    </row>
    <row r="1094">
      <c r="B1094" s="12">
        <v>1.0</v>
      </c>
      <c r="C1094" s="28"/>
      <c r="D1094" s="12"/>
      <c r="E1094" s="12"/>
      <c r="F1094" s="12"/>
      <c r="G1094" s="26">
        <f>E1109+G1051</f>
        <v>0</v>
      </c>
      <c r="H1094" s="5"/>
    </row>
    <row r="1095">
      <c r="B1095" s="12">
        <v>2.0</v>
      </c>
      <c r="C1095" s="28"/>
      <c r="D1095" s="12"/>
      <c r="E1095" s="12"/>
      <c r="F1095" s="12"/>
      <c r="G1095" s="27"/>
      <c r="H1095" s="8"/>
    </row>
    <row r="1096">
      <c r="B1096" s="12">
        <v>3.0</v>
      </c>
      <c r="C1096" s="28"/>
      <c r="D1096" s="12"/>
      <c r="E1096" s="12"/>
      <c r="F1096" s="12"/>
      <c r="G1096" s="29"/>
      <c r="H1096" s="30"/>
    </row>
    <row r="1097">
      <c r="B1097" s="20" t="s">
        <v>15</v>
      </c>
      <c r="C1097" s="4"/>
      <c r="D1097" s="5"/>
      <c r="E1097" s="9">
        <f>SUM(E1094:E1096)</f>
        <v>0</v>
      </c>
      <c r="F1097" s="12"/>
      <c r="G1097" s="29"/>
      <c r="H1097" s="30"/>
    </row>
    <row r="1098">
      <c r="B1098" s="31" t="s">
        <v>20</v>
      </c>
      <c r="C1098" s="4"/>
      <c r="D1098" s="4"/>
      <c r="E1098" s="4"/>
      <c r="F1098" s="5"/>
      <c r="G1098" s="29"/>
      <c r="H1098" s="30"/>
    </row>
    <row r="1099">
      <c r="B1099" s="9" t="s">
        <v>2</v>
      </c>
      <c r="C1099" s="23" t="s">
        <v>21</v>
      </c>
      <c r="D1099" s="20" t="s">
        <v>4</v>
      </c>
      <c r="E1099" s="9" t="s">
        <v>5</v>
      </c>
      <c r="F1099" s="9" t="s">
        <v>6</v>
      </c>
      <c r="G1099" s="29"/>
      <c r="H1099" s="30"/>
    </row>
    <row r="1100">
      <c r="B1100" s="12">
        <v>1.0</v>
      </c>
      <c r="C1100" s="28"/>
      <c r="D1100" s="12"/>
      <c r="E1100" s="12"/>
      <c r="F1100" s="12"/>
      <c r="G1100" s="29"/>
      <c r="H1100" s="30"/>
    </row>
    <row r="1101">
      <c r="B1101" s="12">
        <v>2.0</v>
      </c>
      <c r="C1101" s="13"/>
      <c r="D1101" s="12"/>
      <c r="E1101" s="12"/>
      <c r="F1101" s="12"/>
      <c r="G1101" s="29"/>
      <c r="H1101" s="30"/>
    </row>
    <row r="1102">
      <c r="B1102" s="12">
        <v>3.0</v>
      </c>
      <c r="C1102" s="13"/>
      <c r="D1102" s="12"/>
      <c r="E1102" s="12"/>
      <c r="F1102" s="12"/>
      <c r="G1102" s="29"/>
      <c r="H1102" s="30"/>
    </row>
    <row r="1103">
      <c r="B1103" s="20" t="s">
        <v>15</v>
      </c>
      <c r="C1103" s="4"/>
      <c r="D1103" s="5"/>
      <c r="E1103" s="9">
        <f>SUM(E1100:E1102)</f>
        <v>0</v>
      </c>
      <c r="F1103" s="12"/>
      <c r="G1103" s="29"/>
      <c r="H1103" s="30"/>
    </row>
    <row r="1104">
      <c r="B1104" s="32" t="s">
        <v>22</v>
      </c>
      <c r="C1104" s="4"/>
      <c r="D1104" s="4"/>
      <c r="E1104" s="4"/>
      <c r="F1104" s="5"/>
      <c r="G1104" s="29"/>
      <c r="H1104" s="30"/>
    </row>
    <row r="1105">
      <c r="B1105" s="9" t="s">
        <v>2</v>
      </c>
      <c r="C1105" s="23" t="s">
        <v>23</v>
      </c>
      <c r="D1105" s="20" t="s">
        <v>4</v>
      </c>
      <c r="E1105" s="9" t="s">
        <v>5</v>
      </c>
      <c r="F1105" s="9" t="s">
        <v>6</v>
      </c>
      <c r="G1105" s="29"/>
      <c r="H1105" s="30"/>
    </row>
    <row r="1106">
      <c r="B1106" s="12">
        <v>1.0</v>
      </c>
      <c r="C1106" s="28"/>
      <c r="D1106" s="12"/>
      <c r="E1106" s="12"/>
      <c r="F1106" s="12"/>
      <c r="G1106" s="29"/>
      <c r="H1106" s="30"/>
    </row>
    <row r="1107">
      <c r="B1107" s="12">
        <v>2.0</v>
      </c>
      <c r="C1107" s="13"/>
      <c r="D1107" s="12"/>
      <c r="E1107" s="12"/>
      <c r="F1107" s="12"/>
      <c r="G1107" s="29"/>
      <c r="H1107" s="30"/>
    </row>
    <row r="1108">
      <c r="B1108" s="12">
        <v>3.0</v>
      </c>
      <c r="C1108" s="13"/>
      <c r="D1108" s="12"/>
      <c r="E1108" s="12"/>
      <c r="F1108" s="12"/>
      <c r="G1108" s="29"/>
      <c r="H1108" s="30"/>
    </row>
    <row r="1109">
      <c r="B1109" s="20" t="s">
        <v>15</v>
      </c>
      <c r="C1109" s="4"/>
      <c r="D1109" s="5"/>
      <c r="E1109" s="9">
        <f>SUM(E1106:E1108)</f>
        <v>0</v>
      </c>
      <c r="F1109" s="12"/>
      <c r="G1109" s="29"/>
      <c r="H1109" s="30"/>
    </row>
    <row r="1110">
      <c r="B1110" s="32" t="s">
        <v>24</v>
      </c>
      <c r="C1110" s="4"/>
      <c r="D1110" s="4"/>
      <c r="E1110" s="4"/>
      <c r="F1110" s="5"/>
      <c r="G1110" s="29"/>
      <c r="H1110" s="30"/>
    </row>
    <row r="1111">
      <c r="B1111" s="9" t="s">
        <v>2</v>
      </c>
      <c r="C1111" s="33" t="s">
        <v>25</v>
      </c>
      <c r="D1111" s="33" t="s">
        <v>26</v>
      </c>
      <c r="E1111" s="9" t="s">
        <v>5</v>
      </c>
      <c r="F1111" s="9" t="s">
        <v>6</v>
      </c>
      <c r="G1111" s="29"/>
      <c r="H1111" s="30"/>
    </row>
    <row r="1112">
      <c r="B1112" s="12">
        <v>1.0</v>
      </c>
      <c r="C1112" s="13"/>
      <c r="D1112" s="13"/>
      <c r="E1112" s="13"/>
      <c r="F1112" s="13"/>
      <c r="G1112" s="29"/>
      <c r="H1112" s="30"/>
    </row>
    <row r="1113">
      <c r="B1113" s="12">
        <v>2.0</v>
      </c>
      <c r="C1113" s="13"/>
      <c r="D1113" s="13"/>
      <c r="E1113" s="13"/>
      <c r="F1113" s="13"/>
      <c r="G1113" s="29"/>
      <c r="H1113" s="30"/>
    </row>
    <row r="1114">
      <c r="B1114" s="12">
        <v>3.0</v>
      </c>
      <c r="C1114" s="12"/>
      <c r="D1114" s="12"/>
      <c r="E1114" s="12"/>
      <c r="F1114" s="12"/>
      <c r="G1114" s="29"/>
      <c r="H1114" s="30"/>
    </row>
    <row r="1115">
      <c r="B1115" s="12">
        <v>4.0</v>
      </c>
      <c r="C1115" s="12"/>
      <c r="D1115" s="12"/>
      <c r="E1115" s="12"/>
      <c r="F1115" s="12"/>
      <c r="G1115" s="29"/>
      <c r="H1115" s="30"/>
    </row>
    <row r="1116">
      <c r="B1116" s="12">
        <v>5.0</v>
      </c>
      <c r="C1116" s="12"/>
      <c r="D1116" s="12"/>
      <c r="E1116" s="12"/>
      <c r="F1116" s="12"/>
      <c r="G1116" s="29"/>
      <c r="H1116" s="30"/>
    </row>
    <row r="1117">
      <c r="B1117" s="12">
        <v>6.0</v>
      </c>
      <c r="C1117" s="12"/>
      <c r="D1117" s="12"/>
      <c r="E1117" s="12"/>
      <c r="F1117" s="12"/>
      <c r="G1117" s="10"/>
      <c r="H1117" s="11"/>
    </row>
    <row r="1118">
      <c r="B1118" s="34"/>
    </row>
    <row r="1120">
      <c r="A1120" s="1"/>
      <c r="B1120" s="3">
        <v>45804.0</v>
      </c>
      <c r="C1120" s="4"/>
      <c r="D1120" s="4"/>
      <c r="E1120" s="4"/>
      <c r="F1120" s="4"/>
      <c r="G1120" s="4"/>
      <c r="H1120" s="5"/>
    </row>
    <row r="1121">
      <c r="B1121" s="6" t="s">
        <v>0</v>
      </c>
      <c r="C1121" s="4"/>
      <c r="D1121" s="4"/>
      <c r="E1121" s="4"/>
      <c r="F1121" s="5"/>
      <c r="G1121" s="7" t="s">
        <v>1</v>
      </c>
      <c r="H1121" s="8"/>
    </row>
    <row r="1122">
      <c r="B1122" s="9" t="s">
        <v>2</v>
      </c>
      <c r="C1122" s="9" t="s">
        <v>3</v>
      </c>
      <c r="D1122" s="9" t="s">
        <v>4</v>
      </c>
      <c r="E1122" s="9" t="s">
        <v>5</v>
      </c>
      <c r="F1122" s="9" t="s">
        <v>6</v>
      </c>
      <c r="G1122" s="10"/>
      <c r="H1122" s="11"/>
    </row>
    <row r="1123">
      <c r="B1123" s="12">
        <v>1.0</v>
      </c>
      <c r="C1123" s="13"/>
      <c r="D1123" s="13"/>
      <c r="E1123" s="13"/>
      <c r="F1123" s="13"/>
      <c r="G1123" s="14" t="s">
        <v>7</v>
      </c>
      <c r="H1123" s="15">
        <f>H1080 - SUMIF(F1123:F1132, "SR A/C - HDFC", E1123:E1132)-SUMIF(F1149:F1151, "SR A/C - HDFC", E1149:E1151)-SUMIF(F1143:F1145, "SR A/C - HDFC", E1143:E1145)+SUMIF(F1137:F1139, "SR A/C - HDFC", E1137:E1139)+SUMIF(F1155:F1160, "SR A/C - HDFC", E1155:E1160)</f>
        <v>3303.73</v>
      </c>
    </row>
    <row r="1124">
      <c r="B1124" s="12">
        <v>2.0</v>
      </c>
      <c r="C1124" s="13"/>
      <c r="D1124" s="13"/>
      <c r="E1124" s="13"/>
      <c r="F1124" s="13"/>
      <c r="G1124" s="14" t="s">
        <v>8</v>
      </c>
      <c r="H1124" s="15">
        <f>H1081 - SUMIF(F1123:F1132, "DP A/C - Salary", E1123:E1132)-SUMIF(F1149:F1151, "DP A/C - Salary", E1149:E1151)-SUMIF(F1143:F1145, "DP A/C - Salary", E1143:E1145)+SUMIF(F1137:F1139, "DP A/C - Salary", E1137:E1139)+SUMIF(F1155:F1160, "DP A/C - Salary", E1155:E1160)</f>
        <v>5928</v>
      </c>
    </row>
    <row r="1125">
      <c r="B1125" s="12">
        <v>3.0</v>
      </c>
      <c r="C1125" s="13"/>
      <c r="D1125" s="13"/>
      <c r="E1125" s="13"/>
      <c r="F1125" s="13"/>
      <c r="G1125" s="14" t="s">
        <v>9</v>
      </c>
      <c r="H1125" s="15">
        <f>H1082 - SUMIF(F1123:F1132, "SR CASH", E1123:E1132)-SUMIF(F1149:F1151, "SR CASH", E1149:E1151)-SUMIF(F1143:F1145, "SR CASH", E1143:E1145)+SUMIF(F1137:F1139, "SR CASH", E1137:E1139)+SUMIF(F1155:F1160, "SR CASH", E1155:E1160)</f>
        <v>1633</v>
      </c>
    </row>
    <row r="1126">
      <c r="B1126" s="12">
        <v>4.0</v>
      </c>
      <c r="C1126" s="12"/>
      <c r="D1126" s="12"/>
      <c r="E1126" s="12"/>
      <c r="F1126" s="12"/>
      <c r="G1126" s="14" t="s">
        <v>10</v>
      </c>
      <c r="H1126" s="15">
        <f>H1083 - SUMIF(F1123:F1132, "DP CASH", E1123:E1132)-SUMIF(F1149:F1151, "DP CASH", E1149:E1151)-SUMIF(F1143:F1145, "DP CASH", E1143:E1145)+SUMIF(F1137:F1139, "DP CASH", E1137:E1139)+SUMIF(F1155:F1160, "DP CASH", E1155:E1160)</f>
        <v>839</v>
      </c>
    </row>
    <row r="1127">
      <c r="B1127" s="12">
        <v>5.0</v>
      </c>
      <c r="C1127" s="12"/>
      <c r="D1127" s="12"/>
      <c r="E1127" s="12"/>
      <c r="F1127" s="12"/>
      <c r="G1127" s="14" t="s">
        <v>11</v>
      </c>
      <c r="H1127" s="15">
        <f>H1084 - SUMIF(F1123:F1132, "SR A/C - TDCC", E1123:E1132)-SUMIF(F1149:F1151, "SR A/C - TDCC", E1149:E1151)-SUMIF(F1143:F1145, "SR A/C - TDCC", E1143:E1145)+SUMIF(F1137:F1139, "SR A/C - TDCC", E1137:E1139)+SUMIF(F1155:F1160, "SR A/C - TDCC", E1155:E1160)</f>
        <v>106373.4</v>
      </c>
    </row>
    <row r="1128">
      <c r="B1128" s="12">
        <v>6.0</v>
      </c>
      <c r="C1128" s="12"/>
      <c r="D1128" s="12"/>
      <c r="E1128" s="12"/>
      <c r="F1128" s="12"/>
      <c r="G1128" s="14" t="s">
        <v>12</v>
      </c>
      <c r="H1128" s="15">
        <f>H1085 - SUMIF(F1123:F1132, "DP A/C - IPPB", E1123:E1132)-SUMIF(F1149:F1151, "DP A/C - IPPB", E1149:E1151)-SUMIF(F1143:F1145, "DP A/C - IPPB", E1143:E1145)+SUMIF(F1137:F1139, "DP A/C - IPPB", E1137:E1139)+SUMIF(F1155:F1160, "DP A/C - IPPB", E1155:E1160)</f>
        <v>50</v>
      </c>
    </row>
    <row r="1129">
      <c r="B1129" s="12">
        <v>7.0</v>
      </c>
      <c r="C1129" s="12"/>
      <c r="D1129" s="12"/>
      <c r="E1129" s="12"/>
      <c r="F1129" s="12"/>
      <c r="G1129" s="16"/>
      <c r="H1129" s="5"/>
    </row>
    <row r="1130">
      <c r="B1130" s="12">
        <v>8.0</v>
      </c>
      <c r="C1130" s="12"/>
      <c r="D1130" s="12"/>
      <c r="E1130" s="12"/>
      <c r="F1130" s="12"/>
      <c r="G1130" s="17" t="s">
        <v>13</v>
      </c>
      <c r="H1130" s="5"/>
    </row>
    <row r="1131">
      <c r="B1131" s="12">
        <v>9.0</v>
      </c>
      <c r="C1131" s="12"/>
      <c r="D1131" s="12"/>
      <c r="E1131" s="12"/>
      <c r="F1131" s="12"/>
      <c r="G1131" s="18">
        <f>E1133+G1088</f>
        <v>0</v>
      </c>
      <c r="H1131" s="5"/>
    </row>
    <row r="1132">
      <c r="B1132" s="12">
        <v>10.0</v>
      </c>
      <c r="C1132" s="12"/>
      <c r="D1132" s="12"/>
      <c r="E1132" s="12"/>
      <c r="F1132" s="12"/>
      <c r="G1132" s="19" t="s">
        <v>14</v>
      </c>
      <c r="H1132" s="5"/>
    </row>
    <row r="1133">
      <c r="B1133" s="20" t="s">
        <v>15</v>
      </c>
      <c r="C1133" s="4"/>
      <c r="D1133" s="5"/>
      <c r="E1133" s="9">
        <f>SUM(E1123:E1132)</f>
        <v>0</v>
      </c>
      <c r="F1133" s="12"/>
      <c r="G1133" s="16">
        <f>E1140+G1090</f>
        <v>0</v>
      </c>
      <c r="H1133" s="5"/>
    </row>
    <row r="1134">
      <c r="B1134" s="16"/>
      <c r="C1134" s="4"/>
      <c r="D1134" s="4"/>
      <c r="E1134" s="4"/>
      <c r="F1134" s="5"/>
      <c r="G1134" s="21" t="s">
        <v>16</v>
      </c>
      <c r="H1134" s="5"/>
      <c r="I1134" s="1"/>
    </row>
    <row r="1135">
      <c r="B1135" s="22" t="s">
        <v>17</v>
      </c>
      <c r="C1135" s="4"/>
      <c r="D1135" s="4"/>
      <c r="E1135" s="4"/>
      <c r="F1135" s="5"/>
      <c r="G1135" s="16">
        <f>E1146+G1092-SUMIF(C1137:C1139,"Reimbursement",E1137:E1139)</f>
        <v>0</v>
      </c>
      <c r="H1135" s="5"/>
    </row>
    <row r="1136">
      <c r="B1136" s="9" t="s">
        <v>2</v>
      </c>
      <c r="C1136" s="23" t="s">
        <v>18</v>
      </c>
      <c r="D1136" s="20" t="s">
        <v>4</v>
      </c>
      <c r="E1136" s="9" t="s">
        <v>5</v>
      </c>
      <c r="F1136" s="9" t="s">
        <v>6</v>
      </c>
      <c r="G1136" s="24" t="s">
        <v>19</v>
      </c>
      <c r="H1136" s="5"/>
    </row>
    <row r="1137">
      <c r="B1137" s="12">
        <v>1.0</v>
      </c>
      <c r="C1137" s="28"/>
      <c r="D1137" s="12"/>
      <c r="E1137" s="12"/>
      <c r="F1137" s="12"/>
      <c r="G1137" s="26">
        <f>E1152+G1094</f>
        <v>0</v>
      </c>
      <c r="H1137" s="5"/>
    </row>
    <row r="1138">
      <c r="B1138" s="12">
        <v>2.0</v>
      </c>
      <c r="C1138" s="28"/>
      <c r="D1138" s="12"/>
      <c r="E1138" s="12"/>
      <c r="F1138" s="12"/>
      <c r="G1138" s="27"/>
      <c r="H1138" s="8"/>
    </row>
    <row r="1139">
      <c r="B1139" s="12">
        <v>3.0</v>
      </c>
      <c r="C1139" s="28"/>
      <c r="D1139" s="12"/>
      <c r="E1139" s="12"/>
      <c r="F1139" s="12"/>
      <c r="G1139" s="29"/>
      <c r="H1139" s="30"/>
    </row>
    <row r="1140">
      <c r="B1140" s="20" t="s">
        <v>15</v>
      </c>
      <c r="C1140" s="4"/>
      <c r="D1140" s="5"/>
      <c r="E1140" s="9">
        <f>SUM(E1137:E1139)</f>
        <v>0</v>
      </c>
      <c r="F1140" s="12"/>
      <c r="G1140" s="29"/>
      <c r="H1140" s="30"/>
    </row>
    <row r="1141">
      <c r="B1141" s="31" t="s">
        <v>20</v>
      </c>
      <c r="C1141" s="4"/>
      <c r="D1141" s="4"/>
      <c r="E1141" s="4"/>
      <c r="F1141" s="5"/>
      <c r="G1141" s="29"/>
      <c r="H1141" s="30"/>
    </row>
    <row r="1142">
      <c r="B1142" s="9" t="s">
        <v>2</v>
      </c>
      <c r="C1142" s="23" t="s">
        <v>21</v>
      </c>
      <c r="D1142" s="20" t="s">
        <v>4</v>
      </c>
      <c r="E1142" s="9" t="s">
        <v>5</v>
      </c>
      <c r="F1142" s="9" t="s">
        <v>6</v>
      </c>
      <c r="G1142" s="29"/>
      <c r="H1142" s="30"/>
    </row>
    <row r="1143">
      <c r="B1143" s="12">
        <v>1.0</v>
      </c>
      <c r="C1143" s="25"/>
      <c r="D1143" s="13"/>
      <c r="E1143" s="13"/>
      <c r="F1143" s="13"/>
      <c r="G1143" s="29"/>
      <c r="H1143" s="30"/>
    </row>
    <row r="1144">
      <c r="B1144" s="12">
        <v>2.0</v>
      </c>
      <c r="C1144" s="13"/>
      <c r="D1144" s="12"/>
      <c r="E1144" s="12"/>
      <c r="F1144" s="12"/>
      <c r="G1144" s="29"/>
      <c r="H1144" s="30"/>
    </row>
    <row r="1145">
      <c r="B1145" s="12">
        <v>3.0</v>
      </c>
      <c r="C1145" s="13"/>
      <c r="D1145" s="12"/>
      <c r="E1145" s="12"/>
      <c r="F1145" s="12"/>
      <c r="G1145" s="29"/>
      <c r="H1145" s="30"/>
    </row>
    <row r="1146">
      <c r="B1146" s="20" t="s">
        <v>15</v>
      </c>
      <c r="C1146" s="4"/>
      <c r="D1146" s="5"/>
      <c r="E1146" s="9">
        <f>SUM(E1143:E1145)</f>
        <v>0</v>
      </c>
      <c r="F1146" s="12"/>
      <c r="G1146" s="29"/>
      <c r="H1146" s="30"/>
    </row>
    <row r="1147">
      <c r="B1147" s="32" t="s">
        <v>22</v>
      </c>
      <c r="C1147" s="4"/>
      <c r="D1147" s="4"/>
      <c r="E1147" s="4"/>
      <c r="F1147" s="5"/>
      <c r="G1147" s="29"/>
      <c r="H1147" s="30"/>
    </row>
    <row r="1148">
      <c r="B1148" s="9" t="s">
        <v>2</v>
      </c>
      <c r="C1148" s="23" t="s">
        <v>23</v>
      </c>
      <c r="D1148" s="20" t="s">
        <v>4</v>
      </c>
      <c r="E1148" s="9" t="s">
        <v>5</v>
      </c>
      <c r="F1148" s="9" t="s">
        <v>6</v>
      </c>
      <c r="G1148" s="29"/>
      <c r="H1148" s="30"/>
    </row>
    <row r="1149">
      <c r="B1149" s="12">
        <v>1.0</v>
      </c>
      <c r="C1149" s="28"/>
      <c r="D1149" s="12"/>
      <c r="E1149" s="12"/>
      <c r="F1149" s="12"/>
      <c r="G1149" s="29"/>
      <c r="H1149" s="30"/>
    </row>
    <row r="1150">
      <c r="B1150" s="12">
        <v>2.0</v>
      </c>
      <c r="C1150" s="13"/>
      <c r="D1150" s="12"/>
      <c r="E1150" s="12"/>
      <c r="F1150" s="12"/>
      <c r="G1150" s="29"/>
      <c r="H1150" s="30"/>
    </row>
    <row r="1151">
      <c r="B1151" s="12">
        <v>3.0</v>
      </c>
      <c r="C1151" s="13"/>
      <c r="D1151" s="12"/>
      <c r="E1151" s="12"/>
      <c r="F1151" s="12"/>
      <c r="G1151" s="29"/>
      <c r="H1151" s="30"/>
    </row>
    <row r="1152">
      <c r="B1152" s="20" t="s">
        <v>15</v>
      </c>
      <c r="C1152" s="4"/>
      <c r="D1152" s="5"/>
      <c r="E1152" s="9">
        <f>SUM(E1149:E1151)</f>
        <v>0</v>
      </c>
      <c r="F1152" s="12"/>
      <c r="G1152" s="29"/>
      <c r="H1152" s="30"/>
    </row>
    <row r="1153">
      <c r="B1153" s="32" t="s">
        <v>24</v>
      </c>
      <c r="C1153" s="4"/>
      <c r="D1153" s="4"/>
      <c r="E1153" s="4"/>
      <c r="F1153" s="5"/>
      <c r="G1153" s="29"/>
      <c r="H1153" s="30"/>
    </row>
    <row r="1154">
      <c r="B1154" s="9" t="s">
        <v>2</v>
      </c>
      <c r="C1154" s="33" t="s">
        <v>25</v>
      </c>
      <c r="D1154" s="33" t="s">
        <v>26</v>
      </c>
      <c r="E1154" s="9" t="s">
        <v>5</v>
      </c>
      <c r="F1154" s="9" t="s">
        <v>6</v>
      </c>
      <c r="G1154" s="29"/>
      <c r="H1154" s="30"/>
    </row>
    <row r="1155">
      <c r="B1155" s="12">
        <v>1.0</v>
      </c>
      <c r="C1155" s="13"/>
      <c r="D1155" s="13"/>
      <c r="E1155" s="13"/>
      <c r="F1155" s="13"/>
      <c r="G1155" s="29"/>
      <c r="H1155" s="30"/>
    </row>
    <row r="1156">
      <c r="B1156" s="12">
        <v>2.0</v>
      </c>
      <c r="C1156" s="13"/>
      <c r="D1156" s="13"/>
      <c r="E1156" s="13"/>
      <c r="F1156" s="13"/>
      <c r="G1156" s="29"/>
      <c r="H1156" s="30"/>
    </row>
    <row r="1157">
      <c r="B1157" s="12">
        <v>3.0</v>
      </c>
      <c r="C1157" s="13"/>
      <c r="D1157" s="13"/>
      <c r="E1157" s="13"/>
      <c r="F1157" s="13"/>
      <c r="G1157" s="29"/>
      <c r="H1157" s="30"/>
    </row>
    <row r="1158">
      <c r="B1158" s="12">
        <v>4.0</v>
      </c>
      <c r="C1158" s="13"/>
      <c r="D1158" s="13"/>
      <c r="E1158" s="13"/>
      <c r="F1158" s="13"/>
      <c r="G1158" s="29"/>
      <c r="H1158" s="30"/>
    </row>
    <row r="1159">
      <c r="B1159" s="12">
        <v>5.0</v>
      </c>
      <c r="C1159" s="12"/>
      <c r="D1159" s="12"/>
      <c r="E1159" s="12"/>
      <c r="F1159" s="12"/>
      <c r="G1159" s="29"/>
      <c r="H1159" s="30"/>
    </row>
    <row r="1160">
      <c r="B1160" s="12">
        <v>6.0</v>
      </c>
      <c r="C1160" s="12"/>
      <c r="D1160" s="12"/>
      <c r="E1160" s="12"/>
      <c r="F1160" s="12"/>
      <c r="G1160" s="10"/>
      <c r="H1160" s="11"/>
    </row>
    <row r="1161">
      <c r="B1161" s="34"/>
    </row>
    <row r="1163">
      <c r="A1163" s="1"/>
      <c r="B1163" s="3">
        <v>45805.0</v>
      </c>
      <c r="C1163" s="4"/>
      <c r="D1163" s="4"/>
      <c r="E1163" s="4"/>
      <c r="F1163" s="4"/>
      <c r="G1163" s="4"/>
      <c r="H1163" s="5"/>
    </row>
    <row r="1164">
      <c r="B1164" s="6" t="s">
        <v>0</v>
      </c>
      <c r="C1164" s="4"/>
      <c r="D1164" s="4"/>
      <c r="E1164" s="4"/>
      <c r="F1164" s="5"/>
      <c r="G1164" s="7" t="s">
        <v>1</v>
      </c>
      <c r="H1164" s="8"/>
    </row>
    <row r="1165">
      <c r="B1165" s="9" t="s">
        <v>2</v>
      </c>
      <c r="C1165" s="9" t="s">
        <v>3</v>
      </c>
      <c r="D1165" s="9" t="s">
        <v>4</v>
      </c>
      <c r="E1165" s="9" t="s">
        <v>5</v>
      </c>
      <c r="F1165" s="9" t="s">
        <v>6</v>
      </c>
      <c r="G1165" s="10"/>
      <c r="H1165" s="11"/>
    </row>
    <row r="1166">
      <c r="B1166" s="12">
        <v>1.0</v>
      </c>
      <c r="C1166" s="13"/>
      <c r="D1166" s="12"/>
      <c r="E1166" s="12"/>
      <c r="F1166" s="12"/>
      <c r="G1166" s="14" t="s">
        <v>7</v>
      </c>
      <c r="H1166" s="15">
        <f>H1123 - SUMIF(F1166:F1175, "SR A/C - HDFC", E1166:E1175)-SUMIF(F1192:F1194, "SR A/C - HDFC", E1192:E1194)-SUMIF(F1186:F1188, "SR A/C - HDFC", E1186:E1188)+SUMIF(F1180:F1182, "SR A/C - HDFC", E1180:E1182)+SUMIF(F1198:F1203, "SR A/C - HDFC", E1198:E1203)</f>
        <v>3303.73</v>
      </c>
    </row>
    <row r="1167">
      <c r="B1167" s="12">
        <v>2.0</v>
      </c>
      <c r="C1167" s="12"/>
      <c r="D1167" s="12"/>
      <c r="E1167" s="12"/>
      <c r="F1167" s="12"/>
      <c r="G1167" s="14" t="s">
        <v>8</v>
      </c>
      <c r="H1167" s="15">
        <f>H1124 - SUMIF(F1166:F1175, "DP A/C - Salary", E1166:E1175)-SUMIF(F1192:F1194, "DP A/C - Salary", E1192:E1194)-SUMIF(F1186:F1188, "DP A/C - Salary", E1186:E1188)+SUMIF(F1180:F1182, "DP A/C - Salary", E1180:E1182)+SUMIF(F1198:F1203, "DP A/C - Salary", E1198:E1203)</f>
        <v>5928</v>
      </c>
    </row>
    <row r="1168">
      <c r="B1168" s="12">
        <v>3.0</v>
      </c>
      <c r="C1168" s="12"/>
      <c r="D1168" s="12"/>
      <c r="E1168" s="12"/>
      <c r="F1168" s="12"/>
      <c r="G1168" s="14" t="s">
        <v>9</v>
      </c>
      <c r="H1168" s="15">
        <f>H1125 - SUMIF(F1166:F1175, "SR CASH", E1166:E1175)-SUMIF(F1192:F1194, "SR CASH", E1192:E1194)-SUMIF(F1186:F1188, "SR CASH", E1186:E1188)+SUMIF(F1180:F1182, "SR CASH", E1180:E1182)+SUMIF(F1198:F1203, "SR CASH", E1198:E1203)</f>
        <v>1633</v>
      </c>
    </row>
    <row r="1169">
      <c r="B1169" s="12">
        <v>4.0</v>
      </c>
      <c r="C1169" s="12"/>
      <c r="D1169" s="12"/>
      <c r="E1169" s="12"/>
      <c r="F1169" s="12"/>
      <c r="G1169" s="14" t="s">
        <v>10</v>
      </c>
      <c r="H1169" s="15">
        <f>H1126 - SUMIF(F1166:F1175, "DP CASH", E1166:E1175)-SUMIF(F1192:F1194, "DP CASH", E1192:E1194)-SUMIF(F1186:F1188, "DP CASH", E1186:E1188)+SUMIF(F1180:F1182, "DP CASH", E1180:E1182)+SUMIF(F1198:F1203, "DP CASH", E1198:E1203)</f>
        <v>839</v>
      </c>
    </row>
    <row r="1170">
      <c r="B1170" s="12">
        <v>5.0</v>
      </c>
      <c r="C1170" s="12"/>
      <c r="D1170" s="12"/>
      <c r="E1170" s="12"/>
      <c r="F1170" s="12"/>
      <c r="G1170" s="14" t="s">
        <v>11</v>
      </c>
      <c r="H1170" s="15">
        <f>H1127 - SUMIF(F1166:F1175, "SR A/C - TDCC", E1166:E1175)-SUMIF(F1192:F1194, "SR A/C - TDCC", E1192:E1194)-SUMIF(F1186:F1188, "SR A/C - TDCC", E1186:E1188)+SUMIF(F1180:F1182, "SR A/C - TDCC", E1180:E1182)+SUMIF(F1198:F1203, "SR A/C - TDCC", E1198:E1203)</f>
        <v>106373.4</v>
      </c>
    </row>
    <row r="1171">
      <c r="B1171" s="12">
        <v>6.0</v>
      </c>
      <c r="C1171" s="12"/>
      <c r="D1171" s="12"/>
      <c r="E1171" s="12"/>
      <c r="F1171" s="12"/>
      <c r="G1171" s="14" t="s">
        <v>12</v>
      </c>
      <c r="H1171" s="15">
        <f>H1128 - SUMIF(F1166:F1175, "DP A/C - IPPB", E1166:E1175)-SUMIF(F1192:F1194, "DP A/C - IPPB", E1192:E1194)-SUMIF(F1186:F1188, "DP A/C - IPPB", E1186:E1188)+SUMIF(F1180:F1182, "DP A/C - IPPB", E1180:E1182)+SUMIF(F1198:F1203, "DP A/C - IPPB", E1198:E1203)</f>
        <v>50</v>
      </c>
    </row>
    <row r="1172">
      <c r="B1172" s="12">
        <v>7.0</v>
      </c>
      <c r="C1172" s="12"/>
      <c r="D1172" s="12"/>
      <c r="E1172" s="12"/>
      <c r="F1172" s="12"/>
      <c r="G1172" s="16"/>
      <c r="H1172" s="5"/>
    </row>
    <row r="1173">
      <c r="B1173" s="12">
        <v>8.0</v>
      </c>
      <c r="C1173" s="12"/>
      <c r="D1173" s="12"/>
      <c r="E1173" s="12"/>
      <c r="F1173" s="12"/>
      <c r="G1173" s="17" t="s">
        <v>13</v>
      </c>
      <c r="H1173" s="5"/>
    </row>
    <row r="1174">
      <c r="B1174" s="12">
        <v>9.0</v>
      </c>
      <c r="C1174" s="12"/>
      <c r="D1174" s="12"/>
      <c r="E1174" s="12"/>
      <c r="F1174" s="12"/>
      <c r="G1174" s="18">
        <f>E1176+G1131</f>
        <v>0</v>
      </c>
      <c r="H1174" s="5"/>
    </row>
    <row r="1175">
      <c r="B1175" s="12">
        <v>10.0</v>
      </c>
      <c r="C1175" s="12"/>
      <c r="D1175" s="12"/>
      <c r="E1175" s="12"/>
      <c r="F1175" s="12"/>
      <c r="G1175" s="19" t="s">
        <v>14</v>
      </c>
      <c r="H1175" s="5"/>
    </row>
    <row r="1176">
      <c r="B1176" s="20" t="s">
        <v>15</v>
      </c>
      <c r="C1176" s="4"/>
      <c r="D1176" s="5"/>
      <c r="E1176" s="9">
        <f>SUM(E1166:E1175)</f>
        <v>0</v>
      </c>
      <c r="F1176" s="12"/>
      <c r="G1176" s="16">
        <f>E1183+G1133</f>
        <v>0</v>
      </c>
      <c r="H1176" s="5"/>
    </row>
    <row r="1177">
      <c r="B1177" s="16"/>
      <c r="C1177" s="4"/>
      <c r="D1177" s="4"/>
      <c r="E1177" s="4"/>
      <c r="F1177" s="5"/>
      <c r="G1177" s="21" t="s">
        <v>16</v>
      </c>
      <c r="H1177" s="5"/>
      <c r="I1177" s="1"/>
    </row>
    <row r="1178">
      <c r="B1178" s="22" t="s">
        <v>17</v>
      </c>
      <c r="C1178" s="4"/>
      <c r="D1178" s="4"/>
      <c r="E1178" s="4"/>
      <c r="F1178" s="5"/>
      <c r="G1178" s="16">
        <f>E1189+G1135-SUMIF(C1180:C1182,"Reimbursement",E1180:E1182)</f>
        <v>0</v>
      </c>
      <c r="H1178" s="5"/>
    </row>
    <row r="1179">
      <c r="B1179" s="9" t="s">
        <v>2</v>
      </c>
      <c r="C1179" s="23" t="s">
        <v>18</v>
      </c>
      <c r="D1179" s="20" t="s">
        <v>4</v>
      </c>
      <c r="E1179" s="9" t="s">
        <v>5</v>
      </c>
      <c r="F1179" s="9" t="s">
        <v>6</v>
      </c>
      <c r="G1179" s="24" t="s">
        <v>19</v>
      </c>
      <c r="H1179" s="5"/>
    </row>
    <row r="1180">
      <c r="B1180" s="12">
        <v>1.0</v>
      </c>
      <c r="C1180" s="28"/>
      <c r="D1180" s="12"/>
      <c r="E1180" s="12"/>
      <c r="F1180" s="12"/>
      <c r="G1180" s="26">
        <f>E1195+G1137</f>
        <v>0</v>
      </c>
      <c r="H1180" s="5"/>
    </row>
    <row r="1181">
      <c r="B1181" s="12">
        <v>2.0</v>
      </c>
      <c r="C1181" s="28"/>
      <c r="D1181" s="12"/>
      <c r="E1181" s="12"/>
      <c r="F1181" s="12"/>
      <c r="G1181" s="27"/>
      <c r="H1181" s="8"/>
    </row>
    <row r="1182">
      <c r="B1182" s="12">
        <v>3.0</v>
      </c>
      <c r="C1182" s="28"/>
      <c r="D1182" s="12"/>
      <c r="E1182" s="12"/>
      <c r="F1182" s="12"/>
      <c r="G1182" s="29"/>
      <c r="H1182" s="30"/>
    </row>
    <row r="1183">
      <c r="B1183" s="20" t="s">
        <v>15</v>
      </c>
      <c r="C1183" s="4"/>
      <c r="D1183" s="5"/>
      <c r="E1183" s="9">
        <f>SUM(E1180:E1182)</f>
        <v>0</v>
      </c>
      <c r="F1183" s="12"/>
      <c r="G1183" s="29"/>
      <c r="H1183" s="30"/>
    </row>
    <row r="1184">
      <c r="B1184" s="31" t="s">
        <v>20</v>
      </c>
      <c r="C1184" s="4"/>
      <c r="D1184" s="4"/>
      <c r="E1184" s="4"/>
      <c r="F1184" s="5"/>
      <c r="G1184" s="29"/>
      <c r="H1184" s="30"/>
    </row>
    <row r="1185">
      <c r="B1185" s="9" t="s">
        <v>2</v>
      </c>
      <c r="C1185" s="23" t="s">
        <v>21</v>
      </c>
      <c r="D1185" s="20" t="s">
        <v>4</v>
      </c>
      <c r="E1185" s="9" t="s">
        <v>5</v>
      </c>
      <c r="F1185" s="9" t="s">
        <v>6</v>
      </c>
      <c r="G1185" s="29"/>
      <c r="H1185" s="30"/>
    </row>
    <row r="1186">
      <c r="B1186" s="12">
        <v>1.0</v>
      </c>
      <c r="C1186" s="28"/>
      <c r="D1186" s="12"/>
      <c r="E1186" s="12"/>
      <c r="F1186" s="12"/>
      <c r="G1186" s="29"/>
      <c r="H1186" s="30"/>
    </row>
    <row r="1187">
      <c r="B1187" s="12">
        <v>2.0</v>
      </c>
      <c r="C1187" s="13"/>
      <c r="D1187" s="12"/>
      <c r="E1187" s="12"/>
      <c r="F1187" s="12"/>
      <c r="G1187" s="29"/>
      <c r="H1187" s="30"/>
    </row>
    <row r="1188">
      <c r="B1188" s="12">
        <v>3.0</v>
      </c>
      <c r="C1188" s="13"/>
      <c r="D1188" s="12"/>
      <c r="E1188" s="12"/>
      <c r="F1188" s="12"/>
      <c r="G1188" s="29"/>
      <c r="H1188" s="30"/>
    </row>
    <row r="1189">
      <c r="B1189" s="20" t="s">
        <v>15</v>
      </c>
      <c r="C1189" s="4"/>
      <c r="D1189" s="5"/>
      <c r="E1189" s="9">
        <f>SUM(E1186:E1188)</f>
        <v>0</v>
      </c>
      <c r="F1189" s="12"/>
      <c r="G1189" s="29"/>
      <c r="H1189" s="30"/>
    </row>
    <row r="1190">
      <c r="B1190" s="32" t="s">
        <v>22</v>
      </c>
      <c r="C1190" s="4"/>
      <c r="D1190" s="4"/>
      <c r="E1190" s="4"/>
      <c r="F1190" s="5"/>
      <c r="G1190" s="29"/>
      <c r="H1190" s="30"/>
    </row>
    <row r="1191">
      <c r="B1191" s="9" t="s">
        <v>2</v>
      </c>
      <c r="C1191" s="23" t="s">
        <v>23</v>
      </c>
      <c r="D1191" s="20" t="s">
        <v>4</v>
      </c>
      <c r="E1191" s="9" t="s">
        <v>5</v>
      </c>
      <c r="F1191" s="9" t="s">
        <v>6</v>
      </c>
      <c r="G1191" s="29"/>
      <c r="H1191" s="30"/>
    </row>
    <row r="1192">
      <c r="B1192" s="12">
        <v>1.0</v>
      </c>
      <c r="C1192" s="28"/>
      <c r="D1192" s="12"/>
      <c r="E1192" s="12"/>
      <c r="F1192" s="12"/>
      <c r="G1192" s="29"/>
      <c r="H1192" s="30"/>
    </row>
    <row r="1193">
      <c r="B1193" s="12">
        <v>2.0</v>
      </c>
      <c r="C1193" s="13"/>
      <c r="D1193" s="12"/>
      <c r="E1193" s="12"/>
      <c r="F1193" s="12"/>
      <c r="G1193" s="29"/>
      <c r="H1193" s="30"/>
    </row>
    <row r="1194">
      <c r="B1194" s="12">
        <v>3.0</v>
      </c>
      <c r="C1194" s="13"/>
      <c r="D1194" s="12"/>
      <c r="E1194" s="12"/>
      <c r="F1194" s="12"/>
      <c r="G1194" s="29"/>
      <c r="H1194" s="30"/>
    </row>
    <row r="1195">
      <c r="B1195" s="20" t="s">
        <v>15</v>
      </c>
      <c r="C1195" s="4"/>
      <c r="D1195" s="5"/>
      <c r="E1195" s="9">
        <f>SUM(E1192:E1194)</f>
        <v>0</v>
      </c>
      <c r="F1195" s="12"/>
      <c r="G1195" s="29"/>
      <c r="H1195" s="30"/>
    </row>
    <row r="1196">
      <c r="B1196" s="32" t="s">
        <v>24</v>
      </c>
      <c r="C1196" s="4"/>
      <c r="D1196" s="4"/>
      <c r="E1196" s="4"/>
      <c r="F1196" s="5"/>
      <c r="G1196" s="29"/>
      <c r="H1196" s="30"/>
    </row>
    <row r="1197">
      <c r="B1197" s="9" t="s">
        <v>2</v>
      </c>
      <c r="C1197" s="33" t="s">
        <v>25</v>
      </c>
      <c r="D1197" s="33" t="s">
        <v>26</v>
      </c>
      <c r="E1197" s="9" t="s">
        <v>5</v>
      </c>
      <c r="F1197" s="9" t="s">
        <v>6</v>
      </c>
      <c r="G1197" s="29"/>
      <c r="H1197" s="30"/>
    </row>
    <row r="1198">
      <c r="B1198" s="12">
        <v>1.0</v>
      </c>
      <c r="C1198" s="13"/>
      <c r="D1198" s="13"/>
      <c r="E1198" s="12"/>
      <c r="F1198" s="12"/>
      <c r="G1198" s="29"/>
      <c r="H1198" s="30"/>
    </row>
    <row r="1199">
      <c r="B1199" s="12">
        <v>2.0</v>
      </c>
      <c r="C1199" s="13"/>
      <c r="D1199" s="13"/>
      <c r="E1199" s="12"/>
      <c r="F1199" s="12"/>
      <c r="G1199" s="29"/>
      <c r="H1199" s="30"/>
    </row>
    <row r="1200">
      <c r="B1200" s="12">
        <v>3.0</v>
      </c>
      <c r="C1200" s="12"/>
      <c r="D1200" s="12"/>
      <c r="E1200" s="12"/>
      <c r="F1200" s="12"/>
      <c r="G1200" s="29"/>
      <c r="H1200" s="30"/>
    </row>
    <row r="1201">
      <c r="B1201" s="12">
        <v>4.0</v>
      </c>
      <c r="C1201" s="12"/>
      <c r="D1201" s="12"/>
      <c r="E1201" s="12"/>
      <c r="F1201" s="12"/>
      <c r="G1201" s="29"/>
      <c r="H1201" s="30"/>
    </row>
    <row r="1202">
      <c r="B1202" s="12">
        <v>5.0</v>
      </c>
      <c r="C1202" s="12"/>
      <c r="D1202" s="12"/>
      <c r="E1202" s="12"/>
      <c r="F1202" s="12"/>
      <c r="G1202" s="29"/>
      <c r="H1202" s="30"/>
    </row>
    <row r="1203">
      <c r="B1203" s="12">
        <v>6.0</v>
      </c>
      <c r="C1203" s="12"/>
      <c r="D1203" s="12"/>
      <c r="E1203" s="12"/>
      <c r="F1203" s="12"/>
      <c r="G1203" s="10"/>
      <c r="H1203" s="11"/>
    </row>
    <row r="1204">
      <c r="B1204" s="34"/>
    </row>
    <row r="1206">
      <c r="A1206" s="1"/>
      <c r="B1206" s="3">
        <v>45806.0</v>
      </c>
      <c r="C1206" s="4"/>
      <c r="D1206" s="4"/>
      <c r="E1206" s="4"/>
      <c r="F1206" s="4"/>
      <c r="G1206" s="4"/>
      <c r="H1206" s="5"/>
    </row>
    <row r="1207">
      <c r="B1207" s="6" t="s">
        <v>0</v>
      </c>
      <c r="C1207" s="4"/>
      <c r="D1207" s="4"/>
      <c r="E1207" s="4"/>
      <c r="F1207" s="5"/>
      <c r="G1207" s="7" t="s">
        <v>1</v>
      </c>
      <c r="H1207" s="8"/>
    </row>
    <row r="1208">
      <c r="B1208" s="9" t="s">
        <v>2</v>
      </c>
      <c r="C1208" s="9" t="s">
        <v>3</v>
      </c>
      <c r="D1208" s="9" t="s">
        <v>4</v>
      </c>
      <c r="E1208" s="9" t="s">
        <v>5</v>
      </c>
      <c r="F1208" s="9" t="s">
        <v>6</v>
      </c>
      <c r="G1208" s="10"/>
      <c r="H1208" s="11"/>
    </row>
    <row r="1209">
      <c r="B1209" s="12">
        <v>1.0</v>
      </c>
      <c r="C1209" s="13"/>
      <c r="D1209" s="12"/>
      <c r="E1209" s="12"/>
      <c r="F1209" s="12"/>
      <c r="G1209" s="14" t="s">
        <v>7</v>
      </c>
      <c r="H1209" s="15">
        <f>H1166 - SUMIF(F1209:F1218, "SR A/C - HDFC", E1209:E1218)-SUMIF(F1235:F1237, "SR A/C - HDFC", E1235:E1237)-SUMIF(F1229:F1231, "SR A/C - HDFC", E1229:E1231)+SUMIF(F1223:F1225, "SR A/C - HDFC", E1223:E1225)+SUMIF(F1241:F1246, "SR A/C - HDFC", E1241:E1246)</f>
        <v>3303.73</v>
      </c>
    </row>
    <row r="1210">
      <c r="B1210" s="12">
        <v>2.0</v>
      </c>
      <c r="C1210" s="12"/>
      <c r="D1210" s="12"/>
      <c r="E1210" s="12"/>
      <c r="F1210" s="12"/>
      <c r="G1210" s="14" t="s">
        <v>8</v>
      </c>
      <c r="H1210" s="15">
        <f>H1167 - SUMIF(F1209:F1218, "DP A/C - Salary", E1209:E1218)-SUMIF(F1235:F1237, "DP A/C - Salary", E1235:E1237)-SUMIF(F1229:F1231, "DP A/C - Salary", E1229:E1231)+SUMIF(F1223:F1225, "DP A/C - Salary", E1223:E1225)+SUMIF(F1241:F1246, "DP A/C - Salary", E1241:E1246)</f>
        <v>5928</v>
      </c>
    </row>
    <row r="1211">
      <c r="B1211" s="12">
        <v>3.0</v>
      </c>
      <c r="C1211" s="12"/>
      <c r="D1211" s="12"/>
      <c r="E1211" s="12"/>
      <c r="F1211" s="12"/>
      <c r="G1211" s="14" t="s">
        <v>9</v>
      </c>
      <c r="H1211" s="15">
        <f>H1168 - SUMIF(F1209:F1218, "SR CASH", E1209:E1218)-SUMIF(F1235:F1237, "SR CASH", E1235:E1237)-SUMIF(F1229:F1231, "SR CASH", E1229:E1231)+SUMIF(F1223:F1225, "SR CASH", E1223:E1225)+SUMIF(F1241:F1246, "SR CASH", E1241:E1246)</f>
        <v>1633</v>
      </c>
    </row>
    <row r="1212">
      <c r="B1212" s="12">
        <v>4.0</v>
      </c>
      <c r="C1212" s="12"/>
      <c r="D1212" s="12"/>
      <c r="E1212" s="12"/>
      <c r="F1212" s="12"/>
      <c r="G1212" s="14" t="s">
        <v>10</v>
      </c>
      <c r="H1212" s="15">
        <f>H1169 - SUMIF(F1209:F1218, "DP CASH", E1209:E1218)-SUMIF(F1235:F1237, "DP CASH", E1235:E1237)-SUMIF(F1229:F1231, "DP CASH", E1229:E1231)+SUMIF(F1223:F1225, "DP CASH", E1223:E1225)+SUMIF(F1241:F1246, "DP CASH", E1241:E1246)</f>
        <v>839</v>
      </c>
    </row>
    <row r="1213">
      <c r="B1213" s="12">
        <v>5.0</v>
      </c>
      <c r="C1213" s="12"/>
      <c r="D1213" s="12"/>
      <c r="E1213" s="12"/>
      <c r="F1213" s="12"/>
      <c r="G1213" s="14" t="s">
        <v>11</v>
      </c>
      <c r="H1213" s="15">
        <f>H1170 - SUMIF(F1209:F1218, "SR A/C - TDCC", E1209:E1218)-SUMIF(F1235:F1237, "SR A/C - TDCC", E1235:E1237)-SUMIF(F1229:F1231, "SR A/C - TDCC", E1229:E1231)+SUMIF(F1223:F1225, "SR A/C - TDCC", E1223:E1225)+SUMIF(F1241:F1246, "SR A/C - TDCC", E1241:E1246)</f>
        <v>106373.4</v>
      </c>
    </row>
    <row r="1214">
      <c r="B1214" s="12">
        <v>6.0</v>
      </c>
      <c r="C1214" s="12"/>
      <c r="D1214" s="12"/>
      <c r="E1214" s="12"/>
      <c r="F1214" s="12"/>
      <c r="G1214" s="14" t="s">
        <v>12</v>
      </c>
      <c r="H1214" s="15">
        <f>H1171 - SUMIF(F1209:F1218, "DP A/C - IPPB", E1209:E1218)-SUMIF(F1235:F1237, "DP A/C - IPPB", E1235:E1237)-SUMIF(F1229:F1231, "DP A/C - IPPB", E1229:E1231)+SUMIF(F1223:F1225, "DP A/C - IPPB", E1223:E1225)+SUMIF(F1241:F1246, "DP A/C - IPPB", E1241:E1246)</f>
        <v>50</v>
      </c>
    </row>
    <row r="1215">
      <c r="B1215" s="12">
        <v>7.0</v>
      </c>
      <c r="C1215" s="12"/>
      <c r="D1215" s="12"/>
      <c r="E1215" s="12"/>
      <c r="F1215" s="12"/>
      <c r="G1215" s="16"/>
      <c r="H1215" s="5"/>
    </row>
    <row r="1216">
      <c r="B1216" s="12">
        <v>8.0</v>
      </c>
      <c r="C1216" s="12"/>
      <c r="D1216" s="12"/>
      <c r="E1216" s="12"/>
      <c r="F1216" s="12"/>
      <c r="G1216" s="17" t="s">
        <v>13</v>
      </c>
      <c r="H1216" s="5"/>
    </row>
    <row r="1217">
      <c r="B1217" s="12">
        <v>9.0</v>
      </c>
      <c r="C1217" s="12"/>
      <c r="D1217" s="12"/>
      <c r="E1217" s="12"/>
      <c r="F1217" s="12"/>
      <c r="G1217" s="18">
        <f>E1219+G1174</f>
        <v>0</v>
      </c>
      <c r="H1217" s="5"/>
    </row>
    <row r="1218">
      <c r="B1218" s="12">
        <v>10.0</v>
      </c>
      <c r="C1218" s="12"/>
      <c r="D1218" s="12"/>
      <c r="E1218" s="12"/>
      <c r="F1218" s="12"/>
      <c r="G1218" s="19" t="s">
        <v>14</v>
      </c>
      <c r="H1218" s="5"/>
    </row>
    <row r="1219">
      <c r="B1219" s="20" t="s">
        <v>15</v>
      </c>
      <c r="C1219" s="4"/>
      <c r="D1219" s="5"/>
      <c r="E1219" s="9">
        <f>SUM(E1209:E1218)</f>
        <v>0</v>
      </c>
      <c r="F1219" s="12"/>
      <c r="G1219" s="16">
        <f>E1226+G1176</f>
        <v>0</v>
      </c>
      <c r="H1219" s="5"/>
    </row>
    <row r="1220">
      <c r="B1220" s="16"/>
      <c r="C1220" s="4"/>
      <c r="D1220" s="4"/>
      <c r="E1220" s="4"/>
      <c r="F1220" s="5"/>
      <c r="G1220" s="21" t="s">
        <v>16</v>
      </c>
      <c r="H1220" s="5"/>
      <c r="I1220" s="1"/>
    </row>
    <row r="1221">
      <c r="B1221" s="22" t="s">
        <v>17</v>
      </c>
      <c r="C1221" s="4"/>
      <c r="D1221" s="4"/>
      <c r="E1221" s="4"/>
      <c r="F1221" s="5"/>
      <c r="G1221" s="16">
        <f>E1232+G1178-SUMIF(C1223:C1225,"Reimbursement",E1223:E1225)</f>
        <v>0</v>
      </c>
      <c r="H1221" s="5"/>
    </row>
    <row r="1222">
      <c r="B1222" s="9" t="s">
        <v>2</v>
      </c>
      <c r="C1222" s="23" t="s">
        <v>18</v>
      </c>
      <c r="D1222" s="20" t="s">
        <v>4</v>
      </c>
      <c r="E1222" s="9" t="s">
        <v>5</v>
      </c>
      <c r="F1222" s="9" t="s">
        <v>6</v>
      </c>
      <c r="G1222" s="24" t="s">
        <v>19</v>
      </c>
      <c r="H1222" s="5"/>
    </row>
    <row r="1223">
      <c r="B1223" s="12">
        <v>1.0</v>
      </c>
      <c r="C1223" s="28"/>
      <c r="D1223" s="12"/>
      <c r="E1223" s="12"/>
      <c r="F1223" s="12"/>
      <c r="G1223" s="26">
        <f>E1238+G1180</f>
        <v>0</v>
      </c>
      <c r="H1223" s="5"/>
    </row>
    <row r="1224">
      <c r="B1224" s="12">
        <v>2.0</v>
      </c>
      <c r="C1224" s="28"/>
      <c r="D1224" s="12"/>
      <c r="E1224" s="12"/>
      <c r="F1224" s="12"/>
      <c r="G1224" s="27"/>
      <c r="H1224" s="8"/>
    </row>
    <row r="1225">
      <c r="B1225" s="12">
        <v>3.0</v>
      </c>
      <c r="C1225" s="28"/>
      <c r="D1225" s="12"/>
      <c r="E1225" s="12"/>
      <c r="F1225" s="12"/>
      <c r="G1225" s="29"/>
      <c r="H1225" s="30"/>
    </row>
    <row r="1226">
      <c r="B1226" s="20" t="s">
        <v>15</v>
      </c>
      <c r="C1226" s="4"/>
      <c r="D1226" s="5"/>
      <c r="E1226" s="9">
        <f>SUM(E1223:E1225)</f>
        <v>0</v>
      </c>
      <c r="F1226" s="12"/>
      <c r="G1226" s="29"/>
      <c r="H1226" s="30"/>
    </row>
    <row r="1227">
      <c r="B1227" s="31" t="s">
        <v>20</v>
      </c>
      <c r="C1227" s="4"/>
      <c r="D1227" s="4"/>
      <c r="E1227" s="4"/>
      <c r="F1227" s="5"/>
      <c r="G1227" s="29"/>
      <c r="H1227" s="30"/>
    </row>
    <row r="1228">
      <c r="B1228" s="9" t="s">
        <v>2</v>
      </c>
      <c r="C1228" s="23" t="s">
        <v>21</v>
      </c>
      <c r="D1228" s="20" t="s">
        <v>4</v>
      </c>
      <c r="E1228" s="9" t="s">
        <v>5</v>
      </c>
      <c r="F1228" s="9" t="s">
        <v>6</v>
      </c>
      <c r="G1228" s="29"/>
      <c r="H1228" s="30"/>
    </row>
    <row r="1229">
      <c r="B1229" s="12">
        <v>1.0</v>
      </c>
      <c r="C1229" s="28"/>
      <c r="D1229" s="12"/>
      <c r="E1229" s="12"/>
      <c r="F1229" s="12"/>
      <c r="G1229" s="29"/>
      <c r="H1229" s="30"/>
    </row>
    <row r="1230">
      <c r="B1230" s="12">
        <v>2.0</v>
      </c>
      <c r="C1230" s="13"/>
      <c r="D1230" s="12"/>
      <c r="E1230" s="12"/>
      <c r="F1230" s="12"/>
      <c r="G1230" s="29"/>
      <c r="H1230" s="30"/>
    </row>
    <row r="1231">
      <c r="B1231" s="12">
        <v>3.0</v>
      </c>
      <c r="C1231" s="13"/>
      <c r="D1231" s="12"/>
      <c r="E1231" s="12"/>
      <c r="F1231" s="12"/>
      <c r="G1231" s="29"/>
      <c r="H1231" s="30"/>
    </row>
    <row r="1232">
      <c r="B1232" s="20" t="s">
        <v>15</v>
      </c>
      <c r="C1232" s="4"/>
      <c r="D1232" s="5"/>
      <c r="E1232" s="9">
        <f>SUM(E1229:E1231)</f>
        <v>0</v>
      </c>
      <c r="F1232" s="12"/>
      <c r="G1232" s="29"/>
      <c r="H1232" s="30"/>
    </row>
    <row r="1233">
      <c r="B1233" s="32" t="s">
        <v>22</v>
      </c>
      <c r="C1233" s="4"/>
      <c r="D1233" s="4"/>
      <c r="E1233" s="4"/>
      <c r="F1233" s="5"/>
      <c r="G1233" s="29"/>
      <c r="H1233" s="30"/>
    </row>
    <row r="1234">
      <c r="B1234" s="9" t="s">
        <v>2</v>
      </c>
      <c r="C1234" s="23" t="s">
        <v>23</v>
      </c>
      <c r="D1234" s="20" t="s">
        <v>4</v>
      </c>
      <c r="E1234" s="9" t="s">
        <v>5</v>
      </c>
      <c r="F1234" s="9" t="s">
        <v>6</v>
      </c>
      <c r="G1234" s="29"/>
      <c r="H1234" s="30"/>
    </row>
    <row r="1235">
      <c r="B1235" s="12">
        <v>1.0</v>
      </c>
      <c r="C1235" s="28"/>
      <c r="D1235" s="12"/>
      <c r="E1235" s="12"/>
      <c r="F1235" s="12"/>
      <c r="G1235" s="29"/>
      <c r="H1235" s="30"/>
    </row>
    <row r="1236">
      <c r="B1236" s="12">
        <v>2.0</v>
      </c>
      <c r="C1236" s="13"/>
      <c r="D1236" s="12"/>
      <c r="E1236" s="12"/>
      <c r="F1236" s="12"/>
      <c r="G1236" s="29"/>
      <c r="H1236" s="30"/>
    </row>
    <row r="1237">
      <c r="B1237" s="12">
        <v>3.0</v>
      </c>
      <c r="C1237" s="13"/>
      <c r="D1237" s="12"/>
      <c r="E1237" s="12"/>
      <c r="F1237" s="12"/>
      <c r="G1237" s="29"/>
      <c r="H1237" s="30"/>
    </row>
    <row r="1238">
      <c r="B1238" s="20" t="s">
        <v>15</v>
      </c>
      <c r="C1238" s="4"/>
      <c r="D1238" s="5"/>
      <c r="E1238" s="9">
        <f>SUM(E1235:E1237)</f>
        <v>0</v>
      </c>
      <c r="F1238" s="12"/>
      <c r="G1238" s="29"/>
      <c r="H1238" s="30"/>
    </row>
    <row r="1239">
      <c r="B1239" s="32" t="s">
        <v>24</v>
      </c>
      <c r="C1239" s="4"/>
      <c r="D1239" s="4"/>
      <c r="E1239" s="4"/>
      <c r="F1239" s="5"/>
      <c r="G1239" s="29"/>
      <c r="H1239" s="30"/>
    </row>
    <row r="1240">
      <c r="B1240" s="9" t="s">
        <v>2</v>
      </c>
      <c r="C1240" s="33" t="s">
        <v>25</v>
      </c>
      <c r="D1240" s="33" t="s">
        <v>26</v>
      </c>
      <c r="E1240" s="9" t="s">
        <v>5</v>
      </c>
      <c r="F1240" s="9" t="s">
        <v>6</v>
      </c>
      <c r="G1240" s="29"/>
      <c r="H1240" s="30"/>
    </row>
    <row r="1241">
      <c r="B1241" s="12">
        <v>1.0</v>
      </c>
      <c r="C1241" s="13"/>
      <c r="D1241" s="13"/>
      <c r="E1241" s="12"/>
      <c r="F1241" s="12"/>
      <c r="G1241" s="29"/>
      <c r="H1241" s="30"/>
    </row>
    <row r="1242">
      <c r="B1242" s="12">
        <v>2.0</v>
      </c>
      <c r="C1242" s="13"/>
      <c r="D1242" s="13"/>
      <c r="E1242" s="12"/>
      <c r="F1242" s="12"/>
      <c r="G1242" s="29"/>
      <c r="H1242" s="30"/>
    </row>
    <row r="1243">
      <c r="B1243" s="12">
        <v>3.0</v>
      </c>
      <c r="C1243" s="12"/>
      <c r="D1243" s="12"/>
      <c r="E1243" s="12"/>
      <c r="F1243" s="12"/>
      <c r="G1243" s="29"/>
      <c r="H1243" s="30"/>
    </row>
    <row r="1244">
      <c r="B1244" s="12">
        <v>4.0</v>
      </c>
      <c r="C1244" s="12"/>
      <c r="D1244" s="12"/>
      <c r="E1244" s="12"/>
      <c r="F1244" s="12"/>
      <c r="G1244" s="29"/>
      <c r="H1244" s="30"/>
    </row>
    <row r="1245">
      <c r="B1245" s="12">
        <v>5.0</v>
      </c>
      <c r="C1245" s="12"/>
      <c r="D1245" s="12"/>
      <c r="E1245" s="12"/>
      <c r="F1245" s="12"/>
      <c r="G1245" s="29"/>
      <c r="H1245" s="30"/>
    </row>
    <row r="1246">
      <c r="B1246" s="12">
        <v>6.0</v>
      </c>
      <c r="C1246" s="12"/>
      <c r="D1246" s="12"/>
      <c r="E1246" s="12"/>
      <c r="F1246" s="12"/>
      <c r="G1246" s="10"/>
      <c r="H1246" s="11"/>
    </row>
    <row r="1247">
      <c r="B1247" s="34"/>
    </row>
    <row r="1249">
      <c r="A1249" s="1"/>
      <c r="B1249" s="3">
        <v>45807.0</v>
      </c>
      <c r="C1249" s="4"/>
      <c r="D1249" s="4"/>
      <c r="E1249" s="4"/>
      <c r="F1249" s="4"/>
      <c r="G1249" s="4"/>
      <c r="H1249" s="5"/>
    </row>
    <row r="1250">
      <c r="B1250" s="6" t="s">
        <v>0</v>
      </c>
      <c r="C1250" s="4"/>
      <c r="D1250" s="4"/>
      <c r="E1250" s="4"/>
      <c r="F1250" s="5"/>
      <c r="G1250" s="7" t="s">
        <v>1</v>
      </c>
      <c r="H1250" s="8"/>
    </row>
    <row r="1251">
      <c r="B1251" s="9" t="s">
        <v>2</v>
      </c>
      <c r="C1251" s="9" t="s">
        <v>3</v>
      </c>
      <c r="D1251" s="9" t="s">
        <v>4</v>
      </c>
      <c r="E1251" s="9" t="s">
        <v>5</v>
      </c>
      <c r="F1251" s="9" t="s">
        <v>6</v>
      </c>
      <c r="G1251" s="10"/>
      <c r="H1251" s="11"/>
    </row>
    <row r="1252">
      <c r="B1252" s="12">
        <v>1.0</v>
      </c>
      <c r="C1252" s="13"/>
      <c r="D1252" s="12"/>
      <c r="E1252" s="12"/>
      <c r="F1252" s="12"/>
      <c r="G1252" s="14" t="s">
        <v>7</v>
      </c>
      <c r="H1252" s="15">
        <f>H1209 - SUMIF(F1252:F1261, "SR A/C - HDFC", E1252:E1261)-SUMIF(F1278:F1280, "SR A/C - HDFC", E1278:E1280)-SUMIF(F1272:F1274, "SR A/C - HDFC", E1272:E1274)+SUMIF(F1266:F1268, "SR A/C - HDFC", E1266:E1268)+SUMIF(F1284:F1289, "SR A/C - HDFC", E1284:E1289)</f>
        <v>3303.73</v>
      </c>
    </row>
    <row r="1253">
      <c r="B1253" s="12">
        <v>2.0</v>
      </c>
      <c r="C1253" s="12"/>
      <c r="D1253" s="12"/>
      <c r="E1253" s="12"/>
      <c r="F1253" s="12"/>
      <c r="G1253" s="14" t="s">
        <v>8</v>
      </c>
      <c r="H1253" s="15">
        <f>H1210 - SUMIF(F1252:F1261, "DP A/C - Salary", E1252:E1261)-SUMIF(F1278:F1280, "DP A/C - Salary", E1278:E1280)-SUMIF(F1272:F1274, "DP A/C - Salary", E1272:E1274)+SUMIF(F1266:F1268, "DP A/C - Salary", E1266:E1268)+SUMIF(F1284:F1289, "DP A/C - Salary", E1284:E1289)</f>
        <v>5928</v>
      </c>
    </row>
    <row r="1254">
      <c r="B1254" s="12">
        <v>3.0</v>
      </c>
      <c r="C1254" s="12"/>
      <c r="D1254" s="12"/>
      <c r="E1254" s="12"/>
      <c r="F1254" s="12"/>
      <c r="G1254" s="14" t="s">
        <v>9</v>
      </c>
      <c r="H1254" s="15">
        <f>H1211 - SUMIF(F1252:F1261, "SR CASH", E1252:E1261)-SUMIF(F1278:F1280, "SR CASH", E1278:E1280)-SUMIF(F1272:F1274, "SR CASH", E1272:E1274)+SUMIF(F1266:F1268, "SR CASH", E1266:E1268)+SUMIF(F1284:F1289, "SR CASH", E1284:E1289)</f>
        <v>1633</v>
      </c>
    </row>
    <row r="1255">
      <c r="B1255" s="12">
        <v>4.0</v>
      </c>
      <c r="C1255" s="12"/>
      <c r="D1255" s="12"/>
      <c r="E1255" s="12"/>
      <c r="F1255" s="12"/>
      <c r="G1255" s="14" t="s">
        <v>10</v>
      </c>
      <c r="H1255" s="15">
        <f>H1212 - SUMIF(F1252:F1261, "DP CASH", E1252:E1261)-SUMIF(F1278:F1280, "DP CASH", E1278:E1280)-SUMIF(F1272:F1274, "DP CASH", E1272:E1274)+SUMIF(F1266:F1268, "DP CASH", E1266:E1268)+SUMIF(F1284:F1289, "DP CASH", E1284:E1289)</f>
        <v>839</v>
      </c>
    </row>
    <row r="1256">
      <c r="B1256" s="12">
        <v>5.0</v>
      </c>
      <c r="C1256" s="12"/>
      <c r="D1256" s="12"/>
      <c r="E1256" s="12"/>
      <c r="F1256" s="12"/>
      <c r="G1256" s="14" t="s">
        <v>11</v>
      </c>
      <c r="H1256" s="15">
        <f>H1213 - SUMIF(F1252:F1261, "SR A/C - TDCC", E1252:E1261)-SUMIF(F1278:F1280, "SR A/C - TDCC", E1278:E1280)-SUMIF(F1272:F1274, "SR A/C - TDCC", E1272:E1274)+SUMIF(F1266:F1268, "SR A/C - TDCC", E1266:E1268)+SUMIF(F1284:F1289, "SR A/C - TDCC", E1284:E1289)</f>
        <v>106373.4</v>
      </c>
    </row>
    <row r="1257">
      <c r="B1257" s="12">
        <v>6.0</v>
      </c>
      <c r="C1257" s="12"/>
      <c r="D1257" s="12"/>
      <c r="E1257" s="12"/>
      <c r="F1257" s="12"/>
      <c r="G1257" s="14" t="s">
        <v>12</v>
      </c>
      <c r="H1257" s="15">
        <f>H1214 - SUMIF(F1252:F1261, "DP A/C - IPPB", E1252:E1261)-SUMIF(F1278:F1280, "DP A/C - IPPB", E1278:E1280)-SUMIF(F1272:F1274, "DP A/C - IPPB", E1272:E1274)+SUMIF(F1266:F1268, "DP A/C - IPPB", E1266:E1268)+SUMIF(F1284:F1289, "DP A/C - IPPB", E1284:E1289)</f>
        <v>50</v>
      </c>
    </row>
    <row r="1258">
      <c r="B1258" s="12">
        <v>7.0</v>
      </c>
      <c r="C1258" s="12"/>
      <c r="D1258" s="12"/>
      <c r="E1258" s="12"/>
      <c r="F1258" s="12"/>
      <c r="G1258" s="16"/>
      <c r="H1258" s="5"/>
    </row>
    <row r="1259">
      <c r="B1259" s="12">
        <v>8.0</v>
      </c>
      <c r="C1259" s="12"/>
      <c r="D1259" s="12"/>
      <c r="E1259" s="12"/>
      <c r="F1259" s="12"/>
      <c r="G1259" s="17" t="s">
        <v>13</v>
      </c>
      <c r="H1259" s="5"/>
    </row>
    <row r="1260">
      <c r="B1260" s="12">
        <v>9.0</v>
      </c>
      <c r="C1260" s="12"/>
      <c r="D1260" s="12"/>
      <c r="E1260" s="12"/>
      <c r="F1260" s="12"/>
      <c r="G1260" s="18">
        <f>E1262+G1217</f>
        <v>0</v>
      </c>
      <c r="H1260" s="5"/>
    </row>
    <row r="1261">
      <c r="B1261" s="12">
        <v>10.0</v>
      </c>
      <c r="C1261" s="12"/>
      <c r="D1261" s="12"/>
      <c r="E1261" s="12"/>
      <c r="F1261" s="12"/>
      <c r="G1261" s="19" t="s">
        <v>14</v>
      </c>
      <c r="H1261" s="5"/>
    </row>
    <row r="1262">
      <c r="B1262" s="20" t="s">
        <v>15</v>
      </c>
      <c r="C1262" s="4"/>
      <c r="D1262" s="5"/>
      <c r="E1262" s="9">
        <f>SUM(E1252:E1261)</f>
        <v>0</v>
      </c>
      <c r="F1262" s="12"/>
      <c r="G1262" s="16">
        <f>E1269+G1219</f>
        <v>0</v>
      </c>
      <c r="H1262" s="5"/>
    </row>
    <row r="1263">
      <c r="B1263" s="16"/>
      <c r="C1263" s="4"/>
      <c r="D1263" s="4"/>
      <c r="E1263" s="4"/>
      <c r="F1263" s="5"/>
      <c r="G1263" s="21" t="s">
        <v>16</v>
      </c>
      <c r="H1263" s="5"/>
      <c r="I1263" s="1"/>
    </row>
    <row r="1264">
      <c r="B1264" s="22" t="s">
        <v>17</v>
      </c>
      <c r="C1264" s="4"/>
      <c r="D1264" s="4"/>
      <c r="E1264" s="4"/>
      <c r="F1264" s="5"/>
      <c r="G1264" s="16">
        <f>E1275+G1221-SUMIF(C1266:C1268,"Reimbursement",E1266:E1268)</f>
        <v>0</v>
      </c>
      <c r="H1264" s="5"/>
    </row>
    <row r="1265">
      <c r="B1265" s="9" t="s">
        <v>2</v>
      </c>
      <c r="C1265" s="23" t="s">
        <v>18</v>
      </c>
      <c r="D1265" s="20" t="s">
        <v>4</v>
      </c>
      <c r="E1265" s="9" t="s">
        <v>5</v>
      </c>
      <c r="F1265" s="9" t="s">
        <v>6</v>
      </c>
      <c r="G1265" s="24" t="s">
        <v>19</v>
      </c>
      <c r="H1265" s="5"/>
    </row>
    <row r="1266">
      <c r="B1266" s="12">
        <v>1.0</v>
      </c>
      <c r="C1266" s="28"/>
      <c r="D1266" s="12"/>
      <c r="E1266" s="12"/>
      <c r="F1266" s="12"/>
      <c r="G1266" s="26">
        <f>E1281+G1223</f>
        <v>0</v>
      </c>
      <c r="H1266" s="5"/>
    </row>
    <row r="1267">
      <c r="B1267" s="12">
        <v>2.0</v>
      </c>
      <c r="C1267" s="28"/>
      <c r="D1267" s="12"/>
      <c r="E1267" s="12"/>
      <c r="F1267" s="12"/>
      <c r="G1267" s="27"/>
      <c r="H1267" s="8"/>
    </row>
    <row r="1268">
      <c r="B1268" s="12">
        <v>3.0</v>
      </c>
      <c r="C1268" s="28"/>
      <c r="D1268" s="12"/>
      <c r="E1268" s="12"/>
      <c r="F1268" s="12"/>
      <c r="G1268" s="29"/>
      <c r="H1268" s="30"/>
    </row>
    <row r="1269">
      <c r="B1269" s="20" t="s">
        <v>15</v>
      </c>
      <c r="C1269" s="4"/>
      <c r="D1269" s="5"/>
      <c r="E1269" s="9">
        <f>SUM(E1266:E1268)</f>
        <v>0</v>
      </c>
      <c r="F1269" s="12"/>
      <c r="G1269" s="29"/>
      <c r="H1269" s="30"/>
    </row>
    <row r="1270">
      <c r="B1270" s="31" t="s">
        <v>20</v>
      </c>
      <c r="C1270" s="4"/>
      <c r="D1270" s="4"/>
      <c r="E1270" s="4"/>
      <c r="F1270" s="5"/>
      <c r="G1270" s="29"/>
      <c r="H1270" s="30"/>
    </row>
    <row r="1271">
      <c r="B1271" s="9" t="s">
        <v>2</v>
      </c>
      <c r="C1271" s="23" t="s">
        <v>21</v>
      </c>
      <c r="D1271" s="20" t="s">
        <v>4</v>
      </c>
      <c r="E1271" s="9" t="s">
        <v>5</v>
      </c>
      <c r="F1271" s="9" t="s">
        <v>6</v>
      </c>
      <c r="G1271" s="29"/>
      <c r="H1271" s="30"/>
    </row>
    <row r="1272">
      <c r="B1272" s="12">
        <v>1.0</v>
      </c>
      <c r="C1272" s="28"/>
      <c r="D1272" s="12"/>
      <c r="E1272" s="12"/>
      <c r="F1272" s="12"/>
      <c r="G1272" s="29"/>
      <c r="H1272" s="30"/>
    </row>
    <row r="1273">
      <c r="B1273" s="12">
        <v>2.0</v>
      </c>
      <c r="C1273" s="13"/>
      <c r="D1273" s="12"/>
      <c r="E1273" s="12"/>
      <c r="F1273" s="12"/>
      <c r="G1273" s="29"/>
      <c r="H1273" s="30"/>
    </row>
    <row r="1274">
      <c r="B1274" s="12">
        <v>3.0</v>
      </c>
      <c r="C1274" s="13"/>
      <c r="D1274" s="12"/>
      <c r="E1274" s="12"/>
      <c r="F1274" s="12"/>
      <c r="G1274" s="29"/>
      <c r="H1274" s="30"/>
    </row>
    <row r="1275">
      <c r="B1275" s="20" t="s">
        <v>15</v>
      </c>
      <c r="C1275" s="4"/>
      <c r="D1275" s="5"/>
      <c r="E1275" s="9">
        <f>SUM(E1272:E1274)</f>
        <v>0</v>
      </c>
      <c r="F1275" s="12"/>
      <c r="G1275" s="29"/>
      <c r="H1275" s="30"/>
    </row>
    <row r="1276">
      <c r="B1276" s="32" t="s">
        <v>22</v>
      </c>
      <c r="C1276" s="4"/>
      <c r="D1276" s="4"/>
      <c r="E1276" s="4"/>
      <c r="F1276" s="5"/>
      <c r="G1276" s="29"/>
      <c r="H1276" s="30"/>
    </row>
    <row r="1277">
      <c r="B1277" s="9" t="s">
        <v>2</v>
      </c>
      <c r="C1277" s="23" t="s">
        <v>23</v>
      </c>
      <c r="D1277" s="20" t="s">
        <v>4</v>
      </c>
      <c r="E1277" s="9" t="s">
        <v>5</v>
      </c>
      <c r="F1277" s="9" t="s">
        <v>6</v>
      </c>
      <c r="G1277" s="29"/>
      <c r="H1277" s="30"/>
    </row>
    <row r="1278">
      <c r="B1278" s="12">
        <v>1.0</v>
      </c>
      <c r="C1278" s="28"/>
      <c r="D1278" s="12"/>
      <c r="E1278" s="12"/>
      <c r="F1278" s="12"/>
      <c r="G1278" s="29"/>
      <c r="H1278" s="30"/>
    </row>
    <row r="1279">
      <c r="B1279" s="12">
        <v>2.0</v>
      </c>
      <c r="C1279" s="13"/>
      <c r="D1279" s="12"/>
      <c r="E1279" s="12"/>
      <c r="F1279" s="12"/>
      <c r="G1279" s="29"/>
      <c r="H1279" s="30"/>
    </row>
    <row r="1280">
      <c r="B1280" s="12">
        <v>3.0</v>
      </c>
      <c r="C1280" s="13"/>
      <c r="D1280" s="12"/>
      <c r="E1280" s="12"/>
      <c r="F1280" s="12"/>
      <c r="G1280" s="29"/>
      <c r="H1280" s="30"/>
    </row>
    <row r="1281">
      <c r="B1281" s="20" t="s">
        <v>15</v>
      </c>
      <c r="C1281" s="4"/>
      <c r="D1281" s="5"/>
      <c r="E1281" s="9">
        <f>SUM(E1278:E1280)</f>
        <v>0</v>
      </c>
      <c r="F1281" s="12"/>
      <c r="G1281" s="29"/>
      <c r="H1281" s="30"/>
    </row>
    <row r="1282">
      <c r="B1282" s="32" t="s">
        <v>24</v>
      </c>
      <c r="C1282" s="4"/>
      <c r="D1282" s="4"/>
      <c r="E1282" s="4"/>
      <c r="F1282" s="5"/>
      <c r="G1282" s="29"/>
      <c r="H1282" s="30"/>
    </row>
    <row r="1283">
      <c r="B1283" s="9" t="s">
        <v>2</v>
      </c>
      <c r="C1283" s="33" t="s">
        <v>25</v>
      </c>
      <c r="D1283" s="33" t="s">
        <v>26</v>
      </c>
      <c r="E1283" s="9" t="s">
        <v>5</v>
      </c>
      <c r="F1283" s="9" t="s">
        <v>6</v>
      </c>
      <c r="G1283" s="29"/>
      <c r="H1283" s="30"/>
    </row>
    <row r="1284">
      <c r="B1284" s="12">
        <v>1.0</v>
      </c>
      <c r="C1284" s="13"/>
      <c r="D1284" s="13"/>
      <c r="E1284" s="12"/>
      <c r="F1284" s="12"/>
      <c r="G1284" s="29"/>
      <c r="H1284" s="30"/>
    </row>
    <row r="1285">
      <c r="B1285" s="12">
        <v>2.0</v>
      </c>
      <c r="C1285" s="13"/>
      <c r="D1285" s="13"/>
      <c r="E1285" s="12"/>
      <c r="F1285" s="12"/>
      <c r="G1285" s="29"/>
      <c r="H1285" s="30"/>
    </row>
    <row r="1286">
      <c r="B1286" s="12">
        <v>3.0</v>
      </c>
      <c r="C1286" s="12"/>
      <c r="D1286" s="12"/>
      <c r="E1286" s="12"/>
      <c r="F1286" s="12"/>
      <c r="G1286" s="29"/>
      <c r="H1286" s="30"/>
    </row>
    <row r="1287">
      <c r="B1287" s="12">
        <v>4.0</v>
      </c>
      <c r="C1287" s="12"/>
      <c r="D1287" s="12"/>
      <c r="E1287" s="12"/>
      <c r="F1287" s="12"/>
      <c r="G1287" s="29"/>
      <c r="H1287" s="30"/>
    </row>
    <row r="1288">
      <c r="B1288" s="12">
        <v>5.0</v>
      </c>
      <c r="C1288" s="12"/>
      <c r="D1288" s="12"/>
      <c r="E1288" s="12"/>
      <c r="F1288" s="12"/>
      <c r="G1288" s="29"/>
      <c r="H1288" s="30"/>
    </row>
    <row r="1289">
      <c r="B1289" s="12">
        <v>6.0</v>
      </c>
      <c r="C1289" s="12"/>
      <c r="D1289" s="12"/>
      <c r="E1289" s="12"/>
      <c r="F1289" s="12"/>
      <c r="G1289" s="10"/>
      <c r="H1289" s="11"/>
    </row>
    <row r="1290">
      <c r="B1290" s="34"/>
    </row>
    <row r="1292">
      <c r="A1292" s="1"/>
      <c r="B1292" s="3">
        <v>45808.0</v>
      </c>
      <c r="C1292" s="4"/>
      <c r="D1292" s="4"/>
      <c r="E1292" s="4"/>
      <c r="F1292" s="4"/>
      <c r="G1292" s="4"/>
      <c r="H1292" s="5"/>
    </row>
    <row r="1293">
      <c r="B1293" s="6" t="s">
        <v>0</v>
      </c>
      <c r="C1293" s="4"/>
      <c r="D1293" s="4"/>
      <c r="E1293" s="4"/>
      <c r="F1293" s="5"/>
      <c r="G1293" s="7" t="s">
        <v>1</v>
      </c>
      <c r="H1293" s="8"/>
    </row>
    <row r="1294">
      <c r="B1294" s="9" t="s">
        <v>2</v>
      </c>
      <c r="C1294" s="9" t="s">
        <v>3</v>
      </c>
      <c r="D1294" s="9" t="s">
        <v>4</v>
      </c>
      <c r="E1294" s="9" t="s">
        <v>5</v>
      </c>
      <c r="F1294" s="9" t="s">
        <v>6</v>
      </c>
      <c r="G1294" s="10"/>
      <c r="H1294" s="11"/>
    </row>
    <row r="1295">
      <c r="B1295" s="12">
        <v>1.0</v>
      </c>
      <c r="C1295" s="13"/>
      <c r="D1295" s="12"/>
      <c r="E1295" s="12"/>
      <c r="F1295" s="12"/>
      <c r="G1295" s="14" t="s">
        <v>7</v>
      </c>
      <c r="H1295" s="15">
        <f>H1252 - SUMIF(F1295:F1304, "SR A/C - HDFC", E1295:E1304)-SUMIF(F1321:F1323, "SR A/C - HDFC", E1321:E1323)-SUMIF(F1315:F1317, "SR A/C - HDFC", E1315:E1317)+SUMIF(F1309:F1311, "SR A/C - HDFC", E1309:E1311)+SUMIF(F1327:F1332, "SR A/C - HDFC", E1327:E1332)</f>
        <v>3303.73</v>
      </c>
    </row>
    <row r="1296">
      <c r="B1296" s="12">
        <v>2.0</v>
      </c>
      <c r="C1296" s="12"/>
      <c r="D1296" s="12"/>
      <c r="E1296" s="12"/>
      <c r="F1296" s="12"/>
      <c r="G1296" s="14" t="s">
        <v>8</v>
      </c>
      <c r="H1296" s="15">
        <f>H1253 - SUMIF(F1295:F1304, "DP A/C - Salary", E1295:E1304)-SUMIF(F1321:F1323, "DP A/C - Salary", E1321:E1323)-SUMIF(F1315:F1317, "DP A/C - Salary", E1315:E1317)+SUMIF(F1309:F1311, "DP A/C - Salary", E1309:E1311)+SUMIF(F1327:F1332, "DP A/C - Salary", E1327:E1332)</f>
        <v>5928</v>
      </c>
    </row>
    <row r="1297">
      <c r="B1297" s="12">
        <v>3.0</v>
      </c>
      <c r="C1297" s="12"/>
      <c r="D1297" s="12"/>
      <c r="E1297" s="12"/>
      <c r="F1297" s="12"/>
      <c r="G1297" s="14" t="s">
        <v>9</v>
      </c>
      <c r="H1297" s="15">
        <f>H1254 - SUMIF(F1295:F1304, "SR CASH", E1295:E1304)-SUMIF(F1321:F1323, "SR CASH", E1321:E1323)-SUMIF(F1315:F1317, "SR CASH", E1315:E1317)+SUMIF(F1309:F1311, "SR CASH", E1309:E1311)+SUMIF(F1327:F1332, "SR CASH", E1327:E1332)</f>
        <v>1633</v>
      </c>
    </row>
    <row r="1298">
      <c r="B1298" s="12">
        <v>4.0</v>
      </c>
      <c r="C1298" s="12"/>
      <c r="D1298" s="12"/>
      <c r="E1298" s="12"/>
      <c r="F1298" s="12"/>
      <c r="G1298" s="14" t="s">
        <v>10</v>
      </c>
      <c r="H1298" s="15">
        <f>H1255 - SUMIF(F1295:F1304, "DP CASH", E1295:E1304)-SUMIF(F1321:F1323, "DP CASH", E1321:E1323)-SUMIF(F1315:F1317, "DP CASH", E1315:E1317)+SUMIF(F1309:F1311, "DP CASH", E1309:E1311)+SUMIF(F1327:F1332, "DP CASH", E1327:E1332)</f>
        <v>839</v>
      </c>
    </row>
    <row r="1299">
      <c r="B1299" s="12">
        <v>5.0</v>
      </c>
      <c r="C1299" s="12"/>
      <c r="D1299" s="12"/>
      <c r="E1299" s="12"/>
      <c r="F1299" s="12"/>
      <c r="G1299" s="14" t="s">
        <v>11</v>
      </c>
      <c r="H1299" s="15">
        <f>H1256 - SUMIF(F1295:F1304, "SR A/C - TDCC", E1295:E1304)-SUMIF(F1321:F1323, "SR A/C - TDCC", E1321:E1323)-SUMIF(F1315:F1317, "SR A/C - TDCC", E1315:E1317)+SUMIF(F1309:F1311, "SR A/C - TDCC", E1309:E1311)+SUMIF(F1327:F1332, "SR A/C - TDCC", E1327:E1332)</f>
        <v>106373.4</v>
      </c>
    </row>
    <row r="1300">
      <c r="B1300" s="12">
        <v>6.0</v>
      </c>
      <c r="C1300" s="12"/>
      <c r="D1300" s="12"/>
      <c r="E1300" s="12"/>
      <c r="F1300" s="12"/>
      <c r="G1300" s="14" t="s">
        <v>12</v>
      </c>
      <c r="H1300" s="15">
        <f>H1257 - SUMIF(F1295:F1304, "DP A/C - IPPB", E1295:E1304)-SUMIF(F1321:F1323, "DP A/C - IPPB", E1321:E1323)-SUMIF(F1315:F1317, "DP A/C - IPPB", E1315:E1317)+SUMIF(F1309:F1311, "DP A/C - IPPB", E1309:E1311)+SUMIF(F1327:F1332, "DP A/C - IPPB", E1327:E1332)</f>
        <v>50</v>
      </c>
    </row>
    <row r="1301">
      <c r="B1301" s="12">
        <v>7.0</v>
      </c>
      <c r="C1301" s="12"/>
      <c r="D1301" s="12"/>
      <c r="E1301" s="12"/>
      <c r="F1301" s="12"/>
      <c r="G1301" s="16"/>
      <c r="H1301" s="5"/>
    </row>
    <row r="1302">
      <c r="B1302" s="12">
        <v>8.0</v>
      </c>
      <c r="C1302" s="12"/>
      <c r="D1302" s="12"/>
      <c r="E1302" s="12"/>
      <c r="F1302" s="12"/>
      <c r="G1302" s="17" t="s">
        <v>13</v>
      </c>
      <c r="H1302" s="5"/>
    </row>
    <row r="1303">
      <c r="B1303" s="12">
        <v>9.0</v>
      </c>
      <c r="C1303" s="12"/>
      <c r="D1303" s="12"/>
      <c r="E1303" s="12"/>
      <c r="F1303" s="12"/>
      <c r="G1303" s="18">
        <f>E1305+G1260</f>
        <v>0</v>
      </c>
      <c r="H1303" s="5"/>
    </row>
    <row r="1304">
      <c r="B1304" s="12">
        <v>10.0</v>
      </c>
      <c r="C1304" s="12"/>
      <c r="D1304" s="12"/>
      <c r="E1304" s="12"/>
      <c r="F1304" s="12"/>
      <c r="G1304" s="19" t="s">
        <v>14</v>
      </c>
      <c r="H1304" s="5"/>
    </row>
    <row r="1305">
      <c r="B1305" s="20" t="s">
        <v>15</v>
      </c>
      <c r="C1305" s="4"/>
      <c r="D1305" s="5"/>
      <c r="E1305" s="9">
        <f>SUM(E1295:E1304)</f>
        <v>0</v>
      </c>
      <c r="F1305" s="12"/>
      <c r="G1305" s="16">
        <f>E1312+G1262</f>
        <v>0</v>
      </c>
      <c r="H1305" s="5"/>
    </row>
    <row r="1306">
      <c r="B1306" s="16"/>
      <c r="C1306" s="4"/>
      <c r="D1306" s="4"/>
      <c r="E1306" s="4"/>
      <c r="F1306" s="5"/>
      <c r="G1306" s="21" t="s">
        <v>16</v>
      </c>
      <c r="H1306" s="5"/>
      <c r="I1306" s="1"/>
    </row>
    <row r="1307">
      <c r="B1307" s="22" t="s">
        <v>17</v>
      </c>
      <c r="C1307" s="4"/>
      <c r="D1307" s="4"/>
      <c r="E1307" s="4"/>
      <c r="F1307" s="5"/>
      <c r="G1307" s="16">
        <f>E1318+G1264-SUMIF(C1309:C1311,"Reimbursement",E1309:E1311)</f>
        <v>0</v>
      </c>
      <c r="H1307" s="5"/>
      <c r="I1307" s="1"/>
    </row>
    <row r="1308">
      <c r="B1308" s="9" t="s">
        <v>2</v>
      </c>
      <c r="C1308" s="23" t="s">
        <v>18</v>
      </c>
      <c r="D1308" s="20" t="s">
        <v>4</v>
      </c>
      <c r="E1308" s="9" t="s">
        <v>5</v>
      </c>
      <c r="F1308" s="9" t="s">
        <v>6</v>
      </c>
      <c r="G1308" s="24" t="s">
        <v>19</v>
      </c>
      <c r="H1308" s="5"/>
      <c r="I1308" s="1"/>
    </row>
    <row r="1309">
      <c r="B1309" s="12">
        <v>1.0</v>
      </c>
      <c r="C1309" s="25"/>
      <c r="D1309" s="12"/>
      <c r="E1309" s="13"/>
      <c r="F1309" s="13" t="s">
        <v>7</v>
      </c>
      <c r="G1309" s="26">
        <f>E1324+G1266</f>
        <v>0</v>
      </c>
      <c r="H1309" s="5"/>
      <c r="I1309" s="1"/>
    </row>
    <row r="1310">
      <c r="B1310" s="12">
        <v>2.0</v>
      </c>
      <c r="C1310" s="28"/>
      <c r="D1310" s="12"/>
      <c r="E1310" s="12"/>
      <c r="F1310" s="12"/>
      <c r="G1310" s="27"/>
      <c r="H1310" s="8"/>
      <c r="I1310" s="1"/>
    </row>
    <row r="1311">
      <c r="B1311" s="12">
        <v>3.0</v>
      </c>
      <c r="C1311" s="28"/>
      <c r="D1311" s="12"/>
      <c r="E1311" s="12"/>
      <c r="F1311" s="12"/>
      <c r="G1311" s="29"/>
      <c r="H1311" s="30"/>
      <c r="I1311" s="1"/>
    </row>
    <row r="1312">
      <c r="B1312" s="20" t="s">
        <v>15</v>
      </c>
      <c r="C1312" s="4"/>
      <c r="D1312" s="5"/>
      <c r="E1312" s="9">
        <f>SUM(E1309:E1311)</f>
        <v>0</v>
      </c>
      <c r="F1312" s="12"/>
      <c r="G1312" s="29"/>
      <c r="H1312" s="30"/>
      <c r="I1312" s="1"/>
    </row>
    <row r="1313">
      <c r="B1313" s="31" t="s">
        <v>20</v>
      </c>
      <c r="C1313" s="4"/>
      <c r="D1313" s="4"/>
      <c r="E1313" s="4"/>
      <c r="F1313" s="5"/>
      <c r="G1313" s="29"/>
      <c r="H1313" s="30"/>
      <c r="I1313" s="1"/>
    </row>
    <row r="1314">
      <c r="B1314" s="9" t="s">
        <v>2</v>
      </c>
      <c r="C1314" s="23" t="s">
        <v>21</v>
      </c>
      <c r="D1314" s="20" t="s">
        <v>4</v>
      </c>
      <c r="E1314" s="9" t="s">
        <v>5</v>
      </c>
      <c r="F1314" s="9" t="s">
        <v>6</v>
      </c>
      <c r="G1314" s="29"/>
      <c r="H1314" s="30"/>
      <c r="I1314" s="1"/>
    </row>
    <row r="1315">
      <c r="B1315" s="12">
        <v>1.0</v>
      </c>
      <c r="C1315" s="28"/>
      <c r="D1315" s="12"/>
      <c r="E1315" s="12"/>
      <c r="F1315" s="12"/>
      <c r="G1315" s="29"/>
      <c r="H1315" s="30"/>
      <c r="I1315" s="1"/>
    </row>
    <row r="1316">
      <c r="B1316" s="12">
        <v>2.0</v>
      </c>
      <c r="C1316" s="13"/>
      <c r="D1316" s="12"/>
      <c r="E1316" s="12"/>
      <c r="F1316" s="12"/>
      <c r="G1316" s="29"/>
      <c r="H1316" s="30"/>
      <c r="I1316" s="1"/>
    </row>
    <row r="1317">
      <c r="B1317" s="12">
        <v>3.0</v>
      </c>
      <c r="C1317" s="13"/>
      <c r="D1317" s="12"/>
      <c r="E1317" s="12"/>
      <c r="F1317" s="12"/>
      <c r="G1317" s="29"/>
      <c r="H1317" s="30"/>
      <c r="I1317" s="1"/>
    </row>
    <row r="1318">
      <c r="B1318" s="20" t="s">
        <v>15</v>
      </c>
      <c r="C1318" s="4"/>
      <c r="D1318" s="5"/>
      <c r="E1318" s="9">
        <f>SUM(E1315:E1317)</f>
        <v>0</v>
      </c>
      <c r="F1318" s="12"/>
      <c r="G1318" s="29"/>
      <c r="H1318" s="30"/>
      <c r="I1318" s="1"/>
    </row>
    <row r="1319">
      <c r="B1319" s="32" t="s">
        <v>22</v>
      </c>
      <c r="C1319" s="4"/>
      <c r="D1319" s="4"/>
      <c r="E1319" s="4"/>
      <c r="F1319" s="5"/>
      <c r="G1319" s="29"/>
      <c r="H1319" s="30"/>
      <c r="I1319" s="1"/>
    </row>
    <row r="1320">
      <c r="B1320" s="9" t="s">
        <v>2</v>
      </c>
      <c r="C1320" s="23" t="s">
        <v>23</v>
      </c>
      <c r="D1320" s="20" t="s">
        <v>4</v>
      </c>
      <c r="E1320" s="9" t="s">
        <v>5</v>
      </c>
      <c r="F1320" s="9" t="s">
        <v>6</v>
      </c>
      <c r="G1320" s="29"/>
      <c r="H1320" s="30"/>
      <c r="I1320" s="1"/>
    </row>
    <row r="1321">
      <c r="B1321" s="12">
        <v>1.0</v>
      </c>
      <c r="C1321" s="28"/>
      <c r="D1321" s="12"/>
      <c r="E1321" s="12"/>
      <c r="F1321" s="12"/>
      <c r="G1321" s="29"/>
      <c r="H1321" s="30"/>
      <c r="I1321" s="1"/>
    </row>
    <row r="1322">
      <c r="B1322" s="12">
        <v>2.0</v>
      </c>
      <c r="C1322" s="13"/>
      <c r="D1322" s="12"/>
      <c r="E1322" s="12"/>
      <c r="F1322" s="12"/>
      <c r="G1322" s="29"/>
      <c r="H1322" s="30"/>
      <c r="I1322" s="1"/>
    </row>
    <row r="1323">
      <c r="B1323" s="12">
        <v>3.0</v>
      </c>
      <c r="C1323" s="13"/>
      <c r="D1323" s="12"/>
      <c r="E1323" s="12"/>
      <c r="F1323" s="12"/>
      <c r="G1323" s="29"/>
      <c r="H1323" s="30"/>
      <c r="I1323" s="1"/>
    </row>
    <row r="1324">
      <c r="B1324" s="20" t="s">
        <v>15</v>
      </c>
      <c r="C1324" s="4"/>
      <c r="D1324" s="5"/>
      <c r="E1324" s="9">
        <f>SUM(E1321:E1323)</f>
        <v>0</v>
      </c>
      <c r="F1324" s="12"/>
      <c r="G1324" s="29"/>
      <c r="H1324" s="30"/>
      <c r="I1324" s="1"/>
    </row>
    <row r="1325">
      <c r="B1325" s="32" t="s">
        <v>24</v>
      </c>
      <c r="C1325" s="4"/>
      <c r="D1325" s="4"/>
      <c r="E1325" s="4"/>
      <c r="F1325" s="5"/>
      <c r="G1325" s="29"/>
      <c r="H1325" s="30"/>
      <c r="I1325" s="1"/>
    </row>
    <row r="1326">
      <c r="B1326" s="9" t="s">
        <v>2</v>
      </c>
      <c r="C1326" s="33" t="s">
        <v>25</v>
      </c>
      <c r="D1326" s="33" t="s">
        <v>26</v>
      </c>
      <c r="E1326" s="9" t="s">
        <v>5</v>
      </c>
      <c r="F1326" s="9" t="s">
        <v>6</v>
      </c>
      <c r="G1326" s="29"/>
      <c r="H1326" s="30"/>
      <c r="I1326" s="1"/>
    </row>
    <row r="1327">
      <c r="B1327" s="12">
        <v>1.0</v>
      </c>
      <c r="C1327" s="13"/>
      <c r="D1327" s="13"/>
      <c r="E1327" s="12"/>
      <c r="F1327" s="12"/>
      <c r="G1327" s="29"/>
      <c r="H1327" s="30"/>
      <c r="I1327" s="1"/>
    </row>
    <row r="1328">
      <c r="B1328" s="12">
        <v>2.0</v>
      </c>
      <c r="C1328" s="13"/>
      <c r="D1328" s="13"/>
      <c r="E1328" s="12"/>
      <c r="F1328" s="12"/>
      <c r="G1328" s="29"/>
      <c r="H1328" s="30"/>
      <c r="I1328" s="1"/>
    </row>
    <row r="1329">
      <c r="B1329" s="12">
        <v>3.0</v>
      </c>
      <c r="C1329" s="12"/>
      <c r="D1329" s="12"/>
      <c r="E1329" s="12"/>
      <c r="F1329" s="12"/>
      <c r="G1329" s="29"/>
      <c r="H1329" s="30"/>
      <c r="I1329" s="1"/>
    </row>
    <row r="1330">
      <c r="B1330" s="12">
        <v>4.0</v>
      </c>
      <c r="C1330" s="12"/>
      <c r="D1330" s="12"/>
      <c r="E1330" s="12"/>
      <c r="F1330" s="12"/>
      <c r="G1330" s="29"/>
      <c r="H1330" s="30"/>
      <c r="I1330" s="1"/>
    </row>
    <row r="1331">
      <c r="B1331" s="12">
        <v>5.0</v>
      </c>
      <c r="C1331" s="12"/>
      <c r="D1331" s="12"/>
      <c r="E1331" s="12"/>
      <c r="F1331" s="12"/>
      <c r="G1331" s="29"/>
      <c r="H1331" s="30"/>
      <c r="I1331" s="1"/>
    </row>
    <row r="1332">
      <c r="B1332" s="12">
        <v>6.0</v>
      </c>
      <c r="C1332" s="12"/>
      <c r="D1332" s="12"/>
      <c r="E1332" s="12"/>
      <c r="F1332" s="12"/>
      <c r="G1332" s="10"/>
      <c r="H1332" s="11"/>
      <c r="I1332" s="1"/>
    </row>
    <row r="1333">
      <c r="B1333" s="34"/>
      <c r="I1333" s="1"/>
    </row>
    <row r="1334">
      <c r="I1334" s="1"/>
    </row>
    <row r="1335">
      <c r="A1335" s="1"/>
      <c r="B1335" s="2"/>
      <c r="C1335" s="2"/>
      <c r="D1335" s="2"/>
      <c r="E1335" s="2"/>
      <c r="F1335" s="2"/>
      <c r="G1335" s="2"/>
      <c r="H1335" s="2"/>
      <c r="I1335" s="1"/>
    </row>
    <row r="1336">
      <c r="A1336" s="35"/>
    </row>
    <row r="1338">
      <c r="A1338" s="1"/>
      <c r="B1338" s="2"/>
      <c r="C1338" s="2"/>
      <c r="D1338" s="2"/>
      <c r="E1338" s="2"/>
      <c r="F1338" s="2"/>
      <c r="G1338" s="2"/>
      <c r="H1338" s="2"/>
      <c r="I1338" s="1"/>
    </row>
    <row r="1339">
      <c r="A1339" s="1"/>
      <c r="B1339" s="2"/>
      <c r="C1339" s="36" t="s">
        <v>27</v>
      </c>
      <c r="D1339" s="5"/>
      <c r="E1339" s="2"/>
      <c r="F1339" s="37" t="s">
        <v>28</v>
      </c>
      <c r="G1339" s="5"/>
      <c r="H1339" s="2"/>
      <c r="I1339" s="1"/>
    </row>
    <row r="1340">
      <c r="A1340" s="1"/>
      <c r="B1340" s="2"/>
      <c r="C1340" s="33" t="s">
        <v>29</v>
      </c>
      <c r="D1340" s="38">
        <f>SUMIF(C5:C1304, "Vehicle service", E5:E1304)</f>
        <v>0</v>
      </c>
      <c r="E1340" s="2"/>
      <c r="F1340" s="39" t="s">
        <v>30</v>
      </c>
      <c r="G1340" s="38">
        <f>SUMIF(C5:C1332, "SR Salary", E5:E1332)</f>
        <v>0</v>
      </c>
      <c r="H1340" s="2"/>
      <c r="I1340" s="1"/>
    </row>
    <row r="1341">
      <c r="A1341" s="1"/>
      <c r="B1341" s="2"/>
      <c r="C1341" s="9" t="s">
        <v>31</v>
      </c>
      <c r="D1341" s="38">
        <f>SUMIF(C5:C1304, "Car loan", E5:E1304)</f>
        <v>0</v>
      </c>
      <c r="E1341" s="2"/>
      <c r="F1341" s="39" t="s">
        <v>32</v>
      </c>
      <c r="G1341" s="38">
        <f>SUMIF(C5:C1332, "DP Salary", E5:E1332)</f>
        <v>0</v>
      </c>
      <c r="H1341" s="2"/>
      <c r="I1341" s="1"/>
    </row>
    <row r="1342">
      <c r="A1342" s="1"/>
      <c r="B1342" s="2"/>
      <c r="C1342" s="9" t="s">
        <v>33</v>
      </c>
      <c r="D1342" s="38">
        <f>SUMIF(C5:C1304, "Rental", E5:E1304)</f>
        <v>0</v>
      </c>
      <c r="E1342" s="2"/>
      <c r="F1342" s="39" t="s">
        <v>34</v>
      </c>
      <c r="G1342" s="38">
        <f>SUMIF(C5:C1332, "Commission/Bonus", E5:E1332)</f>
        <v>0</v>
      </c>
      <c r="H1342" s="2"/>
      <c r="I1342" s="1"/>
    </row>
    <row r="1343">
      <c r="A1343" s="1"/>
      <c r="B1343" s="2"/>
      <c r="C1343" s="9" t="s">
        <v>35</v>
      </c>
      <c r="D1343" s="38">
        <f>SUMIF(C5:C1304, "Water bill", E5:E1304)</f>
        <v>0</v>
      </c>
      <c r="E1343" s="2"/>
      <c r="F1343" s="39" t="s">
        <v>36</v>
      </c>
      <c r="G1343" s="38">
        <f>SUMIF(C5:C1332, "Reimbursement", E5:E1332)</f>
        <v>0</v>
      </c>
      <c r="H1343" s="2"/>
      <c r="I1343" s="1"/>
    </row>
    <row r="1344">
      <c r="A1344" s="1"/>
      <c r="B1344" s="2"/>
      <c r="C1344" s="9" t="s">
        <v>37</v>
      </c>
      <c r="D1344" s="38">
        <f>SUMIF(C5:C1304, "Electricity bill", E5:E1304)</f>
        <v>0</v>
      </c>
      <c r="E1344" s="2"/>
      <c r="F1344" s="39" t="s">
        <v>38</v>
      </c>
      <c r="G1344" s="38">
        <f>SUMIF(C5:C1332, "Bank Interest", E5:E1332)</f>
        <v>0</v>
      </c>
      <c r="H1344" s="2"/>
      <c r="I1344" s="1"/>
    </row>
    <row r="1345">
      <c r="A1345" s="1"/>
      <c r="B1345" s="2"/>
      <c r="C1345" s="9" t="s">
        <v>39</v>
      </c>
      <c r="D1345" s="38">
        <f>SUMIF(C5:C1304, "Internet bill", E5:E1304)</f>
        <v>0</v>
      </c>
      <c r="E1345" s="2"/>
      <c r="F1345" s="39" t="s">
        <v>40</v>
      </c>
      <c r="G1345" s="38">
        <f>SUMIF(C5:C1332, "Dividend", E5:E1332)</f>
        <v>0</v>
      </c>
      <c r="H1345" s="2"/>
      <c r="I1345" s="1"/>
    </row>
    <row r="1346">
      <c r="A1346" s="1"/>
      <c r="B1346" s="2"/>
      <c r="C1346" s="9" t="s">
        <v>41</v>
      </c>
      <c r="D1346" s="38">
        <f>SUMIF(C5:C1304, "Insurance", E5:E1304)</f>
        <v>0</v>
      </c>
      <c r="E1346" s="2"/>
      <c r="F1346" s="39" t="s">
        <v>42</v>
      </c>
      <c r="G1346" s="38">
        <f>SUMIF(C5:C1332, "Gift", E5:E1332)</f>
        <v>0</v>
      </c>
      <c r="H1346" s="2"/>
      <c r="I1346" s="1"/>
    </row>
    <row r="1347">
      <c r="A1347" s="1"/>
      <c r="B1347" s="2"/>
      <c r="C1347" s="9" t="s">
        <v>43</v>
      </c>
      <c r="D1347" s="38">
        <f>SUMIF(C5:C1304, "Food &amp; groceries", E5:E1304)</f>
        <v>0</v>
      </c>
      <c r="E1347" s="2"/>
      <c r="F1347" s="2"/>
      <c r="G1347" s="2"/>
      <c r="H1347" s="2"/>
      <c r="I1347" s="1"/>
    </row>
    <row r="1348">
      <c r="A1348" s="1"/>
      <c r="B1348" s="2"/>
      <c r="C1348" s="9" t="s">
        <v>44</v>
      </c>
      <c r="D1348" s="38">
        <f>SUMIF(C5:C1304, "Transportation (petrol, parking, toll)", E5:E1304)</f>
        <v>0</v>
      </c>
      <c r="E1348" s="2"/>
      <c r="F1348" s="2"/>
      <c r="G1348" s="2"/>
      <c r="H1348" s="2"/>
      <c r="I1348" s="1"/>
    </row>
    <row r="1349">
      <c r="A1349" s="1"/>
      <c r="B1349" s="2"/>
      <c r="C1349" s="9" t="s">
        <v>45</v>
      </c>
      <c r="D1349" s="38">
        <f>SUMIF(C5:C1304, "Shopping", E5:E1304)</f>
        <v>0</v>
      </c>
      <c r="E1349" s="2"/>
      <c r="F1349" s="2"/>
      <c r="G1349" s="2"/>
      <c r="H1349" s="2"/>
      <c r="I1349" s="1"/>
    </row>
    <row r="1350">
      <c r="A1350" s="1"/>
      <c r="B1350" s="2"/>
      <c r="C1350" s="9" t="s">
        <v>46</v>
      </c>
      <c r="D1350" s="38">
        <f>SUMIF(C5:C1304, "Social/ Travel", E5:E1304)</f>
        <v>0</v>
      </c>
      <c r="E1350" s="2"/>
      <c r="F1350" s="2"/>
      <c r="G1350" s="2"/>
      <c r="H1350" s="2"/>
      <c r="I1350" s="1"/>
    </row>
    <row r="1351">
      <c r="A1351" s="1"/>
      <c r="B1351" s="2"/>
      <c r="C1351" s="33" t="s">
        <v>47</v>
      </c>
      <c r="D1351" s="38">
        <f>SUMIF(C5:C1304, "Present", E5:E1304)</f>
        <v>0</v>
      </c>
      <c r="E1351" s="2"/>
      <c r="F1351" s="2"/>
      <c r="G1351" s="2"/>
      <c r="H1351" s="2"/>
      <c r="I1351" s="1"/>
    </row>
    <row r="1352">
      <c r="A1352" s="1"/>
      <c r="B1352" s="2"/>
      <c r="C1352" s="9" t="s">
        <v>48</v>
      </c>
      <c r="D1352" s="38">
        <f>SUMIF(C5:C1304, "Hospital bill", E5:E1304)</f>
        <v>0</v>
      </c>
      <c r="E1352" s="2"/>
      <c r="F1352" s="2"/>
      <c r="G1352" s="2"/>
      <c r="H1352" s="2"/>
      <c r="I1352" s="1"/>
    </row>
    <row r="1353">
      <c r="A1353" s="1"/>
      <c r="B1353" s="2"/>
      <c r="C1353" s="9" t="s">
        <v>49</v>
      </c>
      <c r="D1353" s="38">
        <f>SUMIF(C5:C1304, "Medicine bill", E5:E1304)</f>
        <v>0</v>
      </c>
      <c r="E1353" s="2"/>
      <c r="F1353" s="2"/>
      <c r="G1353" s="2"/>
      <c r="H1353" s="2"/>
      <c r="I1353" s="1"/>
    </row>
    <row r="1354">
      <c r="A1354" s="1"/>
      <c r="B1354" s="2"/>
      <c r="C1354" s="9" t="s">
        <v>50</v>
      </c>
      <c r="D1354" s="38">
        <f>SUMIF(C5:C1304, "Others", E5:E1304)</f>
        <v>0</v>
      </c>
      <c r="E1354" s="2"/>
      <c r="F1354" s="1"/>
      <c r="G1354" s="1"/>
      <c r="H1354" s="2"/>
      <c r="I1354" s="1"/>
    </row>
    <row r="1355">
      <c r="A1355" s="1"/>
      <c r="B1355" s="2"/>
      <c r="C1355" s="2"/>
      <c r="D1355" s="2"/>
      <c r="E1355" s="2"/>
      <c r="F1355" s="1"/>
      <c r="G1355" s="1"/>
      <c r="H1355" s="2"/>
      <c r="I1355" s="1"/>
    </row>
    <row r="1356">
      <c r="A1356" s="1"/>
      <c r="B1356" s="2"/>
      <c r="C1356" s="40" t="s">
        <v>51</v>
      </c>
      <c r="D1356" s="41">
        <f>SUM(D1340:D1354)</f>
        <v>0</v>
      </c>
      <c r="E1356" s="2"/>
      <c r="F1356" s="40" t="s">
        <v>51</v>
      </c>
      <c r="G1356" s="41">
        <f>SUM(G1340:G1346)</f>
        <v>0</v>
      </c>
      <c r="H1356" s="2"/>
      <c r="I1356" s="1"/>
    </row>
    <row r="1357">
      <c r="A1357" s="1"/>
      <c r="B1357" s="2"/>
      <c r="C1357" s="2"/>
      <c r="D1357" s="2"/>
      <c r="E1357" s="2"/>
      <c r="F1357" s="1"/>
      <c r="G1357" s="1"/>
      <c r="H1357" s="2"/>
      <c r="I1357" s="1"/>
    </row>
    <row r="1358">
      <c r="A1358" s="1"/>
      <c r="B1358" s="2"/>
      <c r="C1358" s="42" t="s">
        <v>52</v>
      </c>
      <c r="D1358" s="43">
        <f>G1303</f>
        <v>0</v>
      </c>
      <c r="E1358" s="1"/>
      <c r="F1358" s="42" t="s">
        <v>53</v>
      </c>
      <c r="G1358" s="43">
        <f>G1305</f>
        <v>0</v>
      </c>
      <c r="H1358" s="2"/>
      <c r="I1358" s="1"/>
    </row>
    <row r="1359">
      <c r="A1359" s="1"/>
      <c r="B1359" s="2"/>
      <c r="C1359" s="2"/>
      <c r="D1359" s="2"/>
      <c r="E1359" s="2"/>
      <c r="F1359" s="2"/>
      <c r="G1359" s="2"/>
      <c r="H1359" s="2"/>
      <c r="I1359" s="1"/>
    </row>
    <row r="1360">
      <c r="A1360" s="1"/>
      <c r="B1360" s="2"/>
      <c r="C1360" s="2"/>
      <c r="D1360" s="2"/>
      <c r="E1360" s="44"/>
      <c r="F1360" s="1"/>
      <c r="G1360" s="2"/>
      <c r="H1360" s="2"/>
      <c r="I1360" s="1"/>
    </row>
    <row r="1361">
      <c r="A1361" s="1"/>
      <c r="B1361" s="2"/>
      <c r="C1361" s="2"/>
      <c r="D1361" s="45" t="s">
        <v>54</v>
      </c>
      <c r="E1361" s="46">
        <f>G1358-D1358</f>
        <v>0</v>
      </c>
      <c r="F1361" s="2"/>
      <c r="G1361" s="2"/>
      <c r="H1361" s="2"/>
      <c r="I1361" s="1"/>
    </row>
    <row r="1362">
      <c r="A1362" s="1"/>
      <c r="B1362" s="2"/>
      <c r="C1362" s="2"/>
      <c r="D1362" s="45" t="s">
        <v>55</v>
      </c>
      <c r="E1362" s="47" t="str">
        <f>((G1358-D1358)/G1358)</f>
        <v>#DIV/0!</v>
      </c>
      <c r="F1362" s="2"/>
      <c r="G1362" s="2"/>
      <c r="H1362" s="2"/>
      <c r="I1362" s="1"/>
    </row>
    <row r="1363">
      <c r="A1363" s="1"/>
      <c r="B1363" s="2"/>
      <c r="C1363" s="2"/>
      <c r="D1363" s="2"/>
      <c r="E1363" s="2"/>
      <c r="F1363" s="2"/>
      <c r="G1363" s="2"/>
      <c r="H1363" s="2"/>
      <c r="I1363" s="1"/>
    </row>
    <row r="1364">
      <c r="A1364" s="1"/>
      <c r="B1364" s="2"/>
      <c r="C1364" s="2"/>
      <c r="D1364" s="2"/>
      <c r="E1364" s="2"/>
      <c r="F1364" s="2"/>
      <c r="G1364" s="2"/>
      <c r="H1364" s="2"/>
      <c r="I1364" s="1"/>
    </row>
    <row r="1365">
      <c r="A1365" s="1"/>
      <c r="B1365" s="2"/>
      <c r="C1365" s="2"/>
      <c r="D1365" s="2"/>
      <c r="E1365" s="2"/>
      <c r="F1365" s="2"/>
      <c r="G1365" s="2"/>
      <c r="H1365" s="2"/>
      <c r="I1365" s="1"/>
    </row>
    <row r="1366">
      <c r="A1366" s="1"/>
      <c r="B1366" s="2"/>
      <c r="C1366" s="2"/>
      <c r="D1366" s="2"/>
      <c r="E1366" s="2"/>
      <c r="F1366" s="2"/>
      <c r="G1366" s="2"/>
      <c r="H1366" s="2"/>
      <c r="I1366" s="1"/>
    </row>
    <row r="1367">
      <c r="A1367" s="1"/>
      <c r="B1367" s="2"/>
      <c r="C1367" s="2"/>
      <c r="D1367" s="2"/>
      <c r="E1367" s="2"/>
      <c r="F1367" s="2"/>
      <c r="G1367" s="2"/>
      <c r="H1367" s="2"/>
      <c r="I1367" s="1"/>
    </row>
    <row r="1368">
      <c r="A1368" s="1"/>
      <c r="B1368" s="2"/>
      <c r="C1368" s="2"/>
      <c r="D1368" s="2"/>
      <c r="E1368" s="2"/>
      <c r="F1368" s="2"/>
      <c r="G1368" s="2"/>
      <c r="H1368" s="2"/>
      <c r="I1368" s="1"/>
    </row>
    <row r="1369">
      <c r="A1369" s="1"/>
      <c r="B1369" s="2"/>
      <c r="C1369" s="2"/>
      <c r="D1369" s="2"/>
      <c r="E1369" s="2"/>
      <c r="F1369" s="2"/>
      <c r="G1369" s="2"/>
      <c r="H1369" s="2"/>
      <c r="I1369" s="1"/>
    </row>
    <row r="1370">
      <c r="A1370" s="1"/>
      <c r="B1370" s="2"/>
      <c r="C1370" s="2"/>
      <c r="D1370" s="2"/>
      <c r="E1370" s="2"/>
      <c r="F1370" s="2"/>
      <c r="G1370" s="2"/>
      <c r="H1370" s="2"/>
      <c r="I1370" s="1"/>
    </row>
    <row r="1371">
      <c r="A1371" s="1"/>
      <c r="B1371" s="2"/>
      <c r="C1371" s="2"/>
      <c r="D1371" s="2"/>
      <c r="E1371" s="2"/>
      <c r="F1371" s="2"/>
      <c r="G1371" s="2"/>
      <c r="H1371" s="2"/>
      <c r="I1371" s="1"/>
    </row>
    <row r="1372">
      <c r="A1372" s="1"/>
      <c r="B1372" s="2"/>
      <c r="C1372" s="2"/>
      <c r="D1372" s="2"/>
      <c r="E1372" s="2"/>
      <c r="F1372" s="2"/>
      <c r="G1372" s="2"/>
      <c r="H1372" s="2"/>
      <c r="I1372" s="1"/>
    </row>
    <row r="1373">
      <c r="A1373" s="1"/>
      <c r="B1373" s="2"/>
      <c r="C1373" s="2"/>
      <c r="D1373" s="2"/>
      <c r="E1373" s="2"/>
      <c r="F1373" s="2"/>
      <c r="G1373" s="2"/>
      <c r="H1373" s="2"/>
      <c r="I1373" s="1"/>
    </row>
    <row r="1374">
      <c r="A1374" s="1"/>
      <c r="B1374" s="2"/>
      <c r="C1374" s="2"/>
      <c r="D1374" s="2"/>
      <c r="E1374" s="2"/>
      <c r="F1374" s="2"/>
      <c r="G1374" s="2"/>
      <c r="H1374" s="2"/>
      <c r="I1374" s="1"/>
    </row>
    <row r="1375">
      <c r="A1375" s="1"/>
      <c r="B1375" s="2"/>
      <c r="C1375" s="2"/>
      <c r="D1375" s="2"/>
      <c r="E1375" s="2"/>
      <c r="F1375" s="2"/>
      <c r="G1375" s="2"/>
      <c r="H1375" s="2"/>
      <c r="I1375" s="1"/>
    </row>
    <row r="1376">
      <c r="A1376" s="1"/>
      <c r="B1376" s="2"/>
      <c r="C1376" s="2"/>
      <c r="D1376" s="2"/>
      <c r="E1376" s="2"/>
      <c r="F1376" s="2"/>
      <c r="G1376" s="2"/>
      <c r="H1376" s="2"/>
      <c r="I1376" s="1"/>
    </row>
    <row r="1377">
      <c r="A1377" s="1"/>
      <c r="B1377" s="2"/>
      <c r="C1377" s="2"/>
      <c r="D1377" s="2"/>
      <c r="E1377" s="2"/>
      <c r="F1377" s="2"/>
      <c r="G1377" s="2"/>
      <c r="H1377" s="2"/>
      <c r="I1377" s="1"/>
    </row>
    <row r="1378">
      <c r="A1378" s="1"/>
      <c r="B1378" s="2"/>
      <c r="C1378" s="2"/>
      <c r="D1378" s="2"/>
      <c r="E1378" s="2"/>
      <c r="F1378" s="2"/>
      <c r="G1378" s="2"/>
      <c r="H1378" s="2"/>
      <c r="I1378" s="1"/>
    </row>
    <row r="1379">
      <c r="A1379" s="1"/>
      <c r="B1379" s="2"/>
      <c r="C1379" s="2"/>
      <c r="D1379" s="2"/>
      <c r="E1379" s="2"/>
      <c r="F1379" s="2"/>
      <c r="G1379" s="2"/>
      <c r="H1379" s="2"/>
      <c r="I1379" s="1"/>
    </row>
    <row r="1380">
      <c r="A1380" s="1"/>
      <c r="B1380" s="2"/>
      <c r="C1380" s="2"/>
      <c r="D1380" s="2"/>
      <c r="E1380" s="2"/>
      <c r="F1380" s="2"/>
      <c r="G1380" s="2"/>
      <c r="H1380" s="2"/>
      <c r="I1380" s="1"/>
    </row>
    <row r="1381">
      <c r="A1381" s="1"/>
      <c r="B1381" s="2"/>
      <c r="C1381" s="2"/>
      <c r="D1381" s="2"/>
      <c r="E1381" s="2"/>
      <c r="F1381" s="2"/>
      <c r="G1381" s="2"/>
      <c r="H1381" s="2"/>
      <c r="I1381" s="1"/>
    </row>
    <row r="1382">
      <c r="A1382" s="1"/>
      <c r="B1382" s="2"/>
      <c r="C1382" s="2"/>
      <c r="D1382" s="2"/>
      <c r="E1382" s="2"/>
      <c r="F1382" s="2"/>
      <c r="G1382" s="2"/>
      <c r="H1382" s="2"/>
      <c r="I1382" s="1"/>
    </row>
    <row r="1383">
      <c r="A1383" s="1"/>
      <c r="B1383" s="2"/>
      <c r="C1383" s="2"/>
      <c r="D1383" s="2"/>
      <c r="E1383" s="2"/>
      <c r="F1383" s="2"/>
      <c r="G1383" s="2"/>
      <c r="H1383" s="2"/>
      <c r="I1383" s="1"/>
    </row>
    <row r="1384">
      <c r="A1384" s="1"/>
      <c r="B1384" s="2"/>
      <c r="C1384" s="36" t="s">
        <v>56</v>
      </c>
      <c r="D1384" s="5"/>
      <c r="E1384" s="2"/>
      <c r="F1384" s="48" t="s">
        <v>57</v>
      </c>
      <c r="H1384" s="2"/>
      <c r="I1384" s="1"/>
    </row>
    <row r="1385">
      <c r="A1385" s="1"/>
      <c r="B1385" s="2"/>
      <c r="C1385" s="42" t="s">
        <v>58</v>
      </c>
      <c r="D1385" s="25">
        <f>SUMIF(C5:C1332, "Secured Loan", E5:E1332)</f>
        <v>0</v>
      </c>
      <c r="E1385" s="2"/>
      <c r="F1385" s="42" t="s">
        <v>59</v>
      </c>
      <c r="G1385" s="25">
        <f>SUMIF(C5:C1332, "Stocks-Long Term", E5:E1332)</f>
        <v>0</v>
      </c>
      <c r="H1385" s="2"/>
      <c r="I1385" s="1"/>
    </row>
    <row r="1386">
      <c r="A1386" s="1"/>
      <c r="B1386" s="2"/>
      <c r="C1386" s="42" t="s">
        <v>60</v>
      </c>
      <c r="D1386" s="25">
        <f>SUMIF(C5:C1332, "Unsecured Loan", E5:E1332)</f>
        <v>0</v>
      </c>
      <c r="E1386" s="2"/>
      <c r="F1386" s="42" t="s">
        <v>61</v>
      </c>
      <c r="G1386" s="25">
        <f>SUMIF(C5:C1332, "Stocks-Short Term", E5:E1332)</f>
        <v>0</v>
      </c>
      <c r="H1386" s="2"/>
      <c r="I1386" s="1"/>
    </row>
    <row r="1387">
      <c r="A1387" s="1"/>
      <c r="B1387" s="2"/>
      <c r="C1387" s="44"/>
      <c r="D1387" s="44"/>
      <c r="E1387" s="2"/>
      <c r="F1387" s="42" t="s">
        <v>62</v>
      </c>
      <c r="G1387" s="25">
        <f>SUMIF(C5:C1332, "Gold", E5:E1332)</f>
        <v>0</v>
      </c>
      <c r="H1387" s="2"/>
      <c r="I1387" s="1"/>
    </row>
    <row r="1388">
      <c r="A1388" s="1"/>
      <c r="B1388" s="2"/>
      <c r="C1388" s="1"/>
      <c r="D1388" s="1"/>
      <c r="E1388" s="2"/>
      <c r="F1388" s="42" t="s">
        <v>63</v>
      </c>
      <c r="G1388" s="25">
        <f>SUMIF(C5:C1332, "RD-Savings", E5:E1332)</f>
        <v>0</v>
      </c>
      <c r="H1388" s="2"/>
      <c r="I1388" s="1"/>
    </row>
    <row r="1389">
      <c r="A1389" s="1"/>
      <c r="B1389" s="2"/>
      <c r="C1389" s="1"/>
      <c r="D1389" s="1"/>
      <c r="E1389" s="2"/>
      <c r="F1389" s="42" t="s">
        <v>64</v>
      </c>
      <c r="G1389" s="25">
        <f>SUMIF(C5:C1332, "Bonds", E5:E1332)</f>
        <v>0</v>
      </c>
      <c r="H1389" s="2"/>
      <c r="I1389" s="1"/>
    </row>
    <row r="1390">
      <c r="A1390" s="1"/>
      <c r="B1390" s="2"/>
      <c r="C1390" s="1"/>
      <c r="D1390" s="1"/>
      <c r="E1390" s="2"/>
      <c r="F1390" s="42" t="s">
        <v>65</v>
      </c>
      <c r="G1390" s="25">
        <f>SUMIF(C5:C1332, "FD", E5:E1332)</f>
        <v>0</v>
      </c>
      <c r="H1390" s="2"/>
      <c r="I1390" s="1"/>
    </row>
    <row r="1391">
      <c r="A1391" s="1"/>
      <c r="B1391" s="2"/>
      <c r="C1391" s="44"/>
      <c r="D1391" s="44"/>
      <c r="E1391" s="2"/>
      <c r="F1391" s="44"/>
      <c r="G1391" s="49"/>
      <c r="H1391" s="2"/>
      <c r="I1391" s="1"/>
    </row>
    <row r="1392">
      <c r="A1392" s="1"/>
      <c r="B1392" s="2"/>
      <c r="C1392" s="40" t="s">
        <v>51</v>
      </c>
      <c r="D1392" s="41">
        <f>SUM(D1385:D1386)-SUMIF(C19:C1317,"Reimbursement",E19:E1317)</f>
        <v>0</v>
      </c>
      <c r="E1392" s="2"/>
      <c r="F1392" s="40" t="s">
        <v>51</v>
      </c>
      <c r="G1392" s="41">
        <f>SUM(G1385:G1390)</f>
        <v>0</v>
      </c>
      <c r="H1392" s="2"/>
      <c r="I1392" s="1"/>
    </row>
    <row r="1393">
      <c r="A1393" s="1"/>
      <c r="B1393" s="2"/>
      <c r="C1393" s="2"/>
      <c r="D1393" s="2"/>
      <c r="E1393" s="2"/>
      <c r="F1393" s="2"/>
      <c r="G1393" s="2"/>
      <c r="H1393" s="2"/>
      <c r="I1393" s="1"/>
    </row>
    <row r="1394">
      <c r="A1394" s="1"/>
      <c r="B1394" s="2"/>
      <c r="C1394" s="42" t="s">
        <v>66</v>
      </c>
      <c r="D1394" s="43">
        <f>G1307</f>
        <v>0</v>
      </c>
      <c r="E1394" s="2"/>
      <c r="F1394" s="42" t="s">
        <v>67</v>
      </c>
      <c r="G1394" s="43">
        <f>G1309</f>
        <v>0</v>
      </c>
      <c r="H1394" s="2"/>
      <c r="I1394" s="1"/>
    </row>
    <row r="1395">
      <c r="A1395" s="1"/>
      <c r="B1395" s="2"/>
      <c r="C1395" s="2"/>
      <c r="D1395" s="2"/>
      <c r="E1395" s="2"/>
      <c r="F1395" s="2"/>
      <c r="G1395" s="2"/>
      <c r="H1395" s="2"/>
      <c r="I1395" s="1"/>
    </row>
    <row r="1396">
      <c r="A1396" s="1"/>
      <c r="B1396" s="2"/>
      <c r="C1396" s="2"/>
      <c r="D1396" s="2"/>
      <c r="E1396" s="2"/>
      <c r="F1396" s="2"/>
      <c r="G1396" s="2"/>
      <c r="H1396" s="2"/>
      <c r="I1396" s="1"/>
    </row>
    <row r="1397">
      <c r="A1397" s="1"/>
      <c r="B1397" s="2"/>
      <c r="C1397" s="2"/>
      <c r="D1397" s="2"/>
      <c r="E1397" s="2"/>
      <c r="F1397" s="2"/>
      <c r="G1397" s="2"/>
      <c r="H1397" s="2"/>
      <c r="I1397" s="1"/>
    </row>
    <row r="1398">
      <c r="A1398" s="1"/>
      <c r="B1398" s="2"/>
      <c r="C1398" s="2"/>
      <c r="D1398" s="2"/>
      <c r="E1398" s="2"/>
      <c r="F1398" s="2"/>
      <c r="G1398" s="2"/>
      <c r="H1398" s="2"/>
      <c r="I1398" s="1"/>
    </row>
    <row r="1399">
      <c r="A1399" s="1"/>
      <c r="B1399" s="2"/>
      <c r="C1399" s="2"/>
      <c r="D1399" s="2"/>
      <c r="E1399" s="2"/>
      <c r="F1399" s="2"/>
      <c r="G1399" s="2"/>
      <c r="H1399" s="2"/>
      <c r="I1399" s="1"/>
    </row>
    <row r="1400">
      <c r="A1400" s="1"/>
      <c r="B1400" s="2"/>
      <c r="C1400" s="2"/>
      <c r="D1400" s="2"/>
      <c r="E1400" s="2"/>
      <c r="F1400" s="2"/>
      <c r="G1400" s="2"/>
      <c r="H1400" s="2"/>
      <c r="I1400" s="1"/>
    </row>
    <row r="1401">
      <c r="A1401" s="1"/>
      <c r="B1401" s="2"/>
      <c r="C1401" s="2"/>
      <c r="D1401" s="2"/>
      <c r="E1401" s="2"/>
      <c r="F1401" s="2"/>
      <c r="G1401" s="2"/>
      <c r="H1401" s="2"/>
      <c r="I1401" s="1"/>
    </row>
    <row r="1402">
      <c r="A1402" s="1"/>
      <c r="B1402" s="2"/>
      <c r="C1402" s="2"/>
      <c r="D1402" s="2"/>
      <c r="E1402" s="2"/>
      <c r="F1402" s="2"/>
      <c r="G1402" s="2"/>
      <c r="H1402" s="2"/>
      <c r="I1402" s="1"/>
    </row>
    <row r="1403">
      <c r="A1403" s="1"/>
      <c r="B1403" s="2"/>
      <c r="C1403" s="2"/>
      <c r="D1403" s="2"/>
      <c r="E1403" s="2"/>
      <c r="F1403" s="2"/>
      <c r="G1403" s="2"/>
      <c r="H1403" s="2"/>
      <c r="I1403" s="1"/>
    </row>
    <row r="1404">
      <c r="A1404" s="1"/>
      <c r="B1404" s="2"/>
      <c r="C1404" s="2"/>
      <c r="D1404" s="2"/>
      <c r="E1404" s="2"/>
      <c r="F1404" s="2"/>
      <c r="G1404" s="2"/>
      <c r="H1404" s="2"/>
      <c r="I1404" s="1"/>
    </row>
    <row r="1405">
      <c r="A1405" s="1"/>
      <c r="B1405" s="2"/>
      <c r="C1405" s="2"/>
      <c r="D1405" s="2"/>
      <c r="E1405" s="2"/>
      <c r="F1405" s="2"/>
      <c r="G1405" s="2"/>
      <c r="H1405" s="2"/>
      <c r="I1405" s="1"/>
    </row>
    <row r="1406">
      <c r="A1406" s="1"/>
      <c r="B1406" s="2"/>
      <c r="C1406" s="2"/>
      <c r="D1406" s="2"/>
      <c r="E1406" s="2"/>
      <c r="F1406" s="2"/>
      <c r="G1406" s="2"/>
      <c r="H1406" s="2"/>
      <c r="I1406" s="1"/>
    </row>
    <row r="1407">
      <c r="A1407" s="1"/>
      <c r="B1407" s="2"/>
      <c r="C1407" s="2"/>
      <c r="D1407" s="2"/>
      <c r="E1407" s="2"/>
      <c r="F1407" s="2"/>
      <c r="G1407" s="2"/>
      <c r="H1407" s="2"/>
      <c r="I1407" s="1"/>
    </row>
    <row r="1408">
      <c r="A1408" s="1"/>
      <c r="B1408" s="2"/>
      <c r="C1408" s="2"/>
      <c r="D1408" s="2"/>
      <c r="E1408" s="2"/>
      <c r="F1408" s="2"/>
      <c r="G1408" s="2"/>
      <c r="H1408" s="2"/>
      <c r="I1408" s="1"/>
    </row>
    <row r="1409">
      <c r="A1409" s="1"/>
      <c r="B1409" s="2"/>
      <c r="C1409" s="2"/>
      <c r="D1409" s="2"/>
      <c r="E1409" s="2"/>
      <c r="F1409" s="2"/>
      <c r="G1409" s="2"/>
      <c r="H1409" s="2"/>
      <c r="I1409" s="1"/>
    </row>
    <row r="1410">
      <c r="A1410" s="1"/>
      <c r="B1410" s="2"/>
      <c r="C1410" s="2"/>
      <c r="D1410" s="2"/>
      <c r="E1410" s="2"/>
      <c r="F1410" s="2"/>
      <c r="G1410" s="2"/>
      <c r="H1410" s="2"/>
      <c r="I1410" s="1"/>
    </row>
    <row r="1411">
      <c r="A1411" s="1"/>
      <c r="B1411" s="2"/>
      <c r="C1411" s="2"/>
      <c r="D1411" s="1"/>
      <c r="E1411" s="1"/>
      <c r="F1411" s="2"/>
      <c r="G1411" s="2"/>
      <c r="H1411" s="2"/>
      <c r="I1411" s="1"/>
    </row>
    <row r="1412">
      <c r="A1412" s="1"/>
      <c r="B1412" s="2"/>
      <c r="C1412" s="2"/>
      <c r="D1412" s="1"/>
      <c r="E1412" s="1"/>
      <c r="F1412" s="2"/>
      <c r="G1412" s="2"/>
      <c r="H1412" s="2"/>
      <c r="I1412" s="1"/>
    </row>
    <row r="1413">
      <c r="A1413" s="1"/>
      <c r="B1413" s="2"/>
      <c r="C1413" s="2"/>
      <c r="D1413" s="1"/>
      <c r="E1413" s="1"/>
      <c r="F1413" s="2"/>
      <c r="G1413" s="2"/>
      <c r="H1413" s="2"/>
      <c r="I1413" s="1"/>
    </row>
    <row r="1414">
      <c r="A1414" s="1"/>
      <c r="B1414" s="2"/>
      <c r="C1414" s="2"/>
      <c r="D1414" s="1"/>
      <c r="E1414" s="1"/>
      <c r="F1414" s="2"/>
      <c r="G1414" s="2"/>
      <c r="H1414" s="2"/>
      <c r="I1414" s="1"/>
    </row>
    <row r="1415">
      <c r="A1415" s="1"/>
      <c r="B1415" s="2"/>
      <c r="C1415" s="2"/>
      <c r="D1415" s="1"/>
      <c r="E1415" s="1"/>
      <c r="F1415" s="2"/>
      <c r="G1415" s="2"/>
      <c r="H1415" s="2"/>
      <c r="I1415" s="1"/>
    </row>
    <row r="1416">
      <c r="A1416" s="1"/>
      <c r="B1416" s="2"/>
      <c r="C1416" s="2"/>
      <c r="D1416" s="1"/>
      <c r="E1416" s="1"/>
      <c r="F1416" s="2"/>
      <c r="G1416" s="2"/>
      <c r="H1416" s="2"/>
      <c r="I1416" s="1"/>
    </row>
    <row r="1417">
      <c r="A1417" s="1"/>
      <c r="B1417" s="2"/>
      <c r="C1417" s="2"/>
      <c r="D1417" s="1"/>
      <c r="E1417" s="1"/>
      <c r="F1417" s="2"/>
      <c r="G1417" s="2"/>
      <c r="H1417" s="2"/>
      <c r="I1417" s="1"/>
    </row>
    <row r="1418">
      <c r="A1418" s="1"/>
      <c r="B1418" s="2"/>
      <c r="C1418" s="2"/>
      <c r="D1418" s="1"/>
      <c r="E1418" s="1"/>
      <c r="F1418" s="2"/>
      <c r="G1418" s="2"/>
      <c r="H1418" s="2"/>
      <c r="I1418" s="1"/>
    </row>
    <row r="1419">
      <c r="A1419" s="1"/>
      <c r="B1419" s="2"/>
      <c r="C1419" s="2"/>
      <c r="D1419" s="36" t="s">
        <v>68</v>
      </c>
      <c r="E1419" s="5"/>
      <c r="F1419" s="2"/>
      <c r="G1419" s="2"/>
      <c r="H1419" s="2"/>
      <c r="I1419" s="1"/>
    </row>
    <row r="1420">
      <c r="A1420" s="1"/>
      <c r="B1420" s="2"/>
      <c r="C1420" s="2"/>
      <c r="D1420" s="50" t="s">
        <v>7</v>
      </c>
      <c r="E1420" s="15">
        <f t="shared" ref="E1420:E1425" si="1">H1295</f>
        <v>3303.73</v>
      </c>
      <c r="F1420" s="2"/>
      <c r="G1420" s="2"/>
      <c r="H1420" s="2"/>
      <c r="I1420" s="1"/>
    </row>
    <row r="1421">
      <c r="A1421" s="1"/>
      <c r="B1421" s="2"/>
      <c r="C1421" s="2"/>
      <c r="D1421" s="50" t="s">
        <v>8</v>
      </c>
      <c r="E1421" s="15">
        <f t="shared" si="1"/>
        <v>5928</v>
      </c>
      <c r="F1421" s="2"/>
      <c r="G1421" s="2"/>
      <c r="H1421" s="2"/>
      <c r="I1421" s="1"/>
    </row>
    <row r="1422">
      <c r="A1422" s="1"/>
      <c r="B1422" s="2"/>
      <c r="C1422" s="2"/>
      <c r="D1422" s="50" t="s">
        <v>9</v>
      </c>
      <c r="E1422" s="15">
        <f t="shared" si="1"/>
        <v>1633</v>
      </c>
      <c r="F1422" s="2"/>
      <c r="G1422" s="2"/>
      <c r="H1422" s="2"/>
      <c r="I1422" s="1"/>
    </row>
    <row r="1423">
      <c r="A1423" s="1"/>
      <c r="B1423" s="2"/>
      <c r="C1423" s="2"/>
      <c r="D1423" s="50" t="s">
        <v>10</v>
      </c>
      <c r="E1423" s="15">
        <f t="shared" si="1"/>
        <v>839</v>
      </c>
      <c r="F1423" s="2"/>
      <c r="G1423" s="2"/>
      <c r="H1423" s="2"/>
      <c r="I1423" s="1"/>
    </row>
    <row r="1424">
      <c r="A1424" s="1"/>
      <c r="B1424" s="2"/>
      <c r="C1424" s="2"/>
      <c r="D1424" s="50" t="s">
        <v>11</v>
      </c>
      <c r="E1424" s="15">
        <f t="shared" si="1"/>
        <v>106373.4</v>
      </c>
      <c r="F1424" s="2"/>
      <c r="G1424" s="2"/>
      <c r="H1424" s="2"/>
      <c r="I1424" s="1"/>
    </row>
    <row r="1425">
      <c r="A1425" s="1"/>
      <c r="B1425" s="2"/>
      <c r="C1425" s="2"/>
      <c r="D1425" s="50" t="s">
        <v>12</v>
      </c>
      <c r="E1425" s="15">
        <f t="shared" si="1"/>
        <v>50</v>
      </c>
      <c r="F1425" s="2"/>
      <c r="G1425" s="2"/>
      <c r="H1425" s="2"/>
      <c r="I1425" s="1"/>
    </row>
    <row r="1426">
      <c r="A1426" s="1"/>
      <c r="B1426" s="2"/>
      <c r="C1426" s="2"/>
      <c r="D1426" s="2"/>
      <c r="E1426" s="2"/>
      <c r="F1426" s="2"/>
      <c r="G1426" s="2"/>
      <c r="H1426" s="2"/>
      <c r="I1426" s="1"/>
    </row>
    <row r="1427">
      <c r="A1427" s="1"/>
      <c r="B1427" s="2"/>
      <c r="C1427" s="2"/>
      <c r="D1427" s="51" t="s">
        <v>69</v>
      </c>
      <c r="E1427" s="46">
        <f>SUM(E1420:E1425)</f>
        <v>118127.13</v>
      </c>
      <c r="F1427" s="2"/>
      <c r="G1427" s="2"/>
      <c r="H1427" s="2"/>
      <c r="I1427" s="1"/>
    </row>
    <row r="1428">
      <c r="A1428" s="1"/>
      <c r="B1428" s="2"/>
      <c r="C1428" s="2"/>
      <c r="D1428" s="2"/>
      <c r="E1428" s="2"/>
      <c r="F1428" s="2"/>
      <c r="G1428" s="2"/>
      <c r="H1428" s="2"/>
      <c r="I1428" s="1"/>
    </row>
    <row r="1429">
      <c r="A1429" s="1"/>
      <c r="B1429" s="2"/>
      <c r="C1429" s="2"/>
      <c r="D1429" s="2"/>
      <c r="E1429" s="2"/>
      <c r="F1429" s="2"/>
      <c r="G1429" s="2"/>
      <c r="H1429" s="2"/>
      <c r="I1429" s="1"/>
    </row>
    <row r="1430">
      <c r="A1430" s="1"/>
      <c r="B1430" s="2"/>
      <c r="C1430" s="2"/>
      <c r="D1430" s="2"/>
      <c r="E1430" s="2"/>
      <c r="F1430" s="2"/>
      <c r="G1430" s="2"/>
      <c r="H1430" s="2"/>
      <c r="I1430" s="1"/>
    </row>
    <row r="1431">
      <c r="A1431" s="1"/>
      <c r="B1431" s="2"/>
      <c r="C1431" s="2"/>
      <c r="D1431" s="2"/>
      <c r="E1431" s="2"/>
      <c r="F1431" s="2"/>
      <c r="G1431" s="2"/>
      <c r="H1431" s="2"/>
      <c r="I1431" s="1"/>
    </row>
    <row r="1432">
      <c r="A1432" s="1"/>
      <c r="B1432" s="2"/>
      <c r="C1432" s="2"/>
      <c r="D1432" s="2"/>
      <c r="E1432" s="2"/>
      <c r="F1432" s="2"/>
      <c r="G1432" s="2"/>
      <c r="H1432" s="2"/>
      <c r="I1432" s="1"/>
    </row>
    <row r="1433">
      <c r="A1433" s="1"/>
      <c r="B1433" s="2"/>
      <c r="C1433" s="2"/>
      <c r="D1433" s="2"/>
      <c r="E1433" s="2"/>
      <c r="F1433" s="2"/>
      <c r="G1433" s="2"/>
      <c r="H1433" s="2"/>
      <c r="I1433" s="1"/>
    </row>
    <row r="1434">
      <c r="A1434" s="1"/>
      <c r="B1434" s="2"/>
      <c r="C1434" s="2"/>
      <c r="D1434" s="2"/>
      <c r="E1434" s="2"/>
      <c r="F1434" s="2"/>
      <c r="G1434" s="2"/>
      <c r="H1434" s="2"/>
      <c r="I1434" s="1"/>
    </row>
    <row r="1435">
      <c r="A1435" s="1"/>
      <c r="B1435" s="2"/>
      <c r="C1435" s="2"/>
      <c r="D1435" s="2"/>
      <c r="E1435" s="2"/>
      <c r="F1435" s="2"/>
      <c r="G1435" s="2"/>
      <c r="H1435" s="2"/>
      <c r="I1435" s="1"/>
    </row>
    <row r="1436">
      <c r="A1436" s="1"/>
      <c r="B1436" s="2"/>
      <c r="C1436" s="2"/>
      <c r="D1436" s="2"/>
      <c r="E1436" s="2"/>
      <c r="F1436" s="2"/>
      <c r="G1436" s="2"/>
      <c r="H1436" s="2"/>
      <c r="I1436" s="1"/>
    </row>
    <row r="1437">
      <c r="A1437" s="1"/>
      <c r="B1437" s="2"/>
      <c r="C1437" s="2"/>
      <c r="D1437" s="2"/>
      <c r="E1437" s="2"/>
      <c r="F1437" s="2"/>
      <c r="G1437" s="2"/>
      <c r="H1437" s="2"/>
      <c r="I1437" s="1"/>
    </row>
    <row r="1438">
      <c r="A1438" s="1"/>
      <c r="B1438" s="2"/>
      <c r="C1438" s="2"/>
      <c r="D1438" s="2"/>
      <c r="E1438" s="2"/>
      <c r="F1438" s="2"/>
      <c r="G1438" s="2"/>
      <c r="H1438" s="2"/>
      <c r="I1438" s="1"/>
    </row>
    <row r="1439">
      <c r="A1439" s="1"/>
      <c r="B1439" s="2"/>
      <c r="C1439" s="2"/>
      <c r="D1439" s="2"/>
      <c r="E1439" s="2"/>
      <c r="F1439" s="2"/>
      <c r="G1439" s="2"/>
      <c r="H1439" s="2"/>
      <c r="I1439" s="1"/>
    </row>
    <row r="1440">
      <c r="A1440" s="1"/>
      <c r="B1440" s="2"/>
      <c r="C1440" s="2"/>
      <c r="D1440" s="2"/>
      <c r="E1440" s="2"/>
      <c r="F1440" s="2"/>
      <c r="G1440" s="2"/>
      <c r="H1440" s="2"/>
      <c r="I1440" s="1"/>
    </row>
    <row r="1441">
      <c r="A1441" s="1"/>
      <c r="B1441" s="2"/>
      <c r="C1441" s="2"/>
      <c r="D1441" s="2"/>
      <c r="E1441" s="2"/>
      <c r="F1441" s="2"/>
      <c r="G1441" s="2"/>
      <c r="H1441" s="2"/>
      <c r="I1441" s="1"/>
    </row>
    <row r="1442">
      <c r="A1442" s="1"/>
      <c r="B1442" s="2"/>
      <c r="C1442" s="2"/>
      <c r="D1442" s="2"/>
      <c r="E1442" s="2"/>
      <c r="F1442" s="2"/>
      <c r="G1442" s="2"/>
      <c r="H1442" s="2"/>
      <c r="I1442" s="1"/>
    </row>
    <row r="1443">
      <c r="A1443" s="1"/>
      <c r="B1443" s="2"/>
      <c r="C1443" s="2"/>
      <c r="D1443" s="2"/>
      <c r="E1443" s="2"/>
      <c r="F1443" s="2"/>
      <c r="G1443" s="2"/>
      <c r="H1443" s="2"/>
      <c r="I1443" s="1"/>
    </row>
    <row r="1444">
      <c r="A1444" s="1"/>
      <c r="B1444" s="2"/>
      <c r="C1444" s="2"/>
      <c r="D1444" s="2"/>
      <c r="E1444" s="2"/>
      <c r="F1444" s="2"/>
      <c r="G1444" s="2"/>
      <c r="H1444" s="2"/>
      <c r="I1444" s="1"/>
    </row>
    <row r="1445">
      <c r="A1445" s="1"/>
      <c r="B1445" s="2"/>
      <c r="C1445" s="2"/>
      <c r="D1445" s="2"/>
      <c r="E1445" s="2"/>
      <c r="F1445" s="2"/>
      <c r="G1445" s="2"/>
      <c r="H1445" s="2"/>
      <c r="I1445" s="1"/>
    </row>
    <row r="1446">
      <c r="A1446" s="1"/>
      <c r="B1446" s="2"/>
      <c r="C1446" s="2"/>
      <c r="D1446" s="2"/>
      <c r="E1446" s="2"/>
      <c r="F1446" s="2"/>
      <c r="G1446" s="2"/>
      <c r="H1446" s="2"/>
      <c r="I1446" s="1"/>
    </row>
    <row r="1447">
      <c r="A1447" s="1"/>
      <c r="B1447" s="2"/>
      <c r="C1447" s="2"/>
      <c r="D1447" s="2"/>
      <c r="E1447" s="2"/>
      <c r="F1447" s="2"/>
      <c r="G1447" s="2"/>
      <c r="H1447" s="2"/>
      <c r="I1447" s="1"/>
    </row>
    <row r="1448">
      <c r="A1448" s="1"/>
      <c r="B1448" s="2"/>
      <c r="C1448" s="2"/>
      <c r="D1448" s="2"/>
      <c r="E1448" s="2"/>
      <c r="F1448" s="2"/>
      <c r="G1448" s="2"/>
      <c r="H1448" s="2"/>
      <c r="I1448" s="1"/>
    </row>
    <row r="1449">
      <c r="A1449" s="1"/>
      <c r="B1449" s="2"/>
      <c r="C1449" s="2"/>
      <c r="D1449" s="2"/>
      <c r="E1449" s="2"/>
      <c r="F1449" s="2"/>
      <c r="G1449" s="2"/>
      <c r="H1449" s="2"/>
      <c r="I1449" s="1"/>
    </row>
    <row r="1450">
      <c r="A1450" s="1"/>
      <c r="B1450" s="2"/>
      <c r="C1450" s="2"/>
      <c r="D1450" s="2"/>
      <c r="E1450" s="2"/>
      <c r="F1450" s="2"/>
      <c r="G1450" s="2"/>
      <c r="H1450" s="2"/>
      <c r="I1450" s="1"/>
    </row>
    <row r="1451">
      <c r="A1451" s="1"/>
      <c r="B1451" s="2"/>
      <c r="C1451" s="2"/>
      <c r="D1451" s="2"/>
      <c r="E1451" s="2"/>
      <c r="F1451" s="2"/>
      <c r="G1451" s="2"/>
      <c r="H1451" s="2"/>
      <c r="I1451" s="1"/>
    </row>
    <row r="1452">
      <c r="A1452" s="1"/>
      <c r="B1452" s="2"/>
      <c r="C1452" s="2"/>
      <c r="D1452" s="2"/>
      <c r="E1452" s="2"/>
      <c r="F1452" s="2"/>
      <c r="G1452" s="2"/>
      <c r="H1452" s="2"/>
      <c r="I1452" s="1"/>
    </row>
    <row r="1453">
      <c r="A1453" s="1"/>
      <c r="B1453" s="2"/>
      <c r="C1453" s="2"/>
      <c r="D1453" s="2"/>
      <c r="E1453" s="2"/>
      <c r="F1453" s="2"/>
      <c r="G1453" s="2"/>
      <c r="H1453" s="2"/>
      <c r="I1453" s="1"/>
    </row>
    <row r="1454">
      <c r="A1454" s="1"/>
      <c r="B1454" s="2"/>
      <c r="C1454" s="2"/>
      <c r="D1454" s="2"/>
      <c r="E1454" s="2"/>
      <c r="F1454" s="2"/>
      <c r="G1454" s="2"/>
      <c r="H1454" s="2"/>
      <c r="I1454" s="1"/>
    </row>
    <row r="1455">
      <c r="A1455" s="1"/>
      <c r="B1455" s="2"/>
      <c r="C1455" s="2"/>
      <c r="D1455" s="2"/>
      <c r="E1455" s="2"/>
      <c r="F1455" s="2"/>
      <c r="G1455" s="2"/>
      <c r="H1455" s="2"/>
      <c r="I1455" s="1"/>
    </row>
    <row r="1456">
      <c r="A1456" s="1"/>
      <c r="B1456" s="2"/>
      <c r="C1456" s="2"/>
      <c r="D1456" s="2"/>
      <c r="E1456" s="2"/>
      <c r="F1456" s="2"/>
      <c r="G1456" s="2"/>
      <c r="H1456" s="2"/>
      <c r="I1456" s="1"/>
    </row>
    <row r="1457">
      <c r="A1457" s="1"/>
      <c r="B1457" s="2"/>
      <c r="C1457" s="2"/>
      <c r="D1457" s="2"/>
      <c r="E1457" s="2"/>
      <c r="F1457" s="2"/>
      <c r="G1457" s="2"/>
      <c r="H1457" s="2"/>
      <c r="I1457" s="1"/>
    </row>
    <row r="1458">
      <c r="A1458" s="1"/>
      <c r="B1458" s="2"/>
      <c r="C1458" s="2"/>
      <c r="D1458" s="2"/>
      <c r="E1458" s="2"/>
      <c r="F1458" s="2"/>
      <c r="G1458" s="2"/>
      <c r="H1458" s="2"/>
      <c r="I1458" s="1"/>
    </row>
    <row r="1459">
      <c r="A1459" s="1"/>
      <c r="B1459" s="2"/>
      <c r="C1459" s="2"/>
      <c r="D1459" s="2"/>
      <c r="E1459" s="2"/>
      <c r="F1459" s="2"/>
      <c r="G1459" s="2"/>
      <c r="H1459" s="2"/>
      <c r="I1459" s="1"/>
    </row>
    <row r="1460">
      <c r="A1460" s="1"/>
      <c r="B1460" s="2"/>
      <c r="C1460" s="2"/>
      <c r="D1460" s="2"/>
      <c r="E1460" s="2"/>
      <c r="F1460" s="2"/>
      <c r="G1460" s="2"/>
      <c r="H1460" s="2"/>
      <c r="I1460" s="1"/>
    </row>
    <row r="1461">
      <c r="A1461" s="1"/>
      <c r="B1461" s="2"/>
      <c r="C1461" s="2"/>
      <c r="D1461" s="2"/>
      <c r="E1461" s="2"/>
      <c r="F1461" s="2"/>
      <c r="G1461" s="2"/>
      <c r="H1461" s="2"/>
      <c r="I1461" s="1"/>
    </row>
    <row r="1462">
      <c r="A1462" s="1"/>
      <c r="B1462" s="2"/>
      <c r="C1462" s="2"/>
      <c r="D1462" s="2"/>
      <c r="E1462" s="2"/>
      <c r="F1462" s="2"/>
      <c r="G1462" s="2"/>
      <c r="H1462" s="2"/>
      <c r="I1462" s="1"/>
    </row>
    <row r="1463">
      <c r="A1463" s="1"/>
      <c r="B1463" s="2"/>
      <c r="C1463" s="2"/>
      <c r="D1463" s="2"/>
      <c r="E1463" s="2"/>
      <c r="F1463" s="2"/>
      <c r="G1463" s="2"/>
      <c r="H1463" s="2"/>
      <c r="I1463" s="1"/>
    </row>
    <row r="1464">
      <c r="A1464" s="1"/>
      <c r="B1464" s="2"/>
      <c r="C1464" s="2"/>
      <c r="D1464" s="2"/>
      <c r="E1464" s="2"/>
      <c r="F1464" s="2"/>
      <c r="G1464" s="2"/>
      <c r="H1464" s="2"/>
      <c r="I1464" s="1"/>
    </row>
    <row r="1465">
      <c r="A1465" s="1"/>
      <c r="B1465" s="2"/>
      <c r="C1465" s="2"/>
      <c r="D1465" s="2"/>
      <c r="E1465" s="2"/>
      <c r="F1465" s="2"/>
      <c r="G1465" s="2"/>
      <c r="H1465" s="2"/>
      <c r="I1465" s="1"/>
    </row>
    <row r="1466">
      <c r="A1466" s="1"/>
      <c r="B1466" s="2"/>
      <c r="C1466" s="2"/>
      <c r="D1466" s="2"/>
      <c r="E1466" s="2"/>
      <c r="F1466" s="2"/>
      <c r="G1466" s="2"/>
      <c r="H1466" s="2"/>
      <c r="I1466" s="1"/>
    </row>
    <row r="1467">
      <c r="A1467" s="1"/>
      <c r="B1467" s="2"/>
      <c r="C1467" s="2"/>
      <c r="D1467" s="2"/>
      <c r="E1467" s="2"/>
      <c r="F1467" s="2"/>
      <c r="G1467" s="2"/>
      <c r="H1467" s="2"/>
      <c r="I1467" s="1"/>
    </row>
    <row r="1468">
      <c r="A1468" s="1"/>
      <c r="B1468" s="2"/>
      <c r="C1468" s="2"/>
      <c r="D1468" s="2"/>
      <c r="E1468" s="2"/>
      <c r="F1468" s="2"/>
      <c r="G1468" s="2"/>
      <c r="H1468" s="2"/>
      <c r="I1468" s="1"/>
    </row>
    <row r="1469">
      <c r="A1469" s="1"/>
      <c r="B1469" s="2"/>
      <c r="C1469" s="2"/>
      <c r="D1469" s="2"/>
      <c r="E1469" s="2"/>
      <c r="F1469" s="2"/>
      <c r="G1469" s="2"/>
      <c r="H1469" s="2"/>
      <c r="I1469" s="1"/>
    </row>
    <row r="1470">
      <c r="A1470" s="1"/>
      <c r="B1470" s="2"/>
      <c r="C1470" s="2"/>
      <c r="D1470" s="2"/>
      <c r="E1470" s="2"/>
      <c r="F1470" s="2"/>
      <c r="G1470" s="2"/>
      <c r="H1470" s="2"/>
      <c r="I1470" s="1"/>
    </row>
    <row r="1471">
      <c r="A1471" s="1"/>
      <c r="B1471" s="2"/>
      <c r="C1471" s="2"/>
      <c r="D1471" s="2"/>
      <c r="E1471" s="2"/>
      <c r="F1471" s="2"/>
      <c r="G1471" s="2"/>
      <c r="H1471" s="2"/>
      <c r="I1471" s="1"/>
    </row>
    <row r="1472">
      <c r="A1472" s="1"/>
      <c r="B1472" s="2"/>
      <c r="C1472" s="2"/>
      <c r="D1472" s="2"/>
      <c r="E1472" s="2"/>
      <c r="F1472" s="2"/>
      <c r="G1472" s="2"/>
      <c r="H1472" s="2"/>
      <c r="I1472" s="1"/>
    </row>
    <row r="1473">
      <c r="A1473" s="1"/>
      <c r="B1473" s="2"/>
      <c r="C1473" s="2"/>
      <c r="D1473" s="2"/>
      <c r="E1473" s="2"/>
      <c r="F1473" s="2"/>
      <c r="G1473" s="2"/>
      <c r="H1473" s="2"/>
      <c r="I1473" s="1"/>
    </row>
    <row r="1474">
      <c r="A1474" s="1"/>
      <c r="B1474" s="2"/>
      <c r="C1474" s="2"/>
      <c r="D1474" s="2"/>
      <c r="E1474" s="2"/>
      <c r="F1474" s="2"/>
      <c r="G1474" s="2"/>
      <c r="H1474" s="2"/>
      <c r="I1474" s="1"/>
    </row>
    <row r="1475">
      <c r="A1475" s="1"/>
      <c r="B1475" s="2"/>
      <c r="C1475" s="2"/>
      <c r="D1475" s="2"/>
      <c r="E1475" s="2"/>
      <c r="F1475" s="2"/>
      <c r="G1475" s="2"/>
      <c r="H1475" s="2"/>
      <c r="I1475" s="1"/>
    </row>
    <row r="1476">
      <c r="A1476" s="1"/>
      <c r="B1476" s="2"/>
      <c r="C1476" s="2"/>
      <c r="D1476" s="2"/>
      <c r="E1476" s="2"/>
      <c r="F1476" s="2"/>
      <c r="G1476" s="2"/>
      <c r="H1476" s="2"/>
      <c r="I1476" s="1"/>
    </row>
    <row r="1477">
      <c r="A1477" s="1"/>
      <c r="B1477" s="2"/>
      <c r="C1477" s="2"/>
      <c r="D1477" s="2"/>
      <c r="E1477" s="2"/>
      <c r="F1477" s="2"/>
      <c r="G1477" s="2"/>
      <c r="H1477" s="2"/>
      <c r="I1477" s="1"/>
    </row>
    <row r="1478">
      <c r="A1478" s="1"/>
      <c r="B1478" s="2"/>
      <c r="C1478" s="2"/>
      <c r="D1478" s="2"/>
      <c r="E1478" s="2"/>
      <c r="F1478" s="2"/>
      <c r="G1478" s="2"/>
      <c r="H1478" s="2"/>
      <c r="I1478" s="1"/>
    </row>
    <row r="1479">
      <c r="A1479" s="1"/>
      <c r="B1479" s="2"/>
      <c r="C1479" s="2"/>
      <c r="D1479" s="2"/>
      <c r="E1479" s="2"/>
      <c r="F1479" s="2"/>
      <c r="G1479" s="2"/>
      <c r="H1479" s="2"/>
      <c r="I1479" s="1"/>
    </row>
    <row r="1480">
      <c r="A1480" s="1"/>
      <c r="B1480" s="2"/>
      <c r="C1480" s="2"/>
      <c r="D1480" s="2"/>
      <c r="E1480" s="2"/>
      <c r="F1480" s="2"/>
      <c r="G1480" s="2"/>
      <c r="H1480" s="2"/>
      <c r="I1480" s="1"/>
    </row>
    <row r="1481">
      <c r="A1481" s="1"/>
      <c r="B1481" s="2"/>
      <c r="C1481" s="2"/>
      <c r="D1481" s="2"/>
      <c r="E1481" s="2"/>
      <c r="F1481" s="2"/>
      <c r="G1481" s="2"/>
      <c r="H1481" s="2"/>
      <c r="I1481" s="1"/>
    </row>
    <row r="1482">
      <c r="A1482" s="1"/>
      <c r="B1482" s="2"/>
      <c r="C1482" s="2"/>
      <c r="D1482" s="2"/>
      <c r="E1482" s="2"/>
      <c r="F1482" s="2"/>
      <c r="G1482" s="2"/>
      <c r="H1482" s="2"/>
      <c r="I1482" s="1"/>
    </row>
    <row r="1483">
      <c r="A1483" s="1"/>
      <c r="B1483" s="2"/>
      <c r="C1483" s="2"/>
      <c r="D1483" s="2"/>
      <c r="E1483" s="2"/>
      <c r="F1483" s="2"/>
      <c r="G1483" s="2"/>
      <c r="H1483" s="2"/>
      <c r="I1483" s="1"/>
    </row>
    <row r="1484">
      <c r="A1484" s="1"/>
      <c r="B1484" s="2"/>
      <c r="C1484" s="2"/>
      <c r="D1484" s="2"/>
      <c r="E1484" s="2"/>
      <c r="F1484" s="2"/>
      <c r="G1484" s="2"/>
      <c r="H1484" s="2"/>
      <c r="I1484" s="1"/>
    </row>
    <row r="1485">
      <c r="A1485" s="1"/>
      <c r="B1485" s="2"/>
      <c r="C1485" s="2"/>
      <c r="D1485" s="2"/>
      <c r="E1485" s="2"/>
      <c r="F1485" s="2"/>
      <c r="G1485" s="2"/>
      <c r="H1485" s="2"/>
      <c r="I1485" s="1"/>
    </row>
    <row r="1486">
      <c r="A1486" s="1"/>
      <c r="B1486" s="2"/>
      <c r="C1486" s="2"/>
      <c r="D1486" s="2"/>
      <c r="E1486" s="2"/>
      <c r="F1486" s="2"/>
      <c r="G1486" s="2"/>
      <c r="H1486" s="2"/>
      <c r="I1486" s="1"/>
    </row>
    <row r="1487">
      <c r="A1487" s="1"/>
      <c r="B1487" s="2"/>
      <c r="C1487" s="2"/>
      <c r="D1487" s="2"/>
      <c r="E1487" s="2"/>
      <c r="F1487" s="2"/>
      <c r="G1487" s="2"/>
      <c r="H1487" s="2"/>
      <c r="I1487" s="1"/>
    </row>
    <row r="1488">
      <c r="A1488" s="1"/>
      <c r="B1488" s="2"/>
      <c r="C1488" s="2"/>
      <c r="D1488" s="2"/>
      <c r="E1488" s="2"/>
      <c r="F1488" s="2"/>
      <c r="G1488" s="2"/>
      <c r="H1488" s="2"/>
      <c r="I1488" s="1"/>
    </row>
    <row r="1489">
      <c r="A1489" s="1"/>
      <c r="B1489" s="2"/>
      <c r="C1489" s="2"/>
      <c r="D1489" s="2"/>
      <c r="E1489" s="2"/>
      <c r="F1489" s="2"/>
      <c r="G1489" s="2"/>
      <c r="H1489" s="2"/>
      <c r="I1489" s="1"/>
    </row>
    <row r="1490">
      <c r="A1490" s="1"/>
      <c r="B1490" s="2"/>
      <c r="C1490" s="2"/>
      <c r="D1490" s="2"/>
      <c r="E1490" s="2"/>
      <c r="F1490" s="2"/>
      <c r="G1490" s="2"/>
      <c r="H1490" s="2"/>
      <c r="I1490" s="1"/>
    </row>
    <row r="1491">
      <c r="A1491" s="1"/>
      <c r="B1491" s="2"/>
      <c r="C1491" s="2"/>
      <c r="D1491" s="2"/>
      <c r="E1491" s="2"/>
      <c r="F1491" s="2"/>
      <c r="G1491" s="2"/>
      <c r="H1491" s="2"/>
      <c r="I1491" s="1"/>
    </row>
    <row r="1492">
      <c r="A1492" s="1"/>
      <c r="B1492" s="2"/>
      <c r="C1492" s="2"/>
      <c r="D1492" s="2"/>
      <c r="E1492" s="2"/>
      <c r="F1492" s="2"/>
      <c r="G1492" s="2"/>
      <c r="H1492" s="2"/>
      <c r="I1492" s="1"/>
    </row>
    <row r="1493">
      <c r="A1493" s="1"/>
      <c r="B1493" s="2"/>
      <c r="C1493" s="2"/>
      <c r="D1493" s="2"/>
      <c r="E1493" s="2"/>
      <c r="F1493" s="2"/>
      <c r="G1493" s="2"/>
      <c r="H1493" s="2"/>
      <c r="I1493" s="1"/>
    </row>
    <row r="1494">
      <c r="A1494" s="1"/>
      <c r="B1494" s="2"/>
      <c r="C1494" s="2"/>
      <c r="D1494" s="2"/>
      <c r="E1494" s="2"/>
      <c r="F1494" s="2"/>
      <c r="G1494" s="2"/>
      <c r="H1494" s="2"/>
      <c r="I1494" s="1"/>
    </row>
    <row r="1495">
      <c r="A1495" s="1"/>
      <c r="B1495" s="2"/>
      <c r="C1495" s="2"/>
      <c r="D1495" s="2"/>
      <c r="E1495" s="2"/>
      <c r="F1495" s="2"/>
      <c r="G1495" s="2"/>
      <c r="H1495" s="2"/>
      <c r="I1495" s="1"/>
    </row>
    <row r="1496">
      <c r="A1496" s="1"/>
      <c r="B1496" s="2"/>
      <c r="C1496" s="2"/>
      <c r="D1496" s="2"/>
      <c r="E1496" s="2"/>
      <c r="F1496" s="2"/>
      <c r="G1496" s="2"/>
      <c r="H1496" s="2"/>
      <c r="I1496" s="1"/>
    </row>
    <row r="1497">
      <c r="A1497" s="1"/>
      <c r="B1497" s="2"/>
      <c r="C1497" s="2"/>
      <c r="D1497" s="2"/>
      <c r="E1497" s="2"/>
      <c r="F1497" s="2"/>
      <c r="G1497" s="2"/>
      <c r="H1497" s="2"/>
      <c r="I1497" s="1"/>
    </row>
    <row r="1498">
      <c r="A1498" s="1"/>
      <c r="B1498" s="2"/>
      <c r="C1498" s="2"/>
      <c r="D1498" s="2"/>
      <c r="E1498" s="2"/>
      <c r="F1498" s="2"/>
      <c r="G1498" s="2"/>
      <c r="H1498" s="2"/>
      <c r="I1498" s="1"/>
    </row>
    <row r="1499">
      <c r="A1499" s="1"/>
      <c r="B1499" s="2"/>
      <c r="C1499" s="2"/>
      <c r="D1499" s="2"/>
      <c r="E1499" s="2"/>
      <c r="F1499" s="2"/>
      <c r="G1499" s="2"/>
      <c r="H1499" s="2"/>
      <c r="I1499" s="1"/>
    </row>
    <row r="1500">
      <c r="A1500" s="1"/>
      <c r="B1500" s="2"/>
      <c r="C1500" s="2"/>
      <c r="D1500" s="2"/>
      <c r="E1500" s="2"/>
      <c r="F1500" s="2"/>
      <c r="G1500" s="2"/>
      <c r="H1500" s="2"/>
      <c r="I1500" s="1"/>
    </row>
    <row r="1501">
      <c r="A1501" s="1"/>
      <c r="B1501" s="2"/>
      <c r="C1501" s="2"/>
      <c r="D1501" s="2"/>
      <c r="E1501" s="2"/>
      <c r="F1501" s="2"/>
      <c r="G1501" s="2"/>
      <c r="H1501" s="2"/>
      <c r="I1501" s="1"/>
    </row>
    <row r="1502">
      <c r="A1502" s="1"/>
      <c r="B1502" s="2"/>
      <c r="C1502" s="2"/>
      <c r="D1502" s="2"/>
      <c r="E1502" s="2"/>
      <c r="F1502" s="2"/>
      <c r="G1502" s="2"/>
      <c r="H1502" s="2"/>
      <c r="I1502" s="1"/>
    </row>
    <row r="1503">
      <c r="A1503" s="1"/>
      <c r="B1503" s="2"/>
      <c r="C1503" s="2"/>
      <c r="D1503" s="2"/>
      <c r="E1503" s="2"/>
      <c r="F1503" s="2"/>
      <c r="G1503" s="2"/>
      <c r="H1503" s="2"/>
      <c r="I1503" s="1"/>
    </row>
  </sheetData>
  <mergeCells count="780">
    <mergeCell ref="B60:F60"/>
    <mergeCell ref="B65:D65"/>
    <mergeCell ref="B66:F66"/>
    <mergeCell ref="B71:D71"/>
    <mergeCell ref="B72:F72"/>
    <mergeCell ref="B77:D77"/>
    <mergeCell ref="B78:F78"/>
    <mergeCell ref="B238:F238"/>
    <mergeCell ref="B243:D243"/>
    <mergeCell ref="A45:A87"/>
    <mergeCell ref="A88:A130"/>
    <mergeCell ref="A131:A173"/>
    <mergeCell ref="A174:A216"/>
    <mergeCell ref="B231:F231"/>
    <mergeCell ref="B232:F232"/>
    <mergeCell ref="B250:F250"/>
    <mergeCell ref="B244:F244"/>
    <mergeCell ref="B249:D249"/>
    <mergeCell ref="B261:F261"/>
    <mergeCell ref="B273:D273"/>
    <mergeCell ref="B274:F274"/>
    <mergeCell ref="B275:F275"/>
    <mergeCell ref="B281:F281"/>
    <mergeCell ref="B280:D280"/>
    <mergeCell ref="B286:D286"/>
    <mergeCell ref="B287:F287"/>
    <mergeCell ref="B292:D292"/>
    <mergeCell ref="B293:F293"/>
    <mergeCell ref="B304:F304"/>
    <mergeCell ref="B316:D316"/>
    <mergeCell ref="B531:D531"/>
    <mergeCell ref="B532:F532"/>
    <mergeCell ref="B495:D495"/>
    <mergeCell ref="B496:F496"/>
    <mergeCell ref="B501:D501"/>
    <mergeCell ref="B502:F502"/>
    <mergeCell ref="B507:D507"/>
    <mergeCell ref="B508:F508"/>
    <mergeCell ref="B519:F519"/>
    <mergeCell ref="B317:F317"/>
    <mergeCell ref="B318:F318"/>
    <mergeCell ref="B323:D323"/>
    <mergeCell ref="B324:F324"/>
    <mergeCell ref="B329:D329"/>
    <mergeCell ref="B330:F330"/>
    <mergeCell ref="B335:D335"/>
    <mergeCell ref="B336:F336"/>
    <mergeCell ref="B347:F347"/>
    <mergeCell ref="B359:D359"/>
    <mergeCell ref="B360:F360"/>
    <mergeCell ref="B361:F361"/>
    <mergeCell ref="B366:D366"/>
    <mergeCell ref="B367:F367"/>
    <mergeCell ref="B387:H388"/>
    <mergeCell ref="B389:H389"/>
    <mergeCell ref="B430:H431"/>
    <mergeCell ref="B432:H432"/>
    <mergeCell ref="B473:H474"/>
    <mergeCell ref="B475:H475"/>
    <mergeCell ref="B516:H517"/>
    <mergeCell ref="B533:F533"/>
    <mergeCell ref="B538:D538"/>
    <mergeCell ref="B539:F539"/>
    <mergeCell ref="B544:D544"/>
    <mergeCell ref="B545:F545"/>
    <mergeCell ref="B550:D550"/>
    <mergeCell ref="B561:H561"/>
    <mergeCell ref="B562:F562"/>
    <mergeCell ref="G963:H963"/>
    <mergeCell ref="G964:H964"/>
    <mergeCell ref="G965:H965"/>
    <mergeCell ref="G966:H988"/>
    <mergeCell ref="G1000:H1000"/>
    <mergeCell ref="G1001:H1001"/>
    <mergeCell ref="G1002:H1002"/>
    <mergeCell ref="G1003:H1003"/>
    <mergeCell ref="G1007:H1007"/>
    <mergeCell ref="G1008:H1008"/>
    <mergeCell ref="G1009:H1031"/>
    <mergeCell ref="G1035:H1036"/>
    <mergeCell ref="G1043:H1043"/>
    <mergeCell ref="G1046:H1046"/>
    <mergeCell ref="G1049:H1049"/>
    <mergeCell ref="G1050:H1050"/>
    <mergeCell ref="G1051:H1051"/>
    <mergeCell ref="G1052:H1074"/>
    <mergeCell ref="B1060:D1060"/>
    <mergeCell ref="B1061:F1061"/>
    <mergeCell ref="B1066:D1066"/>
    <mergeCell ref="B1067:F1067"/>
    <mergeCell ref="B1075:H1076"/>
    <mergeCell ref="B1077:H1077"/>
    <mergeCell ref="B1078:F1078"/>
    <mergeCell ref="G1078:H1079"/>
    <mergeCell ref="G1086:H1086"/>
    <mergeCell ref="G1087:H1087"/>
    <mergeCell ref="G958:H958"/>
    <mergeCell ref="G959:H959"/>
    <mergeCell ref="B961:D961"/>
    <mergeCell ref="G961:H961"/>
    <mergeCell ref="B962:F962"/>
    <mergeCell ref="G962:H962"/>
    <mergeCell ref="B963:F963"/>
    <mergeCell ref="B968:D968"/>
    <mergeCell ref="B969:F969"/>
    <mergeCell ref="B974:D974"/>
    <mergeCell ref="B975:F975"/>
    <mergeCell ref="B980:D980"/>
    <mergeCell ref="B981:F981"/>
    <mergeCell ref="B989:H990"/>
    <mergeCell ref="B991:H991"/>
    <mergeCell ref="B992:F992"/>
    <mergeCell ref="G992:H993"/>
    <mergeCell ref="B1004:D1004"/>
    <mergeCell ref="G1004:H1004"/>
    <mergeCell ref="B1005:F1005"/>
    <mergeCell ref="G1005:H1005"/>
    <mergeCell ref="B1024:F1024"/>
    <mergeCell ref="B1032:H1033"/>
    <mergeCell ref="B1034:H1034"/>
    <mergeCell ref="B1035:F1035"/>
    <mergeCell ref="B1006:F1006"/>
    <mergeCell ref="G1006:H1006"/>
    <mergeCell ref="B1011:D1011"/>
    <mergeCell ref="B1012:F1012"/>
    <mergeCell ref="B1017:D1017"/>
    <mergeCell ref="B1018:F1018"/>
    <mergeCell ref="B1023:D1023"/>
    <mergeCell ref="I1005:I1047"/>
    <mergeCell ref="I1048:I1090"/>
    <mergeCell ref="G1088:H1088"/>
    <mergeCell ref="G1089:H1089"/>
    <mergeCell ref="B1090:D1090"/>
    <mergeCell ref="G1090:H1090"/>
    <mergeCell ref="G1044:H1044"/>
    <mergeCell ref="G1045:H1045"/>
    <mergeCell ref="B1047:D1047"/>
    <mergeCell ref="G1047:H1047"/>
    <mergeCell ref="B1048:F1048"/>
    <mergeCell ref="G1048:H1048"/>
    <mergeCell ref="B1049:F1049"/>
    <mergeCell ref="G1093:H1093"/>
    <mergeCell ref="G1094:H1094"/>
    <mergeCell ref="B1092:F1092"/>
    <mergeCell ref="B1097:D1097"/>
    <mergeCell ref="B1098:F1098"/>
    <mergeCell ref="B1103:D1103"/>
    <mergeCell ref="B1104:F1104"/>
    <mergeCell ref="B1109:D1109"/>
    <mergeCell ref="B1120:H1120"/>
    <mergeCell ref="B1121:F1121"/>
    <mergeCell ref="G1121:H1122"/>
    <mergeCell ref="G1129:H1129"/>
    <mergeCell ref="B1196:F1196"/>
    <mergeCell ref="B1204:H1205"/>
    <mergeCell ref="G1180:H1180"/>
    <mergeCell ref="G1181:H1203"/>
    <mergeCell ref="B1183:D1183"/>
    <mergeCell ref="B1184:F1184"/>
    <mergeCell ref="B1189:D1189"/>
    <mergeCell ref="B1190:F1190"/>
    <mergeCell ref="B1195:D1195"/>
    <mergeCell ref="B1110:F1110"/>
    <mergeCell ref="B1118:H1119"/>
    <mergeCell ref="B1054:D1054"/>
    <mergeCell ref="B1055:F1055"/>
    <mergeCell ref="B1091:F1091"/>
    <mergeCell ref="G1091:H1091"/>
    <mergeCell ref="I1091:I1133"/>
    <mergeCell ref="G1092:H1092"/>
    <mergeCell ref="G1095:H1117"/>
    <mergeCell ref="B1140:D1140"/>
    <mergeCell ref="B1146:D1146"/>
    <mergeCell ref="B1147:F1147"/>
    <mergeCell ref="B1152:D1152"/>
    <mergeCell ref="B1153:F1153"/>
    <mergeCell ref="B1161:H1162"/>
    <mergeCell ref="B1163:H1163"/>
    <mergeCell ref="B1164:F1164"/>
    <mergeCell ref="G1132:H1132"/>
    <mergeCell ref="B1133:D1133"/>
    <mergeCell ref="G1133:H1133"/>
    <mergeCell ref="B1134:F1134"/>
    <mergeCell ref="G1134:H1134"/>
    <mergeCell ref="B1135:F1135"/>
    <mergeCell ref="B1141:F1141"/>
    <mergeCell ref="I1134:I1176"/>
    <mergeCell ref="I1177:I1219"/>
    <mergeCell ref="G1130:H1130"/>
    <mergeCell ref="G1131:H1131"/>
    <mergeCell ref="G1135:H1135"/>
    <mergeCell ref="G1136:H1136"/>
    <mergeCell ref="G1137:H1137"/>
    <mergeCell ref="G1138:H1160"/>
    <mergeCell ref="G1175:H1175"/>
    <mergeCell ref="G1217:H1217"/>
    <mergeCell ref="G1218:H1218"/>
    <mergeCell ref="B1219:D1219"/>
    <mergeCell ref="G1219:H1219"/>
    <mergeCell ref="G1164:H1165"/>
    <mergeCell ref="G1172:H1172"/>
    <mergeCell ref="B1206:H1206"/>
    <mergeCell ref="B1207:F1207"/>
    <mergeCell ref="G1207:H1208"/>
    <mergeCell ref="G1215:H1215"/>
    <mergeCell ref="G1216:H1216"/>
    <mergeCell ref="G1264:H1264"/>
    <mergeCell ref="G1265:H1265"/>
    <mergeCell ref="G1266:H1266"/>
    <mergeCell ref="G1267:H1289"/>
    <mergeCell ref="B1275:D1275"/>
    <mergeCell ref="B1276:F1276"/>
    <mergeCell ref="B1281:D1281"/>
    <mergeCell ref="B1282:F1282"/>
    <mergeCell ref="B1290:H1291"/>
    <mergeCell ref="B1292:H1292"/>
    <mergeCell ref="B1293:F1293"/>
    <mergeCell ref="G1293:H1294"/>
    <mergeCell ref="G1301:H1301"/>
    <mergeCell ref="G1302:H1302"/>
    <mergeCell ref="G1173:H1173"/>
    <mergeCell ref="G1174:H1174"/>
    <mergeCell ref="B1176:D1176"/>
    <mergeCell ref="G1176:H1176"/>
    <mergeCell ref="B1177:F1177"/>
    <mergeCell ref="G1177:H1177"/>
    <mergeCell ref="B1178:F1178"/>
    <mergeCell ref="B1238:D1238"/>
    <mergeCell ref="B1239:F1239"/>
    <mergeCell ref="B1247:H1248"/>
    <mergeCell ref="B1249:H1249"/>
    <mergeCell ref="B1250:F1250"/>
    <mergeCell ref="B1220:F1220"/>
    <mergeCell ref="G1220:H1220"/>
    <mergeCell ref="B1221:F1221"/>
    <mergeCell ref="B1226:D1226"/>
    <mergeCell ref="B1227:F1227"/>
    <mergeCell ref="B1232:D1232"/>
    <mergeCell ref="B1233:F1233"/>
    <mergeCell ref="G1250:H1251"/>
    <mergeCell ref="G1258:H1258"/>
    <mergeCell ref="I1220:I1262"/>
    <mergeCell ref="I1263:I1305"/>
    <mergeCell ref="G1178:H1178"/>
    <mergeCell ref="G1179:H1179"/>
    <mergeCell ref="G1221:H1221"/>
    <mergeCell ref="G1222:H1222"/>
    <mergeCell ref="G1223:H1223"/>
    <mergeCell ref="G1224:H1246"/>
    <mergeCell ref="G1261:H1261"/>
    <mergeCell ref="G1303:H1303"/>
    <mergeCell ref="G1304:H1304"/>
    <mergeCell ref="B1305:D1305"/>
    <mergeCell ref="G1305:H1305"/>
    <mergeCell ref="G20:H42"/>
    <mergeCell ref="B45:H45"/>
    <mergeCell ref="G99:H99"/>
    <mergeCell ref="G100:H100"/>
    <mergeCell ref="B101:D101"/>
    <mergeCell ref="G101:H101"/>
    <mergeCell ref="A2:A44"/>
    <mergeCell ref="B2:H2"/>
    <mergeCell ref="I2:I58"/>
    <mergeCell ref="B3:F3"/>
    <mergeCell ref="G3:H4"/>
    <mergeCell ref="G11:H11"/>
    <mergeCell ref="I59:I101"/>
    <mergeCell ref="B86:H87"/>
    <mergeCell ref="B88:H88"/>
    <mergeCell ref="B89:F89"/>
    <mergeCell ref="G89:H90"/>
    <mergeCell ref="G97:H97"/>
    <mergeCell ref="G98:H98"/>
    <mergeCell ref="B102:F102"/>
    <mergeCell ref="G102:H102"/>
    <mergeCell ref="B103:F103"/>
    <mergeCell ref="B108:D108"/>
    <mergeCell ref="B109:F109"/>
    <mergeCell ref="B114:D114"/>
    <mergeCell ref="B115:F115"/>
    <mergeCell ref="B120:D120"/>
    <mergeCell ref="B121:F121"/>
    <mergeCell ref="B129:H130"/>
    <mergeCell ref="B131:H131"/>
    <mergeCell ref="B132:F132"/>
    <mergeCell ref="G60:H60"/>
    <mergeCell ref="G61:H61"/>
    <mergeCell ref="G218:H219"/>
    <mergeCell ref="G226:H226"/>
    <mergeCell ref="G227:H227"/>
    <mergeCell ref="G228:H228"/>
    <mergeCell ref="G229:H229"/>
    <mergeCell ref="B230:D230"/>
    <mergeCell ref="B237:D237"/>
    <mergeCell ref="B258:H259"/>
    <mergeCell ref="B260:H260"/>
    <mergeCell ref="G270:H270"/>
    <mergeCell ref="G271:H271"/>
    <mergeCell ref="B301:H302"/>
    <mergeCell ref="B303:H303"/>
    <mergeCell ref="B344:H345"/>
    <mergeCell ref="B346:H346"/>
    <mergeCell ref="G261:H262"/>
    <mergeCell ref="G269:H269"/>
    <mergeCell ref="G272:H272"/>
    <mergeCell ref="G273:H273"/>
    <mergeCell ref="G274:H274"/>
    <mergeCell ref="G276:H276"/>
    <mergeCell ref="G277:H277"/>
    <mergeCell ref="G278:H300"/>
    <mergeCell ref="G304:H305"/>
    <mergeCell ref="G312:H312"/>
    <mergeCell ref="G313:H313"/>
    <mergeCell ref="G314:H314"/>
    <mergeCell ref="G315:H315"/>
    <mergeCell ref="G316:H316"/>
    <mergeCell ref="G317:H317"/>
    <mergeCell ref="B372:D372"/>
    <mergeCell ref="B373:F373"/>
    <mergeCell ref="B378:D378"/>
    <mergeCell ref="B379:F379"/>
    <mergeCell ref="B390:F390"/>
    <mergeCell ref="B403:F403"/>
    <mergeCell ref="B404:F404"/>
    <mergeCell ref="B402:D402"/>
    <mergeCell ref="B409:D409"/>
    <mergeCell ref="B410:F410"/>
    <mergeCell ref="B415:D415"/>
    <mergeCell ref="B416:F416"/>
    <mergeCell ref="B421:D421"/>
    <mergeCell ref="B422:F422"/>
    <mergeCell ref="B433:F433"/>
    <mergeCell ref="B445:D445"/>
    <mergeCell ref="B446:F446"/>
    <mergeCell ref="B447:F447"/>
    <mergeCell ref="B452:D452"/>
    <mergeCell ref="B453:F453"/>
    <mergeCell ref="B459:F459"/>
    <mergeCell ref="B458:D458"/>
    <mergeCell ref="B464:D464"/>
    <mergeCell ref="B465:F465"/>
    <mergeCell ref="B476:F476"/>
    <mergeCell ref="B488:D488"/>
    <mergeCell ref="B489:F489"/>
    <mergeCell ref="B490:F490"/>
    <mergeCell ref="A217:A259"/>
    <mergeCell ref="A260:A302"/>
    <mergeCell ref="A303:A345"/>
    <mergeCell ref="A346:A388"/>
    <mergeCell ref="A389:A431"/>
    <mergeCell ref="A432:A474"/>
    <mergeCell ref="A475:A517"/>
    <mergeCell ref="A518:A560"/>
    <mergeCell ref="A561:A603"/>
    <mergeCell ref="A604:A646"/>
    <mergeCell ref="A647:A689"/>
    <mergeCell ref="A690:A732"/>
    <mergeCell ref="A733:A775"/>
    <mergeCell ref="A776:A818"/>
    <mergeCell ref="A1120:A1162"/>
    <mergeCell ref="A1163:A1205"/>
    <mergeCell ref="A1206:A1248"/>
    <mergeCell ref="A1249:A1291"/>
    <mergeCell ref="A1292:A1334"/>
    <mergeCell ref="A819:A861"/>
    <mergeCell ref="A862:A904"/>
    <mergeCell ref="A905:A947"/>
    <mergeCell ref="A948:A990"/>
    <mergeCell ref="A991:A1033"/>
    <mergeCell ref="A1034:A1076"/>
    <mergeCell ref="A1077:A1119"/>
    <mergeCell ref="G1259:H1259"/>
    <mergeCell ref="G1260:H1260"/>
    <mergeCell ref="B1262:D1262"/>
    <mergeCell ref="G1262:H1262"/>
    <mergeCell ref="B1263:F1263"/>
    <mergeCell ref="G1263:H1263"/>
    <mergeCell ref="B1264:F1264"/>
    <mergeCell ref="G1309:H1309"/>
    <mergeCell ref="G1310:H1332"/>
    <mergeCell ref="B1269:D1269"/>
    <mergeCell ref="B1270:F1270"/>
    <mergeCell ref="B1306:F1306"/>
    <mergeCell ref="G1306:H1306"/>
    <mergeCell ref="B1307:F1307"/>
    <mergeCell ref="G1307:H1307"/>
    <mergeCell ref="G1308:H1308"/>
    <mergeCell ref="A1336:I1337"/>
    <mergeCell ref="C1339:D1339"/>
    <mergeCell ref="F1339:G1339"/>
    <mergeCell ref="C1384:D1384"/>
    <mergeCell ref="F1384:G1384"/>
    <mergeCell ref="D1419:E1419"/>
    <mergeCell ref="B1312:D1312"/>
    <mergeCell ref="B1313:F1313"/>
    <mergeCell ref="B1318:D1318"/>
    <mergeCell ref="B1319:F1319"/>
    <mergeCell ref="B1324:D1324"/>
    <mergeCell ref="B1325:F1325"/>
    <mergeCell ref="B1333:H1334"/>
    <mergeCell ref="G13:H13"/>
    <mergeCell ref="G14:H14"/>
    <mergeCell ref="B15:D15"/>
    <mergeCell ref="G15:H15"/>
    <mergeCell ref="B16:F16"/>
    <mergeCell ref="G16:H16"/>
    <mergeCell ref="B17:F17"/>
    <mergeCell ref="G17:H17"/>
    <mergeCell ref="G18:H18"/>
    <mergeCell ref="G19:H19"/>
    <mergeCell ref="B23:F23"/>
    <mergeCell ref="B28:D28"/>
    <mergeCell ref="B29:F29"/>
    <mergeCell ref="B34:D34"/>
    <mergeCell ref="G12:H12"/>
    <mergeCell ref="B22:D22"/>
    <mergeCell ref="B35:F35"/>
    <mergeCell ref="B43:H44"/>
    <mergeCell ref="B46:F46"/>
    <mergeCell ref="G46:H47"/>
    <mergeCell ref="G54:H54"/>
    <mergeCell ref="G55:H55"/>
    <mergeCell ref="G56:H56"/>
    <mergeCell ref="G57:H57"/>
    <mergeCell ref="B58:D58"/>
    <mergeCell ref="G58:H58"/>
    <mergeCell ref="B59:F59"/>
    <mergeCell ref="G59:H59"/>
    <mergeCell ref="B157:D157"/>
    <mergeCell ref="B163:D163"/>
    <mergeCell ref="B144:D144"/>
    <mergeCell ref="B145:F145"/>
    <mergeCell ref="G145:H145"/>
    <mergeCell ref="B146:F146"/>
    <mergeCell ref="B151:D151"/>
    <mergeCell ref="B152:F152"/>
    <mergeCell ref="B158:F158"/>
    <mergeCell ref="G106:H128"/>
    <mergeCell ref="G146:H146"/>
    <mergeCell ref="I188:I230"/>
    <mergeCell ref="G189:H189"/>
    <mergeCell ref="G190:H190"/>
    <mergeCell ref="G191:H191"/>
    <mergeCell ref="G192:H214"/>
    <mergeCell ref="G62:H62"/>
    <mergeCell ref="G63:H85"/>
    <mergeCell ref="I102:I144"/>
    <mergeCell ref="G103:H103"/>
    <mergeCell ref="G104:H104"/>
    <mergeCell ref="G105:H105"/>
    <mergeCell ref="I145:I187"/>
    <mergeCell ref="G132:H133"/>
    <mergeCell ref="G140:H140"/>
    <mergeCell ref="G141:H141"/>
    <mergeCell ref="G142:H142"/>
    <mergeCell ref="G143:H143"/>
    <mergeCell ref="G144:H144"/>
    <mergeCell ref="G147:H147"/>
    <mergeCell ref="G148:H148"/>
    <mergeCell ref="G149:H171"/>
    <mergeCell ref="G175:H176"/>
    <mergeCell ref="G183:H183"/>
    <mergeCell ref="G184:H184"/>
    <mergeCell ref="G185:H185"/>
    <mergeCell ref="G186:H186"/>
    <mergeCell ref="B188:F188"/>
    <mergeCell ref="B189:F189"/>
    <mergeCell ref="B164:F164"/>
    <mergeCell ref="B172:H173"/>
    <mergeCell ref="B174:H174"/>
    <mergeCell ref="B175:F175"/>
    <mergeCell ref="B187:D187"/>
    <mergeCell ref="G187:H187"/>
    <mergeCell ref="G188:H188"/>
    <mergeCell ref="B217:H217"/>
    <mergeCell ref="B218:F218"/>
    <mergeCell ref="B194:D194"/>
    <mergeCell ref="B195:F195"/>
    <mergeCell ref="B200:D200"/>
    <mergeCell ref="B201:F201"/>
    <mergeCell ref="B206:D206"/>
    <mergeCell ref="B207:F207"/>
    <mergeCell ref="B215:H216"/>
    <mergeCell ref="G235:H257"/>
    <mergeCell ref="G275:H275"/>
    <mergeCell ref="G230:H230"/>
    <mergeCell ref="G231:H231"/>
    <mergeCell ref="I231:I273"/>
    <mergeCell ref="G232:H232"/>
    <mergeCell ref="G233:H233"/>
    <mergeCell ref="G234:H234"/>
    <mergeCell ref="I274:I316"/>
    <mergeCell ref="G356:H356"/>
    <mergeCell ref="G357:H357"/>
    <mergeCell ref="G358:H358"/>
    <mergeCell ref="G359:H359"/>
    <mergeCell ref="G360:H360"/>
    <mergeCell ref="G355:H355"/>
    <mergeCell ref="G361:H361"/>
    <mergeCell ref="G362:H362"/>
    <mergeCell ref="G363:H363"/>
    <mergeCell ref="G398:H398"/>
    <mergeCell ref="G399:H399"/>
    <mergeCell ref="G364:H386"/>
    <mergeCell ref="G390:H391"/>
    <mergeCell ref="G400:H400"/>
    <mergeCell ref="G401:H401"/>
    <mergeCell ref="I317:I359"/>
    <mergeCell ref="G318:H318"/>
    <mergeCell ref="G319:H319"/>
    <mergeCell ref="G320:H320"/>
    <mergeCell ref="G321:H343"/>
    <mergeCell ref="G347:H348"/>
    <mergeCell ref="I360:I402"/>
    <mergeCell ref="G433:H434"/>
    <mergeCell ref="G441:H441"/>
    <mergeCell ref="G442:H442"/>
    <mergeCell ref="G443:H443"/>
    <mergeCell ref="G444:H444"/>
    <mergeCell ref="G445:H445"/>
    <mergeCell ref="G446:H446"/>
    <mergeCell ref="G448:H448"/>
    <mergeCell ref="G449:H449"/>
    <mergeCell ref="G519:H520"/>
    <mergeCell ref="G527:H527"/>
    <mergeCell ref="G488:H488"/>
    <mergeCell ref="G489:H489"/>
    <mergeCell ref="I489:I531"/>
    <mergeCell ref="G490:H490"/>
    <mergeCell ref="G491:H491"/>
    <mergeCell ref="G492:H492"/>
    <mergeCell ref="G493:H515"/>
    <mergeCell ref="G407:H429"/>
    <mergeCell ref="G447:H447"/>
    <mergeCell ref="G450:H472"/>
    <mergeCell ref="G476:H477"/>
    <mergeCell ref="G484:H484"/>
    <mergeCell ref="G485:H485"/>
    <mergeCell ref="G486:H486"/>
    <mergeCell ref="G487:H487"/>
    <mergeCell ref="G402:H402"/>
    <mergeCell ref="G403:H403"/>
    <mergeCell ref="I403:I445"/>
    <mergeCell ref="G404:H404"/>
    <mergeCell ref="G405:H405"/>
    <mergeCell ref="G406:H406"/>
    <mergeCell ref="I446:I488"/>
    <mergeCell ref="G528:H528"/>
    <mergeCell ref="G529:H529"/>
    <mergeCell ref="G530:H530"/>
    <mergeCell ref="G531:H531"/>
    <mergeCell ref="G605:H606"/>
    <mergeCell ref="G613:H613"/>
    <mergeCell ref="G571:H571"/>
    <mergeCell ref="G572:H572"/>
    <mergeCell ref="G576:H576"/>
    <mergeCell ref="G577:H577"/>
    <mergeCell ref="G578:H578"/>
    <mergeCell ref="G579:H601"/>
    <mergeCell ref="G616:H616"/>
    <mergeCell ref="G619:H619"/>
    <mergeCell ref="G620:H620"/>
    <mergeCell ref="G621:H621"/>
    <mergeCell ref="G622:H644"/>
    <mergeCell ref="B630:D630"/>
    <mergeCell ref="B631:F631"/>
    <mergeCell ref="B636:D636"/>
    <mergeCell ref="B637:F637"/>
    <mergeCell ref="B645:H646"/>
    <mergeCell ref="B647:H647"/>
    <mergeCell ref="B648:F648"/>
    <mergeCell ref="G648:H649"/>
    <mergeCell ref="G656:H656"/>
    <mergeCell ref="G657:H657"/>
    <mergeCell ref="B551:F551"/>
    <mergeCell ref="B559:H560"/>
    <mergeCell ref="G562:H563"/>
    <mergeCell ref="G570:H570"/>
    <mergeCell ref="B518:H518"/>
    <mergeCell ref="G532:H532"/>
    <mergeCell ref="I532:I574"/>
    <mergeCell ref="G533:H533"/>
    <mergeCell ref="G534:H534"/>
    <mergeCell ref="G535:H535"/>
    <mergeCell ref="G536:H558"/>
    <mergeCell ref="B581:D581"/>
    <mergeCell ref="B587:D587"/>
    <mergeCell ref="B588:F588"/>
    <mergeCell ref="B593:D593"/>
    <mergeCell ref="B594:F594"/>
    <mergeCell ref="B602:H603"/>
    <mergeCell ref="B604:H604"/>
    <mergeCell ref="B605:F605"/>
    <mergeCell ref="G573:H573"/>
    <mergeCell ref="B574:D574"/>
    <mergeCell ref="G574:H574"/>
    <mergeCell ref="B575:F575"/>
    <mergeCell ref="G575:H575"/>
    <mergeCell ref="B576:F576"/>
    <mergeCell ref="B582:F582"/>
    <mergeCell ref="I575:I617"/>
    <mergeCell ref="I618:I660"/>
    <mergeCell ref="G658:H658"/>
    <mergeCell ref="G659:H659"/>
    <mergeCell ref="B660:D660"/>
    <mergeCell ref="G660:H660"/>
    <mergeCell ref="G614:H614"/>
    <mergeCell ref="G615:H615"/>
    <mergeCell ref="B617:D617"/>
    <mergeCell ref="G617:H617"/>
    <mergeCell ref="B618:F618"/>
    <mergeCell ref="G618:H618"/>
    <mergeCell ref="B619:F619"/>
    <mergeCell ref="G663:H663"/>
    <mergeCell ref="G664:H664"/>
    <mergeCell ref="B662:F662"/>
    <mergeCell ref="B667:D667"/>
    <mergeCell ref="B668:F668"/>
    <mergeCell ref="B673:D673"/>
    <mergeCell ref="B674:F674"/>
    <mergeCell ref="B679:D679"/>
    <mergeCell ref="B690:H690"/>
    <mergeCell ref="B691:F691"/>
    <mergeCell ref="G691:H692"/>
    <mergeCell ref="G699:H699"/>
    <mergeCell ref="B766:F766"/>
    <mergeCell ref="B774:H775"/>
    <mergeCell ref="G750:H750"/>
    <mergeCell ref="G751:H773"/>
    <mergeCell ref="B753:D753"/>
    <mergeCell ref="B754:F754"/>
    <mergeCell ref="B759:D759"/>
    <mergeCell ref="B760:F760"/>
    <mergeCell ref="B765:D765"/>
    <mergeCell ref="B680:F680"/>
    <mergeCell ref="B688:H689"/>
    <mergeCell ref="B624:D624"/>
    <mergeCell ref="B625:F625"/>
    <mergeCell ref="B661:F661"/>
    <mergeCell ref="G661:H661"/>
    <mergeCell ref="I661:I703"/>
    <mergeCell ref="G662:H662"/>
    <mergeCell ref="G665:H687"/>
    <mergeCell ref="B710:D710"/>
    <mergeCell ref="B716:D716"/>
    <mergeCell ref="B717:F717"/>
    <mergeCell ref="B722:D722"/>
    <mergeCell ref="B723:F723"/>
    <mergeCell ref="B731:H732"/>
    <mergeCell ref="B733:H733"/>
    <mergeCell ref="B734:F734"/>
    <mergeCell ref="G702:H702"/>
    <mergeCell ref="B703:D703"/>
    <mergeCell ref="G703:H703"/>
    <mergeCell ref="B704:F704"/>
    <mergeCell ref="G704:H704"/>
    <mergeCell ref="B705:F705"/>
    <mergeCell ref="B711:F711"/>
    <mergeCell ref="I704:I746"/>
    <mergeCell ref="I747:I789"/>
    <mergeCell ref="G700:H700"/>
    <mergeCell ref="G701:H701"/>
    <mergeCell ref="G705:H705"/>
    <mergeCell ref="G706:H706"/>
    <mergeCell ref="G707:H707"/>
    <mergeCell ref="G708:H730"/>
    <mergeCell ref="G745:H745"/>
    <mergeCell ref="G787:H787"/>
    <mergeCell ref="G788:H788"/>
    <mergeCell ref="B789:D789"/>
    <mergeCell ref="G789:H789"/>
    <mergeCell ref="G734:H735"/>
    <mergeCell ref="G742:H742"/>
    <mergeCell ref="B776:H776"/>
    <mergeCell ref="B777:F777"/>
    <mergeCell ref="G777:H778"/>
    <mergeCell ref="G785:H785"/>
    <mergeCell ref="G786:H786"/>
    <mergeCell ref="G834:H834"/>
    <mergeCell ref="G835:H835"/>
    <mergeCell ref="G836:H836"/>
    <mergeCell ref="G837:H859"/>
    <mergeCell ref="B845:D845"/>
    <mergeCell ref="B846:F846"/>
    <mergeCell ref="B851:D851"/>
    <mergeCell ref="B852:F852"/>
    <mergeCell ref="B860:H861"/>
    <mergeCell ref="B862:H862"/>
    <mergeCell ref="B863:F863"/>
    <mergeCell ref="G863:H864"/>
    <mergeCell ref="G871:H871"/>
    <mergeCell ref="G872:H872"/>
    <mergeCell ref="G743:H743"/>
    <mergeCell ref="G744:H744"/>
    <mergeCell ref="B746:D746"/>
    <mergeCell ref="G746:H746"/>
    <mergeCell ref="B747:F747"/>
    <mergeCell ref="G747:H747"/>
    <mergeCell ref="B748:F748"/>
    <mergeCell ref="B808:D808"/>
    <mergeCell ref="B809:F809"/>
    <mergeCell ref="B817:H818"/>
    <mergeCell ref="B819:H819"/>
    <mergeCell ref="B820:F820"/>
    <mergeCell ref="B790:F790"/>
    <mergeCell ref="G790:H790"/>
    <mergeCell ref="B791:F791"/>
    <mergeCell ref="B796:D796"/>
    <mergeCell ref="B797:F797"/>
    <mergeCell ref="B802:D802"/>
    <mergeCell ref="B803:F803"/>
    <mergeCell ref="G820:H821"/>
    <mergeCell ref="G828:H828"/>
    <mergeCell ref="I790:I832"/>
    <mergeCell ref="I833:I875"/>
    <mergeCell ref="G748:H748"/>
    <mergeCell ref="G749:H749"/>
    <mergeCell ref="G791:H791"/>
    <mergeCell ref="G792:H792"/>
    <mergeCell ref="G793:H793"/>
    <mergeCell ref="G794:H816"/>
    <mergeCell ref="G831:H831"/>
    <mergeCell ref="G873:H873"/>
    <mergeCell ref="G874:H874"/>
    <mergeCell ref="B875:D875"/>
    <mergeCell ref="G875:H875"/>
    <mergeCell ref="G829:H829"/>
    <mergeCell ref="G830:H830"/>
    <mergeCell ref="B832:D832"/>
    <mergeCell ref="G832:H832"/>
    <mergeCell ref="B833:F833"/>
    <mergeCell ref="G833:H833"/>
    <mergeCell ref="B834:F834"/>
    <mergeCell ref="G878:H878"/>
    <mergeCell ref="G879:H879"/>
    <mergeCell ref="B877:F877"/>
    <mergeCell ref="B882:D882"/>
    <mergeCell ref="B883:F883"/>
    <mergeCell ref="B888:D888"/>
    <mergeCell ref="B889:F889"/>
    <mergeCell ref="B894:D894"/>
    <mergeCell ref="B905:H905"/>
    <mergeCell ref="B906:F906"/>
    <mergeCell ref="G906:H907"/>
    <mergeCell ref="G914:H914"/>
    <mergeCell ref="B895:F895"/>
    <mergeCell ref="B903:H904"/>
    <mergeCell ref="B839:D839"/>
    <mergeCell ref="B840:F840"/>
    <mergeCell ref="B876:F876"/>
    <mergeCell ref="G876:H876"/>
    <mergeCell ref="I876:I918"/>
    <mergeCell ref="G877:H877"/>
    <mergeCell ref="G880:H902"/>
    <mergeCell ref="B925:D925"/>
    <mergeCell ref="B931:D931"/>
    <mergeCell ref="B932:F932"/>
    <mergeCell ref="B937:D937"/>
    <mergeCell ref="B938:F938"/>
    <mergeCell ref="B946:H947"/>
    <mergeCell ref="B948:H948"/>
    <mergeCell ref="B949:F949"/>
    <mergeCell ref="G917:H917"/>
    <mergeCell ref="B918:D918"/>
    <mergeCell ref="G918:H918"/>
    <mergeCell ref="B919:F919"/>
    <mergeCell ref="G919:H919"/>
    <mergeCell ref="B920:F920"/>
    <mergeCell ref="B926:F926"/>
    <mergeCell ref="G949:H950"/>
    <mergeCell ref="G957:H957"/>
    <mergeCell ref="I919:I961"/>
    <mergeCell ref="I962:I1004"/>
    <mergeCell ref="G915:H915"/>
    <mergeCell ref="G916:H916"/>
    <mergeCell ref="G920:H920"/>
    <mergeCell ref="G921:H921"/>
    <mergeCell ref="G922:H922"/>
    <mergeCell ref="G923:H945"/>
    <mergeCell ref="G960:H960"/>
  </mergeCells>
  <dataValidations>
    <dataValidation type="list" allowBlank="1" showErrorMessage="1" sqref="C25:C27 C68:C70 C111:C113 C154:C156 C197:C199 C240:C242 C283:C285 C326:C328 C369:C371 C412:C414 C455:C457 C498:C500 C541:C543 C584:C586 C627:C629 C670:C672 C713:C715 C756:C758 C799:C801 C842:C844 C885:C887 C928:C930 C971:C973 C1014:C1016 C1057:C1059 C1100:C1102 C1143:C1145 C1186:C1188 C1229:C1231 C1272:C1274 C1315:C1317">
      <formula1>"Secured Loan,Unsecured Loan"</formula1>
    </dataValidation>
    <dataValidation type="list" allowBlank="1" showErrorMessage="1" sqref="C31:C33 C74:C76 C117:C119 C160:C162 C203:C205 C246:C248 C289:C291 C332:C334 C375:C377 C418:C420 C461:C463 C504:C506 C547:C549 C590:C592 C633:C635 C676:C678 C719:C721 C762:C764 C805:C807 C848:C850 C891:C893 C934:C936 C977:C979 C1020:C1022 C1063:C1065 C1106:C1108 C1149:C1151 C1192:C1194 C1235:C1237 C1278:C1280 C1321:C1323">
      <formula1>"Stocks-Long Term,Stocks-Short Term,Gold,RD-Savings,Bonds,FD"</formula1>
    </dataValidation>
    <dataValidation type="list" allowBlank="1" showErrorMessage="1" sqref="C5:C14 C48:C57 C91:C100 C134:C143 C177:C186 C220:C229 C263:C272 C306:C315 C349:C358 C392:C401 C435:C444 C478:C487 C521:C530 C564:C573 C607:C616 C650:C659 C693:C702 C736:C745 C779:C788 C822:C831 C865:C874 C908:C917 C951:C960 C994:C1003 C1037:C1046 C1080:C1089 C1123:C1132 C1166:C1175 C1209:C1218 C1252:C1261 C1295:C1304">
      <formula1>"Internet bill,Rental,Insurance,Food &amp; groceries,Transportation (petrol, parking, toll),Shopping,Social/ Travel,Present,Hospital bill,Medicine bill,Others,Water bill,Electricity bill,Car loan,Vehicle service"</formula1>
    </dataValidation>
    <dataValidation type="list" allowBlank="1" showErrorMessage="1" sqref="C19:C21 C62:C64 C105:C107 C148:C150 C191:C193 C234:C236 C277:C279 C320:C322 C363:C365 C406:C408 C449:C451 C492:C494 C535:C537 C578:C580 C621:C623 C664:C666 C707:C709 C750:C752 C793:C795 C836:C838 C879:C881 C922:C924 C965:C967 C1008:C1010 C1051:C1053 C1094:C1096 C1137:C1139 C1180:C1182 C1223:C1225 C1266:C1268 C1309:C1311">
      <formula1>"SR Salary,DP Salary,Commission/Bonus,Reimbursement,Bank Interest,Dividend,Gift"</formula1>
    </dataValidation>
    <dataValidation type="list" allowBlank="1" showErrorMessage="1" sqref="F5:F14 F19:F21 F25:F27 F31:F33 C37:D42 F37:F42 F48:F57 F62:F64 F68:F70 F74:F76 C80:D85 F80:F85 F91:F100 F105:F107 F111:F113 F117:F119 C123:D128 F123:F128 F134:F143 F148:F150 F154:F156 F160:F162 C166:D171 F166:F171 F177:F186 F191:F193 F197:F199 F203:F205 C209:D214 F209:F214 F220:F229 F234:F236 F240:F242 F246:F248 C252:D257 F252:F257 F263:F272 F277:F279 F283:F285 F289:F291 C295:D300 F295:F300 F306:F315 F320:F322 F326:F328 F332:F334 C338:D343 F338:F343 F349:F358 F363:F365 F369:F371 F375:F377 C381:D386 F381:F386 F392:F401 F406:F408 F412:F414 F418:F420 C424:D429 F424:F429 F435:F444 F449:F451 F455:F457 F461:F463 C467:D472 F467:F472 F478:F487 F492:F494 F498:F500 F504:F506 C510:D515 F510:F515 F521:F530 F535:F537 F541:F543 F547:F549 C553:D558 F553:F558 F564:F573 F578:F580 F584:F586 F590:F592 C596:D601 F596:F601 F607:F616 F621:F623 F627:F629 F633:F635 C639:D644 F639:F644 F650:F659 F664:F666 F670:F672 F676:F678 C682:D687 F682:F687 F693:F702 F707:F709 F713:F715 F719:F721 C725:D730 F725:F730 F736:F745 F750:F752 F756:F758 F762:F764 C768:D773 F768:F773 F779:F788 F793:F795 F799:F801 F805:F807 C811:D816 F811:F816 F822:F831 F836:F838 F842:F844 F848:F850 C854:D859 F854:F859 F865:F874 F879:F881 F885:F887 F891:F893 C897:D902 F897:F902 F908:F917 F922:F924 F928:F930 F934:F936 C940:D945 F940:F945 F951:F960 F965:F967 F971:F973 F977:F979 C983:D988 F983:F988 F994:F1003 F1008:F1010 F1014:F1016 F1020:F1022 C1026:D1031 F1026:F1031 F1037:F1046 F1051:F1053 F1057:F1059 F1063:F1065 C1069:D1074 F1069:F1074 F1080:F1089 F1094:F1096 F1100:F1102 F1106:F1108 C1112:D1117 F1112:F1117 F1123:F1132 F1137:F1139 F1143:F1145 F1149:F1151 C1155:D1160 F1155:F1160 F1166:F1175 F1180:F1182 F1186:F1188 F1192:F1194 C1198:D1203 F1198:F1203 F1209:F1218 F1223:F1225 F1229:F1231 F1235:F1237 C1241:D1246 F1241:F1246 F1252:F1261 F1266:F1268 F1272:F1274 F1278:F1280 C1284:D1289 F1284:F1289 F1295:F1304 F1309:F1311 F1315:F1317 F1321:F1323 C1327:D1332 F1327:F1332">
      <formula1>"SR A/C - HDFC,DP A/C - Salary,SR CASH,DP CASH,DP A/C - IPPB,SR A/C - TDCC"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25"/>
    <col customWidth="1" min="3" max="3" width="32.13"/>
    <col customWidth="1" min="4" max="4" width="37.0"/>
    <col customWidth="1" min="6" max="6" width="18.38"/>
    <col customWidth="1" min="7" max="7" width="13.88"/>
  </cols>
  <sheetData>
    <row r="1">
      <c r="A1" s="1"/>
      <c r="B1" s="2"/>
      <c r="C1" s="2"/>
      <c r="D1" s="2"/>
      <c r="E1" s="2"/>
      <c r="F1" s="2"/>
      <c r="G1" s="1"/>
      <c r="H1" s="1"/>
      <c r="I1" s="1"/>
    </row>
    <row r="2">
      <c r="A2" s="1"/>
      <c r="B2" s="52">
        <v>45809.0</v>
      </c>
      <c r="C2" s="4"/>
      <c r="D2" s="4"/>
      <c r="E2" s="4"/>
      <c r="F2" s="4"/>
      <c r="G2" s="4"/>
      <c r="H2" s="5"/>
      <c r="I2" s="1"/>
    </row>
    <row r="3">
      <c r="B3" s="6" t="s">
        <v>0</v>
      </c>
      <c r="C3" s="4"/>
      <c r="D3" s="4"/>
      <c r="E3" s="4"/>
      <c r="F3" s="5"/>
      <c r="G3" s="7" t="s">
        <v>1</v>
      </c>
      <c r="H3" s="8"/>
    </row>
    <row r="4"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0"/>
      <c r="H4" s="11"/>
    </row>
    <row r="5">
      <c r="B5" s="12">
        <v>1.0</v>
      </c>
      <c r="C5" s="13"/>
      <c r="D5" s="13"/>
      <c r="E5" s="13"/>
      <c r="F5" s="13"/>
      <c r="G5" s="14" t="s">
        <v>7</v>
      </c>
      <c r="H5" s="15">
        <f>'September 2025'!E1420 - SUMIF(F5:F14, "SR A/C - HDFC", E5:E14)-SUMIF(F31:F33, "SR A/C - HDFC", E31:E33)-SUMIF(F25:F27, "SR A/C - HDFC", E25:E27)+SUMIF(F19:F21, "SR A/C - HDFC", E19:E21)+SUMIF(F37:F42, "SR A/C - HDFC", E37:E42)</f>
        <v>3303.73</v>
      </c>
    </row>
    <row r="6">
      <c r="B6" s="12">
        <v>2.0</v>
      </c>
      <c r="C6" s="13"/>
      <c r="D6" s="13"/>
      <c r="E6" s="13"/>
      <c r="F6" s="13"/>
      <c r="G6" s="14" t="s">
        <v>8</v>
      </c>
      <c r="H6" s="15">
        <f>'September 2025'!E1421 - SUMIF(F5:F14, "DP A/C - Salary", E5:E14)-SUMIF(F31:F33, "DP A/C - Salary", E31:E33)-SUMIF(F25:F27, "DP A/C - Salary", E25:E27)+SUMIF(F19:F21, "DP A/C - Salary", E19:E21)+SUMIF(F37:F42, "DP A/C - Salary", E37:E42)</f>
        <v>5928</v>
      </c>
    </row>
    <row r="7">
      <c r="B7" s="12">
        <v>3.0</v>
      </c>
      <c r="C7" s="13"/>
      <c r="D7" s="13"/>
      <c r="E7" s="13"/>
      <c r="F7" s="13"/>
      <c r="G7" s="14" t="s">
        <v>9</v>
      </c>
      <c r="H7" s="15">
        <f>'September 2025'!E1422 - SUMIF(F5:F14, "SR CASH", E5:E14)-SUMIF(F31:F33, "SR CASH", E31:E33)-SUMIF(F25:F27, "SR CASH", E25:E27)+SUMIF(F19:F21, "SR CASH", E19:E21)+SUMIF(F37:F42, "SR CASH", E37:E42)</f>
        <v>1633</v>
      </c>
    </row>
    <row r="8">
      <c r="B8" s="12">
        <v>4.0</v>
      </c>
      <c r="C8" s="13"/>
      <c r="D8" s="13"/>
      <c r="E8" s="13"/>
      <c r="F8" s="13"/>
      <c r="G8" s="14" t="s">
        <v>10</v>
      </c>
      <c r="H8" s="15">
        <f>'September 2025'!E1423 - SUMIF(F5:F14, "DP CASH", E5:E14)-SUMIF(F31:F33, "DP CASH", E31:E33)-SUMIF(F25:F27, "DP CASH", E25:E27)+SUMIF(F19:F21, "DP CASH", E19:E21)+SUMIF(F37:F42, "DP CASH", E37:E42)</f>
        <v>839</v>
      </c>
    </row>
    <row r="9">
      <c r="B9" s="12">
        <v>5.0</v>
      </c>
      <c r="C9" s="13"/>
      <c r="D9" s="12"/>
      <c r="E9" s="13"/>
      <c r="F9" s="12"/>
      <c r="G9" s="14" t="s">
        <v>11</v>
      </c>
      <c r="H9" s="15">
        <f>'September 2025'!E1424 - SUMIF(F5:F14, "SR A/C - TDCC", E5:E14)-SUMIF(F31:F33, "SR A/C - TDCC", E31:E33)-SUMIF(F25:F27, "SR A/C - TDCC", E25:E27)+SUMIF(F19:F21, "SR A/C - TDCC", E19:E21)+SUMIF(F37:F42, "SR A/C - TDCC", E37:E42)</f>
        <v>106373.4</v>
      </c>
    </row>
    <row r="10">
      <c r="B10" s="12">
        <v>6.0</v>
      </c>
      <c r="C10" s="13"/>
      <c r="D10" s="12"/>
      <c r="E10" s="13"/>
      <c r="F10" s="12"/>
      <c r="G10" s="14" t="s">
        <v>12</v>
      </c>
      <c r="H10" s="15">
        <f>'September 2025'!E1425 - SUMIF(F5:F14, "DP A/C - IPPB", E5:E14)-SUMIF(F31:F33, "DP A/C - IPPB", E31:E33)-SUMIF(F25:F27, "DP A/C - IPPB", E25:E27)+SUMIF(F19:F21, "DP A/C - IPPB", E19:E21)+SUMIF(F37:F42, "DP A/C - IPPB", E37:E42)</f>
        <v>50</v>
      </c>
    </row>
    <row r="11">
      <c r="B11" s="12">
        <v>7.0</v>
      </c>
      <c r="C11" s="13"/>
      <c r="D11" s="12"/>
      <c r="E11" s="13"/>
      <c r="F11" s="12"/>
      <c r="G11" s="16"/>
      <c r="H11" s="5"/>
    </row>
    <row r="12">
      <c r="B12" s="12">
        <v>8.0</v>
      </c>
      <c r="C12" s="13"/>
      <c r="D12" s="12"/>
      <c r="E12" s="13"/>
      <c r="F12" s="12"/>
      <c r="G12" s="17" t="s">
        <v>13</v>
      </c>
      <c r="H12" s="5"/>
    </row>
    <row r="13">
      <c r="B13" s="12">
        <v>9.0</v>
      </c>
      <c r="C13" s="13"/>
      <c r="D13" s="12"/>
      <c r="E13" s="13"/>
      <c r="F13" s="12"/>
      <c r="G13" s="18">
        <f>E15</f>
        <v>0</v>
      </c>
      <c r="H13" s="5"/>
    </row>
    <row r="14">
      <c r="B14" s="12">
        <v>10.0</v>
      </c>
      <c r="C14" s="13"/>
      <c r="D14" s="12"/>
      <c r="E14" s="13"/>
      <c r="F14" s="12"/>
      <c r="G14" s="19" t="s">
        <v>14</v>
      </c>
      <c r="H14" s="5"/>
    </row>
    <row r="15">
      <c r="B15" s="20" t="s">
        <v>15</v>
      </c>
      <c r="C15" s="4"/>
      <c r="D15" s="5"/>
      <c r="E15" s="9">
        <f>SUM(E5:E14)</f>
        <v>0</v>
      </c>
      <c r="F15" s="12"/>
      <c r="G15" s="16">
        <f>E22</f>
        <v>0</v>
      </c>
      <c r="H15" s="5"/>
    </row>
    <row r="16">
      <c r="B16" s="16"/>
      <c r="C16" s="4"/>
      <c r="D16" s="4"/>
      <c r="E16" s="4"/>
      <c r="F16" s="5"/>
      <c r="G16" s="21" t="s">
        <v>16</v>
      </c>
      <c r="H16" s="5"/>
    </row>
    <row r="17">
      <c r="B17" s="22" t="s">
        <v>17</v>
      </c>
      <c r="C17" s="4"/>
      <c r="D17" s="4"/>
      <c r="E17" s="4"/>
      <c r="F17" s="5"/>
      <c r="G17" s="16">
        <f>E28-SUMIF(C19:C21,"Reimbursement",E19:E21)</f>
        <v>0</v>
      </c>
      <c r="H17" s="5"/>
    </row>
    <row r="18">
      <c r="B18" s="9" t="s">
        <v>2</v>
      </c>
      <c r="C18" s="23" t="s">
        <v>18</v>
      </c>
      <c r="D18" s="20" t="s">
        <v>4</v>
      </c>
      <c r="E18" s="9" t="s">
        <v>5</v>
      </c>
      <c r="F18" s="9" t="s">
        <v>6</v>
      </c>
      <c r="G18" s="24" t="s">
        <v>19</v>
      </c>
      <c r="H18" s="5"/>
    </row>
    <row r="19">
      <c r="B19" s="12">
        <v>1.0</v>
      </c>
      <c r="C19" s="53"/>
      <c r="D19" s="13"/>
      <c r="E19" s="13"/>
      <c r="F19" s="13"/>
      <c r="G19" s="26">
        <f>E34</f>
        <v>0</v>
      </c>
      <c r="H19" s="5"/>
    </row>
    <row r="20">
      <c r="B20" s="12">
        <v>2.0</v>
      </c>
      <c r="C20" s="25"/>
      <c r="D20" s="13"/>
      <c r="E20" s="13"/>
      <c r="F20" s="13"/>
      <c r="G20" s="27"/>
      <c r="H20" s="8"/>
    </row>
    <row r="21">
      <c r="B21" s="12">
        <v>3.0</v>
      </c>
      <c r="C21" s="28"/>
      <c r="D21" s="12"/>
      <c r="E21" s="12"/>
      <c r="F21" s="12"/>
      <c r="G21" s="29"/>
      <c r="H21" s="30"/>
    </row>
    <row r="22">
      <c r="B22" s="20" t="s">
        <v>15</v>
      </c>
      <c r="C22" s="4"/>
      <c r="D22" s="5"/>
      <c r="E22" s="9">
        <f>SUM(E19:E21)</f>
        <v>0</v>
      </c>
      <c r="F22" s="12"/>
      <c r="G22" s="29"/>
      <c r="H22" s="30"/>
    </row>
    <row r="23">
      <c r="B23" s="31" t="s">
        <v>20</v>
      </c>
      <c r="C23" s="4"/>
      <c r="D23" s="4"/>
      <c r="E23" s="4"/>
      <c r="F23" s="5"/>
      <c r="G23" s="29"/>
      <c r="H23" s="30"/>
    </row>
    <row r="24">
      <c r="B24" s="9" t="s">
        <v>2</v>
      </c>
      <c r="C24" s="23" t="s">
        <v>21</v>
      </c>
      <c r="D24" s="20" t="s">
        <v>4</v>
      </c>
      <c r="E24" s="9" t="s">
        <v>5</v>
      </c>
      <c r="F24" s="9" t="s">
        <v>6</v>
      </c>
      <c r="G24" s="29"/>
      <c r="H24" s="30"/>
    </row>
    <row r="25">
      <c r="B25" s="12">
        <v>1.0</v>
      </c>
      <c r="C25" s="25"/>
      <c r="D25" s="13"/>
      <c r="E25" s="13"/>
      <c r="F25" s="13"/>
      <c r="G25" s="29"/>
      <c r="H25" s="30"/>
    </row>
    <row r="26">
      <c r="B26" s="12">
        <v>2.0</v>
      </c>
      <c r="C26" s="13"/>
      <c r="D26" s="13"/>
      <c r="E26" s="13"/>
      <c r="F26" s="12"/>
      <c r="G26" s="29"/>
      <c r="H26" s="30"/>
    </row>
    <row r="27">
      <c r="B27" s="12">
        <v>3.0</v>
      </c>
      <c r="C27" s="13"/>
      <c r="D27" s="13"/>
      <c r="E27" s="13"/>
      <c r="F27" s="12"/>
      <c r="G27" s="29"/>
      <c r="H27" s="30"/>
    </row>
    <row r="28">
      <c r="B28" s="20" t="s">
        <v>15</v>
      </c>
      <c r="C28" s="4"/>
      <c r="D28" s="5"/>
      <c r="E28" s="9">
        <f>SUM(E25:E27)</f>
        <v>0</v>
      </c>
      <c r="F28" s="12"/>
      <c r="G28" s="29"/>
      <c r="H28" s="30"/>
    </row>
    <row r="29">
      <c r="B29" s="32" t="s">
        <v>22</v>
      </c>
      <c r="C29" s="4"/>
      <c r="D29" s="4"/>
      <c r="E29" s="4"/>
      <c r="F29" s="5"/>
      <c r="G29" s="29"/>
      <c r="H29" s="30"/>
    </row>
    <row r="30">
      <c r="B30" s="9" t="s">
        <v>2</v>
      </c>
      <c r="C30" s="23" t="s">
        <v>23</v>
      </c>
      <c r="D30" s="20" t="s">
        <v>4</v>
      </c>
      <c r="E30" s="9" t="s">
        <v>5</v>
      </c>
      <c r="F30" s="9" t="s">
        <v>6</v>
      </c>
      <c r="G30" s="29"/>
      <c r="H30" s="30"/>
    </row>
    <row r="31">
      <c r="B31" s="12">
        <v>1.0</v>
      </c>
      <c r="C31" s="53"/>
      <c r="D31" s="13"/>
      <c r="E31" s="13"/>
      <c r="F31" s="12"/>
      <c r="G31" s="29"/>
      <c r="H31" s="30"/>
    </row>
    <row r="32">
      <c r="B32" s="12">
        <v>2.0</v>
      </c>
      <c r="C32" s="13"/>
      <c r="D32" s="13"/>
      <c r="E32" s="12"/>
      <c r="F32" s="12"/>
      <c r="G32" s="29"/>
      <c r="H32" s="30"/>
    </row>
    <row r="33">
      <c r="B33" s="12">
        <v>3.0</v>
      </c>
      <c r="C33" s="13"/>
      <c r="D33" s="13"/>
      <c r="E33" s="12"/>
      <c r="F33" s="12"/>
      <c r="G33" s="29"/>
      <c r="H33" s="30"/>
    </row>
    <row r="34">
      <c r="B34" s="20" t="s">
        <v>15</v>
      </c>
      <c r="C34" s="4"/>
      <c r="D34" s="5"/>
      <c r="E34" s="9">
        <f>SUM(E31:E33)</f>
        <v>0</v>
      </c>
      <c r="F34" s="12"/>
      <c r="G34" s="29"/>
      <c r="H34" s="30"/>
    </row>
    <row r="35">
      <c r="B35" s="32" t="s">
        <v>24</v>
      </c>
      <c r="C35" s="4"/>
      <c r="D35" s="4"/>
      <c r="E35" s="4"/>
      <c r="F35" s="5"/>
      <c r="G35" s="29"/>
      <c r="H35" s="30"/>
    </row>
    <row r="36">
      <c r="B36" s="9" t="s">
        <v>2</v>
      </c>
      <c r="C36" s="33" t="s">
        <v>25</v>
      </c>
      <c r="D36" s="33" t="s">
        <v>26</v>
      </c>
      <c r="E36" s="9" t="s">
        <v>5</v>
      </c>
      <c r="F36" s="9" t="s">
        <v>6</v>
      </c>
      <c r="G36" s="29"/>
      <c r="H36" s="30"/>
    </row>
    <row r="37">
      <c r="B37" s="12">
        <v>1.0</v>
      </c>
      <c r="C37" s="13"/>
      <c r="D37" s="13"/>
      <c r="E37" s="13"/>
      <c r="F37" s="12"/>
      <c r="G37" s="29"/>
      <c r="H37" s="30"/>
    </row>
    <row r="38">
      <c r="B38" s="12">
        <v>2.0</v>
      </c>
      <c r="C38" s="13"/>
      <c r="D38" s="13"/>
      <c r="E38" s="13"/>
      <c r="F38" s="13"/>
      <c r="G38" s="29"/>
      <c r="H38" s="30"/>
    </row>
    <row r="39">
      <c r="B39" s="12">
        <v>3.0</v>
      </c>
      <c r="C39" s="12"/>
      <c r="D39" s="12"/>
      <c r="E39" s="12"/>
      <c r="F39" s="12"/>
      <c r="G39" s="29"/>
      <c r="H39" s="30"/>
    </row>
    <row r="40">
      <c r="B40" s="12">
        <v>4.0</v>
      </c>
      <c r="C40" s="12"/>
      <c r="D40" s="12"/>
      <c r="E40" s="12"/>
      <c r="F40" s="12"/>
      <c r="G40" s="29"/>
      <c r="H40" s="30"/>
    </row>
    <row r="41">
      <c r="B41" s="12">
        <v>5.0</v>
      </c>
      <c r="C41" s="12"/>
      <c r="D41" s="12"/>
      <c r="E41" s="12"/>
      <c r="F41" s="12"/>
      <c r="G41" s="29"/>
      <c r="H41" s="30"/>
    </row>
    <row r="42">
      <c r="B42" s="12">
        <v>6.0</v>
      </c>
      <c r="C42" s="12"/>
      <c r="D42" s="12"/>
      <c r="E42" s="12"/>
      <c r="F42" s="12"/>
      <c r="G42" s="10"/>
      <c r="H42" s="11"/>
    </row>
    <row r="43">
      <c r="B43" s="34"/>
    </row>
    <row r="45">
      <c r="A45" s="1"/>
      <c r="B45" s="3">
        <v>45779.0</v>
      </c>
      <c r="C45" s="4"/>
      <c r="D45" s="4"/>
      <c r="E45" s="4"/>
      <c r="F45" s="4"/>
      <c r="G45" s="4"/>
      <c r="H45" s="5"/>
    </row>
    <row r="46">
      <c r="B46" s="6" t="s">
        <v>0</v>
      </c>
      <c r="C46" s="4"/>
      <c r="D46" s="4"/>
      <c r="E46" s="4"/>
      <c r="F46" s="5"/>
      <c r="G46" s="7" t="s">
        <v>1</v>
      </c>
      <c r="H46" s="8"/>
    </row>
    <row r="47">
      <c r="B47" s="9" t="s">
        <v>2</v>
      </c>
      <c r="C47" s="9" t="s">
        <v>3</v>
      </c>
      <c r="D47" s="9" t="s">
        <v>4</v>
      </c>
      <c r="E47" s="9" t="s">
        <v>5</v>
      </c>
      <c r="F47" s="9" t="s">
        <v>6</v>
      </c>
      <c r="G47" s="10"/>
      <c r="H47" s="11"/>
    </row>
    <row r="48">
      <c r="B48" s="12">
        <v>1.0</v>
      </c>
      <c r="C48" s="13"/>
      <c r="D48" s="13"/>
      <c r="E48" s="13"/>
      <c r="F48" s="13"/>
      <c r="G48" s="14" t="s">
        <v>7</v>
      </c>
      <c r="H48" s="15">
        <f>H5 - SUMIF(F48:F57, "SR A/C - HDFC", E48:E57)-SUMIF(F74:F76, "SR A/C - HDFC", E74:E76)-SUMIF(F68:F70, "SR A/C - HDFC", E68:E70)+SUMIF(F62:F64, "SR A/C - HDFC", E62:E64)+SUMIF(F80:F85, "SR A/C - HDFC", E80:E85)</f>
        <v>3303.73</v>
      </c>
    </row>
    <row r="49">
      <c r="B49" s="12">
        <v>2.0</v>
      </c>
      <c r="C49" s="13"/>
      <c r="D49" s="13"/>
      <c r="E49" s="13"/>
      <c r="F49" s="13"/>
      <c r="G49" s="14" t="s">
        <v>8</v>
      </c>
      <c r="H49" s="15">
        <f>H6 - SUMIF(F48:F57, "DP A/C - Salary", E48:E57)-SUMIF(F74:F76, "DP A/C - Salary", E74:E76)-SUMIF(F68:F70, "DP A/C - Salary", E68:E70)+SUMIF(F62:F64, "DP A/C - Salary", E62:E64)+SUMIF(F80:F85, "DP A/C - Salary", E80:E85)</f>
        <v>5928</v>
      </c>
    </row>
    <row r="50">
      <c r="B50" s="12">
        <v>3.0</v>
      </c>
      <c r="C50" s="13"/>
      <c r="D50" s="13"/>
      <c r="E50" s="13"/>
      <c r="F50" s="13"/>
      <c r="G50" s="14" t="s">
        <v>9</v>
      </c>
      <c r="H50" s="15">
        <f>H7 - SUMIF(F48:F57, "SR CASH", E48:E57)-SUMIF(F74:F76, "SR CASH", E74:E76)-SUMIF(F68:F70, "SR CASH", E68:E70)+SUMIF(F62:F64, "SR CASH", E62:E64)+SUMIF(F80:F85, "SR CASH", E80:E85)</f>
        <v>1633</v>
      </c>
    </row>
    <row r="51">
      <c r="B51" s="12">
        <v>4.0</v>
      </c>
      <c r="C51" s="13"/>
      <c r="D51" s="12"/>
      <c r="E51" s="13"/>
      <c r="F51" s="12"/>
      <c r="G51" s="14" t="s">
        <v>10</v>
      </c>
      <c r="H51" s="15">
        <f>H8 - SUMIF(F48:F57, "DP CASH", E48:E57)-SUMIF(F74:F76, "DP CASH", E74:E76)-SUMIF(F68:F70, "DP CASH", E68:E70)+SUMIF(F62:F64, "DP CASH", E62:E64)+SUMIF(F80:F85, "DP CASH", E80:E85)</f>
        <v>839</v>
      </c>
    </row>
    <row r="52">
      <c r="B52" s="12">
        <v>5.0</v>
      </c>
      <c r="C52" s="13"/>
      <c r="D52" s="12"/>
      <c r="E52" s="13"/>
      <c r="F52" s="12"/>
      <c r="G52" s="14" t="s">
        <v>11</v>
      </c>
      <c r="H52" s="15">
        <f>H9 - SUMIF(F48:F57, "SR A/C - TDCC", E48:E57)-SUMIF(F74:F76, "SR A/C - TDCC", E74:E76)-SUMIF(F68:F70, "SR A/C - TDCC", E68:E70)+SUMIF(F62:F64, "SR A/C - TDCC", E62:E64)+SUMIF(F80:F85, "SR A/C - TDCC", E80:E85)</f>
        <v>106373.4</v>
      </c>
    </row>
    <row r="53">
      <c r="B53" s="12">
        <v>6.0</v>
      </c>
      <c r="C53" s="13"/>
      <c r="D53" s="12"/>
      <c r="E53" s="13"/>
      <c r="F53" s="12"/>
      <c r="G53" s="14" t="s">
        <v>12</v>
      </c>
      <c r="H53" s="15">
        <f>H10 - SUMIF(F48:F57, "DP A/C - IPPB", E48:E57)-SUMIF(F74:F76, "DP A/C - IPPB", E74:E76)-SUMIF(F68:F70, "DP A/C - IPPB", E68:E70)+SUMIF(F62:F64, "DP A/C - IPPB", E62:E64)+SUMIF(F80:F85, "DP A/C - IPPB", E80:E85)</f>
        <v>50</v>
      </c>
    </row>
    <row r="54">
      <c r="B54" s="12">
        <v>7.0</v>
      </c>
      <c r="C54" s="12"/>
      <c r="D54" s="12"/>
      <c r="E54" s="12"/>
      <c r="F54" s="12"/>
      <c r="G54" s="16"/>
      <c r="H54" s="5"/>
    </row>
    <row r="55">
      <c r="B55" s="12">
        <v>8.0</v>
      </c>
      <c r="C55" s="12"/>
      <c r="D55" s="12"/>
      <c r="E55" s="12"/>
      <c r="F55" s="12"/>
      <c r="G55" s="17" t="s">
        <v>13</v>
      </c>
      <c r="H55" s="5"/>
    </row>
    <row r="56">
      <c r="B56" s="12">
        <v>9.0</v>
      </c>
      <c r="C56" s="12"/>
      <c r="D56" s="12"/>
      <c r="E56" s="12"/>
      <c r="F56" s="12"/>
      <c r="G56" s="18">
        <f>E58+G13</f>
        <v>0</v>
      </c>
      <c r="H56" s="5"/>
    </row>
    <row r="57">
      <c r="B57" s="12">
        <v>10.0</v>
      </c>
      <c r="C57" s="12"/>
      <c r="D57" s="12"/>
      <c r="E57" s="12"/>
      <c r="F57" s="12"/>
      <c r="G57" s="19" t="s">
        <v>14</v>
      </c>
      <c r="H57" s="5"/>
    </row>
    <row r="58">
      <c r="B58" s="20" t="s">
        <v>15</v>
      </c>
      <c r="C58" s="4"/>
      <c r="D58" s="5"/>
      <c r="E58" s="9">
        <f>SUM(E48:E57)</f>
        <v>0</v>
      </c>
      <c r="F58" s="12"/>
      <c r="G58" s="16">
        <f>E65+G15</f>
        <v>0</v>
      </c>
      <c r="H58" s="5"/>
    </row>
    <row r="59">
      <c r="B59" s="16"/>
      <c r="C59" s="4"/>
      <c r="D59" s="4"/>
      <c r="E59" s="4"/>
      <c r="F59" s="5"/>
      <c r="G59" s="21" t="s">
        <v>16</v>
      </c>
      <c r="H59" s="5"/>
      <c r="I59" s="1"/>
    </row>
    <row r="60">
      <c r="B60" s="22" t="s">
        <v>17</v>
      </c>
      <c r="C60" s="4"/>
      <c r="D60" s="4"/>
      <c r="E60" s="4"/>
      <c r="F60" s="5"/>
      <c r="G60" s="16">
        <f>E71+G17-SUMIF(C62:C64,"Reimbursement",E62:E64)</f>
        <v>0</v>
      </c>
      <c r="H60" s="5"/>
    </row>
    <row r="61">
      <c r="B61" s="9" t="s">
        <v>2</v>
      </c>
      <c r="C61" s="23" t="s">
        <v>18</v>
      </c>
      <c r="D61" s="20" t="s">
        <v>4</v>
      </c>
      <c r="E61" s="9" t="s">
        <v>5</v>
      </c>
      <c r="F61" s="9" t="s">
        <v>6</v>
      </c>
      <c r="G61" s="24" t="s">
        <v>19</v>
      </c>
      <c r="H61" s="5"/>
    </row>
    <row r="62">
      <c r="B62" s="12">
        <v>1.0</v>
      </c>
      <c r="C62" s="28"/>
      <c r="D62" s="12"/>
      <c r="E62" s="12"/>
      <c r="F62" s="12"/>
      <c r="G62" s="26">
        <f>E77+G19</f>
        <v>0</v>
      </c>
      <c r="H62" s="5"/>
    </row>
    <row r="63">
      <c r="B63" s="12">
        <v>2.0</v>
      </c>
      <c r="C63" s="28"/>
      <c r="D63" s="12"/>
      <c r="E63" s="12"/>
      <c r="F63" s="12"/>
      <c r="G63" s="27"/>
      <c r="H63" s="8"/>
    </row>
    <row r="64">
      <c r="B64" s="12">
        <v>3.0</v>
      </c>
      <c r="C64" s="28"/>
      <c r="D64" s="12"/>
      <c r="E64" s="12"/>
      <c r="F64" s="12"/>
      <c r="G64" s="29"/>
      <c r="H64" s="30"/>
    </row>
    <row r="65">
      <c r="B65" s="20" t="s">
        <v>15</v>
      </c>
      <c r="C65" s="4"/>
      <c r="D65" s="5"/>
      <c r="E65" s="9">
        <f>SUM(E62:E64)</f>
        <v>0</v>
      </c>
      <c r="F65" s="12"/>
      <c r="G65" s="29"/>
      <c r="H65" s="30"/>
    </row>
    <row r="66">
      <c r="B66" s="31" t="s">
        <v>20</v>
      </c>
      <c r="C66" s="4"/>
      <c r="D66" s="4"/>
      <c r="E66" s="4"/>
      <c r="F66" s="5"/>
      <c r="G66" s="29"/>
      <c r="H66" s="30"/>
    </row>
    <row r="67">
      <c r="B67" s="9" t="s">
        <v>2</v>
      </c>
      <c r="C67" s="23" t="s">
        <v>21</v>
      </c>
      <c r="D67" s="20" t="s">
        <v>4</v>
      </c>
      <c r="E67" s="9" t="s">
        <v>5</v>
      </c>
      <c r="F67" s="9" t="s">
        <v>6</v>
      </c>
      <c r="G67" s="29"/>
      <c r="H67" s="30"/>
    </row>
    <row r="68">
      <c r="B68" s="12">
        <v>1.0</v>
      </c>
      <c r="C68" s="28"/>
      <c r="D68" s="12"/>
      <c r="E68" s="12"/>
      <c r="F68" s="12"/>
      <c r="G68" s="29"/>
      <c r="H68" s="30"/>
    </row>
    <row r="69">
      <c r="B69" s="12">
        <v>2.0</v>
      </c>
      <c r="C69" s="13"/>
      <c r="D69" s="12"/>
      <c r="E69" s="12"/>
      <c r="F69" s="12"/>
      <c r="G69" s="29"/>
      <c r="H69" s="30"/>
    </row>
    <row r="70">
      <c r="B70" s="12">
        <v>3.0</v>
      </c>
      <c r="C70" s="13"/>
      <c r="D70" s="12"/>
      <c r="E70" s="12"/>
      <c r="F70" s="12"/>
      <c r="G70" s="29"/>
      <c r="H70" s="30"/>
    </row>
    <row r="71">
      <c r="B71" s="20" t="s">
        <v>15</v>
      </c>
      <c r="C71" s="4"/>
      <c r="D71" s="5"/>
      <c r="E71" s="9">
        <f>SUM(E68:E70)</f>
        <v>0</v>
      </c>
      <c r="F71" s="12"/>
      <c r="G71" s="29"/>
      <c r="H71" s="30"/>
    </row>
    <row r="72">
      <c r="B72" s="32" t="s">
        <v>22</v>
      </c>
      <c r="C72" s="4"/>
      <c r="D72" s="4"/>
      <c r="E72" s="4"/>
      <c r="F72" s="5"/>
      <c r="G72" s="29"/>
      <c r="H72" s="30"/>
    </row>
    <row r="73">
      <c r="B73" s="9" t="s">
        <v>2</v>
      </c>
      <c r="C73" s="23" t="s">
        <v>23</v>
      </c>
      <c r="D73" s="20" t="s">
        <v>4</v>
      </c>
      <c r="E73" s="9" t="s">
        <v>5</v>
      </c>
      <c r="F73" s="9" t="s">
        <v>6</v>
      </c>
      <c r="G73" s="29"/>
      <c r="H73" s="30"/>
    </row>
    <row r="74">
      <c r="B74" s="12">
        <v>1.0</v>
      </c>
      <c r="C74" s="28"/>
      <c r="D74" s="12"/>
      <c r="E74" s="12"/>
      <c r="F74" s="12"/>
      <c r="G74" s="29"/>
      <c r="H74" s="30"/>
    </row>
    <row r="75">
      <c r="B75" s="12">
        <v>2.0</v>
      </c>
      <c r="C75" s="13"/>
      <c r="D75" s="12"/>
      <c r="E75" s="12"/>
      <c r="F75" s="12"/>
      <c r="G75" s="29"/>
      <c r="H75" s="30"/>
    </row>
    <row r="76">
      <c r="B76" s="12">
        <v>3.0</v>
      </c>
      <c r="C76" s="13"/>
      <c r="D76" s="12"/>
      <c r="E76" s="12"/>
      <c r="F76" s="12"/>
      <c r="G76" s="29"/>
      <c r="H76" s="30"/>
    </row>
    <row r="77">
      <c r="B77" s="20" t="s">
        <v>15</v>
      </c>
      <c r="C77" s="4"/>
      <c r="D77" s="5"/>
      <c r="E77" s="9">
        <f>SUM(E74:E76)</f>
        <v>0</v>
      </c>
      <c r="F77" s="12"/>
      <c r="G77" s="29"/>
      <c r="H77" s="30"/>
    </row>
    <row r="78">
      <c r="B78" s="32" t="s">
        <v>24</v>
      </c>
      <c r="C78" s="4"/>
      <c r="D78" s="4"/>
      <c r="E78" s="4"/>
      <c r="F78" s="5"/>
      <c r="G78" s="29"/>
      <c r="H78" s="30"/>
    </row>
    <row r="79">
      <c r="B79" s="9" t="s">
        <v>2</v>
      </c>
      <c r="C79" s="33" t="s">
        <v>25</v>
      </c>
      <c r="D79" s="33" t="s">
        <v>26</v>
      </c>
      <c r="E79" s="9" t="s">
        <v>5</v>
      </c>
      <c r="F79" s="9" t="s">
        <v>6</v>
      </c>
      <c r="G79" s="29"/>
      <c r="H79" s="30"/>
    </row>
    <row r="80">
      <c r="B80" s="12">
        <v>1.0</v>
      </c>
      <c r="C80" s="13"/>
      <c r="D80" s="13"/>
      <c r="E80" s="12"/>
      <c r="F80" s="12"/>
      <c r="G80" s="29"/>
      <c r="H80" s="30"/>
    </row>
    <row r="81">
      <c r="B81" s="12">
        <v>2.0</v>
      </c>
      <c r="C81" s="13"/>
      <c r="D81" s="13"/>
      <c r="E81" s="12"/>
      <c r="F81" s="12"/>
      <c r="G81" s="29"/>
      <c r="H81" s="30"/>
    </row>
    <row r="82">
      <c r="B82" s="12">
        <v>3.0</v>
      </c>
      <c r="C82" s="12"/>
      <c r="D82" s="12"/>
      <c r="E82" s="12"/>
      <c r="F82" s="12"/>
      <c r="G82" s="29"/>
      <c r="H82" s="30"/>
    </row>
    <row r="83">
      <c r="B83" s="12">
        <v>4.0</v>
      </c>
      <c r="C83" s="12"/>
      <c r="D83" s="12"/>
      <c r="E83" s="12"/>
      <c r="F83" s="12"/>
      <c r="G83" s="29"/>
      <c r="H83" s="30"/>
    </row>
    <row r="84">
      <c r="B84" s="12">
        <v>5.0</v>
      </c>
      <c r="C84" s="12"/>
      <c r="D84" s="12"/>
      <c r="E84" s="12"/>
      <c r="F84" s="12"/>
      <c r="G84" s="29"/>
      <c r="H84" s="30"/>
    </row>
    <row r="85">
      <c r="B85" s="12">
        <v>6.0</v>
      </c>
      <c r="C85" s="12"/>
      <c r="D85" s="12"/>
      <c r="E85" s="12"/>
      <c r="F85" s="12"/>
      <c r="G85" s="10"/>
      <c r="H85" s="11"/>
    </row>
    <row r="86">
      <c r="B86" s="34"/>
    </row>
    <row r="88">
      <c r="A88" s="1"/>
      <c r="B88" s="3">
        <v>45780.0</v>
      </c>
      <c r="C88" s="4"/>
      <c r="D88" s="4"/>
      <c r="E88" s="4"/>
      <c r="F88" s="4"/>
      <c r="G88" s="4"/>
      <c r="H88" s="5"/>
    </row>
    <row r="89">
      <c r="B89" s="6" t="s">
        <v>0</v>
      </c>
      <c r="C89" s="4"/>
      <c r="D89" s="4"/>
      <c r="E89" s="4"/>
      <c r="F89" s="5"/>
      <c r="G89" s="7" t="s">
        <v>1</v>
      </c>
      <c r="H89" s="8"/>
    </row>
    <row r="90">
      <c r="B90" s="9" t="s">
        <v>2</v>
      </c>
      <c r="C90" s="9" t="s">
        <v>3</v>
      </c>
      <c r="D90" s="9" t="s">
        <v>4</v>
      </c>
      <c r="E90" s="9" t="s">
        <v>5</v>
      </c>
      <c r="F90" s="9" t="s">
        <v>6</v>
      </c>
      <c r="G90" s="10"/>
      <c r="H90" s="11"/>
    </row>
    <row r="91">
      <c r="B91" s="12">
        <v>1.0</v>
      </c>
      <c r="C91" s="13"/>
      <c r="D91" s="12"/>
      <c r="E91" s="12"/>
      <c r="F91" s="12"/>
      <c r="G91" s="14" t="s">
        <v>7</v>
      </c>
      <c r="H91" s="15">
        <f>H48 - SUMIF(F91:F100, "SR A/C - HDFC", E91:E100)-SUMIF(F117:F119, "SR A/C - HDFC", E117:E119)-SUMIF(F111:F113, "SR A/C - HDFC", E111:E113)+SUMIF(F105:F107, "SR A/C - HDFC", E105:E107)+SUMIF(F123:F128, "SR A/C - HDFC", E123:E128)</f>
        <v>3303.73</v>
      </c>
    </row>
    <row r="92">
      <c r="B92" s="12">
        <v>2.0</v>
      </c>
      <c r="C92" s="12"/>
      <c r="D92" s="12"/>
      <c r="E92" s="12"/>
      <c r="F92" s="12"/>
      <c r="G92" s="14" t="s">
        <v>8</v>
      </c>
      <c r="H92" s="15">
        <f>H49 - SUMIF(F91:F100, "DP A/C - Salary", E91:E100)-SUMIF(F117:F119, "DP A/C - Salary", E117:E119)-SUMIF(F111:F113, "DP A/C - Salary", E111:E113)+SUMIF(F105:F107, "DP A/C - Salary", E105:E107)+SUMIF(F123:F128, "DP A/C - Salary", E123:E128)</f>
        <v>5928</v>
      </c>
    </row>
    <row r="93">
      <c r="B93" s="12">
        <v>3.0</v>
      </c>
      <c r="C93" s="12"/>
      <c r="D93" s="12"/>
      <c r="E93" s="12"/>
      <c r="F93" s="12"/>
      <c r="G93" s="14" t="s">
        <v>9</v>
      </c>
      <c r="H93" s="15">
        <f>H50 - SUMIF(F91:F100, "SR CASH", E91:E100)-SUMIF(F117:F119, "SR CASH", E117:E119)-SUMIF(F111:F113, "SR CASH", E111:E113)+SUMIF(F105:F107, "SR CASH", E105:E107)+SUMIF(F123:F128, "SR CASH", E123:E128)</f>
        <v>1633</v>
      </c>
    </row>
    <row r="94">
      <c r="B94" s="12">
        <v>4.0</v>
      </c>
      <c r="C94" s="12"/>
      <c r="D94" s="12"/>
      <c r="E94" s="12"/>
      <c r="F94" s="12"/>
      <c r="G94" s="14" t="s">
        <v>10</v>
      </c>
      <c r="H94" s="15">
        <f>H51 - SUMIF(F91:F100, "DP CASH", E91:E100)-SUMIF(F117:F119, "DP CASH", E117:E119)-SUMIF(F111:F113, "DP CASH", E111:E113)+SUMIF(F105:F107, "DP CASH", E105:E107)+SUMIF(F123:F128, "DP CASH", E123:E128)</f>
        <v>839</v>
      </c>
    </row>
    <row r="95">
      <c r="B95" s="12">
        <v>5.0</v>
      </c>
      <c r="C95" s="12"/>
      <c r="D95" s="12"/>
      <c r="E95" s="12"/>
      <c r="F95" s="12"/>
      <c r="G95" s="14" t="s">
        <v>11</v>
      </c>
      <c r="H95" s="15">
        <f>H52 - SUMIF(F91:F100, "SR A/C - TDCC", E91:E100)-SUMIF(F117:F119, "SR A/C - TDCC", E117:E119)-SUMIF(F111:F113, "SR A/C - TDCC", E111:E113)+SUMIF(F105:F107, "SR A/C - TDCC", E105:E107)+SUMIF(F123:F128, "SR A/C - TDCC", E123:E128)</f>
        <v>106373.4</v>
      </c>
    </row>
    <row r="96">
      <c r="B96" s="12">
        <v>6.0</v>
      </c>
      <c r="C96" s="12"/>
      <c r="D96" s="12"/>
      <c r="E96" s="12"/>
      <c r="F96" s="12"/>
      <c r="G96" s="14" t="s">
        <v>12</v>
      </c>
      <c r="H96" s="15">
        <f>H53 - SUMIF(F91:F100, "DP A/C - IPPB", E91:E100)-SUMIF(F117:F119, "DP A/C - IPPB", E117:E119)-SUMIF(F111:F113, "DP A/C - IPPB", E111:E113)+SUMIF(F105:F107, "DP A/C - IPPB", E105:E107)+SUMIF(F123:F128, "DP A/C - IPPB", E123:E128)</f>
        <v>50</v>
      </c>
    </row>
    <row r="97">
      <c r="B97" s="12">
        <v>7.0</v>
      </c>
      <c r="C97" s="12"/>
      <c r="D97" s="12"/>
      <c r="E97" s="12"/>
      <c r="F97" s="12"/>
      <c r="G97" s="16"/>
      <c r="H97" s="5"/>
    </row>
    <row r="98">
      <c r="B98" s="12">
        <v>8.0</v>
      </c>
      <c r="C98" s="12"/>
      <c r="D98" s="12"/>
      <c r="E98" s="12"/>
      <c r="F98" s="12"/>
      <c r="G98" s="17" t="s">
        <v>13</v>
      </c>
      <c r="H98" s="5"/>
    </row>
    <row r="99">
      <c r="B99" s="12">
        <v>9.0</v>
      </c>
      <c r="C99" s="12"/>
      <c r="D99" s="12"/>
      <c r="E99" s="12"/>
      <c r="F99" s="12"/>
      <c r="G99" s="18">
        <f>E101+G56</f>
        <v>0</v>
      </c>
      <c r="H99" s="5"/>
    </row>
    <row r="100">
      <c r="B100" s="12">
        <v>10.0</v>
      </c>
      <c r="C100" s="12"/>
      <c r="D100" s="12"/>
      <c r="E100" s="12"/>
      <c r="F100" s="12"/>
      <c r="G100" s="19" t="s">
        <v>14</v>
      </c>
      <c r="H100" s="5"/>
    </row>
    <row r="101">
      <c r="B101" s="20" t="s">
        <v>15</v>
      </c>
      <c r="C101" s="4"/>
      <c r="D101" s="5"/>
      <c r="E101" s="9">
        <f>SUM(E91:E100)</f>
        <v>0</v>
      </c>
      <c r="F101" s="12"/>
      <c r="G101" s="16">
        <f>E108+G58</f>
        <v>0</v>
      </c>
      <c r="H101" s="5"/>
    </row>
    <row r="102">
      <c r="B102" s="16"/>
      <c r="C102" s="4"/>
      <c r="D102" s="4"/>
      <c r="E102" s="4"/>
      <c r="F102" s="5"/>
      <c r="G102" s="21" t="s">
        <v>16</v>
      </c>
      <c r="H102" s="5"/>
      <c r="I102" s="1"/>
    </row>
    <row r="103">
      <c r="B103" s="22" t="s">
        <v>17</v>
      </c>
      <c r="C103" s="4"/>
      <c r="D103" s="4"/>
      <c r="E103" s="4"/>
      <c r="F103" s="5"/>
      <c r="G103" s="16">
        <f>E114+G60-SUMIF(C105:C107,"Reimbursement",E105:E107)</f>
        <v>0</v>
      </c>
      <c r="H103" s="5"/>
    </row>
    <row r="104">
      <c r="B104" s="9" t="s">
        <v>2</v>
      </c>
      <c r="C104" s="23" t="s">
        <v>18</v>
      </c>
      <c r="D104" s="20" t="s">
        <v>4</v>
      </c>
      <c r="E104" s="9" t="s">
        <v>5</v>
      </c>
      <c r="F104" s="9" t="s">
        <v>6</v>
      </c>
      <c r="G104" s="24" t="s">
        <v>19</v>
      </c>
      <c r="H104" s="5"/>
    </row>
    <row r="105">
      <c r="B105" s="12">
        <v>1.0</v>
      </c>
      <c r="C105" s="25"/>
      <c r="D105" s="12"/>
      <c r="E105" s="13"/>
      <c r="F105" s="13"/>
      <c r="G105" s="26">
        <f>E120+G62</f>
        <v>0</v>
      </c>
      <c r="H105" s="5"/>
    </row>
    <row r="106">
      <c r="B106" s="12">
        <v>2.0</v>
      </c>
      <c r="C106" s="28"/>
      <c r="D106" s="12"/>
      <c r="E106" s="12"/>
      <c r="F106" s="12"/>
      <c r="G106" s="27"/>
      <c r="H106" s="8"/>
    </row>
    <row r="107">
      <c r="B107" s="12">
        <v>3.0</v>
      </c>
      <c r="C107" s="28"/>
      <c r="D107" s="12"/>
      <c r="E107" s="12"/>
      <c r="F107" s="12"/>
      <c r="G107" s="29"/>
      <c r="H107" s="30"/>
    </row>
    <row r="108">
      <c r="B108" s="20" t="s">
        <v>15</v>
      </c>
      <c r="C108" s="4"/>
      <c r="D108" s="5"/>
      <c r="E108" s="9">
        <f>SUM(E105:E107)</f>
        <v>0</v>
      </c>
      <c r="F108" s="12"/>
      <c r="G108" s="29"/>
      <c r="H108" s="30"/>
    </row>
    <row r="109">
      <c r="B109" s="31" t="s">
        <v>20</v>
      </c>
      <c r="C109" s="4"/>
      <c r="D109" s="4"/>
      <c r="E109" s="4"/>
      <c r="F109" s="5"/>
      <c r="G109" s="29"/>
      <c r="H109" s="30"/>
    </row>
    <row r="110">
      <c r="B110" s="9" t="s">
        <v>2</v>
      </c>
      <c r="C110" s="23" t="s">
        <v>21</v>
      </c>
      <c r="D110" s="20" t="s">
        <v>4</v>
      </c>
      <c r="E110" s="9" t="s">
        <v>5</v>
      </c>
      <c r="F110" s="9" t="s">
        <v>6</v>
      </c>
      <c r="G110" s="29"/>
      <c r="H110" s="30"/>
    </row>
    <row r="111">
      <c r="B111" s="12">
        <v>1.0</v>
      </c>
      <c r="C111" s="28"/>
      <c r="D111" s="12"/>
      <c r="E111" s="12"/>
      <c r="F111" s="12"/>
      <c r="G111" s="29"/>
      <c r="H111" s="30"/>
    </row>
    <row r="112">
      <c r="B112" s="12">
        <v>2.0</v>
      </c>
      <c r="C112" s="13"/>
      <c r="D112" s="12"/>
      <c r="E112" s="12"/>
      <c r="F112" s="12"/>
      <c r="G112" s="29"/>
      <c r="H112" s="30"/>
    </row>
    <row r="113">
      <c r="B113" s="12">
        <v>3.0</v>
      </c>
      <c r="C113" s="13"/>
      <c r="D113" s="12"/>
      <c r="E113" s="12"/>
      <c r="F113" s="12"/>
      <c r="G113" s="29"/>
      <c r="H113" s="30"/>
    </row>
    <row r="114">
      <c r="B114" s="20" t="s">
        <v>15</v>
      </c>
      <c r="C114" s="4"/>
      <c r="D114" s="5"/>
      <c r="E114" s="9">
        <f>SUM(E111:E113)</f>
        <v>0</v>
      </c>
      <c r="F114" s="12"/>
      <c r="G114" s="29"/>
      <c r="H114" s="30"/>
    </row>
    <row r="115">
      <c r="B115" s="32" t="s">
        <v>22</v>
      </c>
      <c r="C115" s="4"/>
      <c r="D115" s="4"/>
      <c r="E115" s="4"/>
      <c r="F115" s="5"/>
      <c r="G115" s="29"/>
      <c r="H115" s="30"/>
    </row>
    <row r="116">
      <c r="B116" s="9" t="s">
        <v>2</v>
      </c>
      <c r="C116" s="23" t="s">
        <v>23</v>
      </c>
      <c r="D116" s="20" t="s">
        <v>4</v>
      </c>
      <c r="E116" s="9" t="s">
        <v>5</v>
      </c>
      <c r="F116" s="9" t="s">
        <v>6</v>
      </c>
      <c r="G116" s="29"/>
      <c r="H116" s="30"/>
    </row>
    <row r="117">
      <c r="B117" s="12">
        <v>1.0</v>
      </c>
      <c r="C117" s="28"/>
      <c r="D117" s="12"/>
      <c r="E117" s="12"/>
      <c r="F117" s="12"/>
      <c r="G117" s="29"/>
      <c r="H117" s="30"/>
    </row>
    <row r="118">
      <c r="B118" s="12">
        <v>2.0</v>
      </c>
      <c r="C118" s="13"/>
      <c r="D118" s="12"/>
      <c r="E118" s="12"/>
      <c r="F118" s="12"/>
      <c r="G118" s="29"/>
      <c r="H118" s="30"/>
    </row>
    <row r="119">
      <c r="B119" s="12">
        <v>3.0</v>
      </c>
      <c r="C119" s="13"/>
      <c r="D119" s="12"/>
      <c r="E119" s="12"/>
      <c r="F119" s="12"/>
      <c r="G119" s="29"/>
      <c r="H119" s="30"/>
    </row>
    <row r="120">
      <c r="B120" s="20" t="s">
        <v>15</v>
      </c>
      <c r="C120" s="4"/>
      <c r="D120" s="5"/>
      <c r="E120" s="9">
        <f>SUM(E117:E119)</f>
        <v>0</v>
      </c>
      <c r="F120" s="12"/>
      <c r="G120" s="29"/>
      <c r="H120" s="30"/>
    </row>
    <row r="121">
      <c r="B121" s="32" t="s">
        <v>24</v>
      </c>
      <c r="C121" s="4"/>
      <c r="D121" s="4"/>
      <c r="E121" s="4"/>
      <c r="F121" s="5"/>
      <c r="G121" s="29"/>
      <c r="H121" s="30"/>
    </row>
    <row r="122">
      <c r="B122" s="9" t="s">
        <v>2</v>
      </c>
      <c r="C122" s="33" t="s">
        <v>25</v>
      </c>
      <c r="D122" s="33" t="s">
        <v>26</v>
      </c>
      <c r="E122" s="9" t="s">
        <v>5</v>
      </c>
      <c r="F122" s="9" t="s">
        <v>6</v>
      </c>
      <c r="G122" s="29"/>
      <c r="H122" s="30"/>
    </row>
    <row r="123">
      <c r="B123" s="12">
        <v>1.0</v>
      </c>
      <c r="C123" s="13"/>
      <c r="D123" s="13"/>
      <c r="E123" s="12"/>
      <c r="F123" s="12"/>
      <c r="G123" s="29"/>
      <c r="H123" s="30"/>
    </row>
    <row r="124">
      <c r="B124" s="12">
        <v>2.0</v>
      </c>
      <c r="C124" s="13"/>
      <c r="D124" s="13"/>
      <c r="E124" s="12"/>
      <c r="F124" s="12"/>
      <c r="G124" s="29"/>
      <c r="H124" s="30"/>
    </row>
    <row r="125">
      <c r="B125" s="12">
        <v>3.0</v>
      </c>
      <c r="C125" s="12"/>
      <c r="D125" s="12"/>
      <c r="E125" s="12"/>
      <c r="F125" s="12"/>
      <c r="G125" s="29"/>
      <c r="H125" s="30"/>
    </row>
    <row r="126">
      <c r="B126" s="12">
        <v>4.0</v>
      </c>
      <c r="C126" s="12"/>
      <c r="D126" s="12"/>
      <c r="E126" s="12"/>
      <c r="F126" s="12"/>
      <c r="G126" s="29"/>
      <c r="H126" s="30"/>
    </row>
    <row r="127">
      <c r="B127" s="12">
        <v>5.0</v>
      </c>
      <c r="C127" s="12"/>
      <c r="D127" s="12"/>
      <c r="E127" s="12"/>
      <c r="F127" s="12"/>
      <c r="G127" s="29"/>
      <c r="H127" s="30"/>
    </row>
    <row r="128">
      <c r="B128" s="12">
        <v>6.0</v>
      </c>
      <c r="C128" s="12"/>
      <c r="D128" s="12"/>
      <c r="E128" s="12"/>
      <c r="F128" s="12"/>
      <c r="G128" s="10"/>
      <c r="H128" s="11"/>
    </row>
    <row r="129">
      <c r="B129" s="34"/>
    </row>
    <row r="131">
      <c r="A131" s="1"/>
      <c r="B131" s="3">
        <v>45781.0</v>
      </c>
      <c r="C131" s="4"/>
      <c r="D131" s="4"/>
      <c r="E131" s="4"/>
      <c r="F131" s="4"/>
      <c r="G131" s="4"/>
      <c r="H131" s="5"/>
    </row>
    <row r="132">
      <c r="B132" s="6" t="s">
        <v>0</v>
      </c>
      <c r="C132" s="4"/>
      <c r="D132" s="4"/>
      <c r="E132" s="4"/>
      <c r="F132" s="5"/>
      <c r="G132" s="7" t="s">
        <v>1</v>
      </c>
      <c r="H132" s="8"/>
    </row>
    <row r="133">
      <c r="B133" s="9" t="s">
        <v>2</v>
      </c>
      <c r="C133" s="9" t="s">
        <v>3</v>
      </c>
      <c r="D133" s="9" t="s">
        <v>4</v>
      </c>
      <c r="E133" s="9" t="s">
        <v>5</v>
      </c>
      <c r="F133" s="9" t="s">
        <v>6</v>
      </c>
      <c r="G133" s="10"/>
      <c r="H133" s="11"/>
    </row>
    <row r="134">
      <c r="B134" s="12">
        <v>1.0</v>
      </c>
      <c r="C134" s="13"/>
      <c r="D134" s="13"/>
      <c r="E134" s="13"/>
      <c r="F134" s="13"/>
      <c r="G134" s="14" t="s">
        <v>7</v>
      </c>
      <c r="H134" s="15">
        <f>H91 - SUMIF(F134:F143, "SR A/C - HDFC", E134:E143)-SUMIF(F160:F162, "SR A/C - HDFC", E160:E162)-SUMIF(F154:F156, "SR A/C - HDFC", E154:E156)+SUMIF(F148:F150, "SR A/C - HDFC", E148:E150)+SUMIF(F166:F171, "SR A/C - HDFC", E166:E171)</f>
        <v>3303.73</v>
      </c>
    </row>
    <row r="135">
      <c r="B135" s="12">
        <v>2.0</v>
      </c>
      <c r="C135" s="13"/>
      <c r="D135" s="13"/>
      <c r="E135" s="13"/>
      <c r="F135" s="13"/>
      <c r="G135" s="14" t="s">
        <v>8</v>
      </c>
      <c r="H135" s="15">
        <f>H92 - SUMIF(F134:F143, "DP A/C - Salary", E134:E143)-SUMIF(F160:F162, "DP A/C - Salary", E160:E162)-SUMIF(F154:F156, "DP A/C - Salary", E154:E156)+SUMIF(F148:F150, "DP A/C - Salary", E148:E150)+SUMIF(F166:F171, "DP A/C - Salary", E166:E171)</f>
        <v>5928</v>
      </c>
    </row>
    <row r="136">
      <c r="B136" s="12">
        <v>3.0</v>
      </c>
      <c r="C136" s="12"/>
      <c r="D136" s="12"/>
      <c r="E136" s="12"/>
      <c r="F136" s="12"/>
      <c r="G136" s="14" t="s">
        <v>9</v>
      </c>
      <c r="H136" s="15">
        <f>H93 - SUMIF(F134:F143, "SR CASH", E134:E143)-SUMIF(F160:F162, "SR CASH", E160:E162)-SUMIF(F154:F156, "SR CASH", E154:E156)+SUMIF(F148:F150, "SR CASH", E148:E150)+SUMIF(F166:F171, "SR CASH", E166:E171)</f>
        <v>1633</v>
      </c>
    </row>
    <row r="137">
      <c r="B137" s="12">
        <v>4.0</v>
      </c>
      <c r="C137" s="12"/>
      <c r="D137" s="12"/>
      <c r="E137" s="12"/>
      <c r="F137" s="12"/>
      <c r="G137" s="14" t="s">
        <v>10</v>
      </c>
      <c r="H137" s="15">
        <f>H94 - SUMIF(F134:F143, "DP CASH", E134:E143)-SUMIF(F160:F162, "DP CASH", E160:E162)-SUMIF(F154:F156, "DP CASH", E154:E156)+SUMIF(F148:F150, "DP CASH", E148:E150)+SUMIF(F166:F171, "DP CASH", E166:E171)</f>
        <v>839</v>
      </c>
    </row>
    <row r="138">
      <c r="B138" s="12">
        <v>5.0</v>
      </c>
      <c r="C138" s="12"/>
      <c r="D138" s="12"/>
      <c r="E138" s="12"/>
      <c r="F138" s="12"/>
      <c r="G138" s="14" t="s">
        <v>11</v>
      </c>
      <c r="H138" s="15">
        <f>H95 - SUMIF(F134:F143, "SR A/C - TDCC", E134:E143)-SUMIF(F160:F162, "SR A/C - TDCC", E160:E162)-SUMIF(F154:F156, "SR A/C - TDCC", E154:E156)+SUMIF(F148:F150, "SR A/C - TDCC", E148:E150)+SUMIF(F166:F171, "SR A/C - TDCC", E166:E171)</f>
        <v>106373.4</v>
      </c>
    </row>
    <row r="139">
      <c r="B139" s="12">
        <v>6.0</v>
      </c>
      <c r="C139" s="12"/>
      <c r="D139" s="12"/>
      <c r="E139" s="12"/>
      <c r="F139" s="12"/>
      <c r="G139" s="14" t="s">
        <v>12</v>
      </c>
      <c r="H139" s="15">
        <f>H96 - SUMIF(F134:F143, "DP A/C - IPPB", E134:E143)-SUMIF(F160:F162, "DP A/C - IPPB", E160:E162)-SUMIF(F154:F156, "DP A/C - IPPB", E154:E156)+SUMIF(F148:F150, "DP A/C - IPPB", E148:E150)+SUMIF(F166:F171, "DP A/C - IPPB", E166:E171)</f>
        <v>50</v>
      </c>
    </row>
    <row r="140">
      <c r="B140" s="12">
        <v>7.0</v>
      </c>
      <c r="C140" s="12"/>
      <c r="D140" s="12"/>
      <c r="E140" s="12"/>
      <c r="F140" s="12"/>
      <c r="G140" s="16"/>
      <c r="H140" s="5"/>
    </row>
    <row r="141">
      <c r="B141" s="12">
        <v>8.0</v>
      </c>
      <c r="C141" s="12"/>
      <c r="D141" s="12"/>
      <c r="E141" s="12"/>
      <c r="F141" s="12"/>
      <c r="G141" s="17" t="s">
        <v>13</v>
      </c>
      <c r="H141" s="5"/>
    </row>
    <row r="142">
      <c r="B142" s="12">
        <v>9.0</v>
      </c>
      <c r="C142" s="12"/>
      <c r="D142" s="12"/>
      <c r="E142" s="12"/>
      <c r="F142" s="12"/>
      <c r="G142" s="18">
        <f>E144+G99</f>
        <v>0</v>
      </c>
      <c r="H142" s="5"/>
    </row>
    <row r="143">
      <c r="B143" s="12">
        <v>10.0</v>
      </c>
      <c r="C143" s="12"/>
      <c r="D143" s="12"/>
      <c r="E143" s="12"/>
      <c r="F143" s="12"/>
      <c r="G143" s="19" t="s">
        <v>14</v>
      </c>
      <c r="H143" s="5"/>
    </row>
    <row r="144">
      <c r="B144" s="20" t="s">
        <v>15</v>
      </c>
      <c r="C144" s="4"/>
      <c r="D144" s="5"/>
      <c r="E144" s="9">
        <f>SUM(E134:E143)</f>
        <v>0</v>
      </c>
      <c r="F144" s="12"/>
      <c r="G144" s="16">
        <f>E151+G101</f>
        <v>0</v>
      </c>
      <c r="H144" s="5"/>
    </row>
    <row r="145">
      <c r="B145" s="16"/>
      <c r="C145" s="4"/>
      <c r="D145" s="4"/>
      <c r="E145" s="4"/>
      <c r="F145" s="5"/>
      <c r="G145" s="21" t="s">
        <v>16</v>
      </c>
      <c r="H145" s="5"/>
      <c r="I145" s="1"/>
    </row>
    <row r="146">
      <c r="B146" s="22" t="s">
        <v>17</v>
      </c>
      <c r="C146" s="4"/>
      <c r="D146" s="4"/>
      <c r="E146" s="4"/>
      <c r="F146" s="5"/>
      <c r="G146" s="16">
        <f>E157+G103-SUMIF(C148:C150,"Reimbursement",E148:E150)</f>
        <v>0</v>
      </c>
      <c r="H146" s="5"/>
    </row>
    <row r="147">
      <c r="B147" s="9" t="s">
        <v>2</v>
      </c>
      <c r="C147" s="23" t="s">
        <v>18</v>
      </c>
      <c r="D147" s="20" t="s">
        <v>4</v>
      </c>
      <c r="E147" s="9" t="s">
        <v>5</v>
      </c>
      <c r="F147" s="9" t="s">
        <v>6</v>
      </c>
      <c r="G147" s="24" t="s">
        <v>19</v>
      </c>
      <c r="H147" s="5"/>
    </row>
    <row r="148">
      <c r="B148" s="12">
        <v>1.0</v>
      </c>
      <c r="C148" s="25"/>
      <c r="D148" s="12"/>
      <c r="E148" s="13"/>
      <c r="F148" s="12"/>
      <c r="G148" s="26">
        <f>E163+G105</f>
        <v>0</v>
      </c>
      <c r="H148" s="5"/>
    </row>
    <row r="149">
      <c r="B149" s="12">
        <v>2.0</v>
      </c>
      <c r="C149" s="28"/>
      <c r="D149" s="12"/>
      <c r="E149" s="12"/>
      <c r="F149" s="12"/>
      <c r="G149" s="27"/>
      <c r="H149" s="8"/>
    </row>
    <row r="150">
      <c r="B150" s="12">
        <v>3.0</v>
      </c>
      <c r="C150" s="28"/>
      <c r="D150" s="12"/>
      <c r="E150" s="12"/>
      <c r="F150" s="12"/>
      <c r="G150" s="29"/>
      <c r="H150" s="30"/>
    </row>
    <row r="151">
      <c r="B151" s="20" t="s">
        <v>15</v>
      </c>
      <c r="C151" s="4"/>
      <c r="D151" s="5"/>
      <c r="E151" s="9">
        <f>SUM(E148:E150)</f>
        <v>0</v>
      </c>
      <c r="F151" s="12"/>
      <c r="G151" s="29"/>
      <c r="H151" s="30"/>
    </row>
    <row r="152">
      <c r="B152" s="31" t="s">
        <v>20</v>
      </c>
      <c r="C152" s="4"/>
      <c r="D152" s="4"/>
      <c r="E152" s="4"/>
      <c r="F152" s="5"/>
      <c r="G152" s="29"/>
      <c r="H152" s="30"/>
    </row>
    <row r="153">
      <c r="B153" s="9" t="s">
        <v>2</v>
      </c>
      <c r="C153" s="23" t="s">
        <v>21</v>
      </c>
      <c r="D153" s="20" t="s">
        <v>4</v>
      </c>
      <c r="E153" s="9" t="s">
        <v>5</v>
      </c>
      <c r="F153" s="9" t="s">
        <v>6</v>
      </c>
      <c r="G153" s="29"/>
      <c r="H153" s="30"/>
    </row>
    <row r="154">
      <c r="B154" s="12">
        <v>1.0</v>
      </c>
      <c r="C154" s="28"/>
      <c r="D154" s="12"/>
      <c r="E154" s="12"/>
      <c r="F154" s="12"/>
      <c r="G154" s="29"/>
      <c r="H154" s="30"/>
    </row>
    <row r="155">
      <c r="B155" s="12">
        <v>2.0</v>
      </c>
      <c r="C155" s="13"/>
      <c r="D155" s="12"/>
      <c r="E155" s="12"/>
      <c r="F155" s="12"/>
      <c r="G155" s="29"/>
      <c r="H155" s="30"/>
    </row>
    <row r="156">
      <c r="B156" s="12">
        <v>3.0</v>
      </c>
      <c r="C156" s="13"/>
      <c r="D156" s="12"/>
      <c r="E156" s="12"/>
      <c r="F156" s="12"/>
      <c r="G156" s="29"/>
      <c r="H156" s="30"/>
    </row>
    <row r="157">
      <c r="B157" s="20" t="s">
        <v>15</v>
      </c>
      <c r="C157" s="4"/>
      <c r="D157" s="5"/>
      <c r="E157" s="9">
        <f>SUM(E154:E156)</f>
        <v>0</v>
      </c>
      <c r="F157" s="12"/>
      <c r="G157" s="29"/>
      <c r="H157" s="30"/>
    </row>
    <row r="158">
      <c r="B158" s="32" t="s">
        <v>22</v>
      </c>
      <c r="C158" s="4"/>
      <c r="D158" s="4"/>
      <c r="E158" s="4"/>
      <c r="F158" s="5"/>
      <c r="G158" s="29"/>
      <c r="H158" s="30"/>
    </row>
    <row r="159">
      <c r="B159" s="9" t="s">
        <v>2</v>
      </c>
      <c r="C159" s="23" t="s">
        <v>23</v>
      </c>
      <c r="D159" s="20" t="s">
        <v>4</v>
      </c>
      <c r="E159" s="9" t="s">
        <v>5</v>
      </c>
      <c r="F159" s="9" t="s">
        <v>6</v>
      </c>
      <c r="G159" s="29"/>
      <c r="H159" s="30"/>
    </row>
    <row r="160">
      <c r="B160" s="12">
        <v>1.0</v>
      </c>
      <c r="C160" s="25"/>
      <c r="D160" s="13"/>
      <c r="E160" s="13"/>
      <c r="F160" s="13"/>
      <c r="G160" s="29"/>
      <c r="H160" s="30"/>
    </row>
    <row r="161">
      <c r="B161" s="12">
        <v>2.0</v>
      </c>
      <c r="C161" s="13"/>
      <c r="D161" s="12"/>
      <c r="E161" s="12"/>
      <c r="F161" s="12"/>
      <c r="G161" s="29"/>
      <c r="H161" s="30"/>
    </row>
    <row r="162">
      <c r="B162" s="12">
        <v>3.0</v>
      </c>
      <c r="C162" s="13"/>
      <c r="D162" s="12"/>
      <c r="E162" s="12"/>
      <c r="F162" s="12"/>
      <c r="G162" s="29"/>
      <c r="H162" s="30"/>
    </row>
    <row r="163">
      <c r="B163" s="20" t="s">
        <v>15</v>
      </c>
      <c r="C163" s="4"/>
      <c r="D163" s="5"/>
      <c r="E163" s="9">
        <f>SUM(E160:E162)</f>
        <v>0</v>
      </c>
      <c r="F163" s="12"/>
      <c r="G163" s="29"/>
      <c r="H163" s="30"/>
    </row>
    <row r="164">
      <c r="B164" s="32" t="s">
        <v>24</v>
      </c>
      <c r="C164" s="4"/>
      <c r="D164" s="4"/>
      <c r="E164" s="4"/>
      <c r="F164" s="5"/>
      <c r="G164" s="29"/>
      <c r="H164" s="30"/>
    </row>
    <row r="165">
      <c r="B165" s="9" t="s">
        <v>2</v>
      </c>
      <c r="C165" s="33" t="s">
        <v>25</v>
      </c>
      <c r="D165" s="33" t="s">
        <v>26</v>
      </c>
      <c r="E165" s="9" t="s">
        <v>5</v>
      </c>
      <c r="F165" s="9" t="s">
        <v>6</v>
      </c>
      <c r="G165" s="29"/>
      <c r="H165" s="30"/>
    </row>
    <row r="166">
      <c r="B166" s="12">
        <v>1.0</v>
      </c>
      <c r="C166" s="13"/>
      <c r="D166" s="13"/>
      <c r="E166" s="13"/>
      <c r="F166" s="13"/>
      <c r="G166" s="29"/>
      <c r="H166" s="30"/>
    </row>
    <row r="167">
      <c r="B167" s="12">
        <v>2.0</v>
      </c>
      <c r="C167" s="13"/>
      <c r="D167" s="13"/>
      <c r="E167" s="13"/>
      <c r="F167" s="13"/>
      <c r="G167" s="29"/>
      <c r="H167" s="30"/>
    </row>
    <row r="168">
      <c r="B168" s="12">
        <v>3.0</v>
      </c>
      <c r="C168" s="12"/>
      <c r="D168" s="12"/>
      <c r="E168" s="12"/>
      <c r="F168" s="12"/>
      <c r="G168" s="29"/>
      <c r="H168" s="30"/>
    </row>
    <row r="169">
      <c r="B169" s="12">
        <v>4.0</v>
      </c>
      <c r="C169" s="12"/>
      <c r="D169" s="12"/>
      <c r="E169" s="12"/>
      <c r="F169" s="12"/>
      <c r="G169" s="29"/>
      <c r="H169" s="30"/>
    </row>
    <row r="170">
      <c r="B170" s="12">
        <v>5.0</v>
      </c>
      <c r="C170" s="12"/>
      <c r="D170" s="12"/>
      <c r="E170" s="12"/>
      <c r="F170" s="12"/>
      <c r="G170" s="29"/>
      <c r="H170" s="30"/>
    </row>
    <row r="171">
      <c r="B171" s="12">
        <v>6.0</v>
      </c>
      <c r="C171" s="12"/>
      <c r="D171" s="12"/>
      <c r="E171" s="12"/>
      <c r="F171" s="12"/>
      <c r="G171" s="10"/>
      <c r="H171" s="11"/>
    </row>
    <row r="172">
      <c r="B172" s="34"/>
    </row>
    <row r="174">
      <c r="A174" s="1"/>
      <c r="B174" s="3">
        <v>45782.0</v>
      </c>
      <c r="C174" s="4"/>
      <c r="D174" s="4"/>
      <c r="E174" s="4"/>
      <c r="F174" s="4"/>
      <c r="G174" s="4"/>
      <c r="H174" s="5"/>
    </row>
    <row r="175">
      <c r="B175" s="6" t="s">
        <v>0</v>
      </c>
      <c r="C175" s="4"/>
      <c r="D175" s="4"/>
      <c r="E175" s="4"/>
      <c r="F175" s="5"/>
      <c r="G175" s="7" t="s">
        <v>1</v>
      </c>
      <c r="H175" s="8"/>
    </row>
    <row r="176">
      <c r="B176" s="9" t="s">
        <v>2</v>
      </c>
      <c r="C176" s="9" t="s">
        <v>3</v>
      </c>
      <c r="D176" s="9" t="s">
        <v>4</v>
      </c>
      <c r="E176" s="9" t="s">
        <v>5</v>
      </c>
      <c r="F176" s="9" t="s">
        <v>6</v>
      </c>
      <c r="G176" s="10"/>
      <c r="H176" s="11"/>
    </row>
    <row r="177">
      <c r="B177" s="12">
        <v>1.0</v>
      </c>
      <c r="C177" s="13"/>
      <c r="D177" s="13"/>
      <c r="E177" s="13"/>
      <c r="F177" s="12"/>
      <c r="G177" s="14" t="s">
        <v>7</v>
      </c>
      <c r="H177" s="15">
        <f>H134 - SUMIF(F177:F186, "SR A/C - HDFC", E177:E186)-SUMIF(F203:F205, "SR A/C - HDFC", E203:E205)-SUMIF(F197:F199, "SR A/C - HDFC", E197:E199)+SUMIF(F191:F193, "SR A/C - HDFC", E191:E193)+SUMIF(F209:F214, "SR A/C - HDFC", E209:E214)</f>
        <v>3303.73</v>
      </c>
    </row>
    <row r="178">
      <c r="B178" s="12">
        <v>2.0</v>
      </c>
      <c r="C178" s="13"/>
      <c r="D178" s="13"/>
      <c r="E178" s="13"/>
      <c r="F178" s="13"/>
      <c r="G178" s="14" t="s">
        <v>8</v>
      </c>
      <c r="H178" s="15">
        <f>H135 - SUMIF(F177:F186, "DP A/C - Salary", E177:E186)-SUMIF(F203:F205, "DP A/C - Salary", E203:E205)-SUMIF(F197:F199, "DP A/C - Salary", E197:E199)+SUMIF(F191:F193, "DP A/C - Salary", E191:E193)+SUMIF(F209:F214, "DP A/C - Salary", E209:E214)</f>
        <v>5928</v>
      </c>
    </row>
    <row r="179">
      <c r="B179" s="12">
        <v>3.0</v>
      </c>
      <c r="C179" s="12"/>
      <c r="D179" s="12"/>
      <c r="E179" s="12"/>
      <c r="F179" s="12"/>
      <c r="G179" s="14" t="s">
        <v>9</v>
      </c>
      <c r="H179" s="15">
        <f>H136 - SUMIF(F177:F186, "SR CASH", E177:E186)-SUMIF(F203:F205, "SR CASH", E203:E205)-SUMIF(F197:F199, "SR CASH", E197:E199)+SUMIF(F191:F193, "SR CASH", E191:E193)+SUMIF(F209:F214, "SR CASH", E209:E214)</f>
        <v>1633</v>
      </c>
    </row>
    <row r="180">
      <c r="B180" s="12">
        <v>4.0</v>
      </c>
      <c r="C180" s="12"/>
      <c r="D180" s="12"/>
      <c r="E180" s="12"/>
      <c r="F180" s="12"/>
      <c r="G180" s="14" t="s">
        <v>10</v>
      </c>
      <c r="H180" s="15">
        <f>H137 - SUMIF(F177:F186, "DP CASH", E177:E186)-SUMIF(F203:F205, "DP CASH", E203:E205)-SUMIF(F197:F199, "DP CASH", E197:E199)+SUMIF(F191:F193, "DP CASH", E191:E193)+SUMIF(F209:F214, "DP CASH", E209:E214)</f>
        <v>839</v>
      </c>
    </row>
    <row r="181">
      <c r="B181" s="12">
        <v>5.0</v>
      </c>
      <c r="C181" s="12"/>
      <c r="D181" s="12"/>
      <c r="E181" s="12"/>
      <c r="F181" s="12"/>
      <c r="G181" s="14" t="s">
        <v>11</v>
      </c>
      <c r="H181" s="15">
        <f>H138 - SUMIF(F177:F186, "SR A/C - TDCC", E177:E186)-SUMIF(F203:F205, "SR A/C - TDCC", E203:E205)-SUMIF(F197:F199, "SR A/C - TDCC", E197:E199)+SUMIF(F191:F193, "SR A/C - TDCC", E191:E193)+SUMIF(F209:F214, "SR A/C - TDCC", E209:E214)</f>
        <v>106373.4</v>
      </c>
    </row>
    <row r="182">
      <c r="B182" s="12">
        <v>6.0</v>
      </c>
      <c r="C182" s="12"/>
      <c r="D182" s="12"/>
      <c r="E182" s="12"/>
      <c r="F182" s="12"/>
      <c r="G182" s="14" t="s">
        <v>12</v>
      </c>
      <c r="H182" s="15">
        <f>H139 - SUMIF(F177:F186, "DP A/C - IPPB", E177:E186)-SUMIF(F203:F205, "DP A/C - IPPB", E203:E205)-SUMIF(F197:F199, "DP A/C - IPPB", E197:E199)+SUMIF(F191:F193, "DP A/C - IPPB", E191:E193)+SUMIF(F209:F214, "DP A/C - IPPB", E209:E214)</f>
        <v>50</v>
      </c>
    </row>
    <row r="183">
      <c r="B183" s="12">
        <v>7.0</v>
      </c>
      <c r="C183" s="12"/>
      <c r="D183" s="12"/>
      <c r="E183" s="12"/>
      <c r="F183" s="12"/>
      <c r="G183" s="16"/>
      <c r="H183" s="5"/>
    </row>
    <row r="184">
      <c r="B184" s="12">
        <v>8.0</v>
      </c>
      <c r="C184" s="12"/>
      <c r="D184" s="12"/>
      <c r="E184" s="12"/>
      <c r="F184" s="12"/>
      <c r="G184" s="17" t="s">
        <v>13</v>
      </c>
      <c r="H184" s="5"/>
    </row>
    <row r="185">
      <c r="B185" s="12">
        <v>9.0</v>
      </c>
      <c r="C185" s="12"/>
      <c r="D185" s="12"/>
      <c r="E185" s="12"/>
      <c r="F185" s="12"/>
      <c r="G185" s="18">
        <f>E187+G142</f>
        <v>0</v>
      </c>
      <c r="H185" s="5"/>
    </row>
    <row r="186">
      <c r="B186" s="12">
        <v>10.0</v>
      </c>
      <c r="C186" s="12"/>
      <c r="D186" s="12"/>
      <c r="E186" s="12"/>
      <c r="F186" s="12"/>
      <c r="G186" s="19" t="s">
        <v>14</v>
      </c>
      <c r="H186" s="5"/>
    </row>
    <row r="187">
      <c r="B187" s="20" t="s">
        <v>15</v>
      </c>
      <c r="C187" s="4"/>
      <c r="D187" s="5"/>
      <c r="E187" s="9">
        <f>SUM(E177:E186)</f>
        <v>0</v>
      </c>
      <c r="F187" s="12"/>
      <c r="G187" s="16">
        <f>E194+G144</f>
        <v>0</v>
      </c>
      <c r="H187" s="5"/>
    </row>
    <row r="188">
      <c r="B188" s="16"/>
      <c r="C188" s="4"/>
      <c r="D188" s="4"/>
      <c r="E188" s="4"/>
      <c r="F188" s="5"/>
      <c r="G188" s="21" t="s">
        <v>16</v>
      </c>
      <c r="H188" s="5"/>
      <c r="I188" s="1"/>
    </row>
    <row r="189">
      <c r="B189" s="22" t="s">
        <v>17</v>
      </c>
      <c r="C189" s="4"/>
      <c r="D189" s="4"/>
      <c r="E189" s="4"/>
      <c r="F189" s="5"/>
      <c r="G189" s="16">
        <f>E200+G146-SUMIF(C191:C193,"Reimbursement",E191:E193)</f>
        <v>0</v>
      </c>
      <c r="H189" s="5"/>
    </row>
    <row r="190">
      <c r="B190" s="9" t="s">
        <v>2</v>
      </c>
      <c r="C190" s="23" t="s">
        <v>18</v>
      </c>
      <c r="D190" s="20" t="s">
        <v>4</v>
      </c>
      <c r="E190" s="9" t="s">
        <v>5</v>
      </c>
      <c r="F190" s="9" t="s">
        <v>6</v>
      </c>
      <c r="G190" s="24" t="s">
        <v>19</v>
      </c>
      <c r="H190" s="5"/>
    </row>
    <row r="191">
      <c r="B191" s="12">
        <v>1.0</v>
      </c>
      <c r="C191" s="25"/>
      <c r="D191" s="12"/>
      <c r="E191" s="13"/>
      <c r="F191" s="13"/>
      <c r="G191" s="26">
        <f>E206+G148</f>
        <v>0</v>
      </c>
      <c r="H191" s="5"/>
    </row>
    <row r="192">
      <c r="B192" s="12">
        <v>2.0</v>
      </c>
      <c r="C192" s="28"/>
      <c r="D192" s="12"/>
      <c r="E192" s="12"/>
      <c r="F192" s="12"/>
      <c r="G192" s="27"/>
      <c r="H192" s="8"/>
    </row>
    <row r="193">
      <c r="B193" s="12">
        <v>3.0</v>
      </c>
      <c r="C193" s="28"/>
      <c r="D193" s="12"/>
      <c r="E193" s="12"/>
      <c r="F193" s="12"/>
      <c r="G193" s="29"/>
      <c r="H193" s="30"/>
    </row>
    <row r="194">
      <c r="B194" s="20" t="s">
        <v>15</v>
      </c>
      <c r="C194" s="4"/>
      <c r="D194" s="5"/>
      <c r="E194" s="9">
        <f>SUM(E191:E193)</f>
        <v>0</v>
      </c>
      <c r="F194" s="12"/>
      <c r="G194" s="29"/>
      <c r="H194" s="30"/>
    </row>
    <row r="195">
      <c r="B195" s="31" t="s">
        <v>20</v>
      </c>
      <c r="C195" s="4"/>
      <c r="D195" s="4"/>
      <c r="E195" s="4"/>
      <c r="F195" s="5"/>
      <c r="G195" s="29"/>
      <c r="H195" s="30"/>
    </row>
    <row r="196">
      <c r="B196" s="9" t="s">
        <v>2</v>
      </c>
      <c r="C196" s="23" t="s">
        <v>21</v>
      </c>
      <c r="D196" s="20" t="s">
        <v>4</v>
      </c>
      <c r="E196" s="9" t="s">
        <v>5</v>
      </c>
      <c r="F196" s="9" t="s">
        <v>6</v>
      </c>
      <c r="G196" s="29"/>
      <c r="H196" s="30"/>
    </row>
    <row r="197">
      <c r="B197" s="12">
        <v>1.0</v>
      </c>
      <c r="C197" s="28"/>
      <c r="D197" s="12"/>
      <c r="E197" s="12"/>
      <c r="F197" s="12"/>
      <c r="G197" s="29"/>
      <c r="H197" s="30"/>
    </row>
    <row r="198">
      <c r="B198" s="12">
        <v>2.0</v>
      </c>
      <c r="C198" s="13"/>
      <c r="D198" s="12"/>
      <c r="E198" s="12"/>
      <c r="F198" s="12"/>
      <c r="G198" s="29"/>
      <c r="H198" s="30"/>
    </row>
    <row r="199">
      <c r="B199" s="12">
        <v>3.0</v>
      </c>
      <c r="C199" s="13"/>
      <c r="D199" s="12"/>
      <c r="E199" s="12"/>
      <c r="F199" s="12"/>
      <c r="G199" s="29"/>
      <c r="H199" s="30"/>
    </row>
    <row r="200">
      <c r="B200" s="20" t="s">
        <v>15</v>
      </c>
      <c r="C200" s="4"/>
      <c r="D200" s="5"/>
      <c r="E200" s="9">
        <f>SUM(E197:E199)</f>
        <v>0</v>
      </c>
      <c r="F200" s="12"/>
      <c r="G200" s="29"/>
      <c r="H200" s="30"/>
    </row>
    <row r="201">
      <c r="B201" s="32" t="s">
        <v>22</v>
      </c>
      <c r="C201" s="4"/>
      <c r="D201" s="4"/>
      <c r="E201" s="4"/>
      <c r="F201" s="5"/>
      <c r="G201" s="29"/>
      <c r="H201" s="30"/>
    </row>
    <row r="202">
      <c r="B202" s="9" t="s">
        <v>2</v>
      </c>
      <c r="C202" s="23" t="s">
        <v>23</v>
      </c>
      <c r="D202" s="20" t="s">
        <v>4</v>
      </c>
      <c r="E202" s="9" t="s">
        <v>5</v>
      </c>
      <c r="F202" s="9" t="s">
        <v>6</v>
      </c>
      <c r="G202" s="29"/>
      <c r="H202" s="30"/>
    </row>
    <row r="203">
      <c r="B203" s="12">
        <v>1.0</v>
      </c>
      <c r="C203" s="28"/>
      <c r="D203" s="12"/>
      <c r="E203" s="12"/>
      <c r="F203" s="12"/>
      <c r="G203" s="29"/>
      <c r="H203" s="30"/>
    </row>
    <row r="204">
      <c r="B204" s="12">
        <v>2.0</v>
      </c>
      <c r="C204" s="13"/>
      <c r="D204" s="12"/>
      <c r="E204" s="12"/>
      <c r="F204" s="12"/>
      <c r="G204" s="29"/>
      <c r="H204" s="30"/>
    </row>
    <row r="205">
      <c r="B205" s="12">
        <v>3.0</v>
      </c>
      <c r="C205" s="13"/>
      <c r="D205" s="12"/>
      <c r="E205" s="12"/>
      <c r="F205" s="12"/>
      <c r="G205" s="29"/>
      <c r="H205" s="30"/>
    </row>
    <row r="206">
      <c r="B206" s="20" t="s">
        <v>15</v>
      </c>
      <c r="C206" s="4"/>
      <c r="D206" s="5"/>
      <c r="E206" s="9">
        <f>SUM(E203:E205)</f>
        <v>0</v>
      </c>
      <c r="F206" s="12"/>
      <c r="G206" s="29"/>
      <c r="H206" s="30"/>
    </row>
    <row r="207">
      <c r="B207" s="32" t="s">
        <v>24</v>
      </c>
      <c r="C207" s="4"/>
      <c r="D207" s="4"/>
      <c r="E207" s="4"/>
      <c r="F207" s="5"/>
      <c r="G207" s="29"/>
      <c r="H207" s="30"/>
    </row>
    <row r="208">
      <c r="B208" s="9" t="s">
        <v>2</v>
      </c>
      <c r="C208" s="33" t="s">
        <v>25</v>
      </c>
      <c r="D208" s="33" t="s">
        <v>26</v>
      </c>
      <c r="E208" s="9" t="s">
        <v>5</v>
      </c>
      <c r="F208" s="9" t="s">
        <v>6</v>
      </c>
      <c r="G208" s="29"/>
      <c r="H208" s="30"/>
    </row>
    <row r="209">
      <c r="B209" s="12">
        <v>1.0</v>
      </c>
      <c r="C209" s="13"/>
      <c r="D209" s="13"/>
      <c r="E209" s="13"/>
      <c r="F209" s="13"/>
      <c r="G209" s="29"/>
      <c r="H209" s="30"/>
    </row>
    <row r="210">
      <c r="B210" s="12">
        <v>2.0</v>
      </c>
      <c r="C210" s="13"/>
      <c r="D210" s="13"/>
      <c r="E210" s="13"/>
      <c r="F210" s="13"/>
      <c r="G210" s="29"/>
      <c r="H210" s="30"/>
    </row>
    <row r="211">
      <c r="B211" s="12">
        <v>3.0</v>
      </c>
      <c r="C211" s="12"/>
      <c r="D211" s="12"/>
      <c r="E211" s="12"/>
      <c r="F211" s="12"/>
      <c r="G211" s="29"/>
      <c r="H211" s="30"/>
    </row>
    <row r="212">
      <c r="B212" s="12">
        <v>4.0</v>
      </c>
      <c r="C212" s="12"/>
      <c r="D212" s="12"/>
      <c r="E212" s="12"/>
      <c r="F212" s="12"/>
      <c r="G212" s="29"/>
      <c r="H212" s="30"/>
    </row>
    <row r="213">
      <c r="B213" s="12">
        <v>5.0</v>
      </c>
      <c r="C213" s="12"/>
      <c r="D213" s="12"/>
      <c r="E213" s="12"/>
      <c r="F213" s="12"/>
      <c r="G213" s="29"/>
      <c r="H213" s="30"/>
    </row>
    <row r="214">
      <c r="B214" s="12">
        <v>6.0</v>
      </c>
      <c r="C214" s="12"/>
      <c r="D214" s="12"/>
      <c r="E214" s="12"/>
      <c r="F214" s="12"/>
      <c r="G214" s="10"/>
      <c r="H214" s="11"/>
    </row>
    <row r="215">
      <c r="B215" s="34"/>
    </row>
    <row r="217">
      <c r="A217" s="1"/>
      <c r="B217" s="3">
        <v>45783.0</v>
      </c>
      <c r="C217" s="4"/>
      <c r="D217" s="4"/>
      <c r="E217" s="4"/>
      <c r="F217" s="4"/>
      <c r="G217" s="4"/>
      <c r="H217" s="5"/>
    </row>
    <row r="218">
      <c r="B218" s="6" t="s">
        <v>0</v>
      </c>
      <c r="C218" s="4"/>
      <c r="D218" s="4"/>
      <c r="E218" s="4"/>
      <c r="F218" s="5"/>
      <c r="G218" s="7" t="s">
        <v>1</v>
      </c>
      <c r="H218" s="8"/>
    </row>
    <row r="219">
      <c r="B219" s="9" t="s">
        <v>2</v>
      </c>
      <c r="C219" s="9" t="s">
        <v>3</v>
      </c>
      <c r="D219" s="9" t="s">
        <v>4</v>
      </c>
      <c r="E219" s="9" t="s">
        <v>5</v>
      </c>
      <c r="F219" s="9" t="s">
        <v>6</v>
      </c>
      <c r="G219" s="10"/>
      <c r="H219" s="11"/>
    </row>
    <row r="220">
      <c r="B220" s="12">
        <v>1.0</v>
      </c>
      <c r="C220" s="13"/>
      <c r="D220" s="13"/>
      <c r="E220" s="13"/>
      <c r="F220" s="12"/>
      <c r="G220" s="14" t="s">
        <v>7</v>
      </c>
      <c r="H220" s="15">
        <f>H177 - SUMIF(F220:F229, "SR A/C - HDFC", E220:E229)-SUMIF(F246:F248, "SR A/C - HDFC", E246:E248)-SUMIF(F240:F242, "SR A/C - HDFC", E240:E242)+SUMIF(F234:F236, "SR A/C - HDFC", E234:E236)+SUMIF(F252:F257, "SR A/C - HDFC", E252:E257)</f>
        <v>3303.73</v>
      </c>
    </row>
    <row r="221">
      <c r="B221" s="12">
        <v>2.0</v>
      </c>
      <c r="C221" s="13"/>
      <c r="D221" s="13"/>
      <c r="E221" s="13"/>
      <c r="F221" s="13"/>
      <c r="G221" s="14" t="s">
        <v>8</v>
      </c>
      <c r="H221" s="15">
        <f>H178 - SUMIF(F220:F229, "DP A/C - Salary", E220:E229)-SUMIF(F246:F248, "DP A/C - Salary", E246:E248)-SUMIF(F240:F242, "DP A/C - Salary", E240:E242)+SUMIF(F234:F236, "DP A/C - Salary", E234:E236)+SUMIF(F252:F257, "DP A/C - Salary", E252:E257)</f>
        <v>5928</v>
      </c>
    </row>
    <row r="222">
      <c r="B222" s="12">
        <v>3.0</v>
      </c>
      <c r="C222" s="13"/>
      <c r="D222" s="13"/>
      <c r="E222" s="13"/>
      <c r="F222" s="13"/>
      <c r="G222" s="14" t="s">
        <v>9</v>
      </c>
      <c r="H222" s="15">
        <f>H179 - SUMIF(F220:F229, "SR CASH", E220:E229)-SUMIF(F246:F248, "SR CASH", E246:E248)-SUMIF(F240:F242, "SR CASH", E240:E242)+SUMIF(F234:F236, "SR CASH", E234:E236)+SUMIF(F252:F257, "SR CASH", E252:E257)</f>
        <v>1633</v>
      </c>
    </row>
    <row r="223">
      <c r="B223" s="12">
        <v>4.0</v>
      </c>
      <c r="C223" s="12"/>
      <c r="D223" s="12"/>
      <c r="E223" s="12"/>
      <c r="F223" s="12"/>
      <c r="G223" s="14" t="s">
        <v>10</v>
      </c>
      <c r="H223" s="15">
        <f>H180 - SUMIF(F220:F229, "DP CASH", E220:E229)-SUMIF(F246:F248, "DP CASH", E246:E248)-SUMIF(F240:F242, "DP CASH", E240:E242)+SUMIF(F234:F236, "DP CASH", E234:E236)+SUMIF(F252:F257, "DP CASH", E252:E257)</f>
        <v>839</v>
      </c>
    </row>
    <row r="224">
      <c r="B224" s="12">
        <v>5.0</v>
      </c>
      <c r="C224" s="12"/>
      <c r="D224" s="12"/>
      <c r="E224" s="12"/>
      <c r="F224" s="12"/>
      <c r="G224" s="14" t="s">
        <v>11</v>
      </c>
      <c r="H224" s="15">
        <f>H181 - SUMIF(F220:F229, "SR A/C - TDCC", E220:E229)-SUMIF(F246:F248, "SR A/C - TDCC", E246:E248)-SUMIF(F240:F242, "SR A/C - TDCC", E240:E242)+SUMIF(F234:F236, "SR A/C - TDCC", E234:E236)+SUMIF(F252:F257, "SR A/C - TDCC", E252:E257)</f>
        <v>106373.4</v>
      </c>
    </row>
    <row r="225">
      <c r="B225" s="12">
        <v>6.0</v>
      </c>
      <c r="C225" s="12"/>
      <c r="D225" s="12"/>
      <c r="E225" s="12"/>
      <c r="F225" s="12"/>
      <c r="G225" s="14" t="s">
        <v>12</v>
      </c>
      <c r="H225" s="15">
        <f>H182 - SUMIF(F220:F229, "DP A/C - IPPB", E220:E229)-SUMIF(F246:F248, "DP A/C - IPPB", E246:E248)-SUMIF(F240:F242, "DP A/C - IPPB", E240:E242)+SUMIF(F234:F236, "DP A/C - IPPB", E234:E236)+SUMIF(F252:F257, "DP A/C - IPPB", E252:E257)</f>
        <v>50</v>
      </c>
    </row>
    <row r="226">
      <c r="B226" s="12">
        <v>7.0</v>
      </c>
      <c r="C226" s="12"/>
      <c r="D226" s="12"/>
      <c r="E226" s="12"/>
      <c r="F226" s="12"/>
      <c r="G226" s="16"/>
      <c r="H226" s="5"/>
    </row>
    <row r="227">
      <c r="B227" s="12">
        <v>8.0</v>
      </c>
      <c r="C227" s="12"/>
      <c r="D227" s="12"/>
      <c r="E227" s="12"/>
      <c r="F227" s="12"/>
      <c r="G227" s="17" t="s">
        <v>13</v>
      </c>
      <c r="H227" s="5"/>
    </row>
    <row r="228">
      <c r="B228" s="12">
        <v>9.0</v>
      </c>
      <c r="C228" s="12"/>
      <c r="D228" s="12"/>
      <c r="E228" s="12"/>
      <c r="F228" s="12"/>
      <c r="G228" s="18">
        <f>E230+G185</f>
        <v>0</v>
      </c>
      <c r="H228" s="5"/>
    </row>
    <row r="229">
      <c r="B229" s="12">
        <v>10.0</v>
      </c>
      <c r="C229" s="12"/>
      <c r="D229" s="12"/>
      <c r="E229" s="12"/>
      <c r="F229" s="12"/>
      <c r="G229" s="19" t="s">
        <v>14</v>
      </c>
      <c r="H229" s="5"/>
    </row>
    <row r="230">
      <c r="B230" s="20" t="s">
        <v>15</v>
      </c>
      <c r="C230" s="4"/>
      <c r="D230" s="5"/>
      <c r="E230" s="9">
        <f>SUM(E220:E229)</f>
        <v>0</v>
      </c>
      <c r="F230" s="12"/>
      <c r="G230" s="16">
        <f>E237+G187</f>
        <v>0</v>
      </c>
      <c r="H230" s="5"/>
    </row>
    <row r="231">
      <c r="B231" s="16"/>
      <c r="C231" s="4"/>
      <c r="D231" s="4"/>
      <c r="E231" s="4"/>
      <c r="F231" s="5"/>
      <c r="G231" s="21" t="s">
        <v>16</v>
      </c>
      <c r="H231" s="5"/>
      <c r="I231" s="1"/>
    </row>
    <row r="232">
      <c r="B232" s="22" t="s">
        <v>17</v>
      </c>
      <c r="C232" s="4"/>
      <c r="D232" s="4"/>
      <c r="E232" s="4"/>
      <c r="F232" s="5"/>
      <c r="G232" s="16">
        <f>E243+G189-SUMIF(C234:C236,"Reimbursement",E234:E236)</f>
        <v>0</v>
      </c>
      <c r="H232" s="5"/>
    </row>
    <row r="233">
      <c r="B233" s="9" t="s">
        <v>2</v>
      </c>
      <c r="C233" s="23" t="s">
        <v>18</v>
      </c>
      <c r="D233" s="20" t="s">
        <v>4</v>
      </c>
      <c r="E233" s="9" t="s">
        <v>5</v>
      </c>
      <c r="F233" s="9" t="s">
        <v>6</v>
      </c>
      <c r="G233" s="24" t="s">
        <v>19</v>
      </c>
      <c r="H233" s="5"/>
    </row>
    <row r="234">
      <c r="B234" s="12">
        <v>1.0</v>
      </c>
      <c r="C234" s="25"/>
      <c r="D234" s="13"/>
      <c r="E234" s="13"/>
      <c r="F234" s="13"/>
      <c r="G234" s="26">
        <f>E249+G191</f>
        <v>0</v>
      </c>
      <c r="H234" s="5"/>
    </row>
    <row r="235">
      <c r="B235" s="12">
        <v>2.0</v>
      </c>
      <c r="C235" s="28"/>
      <c r="D235" s="12"/>
      <c r="E235" s="12"/>
      <c r="F235" s="12"/>
      <c r="G235" s="27"/>
      <c r="H235" s="8"/>
    </row>
    <row r="236">
      <c r="B236" s="12">
        <v>3.0</v>
      </c>
      <c r="C236" s="28"/>
      <c r="D236" s="12"/>
      <c r="E236" s="12"/>
      <c r="F236" s="12"/>
      <c r="G236" s="29"/>
      <c r="H236" s="30"/>
    </row>
    <row r="237">
      <c r="B237" s="20" t="s">
        <v>15</v>
      </c>
      <c r="C237" s="4"/>
      <c r="D237" s="5"/>
      <c r="E237" s="9">
        <f>SUM(E234:E236)</f>
        <v>0</v>
      </c>
      <c r="F237" s="12"/>
      <c r="G237" s="29"/>
      <c r="H237" s="30"/>
    </row>
    <row r="238">
      <c r="B238" s="31" t="s">
        <v>20</v>
      </c>
      <c r="C238" s="4"/>
      <c r="D238" s="4"/>
      <c r="E238" s="4"/>
      <c r="F238" s="5"/>
      <c r="G238" s="29"/>
      <c r="H238" s="30"/>
    </row>
    <row r="239">
      <c r="B239" s="9" t="s">
        <v>2</v>
      </c>
      <c r="C239" s="23" t="s">
        <v>21</v>
      </c>
      <c r="D239" s="20" t="s">
        <v>4</v>
      </c>
      <c r="E239" s="9" t="s">
        <v>5</v>
      </c>
      <c r="F239" s="9" t="s">
        <v>6</v>
      </c>
      <c r="G239" s="29"/>
      <c r="H239" s="30"/>
    </row>
    <row r="240">
      <c r="B240" s="12">
        <v>1.0</v>
      </c>
      <c r="C240" s="28"/>
      <c r="D240" s="12"/>
      <c r="E240" s="12"/>
      <c r="F240" s="12"/>
      <c r="G240" s="29"/>
      <c r="H240" s="30"/>
    </row>
    <row r="241">
      <c r="B241" s="12">
        <v>2.0</v>
      </c>
      <c r="C241" s="13"/>
      <c r="D241" s="12"/>
      <c r="E241" s="12"/>
      <c r="F241" s="12"/>
      <c r="G241" s="29"/>
      <c r="H241" s="30"/>
    </row>
    <row r="242">
      <c r="B242" s="12">
        <v>3.0</v>
      </c>
      <c r="C242" s="13"/>
      <c r="D242" s="12"/>
      <c r="E242" s="12"/>
      <c r="F242" s="12"/>
      <c r="G242" s="29"/>
      <c r="H242" s="30"/>
    </row>
    <row r="243">
      <c r="B243" s="20" t="s">
        <v>15</v>
      </c>
      <c r="C243" s="4"/>
      <c r="D243" s="5"/>
      <c r="E243" s="9">
        <f>SUM(E240:E242)</f>
        <v>0</v>
      </c>
      <c r="F243" s="12"/>
      <c r="G243" s="29"/>
      <c r="H243" s="30"/>
    </row>
    <row r="244">
      <c r="B244" s="32" t="s">
        <v>22</v>
      </c>
      <c r="C244" s="4"/>
      <c r="D244" s="4"/>
      <c r="E244" s="4"/>
      <c r="F244" s="5"/>
      <c r="G244" s="29"/>
      <c r="H244" s="30"/>
    </row>
    <row r="245">
      <c r="B245" s="9" t="s">
        <v>2</v>
      </c>
      <c r="C245" s="23" t="s">
        <v>23</v>
      </c>
      <c r="D245" s="20" t="s">
        <v>4</v>
      </c>
      <c r="E245" s="9" t="s">
        <v>5</v>
      </c>
      <c r="F245" s="9" t="s">
        <v>6</v>
      </c>
      <c r="G245" s="29"/>
      <c r="H245" s="30"/>
    </row>
    <row r="246">
      <c r="B246" s="12">
        <v>1.0</v>
      </c>
      <c r="C246" s="25"/>
      <c r="D246" s="13"/>
      <c r="E246" s="13"/>
      <c r="F246" s="13"/>
      <c r="G246" s="29"/>
      <c r="H246" s="30"/>
    </row>
    <row r="247">
      <c r="B247" s="12">
        <v>2.0</v>
      </c>
      <c r="C247" s="13"/>
      <c r="D247" s="12"/>
      <c r="E247" s="12"/>
      <c r="F247" s="12"/>
      <c r="G247" s="29"/>
      <c r="H247" s="30"/>
    </row>
    <row r="248">
      <c r="B248" s="12">
        <v>3.0</v>
      </c>
      <c r="C248" s="13"/>
      <c r="D248" s="12"/>
      <c r="E248" s="12"/>
      <c r="F248" s="12"/>
      <c r="G248" s="29"/>
      <c r="H248" s="30"/>
    </row>
    <row r="249">
      <c r="B249" s="20" t="s">
        <v>15</v>
      </c>
      <c r="C249" s="4"/>
      <c r="D249" s="5"/>
      <c r="E249" s="9">
        <f>SUM(E246:E248)</f>
        <v>0</v>
      </c>
      <c r="F249" s="12"/>
      <c r="G249" s="29"/>
      <c r="H249" s="30"/>
    </row>
    <row r="250">
      <c r="B250" s="32" t="s">
        <v>24</v>
      </c>
      <c r="C250" s="4"/>
      <c r="D250" s="4"/>
      <c r="E250" s="4"/>
      <c r="F250" s="5"/>
      <c r="G250" s="29"/>
      <c r="H250" s="30"/>
    </row>
    <row r="251">
      <c r="B251" s="9" t="s">
        <v>2</v>
      </c>
      <c r="C251" s="33" t="s">
        <v>25</v>
      </c>
      <c r="D251" s="33" t="s">
        <v>26</v>
      </c>
      <c r="E251" s="9" t="s">
        <v>5</v>
      </c>
      <c r="F251" s="9" t="s">
        <v>6</v>
      </c>
      <c r="G251" s="29"/>
      <c r="H251" s="30"/>
    </row>
    <row r="252">
      <c r="B252" s="12">
        <v>1.0</v>
      </c>
      <c r="C252" s="13"/>
      <c r="D252" s="13"/>
      <c r="E252" s="13"/>
      <c r="F252" s="13"/>
      <c r="G252" s="29"/>
      <c r="H252" s="30"/>
    </row>
    <row r="253">
      <c r="B253" s="12">
        <v>2.0</v>
      </c>
      <c r="C253" s="13"/>
      <c r="D253" s="13"/>
      <c r="E253" s="13"/>
      <c r="F253" s="13"/>
      <c r="G253" s="29"/>
      <c r="H253" s="30"/>
    </row>
    <row r="254">
      <c r="B254" s="12">
        <v>3.0</v>
      </c>
      <c r="C254" s="13"/>
      <c r="D254" s="13"/>
      <c r="E254" s="13"/>
      <c r="F254" s="13"/>
      <c r="G254" s="29"/>
      <c r="H254" s="30"/>
    </row>
    <row r="255">
      <c r="B255" s="12">
        <v>4.0</v>
      </c>
      <c r="C255" s="13"/>
      <c r="D255" s="13"/>
      <c r="E255" s="13"/>
      <c r="F255" s="13"/>
      <c r="G255" s="29"/>
      <c r="H255" s="30"/>
    </row>
    <row r="256">
      <c r="B256" s="12">
        <v>5.0</v>
      </c>
      <c r="C256" s="12"/>
      <c r="D256" s="12"/>
      <c r="E256" s="12"/>
      <c r="F256" s="12"/>
      <c r="G256" s="29"/>
      <c r="H256" s="30"/>
    </row>
    <row r="257">
      <c r="B257" s="12">
        <v>6.0</v>
      </c>
      <c r="C257" s="12"/>
      <c r="D257" s="12"/>
      <c r="E257" s="12"/>
      <c r="F257" s="12"/>
      <c r="G257" s="10"/>
      <c r="H257" s="11"/>
    </row>
    <row r="258">
      <c r="B258" s="34"/>
    </row>
    <row r="260">
      <c r="A260" s="1"/>
      <c r="B260" s="3">
        <v>45784.0</v>
      </c>
      <c r="C260" s="4"/>
      <c r="D260" s="4"/>
      <c r="E260" s="4"/>
      <c r="F260" s="4"/>
      <c r="G260" s="4"/>
      <c r="H260" s="5"/>
    </row>
    <row r="261">
      <c r="B261" s="6" t="s">
        <v>0</v>
      </c>
      <c r="C261" s="4"/>
      <c r="D261" s="4"/>
      <c r="E261" s="4"/>
      <c r="F261" s="5"/>
      <c r="G261" s="7" t="s">
        <v>1</v>
      </c>
      <c r="H261" s="8"/>
    </row>
    <row r="262">
      <c r="B262" s="9" t="s">
        <v>2</v>
      </c>
      <c r="C262" s="9" t="s">
        <v>3</v>
      </c>
      <c r="D262" s="9" t="s">
        <v>4</v>
      </c>
      <c r="E262" s="9" t="s">
        <v>5</v>
      </c>
      <c r="F262" s="9" t="s">
        <v>6</v>
      </c>
      <c r="G262" s="10"/>
      <c r="H262" s="11"/>
    </row>
    <row r="263">
      <c r="B263" s="12">
        <v>1.0</v>
      </c>
      <c r="C263" s="13"/>
      <c r="D263" s="13"/>
      <c r="E263" s="13"/>
      <c r="F263" s="12"/>
      <c r="G263" s="14" t="s">
        <v>7</v>
      </c>
      <c r="H263" s="15">
        <f>H220 - SUMIF(F263:F272, "SR A/C - HDFC", E263:E272)-SUMIF(F289:F291, "SR A/C - HDFC", E289:E291)-SUMIF(F283:F285, "SR A/C - HDFC", E283:E285)+SUMIF(F277:F279, "SR A/C - HDFC", E277:E279)+SUMIF(F295:F300, "SR A/C - HDFC", E295:E300)</f>
        <v>3303.73</v>
      </c>
    </row>
    <row r="264">
      <c r="B264" s="12">
        <v>2.0</v>
      </c>
      <c r="C264" s="13"/>
      <c r="D264" s="13"/>
      <c r="E264" s="13"/>
      <c r="F264" s="12"/>
      <c r="G264" s="14" t="s">
        <v>8</v>
      </c>
      <c r="H264" s="15">
        <f>H221 - SUMIF(F263:F272, "DP A/C - Salary", E263:E272)-SUMIF(F289:F291, "DP A/C - Salary", E289:E291)-SUMIF(F283:F285, "DP A/C - Salary", E283:E285)+SUMIF(F277:F279, "DP A/C - Salary", E277:E279)+SUMIF(F295:F300, "DP A/C - Salary", E295:E300)</f>
        <v>5928</v>
      </c>
    </row>
    <row r="265">
      <c r="B265" s="12">
        <v>3.0</v>
      </c>
      <c r="C265" s="13"/>
      <c r="D265" s="13"/>
      <c r="E265" s="13"/>
      <c r="F265" s="13"/>
      <c r="G265" s="14" t="s">
        <v>9</v>
      </c>
      <c r="H265" s="15">
        <f>H222 - SUMIF(F263:F272, "SR CASH", E263:E272)-SUMIF(F289:F291, "SR CASH", E289:E291)-SUMIF(F283:F285, "SR CASH", E283:E285)+SUMIF(F277:F279, "SR CASH", E277:E279)+SUMIF(F295:F300, "SR CASH", E295:E300)</f>
        <v>1633</v>
      </c>
    </row>
    <row r="266">
      <c r="B266" s="12">
        <v>4.0</v>
      </c>
      <c r="C266" s="13"/>
      <c r="D266" s="13"/>
      <c r="E266" s="13"/>
      <c r="F266" s="12"/>
      <c r="G266" s="14" t="s">
        <v>10</v>
      </c>
      <c r="H266" s="15">
        <f>H223 - SUMIF(F263:F272, "DP CASH", E263:E272)-SUMIF(F289:F291, "DP CASH", E289:E291)-SUMIF(F283:F285, "DP CASH", E283:E285)+SUMIF(F277:F279, "DP CASH", E277:E279)+SUMIF(F295:F300, "DP CASH", E295:E300)</f>
        <v>839</v>
      </c>
    </row>
    <row r="267">
      <c r="B267" s="12">
        <v>5.0</v>
      </c>
      <c r="C267" s="13"/>
      <c r="D267" s="13"/>
      <c r="E267" s="13"/>
      <c r="F267" s="13"/>
      <c r="G267" s="14" t="s">
        <v>11</v>
      </c>
      <c r="H267" s="15">
        <f>H224 - SUMIF(F263:F272, "SR A/C - TDCC", E263:E272)-SUMIF(F289:F291, "SR A/C - TDCC", E289:E291)-SUMIF(F283:F285, "SR A/C - TDCC", E283:E285)+SUMIF(F277:F279, "SR A/C - TDCC", E277:E279)+SUMIF(F295:F300, "SR A/C - TDCC", E295:E300)</f>
        <v>106373.4</v>
      </c>
    </row>
    <row r="268">
      <c r="B268" s="12">
        <v>6.0</v>
      </c>
      <c r="C268" s="13"/>
      <c r="D268" s="13"/>
      <c r="E268" s="13"/>
      <c r="F268" s="13"/>
      <c r="G268" s="14" t="s">
        <v>12</v>
      </c>
      <c r="H268" s="15">
        <f>H225 - SUMIF(F263:F272, "DP A/C - IPPB", E263:E272)-SUMIF(F289:F291, "DP A/C - IPPB", E289:E291)-SUMIF(F283:F285, "DP A/C - IPPB", E283:E285)+SUMIF(F277:F279, "DP A/C - IPPB", E277:E279)+SUMIF(F295:F300, "DP A/C - IPPB", E295:E300)</f>
        <v>50</v>
      </c>
    </row>
    <row r="269">
      <c r="B269" s="12">
        <v>7.0</v>
      </c>
      <c r="C269" s="12"/>
      <c r="D269" s="12"/>
      <c r="E269" s="12"/>
      <c r="F269" s="12"/>
      <c r="G269" s="16"/>
      <c r="H269" s="5"/>
    </row>
    <row r="270">
      <c r="B270" s="12">
        <v>8.0</v>
      </c>
      <c r="C270" s="12"/>
      <c r="D270" s="12"/>
      <c r="E270" s="12"/>
      <c r="F270" s="12"/>
      <c r="G270" s="17" t="s">
        <v>13</v>
      </c>
      <c r="H270" s="5"/>
    </row>
    <row r="271">
      <c r="B271" s="12">
        <v>9.0</v>
      </c>
      <c r="C271" s="12"/>
      <c r="D271" s="12"/>
      <c r="E271" s="12"/>
      <c r="F271" s="12"/>
      <c r="G271" s="18">
        <f>E273+G228</f>
        <v>0</v>
      </c>
      <c r="H271" s="5"/>
    </row>
    <row r="272">
      <c r="B272" s="12">
        <v>10.0</v>
      </c>
      <c r="C272" s="12"/>
      <c r="D272" s="12"/>
      <c r="E272" s="12"/>
      <c r="F272" s="12"/>
      <c r="G272" s="19" t="s">
        <v>14</v>
      </c>
      <c r="H272" s="5"/>
    </row>
    <row r="273">
      <c r="B273" s="20" t="s">
        <v>15</v>
      </c>
      <c r="C273" s="4"/>
      <c r="D273" s="5"/>
      <c r="E273" s="9">
        <f>SUM(E263:E272)</f>
        <v>0</v>
      </c>
      <c r="F273" s="12"/>
      <c r="G273" s="16">
        <f>E280+G230</f>
        <v>0</v>
      </c>
      <c r="H273" s="5"/>
    </row>
    <row r="274">
      <c r="B274" s="16"/>
      <c r="C274" s="4"/>
      <c r="D274" s="4"/>
      <c r="E274" s="4"/>
      <c r="F274" s="5"/>
      <c r="G274" s="21" t="s">
        <v>16</v>
      </c>
      <c r="H274" s="5"/>
      <c r="I274" s="1"/>
    </row>
    <row r="275">
      <c r="B275" s="22" t="s">
        <v>17</v>
      </c>
      <c r="C275" s="4"/>
      <c r="D275" s="4"/>
      <c r="E275" s="4"/>
      <c r="F275" s="5"/>
      <c r="G275" s="16">
        <f>E286+G232-SUMIF(C277:C279,"Reimbursement",E277:E279)</f>
        <v>0</v>
      </c>
      <c r="H275" s="5"/>
    </row>
    <row r="276">
      <c r="B276" s="9" t="s">
        <v>2</v>
      </c>
      <c r="C276" s="23" t="s">
        <v>18</v>
      </c>
      <c r="D276" s="20" t="s">
        <v>4</v>
      </c>
      <c r="E276" s="9" t="s">
        <v>5</v>
      </c>
      <c r="F276" s="9" t="s">
        <v>6</v>
      </c>
      <c r="G276" s="24" t="s">
        <v>19</v>
      </c>
      <c r="H276" s="5"/>
    </row>
    <row r="277">
      <c r="B277" s="12">
        <v>1.0</v>
      </c>
      <c r="C277" s="28"/>
      <c r="D277" s="12"/>
      <c r="E277" s="12"/>
      <c r="F277" s="12"/>
      <c r="G277" s="26">
        <f>E292+G234</f>
        <v>0</v>
      </c>
      <c r="H277" s="5"/>
    </row>
    <row r="278">
      <c r="B278" s="12">
        <v>2.0</v>
      </c>
      <c r="C278" s="28"/>
      <c r="D278" s="12"/>
      <c r="E278" s="12"/>
      <c r="F278" s="12"/>
      <c r="G278" s="27"/>
      <c r="H278" s="8"/>
    </row>
    <row r="279">
      <c r="B279" s="12">
        <v>3.0</v>
      </c>
      <c r="C279" s="28"/>
      <c r="D279" s="12"/>
      <c r="E279" s="12"/>
      <c r="F279" s="12"/>
      <c r="G279" s="29"/>
      <c r="H279" s="30"/>
    </row>
    <row r="280">
      <c r="B280" s="20" t="s">
        <v>15</v>
      </c>
      <c r="C280" s="4"/>
      <c r="D280" s="5"/>
      <c r="E280" s="9">
        <f>SUM(E277:E279)</f>
        <v>0</v>
      </c>
      <c r="F280" s="12"/>
      <c r="G280" s="29"/>
      <c r="H280" s="30"/>
    </row>
    <row r="281">
      <c r="B281" s="31" t="s">
        <v>20</v>
      </c>
      <c r="C281" s="4"/>
      <c r="D281" s="4"/>
      <c r="E281" s="4"/>
      <c r="F281" s="5"/>
      <c r="G281" s="29"/>
      <c r="H281" s="30"/>
    </row>
    <row r="282">
      <c r="B282" s="9" t="s">
        <v>2</v>
      </c>
      <c r="C282" s="23" t="s">
        <v>21</v>
      </c>
      <c r="D282" s="20" t="s">
        <v>4</v>
      </c>
      <c r="E282" s="9" t="s">
        <v>5</v>
      </c>
      <c r="F282" s="9" t="s">
        <v>6</v>
      </c>
      <c r="G282" s="29"/>
      <c r="H282" s="30"/>
    </row>
    <row r="283">
      <c r="B283" s="12">
        <v>1.0</v>
      </c>
      <c r="C283" s="28"/>
      <c r="D283" s="12"/>
      <c r="E283" s="12"/>
      <c r="F283" s="12"/>
      <c r="G283" s="29"/>
      <c r="H283" s="30"/>
    </row>
    <row r="284">
      <c r="B284" s="12">
        <v>2.0</v>
      </c>
      <c r="C284" s="13"/>
      <c r="D284" s="12"/>
      <c r="E284" s="12"/>
      <c r="F284" s="12"/>
      <c r="G284" s="29"/>
      <c r="H284" s="30"/>
    </row>
    <row r="285">
      <c r="B285" s="12">
        <v>3.0</v>
      </c>
      <c r="C285" s="13"/>
      <c r="D285" s="12"/>
      <c r="E285" s="12"/>
      <c r="F285" s="12"/>
      <c r="G285" s="29"/>
      <c r="H285" s="30"/>
    </row>
    <row r="286">
      <c r="B286" s="20" t="s">
        <v>15</v>
      </c>
      <c r="C286" s="4"/>
      <c r="D286" s="5"/>
      <c r="E286" s="9">
        <f>SUM(E283:E285)</f>
        <v>0</v>
      </c>
      <c r="F286" s="12"/>
      <c r="G286" s="29"/>
      <c r="H286" s="30"/>
    </row>
    <row r="287">
      <c r="B287" s="32" t="s">
        <v>22</v>
      </c>
      <c r="C287" s="4"/>
      <c r="D287" s="4"/>
      <c r="E287" s="4"/>
      <c r="F287" s="5"/>
      <c r="G287" s="29"/>
      <c r="H287" s="30"/>
    </row>
    <row r="288">
      <c r="B288" s="9" t="s">
        <v>2</v>
      </c>
      <c r="C288" s="23" t="s">
        <v>23</v>
      </c>
      <c r="D288" s="20" t="s">
        <v>4</v>
      </c>
      <c r="E288" s="9" t="s">
        <v>5</v>
      </c>
      <c r="F288" s="9" t="s">
        <v>6</v>
      </c>
      <c r="G288" s="29"/>
      <c r="H288" s="30"/>
    </row>
    <row r="289">
      <c r="B289" s="12">
        <v>1.0</v>
      </c>
      <c r="C289" s="25"/>
      <c r="D289" s="13"/>
      <c r="E289" s="13"/>
      <c r="F289" s="13"/>
      <c r="G289" s="29"/>
      <c r="H289" s="30"/>
    </row>
    <row r="290">
      <c r="B290" s="12">
        <v>2.0</v>
      </c>
      <c r="C290" s="13"/>
      <c r="D290" s="12"/>
      <c r="E290" s="12"/>
      <c r="F290" s="12"/>
      <c r="G290" s="29"/>
      <c r="H290" s="30"/>
    </row>
    <row r="291">
      <c r="B291" s="12">
        <v>3.0</v>
      </c>
      <c r="C291" s="13"/>
      <c r="D291" s="12"/>
      <c r="E291" s="12"/>
      <c r="F291" s="12"/>
      <c r="G291" s="29"/>
      <c r="H291" s="30"/>
    </row>
    <row r="292">
      <c r="B292" s="20" t="s">
        <v>15</v>
      </c>
      <c r="C292" s="4"/>
      <c r="D292" s="5"/>
      <c r="E292" s="9">
        <f>SUM(E289:E291)</f>
        <v>0</v>
      </c>
      <c r="F292" s="12"/>
      <c r="G292" s="29"/>
      <c r="H292" s="30"/>
    </row>
    <row r="293">
      <c r="B293" s="32" t="s">
        <v>24</v>
      </c>
      <c r="C293" s="4"/>
      <c r="D293" s="4"/>
      <c r="E293" s="4"/>
      <c r="F293" s="5"/>
      <c r="G293" s="29"/>
      <c r="H293" s="30"/>
    </row>
    <row r="294">
      <c r="B294" s="9" t="s">
        <v>2</v>
      </c>
      <c r="C294" s="33" t="s">
        <v>25</v>
      </c>
      <c r="D294" s="33" t="s">
        <v>26</v>
      </c>
      <c r="E294" s="9" t="s">
        <v>5</v>
      </c>
      <c r="F294" s="9" t="s">
        <v>6</v>
      </c>
      <c r="G294" s="29"/>
      <c r="H294" s="30"/>
    </row>
    <row r="295">
      <c r="B295" s="12">
        <v>1.0</v>
      </c>
      <c r="C295" s="13"/>
      <c r="D295" s="13"/>
      <c r="E295" s="13"/>
      <c r="F295" s="13"/>
      <c r="G295" s="29"/>
      <c r="H295" s="30"/>
    </row>
    <row r="296">
      <c r="B296" s="12">
        <v>2.0</v>
      </c>
      <c r="C296" s="13"/>
      <c r="D296" s="13"/>
      <c r="E296" s="13"/>
      <c r="F296" s="13"/>
      <c r="G296" s="29"/>
      <c r="H296" s="30"/>
    </row>
    <row r="297">
      <c r="B297" s="12">
        <v>3.0</v>
      </c>
      <c r="C297" s="12"/>
      <c r="D297" s="12"/>
      <c r="E297" s="12"/>
      <c r="F297" s="12"/>
      <c r="G297" s="29"/>
      <c r="H297" s="30"/>
    </row>
    <row r="298">
      <c r="B298" s="12">
        <v>4.0</v>
      </c>
      <c r="C298" s="12"/>
      <c r="D298" s="12"/>
      <c r="E298" s="12"/>
      <c r="F298" s="12"/>
      <c r="G298" s="29"/>
      <c r="H298" s="30"/>
    </row>
    <row r="299">
      <c r="B299" s="12">
        <v>5.0</v>
      </c>
      <c r="C299" s="12"/>
      <c r="D299" s="12"/>
      <c r="E299" s="12"/>
      <c r="F299" s="12"/>
      <c r="G299" s="29"/>
      <c r="H299" s="30"/>
    </row>
    <row r="300">
      <c r="B300" s="12">
        <v>6.0</v>
      </c>
      <c r="C300" s="12"/>
      <c r="D300" s="12"/>
      <c r="E300" s="12"/>
      <c r="F300" s="12"/>
      <c r="G300" s="10"/>
      <c r="H300" s="11"/>
    </row>
    <row r="301">
      <c r="B301" s="34"/>
    </row>
    <row r="303">
      <c r="A303" s="1"/>
      <c r="B303" s="3">
        <v>45785.0</v>
      </c>
      <c r="C303" s="4"/>
      <c r="D303" s="4"/>
      <c r="E303" s="4"/>
      <c r="F303" s="4"/>
      <c r="G303" s="4"/>
      <c r="H303" s="5"/>
    </row>
    <row r="304">
      <c r="B304" s="6" t="s">
        <v>0</v>
      </c>
      <c r="C304" s="4"/>
      <c r="D304" s="4"/>
      <c r="E304" s="4"/>
      <c r="F304" s="5"/>
      <c r="G304" s="7" t="s">
        <v>1</v>
      </c>
      <c r="H304" s="8"/>
    </row>
    <row r="305">
      <c r="B305" s="9" t="s">
        <v>2</v>
      </c>
      <c r="C305" s="9" t="s">
        <v>3</v>
      </c>
      <c r="D305" s="9" t="s">
        <v>4</v>
      </c>
      <c r="E305" s="9" t="s">
        <v>5</v>
      </c>
      <c r="F305" s="9" t="s">
        <v>6</v>
      </c>
      <c r="G305" s="10"/>
      <c r="H305" s="11"/>
    </row>
    <row r="306">
      <c r="B306" s="12">
        <v>1.0</v>
      </c>
      <c r="C306" s="13"/>
      <c r="D306" s="12"/>
      <c r="E306" s="12"/>
      <c r="F306" s="12"/>
      <c r="G306" s="14" t="s">
        <v>7</v>
      </c>
      <c r="H306" s="15">
        <f>H263 - SUMIF(F306:F315, "SR A/C - HDFC", E306:E315)-SUMIF(F332:F334, "SR A/C - HDFC", E332:E334)-SUMIF(F326:F328, "SR A/C - HDFC", E326:E328)+SUMIF(F320:F322, "SR A/C - HDFC", E320:E322)+SUMIF(F338:F343, "SR A/C - HDFC", E338:E343)</f>
        <v>3303.73</v>
      </c>
    </row>
    <row r="307">
      <c r="B307" s="12">
        <v>2.0</v>
      </c>
      <c r="C307" s="12"/>
      <c r="D307" s="12"/>
      <c r="E307" s="12"/>
      <c r="F307" s="12"/>
      <c r="G307" s="14" t="s">
        <v>8</v>
      </c>
      <c r="H307" s="15">
        <f>H264 - SUMIF(F306:F315, "DP A/C - Salary", E306:E315)-SUMIF(F332:F334, "DP A/C - Salary", E332:E334)-SUMIF(F326:F328, "DP A/C - Salary", E326:E328)+SUMIF(F320:F322, "DP A/C - Salary", E320:E322)+SUMIF(F338:F343, "DP A/C - Salary", E338:E343)</f>
        <v>5928</v>
      </c>
    </row>
    <row r="308">
      <c r="B308" s="12">
        <v>3.0</v>
      </c>
      <c r="C308" s="12"/>
      <c r="D308" s="12"/>
      <c r="E308" s="12"/>
      <c r="F308" s="12"/>
      <c r="G308" s="14" t="s">
        <v>9</v>
      </c>
      <c r="H308" s="15">
        <f>H265 - SUMIF(F306:F315, "SR CASH", E306:E315)-SUMIF(F332:F334, "SR CASH", E332:E334)-SUMIF(F326:F328, "SR CASH", E326:E328)+SUMIF(F320:F322, "SR CASH", E320:E322)+SUMIF(F338:F343, "SR CASH", E338:E343)</f>
        <v>1633</v>
      </c>
    </row>
    <row r="309">
      <c r="B309" s="12">
        <v>4.0</v>
      </c>
      <c r="C309" s="12"/>
      <c r="D309" s="12"/>
      <c r="E309" s="12"/>
      <c r="F309" s="12"/>
      <c r="G309" s="14" t="s">
        <v>10</v>
      </c>
      <c r="H309" s="15">
        <f>H266 - SUMIF(F306:F315, "DP CASH", E306:E315)-SUMIF(F332:F334, "DP CASH", E332:E334)-SUMIF(F326:F328, "DP CASH", E326:E328)+SUMIF(F320:F322, "DP CASH", E320:E322)+SUMIF(F338:F343, "DP CASH", E338:E343)</f>
        <v>839</v>
      </c>
    </row>
    <row r="310">
      <c r="B310" s="12">
        <v>5.0</v>
      </c>
      <c r="C310" s="12"/>
      <c r="D310" s="12"/>
      <c r="E310" s="12"/>
      <c r="F310" s="12"/>
      <c r="G310" s="14" t="s">
        <v>11</v>
      </c>
      <c r="H310" s="15">
        <f>H267 - SUMIF(F306:F315, "SR A/C - TDCC", E306:E315)-SUMIF(F332:F334, "SR A/C - TDCC", E332:E334)-SUMIF(F326:F328, "SR A/C - TDCC", E326:E328)+SUMIF(F320:F322, "SR A/C - TDCC", E320:E322)+SUMIF(F338:F343, "SR A/C - TDCC", E338:E343)</f>
        <v>106373.4</v>
      </c>
    </row>
    <row r="311">
      <c r="B311" s="12">
        <v>6.0</v>
      </c>
      <c r="C311" s="12"/>
      <c r="D311" s="12"/>
      <c r="E311" s="12"/>
      <c r="F311" s="12"/>
      <c r="G311" s="14" t="s">
        <v>12</v>
      </c>
      <c r="H311" s="15">
        <f>H268 - SUMIF(F306:F315, "DP A/C - IPPB", E306:E315)-SUMIF(F332:F334, "DP A/C - IPPB", E332:E334)-SUMIF(F326:F328, "DP A/C - IPPB", E326:E328)+SUMIF(F320:F322, "DP A/C - IPPB", E320:E322)+SUMIF(F338:F343, "DP A/C - IPPB", E338:E343)</f>
        <v>50</v>
      </c>
    </row>
    <row r="312">
      <c r="B312" s="12">
        <v>7.0</v>
      </c>
      <c r="C312" s="12"/>
      <c r="D312" s="12"/>
      <c r="E312" s="12"/>
      <c r="F312" s="12"/>
      <c r="G312" s="16"/>
      <c r="H312" s="5"/>
    </row>
    <row r="313">
      <c r="B313" s="12">
        <v>8.0</v>
      </c>
      <c r="C313" s="12"/>
      <c r="D313" s="12"/>
      <c r="E313" s="12"/>
      <c r="F313" s="12"/>
      <c r="G313" s="17" t="s">
        <v>13</v>
      </c>
      <c r="H313" s="5"/>
    </row>
    <row r="314">
      <c r="B314" s="12">
        <v>9.0</v>
      </c>
      <c r="C314" s="12"/>
      <c r="D314" s="12"/>
      <c r="E314" s="12"/>
      <c r="F314" s="12"/>
      <c r="G314" s="18">
        <f>E316+G271</f>
        <v>0</v>
      </c>
      <c r="H314" s="5"/>
    </row>
    <row r="315">
      <c r="B315" s="12">
        <v>10.0</v>
      </c>
      <c r="C315" s="12"/>
      <c r="D315" s="12"/>
      <c r="E315" s="12"/>
      <c r="F315" s="12"/>
      <c r="G315" s="19" t="s">
        <v>14</v>
      </c>
      <c r="H315" s="5"/>
    </row>
    <row r="316">
      <c r="B316" s="20" t="s">
        <v>15</v>
      </c>
      <c r="C316" s="4"/>
      <c r="D316" s="5"/>
      <c r="E316" s="9">
        <f>SUM(E306:E315)</f>
        <v>0</v>
      </c>
      <c r="F316" s="12"/>
      <c r="G316" s="16">
        <f>E323+G273</f>
        <v>0</v>
      </c>
      <c r="H316" s="5"/>
    </row>
    <row r="317">
      <c r="B317" s="16"/>
      <c r="C317" s="4"/>
      <c r="D317" s="4"/>
      <c r="E317" s="4"/>
      <c r="F317" s="5"/>
      <c r="G317" s="21" t="s">
        <v>16</v>
      </c>
      <c r="H317" s="5"/>
      <c r="I317" s="1"/>
    </row>
    <row r="318">
      <c r="B318" s="22" t="s">
        <v>17</v>
      </c>
      <c r="C318" s="4"/>
      <c r="D318" s="4"/>
      <c r="E318" s="4"/>
      <c r="F318" s="5"/>
      <c r="G318" s="16">
        <f>E329+G275-SUMIF(C320:C322,"Reimbursement",E320:E322)</f>
        <v>0</v>
      </c>
      <c r="H318" s="5"/>
    </row>
    <row r="319">
      <c r="B319" s="9" t="s">
        <v>2</v>
      </c>
      <c r="C319" s="23" t="s">
        <v>18</v>
      </c>
      <c r="D319" s="20" t="s">
        <v>4</v>
      </c>
      <c r="E319" s="9" t="s">
        <v>5</v>
      </c>
      <c r="F319" s="9" t="s">
        <v>6</v>
      </c>
      <c r="G319" s="24" t="s">
        <v>19</v>
      </c>
      <c r="H319" s="5"/>
    </row>
    <row r="320">
      <c r="B320" s="12">
        <v>1.0</v>
      </c>
      <c r="C320" s="25"/>
      <c r="D320" s="13"/>
      <c r="E320" s="13"/>
      <c r="F320" s="13"/>
      <c r="G320" s="26">
        <f>E335+G277</f>
        <v>0</v>
      </c>
      <c r="H320" s="5"/>
    </row>
    <row r="321">
      <c r="B321" s="12">
        <v>2.0</v>
      </c>
      <c r="C321" s="25"/>
      <c r="D321" s="13"/>
      <c r="E321" s="13"/>
      <c r="F321" s="13"/>
      <c r="G321" s="27"/>
      <c r="H321" s="8"/>
    </row>
    <row r="322">
      <c r="B322" s="12">
        <v>3.0</v>
      </c>
      <c r="C322" s="28"/>
      <c r="D322" s="12"/>
      <c r="E322" s="12"/>
      <c r="F322" s="12"/>
      <c r="G322" s="29"/>
      <c r="H322" s="30"/>
    </row>
    <row r="323">
      <c r="B323" s="20" t="s">
        <v>15</v>
      </c>
      <c r="C323" s="4"/>
      <c r="D323" s="5"/>
      <c r="E323" s="9">
        <f>SUM(E320:E322)</f>
        <v>0</v>
      </c>
      <c r="F323" s="12"/>
      <c r="G323" s="29"/>
      <c r="H323" s="30"/>
    </row>
    <row r="324">
      <c r="B324" s="31" t="s">
        <v>20</v>
      </c>
      <c r="C324" s="4"/>
      <c r="D324" s="4"/>
      <c r="E324" s="4"/>
      <c r="F324" s="5"/>
      <c r="G324" s="29"/>
      <c r="H324" s="30"/>
    </row>
    <row r="325">
      <c r="B325" s="9" t="s">
        <v>2</v>
      </c>
      <c r="C325" s="23" t="s">
        <v>21</v>
      </c>
      <c r="D325" s="20" t="s">
        <v>4</v>
      </c>
      <c r="E325" s="9" t="s">
        <v>5</v>
      </c>
      <c r="F325" s="9" t="s">
        <v>6</v>
      </c>
      <c r="G325" s="29"/>
      <c r="H325" s="30"/>
    </row>
    <row r="326">
      <c r="B326" s="12">
        <v>1.0</v>
      </c>
      <c r="C326" s="28"/>
      <c r="D326" s="12"/>
      <c r="E326" s="12"/>
      <c r="F326" s="12"/>
      <c r="G326" s="29"/>
      <c r="H326" s="30"/>
    </row>
    <row r="327">
      <c r="B327" s="12">
        <v>2.0</v>
      </c>
      <c r="C327" s="13"/>
      <c r="D327" s="12"/>
      <c r="E327" s="12"/>
      <c r="F327" s="12"/>
      <c r="G327" s="29"/>
      <c r="H327" s="30"/>
    </row>
    <row r="328">
      <c r="B328" s="12">
        <v>3.0</v>
      </c>
      <c r="C328" s="13"/>
      <c r="D328" s="12"/>
      <c r="E328" s="12"/>
      <c r="F328" s="12"/>
      <c r="G328" s="29"/>
      <c r="H328" s="30"/>
    </row>
    <row r="329">
      <c r="B329" s="20" t="s">
        <v>15</v>
      </c>
      <c r="C329" s="4"/>
      <c r="D329" s="5"/>
      <c r="E329" s="9">
        <f>SUM(E326:E328)</f>
        <v>0</v>
      </c>
      <c r="F329" s="12"/>
      <c r="G329" s="29"/>
      <c r="H329" s="30"/>
    </row>
    <row r="330">
      <c r="B330" s="32" t="s">
        <v>22</v>
      </c>
      <c r="C330" s="4"/>
      <c r="D330" s="4"/>
      <c r="E330" s="4"/>
      <c r="F330" s="5"/>
      <c r="G330" s="29"/>
      <c r="H330" s="30"/>
    </row>
    <row r="331">
      <c r="B331" s="9" t="s">
        <v>2</v>
      </c>
      <c r="C331" s="23" t="s">
        <v>23</v>
      </c>
      <c r="D331" s="20" t="s">
        <v>4</v>
      </c>
      <c r="E331" s="9" t="s">
        <v>5</v>
      </c>
      <c r="F331" s="9" t="s">
        <v>6</v>
      </c>
      <c r="G331" s="29"/>
      <c r="H331" s="30"/>
    </row>
    <row r="332">
      <c r="B332" s="12">
        <v>1.0</v>
      </c>
      <c r="C332" s="28"/>
      <c r="D332" s="12"/>
      <c r="E332" s="12"/>
      <c r="F332" s="12"/>
      <c r="G332" s="29"/>
      <c r="H332" s="30"/>
    </row>
    <row r="333">
      <c r="B333" s="12">
        <v>2.0</v>
      </c>
      <c r="C333" s="13"/>
      <c r="D333" s="12"/>
      <c r="E333" s="12"/>
      <c r="F333" s="12"/>
      <c r="G333" s="29"/>
      <c r="H333" s="30"/>
    </row>
    <row r="334">
      <c r="B334" s="12">
        <v>3.0</v>
      </c>
      <c r="C334" s="13"/>
      <c r="D334" s="12"/>
      <c r="E334" s="12"/>
      <c r="F334" s="12"/>
      <c r="G334" s="29"/>
      <c r="H334" s="30"/>
    </row>
    <row r="335">
      <c r="B335" s="20" t="s">
        <v>15</v>
      </c>
      <c r="C335" s="4"/>
      <c r="D335" s="5"/>
      <c r="E335" s="9">
        <f>SUM(E332:E334)</f>
        <v>0</v>
      </c>
      <c r="F335" s="12"/>
      <c r="G335" s="29"/>
      <c r="H335" s="30"/>
    </row>
    <row r="336">
      <c r="B336" s="32" t="s">
        <v>24</v>
      </c>
      <c r="C336" s="4"/>
      <c r="D336" s="4"/>
      <c r="E336" s="4"/>
      <c r="F336" s="5"/>
      <c r="G336" s="29"/>
      <c r="H336" s="30"/>
    </row>
    <row r="337">
      <c r="B337" s="9" t="s">
        <v>2</v>
      </c>
      <c r="C337" s="33" t="s">
        <v>25</v>
      </c>
      <c r="D337" s="33" t="s">
        <v>26</v>
      </c>
      <c r="E337" s="9" t="s">
        <v>5</v>
      </c>
      <c r="F337" s="9" t="s">
        <v>6</v>
      </c>
      <c r="G337" s="29"/>
      <c r="H337" s="30"/>
    </row>
    <row r="338">
      <c r="B338" s="12">
        <v>1.0</v>
      </c>
      <c r="C338" s="13"/>
      <c r="D338" s="13"/>
      <c r="E338" s="13"/>
      <c r="F338" s="13"/>
      <c r="G338" s="29"/>
      <c r="H338" s="30"/>
    </row>
    <row r="339">
      <c r="B339" s="12">
        <v>2.0</v>
      </c>
      <c r="C339" s="13"/>
      <c r="D339" s="13"/>
      <c r="E339" s="12"/>
      <c r="F339" s="12"/>
      <c r="G339" s="29"/>
      <c r="H339" s="30"/>
    </row>
    <row r="340">
      <c r="B340" s="12">
        <v>3.0</v>
      </c>
      <c r="C340" s="12"/>
      <c r="D340" s="12"/>
      <c r="E340" s="12"/>
      <c r="F340" s="12"/>
      <c r="G340" s="29"/>
      <c r="H340" s="30"/>
    </row>
    <row r="341">
      <c r="B341" s="12">
        <v>4.0</v>
      </c>
      <c r="C341" s="12"/>
      <c r="D341" s="12"/>
      <c r="E341" s="12"/>
      <c r="F341" s="12"/>
      <c r="G341" s="29"/>
      <c r="H341" s="30"/>
    </row>
    <row r="342">
      <c r="B342" s="12">
        <v>5.0</v>
      </c>
      <c r="C342" s="12"/>
      <c r="D342" s="12"/>
      <c r="E342" s="12"/>
      <c r="F342" s="12"/>
      <c r="G342" s="29"/>
      <c r="H342" s="30"/>
    </row>
    <row r="343">
      <c r="B343" s="12">
        <v>6.0</v>
      </c>
      <c r="C343" s="12"/>
      <c r="D343" s="12"/>
      <c r="E343" s="12"/>
      <c r="F343" s="12"/>
      <c r="G343" s="10"/>
      <c r="H343" s="11"/>
    </row>
    <row r="344">
      <c r="B344" s="34"/>
    </row>
    <row r="346">
      <c r="A346" s="1"/>
      <c r="B346" s="3">
        <v>45786.0</v>
      </c>
      <c r="C346" s="4"/>
      <c r="D346" s="4"/>
      <c r="E346" s="4"/>
      <c r="F346" s="4"/>
      <c r="G346" s="4"/>
      <c r="H346" s="5"/>
    </row>
    <row r="347">
      <c r="B347" s="6" t="s">
        <v>0</v>
      </c>
      <c r="C347" s="4"/>
      <c r="D347" s="4"/>
      <c r="E347" s="4"/>
      <c r="F347" s="5"/>
      <c r="G347" s="7" t="s">
        <v>1</v>
      </c>
      <c r="H347" s="8"/>
    </row>
    <row r="348">
      <c r="B348" s="9" t="s">
        <v>2</v>
      </c>
      <c r="C348" s="9" t="s">
        <v>3</v>
      </c>
      <c r="D348" s="9" t="s">
        <v>4</v>
      </c>
      <c r="E348" s="9" t="s">
        <v>5</v>
      </c>
      <c r="F348" s="9" t="s">
        <v>6</v>
      </c>
      <c r="G348" s="10"/>
      <c r="H348" s="11"/>
    </row>
    <row r="349">
      <c r="B349" s="12">
        <v>1.0</v>
      </c>
      <c r="C349" s="13"/>
      <c r="D349" s="13"/>
      <c r="E349" s="13"/>
      <c r="F349" s="13"/>
      <c r="G349" s="14" t="s">
        <v>7</v>
      </c>
      <c r="H349" s="15">
        <f>H306 - SUMIF(F349:F358, "SR A/C - HDFC", E349:E358)-SUMIF(F375:F377, "SR A/C - HDFC", E375:E377)-SUMIF(F369:F371, "SR A/C - HDFC", E369:E371)+SUMIF(F363:F365, "SR A/C - HDFC", E363:E365)+SUMIF(F381:F386, "SR A/C - HDFC", E381:E386)</f>
        <v>3303.73</v>
      </c>
    </row>
    <row r="350">
      <c r="B350" s="12">
        <v>2.0</v>
      </c>
      <c r="C350" s="13"/>
      <c r="D350" s="13"/>
      <c r="E350" s="13"/>
      <c r="F350" s="13"/>
      <c r="G350" s="14" t="s">
        <v>8</v>
      </c>
      <c r="H350" s="15">
        <f>H307 - SUMIF(F349:F358, "DP A/C - Salary", E349:E358)-SUMIF(F375:F377, "DP A/C - Salary", E375:E377)-SUMIF(F369:F371, "DP A/C - Salary", E369:E371)+SUMIF(F363:F365, "DP A/C - Salary", E363:E365)+SUMIF(F381:F386, "DP A/C - Salary", E381:E386)</f>
        <v>5928</v>
      </c>
    </row>
    <row r="351">
      <c r="B351" s="12">
        <v>3.0</v>
      </c>
      <c r="C351" s="13"/>
      <c r="D351" s="13"/>
      <c r="E351" s="13"/>
      <c r="F351" s="13"/>
      <c r="G351" s="14" t="s">
        <v>9</v>
      </c>
      <c r="H351" s="15">
        <f>H308 - SUMIF(F349:F358, "SR CASH", E349:E358)-SUMIF(F375:F377, "SR CASH", E375:E377)-SUMIF(F369:F371, "SR CASH", E369:E371)+SUMIF(F363:F365, "SR CASH", E363:E365)+SUMIF(F381:F386, "SR CASH", E381:E386)</f>
        <v>1633</v>
      </c>
    </row>
    <row r="352">
      <c r="B352" s="12">
        <v>4.0</v>
      </c>
      <c r="C352" s="13"/>
      <c r="D352" s="13"/>
      <c r="E352" s="13"/>
      <c r="F352" s="12"/>
      <c r="G352" s="14" t="s">
        <v>10</v>
      </c>
      <c r="H352" s="15">
        <f>H309 - SUMIF(F349:F358, "DP CASH", E349:E358)-SUMIF(F375:F377, "DP CASH", E375:E377)-SUMIF(F369:F371, "DP CASH", E369:E371)+SUMIF(F363:F365, "DP CASH", E363:E365)+SUMIF(F381:F386, "DP CASH", E381:E386)</f>
        <v>839</v>
      </c>
    </row>
    <row r="353">
      <c r="B353" s="12">
        <v>5.0</v>
      </c>
      <c r="C353" s="12"/>
      <c r="D353" s="12"/>
      <c r="E353" s="12"/>
      <c r="F353" s="12"/>
      <c r="G353" s="14" t="s">
        <v>11</v>
      </c>
      <c r="H353" s="15">
        <f>H310 - SUMIF(F349:F358, "SR A/C - TDCC", E349:E358)-SUMIF(F375:F377, "SR A/C - TDCC", E375:E377)-SUMIF(F369:F371, "SR A/C - TDCC", E369:E371)+SUMIF(F363:F365, "SR A/C - TDCC", E363:E365)+SUMIF(F381:F386, "SR A/C - TDCC", E381:E386)</f>
        <v>106373.4</v>
      </c>
    </row>
    <row r="354">
      <c r="B354" s="12">
        <v>6.0</v>
      </c>
      <c r="C354" s="12"/>
      <c r="D354" s="12"/>
      <c r="E354" s="12"/>
      <c r="F354" s="12"/>
      <c r="G354" s="14" t="s">
        <v>12</v>
      </c>
      <c r="H354" s="15">
        <f>H311 - SUMIF(F349:F358, "DP A/C - IPPB", E349:E358)-SUMIF(F375:F377, "DP A/C - IPPB", E375:E377)-SUMIF(F369:F371, "DP A/C - IPPB", E369:E371)+SUMIF(F363:F365, "DP A/C - IPPB", E363:E365)+SUMIF(F381:F386, "DP A/C - IPPB", E381:E386)</f>
        <v>50</v>
      </c>
    </row>
    <row r="355">
      <c r="B355" s="12">
        <v>7.0</v>
      </c>
      <c r="C355" s="12"/>
      <c r="D355" s="12"/>
      <c r="E355" s="12"/>
      <c r="F355" s="12"/>
      <c r="G355" s="16"/>
      <c r="H355" s="5"/>
    </row>
    <row r="356">
      <c r="B356" s="12">
        <v>8.0</v>
      </c>
      <c r="C356" s="12"/>
      <c r="D356" s="12"/>
      <c r="E356" s="12"/>
      <c r="F356" s="12"/>
      <c r="G356" s="17" t="s">
        <v>13</v>
      </c>
      <c r="H356" s="5"/>
    </row>
    <row r="357">
      <c r="B357" s="12">
        <v>9.0</v>
      </c>
      <c r="C357" s="12"/>
      <c r="D357" s="12"/>
      <c r="E357" s="12"/>
      <c r="F357" s="12"/>
      <c r="G357" s="18">
        <f>E359+G314</f>
        <v>0</v>
      </c>
      <c r="H357" s="5"/>
    </row>
    <row r="358">
      <c r="B358" s="12">
        <v>10.0</v>
      </c>
      <c r="C358" s="12"/>
      <c r="D358" s="12"/>
      <c r="E358" s="12"/>
      <c r="F358" s="12"/>
      <c r="G358" s="19" t="s">
        <v>14</v>
      </c>
      <c r="H358" s="5"/>
    </row>
    <row r="359">
      <c r="B359" s="20" t="s">
        <v>15</v>
      </c>
      <c r="C359" s="4"/>
      <c r="D359" s="5"/>
      <c r="E359" s="9">
        <f>SUM(E349:E358)</f>
        <v>0</v>
      </c>
      <c r="F359" s="12"/>
      <c r="G359" s="16">
        <f>E366+G316</f>
        <v>0</v>
      </c>
      <c r="H359" s="5"/>
    </row>
    <row r="360">
      <c r="B360" s="16"/>
      <c r="C360" s="4"/>
      <c r="D360" s="4"/>
      <c r="E360" s="4"/>
      <c r="F360" s="5"/>
      <c r="G360" s="21" t="s">
        <v>16</v>
      </c>
      <c r="H360" s="5"/>
      <c r="I360" s="1"/>
    </row>
    <row r="361">
      <c r="B361" s="22" t="s">
        <v>17</v>
      </c>
      <c r="C361" s="4"/>
      <c r="D361" s="4"/>
      <c r="E361" s="4"/>
      <c r="F361" s="5"/>
      <c r="G361" s="16">
        <f>E372+G318-SUMIF(C363:C365,"Reimbursement",E363:E365)</f>
        <v>0</v>
      </c>
      <c r="H361" s="5"/>
    </row>
    <row r="362">
      <c r="B362" s="9" t="s">
        <v>2</v>
      </c>
      <c r="C362" s="23" t="s">
        <v>18</v>
      </c>
      <c r="D362" s="20" t="s">
        <v>4</v>
      </c>
      <c r="E362" s="9" t="s">
        <v>5</v>
      </c>
      <c r="F362" s="9" t="s">
        <v>6</v>
      </c>
      <c r="G362" s="24" t="s">
        <v>19</v>
      </c>
      <c r="H362" s="5"/>
    </row>
    <row r="363">
      <c r="B363" s="12">
        <v>1.0</v>
      </c>
      <c r="C363" s="25"/>
      <c r="D363" s="13"/>
      <c r="E363" s="13"/>
      <c r="F363" s="13"/>
      <c r="G363" s="26">
        <f>E378+G320</f>
        <v>0</v>
      </c>
      <c r="H363" s="5"/>
    </row>
    <row r="364">
      <c r="B364" s="12">
        <v>2.0</v>
      </c>
      <c r="C364" s="28"/>
      <c r="D364" s="12"/>
      <c r="E364" s="12"/>
      <c r="F364" s="12"/>
      <c r="G364" s="27"/>
      <c r="H364" s="8"/>
    </row>
    <row r="365">
      <c r="B365" s="12">
        <v>3.0</v>
      </c>
      <c r="C365" s="28"/>
      <c r="D365" s="12"/>
      <c r="E365" s="12"/>
      <c r="F365" s="12"/>
      <c r="G365" s="29"/>
      <c r="H365" s="30"/>
    </row>
    <row r="366">
      <c r="B366" s="20" t="s">
        <v>15</v>
      </c>
      <c r="C366" s="4"/>
      <c r="D366" s="5"/>
      <c r="E366" s="9">
        <f>SUM(E363:E365)</f>
        <v>0</v>
      </c>
      <c r="F366" s="12"/>
      <c r="G366" s="29"/>
      <c r="H366" s="30"/>
    </row>
    <row r="367">
      <c r="B367" s="31" t="s">
        <v>20</v>
      </c>
      <c r="C367" s="4"/>
      <c r="D367" s="4"/>
      <c r="E367" s="4"/>
      <c r="F367" s="5"/>
      <c r="G367" s="29"/>
      <c r="H367" s="30"/>
    </row>
    <row r="368">
      <c r="B368" s="9" t="s">
        <v>2</v>
      </c>
      <c r="C368" s="23" t="s">
        <v>21</v>
      </c>
      <c r="D368" s="20" t="s">
        <v>4</v>
      </c>
      <c r="E368" s="9" t="s">
        <v>5</v>
      </c>
      <c r="F368" s="9" t="s">
        <v>6</v>
      </c>
      <c r="G368" s="29"/>
      <c r="H368" s="30"/>
    </row>
    <row r="369">
      <c r="B369" s="12">
        <v>1.0</v>
      </c>
      <c r="C369" s="28"/>
      <c r="D369" s="12"/>
      <c r="E369" s="12"/>
      <c r="F369" s="12"/>
      <c r="G369" s="29"/>
      <c r="H369" s="30"/>
    </row>
    <row r="370">
      <c r="B370" s="12">
        <v>2.0</v>
      </c>
      <c r="C370" s="13"/>
      <c r="D370" s="12"/>
      <c r="E370" s="12"/>
      <c r="F370" s="12"/>
      <c r="G370" s="29"/>
      <c r="H370" s="30"/>
    </row>
    <row r="371">
      <c r="B371" s="12">
        <v>3.0</v>
      </c>
      <c r="C371" s="13"/>
      <c r="D371" s="12"/>
      <c r="E371" s="12"/>
      <c r="F371" s="12"/>
      <c r="G371" s="29"/>
      <c r="H371" s="30"/>
    </row>
    <row r="372">
      <c r="B372" s="20" t="s">
        <v>15</v>
      </c>
      <c r="C372" s="4"/>
      <c r="D372" s="5"/>
      <c r="E372" s="9">
        <f>SUM(E369:E371)</f>
        <v>0</v>
      </c>
      <c r="F372" s="12"/>
      <c r="G372" s="29"/>
      <c r="H372" s="30"/>
    </row>
    <row r="373">
      <c r="B373" s="32" t="s">
        <v>22</v>
      </c>
      <c r="C373" s="4"/>
      <c r="D373" s="4"/>
      <c r="E373" s="4"/>
      <c r="F373" s="5"/>
      <c r="G373" s="29"/>
      <c r="H373" s="30"/>
    </row>
    <row r="374">
      <c r="B374" s="9" t="s">
        <v>2</v>
      </c>
      <c r="C374" s="23" t="s">
        <v>23</v>
      </c>
      <c r="D374" s="20" t="s">
        <v>4</v>
      </c>
      <c r="E374" s="9" t="s">
        <v>5</v>
      </c>
      <c r="F374" s="9" t="s">
        <v>6</v>
      </c>
      <c r="G374" s="29"/>
      <c r="H374" s="30"/>
    </row>
    <row r="375">
      <c r="B375" s="12">
        <v>1.0</v>
      </c>
      <c r="C375" s="28"/>
      <c r="D375" s="12"/>
      <c r="E375" s="12"/>
      <c r="F375" s="12"/>
      <c r="G375" s="29"/>
      <c r="H375" s="30"/>
    </row>
    <row r="376">
      <c r="B376" s="12">
        <v>2.0</v>
      </c>
      <c r="C376" s="13"/>
      <c r="D376" s="12"/>
      <c r="E376" s="12"/>
      <c r="F376" s="12"/>
      <c r="G376" s="29"/>
      <c r="H376" s="30"/>
    </row>
    <row r="377">
      <c r="B377" s="12">
        <v>3.0</v>
      </c>
      <c r="C377" s="13"/>
      <c r="D377" s="12"/>
      <c r="E377" s="12"/>
      <c r="F377" s="12"/>
      <c r="G377" s="29"/>
      <c r="H377" s="30"/>
    </row>
    <row r="378">
      <c r="B378" s="20" t="s">
        <v>15</v>
      </c>
      <c r="C378" s="4"/>
      <c r="D378" s="5"/>
      <c r="E378" s="9">
        <f>SUM(E375:E377)</f>
        <v>0</v>
      </c>
      <c r="F378" s="12"/>
      <c r="G378" s="29"/>
      <c r="H378" s="30"/>
    </row>
    <row r="379">
      <c r="B379" s="32" t="s">
        <v>24</v>
      </c>
      <c r="C379" s="4"/>
      <c r="D379" s="4"/>
      <c r="E379" s="4"/>
      <c r="F379" s="5"/>
      <c r="G379" s="29"/>
      <c r="H379" s="30"/>
    </row>
    <row r="380">
      <c r="B380" s="9" t="s">
        <v>2</v>
      </c>
      <c r="C380" s="33" t="s">
        <v>25</v>
      </c>
      <c r="D380" s="33" t="s">
        <v>26</v>
      </c>
      <c r="E380" s="9" t="s">
        <v>5</v>
      </c>
      <c r="F380" s="9" t="s">
        <v>6</v>
      </c>
      <c r="G380" s="29"/>
      <c r="H380" s="30"/>
    </row>
    <row r="381">
      <c r="B381" s="12">
        <v>1.0</v>
      </c>
      <c r="C381" s="13"/>
      <c r="D381" s="13"/>
      <c r="E381" s="12"/>
      <c r="F381" s="12"/>
      <c r="G381" s="29"/>
      <c r="H381" s="30"/>
    </row>
    <row r="382">
      <c r="B382" s="12">
        <v>2.0</v>
      </c>
      <c r="C382" s="13"/>
      <c r="D382" s="13"/>
      <c r="E382" s="12"/>
      <c r="F382" s="12"/>
      <c r="G382" s="29"/>
      <c r="H382" s="30"/>
    </row>
    <row r="383">
      <c r="B383" s="12">
        <v>3.0</v>
      </c>
      <c r="C383" s="12"/>
      <c r="D383" s="12"/>
      <c r="E383" s="12"/>
      <c r="F383" s="12"/>
      <c r="G383" s="29"/>
      <c r="H383" s="30"/>
    </row>
    <row r="384">
      <c r="B384" s="12">
        <v>4.0</v>
      </c>
      <c r="C384" s="12"/>
      <c r="D384" s="12"/>
      <c r="E384" s="12"/>
      <c r="F384" s="12"/>
      <c r="G384" s="29"/>
      <c r="H384" s="30"/>
    </row>
    <row r="385">
      <c r="B385" s="12">
        <v>5.0</v>
      </c>
      <c r="C385" s="12"/>
      <c r="D385" s="12"/>
      <c r="E385" s="12"/>
      <c r="F385" s="12"/>
      <c r="G385" s="29"/>
      <c r="H385" s="30"/>
    </row>
    <row r="386">
      <c r="B386" s="12">
        <v>6.0</v>
      </c>
      <c r="C386" s="12"/>
      <c r="D386" s="12"/>
      <c r="E386" s="12"/>
      <c r="F386" s="12"/>
      <c r="G386" s="10"/>
      <c r="H386" s="11"/>
    </row>
    <row r="387">
      <c r="B387" s="34"/>
    </row>
    <row r="389">
      <c r="A389" s="1"/>
      <c r="B389" s="3">
        <v>45787.0</v>
      </c>
      <c r="C389" s="4"/>
      <c r="D389" s="4"/>
      <c r="E389" s="4"/>
      <c r="F389" s="4"/>
      <c r="G389" s="4"/>
      <c r="H389" s="5"/>
    </row>
    <row r="390">
      <c r="B390" s="6" t="s">
        <v>0</v>
      </c>
      <c r="C390" s="4"/>
      <c r="D390" s="4"/>
      <c r="E390" s="4"/>
      <c r="F390" s="5"/>
      <c r="G390" s="7" t="s">
        <v>1</v>
      </c>
      <c r="H390" s="8"/>
    </row>
    <row r="391">
      <c r="B391" s="9" t="s">
        <v>2</v>
      </c>
      <c r="C391" s="9" t="s">
        <v>3</v>
      </c>
      <c r="D391" s="9" t="s">
        <v>4</v>
      </c>
      <c r="E391" s="9" t="s">
        <v>5</v>
      </c>
      <c r="F391" s="9" t="s">
        <v>6</v>
      </c>
      <c r="G391" s="10"/>
      <c r="H391" s="11"/>
    </row>
    <row r="392">
      <c r="B392" s="12">
        <v>1.0</v>
      </c>
      <c r="C392" s="13"/>
      <c r="D392" s="12"/>
      <c r="E392" s="12"/>
      <c r="F392" s="12"/>
      <c r="G392" s="14" t="s">
        <v>7</v>
      </c>
      <c r="H392" s="15">
        <f>H349 - SUMIF(F392:F401, "SR A/C - HDFC", E392:E401)-SUMIF(F418:F420, "SR A/C - HDFC", E418:E420)-SUMIF(F412:F414, "SR A/C - HDFC", E412:E414)+SUMIF(F406:F408, "SR A/C - HDFC", E406:E408)+SUMIF(F424:F429, "SR A/C - HDFC", E424:E429)</f>
        <v>3303.73</v>
      </c>
    </row>
    <row r="393">
      <c r="B393" s="12">
        <v>2.0</v>
      </c>
      <c r="C393" s="12"/>
      <c r="D393" s="12"/>
      <c r="E393" s="12"/>
      <c r="F393" s="12"/>
      <c r="G393" s="14" t="s">
        <v>8</v>
      </c>
      <c r="H393" s="15">
        <f>H350 - SUMIF(F392:F401, "DP A/C - Salary", E392:E401)-SUMIF(F418:F420, "DP A/C - Salary", E418:E420)-SUMIF(F412:F414, "DP A/C - Salary", E412:E414)+SUMIF(F406:F408, "DP A/C - Salary", E406:E408)+SUMIF(F424:F429, "DP A/C - Salary", E424:E429)</f>
        <v>5928</v>
      </c>
    </row>
    <row r="394">
      <c r="B394" s="12">
        <v>3.0</v>
      </c>
      <c r="C394" s="12"/>
      <c r="D394" s="12"/>
      <c r="E394" s="12"/>
      <c r="F394" s="12"/>
      <c r="G394" s="14" t="s">
        <v>9</v>
      </c>
      <c r="H394" s="15">
        <f>H351 - SUMIF(F392:F401, "SR CASH", E392:E401)-SUMIF(F418:F420, "SR CASH", E418:E420)-SUMIF(F412:F414, "SR CASH", E412:E414)+SUMIF(F406:F408, "SR CASH", E406:E408)+SUMIF(F424:F429, "SR CASH", E424:E429)</f>
        <v>1633</v>
      </c>
    </row>
    <row r="395">
      <c r="B395" s="12">
        <v>4.0</v>
      </c>
      <c r="C395" s="12"/>
      <c r="D395" s="12"/>
      <c r="E395" s="12"/>
      <c r="F395" s="12"/>
      <c r="G395" s="14" t="s">
        <v>10</v>
      </c>
      <c r="H395" s="15">
        <f>H352 - SUMIF(F392:F401, "DP CASH", E392:E401)-SUMIF(F418:F420, "DP CASH", E418:E420)-SUMIF(F412:F414, "DP CASH", E412:E414)+SUMIF(F406:F408, "DP CASH", E406:E408)+SUMIF(F424:F429, "DP CASH", E424:E429)</f>
        <v>839</v>
      </c>
    </row>
    <row r="396">
      <c r="B396" s="12">
        <v>5.0</v>
      </c>
      <c r="C396" s="12"/>
      <c r="D396" s="12"/>
      <c r="E396" s="12"/>
      <c r="F396" s="12"/>
      <c r="G396" s="14" t="s">
        <v>11</v>
      </c>
      <c r="H396" s="15">
        <f>H353 - SUMIF(F392:F401, "SR A/C - TDCC", E392:E401)-SUMIF(F418:F420, "SR A/C - TDCC", E418:E420)-SUMIF(F412:F414, "SR A/C - TDCC", E412:E414)+SUMIF(F406:F408, "SR A/C - TDCC", E406:E408)+SUMIF(F424:F429, "SR A/C - TDCC", E424:E429)</f>
        <v>106373.4</v>
      </c>
    </row>
    <row r="397">
      <c r="B397" s="12">
        <v>6.0</v>
      </c>
      <c r="C397" s="12"/>
      <c r="D397" s="12"/>
      <c r="E397" s="12"/>
      <c r="F397" s="12"/>
      <c r="G397" s="14" t="s">
        <v>12</v>
      </c>
      <c r="H397" s="15">
        <f>H354 - SUMIF(F392:F401, "DP A/C - IPPB", E392:E401)-SUMIF(F418:F420, "DP A/C - IPPB", E418:E420)-SUMIF(F412:F414, "DP A/C - IPPB", E412:E414)+SUMIF(F406:F408, "DP A/C - IPPB", E406:E408)+SUMIF(F424:F429, "DP A/C - IPPB", E424:E429)</f>
        <v>50</v>
      </c>
    </row>
    <row r="398">
      <c r="B398" s="12">
        <v>7.0</v>
      </c>
      <c r="C398" s="12"/>
      <c r="D398" s="12"/>
      <c r="E398" s="12"/>
      <c r="F398" s="12"/>
      <c r="G398" s="16"/>
      <c r="H398" s="5"/>
    </row>
    <row r="399">
      <c r="B399" s="12">
        <v>8.0</v>
      </c>
      <c r="C399" s="12"/>
      <c r="D399" s="12"/>
      <c r="E399" s="12"/>
      <c r="F399" s="12"/>
      <c r="G399" s="17" t="s">
        <v>13</v>
      </c>
      <c r="H399" s="5"/>
    </row>
    <row r="400">
      <c r="B400" s="12">
        <v>9.0</v>
      </c>
      <c r="C400" s="12"/>
      <c r="D400" s="12"/>
      <c r="E400" s="12"/>
      <c r="F400" s="12"/>
      <c r="G400" s="18">
        <f>E402+G357</f>
        <v>0</v>
      </c>
      <c r="H400" s="5"/>
    </row>
    <row r="401">
      <c r="B401" s="12">
        <v>10.0</v>
      </c>
      <c r="C401" s="12"/>
      <c r="D401" s="12"/>
      <c r="E401" s="12"/>
      <c r="F401" s="12"/>
      <c r="G401" s="19" t="s">
        <v>14</v>
      </c>
      <c r="H401" s="5"/>
    </row>
    <row r="402">
      <c r="B402" s="20" t="s">
        <v>15</v>
      </c>
      <c r="C402" s="4"/>
      <c r="D402" s="5"/>
      <c r="E402" s="9">
        <f>SUM(E392:E401)</f>
        <v>0</v>
      </c>
      <c r="F402" s="12"/>
      <c r="G402" s="16">
        <f>E409+G359</f>
        <v>0</v>
      </c>
      <c r="H402" s="5"/>
    </row>
    <row r="403">
      <c r="B403" s="16"/>
      <c r="C403" s="4"/>
      <c r="D403" s="4"/>
      <c r="E403" s="4"/>
      <c r="F403" s="5"/>
      <c r="G403" s="21" t="s">
        <v>16</v>
      </c>
      <c r="H403" s="5"/>
      <c r="I403" s="1"/>
    </row>
    <row r="404">
      <c r="B404" s="22" t="s">
        <v>17</v>
      </c>
      <c r="C404" s="4"/>
      <c r="D404" s="4"/>
      <c r="E404" s="4"/>
      <c r="F404" s="5"/>
      <c r="G404" s="16">
        <f>E415+G361-SUMIF(C406:C408,"Reimbursement",E406:E408)</f>
        <v>0</v>
      </c>
      <c r="H404" s="5"/>
    </row>
    <row r="405">
      <c r="B405" s="9" t="s">
        <v>2</v>
      </c>
      <c r="C405" s="23" t="s">
        <v>18</v>
      </c>
      <c r="D405" s="20" t="s">
        <v>4</v>
      </c>
      <c r="E405" s="9" t="s">
        <v>5</v>
      </c>
      <c r="F405" s="9" t="s">
        <v>6</v>
      </c>
      <c r="G405" s="24" t="s">
        <v>19</v>
      </c>
      <c r="H405" s="5"/>
    </row>
    <row r="406">
      <c r="B406" s="12">
        <v>1.0</v>
      </c>
      <c r="C406" s="28"/>
      <c r="D406" s="12"/>
      <c r="E406" s="12"/>
      <c r="F406" s="12"/>
      <c r="G406" s="26">
        <f>E421+G363</f>
        <v>0</v>
      </c>
      <c r="H406" s="5"/>
    </row>
    <row r="407">
      <c r="B407" s="12">
        <v>2.0</v>
      </c>
      <c r="C407" s="28"/>
      <c r="D407" s="12"/>
      <c r="E407" s="12"/>
      <c r="F407" s="12"/>
      <c r="G407" s="27"/>
      <c r="H407" s="8"/>
    </row>
    <row r="408">
      <c r="B408" s="12">
        <v>3.0</v>
      </c>
      <c r="C408" s="28"/>
      <c r="D408" s="12"/>
      <c r="E408" s="12"/>
      <c r="F408" s="12"/>
      <c r="G408" s="29"/>
      <c r="H408" s="30"/>
    </row>
    <row r="409">
      <c r="B409" s="20" t="s">
        <v>15</v>
      </c>
      <c r="C409" s="4"/>
      <c r="D409" s="5"/>
      <c r="E409" s="9">
        <f>SUM(E406:E408)</f>
        <v>0</v>
      </c>
      <c r="F409" s="12"/>
      <c r="G409" s="29"/>
      <c r="H409" s="30"/>
    </row>
    <row r="410">
      <c r="B410" s="31" t="s">
        <v>20</v>
      </c>
      <c r="C410" s="4"/>
      <c r="D410" s="4"/>
      <c r="E410" s="4"/>
      <c r="F410" s="5"/>
      <c r="G410" s="29"/>
      <c r="H410" s="30"/>
    </row>
    <row r="411">
      <c r="B411" s="9" t="s">
        <v>2</v>
      </c>
      <c r="C411" s="23" t="s">
        <v>21</v>
      </c>
      <c r="D411" s="20" t="s">
        <v>4</v>
      </c>
      <c r="E411" s="9" t="s">
        <v>5</v>
      </c>
      <c r="F411" s="9" t="s">
        <v>6</v>
      </c>
      <c r="G411" s="29"/>
      <c r="H411" s="30"/>
    </row>
    <row r="412">
      <c r="B412" s="12">
        <v>1.0</v>
      </c>
      <c r="C412" s="28"/>
      <c r="D412" s="12"/>
      <c r="E412" s="12"/>
      <c r="F412" s="12"/>
      <c r="G412" s="29"/>
      <c r="H412" s="30"/>
    </row>
    <row r="413">
      <c r="B413" s="12">
        <v>2.0</v>
      </c>
      <c r="C413" s="13"/>
      <c r="D413" s="12"/>
      <c r="E413" s="12"/>
      <c r="F413" s="12"/>
      <c r="G413" s="29"/>
      <c r="H413" s="30"/>
    </row>
    <row r="414">
      <c r="B414" s="12">
        <v>3.0</v>
      </c>
      <c r="C414" s="13"/>
      <c r="D414" s="12"/>
      <c r="E414" s="12"/>
      <c r="F414" s="12"/>
      <c r="G414" s="29"/>
      <c r="H414" s="30"/>
    </row>
    <row r="415">
      <c r="B415" s="20" t="s">
        <v>15</v>
      </c>
      <c r="C415" s="4"/>
      <c r="D415" s="5"/>
      <c r="E415" s="9">
        <f>SUM(E412:E414)</f>
        <v>0</v>
      </c>
      <c r="F415" s="12"/>
      <c r="G415" s="29"/>
      <c r="H415" s="30"/>
    </row>
    <row r="416">
      <c r="B416" s="32" t="s">
        <v>22</v>
      </c>
      <c r="C416" s="4"/>
      <c r="D416" s="4"/>
      <c r="E416" s="4"/>
      <c r="F416" s="5"/>
      <c r="G416" s="29"/>
      <c r="H416" s="30"/>
    </row>
    <row r="417">
      <c r="B417" s="9" t="s">
        <v>2</v>
      </c>
      <c r="C417" s="23" t="s">
        <v>23</v>
      </c>
      <c r="D417" s="20" t="s">
        <v>4</v>
      </c>
      <c r="E417" s="9" t="s">
        <v>5</v>
      </c>
      <c r="F417" s="9" t="s">
        <v>6</v>
      </c>
      <c r="G417" s="29"/>
      <c r="H417" s="30"/>
    </row>
    <row r="418">
      <c r="B418" s="12">
        <v>1.0</v>
      </c>
      <c r="C418" s="28"/>
      <c r="D418" s="12"/>
      <c r="E418" s="12"/>
      <c r="F418" s="12"/>
      <c r="G418" s="29"/>
      <c r="H418" s="30"/>
    </row>
    <row r="419">
      <c r="B419" s="12">
        <v>2.0</v>
      </c>
      <c r="C419" s="13"/>
      <c r="D419" s="12"/>
      <c r="E419" s="12"/>
      <c r="F419" s="12"/>
      <c r="G419" s="29"/>
      <c r="H419" s="30"/>
    </row>
    <row r="420">
      <c r="B420" s="12">
        <v>3.0</v>
      </c>
      <c r="C420" s="13"/>
      <c r="D420" s="12"/>
      <c r="E420" s="12"/>
      <c r="F420" s="12"/>
      <c r="G420" s="29"/>
      <c r="H420" s="30"/>
    </row>
    <row r="421">
      <c r="B421" s="20" t="s">
        <v>15</v>
      </c>
      <c r="C421" s="4"/>
      <c r="D421" s="5"/>
      <c r="E421" s="9">
        <f>SUM(E418:E420)</f>
        <v>0</v>
      </c>
      <c r="F421" s="12"/>
      <c r="G421" s="29"/>
      <c r="H421" s="30"/>
    </row>
    <row r="422">
      <c r="B422" s="32" t="s">
        <v>24</v>
      </c>
      <c r="C422" s="4"/>
      <c r="D422" s="4"/>
      <c r="E422" s="4"/>
      <c r="F422" s="5"/>
      <c r="G422" s="29"/>
      <c r="H422" s="30"/>
    </row>
    <row r="423">
      <c r="B423" s="9" t="s">
        <v>2</v>
      </c>
      <c r="C423" s="33" t="s">
        <v>25</v>
      </c>
      <c r="D423" s="33" t="s">
        <v>26</v>
      </c>
      <c r="E423" s="9" t="s">
        <v>5</v>
      </c>
      <c r="F423" s="9" t="s">
        <v>6</v>
      </c>
      <c r="G423" s="29"/>
      <c r="H423" s="30"/>
    </row>
    <row r="424">
      <c r="B424" s="12">
        <v>1.0</v>
      </c>
      <c r="C424" s="13"/>
      <c r="D424" s="13"/>
      <c r="E424" s="12"/>
      <c r="F424" s="12"/>
      <c r="G424" s="29"/>
      <c r="H424" s="30"/>
    </row>
    <row r="425">
      <c r="B425" s="12">
        <v>2.0</v>
      </c>
      <c r="C425" s="13"/>
      <c r="D425" s="13"/>
      <c r="E425" s="12"/>
      <c r="F425" s="12"/>
      <c r="G425" s="29"/>
      <c r="H425" s="30"/>
    </row>
    <row r="426">
      <c r="B426" s="12">
        <v>3.0</v>
      </c>
      <c r="C426" s="12"/>
      <c r="D426" s="12"/>
      <c r="E426" s="12"/>
      <c r="F426" s="12"/>
      <c r="G426" s="29"/>
      <c r="H426" s="30"/>
    </row>
    <row r="427">
      <c r="B427" s="12">
        <v>4.0</v>
      </c>
      <c r="C427" s="12"/>
      <c r="D427" s="12"/>
      <c r="E427" s="12"/>
      <c r="F427" s="12"/>
      <c r="G427" s="29"/>
      <c r="H427" s="30"/>
    </row>
    <row r="428">
      <c r="B428" s="12">
        <v>5.0</v>
      </c>
      <c r="C428" s="12"/>
      <c r="D428" s="12"/>
      <c r="E428" s="12"/>
      <c r="F428" s="12"/>
      <c r="G428" s="29"/>
      <c r="H428" s="30"/>
    </row>
    <row r="429">
      <c r="B429" s="12">
        <v>6.0</v>
      </c>
      <c r="C429" s="12"/>
      <c r="D429" s="12"/>
      <c r="E429" s="12"/>
      <c r="F429" s="12"/>
      <c r="G429" s="10"/>
      <c r="H429" s="11"/>
    </row>
    <row r="430">
      <c r="B430" s="34"/>
    </row>
    <row r="432">
      <c r="A432" s="1"/>
      <c r="B432" s="3">
        <v>45788.0</v>
      </c>
      <c r="C432" s="4"/>
      <c r="D432" s="4"/>
      <c r="E432" s="4"/>
      <c r="F432" s="4"/>
      <c r="G432" s="4"/>
      <c r="H432" s="5"/>
    </row>
    <row r="433">
      <c r="B433" s="6" t="s">
        <v>0</v>
      </c>
      <c r="C433" s="4"/>
      <c r="D433" s="4"/>
      <c r="E433" s="4"/>
      <c r="F433" s="5"/>
      <c r="G433" s="7" t="s">
        <v>1</v>
      </c>
      <c r="H433" s="8"/>
    </row>
    <row r="434">
      <c r="B434" s="9" t="s">
        <v>2</v>
      </c>
      <c r="C434" s="9" t="s">
        <v>3</v>
      </c>
      <c r="D434" s="9" t="s">
        <v>4</v>
      </c>
      <c r="E434" s="9" t="s">
        <v>5</v>
      </c>
      <c r="F434" s="9" t="s">
        <v>6</v>
      </c>
      <c r="G434" s="10"/>
      <c r="H434" s="11"/>
    </row>
    <row r="435">
      <c r="B435" s="12">
        <v>1.0</v>
      </c>
      <c r="C435" s="13"/>
      <c r="D435" s="13"/>
      <c r="E435" s="13"/>
      <c r="F435" s="13"/>
      <c r="G435" s="14" t="s">
        <v>7</v>
      </c>
      <c r="H435" s="15">
        <f>H392 - SUMIF(F435:F444, "SR A/C - HDFC", E435:E444)-SUMIF(F461:F463, "SR A/C - HDFC", E461:E463)-SUMIF(F455:F457, "SR A/C - HDFC", E455:E457)+SUMIF(F449:F451, "SR A/C - HDFC", E449:E451)+SUMIF(F467:F472, "SR A/C - HDFC", E467:E472)</f>
        <v>3303.73</v>
      </c>
    </row>
    <row r="436">
      <c r="B436" s="12">
        <v>2.0</v>
      </c>
      <c r="C436" s="12"/>
      <c r="D436" s="12"/>
      <c r="E436" s="12"/>
      <c r="F436" s="12"/>
      <c r="G436" s="14" t="s">
        <v>8</v>
      </c>
      <c r="H436" s="15">
        <f>H393 - SUMIF(F435:F444, "DP A/C - Salary", E435:E444)-SUMIF(F461:F463, "DP A/C - Salary", E461:E463)-SUMIF(F455:F457, "DP A/C - Salary", E455:E457)+SUMIF(F449:F451, "DP A/C - Salary", E449:E451)+SUMIF(F467:F472, "DP A/C - Salary", E467:E472)</f>
        <v>5928</v>
      </c>
    </row>
    <row r="437">
      <c r="B437" s="12">
        <v>3.0</v>
      </c>
      <c r="C437" s="12"/>
      <c r="D437" s="12"/>
      <c r="E437" s="12"/>
      <c r="F437" s="12"/>
      <c r="G437" s="14" t="s">
        <v>9</v>
      </c>
      <c r="H437" s="15">
        <f>H394 - SUMIF(F435:F444, "SR CASH", E435:E444)-SUMIF(F461:F463, "SR CASH", E461:E463)-SUMIF(F455:F457, "SR CASH", E455:E457)+SUMIF(F449:F451, "SR CASH", E449:E451)+SUMIF(F467:F472, "SR CASH", E467:E472)</f>
        <v>1633</v>
      </c>
    </row>
    <row r="438">
      <c r="B438" s="12">
        <v>4.0</v>
      </c>
      <c r="C438" s="12"/>
      <c r="D438" s="12"/>
      <c r="E438" s="12"/>
      <c r="F438" s="12"/>
      <c r="G438" s="14" t="s">
        <v>10</v>
      </c>
      <c r="H438" s="15">
        <f>H395 - SUMIF(F435:F444, "DP CASH", E435:E444)-SUMIF(F461:F463, "DP CASH", E461:E463)-SUMIF(F455:F457, "DP CASH", E455:E457)+SUMIF(F449:F451, "DP CASH", E449:E451)+SUMIF(F467:F472, "DP CASH", E467:E472)</f>
        <v>839</v>
      </c>
    </row>
    <row r="439">
      <c r="B439" s="12">
        <v>5.0</v>
      </c>
      <c r="C439" s="12"/>
      <c r="D439" s="12"/>
      <c r="E439" s="12"/>
      <c r="F439" s="12"/>
      <c r="G439" s="14" t="s">
        <v>11</v>
      </c>
      <c r="H439" s="15">
        <f>H396 - SUMIF(F435:F444, "SR A/C - TDCC", E435:E444)-SUMIF(F461:F463, "SR A/C - TDCC", E461:E463)-SUMIF(F455:F457, "SR A/C - TDCC", E455:E457)+SUMIF(F449:F451, "SR A/C - TDCC", E449:E451)+SUMIF(F467:F472, "SR A/C - TDCC", E467:E472)</f>
        <v>106373.4</v>
      </c>
    </row>
    <row r="440">
      <c r="B440" s="12">
        <v>6.0</v>
      </c>
      <c r="C440" s="12"/>
      <c r="D440" s="12"/>
      <c r="E440" s="12"/>
      <c r="F440" s="12"/>
      <c r="G440" s="14" t="s">
        <v>12</v>
      </c>
      <c r="H440" s="15">
        <f>H397 - SUMIF(F435:F444, "DP A/C - IPPB", E435:E444)-SUMIF(F461:F463, "DP A/C - IPPB", E461:E463)-SUMIF(F455:F457, "DP A/C - IPPB", E455:E457)+SUMIF(F449:F451, "DP A/C - IPPB", E449:E451)+SUMIF(F467:F472, "DP A/C - IPPB", E467:E472)</f>
        <v>50</v>
      </c>
    </row>
    <row r="441">
      <c r="B441" s="12">
        <v>7.0</v>
      </c>
      <c r="C441" s="12"/>
      <c r="D441" s="12"/>
      <c r="E441" s="12"/>
      <c r="F441" s="12"/>
      <c r="G441" s="16"/>
      <c r="H441" s="5"/>
    </row>
    <row r="442">
      <c r="B442" s="12">
        <v>8.0</v>
      </c>
      <c r="C442" s="12"/>
      <c r="D442" s="12"/>
      <c r="E442" s="12"/>
      <c r="F442" s="12"/>
      <c r="G442" s="17" t="s">
        <v>13</v>
      </c>
      <c r="H442" s="5"/>
    </row>
    <row r="443">
      <c r="B443" s="12">
        <v>9.0</v>
      </c>
      <c r="C443" s="12"/>
      <c r="D443" s="12"/>
      <c r="E443" s="12"/>
      <c r="F443" s="12"/>
      <c r="G443" s="18">
        <f>E445+G400</f>
        <v>0</v>
      </c>
      <c r="H443" s="5"/>
    </row>
    <row r="444">
      <c r="B444" s="12">
        <v>10.0</v>
      </c>
      <c r="C444" s="12"/>
      <c r="D444" s="12"/>
      <c r="E444" s="12"/>
      <c r="F444" s="12"/>
      <c r="G444" s="19" t="s">
        <v>14</v>
      </c>
      <c r="H444" s="5"/>
    </row>
    <row r="445">
      <c r="B445" s="20" t="s">
        <v>15</v>
      </c>
      <c r="C445" s="4"/>
      <c r="D445" s="5"/>
      <c r="E445" s="9">
        <f>SUM(E435:E444)</f>
        <v>0</v>
      </c>
      <c r="F445" s="12"/>
      <c r="G445" s="16">
        <f>E452+G402</f>
        <v>0</v>
      </c>
      <c r="H445" s="5"/>
    </row>
    <row r="446">
      <c r="B446" s="16"/>
      <c r="C446" s="4"/>
      <c r="D446" s="4"/>
      <c r="E446" s="4"/>
      <c r="F446" s="5"/>
      <c r="G446" s="21" t="s">
        <v>16</v>
      </c>
      <c r="H446" s="5"/>
      <c r="I446" s="1"/>
    </row>
    <row r="447">
      <c r="B447" s="22" t="s">
        <v>17</v>
      </c>
      <c r="C447" s="4"/>
      <c r="D447" s="4"/>
      <c r="E447" s="4"/>
      <c r="F447" s="5"/>
      <c r="G447" s="16">
        <f>E458+G404-SUMIF(C449:C451,"Reimbursement",E449:E451)</f>
        <v>0</v>
      </c>
      <c r="H447" s="5"/>
    </row>
    <row r="448">
      <c r="B448" s="9" t="s">
        <v>2</v>
      </c>
      <c r="C448" s="23" t="s">
        <v>18</v>
      </c>
      <c r="D448" s="20" t="s">
        <v>4</v>
      </c>
      <c r="E448" s="9" t="s">
        <v>5</v>
      </c>
      <c r="F448" s="9" t="s">
        <v>6</v>
      </c>
      <c r="G448" s="24" t="s">
        <v>19</v>
      </c>
      <c r="H448" s="5"/>
    </row>
    <row r="449">
      <c r="B449" s="12">
        <v>1.0</v>
      </c>
      <c r="C449" s="25"/>
      <c r="D449" s="13"/>
      <c r="E449" s="13"/>
      <c r="F449" s="13"/>
      <c r="G449" s="26">
        <f>E464+G406</f>
        <v>0</v>
      </c>
      <c r="H449" s="5"/>
    </row>
    <row r="450">
      <c r="B450" s="12">
        <v>2.0</v>
      </c>
      <c r="C450" s="28"/>
      <c r="D450" s="12"/>
      <c r="E450" s="12"/>
      <c r="F450" s="12"/>
      <c r="G450" s="27"/>
      <c r="H450" s="8"/>
    </row>
    <row r="451">
      <c r="B451" s="12">
        <v>3.0</v>
      </c>
      <c r="C451" s="28"/>
      <c r="D451" s="12"/>
      <c r="E451" s="12"/>
      <c r="F451" s="12"/>
      <c r="G451" s="29"/>
      <c r="H451" s="30"/>
    </row>
    <row r="452">
      <c r="B452" s="20" t="s">
        <v>15</v>
      </c>
      <c r="C452" s="4"/>
      <c r="D452" s="5"/>
      <c r="E452" s="9">
        <f>SUM(E449:E451)</f>
        <v>0</v>
      </c>
      <c r="F452" s="12"/>
      <c r="G452" s="29"/>
      <c r="H452" s="30"/>
    </row>
    <row r="453">
      <c r="B453" s="31" t="s">
        <v>20</v>
      </c>
      <c r="C453" s="4"/>
      <c r="D453" s="4"/>
      <c r="E453" s="4"/>
      <c r="F453" s="5"/>
      <c r="G453" s="29"/>
      <c r="H453" s="30"/>
    </row>
    <row r="454">
      <c r="B454" s="9" t="s">
        <v>2</v>
      </c>
      <c r="C454" s="23" t="s">
        <v>21</v>
      </c>
      <c r="D454" s="20" t="s">
        <v>4</v>
      </c>
      <c r="E454" s="9" t="s">
        <v>5</v>
      </c>
      <c r="F454" s="9" t="s">
        <v>6</v>
      </c>
      <c r="G454" s="29"/>
      <c r="H454" s="30"/>
    </row>
    <row r="455">
      <c r="B455" s="12">
        <v>1.0</v>
      </c>
      <c r="C455" s="28"/>
      <c r="D455" s="12"/>
      <c r="E455" s="12"/>
      <c r="F455" s="12"/>
      <c r="G455" s="29"/>
      <c r="H455" s="30"/>
    </row>
    <row r="456">
      <c r="B456" s="12">
        <v>2.0</v>
      </c>
      <c r="C456" s="13"/>
      <c r="D456" s="12"/>
      <c r="E456" s="12"/>
      <c r="F456" s="12"/>
      <c r="G456" s="29"/>
      <c r="H456" s="30"/>
    </row>
    <row r="457">
      <c r="B457" s="12">
        <v>3.0</v>
      </c>
      <c r="C457" s="13"/>
      <c r="D457" s="12"/>
      <c r="E457" s="12"/>
      <c r="F457" s="12"/>
      <c r="G457" s="29"/>
      <c r="H457" s="30"/>
    </row>
    <row r="458">
      <c r="B458" s="20" t="s">
        <v>15</v>
      </c>
      <c r="C458" s="4"/>
      <c r="D458" s="5"/>
      <c r="E458" s="9">
        <f>SUM(E455:E457)</f>
        <v>0</v>
      </c>
      <c r="F458" s="12"/>
      <c r="G458" s="29"/>
      <c r="H458" s="30"/>
    </row>
    <row r="459">
      <c r="B459" s="32" t="s">
        <v>22</v>
      </c>
      <c r="C459" s="4"/>
      <c r="D459" s="4"/>
      <c r="E459" s="4"/>
      <c r="F459" s="5"/>
      <c r="G459" s="29"/>
      <c r="H459" s="30"/>
    </row>
    <row r="460">
      <c r="B460" s="9" t="s">
        <v>2</v>
      </c>
      <c r="C460" s="23" t="s">
        <v>23</v>
      </c>
      <c r="D460" s="20" t="s">
        <v>4</v>
      </c>
      <c r="E460" s="9" t="s">
        <v>5</v>
      </c>
      <c r="F460" s="9" t="s">
        <v>6</v>
      </c>
      <c r="G460" s="29"/>
      <c r="H460" s="30"/>
    </row>
    <row r="461">
      <c r="B461" s="12">
        <v>1.0</v>
      </c>
      <c r="C461" s="28"/>
      <c r="D461" s="12"/>
      <c r="E461" s="12"/>
      <c r="F461" s="12"/>
      <c r="G461" s="29"/>
      <c r="H461" s="30"/>
    </row>
    <row r="462">
      <c r="B462" s="12">
        <v>2.0</v>
      </c>
      <c r="C462" s="13"/>
      <c r="D462" s="12"/>
      <c r="E462" s="12"/>
      <c r="F462" s="12"/>
      <c r="G462" s="29"/>
      <c r="H462" s="30"/>
    </row>
    <row r="463">
      <c r="B463" s="12">
        <v>3.0</v>
      </c>
      <c r="C463" s="13"/>
      <c r="D463" s="12"/>
      <c r="E463" s="12"/>
      <c r="F463" s="12"/>
      <c r="G463" s="29"/>
      <c r="H463" s="30"/>
    </row>
    <row r="464">
      <c r="B464" s="20" t="s">
        <v>15</v>
      </c>
      <c r="C464" s="4"/>
      <c r="D464" s="5"/>
      <c r="E464" s="9">
        <f>SUM(E461:E463)</f>
        <v>0</v>
      </c>
      <c r="F464" s="12"/>
      <c r="G464" s="29"/>
      <c r="H464" s="30"/>
    </row>
    <row r="465">
      <c r="B465" s="32" t="s">
        <v>24</v>
      </c>
      <c r="C465" s="4"/>
      <c r="D465" s="4"/>
      <c r="E465" s="4"/>
      <c r="F465" s="5"/>
      <c r="G465" s="29"/>
      <c r="H465" s="30"/>
    </row>
    <row r="466">
      <c r="B466" s="9" t="s">
        <v>2</v>
      </c>
      <c r="C466" s="33" t="s">
        <v>25</v>
      </c>
      <c r="D466" s="33" t="s">
        <v>26</v>
      </c>
      <c r="E466" s="9" t="s">
        <v>5</v>
      </c>
      <c r="F466" s="9" t="s">
        <v>6</v>
      </c>
      <c r="G466" s="29"/>
      <c r="H466" s="30"/>
    </row>
    <row r="467">
      <c r="B467" s="12">
        <v>1.0</v>
      </c>
      <c r="C467" s="13"/>
      <c r="D467" s="13"/>
      <c r="E467" s="12"/>
      <c r="F467" s="12"/>
      <c r="G467" s="29"/>
      <c r="H467" s="30"/>
    </row>
    <row r="468">
      <c r="B468" s="12">
        <v>2.0</v>
      </c>
      <c r="C468" s="13"/>
      <c r="D468" s="13"/>
      <c r="E468" s="12"/>
      <c r="F468" s="12"/>
      <c r="G468" s="29"/>
      <c r="H468" s="30"/>
    </row>
    <row r="469">
      <c r="B469" s="12">
        <v>3.0</v>
      </c>
      <c r="C469" s="12"/>
      <c r="D469" s="12"/>
      <c r="E469" s="12"/>
      <c r="F469" s="12"/>
      <c r="G469" s="29"/>
      <c r="H469" s="30"/>
    </row>
    <row r="470">
      <c r="B470" s="12">
        <v>4.0</v>
      </c>
      <c r="C470" s="12"/>
      <c r="D470" s="12"/>
      <c r="E470" s="12"/>
      <c r="F470" s="12"/>
      <c r="G470" s="29"/>
      <c r="H470" s="30"/>
    </row>
    <row r="471">
      <c r="B471" s="12">
        <v>5.0</v>
      </c>
      <c r="C471" s="12"/>
      <c r="D471" s="12"/>
      <c r="E471" s="12"/>
      <c r="F471" s="12"/>
      <c r="G471" s="29"/>
      <c r="H471" s="30"/>
    </row>
    <row r="472">
      <c r="B472" s="12">
        <v>6.0</v>
      </c>
      <c r="C472" s="12"/>
      <c r="D472" s="12"/>
      <c r="E472" s="12"/>
      <c r="F472" s="12"/>
      <c r="G472" s="10"/>
      <c r="H472" s="11"/>
    </row>
    <row r="473">
      <c r="B473" s="34"/>
    </row>
    <row r="475">
      <c r="A475" s="1"/>
      <c r="B475" s="3">
        <v>45789.0</v>
      </c>
      <c r="C475" s="4"/>
      <c r="D475" s="4"/>
      <c r="E475" s="4"/>
      <c r="F475" s="4"/>
      <c r="G475" s="4"/>
      <c r="H475" s="5"/>
    </row>
    <row r="476">
      <c r="B476" s="6" t="s">
        <v>0</v>
      </c>
      <c r="C476" s="4"/>
      <c r="D476" s="4"/>
      <c r="E476" s="4"/>
      <c r="F476" s="5"/>
      <c r="G476" s="7" t="s">
        <v>1</v>
      </c>
      <c r="H476" s="8"/>
    </row>
    <row r="477">
      <c r="B477" s="9" t="s">
        <v>2</v>
      </c>
      <c r="C477" s="9" t="s">
        <v>3</v>
      </c>
      <c r="D477" s="9" t="s">
        <v>4</v>
      </c>
      <c r="E477" s="9" t="s">
        <v>5</v>
      </c>
      <c r="F477" s="9" t="s">
        <v>6</v>
      </c>
      <c r="G477" s="10"/>
      <c r="H477" s="11"/>
    </row>
    <row r="478">
      <c r="B478" s="12">
        <v>1.0</v>
      </c>
      <c r="C478" s="13"/>
      <c r="D478" s="13"/>
      <c r="E478" s="13"/>
      <c r="F478" s="13"/>
      <c r="G478" s="14" t="s">
        <v>7</v>
      </c>
      <c r="H478" s="15">
        <f>H435 - SUMIF(F478:F487, "SR A/C - HDFC", E478:E487)-SUMIF(F504:F506, "SR A/C - HDFC", E504:E506)-SUMIF(F498:F500, "SR A/C - HDFC", E498:E500)+SUMIF(F492:F494, "SR A/C - HDFC", E492:E494)+SUMIF(F510:F515, "SR A/C - HDFC", E510:E515)</f>
        <v>3303.73</v>
      </c>
    </row>
    <row r="479">
      <c r="B479" s="12">
        <v>2.0</v>
      </c>
      <c r="C479" s="13"/>
      <c r="D479" s="13"/>
      <c r="E479" s="13"/>
      <c r="F479" s="13"/>
      <c r="G479" s="14" t="s">
        <v>8</v>
      </c>
      <c r="H479" s="15">
        <f>H436 - SUMIF(F478:F487, "DP A/C - Salary", E478:E487)-SUMIF(F504:F506, "DP A/C - Salary", E504:E506)-SUMIF(F498:F500, "DP A/C - Salary", E498:E500)+SUMIF(F492:F494, "DP A/C - Salary", E492:E494)+SUMIF(F510:F515, "DP A/C - Salary", E510:E515)</f>
        <v>5928</v>
      </c>
    </row>
    <row r="480">
      <c r="B480" s="12">
        <v>3.0</v>
      </c>
      <c r="C480" s="13"/>
      <c r="D480" s="13"/>
      <c r="E480" s="13"/>
      <c r="F480" s="13"/>
      <c r="G480" s="14" t="s">
        <v>9</v>
      </c>
      <c r="H480" s="15">
        <f>H437 - SUMIF(F478:F487, "SR CASH", E478:E487)-SUMIF(F504:F506, "SR CASH", E504:E506)-SUMIF(F498:F500, "SR CASH", E498:E500)+SUMIF(F492:F494, "SR CASH", E492:E494)+SUMIF(F510:F515, "SR CASH", E510:E515)</f>
        <v>1633</v>
      </c>
    </row>
    <row r="481">
      <c r="B481" s="12">
        <v>4.0</v>
      </c>
      <c r="C481" s="12"/>
      <c r="D481" s="12"/>
      <c r="E481" s="12"/>
      <c r="F481" s="12"/>
      <c r="G481" s="14" t="s">
        <v>10</v>
      </c>
      <c r="H481" s="15">
        <f>H438 - SUMIF(F478:F487, "DP CASH", E478:E487)-SUMIF(F504:F506, "DP CASH", E504:E506)-SUMIF(F498:F500, "DP CASH", E498:E500)+SUMIF(F492:F494, "DP CASH", E492:E494)+SUMIF(F510:F515, "DP CASH", E510:E515)</f>
        <v>839</v>
      </c>
    </row>
    <row r="482">
      <c r="B482" s="12">
        <v>5.0</v>
      </c>
      <c r="C482" s="12"/>
      <c r="D482" s="12"/>
      <c r="E482" s="12"/>
      <c r="F482" s="12"/>
      <c r="G482" s="14" t="s">
        <v>11</v>
      </c>
      <c r="H482" s="15">
        <f>H439 - SUMIF(F478:F487, "SR A/C - TDCC", E478:E487)-SUMIF(F504:F506, "SR A/C - TDCC", E504:E506)-SUMIF(F498:F500, "SR A/C - TDCC", E498:E500)+SUMIF(F492:F494, "SR A/C - TDCC", E492:E494)+SUMIF(F510:F515, "SR A/C - TDCC", E510:E515)</f>
        <v>106373.4</v>
      </c>
    </row>
    <row r="483">
      <c r="B483" s="12">
        <v>6.0</v>
      </c>
      <c r="C483" s="12"/>
      <c r="D483" s="12"/>
      <c r="E483" s="12"/>
      <c r="F483" s="12"/>
      <c r="G483" s="14" t="s">
        <v>12</v>
      </c>
      <c r="H483" s="15">
        <f>H440 - SUMIF(F478:F487, "DP A/C - IPPB", E478:E487)-SUMIF(F504:F506, "DP A/C - IPPB", E504:E506)-SUMIF(F498:F500, "DP A/C - IPPB", E498:E500)+SUMIF(F492:F494, "DP A/C - IPPB", E492:E494)+SUMIF(F510:F515, "DP A/C - IPPB", E510:E515)</f>
        <v>50</v>
      </c>
    </row>
    <row r="484">
      <c r="B484" s="12">
        <v>7.0</v>
      </c>
      <c r="C484" s="12"/>
      <c r="D484" s="12"/>
      <c r="E484" s="12"/>
      <c r="F484" s="12"/>
      <c r="G484" s="16"/>
      <c r="H484" s="5"/>
    </row>
    <row r="485">
      <c r="B485" s="12">
        <v>8.0</v>
      </c>
      <c r="C485" s="12"/>
      <c r="D485" s="12"/>
      <c r="E485" s="12"/>
      <c r="F485" s="12"/>
      <c r="G485" s="17" t="s">
        <v>13</v>
      </c>
      <c r="H485" s="5"/>
    </row>
    <row r="486">
      <c r="B486" s="12">
        <v>9.0</v>
      </c>
      <c r="C486" s="12"/>
      <c r="D486" s="12"/>
      <c r="E486" s="12"/>
      <c r="F486" s="12"/>
      <c r="G486" s="18">
        <f>E488+G443</f>
        <v>0</v>
      </c>
      <c r="H486" s="5"/>
    </row>
    <row r="487">
      <c r="B487" s="12">
        <v>10.0</v>
      </c>
      <c r="C487" s="12"/>
      <c r="D487" s="12"/>
      <c r="E487" s="12"/>
      <c r="F487" s="12"/>
      <c r="G487" s="19" t="s">
        <v>14</v>
      </c>
      <c r="H487" s="5"/>
    </row>
    <row r="488">
      <c r="B488" s="20" t="s">
        <v>15</v>
      </c>
      <c r="C488" s="4"/>
      <c r="D488" s="5"/>
      <c r="E488" s="9">
        <f>SUM(E478:E487)</f>
        <v>0</v>
      </c>
      <c r="F488" s="12"/>
      <c r="G488" s="16">
        <f>E495+G445</f>
        <v>0</v>
      </c>
      <c r="H488" s="5"/>
    </row>
    <row r="489">
      <c r="B489" s="16"/>
      <c r="C489" s="4"/>
      <c r="D489" s="4"/>
      <c r="E489" s="4"/>
      <c r="F489" s="5"/>
      <c r="G489" s="21" t="s">
        <v>16</v>
      </c>
      <c r="H489" s="5"/>
      <c r="I489" s="1"/>
    </row>
    <row r="490">
      <c r="B490" s="22" t="s">
        <v>17</v>
      </c>
      <c r="C490" s="4"/>
      <c r="D490" s="4"/>
      <c r="E490" s="4"/>
      <c r="F490" s="5"/>
      <c r="G490" s="16">
        <f>E501+G447-SUMIF(C492:C494,"Reimbursement",E492:E494)</f>
        <v>0</v>
      </c>
      <c r="H490" s="5"/>
    </row>
    <row r="491">
      <c r="B491" s="9" t="s">
        <v>2</v>
      </c>
      <c r="C491" s="23" t="s">
        <v>18</v>
      </c>
      <c r="D491" s="20" t="s">
        <v>4</v>
      </c>
      <c r="E491" s="9" t="s">
        <v>5</v>
      </c>
      <c r="F491" s="9" t="s">
        <v>6</v>
      </c>
      <c r="G491" s="24" t="s">
        <v>19</v>
      </c>
      <c r="H491" s="5"/>
    </row>
    <row r="492">
      <c r="B492" s="12">
        <v>1.0</v>
      </c>
      <c r="C492" s="28"/>
      <c r="D492" s="12"/>
      <c r="E492" s="12"/>
      <c r="F492" s="12"/>
      <c r="G492" s="26">
        <f>E507+G449</f>
        <v>0</v>
      </c>
      <c r="H492" s="5"/>
    </row>
    <row r="493">
      <c r="B493" s="12">
        <v>2.0</v>
      </c>
      <c r="C493" s="28"/>
      <c r="D493" s="12"/>
      <c r="E493" s="12"/>
      <c r="F493" s="12"/>
      <c r="G493" s="27"/>
      <c r="H493" s="8"/>
    </row>
    <row r="494">
      <c r="B494" s="12">
        <v>3.0</v>
      </c>
      <c r="C494" s="28"/>
      <c r="D494" s="12"/>
      <c r="E494" s="12"/>
      <c r="F494" s="12"/>
      <c r="G494" s="29"/>
      <c r="H494" s="30"/>
    </row>
    <row r="495">
      <c r="B495" s="20" t="s">
        <v>15</v>
      </c>
      <c r="C495" s="4"/>
      <c r="D495" s="5"/>
      <c r="E495" s="9">
        <f>SUM(E492:E494)</f>
        <v>0</v>
      </c>
      <c r="F495" s="12"/>
      <c r="G495" s="29"/>
      <c r="H495" s="30"/>
    </row>
    <row r="496">
      <c r="B496" s="31" t="s">
        <v>20</v>
      </c>
      <c r="C496" s="4"/>
      <c r="D496" s="4"/>
      <c r="E496" s="4"/>
      <c r="F496" s="5"/>
      <c r="G496" s="29"/>
      <c r="H496" s="30"/>
    </row>
    <row r="497">
      <c r="B497" s="9" t="s">
        <v>2</v>
      </c>
      <c r="C497" s="23" t="s">
        <v>21</v>
      </c>
      <c r="D497" s="20" t="s">
        <v>4</v>
      </c>
      <c r="E497" s="9" t="s">
        <v>5</v>
      </c>
      <c r="F497" s="9" t="s">
        <v>6</v>
      </c>
      <c r="G497" s="29"/>
      <c r="H497" s="30"/>
    </row>
    <row r="498">
      <c r="B498" s="12">
        <v>1.0</v>
      </c>
      <c r="C498" s="28"/>
      <c r="D498" s="12"/>
      <c r="E498" s="12"/>
      <c r="F498" s="12"/>
      <c r="G498" s="29"/>
      <c r="H498" s="30"/>
    </row>
    <row r="499">
      <c r="B499" s="12">
        <v>2.0</v>
      </c>
      <c r="C499" s="13"/>
      <c r="D499" s="12"/>
      <c r="E499" s="12"/>
      <c r="F499" s="12"/>
      <c r="G499" s="29"/>
      <c r="H499" s="30"/>
    </row>
    <row r="500">
      <c r="B500" s="12">
        <v>3.0</v>
      </c>
      <c r="C500" s="13"/>
      <c r="D500" s="12"/>
      <c r="E500" s="12"/>
      <c r="F500" s="12"/>
      <c r="G500" s="29"/>
      <c r="H500" s="30"/>
    </row>
    <row r="501">
      <c r="B501" s="20" t="s">
        <v>15</v>
      </c>
      <c r="C501" s="4"/>
      <c r="D501" s="5"/>
      <c r="E501" s="9">
        <f>SUM(E498:E500)</f>
        <v>0</v>
      </c>
      <c r="F501" s="12"/>
      <c r="G501" s="29"/>
      <c r="H501" s="30"/>
    </row>
    <row r="502">
      <c r="B502" s="32" t="s">
        <v>22</v>
      </c>
      <c r="C502" s="4"/>
      <c r="D502" s="4"/>
      <c r="E502" s="4"/>
      <c r="F502" s="5"/>
      <c r="G502" s="29"/>
      <c r="H502" s="30"/>
    </row>
    <row r="503">
      <c r="B503" s="9" t="s">
        <v>2</v>
      </c>
      <c r="C503" s="23" t="s">
        <v>23</v>
      </c>
      <c r="D503" s="20" t="s">
        <v>4</v>
      </c>
      <c r="E503" s="9" t="s">
        <v>5</v>
      </c>
      <c r="F503" s="9" t="s">
        <v>6</v>
      </c>
      <c r="G503" s="29"/>
      <c r="H503" s="30"/>
    </row>
    <row r="504">
      <c r="B504" s="12">
        <v>1.0</v>
      </c>
      <c r="C504" s="28"/>
      <c r="D504" s="12"/>
      <c r="E504" s="12"/>
      <c r="F504" s="12"/>
      <c r="G504" s="29"/>
      <c r="H504" s="30"/>
    </row>
    <row r="505">
      <c r="B505" s="12">
        <v>2.0</v>
      </c>
      <c r="C505" s="13"/>
      <c r="D505" s="12"/>
      <c r="E505" s="12"/>
      <c r="F505" s="12"/>
      <c r="G505" s="29"/>
      <c r="H505" s="30"/>
    </row>
    <row r="506">
      <c r="B506" s="12">
        <v>3.0</v>
      </c>
      <c r="C506" s="13"/>
      <c r="D506" s="12"/>
      <c r="E506" s="12"/>
      <c r="F506" s="12"/>
      <c r="G506" s="29"/>
      <c r="H506" s="30"/>
    </row>
    <row r="507">
      <c r="B507" s="20" t="s">
        <v>15</v>
      </c>
      <c r="C507" s="4"/>
      <c r="D507" s="5"/>
      <c r="E507" s="9">
        <f>SUM(E504:E506)</f>
        <v>0</v>
      </c>
      <c r="F507" s="12"/>
      <c r="G507" s="29"/>
      <c r="H507" s="30"/>
    </row>
    <row r="508">
      <c r="B508" s="32" t="s">
        <v>24</v>
      </c>
      <c r="C508" s="4"/>
      <c r="D508" s="4"/>
      <c r="E508" s="4"/>
      <c r="F508" s="5"/>
      <c r="G508" s="29"/>
      <c r="H508" s="30"/>
    </row>
    <row r="509">
      <c r="B509" s="9" t="s">
        <v>2</v>
      </c>
      <c r="C509" s="33" t="s">
        <v>25</v>
      </c>
      <c r="D509" s="33" t="s">
        <v>26</v>
      </c>
      <c r="E509" s="9" t="s">
        <v>5</v>
      </c>
      <c r="F509" s="9" t="s">
        <v>6</v>
      </c>
      <c r="G509" s="29"/>
      <c r="H509" s="30"/>
    </row>
    <row r="510">
      <c r="B510" s="12">
        <v>1.0</v>
      </c>
      <c r="C510" s="13"/>
      <c r="D510" s="13"/>
      <c r="E510" s="12"/>
      <c r="F510" s="12"/>
      <c r="G510" s="29"/>
      <c r="H510" s="30"/>
    </row>
    <row r="511">
      <c r="B511" s="12">
        <v>2.0</v>
      </c>
      <c r="C511" s="13"/>
      <c r="D511" s="13"/>
      <c r="E511" s="12"/>
      <c r="F511" s="12"/>
      <c r="G511" s="29"/>
      <c r="H511" s="30"/>
    </row>
    <row r="512">
      <c r="B512" s="12">
        <v>3.0</v>
      </c>
      <c r="C512" s="12"/>
      <c r="D512" s="12"/>
      <c r="E512" s="12"/>
      <c r="F512" s="12"/>
      <c r="G512" s="29"/>
      <c r="H512" s="30"/>
    </row>
    <row r="513">
      <c r="B513" s="12">
        <v>4.0</v>
      </c>
      <c r="C513" s="12"/>
      <c r="D513" s="12"/>
      <c r="E513" s="12"/>
      <c r="F513" s="12"/>
      <c r="G513" s="29"/>
      <c r="H513" s="30"/>
    </row>
    <row r="514">
      <c r="B514" s="12">
        <v>5.0</v>
      </c>
      <c r="C514" s="12"/>
      <c r="D514" s="12"/>
      <c r="E514" s="12"/>
      <c r="F514" s="12"/>
      <c r="G514" s="29"/>
      <c r="H514" s="30"/>
    </row>
    <row r="515">
      <c r="B515" s="12">
        <v>6.0</v>
      </c>
      <c r="C515" s="12"/>
      <c r="D515" s="12"/>
      <c r="E515" s="12"/>
      <c r="F515" s="12"/>
      <c r="G515" s="10"/>
      <c r="H515" s="11"/>
    </row>
    <row r="516">
      <c r="B516" s="34"/>
    </row>
    <row r="518">
      <c r="A518" s="1"/>
      <c r="B518" s="3">
        <v>45790.0</v>
      </c>
      <c r="C518" s="4"/>
      <c r="D518" s="4"/>
      <c r="E518" s="4"/>
      <c r="F518" s="4"/>
      <c r="G518" s="4"/>
      <c r="H518" s="5"/>
    </row>
    <row r="519">
      <c r="B519" s="6" t="s">
        <v>0</v>
      </c>
      <c r="C519" s="4"/>
      <c r="D519" s="4"/>
      <c r="E519" s="4"/>
      <c r="F519" s="5"/>
      <c r="G519" s="7" t="s">
        <v>1</v>
      </c>
      <c r="H519" s="8"/>
    </row>
    <row r="520">
      <c r="B520" s="9" t="s">
        <v>2</v>
      </c>
      <c r="C520" s="9" t="s">
        <v>3</v>
      </c>
      <c r="D520" s="9" t="s">
        <v>4</v>
      </c>
      <c r="E520" s="9" t="s">
        <v>5</v>
      </c>
      <c r="F520" s="9" t="s">
        <v>6</v>
      </c>
      <c r="G520" s="10"/>
      <c r="H520" s="11"/>
    </row>
    <row r="521">
      <c r="B521" s="12">
        <v>1.0</v>
      </c>
      <c r="C521" s="13"/>
      <c r="D521" s="13"/>
      <c r="E521" s="13"/>
      <c r="F521" s="12"/>
      <c r="G521" s="14" t="s">
        <v>7</v>
      </c>
      <c r="H521" s="15">
        <f>H478 - SUMIF(F521:F530, "SR A/C - HDFC", E521:E530)-SUMIF(F547:F549, "SR A/C - HDFC", E547:E549)-SUMIF(F541:F543, "SR A/C - HDFC", E541:E543)+SUMIF(F535:F537, "SR A/C - HDFC", E535:E537)+SUMIF(F553:F558, "SR A/C - HDFC", E553:E558)</f>
        <v>3303.73</v>
      </c>
    </row>
    <row r="522">
      <c r="B522" s="12">
        <v>2.0</v>
      </c>
      <c r="C522" s="13"/>
      <c r="D522" s="13"/>
      <c r="E522" s="13"/>
      <c r="F522" s="13"/>
      <c r="G522" s="14" t="s">
        <v>8</v>
      </c>
      <c r="H522" s="15">
        <f>H479 - SUMIF(F521:F530, "DP A/C - Salary", E521:E530)-SUMIF(F547:F549, "DP A/C - Salary", E547:E549)-SUMIF(F541:F543, "DP A/C - Salary", E541:E543)+SUMIF(F535:F537, "DP A/C - Salary", E535:E537)+SUMIF(F553:F558, "DP A/C - Salary", E553:E558)</f>
        <v>5928</v>
      </c>
    </row>
    <row r="523">
      <c r="B523" s="12">
        <v>3.0</v>
      </c>
      <c r="C523" s="13"/>
      <c r="D523" s="13"/>
      <c r="E523" s="13"/>
      <c r="F523" s="13"/>
      <c r="G523" s="14" t="s">
        <v>9</v>
      </c>
      <c r="H523" s="15">
        <f>H480 - SUMIF(F521:F530, "SR CASH", E521:E530)-SUMIF(F547:F549, "SR CASH", E547:E549)-SUMIF(F541:F543, "SR CASH", E541:E543)+SUMIF(F535:F537, "SR CASH", E535:E537)+SUMIF(F553:F558, "SR CASH", E553:E558)</f>
        <v>1633</v>
      </c>
    </row>
    <row r="524">
      <c r="B524" s="12">
        <v>4.0</v>
      </c>
      <c r="C524" s="13"/>
      <c r="D524" s="13"/>
      <c r="E524" s="13"/>
      <c r="F524" s="13"/>
      <c r="G524" s="14" t="s">
        <v>10</v>
      </c>
      <c r="H524" s="15">
        <f>H481 - SUMIF(F521:F530, "DP CASH", E521:E530)-SUMIF(F547:F549, "DP CASH", E547:E549)-SUMIF(F541:F543, "DP CASH", E541:E543)+SUMIF(F535:F537, "DP CASH", E535:E537)+SUMIF(F553:F558, "DP CASH", E553:E558)</f>
        <v>839</v>
      </c>
    </row>
    <row r="525">
      <c r="B525" s="12">
        <v>5.0</v>
      </c>
      <c r="C525" s="13"/>
      <c r="D525" s="13"/>
      <c r="E525" s="13"/>
      <c r="F525" s="13"/>
      <c r="G525" s="14" t="s">
        <v>11</v>
      </c>
      <c r="H525" s="15">
        <f>H482 - SUMIF(F521:F530, "SR A/C - TDCC", E521:E530)-SUMIF(F547:F549, "SR A/C - TDCC", E547:E549)-SUMIF(F541:F543, "SR A/C - TDCC", E541:E543)+SUMIF(F535:F537, "SR A/C - TDCC", E535:E537)+SUMIF(F553:F558, "SR A/C - TDCC", E553:E558)</f>
        <v>106373.4</v>
      </c>
    </row>
    <row r="526">
      <c r="B526" s="12">
        <v>6.0</v>
      </c>
      <c r="C526" s="12"/>
      <c r="D526" s="12"/>
      <c r="E526" s="12"/>
      <c r="F526" s="12"/>
      <c r="G526" s="14" t="s">
        <v>12</v>
      </c>
      <c r="H526" s="15">
        <f>H483 - SUMIF(F521:F530, "DP A/C - IPPB", E521:E530)-SUMIF(F547:F549, "DP A/C - IPPB", E547:E549)-SUMIF(F541:F543, "DP A/C - IPPB", E541:E543)+SUMIF(F535:F537, "DP A/C - IPPB", E535:E537)+SUMIF(F553:F558, "DP A/C - IPPB", E553:E558)</f>
        <v>50</v>
      </c>
    </row>
    <row r="527">
      <c r="B527" s="12">
        <v>7.0</v>
      </c>
      <c r="C527" s="12"/>
      <c r="D527" s="12"/>
      <c r="E527" s="12"/>
      <c r="F527" s="12"/>
      <c r="G527" s="16"/>
      <c r="H527" s="5"/>
    </row>
    <row r="528">
      <c r="B528" s="12">
        <v>8.0</v>
      </c>
      <c r="C528" s="12"/>
      <c r="D528" s="12"/>
      <c r="E528" s="12"/>
      <c r="F528" s="12"/>
      <c r="G528" s="17" t="s">
        <v>13</v>
      </c>
      <c r="H528" s="5"/>
    </row>
    <row r="529">
      <c r="B529" s="12">
        <v>9.0</v>
      </c>
      <c r="C529" s="12"/>
      <c r="D529" s="12"/>
      <c r="E529" s="12"/>
      <c r="F529" s="12"/>
      <c r="G529" s="18">
        <f>E531+G486</f>
        <v>0</v>
      </c>
      <c r="H529" s="5"/>
    </row>
    <row r="530">
      <c r="B530" s="12">
        <v>10.0</v>
      </c>
      <c r="C530" s="12"/>
      <c r="D530" s="12"/>
      <c r="E530" s="12"/>
      <c r="F530" s="12"/>
      <c r="G530" s="19" t="s">
        <v>14</v>
      </c>
      <c r="H530" s="5"/>
    </row>
    <row r="531">
      <c r="B531" s="20" t="s">
        <v>15</v>
      </c>
      <c r="C531" s="4"/>
      <c r="D531" s="5"/>
      <c r="E531" s="9">
        <f>SUM(E521:E530)</f>
        <v>0</v>
      </c>
      <c r="F531" s="12"/>
      <c r="G531" s="16">
        <f>E538+G488</f>
        <v>0</v>
      </c>
      <c r="H531" s="5"/>
    </row>
    <row r="532">
      <c r="B532" s="16"/>
      <c r="C532" s="4"/>
      <c r="D532" s="4"/>
      <c r="E532" s="4"/>
      <c r="F532" s="5"/>
      <c r="G532" s="21" t="s">
        <v>16</v>
      </c>
      <c r="H532" s="5"/>
      <c r="I532" s="1"/>
    </row>
    <row r="533">
      <c r="B533" s="22" t="s">
        <v>17</v>
      </c>
      <c r="C533" s="4"/>
      <c r="D533" s="4"/>
      <c r="E533" s="4"/>
      <c r="F533" s="5"/>
      <c r="G533" s="16">
        <f>E544+G490-SUMIF(C535:C537,"Reimbursement",E535:E537)</f>
        <v>0</v>
      </c>
      <c r="H533" s="5"/>
    </row>
    <row r="534">
      <c r="B534" s="9" t="s">
        <v>2</v>
      </c>
      <c r="C534" s="23" t="s">
        <v>18</v>
      </c>
      <c r="D534" s="20" t="s">
        <v>4</v>
      </c>
      <c r="E534" s="9" t="s">
        <v>5</v>
      </c>
      <c r="F534" s="9" t="s">
        <v>6</v>
      </c>
      <c r="G534" s="24" t="s">
        <v>19</v>
      </c>
      <c r="H534" s="5"/>
    </row>
    <row r="535">
      <c r="B535" s="12">
        <v>1.0</v>
      </c>
      <c r="C535" s="28"/>
      <c r="D535" s="12"/>
      <c r="E535" s="12"/>
      <c r="F535" s="12"/>
      <c r="G535" s="26">
        <f>E550+G492</f>
        <v>0</v>
      </c>
      <c r="H535" s="5"/>
    </row>
    <row r="536">
      <c r="B536" s="12">
        <v>2.0</v>
      </c>
      <c r="C536" s="28"/>
      <c r="D536" s="12"/>
      <c r="E536" s="12"/>
      <c r="F536" s="12"/>
      <c r="G536" s="27"/>
      <c r="H536" s="8"/>
    </row>
    <row r="537">
      <c r="B537" s="12">
        <v>3.0</v>
      </c>
      <c r="C537" s="28"/>
      <c r="D537" s="12"/>
      <c r="E537" s="12"/>
      <c r="F537" s="12"/>
      <c r="G537" s="29"/>
      <c r="H537" s="30"/>
    </row>
    <row r="538">
      <c r="B538" s="20" t="s">
        <v>15</v>
      </c>
      <c r="C538" s="4"/>
      <c r="D538" s="5"/>
      <c r="E538" s="9">
        <f>SUM(E535:E537)</f>
        <v>0</v>
      </c>
      <c r="F538" s="12"/>
      <c r="G538" s="29"/>
      <c r="H538" s="30"/>
    </row>
    <row r="539">
      <c r="B539" s="31" t="s">
        <v>20</v>
      </c>
      <c r="C539" s="4"/>
      <c r="D539" s="4"/>
      <c r="E539" s="4"/>
      <c r="F539" s="5"/>
      <c r="G539" s="29"/>
      <c r="H539" s="30"/>
    </row>
    <row r="540">
      <c r="B540" s="9" t="s">
        <v>2</v>
      </c>
      <c r="C540" s="23" t="s">
        <v>21</v>
      </c>
      <c r="D540" s="20" t="s">
        <v>4</v>
      </c>
      <c r="E540" s="9" t="s">
        <v>5</v>
      </c>
      <c r="F540" s="9" t="s">
        <v>6</v>
      </c>
      <c r="G540" s="29"/>
      <c r="H540" s="30"/>
    </row>
    <row r="541">
      <c r="B541" s="12">
        <v>1.0</v>
      </c>
      <c r="C541" s="28"/>
      <c r="D541" s="12"/>
      <c r="E541" s="12"/>
      <c r="F541" s="12"/>
      <c r="G541" s="29"/>
      <c r="H541" s="30"/>
    </row>
    <row r="542">
      <c r="B542" s="12">
        <v>2.0</v>
      </c>
      <c r="C542" s="13"/>
      <c r="D542" s="12"/>
      <c r="E542" s="12"/>
      <c r="F542" s="12"/>
      <c r="G542" s="29"/>
      <c r="H542" s="30"/>
    </row>
    <row r="543">
      <c r="B543" s="12">
        <v>3.0</v>
      </c>
      <c r="C543" s="13"/>
      <c r="D543" s="12"/>
      <c r="E543" s="12"/>
      <c r="F543" s="12"/>
      <c r="G543" s="29"/>
      <c r="H543" s="30"/>
    </row>
    <row r="544">
      <c r="B544" s="20" t="s">
        <v>15</v>
      </c>
      <c r="C544" s="4"/>
      <c r="D544" s="5"/>
      <c r="E544" s="9">
        <f>SUM(E541:E543)</f>
        <v>0</v>
      </c>
      <c r="F544" s="12"/>
      <c r="G544" s="29"/>
      <c r="H544" s="30"/>
    </row>
    <row r="545">
      <c r="B545" s="32" t="s">
        <v>22</v>
      </c>
      <c r="C545" s="4"/>
      <c r="D545" s="4"/>
      <c r="E545" s="4"/>
      <c r="F545" s="5"/>
      <c r="G545" s="29"/>
      <c r="H545" s="30"/>
    </row>
    <row r="546">
      <c r="B546" s="9" t="s">
        <v>2</v>
      </c>
      <c r="C546" s="23" t="s">
        <v>23</v>
      </c>
      <c r="D546" s="20" t="s">
        <v>4</v>
      </c>
      <c r="E546" s="9" t="s">
        <v>5</v>
      </c>
      <c r="F546" s="9" t="s">
        <v>6</v>
      </c>
      <c r="G546" s="29"/>
      <c r="H546" s="30"/>
    </row>
    <row r="547">
      <c r="B547" s="12">
        <v>1.0</v>
      </c>
      <c r="C547" s="28"/>
      <c r="D547" s="12"/>
      <c r="E547" s="12"/>
      <c r="F547" s="12"/>
      <c r="G547" s="29"/>
      <c r="H547" s="30"/>
    </row>
    <row r="548">
      <c r="B548" s="12">
        <v>2.0</v>
      </c>
      <c r="C548" s="13"/>
      <c r="D548" s="12"/>
      <c r="E548" s="12"/>
      <c r="F548" s="12"/>
      <c r="G548" s="29"/>
      <c r="H548" s="30"/>
    </row>
    <row r="549">
      <c r="B549" s="12">
        <v>3.0</v>
      </c>
      <c r="C549" s="13"/>
      <c r="D549" s="12"/>
      <c r="E549" s="12"/>
      <c r="F549" s="12"/>
      <c r="G549" s="29"/>
      <c r="H549" s="30"/>
    </row>
    <row r="550">
      <c r="B550" s="20" t="s">
        <v>15</v>
      </c>
      <c r="C550" s="4"/>
      <c r="D550" s="5"/>
      <c r="E550" s="9">
        <f>SUM(E547:E549)</f>
        <v>0</v>
      </c>
      <c r="F550" s="12"/>
      <c r="G550" s="29"/>
      <c r="H550" s="30"/>
    </row>
    <row r="551">
      <c r="B551" s="32" t="s">
        <v>24</v>
      </c>
      <c r="C551" s="4"/>
      <c r="D551" s="4"/>
      <c r="E551" s="4"/>
      <c r="F551" s="5"/>
      <c r="G551" s="29"/>
      <c r="H551" s="30"/>
    </row>
    <row r="552">
      <c r="B552" s="9" t="s">
        <v>2</v>
      </c>
      <c r="C552" s="33" t="s">
        <v>25</v>
      </c>
      <c r="D552" s="33" t="s">
        <v>26</v>
      </c>
      <c r="E552" s="9" t="s">
        <v>5</v>
      </c>
      <c r="F552" s="9" t="s">
        <v>6</v>
      </c>
      <c r="G552" s="29"/>
      <c r="H552" s="30"/>
    </row>
    <row r="553">
      <c r="B553" s="12">
        <v>1.0</v>
      </c>
      <c r="C553" s="13"/>
      <c r="D553" s="13"/>
      <c r="E553" s="13"/>
      <c r="F553" s="13"/>
      <c r="G553" s="29"/>
      <c r="H553" s="30"/>
    </row>
    <row r="554">
      <c r="B554" s="12">
        <v>2.0</v>
      </c>
      <c r="C554" s="13"/>
      <c r="D554" s="13"/>
      <c r="E554" s="13"/>
      <c r="F554" s="13"/>
      <c r="G554" s="29"/>
      <c r="H554" s="30"/>
    </row>
    <row r="555">
      <c r="B555" s="12">
        <v>3.0</v>
      </c>
      <c r="C555" s="12"/>
      <c r="D555" s="12"/>
      <c r="E555" s="12"/>
      <c r="F555" s="12"/>
      <c r="G555" s="29"/>
      <c r="H555" s="30"/>
    </row>
    <row r="556">
      <c r="B556" s="12">
        <v>4.0</v>
      </c>
      <c r="C556" s="12"/>
      <c r="D556" s="12"/>
      <c r="E556" s="12"/>
      <c r="F556" s="12"/>
      <c r="G556" s="29"/>
      <c r="H556" s="30"/>
    </row>
    <row r="557">
      <c r="B557" s="12">
        <v>5.0</v>
      </c>
      <c r="C557" s="12"/>
      <c r="D557" s="12"/>
      <c r="E557" s="12"/>
      <c r="F557" s="12"/>
      <c r="G557" s="29"/>
      <c r="H557" s="30"/>
    </row>
    <row r="558">
      <c r="B558" s="12">
        <v>6.0</v>
      </c>
      <c r="C558" s="12"/>
      <c r="D558" s="12"/>
      <c r="E558" s="12"/>
      <c r="F558" s="12"/>
      <c r="G558" s="10"/>
      <c r="H558" s="11"/>
    </row>
    <row r="559">
      <c r="B559" s="34"/>
    </row>
    <row r="561">
      <c r="A561" s="1"/>
      <c r="B561" s="3">
        <v>45791.0</v>
      </c>
      <c r="C561" s="4"/>
      <c r="D561" s="4"/>
      <c r="E561" s="4"/>
      <c r="F561" s="4"/>
      <c r="G561" s="4"/>
      <c r="H561" s="5"/>
    </row>
    <row r="562">
      <c r="B562" s="6" t="s">
        <v>0</v>
      </c>
      <c r="C562" s="4"/>
      <c r="D562" s="4"/>
      <c r="E562" s="4"/>
      <c r="F562" s="5"/>
      <c r="G562" s="7" t="s">
        <v>1</v>
      </c>
      <c r="H562" s="8"/>
    </row>
    <row r="563">
      <c r="B563" s="9" t="s">
        <v>2</v>
      </c>
      <c r="C563" s="9" t="s">
        <v>3</v>
      </c>
      <c r="D563" s="9" t="s">
        <v>4</v>
      </c>
      <c r="E563" s="9" t="s">
        <v>5</v>
      </c>
      <c r="F563" s="9" t="s">
        <v>6</v>
      </c>
      <c r="G563" s="10"/>
      <c r="H563" s="11"/>
    </row>
    <row r="564">
      <c r="B564" s="12">
        <v>1.0</v>
      </c>
      <c r="C564" s="13"/>
      <c r="D564" s="13"/>
      <c r="E564" s="13"/>
      <c r="F564" s="12"/>
      <c r="G564" s="14" t="s">
        <v>7</v>
      </c>
      <c r="H564" s="15">
        <f>H521 - SUMIF(F564:F573, "SR A/C - HDFC", E564:E573)-SUMIF(F590:F592, "SR A/C - HDFC", E590:E592)-SUMIF(F584:F586, "SR A/C - HDFC", E584:E586)+SUMIF(F578:F580, "SR A/C - HDFC", E578:E580)+SUMIF(F596:F601, "SR A/C - HDFC", E596:E601)</f>
        <v>3303.73</v>
      </c>
    </row>
    <row r="565">
      <c r="B565" s="12">
        <v>2.0</v>
      </c>
      <c r="C565" s="13"/>
      <c r="D565" s="13"/>
      <c r="E565" s="13"/>
      <c r="F565" s="13"/>
      <c r="G565" s="14" t="s">
        <v>8</v>
      </c>
      <c r="H565" s="15">
        <f>H522 - SUMIF(F564:F573, "DP A/C - Salary", E564:E573)-SUMIF(F590:F592, "DP A/C - Salary", E590:E592)-SUMIF(F584:F586, "DP A/C - Salary", E584:E586)+SUMIF(F578:F580, "DP A/C - Salary", E578:E580)+SUMIF(F596:F601, "DP A/C - Salary", E596:E601)</f>
        <v>5928</v>
      </c>
    </row>
    <row r="566">
      <c r="B566" s="12">
        <v>3.0</v>
      </c>
      <c r="C566" s="13"/>
      <c r="D566" s="13"/>
      <c r="E566" s="13"/>
      <c r="F566" s="12"/>
      <c r="G566" s="14" t="s">
        <v>9</v>
      </c>
      <c r="H566" s="15">
        <f>H523 - SUMIF(F564:F573, "SR CASH", E564:E573)-SUMIF(F590:F592, "SR CASH", E590:E592)-SUMIF(F584:F586, "SR CASH", E584:E586)+SUMIF(F578:F580, "SR CASH", E578:E580)+SUMIF(F596:F601, "SR CASH", E596:E601)</f>
        <v>1633</v>
      </c>
    </row>
    <row r="567">
      <c r="B567" s="12">
        <v>4.0</v>
      </c>
      <c r="C567" s="12"/>
      <c r="D567" s="12"/>
      <c r="E567" s="12"/>
      <c r="F567" s="12"/>
      <c r="G567" s="14" t="s">
        <v>10</v>
      </c>
      <c r="H567" s="15">
        <f>H524 - SUMIF(F564:F573, "DP CASH", E564:E573)-SUMIF(F590:F592, "DP CASH", E590:E592)-SUMIF(F584:F586, "DP CASH", E584:E586)+SUMIF(F578:F580, "DP CASH", E578:E580)+SUMIF(F596:F601, "DP CASH", E596:E601)</f>
        <v>839</v>
      </c>
    </row>
    <row r="568">
      <c r="B568" s="12">
        <v>5.0</v>
      </c>
      <c r="C568" s="12"/>
      <c r="D568" s="12"/>
      <c r="E568" s="12"/>
      <c r="F568" s="12"/>
      <c r="G568" s="14" t="s">
        <v>11</v>
      </c>
      <c r="H568" s="15">
        <f>H525 - SUMIF(F564:F573, "SR A/C - TDCC", E564:E573)-SUMIF(F590:F592, "SR A/C - TDCC", E590:E592)-SUMIF(F584:F586, "SR A/C - TDCC", E584:E586)+SUMIF(F578:F580, "SR A/C - TDCC", E578:E580)+SUMIF(F596:F601, "SR A/C - TDCC", E596:E601)</f>
        <v>106373.4</v>
      </c>
    </row>
    <row r="569">
      <c r="B569" s="12">
        <v>6.0</v>
      </c>
      <c r="C569" s="12"/>
      <c r="D569" s="12"/>
      <c r="E569" s="12"/>
      <c r="F569" s="12"/>
      <c r="G569" s="14" t="s">
        <v>12</v>
      </c>
      <c r="H569" s="15">
        <f>H526 - SUMIF(F564:F573, "DP A/C - IPPB", E564:E573)-SUMIF(F590:F592, "DP A/C - IPPB", E590:E592)-SUMIF(F584:F586, "DP A/C - IPPB", E584:E586)+SUMIF(F578:F580, "DP A/C - IPPB", E578:E580)+SUMIF(F596:F601, "DP A/C - IPPB", E596:E601)</f>
        <v>50</v>
      </c>
    </row>
    <row r="570">
      <c r="B570" s="12">
        <v>7.0</v>
      </c>
      <c r="C570" s="12"/>
      <c r="D570" s="12"/>
      <c r="E570" s="12"/>
      <c r="F570" s="12"/>
      <c r="G570" s="16"/>
      <c r="H570" s="5"/>
    </row>
    <row r="571">
      <c r="B571" s="12">
        <v>8.0</v>
      </c>
      <c r="C571" s="12"/>
      <c r="D571" s="12"/>
      <c r="E571" s="12"/>
      <c r="F571" s="12"/>
      <c r="G571" s="17" t="s">
        <v>13</v>
      </c>
      <c r="H571" s="5"/>
    </row>
    <row r="572">
      <c r="B572" s="12">
        <v>9.0</v>
      </c>
      <c r="C572" s="12"/>
      <c r="D572" s="12"/>
      <c r="E572" s="12"/>
      <c r="F572" s="12"/>
      <c r="G572" s="18">
        <f>E574+G529</f>
        <v>0</v>
      </c>
      <c r="H572" s="5"/>
    </row>
    <row r="573">
      <c r="B573" s="12">
        <v>10.0</v>
      </c>
      <c r="C573" s="12"/>
      <c r="D573" s="12"/>
      <c r="E573" s="12"/>
      <c r="F573" s="12"/>
      <c r="G573" s="19" t="s">
        <v>14</v>
      </c>
      <c r="H573" s="5"/>
    </row>
    <row r="574">
      <c r="B574" s="20" t="s">
        <v>15</v>
      </c>
      <c r="C574" s="4"/>
      <c r="D574" s="5"/>
      <c r="E574" s="9">
        <f>SUM(E564:E573)</f>
        <v>0</v>
      </c>
      <c r="F574" s="12"/>
      <c r="G574" s="16">
        <f>E581+G531</f>
        <v>0</v>
      </c>
      <c r="H574" s="5"/>
    </row>
    <row r="575">
      <c r="B575" s="16"/>
      <c r="C575" s="4"/>
      <c r="D575" s="4"/>
      <c r="E575" s="4"/>
      <c r="F575" s="5"/>
      <c r="G575" s="21" t="s">
        <v>16</v>
      </c>
      <c r="H575" s="5"/>
      <c r="I575" s="1"/>
    </row>
    <row r="576">
      <c r="B576" s="22" t="s">
        <v>17</v>
      </c>
      <c r="C576" s="4"/>
      <c r="D576" s="4"/>
      <c r="E576" s="4"/>
      <c r="F576" s="5"/>
      <c r="G576" s="16">
        <f>E587+G533-SUMIF(C578:C580,"Reimbursement",E578:E580)</f>
        <v>0</v>
      </c>
      <c r="H576" s="5"/>
    </row>
    <row r="577">
      <c r="B577" s="9" t="s">
        <v>2</v>
      </c>
      <c r="C577" s="23" t="s">
        <v>18</v>
      </c>
      <c r="D577" s="20" t="s">
        <v>4</v>
      </c>
      <c r="E577" s="9" t="s">
        <v>5</v>
      </c>
      <c r="F577" s="9" t="s">
        <v>6</v>
      </c>
      <c r="G577" s="24" t="s">
        <v>19</v>
      </c>
      <c r="H577" s="5"/>
    </row>
    <row r="578">
      <c r="B578" s="12">
        <v>1.0</v>
      </c>
      <c r="C578" s="25"/>
      <c r="D578" s="13"/>
      <c r="E578" s="13"/>
      <c r="F578" s="13"/>
      <c r="G578" s="26">
        <f>E593+G535</f>
        <v>0</v>
      </c>
      <c r="H578" s="5"/>
    </row>
    <row r="579">
      <c r="B579" s="12">
        <v>2.0</v>
      </c>
      <c r="C579" s="28"/>
      <c r="D579" s="12"/>
      <c r="E579" s="12"/>
      <c r="F579" s="12"/>
      <c r="G579" s="27"/>
      <c r="H579" s="8"/>
    </row>
    <row r="580">
      <c r="B580" s="12">
        <v>3.0</v>
      </c>
      <c r="C580" s="28"/>
      <c r="D580" s="12"/>
      <c r="E580" s="12"/>
      <c r="F580" s="12"/>
      <c r="G580" s="29"/>
      <c r="H580" s="30"/>
    </row>
    <row r="581">
      <c r="B581" s="20" t="s">
        <v>15</v>
      </c>
      <c r="C581" s="4"/>
      <c r="D581" s="5"/>
      <c r="E581" s="9">
        <f>SUM(E578:E580)</f>
        <v>0</v>
      </c>
      <c r="F581" s="12"/>
      <c r="G581" s="29"/>
      <c r="H581" s="30"/>
    </row>
    <row r="582">
      <c r="B582" s="31" t="s">
        <v>20</v>
      </c>
      <c r="C582" s="4"/>
      <c r="D582" s="4"/>
      <c r="E582" s="4"/>
      <c r="F582" s="5"/>
      <c r="G582" s="29"/>
      <c r="H582" s="30"/>
    </row>
    <row r="583">
      <c r="B583" s="9" t="s">
        <v>2</v>
      </c>
      <c r="C583" s="23" t="s">
        <v>21</v>
      </c>
      <c r="D583" s="20" t="s">
        <v>4</v>
      </c>
      <c r="E583" s="9" t="s">
        <v>5</v>
      </c>
      <c r="F583" s="9" t="s">
        <v>6</v>
      </c>
      <c r="G583" s="29"/>
      <c r="H583" s="30"/>
    </row>
    <row r="584">
      <c r="B584" s="12">
        <v>1.0</v>
      </c>
      <c r="C584" s="28"/>
      <c r="D584" s="12"/>
      <c r="E584" s="12"/>
      <c r="F584" s="12"/>
      <c r="G584" s="29"/>
      <c r="H584" s="30"/>
    </row>
    <row r="585">
      <c r="B585" s="12">
        <v>2.0</v>
      </c>
      <c r="C585" s="13"/>
      <c r="D585" s="12"/>
      <c r="E585" s="12"/>
      <c r="F585" s="12"/>
      <c r="G585" s="29"/>
      <c r="H585" s="30"/>
    </row>
    <row r="586">
      <c r="B586" s="12">
        <v>3.0</v>
      </c>
      <c r="C586" s="13"/>
      <c r="D586" s="12"/>
      <c r="E586" s="12"/>
      <c r="F586" s="12"/>
      <c r="G586" s="29"/>
      <c r="H586" s="30"/>
    </row>
    <row r="587">
      <c r="B587" s="20" t="s">
        <v>15</v>
      </c>
      <c r="C587" s="4"/>
      <c r="D587" s="5"/>
      <c r="E587" s="9">
        <f>SUM(E584:E586)</f>
        <v>0</v>
      </c>
      <c r="F587" s="12"/>
      <c r="G587" s="29"/>
      <c r="H587" s="30"/>
    </row>
    <row r="588">
      <c r="B588" s="32" t="s">
        <v>22</v>
      </c>
      <c r="C588" s="4"/>
      <c r="D588" s="4"/>
      <c r="E588" s="4"/>
      <c r="F588" s="5"/>
      <c r="G588" s="29"/>
      <c r="H588" s="30"/>
    </row>
    <row r="589">
      <c r="B589" s="9" t="s">
        <v>2</v>
      </c>
      <c r="C589" s="23" t="s">
        <v>23</v>
      </c>
      <c r="D589" s="20" t="s">
        <v>4</v>
      </c>
      <c r="E589" s="9" t="s">
        <v>5</v>
      </c>
      <c r="F589" s="9" t="s">
        <v>6</v>
      </c>
      <c r="G589" s="29"/>
      <c r="H589" s="30"/>
    </row>
    <row r="590">
      <c r="B590" s="12">
        <v>1.0</v>
      </c>
      <c r="C590" s="28"/>
      <c r="D590" s="12"/>
      <c r="E590" s="12"/>
      <c r="F590" s="12"/>
      <c r="G590" s="29"/>
      <c r="H590" s="30"/>
    </row>
    <row r="591">
      <c r="B591" s="12">
        <v>2.0</v>
      </c>
      <c r="C591" s="13"/>
      <c r="D591" s="12"/>
      <c r="E591" s="12"/>
      <c r="F591" s="12"/>
      <c r="G591" s="29"/>
      <c r="H591" s="30"/>
    </row>
    <row r="592">
      <c r="B592" s="12">
        <v>3.0</v>
      </c>
      <c r="C592" s="13"/>
      <c r="D592" s="12"/>
      <c r="E592" s="12"/>
      <c r="F592" s="12"/>
      <c r="G592" s="29"/>
      <c r="H592" s="30"/>
    </row>
    <row r="593">
      <c r="B593" s="20" t="s">
        <v>15</v>
      </c>
      <c r="C593" s="4"/>
      <c r="D593" s="5"/>
      <c r="E593" s="9">
        <f>SUM(E590:E592)</f>
        <v>0</v>
      </c>
      <c r="F593" s="12"/>
      <c r="G593" s="29"/>
      <c r="H593" s="30"/>
    </row>
    <row r="594">
      <c r="B594" s="32" t="s">
        <v>24</v>
      </c>
      <c r="C594" s="4"/>
      <c r="D594" s="4"/>
      <c r="E594" s="4"/>
      <c r="F594" s="5"/>
      <c r="G594" s="29"/>
      <c r="H594" s="30"/>
    </row>
    <row r="595">
      <c r="B595" s="9" t="s">
        <v>2</v>
      </c>
      <c r="C595" s="33" t="s">
        <v>25</v>
      </c>
      <c r="D595" s="33" t="s">
        <v>26</v>
      </c>
      <c r="E595" s="9" t="s">
        <v>5</v>
      </c>
      <c r="F595" s="9" t="s">
        <v>6</v>
      </c>
      <c r="G595" s="29"/>
      <c r="H595" s="30"/>
    </row>
    <row r="596">
      <c r="B596" s="12">
        <v>1.0</v>
      </c>
      <c r="C596" s="13"/>
      <c r="D596" s="13"/>
      <c r="E596" s="12"/>
      <c r="F596" s="12"/>
      <c r="G596" s="29"/>
      <c r="H596" s="30"/>
    </row>
    <row r="597">
      <c r="B597" s="12">
        <v>2.0</v>
      </c>
      <c r="C597" s="13"/>
      <c r="D597" s="13"/>
      <c r="E597" s="12"/>
      <c r="F597" s="12"/>
      <c r="G597" s="29"/>
      <c r="H597" s="30"/>
    </row>
    <row r="598">
      <c r="B598" s="12">
        <v>3.0</v>
      </c>
      <c r="C598" s="12"/>
      <c r="D598" s="12"/>
      <c r="E598" s="12"/>
      <c r="F598" s="12"/>
      <c r="G598" s="29"/>
      <c r="H598" s="30"/>
    </row>
    <row r="599">
      <c r="B599" s="12">
        <v>4.0</v>
      </c>
      <c r="C599" s="12"/>
      <c r="D599" s="12"/>
      <c r="E599" s="12"/>
      <c r="F599" s="12"/>
      <c r="G599" s="29"/>
      <c r="H599" s="30"/>
    </row>
    <row r="600">
      <c r="B600" s="12">
        <v>5.0</v>
      </c>
      <c r="C600" s="12"/>
      <c r="D600" s="12"/>
      <c r="E600" s="12"/>
      <c r="F600" s="12"/>
      <c r="G600" s="29"/>
      <c r="H600" s="30"/>
    </row>
    <row r="601">
      <c r="B601" s="12">
        <v>6.0</v>
      </c>
      <c r="C601" s="12"/>
      <c r="D601" s="12"/>
      <c r="E601" s="12"/>
      <c r="F601" s="12"/>
      <c r="G601" s="10"/>
      <c r="H601" s="11"/>
    </row>
    <row r="602">
      <c r="B602" s="34"/>
    </row>
    <row r="604">
      <c r="A604" s="1"/>
      <c r="B604" s="3">
        <v>45792.0</v>
      </c>
      <c r="C604" s="4"/>
      <c r="D604" s="4"/>
      <c r="E604" s="4"/>
      <c r="F604" s="4"/>
      <c r="G604" s="4"/>
      <c r="H604" s="5"/>
    </row>
    <row r="605">
      <c r="B605" s="6" t="s">
        <v>0</v>
      </c>
      <c r="C605" s="4"/>
      <c r="D605" s="4"/>
      <c r="E605" s="4"/>
      <c r="F605" s="5"/>
      <c r="G605" s="7" t="s">
        <v>1</v>
      </c>
      <c r="H605" s="8"/>
    </row>
    <row r="606">
      <c r="B606" s="9" t="s">
        <v>2</v>
      </c>
      <c r="C606" s="9" t="s">
        <v>3</v>
      </c>
      <c r="D606" s="9" t="s">
        <v>4</v>
      </c>
      <c r="E606" s="9" t="s">
        <v>5</v>
      </c>
      <c r="F606" s="9" t="s">
        <v>6</v>
      </c>
      <c r="G606" s="10"/>
      <c r="H606" s="11"/>
    </row>
    <row r="607">
      <c r="B607" s="12">
        <v>1.0</v>
      </c>
      <c r="C607" s="13"/>
      <c r="D607" s="12"/>
      <c r="E607" s="12"/>
      <c r="F607" s="12"/>
      <c r="G607" s="14" t="s">
        <v>7</v>
      </c>
      <c r="H607" s="15">
        <f>H564 - SUMIF(F607:F616, "SR A/C - HDFC", E607:E616)-SUMIF(F633:F635, "SR A/C - HDFC", E633:E635)-SUMIF(F627:F629, "SR A/C - HDFC", E627:E629)+SUMIF(F621:F623, "SR A/C - HDFC", E621:E623)+SUMIF(F639:F644, "SR A/C - HDFC", E639:E644)</f>
        <v>3303.73</v>
      </c>
    </row>
    <row r="608">
      <c r="B608" s="12">
        <v>2.0</v>
      </c>
      <c r="C608" s="12"/>
      <c r="D608" s="12"/>
      <c r="E608" s="12"/>
      <c r="F608" s="12"/>
      <c r="G608" s="14" t="s">
        <v>8</v>
      </c>
      <c r="H608" s="15">
        <f>H565 - SUMIF(F607:F616, "DP A/C - Salary", E607:E616)-SUMIF(F633:F635, "DP A/C - Salary", E633:E635)-SUMIF(F627:F629, "DP A/C - Salary", E627:E629)+SUMIF(F621:F623, "DP A/C - Salary", E621:E623)+SUMIF(F639:F644, "DP A/C - Salary", E639:E644)</f>
        <v>5928</v>
      </c>
    </row>
    <row r="609">
      <c r="B609" s="12">
        <v>3.0</v>
      </c>
      <c r="C609" s="12"/>
      <c r="D609" s="12"/>
      <c r="E609" s="12"/>
      <c r="F609" s="12"/>
      <c r="G609" s="14" t="s">
        <v>9</v>
      </c>
      <c r="H609" s="15">
        <f>H566 - SUMIF(F607:F616, "SR CASH", E607:E616)-SUMIF(F633:F635, "SR CASH", E633:E635)-SUMIF(F627:F629, "SR CASH", E627:E629)+SUMIF(F621:F623, "SR CASH", E621:E623)+SUMIF(F639:F644, "SR CASH", E639:E644)</f>
        <v>1633</v>
      </c>
    </row>
    <row r="610">
      <c r="B610" s="12">
        <v>4.0</v>
      </c>
      <c r="C610" s="12"/>
      <c r="D610" s="12"/>
      <c r="E610" s="12"/>
      <c r="F610" s="12"/>
      <c r="G610" s="14" t="s">
        <v>10</v>
      </c>
      <c r="H610" s="15">
        <f>H567 - SUMIF(F607:F616, "DP CASH", E607:E616)-SUMIF(F633:F635, "DP CASH", E633:E635)-SUMIF(F627:F629, "DP CASH", E627:E629)+SUMIF(F621:F623, "DP CASH", E621:E623)+SUMIF(F639:F644, "DP CASH", E639:E644)</f>
        <v>839</v>
      </c>
    </row>
    <row r="611">
      <c r="B611" s="12">
        <v>5.0</v>
      </c>
      <c r="C611" s="12"/>
      <c r="D611" s="12"/>
      <c r="E611" s="12"/>
      <c r="F611" s="12"/>
      <c r="G611" s="14" t="s">
        <v>11</v>
      </c>
      <c r="H611" s="15">
        <f>H568 - SUMIF(F607:F616, "SR A/C - TDCC", E607:E616)-SUMIF(F633:F635, "SR A/C - TDCC", E633:E635)-SUMIF(F627:F629, "SR A/C - TDCC", E627:E629)+SUMIF(F621:F623, "SR A/C - TDCC", E621:E623)+SUMIF(F639:F644, "SR A/C - TDCC", E639:E644)</f>
        <v>106373.4</v>
      </c>
    </row>
    <row r="612">
      <c r="B612" s="12">
        <v>6.0</v>
      </c>
      <c r="C612" s="12"/>
      <c r="D612" s="12"/>
      <c r="E612" s="12"/>
      <c r="F612" s="12"/>
      <c r="G612" s="14" t="s">
        <v>12</v>
      </c>
      <c r="H612" s="15">
        <f>H569 - SUMIF(F607:F616, "DP A/C - IPPB", E607:E616)-SUMIF(F633:F635, "DP A/C - IPPB", E633:E635)-SUMIF(F627:F629, "DP A/C - IPPB", E627:E629)+SUMIF(F621:F623, "DP A/C - IPPB", E621:E623)+SUMIF(F639:F644, "DP A/C - IPPB", E639:E644)</f>
        <v>50</v>
      </c>
    </row>
    <row r="613">
      <c r="B613" s="12">
        <v>7.0</v>
      </c>
      <c r="C613" s="12"/>
      <c r="D613" s="12"/>
      <c r="E613" s="12"/>
      <c r="F613" s="12"/>
      <c r="G613" s="16"/>
      <c r="H613" s="5"/>
    </row>
    <row r="614">
      <c r="B614" s="12">
        <v>8.0</v>
      </c>
      <c r="C614" s="12"/>
      <c r="D614" s="12"/>
      <c r="E614" s="12"/>
      <c r="F614" s="12"/>
      <c r="G614" s="17" t="s">
        <v>13</v>
      </c>
      <c r="H614" s="5"/>
    </row>
    <row r="615">
      <c r="B615" s="12">
        <v>9.0</v>
      </c>
      <c r="C615" s="12"/>
      <c r="D615" s="12"/>
      <c r="E615" s="12"/>
      <c r="F615" s="12"/>
      <c r="G615" s="18">
        <f>E617+G572</f>
        <v>0</v>
      </c>
      <c r="H615" s="5"/>
    </row>
    <row r="616">
      <c r="B616" s="12">
        <v>10.0</v>
      </c>
      <c r="C616" s="12"/>
      <c r="D616" s="12"/>
      <c r="E616" s="12"/>
      <c r="F616" s="12"/>
      <c r="G616" s="19" t="s">
        <v>14</v>
      </c>
      <c r="H616" s="5"/>
    </row>
    <row r="617">
      <c r="B617" s="20" t="s">
        <v>15</v>
      </c>
      <c r="C617" s="4"/>
      <c r="D617" s="5"/>
      <c r="E617" s="9">
        <f>SUM(E607:E616)</f>
        <v>0</v>
      </c>
      <c r="F617" s="12"/>
      <c r="G617" s="16">
        <f>E624+G574</f>
        <v>0</v>
      </c>
      <c r="H617" s="5"/>
    </row>
    <row r="618">
      <c r="B618" s="16"/>
      <c r="C618" s="4"/>
      <c r="D618" s="4"/>
      <c r="E618" s="4"/>
      <c r="F618" s="5"/>
      <c r="G618" s="21" t="s">
        <v>16</v>
      </c>
      <c r="H618" s="5"/>
      <c r="I618" s="1"/>
    </row>
    <row r="619">
      <c r="B619" s="22" t="s">
        <v>17</v>
      </c>
      <c r="C619" s="4"/>
      <c r="D619" s="4"/>
      <c r="E619" s="4"/>
      <c r="F619" s="5"/>
      <c r="G619" s="16">
        <f>E630+G576-SUMIF(C621:C623,"Reimbursement",E621:E623)</f>
        <v>0</v>
      </c>
      <c r="H619" s="5"/>
    </row>
    <row r="620">
      <c r="B620" s="9" t="s">
        <v>2</v>
      </c>
      <c r="C620" s="23" t="s">
        <v>18</v>
      </c>
      <c r="D620" s="20" t="s">
        <v>4</v>
      </c>
      <c r="E620" s="9" t="s">
        <v>5</v>
      </c>
      <c r="F620" s="9" t="s">
        <v>6</v>
      </c>
      <c r="G620" s="24" t="s">
        <v>19</v>
      </c>
      <c r="H620" s="5"/>
    </row>
    <row r="621">
      <c r="B621" s="12">
        <v>1.0</v>
      </c>
      <c r="C621" s="25"/>
      <c r="D621" s="13"/>
      <c r="E621" s="13"/>
      <c r="F621" s="13"/>
      <c r="G621" s="26">
        <f>E636+G578</f>
        <v>0</v>
      </c>
      <c r="H621" s="5"/>
    </row>
    <row r="622">
      <c r="B622" s="12">
        <v>2.0</v>
      </c>
      <c r="C622" s="28"/>
      <c r="D622" s="12"/>
      <c r="E622" s="12"/>
      <c r="F622" s="12"/>
      <c r="G622" s="27"/>
      <c r="H622" s="8"/>
    </row>
    <row r="623">
      <c r="B623" s="12">
        <v>3.0</v>
      </c>
      <c r="C623" s="28"/>
      <c r="D623" s="12"/>
      <c r="E623" s="12"/>
      <c r="F623" s="12"/>
      <c r="G623" s="29"/>
      <c r="H623" s="30"/>
    </row>
    <row r="624">
      <c r="B624" s="20" t="s">
        <v>15</v>
      </c>
      <c r="C624" s="4"/>
      <c r="D624" s="5"/>
      <c r="E624" s="9">
        <f>SUM(E621:E623)</f>
        <v>0</v>
      </c>
      <c r="F624" s="12"/>
      <c r="G624" s="29"/>
      <c r="H624" s="30"/>
    </row>
    <row r="625">
      <c r="B625" s="31" t="s">
        <v>20</v>
      </c>
      <c r="C625" s="4"/>
      <c r="D625" s="4"/>
      <c r="E625" s="4"/>
      <c r="F625" s="5"/>
      <c r="G625" s="29"/>
      <c r="H625" s="30"/>
    </row>
    <row r="626">
      <c r="B626" s="9" t="s">
        <v>2</v>
      </c>
      <c r="C626" s="23" t="s">
        <v>21</v>
      </c>
      <c r="D626" s="20" t="s">
        <v>4</v>
      </c>
      <c r="E626" s="9" t="s">
        <v>5</v>
      </c>
      <c r="F626" s="9" t="s">
        <v>6</v>
      </c>
      <c r="G626" s="29"/>
      <c r="H626" s="30"/>
    </row>
    <row r="627">
      <c r="B627" s="12">
        <v>1.0</v>
      </c>
      <c r="C627" s="28"/>
      <c r="D627" s="12"/>
      <c r="E627" s="12"/>
      <c r="F627" s="12"/>
      <c r="G627" s="29"/>
      <c r="H627" s="30"/>
    </row>
    <row r="628">
      <c r="B628" s="12">
        <v>2.0</v>
      </c>
      <c r="C628" s="13"/>
      <c r="D628" s="12"/>
      <c r="E628" s="12"/>
      <c r="F628" s="12"/>
      <c r="G628" s="29"/>
      <c r="H628" s="30"/>
    </row>
    <row r="629">
      <c r="B629" s="12">
        <v>3.0</v>
      </c>
      <c r="C629" s="13"/>
      <c r="D629" s="12"/>
      <c r="E629" s="12"/>
      <c r="F629" s="12"/>
      <c r="G629" s="29"/>
      <c r="H629" s="30"/>
    </row>
    <row r="630">
      <c r="B630" s="20" t="s">
        <v>15</v>
      </c>
      <c r="C630" s="4"/>
      <c r="D630" s="5"/>
      <c r="E630" s="9">
        <f>SUM(E627:E629)</f>
        <v>0</v>
      </c>
      <c r="F630" s="12"/>
      <c r="G630" s="29"/>
      <c r="H630" s="30"/>
    </row>
    <row r="631">
      <c r="B631" s="32" t="s">
        <v>22</v>
      </c>
      <c r="C631" s="4"/>
      <c r="D631" s="4"/>
      <c r="E631" s="4"/>
      <c r="F631" s="5"/>
      <c r="G631" s="29"/>
      <c r="H631" s="30"/>
    </row>
    <row r="632">
      <c r="B632" s="9" t="s">
        <v>2</v>
      </c>
      <c r="C632" s="23" t="s">
        <v>23</v>
      </c>
      <c r="D632" s="20" t="s">
        <v>4</v>
      </c>
      <c r="E632" s="9" t="s">
        <v>5</v>
      </c>
      <c r="F632" s="9" t="s">
        <v>6</v>
      </c>
      <c r="G632" s="29"/>
      <c r="H632" s="30"/>
    </row>
    <row r="633">
      <c r="B633" s="12">
        <v>1.0</v>
      </c>
      <c r="C633" s="25"/>
      <c r="D633" s="13"/>
      <c r="E633" s="13"/>
      <c r="F633" s="13"/>
      <c r="G633" s="29"/>
      <c r="H633" s="30"/>
    </row>
    <row r="634">
      <c r="B634" s="12">
        <v>2.0</v>
      </c>
      <c r="C634" s="13"/>
      <c r="D634" s="12"/>
      <c r="E634" s="12"/>
      <c r="F634" s="12"/>
      <c r="G634" s="29"/>
      <c r="H634" s="30"/>
    </row>
    <row r="635">
      <c r="B635" s="12">
        <v>3.0</v>
      </c>
      <c r="C635" s="13"/>
      <c r="D635" s="12"/>
      <c r="E635" s="12"/>
      <c r="F635" s="12"/>
      <c r="G635" s="29"/>
      <c r="H635" s="30"/>
    </row>
    <row r="636">
      <c r="B636" s="20" t="s">
        <v>15</v>
      </c>
      <c r="C636" s="4"/>
      <c r="D636" s="5"/>
      <c r="E636" s="9">
        <f>SUM(E633:E635)</f>
        <v>0</v>
      </c>
      <c r="F636" s="12"/>
      <c r="G636" s="29"/>
      <c r="H636" s="30"/>
    </row>
    <row r="637">
      <c r="B637" s="32" t="s">
        <v>24</v>
      </c>
      <c r="C637" s="4"/>
      <c r="D637" s="4"/>
      <c r="E637" s="4"/>
      <c r="F637" s="5"/>
      <c r="G637" s="29"/>
      <c r="H637" s="30"/>
    </row>
    <row r="638">
      <c r="B638" s="9" t="s">
        <v>2</v>
      </c>
      <c r="C638" s="33" t="s">
        <v>25</v>
      </c>
      <c r="D638" s="33" t="s">
        <v>26</v>
      </c>
      <c r="E638" s="9" t="s">
        <v>5</v>
      </c>
      <c r="F638" s="9" t="s">
        <v>6</v>
      </c>
      <c r="G638" s="29"/>
      <c r="H638" s="30"/>
    </row>
    <row r="639">
      <c r="B639" s="12">
        <v>1.0</v>
      </c>
      <c r="C639" s="13"/>
      <c r="D639" s="13"/>
      <c r="E639" s="12"/>
      <c r="F639" s="12"/>
      <c r="G639" s="29"/>
      <c r="H639" s="30"/>
    </row>
    <row r="640">
      <c r="B640" s="12">
        <v>2.0</v>
      </c>
      <c r="C640" s="13"/>
      <c r="D640" s="13"/>
      <c r="E640" s="12"/>
      <c r="F640" s="12"/>
      <c r="G640" s="29"/>
      <c r="H640" s="30"/>
    </row>
    <row r="641">
      <c r="B641" s="12">
        <v>3.0</v>
      </c>
      <c r="C641" s="12"/>
      <c r="D641" s="12"/>
      <c r="E641" s="12"/>
      <c r="F641" s="12"/>
      <c r="G641" s="29"/>
      <c r="H641" s="30"/>
    </row>
    <row r="642">
      <c r="B642" s="12">
        <v>4.0</v>
      </c>
      <c r="C642" s="12"/>
      <c r="D642" s="12"/>
      <c r="E642" s="12"/>
      <c r="F642" s="12"/>
      <c r="G642" s="29"/>
      <c r="H642" s="30"/>
    </row>
    <row r="643">
      <c r="B643" s="12">
        <v>5.0</v>
      </c>
      <c r="C643" s="12"/>
      <c r="D643" s="12"/>
      <c r="E643" s="12"/>
      <c r="F643" s="12"/>
      <c r="G643" s="29"/>
      <c r="H643" s="30"/>
    </row>
    <row r="644">
      <c r="B644" s="12">
        <v>6.0</v>
      </c>
      <c r="C644" s="12"/>
      <c r="D644" s="12"/>
      <c r="E644" s="12"/>
      <c r="F644" s="12"/>
      <c r="G644" s="10"/>
      <c r="H644" s="11"/>
    </row>
    <row r="645">
      <c r="B645" s="34"/>
    </row>
    <row r="647">
      <c r="A647" s="1"/>
      <c r="B647" s="3">
        <v>45793.0</v>
      </c>
      <c r="C647" s="4"/>
      <c r="D647" s="4"/>
      <c r="E647" s="4"/>
      <c r="F647" s="4"/>
      <c r="G647" s="4"/>
      <c r="H647" s="5"/>
    </row>
    <row r="648">
      <c r="B648" s="6" t="s">
        <v>0</v>
      </c>
      <c r="C648" s="4"/>
      <c r="D648" s="4"/>
      <c r="E648" s="4"/>
      <c r="F648" s="5"/>
      <c r="G648" s="7" t="s">
        <v>1</v>
      </c>
      <c r="H648" s="8"/>
    </row>
    <row r="649">
      <c r="B649" s="9" t="s">
        <v>2</v>
      </c>
      <c r="C649" s="9" t="s">
        <v>3</v>
      </c>
      <c r="D649" s="9" t="s">
        <v>4</v>
      </c>
      <c r="E649" s="9" t="s">
        <v>5</v>
      </c>
      <c r="F649" s="9" t="s">
        <v>6</v>
      </c>
      <c r="G649" s="10"/>
      <c r="H649" s="11"/>
    </row>
    <row r="650">
      <c r="B650" s="12">
        <v>1.0</v>
      </c>
      <c r="C650" s="13"/>
      <c r="D650" s="13"/>
      <c r="E650" s="13"/>
      <c r="F650" s="13"/>
      <c r="G650" s="14" t="s">
        <v>7</v>
      </c>
      <c r="H650" s="15">
        <f>H607 - SUMIF(F650:F659, "SR A/C - HDFC", E650:E659)-SUMIF(F676:F678, "SR A/C - HDFC", E676:E678)-SUMIF(F670:F672, "SR A/C - HDFC", E670:E672)+SUMIF(F664:F666, "SR A/C - HDFC", E664:E666)+SUMIF(F682:F687, "SR A/C - HDFC", E682:E687)</f>
        <v>3303.73</v>
      </c>
    </row>
    <row r="651">
      <c r="B651" s="12">
        <v>2.0</v>
      </c>
      <c r="C651" s="13"/>
      <c r="D651" s="13"/>
      <c r="E651" s="13"/>
      <c r="F651" s="13"/>
      <c r="G651" s="14" t="s">
        <v>8</v>
      </c>
      <c r="H651" s="15">
        <f>H608 - SUMIF(F650:F659, "DP A/C - Salary", E650:E659)-SUMIF(F676:F678, "DP A/C - Salary", E676:E678)-SUMIF(F670:F672, "DP A/C - Salary", E670:E672)+SUMIF(F664:F666, "DP A/C - Salary", E664:E666)+SUMIF(F682:F687, "DP A/C - Salary", E682:E687)</f>
        <v>5928</v>
      </c>
    </row>
    <row r="652">
      <c r="B652" s="12">
        <v>3.0</v>
      </c>
      <c r="C652" s="12"/>
      <c r="D652" s="12"/>
      <c r="E652" s="12"/>
      <c r="F652" s="12"/>
      <c r="G652" s="14" t="s">
        <v>9</v>
      </c>
      <c r="H652" s="15">
        <f>H609 - SUMIF(F650:F659, "SR CASH", E650:E659)-SUMIF(F676:F678, "SR CASH", E676:E678)-SUMIF(F670:F672, "SR CASH", E670:E672)+SUMIF(F664:F666, "SR CASH", E664:E666)+SUMIF(F682:F687, "SR CASH", E682:E687)</f>
        <v>1633</v>
      </c>
    </row>
    <row r="653">
      <c r="B653" s="12">
        <v>4.0</v>
      </c>
      <c r="C653" s="12"/>
      <c r="D653" s="12"/>
      <c r="E653" s="12"/>
      <c r="F653" s="12"/>
      <c r="G653" s="14" t="s">
        <v>10</v>
      </c>
      <c r="H653" s="15">
        <f>H610 - SUMIF(F650:F659, "DP CASH", E650:E659)-SUMIF(F676:F678, "DP CASH", E676:E678)-SUMIF(F670:F672, "DP CASH", E670:E672)+SUMIF(F664:F666, "DP CASH", E664:E666)+SUMIF(F682:F687, "DP CASH", E682:E687)</f>
        <v>839</v>
      </c>
    </row>
    <row r="654">
      <c r="B654" s="12">
        <v>5.0</v>
      </c>
      <c r="C654" s="12"/>
      <c r="D654" s="12"/>
      <c r="E654" s="12"/>
      <c r="F654" s="12"/>
      <c r="G654" s="14" t="s">
        <v>11</v>
      </c>
      <c r="H654" s="15">
        <f>H611 - SUMIF(F650:F659, "SR A/C - TDCC", E650:E659)-SUMIF(F676:F678, "SR A/C - TDCC", E676:E678)-SUMIF(F670:F672, "SR A/C - TDCC", E670:E672)+SUMIF(F664:F666, "SR A/C - TDCC", E664:E666)+SUMIF(F682:F687, "SR A/C - TDCC", E682:E687)</f>
        <v>106373.4</v>
      </c>
    </row>
    <row r="655">
      <c r="B655" s="12">
        <v>6.0</v>
      </c>
      <c r="C655" s="12"/>
      <c r="D655" s="12"/>
      <c r="E655" s="12"/>
      <c r="F655" s="12"/>
      <c r="G655" s="14" t="s">
        <v>12</v>
      </c>
      <c r="H655" s="15">
        <f>H612 - SUMIF(F650:F659, "DP A/C - IPPB", E650:E659)-SUMIF(F676:F678, "DP A/C - IPPB", E676:E678)-SUMIF(F670:F672, "DP A/C - IPPB", E670:E672)+SUMIF(F664:F666, "DP A/C - IPPB", E664:E666)+SUMIF(F682:F687, "DP A/C - IPPB", E682:E687)</f>
        <v>50</v>
      </c>
    </row>
    <row r="656">
      <c r="B656" s="12">
        <v>7.0</v>
      </c>
      <c r="C656" s="12"/>
      <c r="D656" s="12"/>
      <c r="E656" s="12"/>
      <c r="F656" s="12"/>
      <c r="G656" s="16"/>
      <c r="H656" s="5"/>
    </row>
    <row r="657">
      <c r="B657" s="12">
        <v>8.0</v>
      </c>
      <c r="C657" s="12"/>
      <c r="D657" s="12"/>
      <c r="E657" s="12"/>
      <c r="F657" s="12"/>
      <c r="G657" s="17" t="s">
        <v>13</v>
      </c>
      <c r="H657" s="5"/>
    </row>
    <row r="658">
      <c r="B658" s="12">
        <v>9.0</v>
      </c>
      <c r="C658" s="12"/>
      <c r="D658" s="12"/>
      <c r="E658" s="12"/>
      <c r="F658" s="12"/>
      <c r="G658" s="18">
        <f>E660+G615</f>
        <v>0</v>
      </c>
      <c r="H658" s="5"/>
    </row>
    <row r="659">
      <c r="B659" s="12">
        <v>10.0</v>
      </c>
      <c r="C659" s="12"/>
      <c r="D659" s="12"/>
      <c r="E659" s="12"/>
      <c r="F659" s="12"/>
      <c r="G659" s="19" t="s">
        <v>14</v>
      </c>
      <c r="H659" s="5"/>
    </row>
    <row r="660">
      <c r="B660" s="20" t="s">
        <v>15</v>
      </c>
      <c r="C660" s="4"/>
      <c r="D660" s="5"/>
      <c r="E660" s="9">
        <f>SUM(E650:E659)</f>
        <v>0</v>
      </c>
      <c r="F660" s="12"/>
      <c r="G660" s="16">
        <f>E667+G617</f>
        <v>0</v>
      </c>
      <c r="H660" s="5"/>
    </row>
    <row r="661">
      <c r="B661" s="16"/>
      <c r="C661" s="4"/>
      <c r="D661" s="4"/>
      <c r="E661" s="4"/>
      <c r="F661" s="5"/>
      <c r="G661" s="21" t="s">
        <v>16</v>
      </c>
      <c r="H661" s="5"/>
      <c r="I661" s="1"/>
    </row>
    <row r="662">
      <c r="B662" s="22" t="s">
        <v>17</v>
      </c>
      <c r="C662" s="4"/>
      <c r="D662" s="4"/>
      <c r="E662" s="4"/>
      <c r="F662" s="5"/>
      <c r="G662" s="16">
        <f>E673+G619-SUMIF(C664:C666,"Reimbursement",E664:E666)</f>
        <v>0</v>
      </c>
      <c r="H662" s="5"/>
    </row>
    <row r="663">
      <c r="B663" s="9" t="s">
        <v>2</v>
      </c>
      <c r="C663" s="23" t="s">
        <v>18</v>
      </c>
      <c r="D663" s="20" t="s">
        <v>4</v>
      </c>
      <c r="E663" s="9" t="s">
        <v>5</v>
      </c>
      <c r="F663" s="9" t="s">
        <v>6</v>
      </c>
      <c r="G663" s="24" t="s">
        <v>19</v>
      </c>
      <c r="H663" s="5"/>
    </row>
    <row r="664">
      <c r="B664" s="12">
        <v>1.0</v>
      </c>
      <c r="C664" s="28"/>
      <c r="D664" s="12"/>
      <c r="E664" s="12"/>
      <c r="F664" s="12"/>
      <c r="G664" s="26">
        <f>E679+G621</f>
        <v>0</v>
      </c>
      <c r="H664" s="5"/>
    </row>
    <row r="665">
      <c r="B665" s="12">
        <v>2.0</v>
      </c>
      <c r="C665" s="28"/>
      <c r="D665" s="12"/>
      <c r="E665" s="12"/>
      <c r="F665" s="12"/>
      <c r="G665" s="27"/>
      <c r="H665" s="8"/>
    </row>
    <row r="666">
      <c r="B666" s="12">
        <v>3.0</v>
      </c>
      <c r="C666" s="28"/>
      <c r="D666" s="12"/>
      <c r="E666" s="12"/>
      <c r="F666" s="12"/>
      <c r="G666" s="29"/>
      <c r="H666" s="30"/>
    </row>
    <row r="667">
      <c r="B667" s="20" t="s">
        <v>15</v>
      </c>
      <c r="C667" s="4"/>
      <c r="D667" s="5"/>
      <c r="E667" s="9">
        <f>SUM(E664:E666)</f>
        <v>0</v>
      </c>
      <c r="F667" s="12"/>
      <c r="G667" s="29"/>
      <c r="H667" s="30"/>
    </row>
    <row r="668">
      <c r="B668" s="31" t="s">
        <v>20</v>
      </c>
      <c r="C668" s="4"/>
      <c r="D668" s="4"/>
      <c r="E668" s="4"/>
      <c r="F668" s="5"/>
      <c r="G668" s="29"/>
      <c r="H668" s="30"/>
    </row>
    <row r="669">
      <c r="B669" s="9" t="s">
        <v>2</v>
      </c>
      <c r="C669" s="23" t="s">
        <v>21</v>
      </c>
      <c r="D669" s="20" t="s">
        <v>4</v>
      </c>
      <c r="E669" s="9" t="s">
        <v>5</v>
      </c>
      <c r="F669" s="9" t="s">
        <v>6</v>
      </c>
      <c r="G669" s="29"/>
      <c r="H669" s="30"/>
    </row>
    <row r="670">
      <c r="B670" s="12">
        <v>1.0</v>
      </c>
      <c r="C670" s="28"/>
      <c r="D670" s="12"/>
      <c r="E670" s="12"/>
      <c r="F670" s="12"/>
      <c r="G670" s="29"/>
      <c r="H670" s="30"/>
    </row>
    <row r="671">
      <c r="B671" s="12">
        <v>2.0</v>
      </c>
      <c r="C671" s="13"/>
      <c r="D671" s="12"/>
      <c r="E671" s="12"/>
      <c r="F671" s="12"/>
      <c r="G671" s="29"/>
      <c r="H671" s="30"/>
    </row>
    <row r="672">
      <c r="B672" s="12">
        <v>3.0</v>
      </c>
      <c r="C672" s="13"/>
      <c r="D672" s="12"/>
      <c r="E672" s="12"/>
      <c r="F672" s="12"/>
      <c r="G672" s="29"/>
      <c r="H672" s="30"/>
    </row>
    <row r="673">
      <c r="B673" s="20" t="s">
        <v>15</v>
      </c>
      <c r="C673" s="4"/>
      <c r="D673" s="5"/>
      <c r="E673" s="9">
        <f>SUM(E670:E672)</f>
        <v>0</v>
      </c>
      <c r="F673" s="12"/>
      <c r="G673" s="29"/>
      <c r="H673" s="30"/>
    </row>
    <row r="674">
      <c r="B674" s="32" t="s">
        <v>22</v>
      </c>
      <c r="C674" s="4"/>
      <c r="D674" s="4"/>
      <c r="E674" s="4"/>
      <c r="F674" s="5"/>
      <c r="G674" s="29"/>
      <c r="H674" s="30"/>
    </row>
    <row r="675">
      <c r="B675" s="9" t="s">
        <v>2</v>
      </c>
      <c r="C675" s="23" t="s">
        <v>23</v>
      </c>
      <c r="D675" s="20" t="s">
        <v>4</v>
      </c>
      <c r="E675" s="9" t="s">
        <v>5</v>
      </c>
      <c r="F675" s="9" t="s">
        <v>6</v>
      </c>
      <c r="G675" s="29"/>
      <c r="H675" s="30"/>
    </row>
    <row r="676">
      <c r="B676" s="12">
        <v>1.0</v>
      </c>
      <c r="C676" s="25"/>
      <c r="D676" s="13"/>
      <c r="E676" s="13"/>
      <c r="F676" s="13"/>
      <c r="G676" s="29"/>
      <c r="H676" s="30"/>
    </row>
    <row r="677">
      <c r="B677" s="12">
        <v>2.0</v>
      </c>
      <c r="C677" s="13"/>
      <c r="D677" s="12"/>
      <c r="E677" s="12"/>
      <c r="F677" s="12"/>
      <c r="G677" s="29"/>
      <c r="H677" s="30"/>
    </row>
    <row r="678">
      <c r="B678" s="12">
        <v>3.0</v>
      </c>
      <c r="C678" s="13"/>
      <c r="D678" s="12"/>
      <c r="E678" s="12"/>
      <c r="F678" s="12"/>
      <c r="G678" s="29"/>
      <c r="H678" s="30"/>
    </row>
    <row r="679">
      <c r="B679" s="20" t="s">
        <v>15</v>
      </c>
      <c r="C679" s="4"/>
      <c r="D679" s="5"/>
      <c r="E679" s="9">
        <f>SUM(E676:E678)</f>
        <v>0</v>
      </c>
      <c r="F679" s="12"/>
      <c r="G679" s="29"/>
      <c r="H679" s="30"/>
    </row>
    <row r="680">
      <c r="B680" s="32" t="s">
        <v>24</v>
      </c>
      <c r="C680" s="4"/>
      <c r="D680" s="4"/>
      <c r="E680" s="4"/>
      <c r="F680" s="5"/>
      <c r="G680" s="29"/>
      <c r="H680" s="30"/>
    </row>
    <row r="681">
      <c r="B681" s="9" t="s">
        <v>2</v>
      </c>
      <c r="C681" s="33" t="s">
        <v>25</v>
      </c>
      <c r="D681" s="33" t="s">
        <v>26</v>
      </c>
      <c r="E681" s="9" t="s">
        <v>5</v>
      </c>
      <c r="F681" s="9" t="s">
        <v>6</v>
      </c>
      <c r="G681" s="29"/>
      <c r="H681" s="30"/>
    </row>
    <row r="682">
      <c r="B682" s="12">
        <v>1.0</v>
      </c>
      <c r="C682" s="13"/>
      <c r="D682" s="13"/>
      <c r="E682" s="13"/>
      <c r="F682" s="13"/>
      <c r="G682" s="29"/>
      <c r="H682" s="30"/>
    </row>
    <row r="683">
      <c r="B683" s="12">
        <v>2.0</v>
      </c>
      <c r="C683" s="13"/>
      <c r="D683" s="13"/>
      <c r="E683" s="13"/>
      <c r="F683" s="13"/>
      <c r="G683" s="29"/>
      <c r="H683" s="30"/>
    </row>
    <row r="684">
      <c r="B684" s="12">
        <v>3.0</v>
      </c>
      <c r="C684" s="12"/>
      <c r="D684" s="12"/>
      <c r="E684" s="12"/>
      <c r="F684" s="12"/>
      <c r="G684" s="29"/>
      <c r="H684" s="30"/>
    </row>
    <row r="685">
      <c r="B685" s="12">
        <v>4.0</v>
      </c>
      <c r="C685" s="12"/>
      <c r="D685" s="12"/>
      <c r="E685" s="12"/>
      <c r="F685" s="12"/>
      <c r="G685" s="29"/>
      <c r="H685" s="30"/>
    </row>
    <row r="686">
      <c r="B686" s="12">
        <v>5.0</v>
      </c>
      <c r="C686" s="12"/>
      <c r="D686" s="12"/>
      <c r="E686" s="12"/>
      <c r="F686" s="12"/>
      <c r="G686" s="29"/>
      <c r="H686" s="30"/>
    </row>
    <row r="687">
      <c r="B687" s="12">
        <v>6.0</v>
      </c>
      <c r="C687" s="12"/>
      <c r="D687" s="12"/>
      <c r="E687" s="12"/>
      <c r="F687" s="12"/>
      <c r="G687" s="10"/>
      <c r="H687" s="11"/>
    </row>
    <row r="688">
      <c r="B688" s="34"/>
    </row>
    <row r="690">
      <c r="A690" s="1"/>
      <c r="B690" s="3">
        <v>45794.0</v>
      </c>
      <c r="C690" s="4"/>
      <c r="D690" s="4"/>
      <c r="E690" s="4"/>
      <c r="F690" s="4"/>
      <c r="G690" s="4"/>
      <c r="H690" s="5"/>
    </row>
    <row r="691">
      <c r="B691" s="6" t="s">
        <v>0</v>
      </c>
      <c r="C691" s="4"/>
      <c r="D691" s="4"/>
      <c r="E691" s="4"/>
      <c r="F691" s="5"/>
      <c r="G691" s="7" t="s">
        <v>1</v>
      </c>
      <c r="H691" s="8"/>
    </row>
    <row r="692">
      <c r="B692" s="9" t="s">
        <v>2</v>
      </c>
      <c r="C692" s="9" t="s">
        <v>3</v>
      </c>
      <c r="D692" s="9" t="s">
        <v>4</v>
      </c>
      <c r="E692" s="9" t="s">
        <v>5</v>
      </c>
      <c r="F692" s="9" t="s">
        <v>6</v>
      </c>
      <c r="G692" s="10"/>
      <c r="H692" s="11"/>
    </row>
    <row r="693">
      <c r="B693" s="12">
        <v>1.0</v>
      </c>
      <c r="C693" s="13"/>
      <c r="D693" s="12"/>
      <c r="E693" s="12"/>
      <c r="F693" s="12"/>
      <c r="G693" s="14" t="s">
        <v>7</v>
      </c>
      <c r="H693" s="15">
        <f>H650 - SUMIF(F693:F702, "SR A/C - HDFC", E693:E702)-SUMIF(F719:F721, "SR A/C - HDFC", E719:E721)-SUMIF(F713:F715, "SR A/C - HDFC", E713:E715)+SUMIF(F707:F709, "SR A/C - HDFC", E707:E709)+SUMIF(F725:F730, "SR A/C - HDFC", E725:E730)</f>
        <v>3303.73</v>
      </c>
    </row>
    <row r="694">
      <c r="B694" s="12">
        <v>2.0</v>
      </c>
      <c r="C694" s="12"/>
      <c r="D694" s="12"/>
      <c r="E694" s="12"/>
      <c r="F694" s="12"/>
      <c r="G694" s="14" t="s">
        <v>8</v>
      </c>
      <c r="H694" s="15">
        <f>H651 - SUMIF(F693:F702, "DP A/C - Salary", E693:E702)-SUMIF(F719:F721, "DP A/C - Salary", E719:E721)-SUMIF(F713:F715, "DP A/C - Salary", E713:E715)+SUMIF(F707:F709, "DP A/C - Salary", E707:E709)+SUMIF(F725:F730, "DP A/C - Salary", E725:E730)</f>
        <v>5928</v>
      </c>
    </row>
    <row r="695">
      <c r="B695" s="12">
        <v>3.0</v>
      </c>
      <c r="C695" s="12"/>
      <c r="D695" s="12"/>
      <c r="E695" s="12"/>
      <c r="F695" s="12"/>
      <c r="G695" s="14" t="s">
        <v>9</v>
      </c>
      <c r="H695" s="15">
        <f>H652 - SUMIF(F693:F702, "SR CASH", E693:E702)-SUMIF(F719:F721, "SR CASH", E719:E721)-SUMIF(F713:F715, "SR CASH", E713:E715)+SUMIF(F707:F709, "SR CASH", E707:E709)+SUMIF(F725:F730, "SR CASH", E725:E730)</f>
        <v>1633</v>
      </c>
    </row>
    <row r="696">
      <c r="B696" s="12">
        <v>4.0</v>
      </c>
      <c r="C696" s="12"/>
      <c r="D696" s="12"/>
      <c r="E696" s="12"/>
      <c r="F696" s="12"/>
      <c r="G696" s="14" t="s">
        <v>10</v>
      </c>
      <c r="H696" s="15">
        <f>H653 - SUMIF(F693:F702, "DP CASH", E693:E702)-SUMIF(F719:F721, "DP CASH", E719:E721)-SUMIF(F713:F715, "DP CASH", E713:E715)+SUMIF(F707:F709, "DP CASH", E707:E709)+SUMIF(F725:F730, "DP CASH", E725:E730)</f>
        <v>839</v>
      </c>
    </row>
    <row r="697">
      <c r="B697" s="12">
        <v>5.0</v>
      </c>
      <c r="C697" s="12"/>
      <c r="D697" s="12"/>
      <c r="E697" s="12"/>
      <c r="F697" s="12"/>
      <c r="G697" s="14" t="s">
        <v>11</v>
      </c>
      <c r="H697" s="15">
        <f>H654 - SUMIF(F693:F702, "SR A/C - TDCC", E693:E702)-SUMIF(F719:F721, "SR A/C - TDCC", E719:E721)-SUMIF(F713:F715, "SR A/C - TDCC", E713:E715)+SUMIF(F707:F709, "SR A/C - TDCC", E707:E709)+SUMIF(F725:F730, "SR A/C - TDCC", E725:E730)</f>
        <v>106373.4</v>
      </c>
    </row>
    <row r="698">
      <c r="B698" s="12">
        <v>6.0</v>
      </c>
      <c r="C698" s="12"/>
      <c r="D698" s="12"/>
      <c r="E698" s="12"/>
      <c r="F698" s="12"/>
      <c r="G698" s="14" t="s">
        <v>12</v>
      </c>
      <c r="H698" s="15">
        <f>H655 - SUMIF(F693:F702, "DP A/C - IPPB", E693:E702)-SUMIF(F719:F721, "DP A/C - IPPB", E719:E721)-SUMIF(F713:F715, "DP A/C - IPPB", E713:E715)+SUMIF(F707:F709, "DP A/C - IPPB", E707:E709)+SUMIF(F725:F730, "DP A/C - IPPB", E725:E730)</f>
        <v>50</v>
      </c>
    </row>
    <row r="699">
      <c r="B699" s="12">
        <v>7.0</v>
      </c>
      <c r="C699" s="12"/>
      <c r="D699" s="12"/>
      <c r="E699" s="12"/>
      <c r="F699" s="12"/>
      <c r="G699" s="16"/>
      <c r="H699" s="5"/>
    </row>
    <row r="700">
      <c r="B700" s="12">
        <v>8.0</v>
      </c>
      <c r="C700" s="12"/>
      <c r="D700" s="12"/>
      <c r="E700" s="12"/>
      <c r="F700" s="12"/>
      <c r="G700" s="17" t="s">
        <v>13</v>
      </c>
      <c r="H700" s="5"/>
    </row>
    <row r="701">
      <c r="B701" s="12">
        <v>9.0</v>
      </c>
      <c r="C701" s="12"/>
      <c r="D701" s="12"/>
      <c r="E701" s="12"/>
      <c r="F701" s="12"/>
      <c r="G701" s="18">
        <f>E703+G658</f>
        <v>0</v>
      </c>
      <c r="H701" s="5"/>
    </row>
    <row r="702">
      <c r="B702" s="12">
        <v>10.0</v>
      </c>
      <c r="C702" s="12"/>
      <c r="D702" s="12"/>
      <c r="E702" s="12"/>
      <c r="F702" s="12"/>
      <c r="G702" s="19" t="s">
        <v>14</v>
      </c>
      <c r="H702" s="5"/>
    </row>
    <row r="703">
      <c r="B703" s="20" t="s">
        <v>15</v>
      </c>
      <c r="C703" s="4"/>
      <c r="D703" s="5"/>
      <c r="E703" s="9">
        <f>SUM(E693:E702)</f>
        <v>0</v>
      </c>
      <c r="F703" s="12"/>
      <c r="G703" s="16">
        <f>E710+G660</f>
        <v>0</v>
      </c>
      <c r="H703" s="5"/>
    </row>
    <row r="704">
      <c r="B704" s="16"/>
      <c r="C704" s="4"/>
      <c r="D704" s="4"/>
      <c r="E704" s="4"/>
      <c r="F704" s="5"/>
      <c r="G704" s="21" t="s">
        <v>16</v>
      </c>
      <c r="H704" s="5"/>
      <c r="I704" s="1"/>
    </row>
    <row r="705">
      <c r="B705" s="22" t="s">
        <v>17</v>
      </c>
      <c r="C705" s="4"/>
      <c r="D705" s="4"/>
      <c r="E705" s="4"/>
      <c r="F705" s="5"/>
      <c r="G705" s="16">
        <f>E716+G662-SUMIF(C707:C709,"Reimbursement",E707:E709)</f>
        <v>0</v>
      </c>
      <c r="H705" s="5"/>
    </row>
    <row r="706">
      <c r="B706" s="9" t="s">
        <v>2</v>
      </c>
      <c r="C706" s="23" t="s">
        <v>18</v>
      </c>
      <c r="D706" s="20" t="s">
        <v>4</v>
      </c>
      <c r="E706" s="9" t="s">
        <v>5</v>
      </c>
      <c r="F706" s="9" t="s">
        <v>6</v>
      </c>
      <c r="G706" s="24" t="s">
        <v>19</v>
      </c>
      <c r="H706" s="5"/>
    </row>
    <row r="707">
      <c r="B707" s="12">
        <v>1.0</v>
      </c>
      <c r="C707" s="28"/>
      <c r="D707" s="12"/>
      <c r="E707" s="12"/>
      <c r="F707" s="12"/>
      <c r="G707" s="26">
        <f>E722+G664</f>
        <v>0</v>
      </c>
      <c r="H707" s="5"/>
    </row>
    <row r="708">
      <c r="B708" s="12">
        <v>2.0</v>
      </c>
      <c r="C708" s="28"/>
      <c r="D708" s="12"/>
      <c r="E708" s="12"/>
      <c r="F708" s="12"/>
      <c r="G708" s="27"/>
      <c r="H708" s="8"/>
    </row>
    <row r="709">
      <c r="B709" s="12">
        <v>3.0</v>
      </c>
      <c r="C709" s="28"/>
      <c r="D709" s="12"/>
      <c r="E709" s="12"/>
      <c r="F709" s="12"/>
      <c r="G709" s="29"/>
      <c r="H709" s="30"/>
    </row>
    <row r="710">
      <c r="B710" s="20" t="s">
        <v>15</v>
      </c>
      <c r="C710" s="4"/>
      <c r="D710" s="5"/>
      <c r="E710" s="9">
        <f>SUM(E707:E709)</f>
        <v>0</v>
      </c>
      <c r="F710" s="12"/>
      <c r="G710" s="29"/>
      <c r="H710" s="30"/>
    </row>
    <row r="711">
      <c r="B711" s="31" t="s">
        <v>20</v>
      </c>
      <c r="C711" s="4"/>
      <c r="D711" s="4"/>
      <c r="E711" s="4"/>
      <c r="F711" s="5"/>
      <c r="G711" s="29"/>
      <c r="H711" s="30"/>
    </row>
    <row r="712">
      <c r="B712" s="9" t="s">
        <v>2</v>
      </c>
      <c r="C712" s="23" t="s">
        <v>21</v>
      </c>
      <c r="D712" s="20" t="s">
        <v>4</v>
      </c>
      <c r="E712" s="9" t="s">
        <v>5</v>
      </c>
      <c r="F712" s="9" t="s">
        <v>6</v>
      </c>
      <c r="G712" s="29"/>
      <c r="H712" s="30"/>
    </row>
    <row r="713">
      <c r="B713" s="12">
        <v>1.0</v>
      </c>
      <c r="C713" s="28"/>
      <c r="D713" s="12"/>
      <c r="E713" s="12"/>
      <c r="F713" s="12"/>
      <c r="G713" s="29"/>
      <c r="H713" s="30"/>
    </row>
    <row r="714">
      <c r="B714" s="12">
        <v>2.0</v>
      </c>
      <c r="C714" s="13"/>
      <c r="D714" s="12"/>
      <c r="E714" s="12"/>
      <c r="F714" s="12"/>
      <c r="G714" s="29"/>
      <c r="H714" s="30"/>
    </row>
    <row r="715">
      <c r="B715" s="12">
        <v>3.0</v>
      </c>
      <c r="C715" s="13"/>
      <c r="D715" s="12"/>
      <c r="E715" s="12"/>
      <c r="F715" s="12"/>
      <c r="G715" s="29"/>
      <c r="H715" s="30"/>
    </row>
    <row r="716">
      <c r="B716" s="20" t="s">
        <v>15</v>
      </c>
      <c r="C716" s="4"/>
      <c r="D716" s="5"/>
      <c r="E716" s="9">
        <f>SUM(E713:E715)</f>
        <v>0</v>
      </c>
      <c r="F716" s="12"/>
      <c r="G716" s="29"/>
      <c r="H716" s="30"/>
    </row>
    <row r="717">
      <c r="B717" s="32" t="s">
        <v>22</v>
      </c>
      <c r="C717" s="4"/>
      <c r="D717" s="4"/>
      <c r="E717" s="4"/>
      <c r="F717" s="5"/>
      <c r="G717" s="29"/>
      <c r="H717" s="30"/>
    </row>
    <row r="718">
      <c r="B718" s="9" t="s">
        <v>2</v>
      </c>
      <c r="C718" s="23" t="s">
        <v>23</v>
      </c>
      <c r="D718" s="20" t="s">
        <v>4</v>
      </c>
      <c r="E718" s="9" t="s">
        <v>5</v>
      </c>
      <c r="F718" s="9" t="s">
        <v>6</v>
      </c>
      <c r="G718" s="29"/>
      <c r="H718" s="30"/>
    </row>
    <row r="719">
      <c r="B719" s="12">
        <v>1.0</v>
      </c>
      <c r="C719" s="28"/>
      <c r="D719" s="12"/>
      <c r="E719" s="12"/>
      <c r="F719" s="12"/>
      <c r="G719" s="29"/>
      <c r="H719" s="30"/>
    </row>
    <row r="720">
      <c r="B720" s="12">
        <v>2.0</v>
      </c>
      <c r="C720" s="13"/>
      <c r="D720" s="12"/>
      <c r="E720" s="12"/>
      <c r="F720" s="12"/>
      <c r="G720" s="29"/>
      <c r="H720" s="30"/>
    </row>
    <row r="721">
      <c r="B721" s="12">
        <v>3.0</v>
      </c>
      <c r="C721" s="13"/>
      <c r="D721" s="12"/>
      <c r="E721" s="12"/>
      <c r="F721" s="12"/>
      <c r="G721" s="29"/>
      <c r="H721" s="30"/>
    </row>
    <row r="722">
      <c r="B722" s="20" t="s">
        <v>15</v>
      </c>
      <c r="C722" s="4"/>
      <c r="D722" s="5"/>
      <c r="E722" s="9">
        <f>SUM(E719:E721)</f>
        <v>0</v>
      </c>
      <c r="F722" s="12"/>
      <c r="G722" s="29"/>
      <c r="H722" s="30"/>
    </row>
    <row r="723">
      <c r="B723" s="32" t="s">
        <v>24</v>
      </c>
      <c r="C723" s="4"/>
      <c r="D723" s="4"/>
      <c r="E723" s="4"/>
      <c r="F723" s="5"/>
      <c r="G723" s="29"/>
      <c r="H723" s="30"/>
    </row>
    <row r="724">
      <c r="B724" s="9" t="s">
        <v>2</v>
      </c>
      <c r="C724" s="33" t="s">
        <v>25</v>
      </c>
      <c r="D724" s="33" t="s">
        <v>26</v>
      </c>
      <c r="E724" s="9" t="s">
        <v>5</v>
      </c>
      <c r="F724" s="9" t="s">
        <v>6</v>
      </c>
      <c r="G724" s="29"/>
      <c r="H724" s="30"/>
    </row>
    <row r="725">
      <c r="B725" s="12">
        <v>1.0</v>
      </c>
      <c r="C725" s="13"/>
      <c r="D725" s="13"/>
      <c r="E725" s="13"/>
      <c r="F725" s="13"/>
      <c r="G725" s="29"/>
      <c r="H725" s="30"/>
    </row>
    <row r="726">
      <c r="B726" s="12">
        <v>2.0</v>
      </c>
      <c r="C726" s="13"/>
      <c r="D726" s="13"/>
      <c r="E726" s="13"/>
      <c r="F726" s="13"/>
      <c r="G726" s="29"/>
      <c r="H726" s="30"/>
    </row>
    <row r="727">
      <c r="B727" s="12">
        <v>3.0</v>
      </c>
      <c r="C727" s="12"/>
      <c r="D727" s="12"/>
      <c r="E727" s="12"/>
      <c r="F727" s="12"/>
      <c r="G727" s="29"/>
      <c r="H727" s="30"/>
    </row>
    <row r="728">
      <c r="B728" s="12">
        <v>4.0</v>
      </c>
      <c r="C728" s="12"/>
      <c r="D728" s="12"/>
      <c r="E728" s="12"/>
      <c r="F728" s="12"/>
      <c r="G728" s="29"/>
      <c r="H728" s="30"/>
    </row>
    <row r="729">
      <c r="B729" s="12">
        <v>5.0</v>
      </c>
      <c r="C729" s="12"/>
      <c r="D729" s="12"/>
      <c r="E729" s="12"/>
      <c r="F729" s="12"/>
      <c r="G729" s="29"/>
      <c r="H729" s="30"/>
    </row>
    <row r="730">
      <c r="B730" s="12">
        <v>6.0</v>
      </c>
      <c r="C730" s="12"/>
      <c r="D730" s="12"/>
      <c r="E730" s="12"/>
      <c r="F730" s="12"/>
      <c r="G730" s="10"/>
      <c r="H730" s="11"/>
    </row>
    <row r="731">
      <c r="B731" s="34"/>
    </row>
    <row r="733">
      <c r="A733" s="1"/>
      <c r="B733" s="3">
        <v>45795.0</v>
      </c>
      <c r="C733" s="4"/>
      <c r="D733" s="4"/>
      <c r="E733" s="4"/>
      <c r="F733" s="4"/>
      <c r="G733" s="4"/>
      <c r="H733" s="5"/>
    </row>
    <row r="734">
      <c r="B734" s="6" t="s">
        <v>0</v>
      </c>
      <c r="C734" s="4"/>
      <c r="D734" s="4"/>
      <c r="E734" s="4"/>
      <c r="F734" s="5"/>
      <c r="G734" s="7" t="s">
        <v>1</v>
      </c>
      <c r="H734" s="8"/>
    </row>
    <row r="735">
      <c r="B735" s="9" t="s">
        <v>2</v>
      </c>
      <c r="C735" s="9" t="s">
        <v>3</v>
      </c>
      <c r="D735" s="9" t="s">
        <v>4</v>
      </c>
      <c r="E735" s="9" t="s">
        <v>5</v>
      </c>
      <c r="F735" s="9" t="s">
        <v>6</v>
      </c>
      <c r="G735" s="10"/>
      <c r="H735" s="11"/>
    </row>
    <row r="736">
      <c r="B736" s="12">
        <v>1.0</v>
      </c>
      <c r="C736" s="13"/>
      <c r="D736" s="13"/>
      <c r="E736" s="13"/>
      <c r="F736" s="12"/>
      <c r="G736" s="14" t="s">
        <v>7</v>
      </c>
      <c r="H736" s="15">
        <f>H693 - SUMIF(F736:F745, "SR A/C - HDFC", E736:E745)-SUMIF(F762:F764, "SR A/C - HDFC", E762:E764)-SUMIF(F756:F758, "SR A/C - HDFC", E756:E758)+SUMIF(F750:F752, "SR A/C - HDFC", E750:E752)+SUMIF(F768:F773, "SR A/C - HDFC", E768:E773)</f>
        <v>3303.73</v>
      </c>
    </row>
    <row r="737">
      <c r="B737" s="12">
        <v>2.0</v>
      </c>
      <c r="C737" s="13"/>
      <c r="D737" s="13"/>
      <c r="E737" s="13"/>
      <c r="F737" s="13"/>
      <c r="G737" s="14" t="s">
        <v>8</v>
      </c>
      <c r="H737" s="15">
        <f>H694 - SUMIF(F736:F745, "DP A/C - Salary", E736:E745)-SUMIF(F762:F764, "DP A/C - Salary", E762:E764)-SUMIF(F756:F758, "DP A/C - Salary", E756:E758)+SUMIF(F750:F752, "DP A/C - Salary", E750:E752)+SUMIF(F768:F773, "DP A/C - Salary", E768:E773)</f>
        <v>5928</v>
      </c>
    </row>
    <row r="738">
      <c r="B738" s="12">
        <v>3.0</v>
      </c>
      <c r="C738" s="13"/>
      <c r="D738" s="13"/>
      <c r="E738" s="13"/>
      <c r="F738" s="13"/>
      <c r="G738" s="14" t="s">
        <v>9</v>
      </c>
      <c r="H738" s="15">
        <f>H695 - SUMIF(F736:F745, "SR CASH", E736:E745)-SUMIF(F762:F764, "SR CASH", E762:E764)-SUMIF(F756:F758, "SR CASH", E756:E758)+SUMIF(F750:F752, "SR CASH", E750:E752)+SUMIF(F768:F773, "SR CASH", E768:E773)</f>
        <v>1633</v>
      </c>
    </row>
    <row r="739">
      <c r="B739" s="12">
        <v>4.0</v>
      </c>
      <c r="C739" s="12"/>
      <c r="D739" s="12"/>
      <c r="E739" s="12"/>
      <c r="F739" s="12"/>
      <c r="G739" s="14" t="s">
        <v>10</v>
      </c>
      <c r="H739" s="15">
        <f>H696 - SUMIF(F736:F745, "DP CASH", E736:E745)-SUMIF(F762:F764, "DP CASH", E762:E764)-SUMIF(F756:F758, "DP CASH", E756:E758)+SUMIF(F750:F752, "DP CASH", E750:E752)+SUMIF(F768:F773, "DP CASH", E768:E773)</f>
        <v>839</v>
      </c>
    </row>
    <row r="740">
      <c r="B740" s="12">
        <v>5.0</v>
      </c>
      <c r="C740" s="12"/>
      <c r="D740" s="12"/>
      <c r="E740" s="12"/>
      <c r="F740" s="12"/>
      <c r="G740" s="14" t="s">
        <v>11</v>
      </c>
      <c r="H740" s="15">
        <f>H697 - SUMIF(F736:F745, "SR A/C - TDCC", E736:E745)-SUMIF(F762:F764, "SR A/C - TDCC", E762:E764)-SUMIF(F756:F758, "SR A/C - TDCC", E756:E758)+SUMIF(F750:F752, "SR A/C - TDCC", E750:E752)+SUMIF(F768:F773, "SR A/C - TDCC", E768:E773)</f>
        <v>106373.4</v>
      </c>
    </row>
    <row r="741">
      <c r="B741" s="12">
        <v>6.0</v>
      </c>
      <c r="C741" s="12"/>
      <c r="D741" s="12"/>
      <c r="E741" s="12"/>
      <c r="F741" s="12"/>
      <c r="G741" s="14" t="s">
        <v>12</v>
      </c>
      <c r="H741" s="15">
        <f>H698 - SUMIF(F736:F745, "DP A/C - IPPB", E736:E745)-SUMIF(F762:F764, "DP A/C - IPPB", E762:E764)-SUMIF(F756:F758, "DP A/C - IPPB", E756:E758)+SUMIF(F750:F752, "DP A/C - IPPB", E750:E752)+SUMIF(F768:F773, "DP A/C - IPPB", E768:E773)</f>
        <v>50</v>
      </c>
    </row>
    <row r="742">
      <c r="B742" s="12">
        <v>7.0</v>
      </c>
      <c r="C742" s="12"/>
      <c r="D742" s="12"/>
      <c r="E742" s="12"/>
      <c r="F742" s="12"/>
      <c r="G742" s="16"/>
      <c r="H742" s="5"/>
    </row>
    <row r="743">
      <c r="B743" s="12">
        <v>8.0</v>
      </c>
      <c r="C743" s="12"/>
      <c r="D743" s="12"/>
      <c r="E743" s="12"/>
      <c r="F743" s="12"/>
      <c r="G743" s="17" t="s">
        <v>13</v>
      </c>
      <c r="H743" s="5"/>
    </row>
    <row r="744">
      <c r="B744" s="12">
        <v>9.0</v>
      </c>
      <c r="C744" s="12"/>
      <c r="D744" s="12"/>
      <c r="E744" s="12"/>
      <c r="F744" s="12"/>
      <c r="G744" s="18">
        <f>E746+G701</f>
        <v>0</v>
      </c>
      <c r="H744" s="5"/>
    </row>
    <row r="745">
      <c r="B745" s="12">
        <v>10.0</v>
      </c>
      <c r="C745" s="12"/>
      <c r="D745" s="12"/>
      <c r="E745" s="12"/>
      <c r="F745" s="12"/>
      <c r="G745" s="19" t="s">
        <v>14</v>
      </c>
      <c r="H745" s="5"/>
    </row>
    <row r="746">
      <c r="B746" s="20" t="s">
        <v>15</v>
      </c>
      <c r="C746" s="4"/>
      <c r="D746" s="5"/>
      <c r="E746" s="9">
        <f>SUM(E736:E745)</f>
        <v>0</v>
      </c>
      <c r="F746" s="12"/>
      <c r="G746" s="16">
        <f>E753+G703</f>
        <v>0</v>
      </c>
      <c r="H746" s="5"/>
    </row>
    <row r="747">
      <c r="B747" s="16"/>
      <c r="C747" s="4"/>
      <c r="D747" s="4"/>
      <c r="E747" s="4"/>
      <c r="F747" s="5"/>
      <c r="G747" s="21" t="s">
        <v>16</v>
      </c>
      <c r="H747" s="5"/>
      <c r="I747" s="1"/>
    </row>
    <row r="748">
      <c r="B748" s="22" t="s">
        <v>17</v>
      </c>
      <c r="C748" s="4"/>
      <c r="D748" s="4"/>
      <c r="E748" s="4"/>
      <c r="F748" s="5"/>
      <c r="G748" s="16">
        <f>E759+G705-SUMIF(C750:C752,"Reimbursement",E750:E752)</f>
        <v>0</v>
      </c>
      <c r="H748" s="5"/>
    </row>
    <row r="749">
      <c r="B749" s="9" t="s">
        <v>2</v>
      </c>
      <c r="C749" s="23" t="s">
        <v>18</v>
      </c>
      <c r="D749" s="20" t="s">
        <v>4</v>
      </c>
      <c r="E749" s="9" t="s">
        <v>5</v>
      </c>
      <c r="F749" s="9" t="s">
        <v>6</v>
      </c>
      <c r="G749" s="24" t="s">
        <v>19</v>
      </c>
      <c r="H749" s="5"/>
    </row>
    <row r="750">
      <c r="B750" s="12">
        <v>1.0</v>
      </c>
      <c r="C750" s="28"/>
      <c r="D750" s="12"/>
      <c r="E750" s="12"/>
      <c r="F750" s="12"/>
      <c r="G750" s="26">
        <f>E765+G707</f>
        <v>0</v>
      </c>
      <c r="H750" s="5"/>
    </row>
    <row r="751">
      <c r="B751" s="12">
        <v>2.0</v>
      </c>
      <c r="C751" s="28"/>
      <c r="D751" s="12"/>
      <c r="E751" s="12"/>
      <c r="F751" s="12"/>
      <c r="G751" s="27"/>
      <c r="H751" s="8"/>
    </row>
    <row r="752">
      <c r="B752" s="12">
        <v>3.0</v>
      </c>
      <c r="C752" s="28"/>
      <c r="D752" s="12"/>
      <c r="E752" s="12"/>
      <c r="F752" s="12"/>
      <c r="G752" s="29"/>
      <c r="H752" s="30"/>
    </row>
    <row r="753">
      <c r="B753" s="20" t="s">
        <v>15</v>
      </c>
      <c r="C753" s="4"/>
      <c r="D753" s="5"/>
      <c r="E753" s="9">
        <f>SUM(E750:E752)</f>
        <v>0</v>
      </c>
      <c r="F753" s="12"/>
      <c r="G753" s="29"/>
      <c r="H753" s="30"/>
    </row>
    <row r="754">
      <c r="B754" s="31" t="s">
        <v>20</v>
      </c>
      <c r="C754" s="4"/>
      <c r="D754" s="4"/>
      <c r="E754" s="4"/>
      <c r="F754" s="5"/>
      <c r="G754" s="29"/>
      <c r="H754" s="30"/>
    </row>
    <row r="755">
      <c r="B755" s="9" t="s">
        <v>2</v>
      </c>
      <c r="C755" s="23" t="s">
        <v>21</v>
      </c>
      <c r="D755" s="20" t="s">
        <v>4</v>
      </c>
      <c r="E755" s="9" t="s">
        <v>5</v>
      </c>
      <c r="F755" s="9" t="s">
        <v>6</v>
      </c>
      <c r="G755" s="29"/>
      <c r="H755" s="30"/>
    </row>
    <row r="756">
      <c r="B756" s="12">
        <v>1.0</v>
      </c>
      <c r="C756" s="25"/>
      <c r="D756" s="13"/>
      <c r="E756" s="13"/>
      <c r="F756" s="13"/>
      <c r="G756" s="29"/>
      <c r="H756" s="30"/>
    </row>
    <row r="757">
      <c r="B757" s="12">
        <v>2.0</v>
      </c>
      <c r="C757" s="13"/>
      <c r="D757" s="12"/>
      <c r="E757" s="12"/>
      <c r="F757" s="12"/>
      <c r="G757" s="29"/>
      <c r="H757" s="30"/>
    </row>
    <row r="758">
      <c r="B758" s="12">
        <v>3.0</v>
      </c>
      <c r="C758" s="13"/>
      <c r="D758" s="12"/>
      <c r="E758" s="12"/>
      <c r="F758" s="12"/>
      <c r="G758" s="29"/>
      <c r="H758" s="30"/>
    </row>
    <row r="759">
      <c r="B759" s="20" t="s">
        <v>15</v>
      </c>
      <c r="C759" s="4"/>
      <c r="D759" s="5"/>
      <c r="E759" s="9">
        <f>SUM(E756:E758)</f>
        <v>0</v>
      </c>
      <c r="F759" s="12"/>
      <c r="G759" s="29"/>
      <c r="H759" s="30"/>
    </row>
    <row r="760">
      <c r="B760" s="32" t="s">
        <v>22</v>
      </c>
      <c r="C760" s="4"/>
      <c r="D760" s="4"/>
      <c r="E760" s="4"/>
      <c r="F760" s="5"/>
      <c r="G760" s="29"/>
      <c r="H760" s="30"/>
    </row>
    <row r="761">
      <c r="B761" s="9" t="s">
        <v>2</v>
      </c>
      <c r="C761" s="23" t="s">
        <v>23</v>
      </c>
      <c r="D761" s="20" t="s">
        <v>4</v>
      </c>
      <c r="E761" s="9" t="s">
        <v>5</v>
      </c>
      <c r="F761" s="9" t="s">
        <v>6</v>
      </c>
      <c r="G761" s="29"/>
      <c r="H761" s="30"/>
    </row>
    <row r="762">
      <c r="B762" s="12">
        <v>1.0</v>
      </c>
      <c r="C762" s="28"/>
      <c r="D762" s="12"/>
      <c r="E762" s="12"/>
      <c r="F762" s="12"/>
      <c r="G762" s="29"/>
      <c r="H762" s="30"/>
    </row>
    <row r="763">
      <c r="B763" s="12">
        <v>2.0</v>
      </c>
      <c r="C763" s="13"/>
      <c r="D763" s="12"/>
      <c r="E763" s="12"/>
      <c r="F763" s="12"/>
      <c r="G763" s="29"/>
      <c r="H763" s="30"/>
    </row>
    <row r="764">
      <c r="B764" s="12">
        <v>3.0</v>
      </c>
      <c r="C764" s="13"/>
      <c r="D764" s="12"/>
      <c r="E764" s="12"/>
      <c r="F764" s="12"/>
      <c r="G764" s="29"/>
      <c r="H764" s="30"/>
    </row>
    <row r="765">
      <c r="B765" s="20" t="s">
        <v>15</v>
      </c>
      <c r="C765" s="4"/>
      <c r="D765" s="5"/>
      <c r="E765" s="9">
        <f>SUM(E762:E764)</f>
        <v>0</v>
      </c>
      <c r="F765" s="12"/>
      <c r="G765" s="29"/>
      <c r="H765" s="30"/>
    </row>
    <row r="766">
      <c r="B766" s="32" t="s">
        <v>24</v>
      </c>
      <c r="C766" s="4"/>
      <c r="D766" s="4"/>
      <c r="E766" s="4"/>
      <c r="F766" s="5"/>
      <c r="G766" s="29"/>
      <c r="H766" s="30"/>
    </row>
    <row r="767">
      <c r="B767" s="9" t="s">
        <v>2</v>
      </c>
      <c r="C767" s="33" t="s">
        <v>25</v>
      </c>
      <c r="D767" s="33" t="s">
        <v>26</v>
      </c>
      <c r="E767" s="9" t="s">
        <v>5</v>
      </c>
      <c r="F767" s="9" t="s">
        <v>6</v>
      </c>
      <c r="G767" s="29"/>
      <c r="H767" s="30"/>
    </row>
    <row r="768">
      <c r="B768" s="12">
        <v>1.0</v>
      </c>
      <c r="C768" s="13"/>
      <c r="D768" s="13"/>
      <c r="E768" s="12"/>
      <c r="F768" s="12"/>
      <c r="G768" s="29"/>
      <c r="H768" s="30"/>
    </row>
    <row r="769">
      <c r="B769" s="12">
        <v>2.0</v>
      </c>
      <c r="C769" s="13"/>
      <c r="D769" s="13"/>
      <c r="E769" s="12"/>
      <c r="F769" s="12"/>
      <c r="G769" s="29"/>
      <c r="H769" s="30"/>
    </row>
    <row r="770">
      <c r="B770" s="12">
        <v>3.0</v>
      </c>
      <c r="C770" s="12"/>
      <c r="D770" s="12"/>
      <c r="E770" s="12"/>
      <c r="F770" s="12"/>
      <c r="G770" s="29"/>
      <c r="H770" s="30"/>
    </row>
    <row r="771">
      <c r="B771" s="12">
        <v>4.0</v>
      </c>
      <c r="C771" s="12"/>
      <c r="D771" s="12"/>
      <c r="E771" s="12"/>
      <c r="F771" s="12"/>
      <c r="G771" s="29"/>
      <c r="H771" s="30"/>
    </row>
    <row r="772">
      <c r="B772" s="12">
        <v>5.0</v>
      </c>
      <c r="C772" s="12"/>
      <c r="D772" s="12"/>
      <c r="E772" s="12"/>
      <c r="F772" s="12"/>
      <c r="G772" s="29"/>
      <c r="H772" s="30"/>
    </row>
    <row r="773">
      <c r="B773" s="12">
        <v>6.0</v>
      </c>
      <c r="C773" s="12"/>
      <c r="D773" s="12"/>
      <c r="E773" s="12"/>
      <c r="F773" s="12"/>
      <c r="G773" s="10"/>
      <c r="H773" s="11"/>
    </row>
    <row r="774">
      <c r="B774" s="34"/>
    </row>
    <row r="776">
      <c r="A776" s="1"/>
      <c r="B776" s="3">
        <v>45796.0</v>
      </c>
      <c r="C776" s="4"/>
      <c r="D776" s="4"/>
      <c r="E776" s="4"/>
      <c r="F776" s="4"/>
      <c r="G776" s="4"/>
      <c r="H776" s="5"/>
    </row>
    <row r="777">
      <c r="B777" s="6" t="s">
        <v>0</v>
      </c>
      <c r="C777" s="4"/>
      <c r="D777" s="4"/>
      <c r="E777" s="4"/>
      <c r="F777" s="5"/>
      <c r="G777" s="7" t="s">
        <v>1</v>
      </c>
      <c r="H777" s="8"/>
    </row>
    <row r="778">
      <c r="B778" s="9" t="s">
        <v>2</v>
      </c>
      <c r="C778" s="9" t="s">
        <v>3</v>
      </c>
      <c r="D778" s="9" t="s">
        <v>4</v>
      </c>
      <c r="E778" s="9" t="s">
        <v>5</v>
      </c>
      <c r="F778" s="9" t="s">
        <v>6</v>
      </c>
      <c r="G778" s="10"/>
      <c r="H778" s="11"/>
    </row>
    <row r="779">
      <c r="B779" s="12">
        <v>1.0</v>
      </c>
      <c r="C779" s="13"/>
      <c r="D779" s="13"/>
      <c r="E779" s="13"/>
      <c r="F779" s="12"/>
      <c r="G779" s="14" t="s">
        <v>7</v>
      </c>
      <c r="H779" s="15">
        <f>H736 - SUMIF(F779:F788, "SR A/C - HDFC", E779:E788)-SUMIF(F805:F807, "SR A/C - HDFC", E805:E807)-SUMIF(F799:F801, "SR A/C - HDFC", E799:E801)+SUMIF(F793:F795, "SR A/C - HDFC", E793:E795)+SUMIF(F811:F816, "SR A/C - HDFC", E811:E816)</f>
        <v>3303.73</v>
      </c>
    </row>
    <row r="780">
      <c r="B780" s="12">
        <v>2.0</v>
      </c>
      <c r="C780" s="13"/>
      <c r="D780" s="13"/>
      <c r="E780" s="13"/>
      <c r="F780" s="13"/>
      <c r="G780" s="14" t="s">
        <v>8</v>
      </c>
      <c r="H780" s="15">
        <f>H737 - SUMIF(F779:F788, "DP A/C - Salary", E779:E788)-SUMIF(F805:F807, "DP A/C - Salary", E805:E807)-SUMIF(F799:F801, "DP A/C - Salary", E799:E801)+SUMIF(F793:F795, "DP A/C - Salary", E793:E795)+SUMIF(F811:F816, "DP A/C - Salary", E811:E816)</f>
        <v>5928</v>
      </c>
    </row>
    <row r="781">
      <c r="B781" s="12">
        <v>3.0</v>
      </c>
      <c r="C781" s="13"/>
      <c r="D781" s="13"/>
      <c r="E781" s="13"/>
      <c r="F781" s="12"/>
      <c r="G781" s="14" t="s">
        <v>9</v>
      </c>
      <c r="H781" s="15">
        <f>H738 - SUMIF(F779:F788, "SR CASH", E779:E788)-SUMIF(F805:F807, "SR CASH", E805:E807)-SUMIF(F799:F801, "SR CASH", E799:E801)+SUMIF(F793:F795, "SR CASH", E793:E795)+SUMIF(F811:F816, "SR CASH", E811:E816)</f>
        <v>1633</v>
      </c>
    </row>
    <row r="782">
      <c r="B782" s="12">
        <v>4.0</v>
      </c>
      <c r="C782" s="13"/>
      <c r="D782" s="13"/>
      <c r="E782" s="13"/>
      <c r="F782" s="13"/>
      <c r="G782" s="14" t="s">
        <v>10</v>
      </c>
      <c r="H782" s="15">
        <f>H739 - SUMIF(F779:F788, "DP CASH", E779:E788)-SUMIF(F805:F807, "DP CASH", E805:E807)-SUMIF(F799:F801, "DP CASH", E799:E801)+SUMIF(F793:F795, "DP CASH", E793:E795)+SUMIF(F811:F816, "DP CASH", E811:E816)</f>
        <v>839</v>
      </c>
    </row>
    <row r="783">
      <c r="B783" s="12">
        <v>5.0</v>
      </c>
      <c r="C783" s="13"/>
      <c r="D783" s="13"/>
      <c r="E783" s="13"/>
      <c r="F783" s="13"/>
      <c r="G783" s="14" t="s">
        <v>11</v>
      </c>
      <c r="H783" s="15">
        <f>H740 - SUMIF(F779:F788, "SR A/C - TDCC", E779:E788)-SUMIF(F805:F807, "SR A/C - TDCC", E805:E807)-SUMIF(F799:F801, "SR A/C - TDCC", E799:E801)+SUMIF(F793:F795, "SR A/C - TDCC", E793:E795)+SUMIF(F811:F816, "SR A/C - TDCC", E811:E816)</f>
        <v>106373.4</v>
      </c>
    </row>
    <row r="784">
      <c r="B784" s="12">
        <v>6.0</v>
      </c>
      <c r="C784" s="13"/>
      <c r="D784" s="13"/>
      <c r="E784" s="13"/>
      <c r="F784" s="13"/>
      <c r="G784" s="14" t="s">
        <v>12</v>
      </c>
      <c r="H784" s="15">
        <f>H741 - SUMIF(F779:F788, "DP A/C - IPPB", E779:E788)-SUMIF(F805:F807, "DP A/C - IPPB", E805:E807)-SUMIF(F799:F801, "DP A/C - IPPB", E799:E801)+SUMIF(F793:F795, "DP A/C - IPPB", E793:E795)+SUMIF(F811:F816, "DP A/C - IPPB", E811:E816)</f>
        <v>50</v>
      </c>
    </row>
    <row r="785">
      <c r="B785" s="12">
        <v>7.0</v>
      </c>
      <c r="C785" s="12"/>
      <c r="D785" s="12"/>
      <c r="E785" s="12"/>
      <c r="F785" s="12"/>
      <c r="G785" s="16"/>
      <c r="H785" s="5"/>
    </row>
    <row r="786">
      <c r="B786" s="12">
        <v>8.0</v>
      </c>
      <c r="C786" s="12"/>
      <c r="D786" s="12"/>
      <c r="E786" s="12"/>
      <c r="F786" s="12"/>
      <c r="G786" s="17" t="s">
        <v>13</v>
      </c>
      <c r="H786" s="5"/>
    </row>
    <row r="787">
      <c r="B787" s="12">
        <v>9.0</v>
      </c>
      <c r="C787" s="12"/>
      <c r="D787" s="12"/>
      <c r="E787" s="12"/>
      <c r="F787" s="12"/>
      <c r="G787" s="18">
        <f>E789+G744</f>
        <v>0</v>
      </c>
      <c r="H787" s="5"/>
    </row>
    <row r="788">
      <c r="B788" s="12">
        <v>10.0</v>
      </c>
      <c r="C788" s="12"/>
      <c r="D788" s="12"/>
      <c r="E788" s="12"/>
      <c r="F788" s="12"/>
      <c r="G788" s="19" t="s">
        <v>14</v>
      </c>
      <c r="H788" s="5"/>
    </row>
    <row r="789">
      <c r="B789" s="20" t="s">
        <v>15</v>
      </c>
      <c r="C789" s="4"/>
      <c r="D789" s="5"/>
      <c r="E789" s="9">
        <f>SUM(E779:E788)</f>
        <v>0</v>
      </c>
      <c r="F789" s="12"/>
      <c r="G789" s="16">
        <f>E796+G746</f>
        <v>0</v>
      </c>
      <c r="H789" s="5"/>
    </row>
    <row r="790">
      <c r="B790" s="16"/>
      <c r="C790" s="4"/>
      <c r="D790" s="4"/>
      <c r="E790" s="4"/>
      <c r="F790" s="5"/>
      <c r="G790" s="21" t="s">
        <v>16</v>
      </c>
      <c r="H790" s="5"/>
      <c r="I790" s="1"/>
    </row>
    <row r="791">
      <c r="B791" s="22" t="s">
        <v>17</v>
      </c>
      <c r="C791" s="4"/>
      <c r="D791" s="4"/>
      <c r="E791" s="4"/>
      <c r="F791" s="5"/>
      <c r="G791" s="16">
        <f>E802+G748-SUMIF(C793:C795,"Reimbursement",E793:E795)</f>
        <v>0</v>
      </c>
      <c r="H791" s="5"/>
    </row>
    <row r="792">
      <c r="B792" s="9" t="s">
        <v>2</v>
      </c>
      <c r="C792" s="23" t="s">
        <v>18</v>
      </c>
      <c r="D792" s="20" t="s">
        <v>4</v>
      </c>
      <c r="E792" s="9" t="s">
        <v>5</v>
      </c>
      <c r="F792" s="9" t="s">
        <v>6</v>
      </c>
      <c r="G792" s="24" t="s">
        <v>19</v>
      </c>
      <c r="H792" s="5"/>
    </row>
    <row r="793">
      <c r="B793" s="12">
        <v>1.0</v>
      </c>
      <c r="C793" s="28"/>
      <c r="D793" s="12"/>
      <c r="E793" s="12"/>
      <c r="F793" s="12"/>
      <c r="G793" s="26">
        <f>E808+G750</f>
        <v>0</v>
      </c>
      <c r="H793" s="5"/>
    </row>
    <row r="794">
      <c r="B794" s="12">
        <v>2.0</v>
      </c>
      <c r="C794" s="28"/>
      <c r="D794" s="12"/>
      <c r="E794" s="12"/>
      <c r="F794" s="12"/>
      <c r="G794" s="27"/>
      <c r="H794" s="8"/>
    </row>
    <row r="795">
      <c r="B795" s="12">
        <v>3.0</v>
      </c>
      <c r="C795" s="28"/>
      <c r="D795" s="12"/>
      <c r="E795" s="12"/>
      <c r="F795" s="12"/>
      <c r="G795" s="29"/>
      <c r="H795" s="30"/>
    </row>
    <row r="796">
      <c r="B796" s="20" t="s">
        <v>15</v>
      </c>
      <c r="C796" s="4"/>
      <c r="D796" s="5"/>
      <c r="E796" s="9">
        <f>SUM(E793:E795)</f>
        <v>0</v>
      </c>
      <c r="F796" s="12"/>
      <c r="G796" s="29"/>
      <c r="H796" s="30"/>
    </row>
    <row r="797">
      <c r="B797" s="31" t="s">
        <v>20</v>
      </c>
      <c r="C797" s="4"/>
      <c r="D797" s="4"/>
      <c r="E797" s="4"/>
      <c r="F797" s="5"/>
      <c r="G797" s="29"/>
      <c r="H797" s="30"/>
    </row>
    <row r="798">
      <c r="B798" s="9" t="s">
        <v>2</v>
      </c>
      <c r="C798" s="23" t="s">
        <v>21</v>
      </c>
      <c r="D798" s="20" t="s">
        <v>4</v>
      </c>
      <c r="E798" s="9" t="s">
        <v>5</v>
      </c>
      <c r="F798" s="9" t="s">
        <v>6</v>
      </c>
      <c r="G798" s="29"/>
      <c r="H798" s="30"/>
    </row>
    <row r="799">
      <c r="B799" s="12">
        <v>1.0</v>
      </c>
      <c r="C799" s="28"/>
      <c r="D799" s="12"/>
      <c r="E799" s="12"/>
      <c r="F799" s="12"/>
      <c r="G799" s="29"/>
      <c r="H799" s="30"/>
    </row>
    <row r="800">
      <c r="B800" s="12">
        <v>2.0</v>
      </c>
      <c r="C800" s="13"/>
      <c r="D800" s="12"/>
      <c r="E800" s="12"/>
      <c r="F800" s="12"/>
      <c r="G800" s="29"/>
      <c r="H800" s="30"/>
    </row>
    <row r="801">
      <c r="B801" s="12">
        <v>3.0</v>
      </c>
      <c r="C801" s="13"/>
      <c r="D801" s="12"/>
      <c r="E801" s="12"/>
      <c r="F801" s="12"/>
      <c r="G801" s="29"/>
      <c r="H801" s="30"/>
    </row>
    <row r="802">
      <c r="B802" s="20" t="s">
        <v>15</v>
      </c>
      <c r="C802" s="4"/>
      <c r="D802" s="5"/>
      <c r="E802" s="9">
        <f>SUM(E799:E801)</f>
        <v>0</v>
      </c>
      <c r="F802" s="12"/>
      <c r="G802" s="29"/>
      <c r="H802" s="30"/>
    </row>
    <row r="803">
      <c r="B803" s="32" t="s">
        <v>22</v>
      </c>
      <c r="C803" s="4"/>
      <c r="D803" s="4"/>
      <c r="E803" s="4"/>
      <c r="F803" s="5"/>
      <c r="G803" s="29"/>
      <c r="H803" s="30"/>
    </row>
    <row r="804">
      <c r="B804" s="9" t="s">
        <v>2</v>
      </c>
      <c r="C804" s="23" t="s">
        <v>23</v>
      </c>
      <c r="D804" s="20" t="s">
        <v>4</v>
      </c>
      <c r="E804" s="9" t="s">
        <v>5</v>
      </c>
      <c r="F804" s="9" t="s">
        <v>6</v>
      </c>
      <c r="G804" s="29"/>
      <c r="H804" s="30"/>
    </row>
    <row r="805">
      <c r="B805" s="12">
        <v>1.0</v>
      </c>
      <c r="C805" s="28"/>
      <c r="D805" s="12"/>
      <c r="E805" s="12"/>
      <c r="F805" s="12"/>
      <c r="G805" s="29"/>
      <c r="H805" s="30"/>
    </row>
    <row r="806">
      <c r="B806" s="12">
        <v>2.0</v>
      </c>
      <c r="C806" s="13"/>
      <c r="D806" s="12"/>
      <c r="E806" s="12"/>
      <c r="F806" s="12"/>
      <c r="G806" s="29"/>
      <c r="H806" s="30"/>
    </row>
    <row r="807">
      <c r="B807" s="12">
        <v>3.0</v>
      </c>
      <c r="C807" s="13"/>
      <c r="D807" s="12"/>
      <c r="E807" s="12"/>
      <c r="F807" s="12"/>
      <c r="G807" s="29"/>
      <c r="H807" s="30"/>
    </row>
    <row r="808">
      <c r="B808" s="20" t="s">
        <v>15</v>
      </c>
      <c r="C808" s="4"/>
      <c r="D808" s="5"/>
      <c r="E808" s="9">
        <f>SUM(E805:E807)</f>
        <v>0</v>
      </c>
      <c r="F808" s="12"/>
      <c r="G808" s="29"/>
      <c r="H808" s="30"/>
    </row>
    <row r="809">
      <c r="B809" s="32" t="s">
        <v>24</v>
      </c>
      <c r="C809" s="4"/>
      <c r="D809" s="4"/>
      <c r="E809" s="4"/>
      <c r="F809" s="5"/>
      <c r="G809" s="29"/>
      <c r="H809" s="30"/>
    </row>
    <row r="810">
      <c r="B810" s="9" t="s">
        <v>2</v>
      </c>
      <c r="C810" s="33" t="s">
        <v>25</v>
      </c>
      <c r="D810" s="33" t="s">
        <v>26</v>
      </c>
      <c r="E810" s="9" t="s">
        <v>5</v>
      </c>
      <c r="F810" s="9" t="s">
        <v>6</v>
      </c>
      <c r="G810" s="29"/>
      <c r="H810" s="30"/>
    </row>
    <row r="811">
      <c r="B811" s="12">
        <v>1.0</v>
      </c>
      <c r="C811" s="13"/>
      <c r="D811" s="13"/>
      <c r="E811" s="12"/>
      <c r="F811" s="12"/>
      <c r="G811" s="29"/>
      <c r="H811" s="30"/>
    </row>
    <row r="812">
      <c r="B812" s="12">
        <v>2.0</v>
      </c>
      <c r="C812" s="13"/>
      <c r="D812" s="13"/>
      <c r="E812" s="12"/>
      <c r="F812" s="12"/>
      <c r="G812" s="29"/>
      <c r="H812" s="30"/>
    </row>
    <row r="813">
      <c r="B813" s="12">
        <v>3.0</v>
      </c>
      <c r="C813" s="12"/>
      <c r="D813" s="12"/>
      <c r="E813" s="12"/>
      <c r="F813" s="12"/>
      <c r="G813" s="29"/>
      <c r="H813" s="30"/>
    </row>
    <row r="814">
      <c r="B814" s="12">
        <v>4.0</v>
      </c>
      <c r="C814" s="12"/>
      <c r="D814" s="12"/>
      <c r="E814" s="12"/>
      <c r="F814" s="12"/>
      <c r="G814" s="29"/>
      <c r="H814" s="30"/>
    </row>
    <row r="815">
      <c r="B815" s="12">
        <v>5.0</v>
      </c>
      <c r="C815" s="12"/>
      <c r="D815" s="12"/>
      <c r="E815" s="12"/>
      <c r="F815" s="12"/>
      <c r="G815" s="29"/>
      <c r="H815" s="30"/>
    </row>
    <row r="816">
      <c r="B816" s="12">
        <v>6.0</v>
      </c>
      <c r="C816" s="12"/>
      <c r="D816" s="12"/>
      <c r="E816" s="12"/>
      <c r="F816" s="12"/>
      <c r="G816" s="10"/>
      <c r="H816" s="11"/>
    </row>
    <row r="817">
      <c r="B817" s="34"/>
    </row>
    <row r="819">
      <c r="A819" s="1"/>
      <c r="B819" s="3">
        <v>45797.0</v>
      </c>
      <c r="C819" s="4"/>
      <c r="D819" s="4"/>
      <c r="E819" s="4"/>
      <c r="F819" s="4"/>
      <c r="G819" s="4"/>
      <c r="H819" s="5"/>
    </row>
    <row r="820">
      <c r="B820" s="6" t="s">
        <v>0</v>
      </c>
      <c r="C820" s="4"/>
      <c r="D820" s="4"/>
      <c r="E820" s="4"/>
      <c r="F820" s="5"/>
      <c r="G820" s="7" t="s">
        <v>1</v>
      </c>
      <c r="H820" s="8"/>
    </row>
    <row r="821">
      <c r="B821" s="9" t="s">
        <v>2</v>
      </c>
      <c r="C821" s="9" t="s">
        <v>3</v>
      </c>
      <c r="D821" s="9" t="s">
        <v>4</v>
      </c>
      <c r="E821" s="9" t="s">
        <v>5</v>
      </c>
      <c r="F821" s="9" t="s">
        <v>6</v>
      </c>
      <c r="G821" s="10"/>
      <c r="H821" s="11"/>
    </row>
    <row r="822">
      <c r="B822" s="12">
        <v>1.0</v>
      </c>
      <c r="C822" s="13"/>
      <c r="D822" s="13"/>
      <c r="E822" s="13"/>
      <c r="F822" s="12"/>
      <c r="G822" s="14" t="s">
        <v>7</v>
      </c>
      <c r="H822" s="15">
        <f>H779 - SUMIF(F822:F831, "SR A/C - HDFC", E822:E831)-SUMIF(F848:F850, "SR A/C - HDFC", E848:E850)-SUMIF(F842:F844, "SR A/C - HDFC", E842:E844)+SUMIF(F836:F838, "SR A/C - HDFC", E836:E838)+SUMIF(F854:F859, "SR A/C - HDFC", E854:E859)</f>
        <v>3303.73</v>
      </c>
    </row>
    <row r="823">
      <c r="B823" s="12">
        <v>2.0</v>
      </c>
      <c r="C823" s="12"/>
      <c r="D823" s="12"/>
      <c r="E823" s="12"/>
      <c r="F823" s="12"/>
      <c r="G823" s="14" t="s">
        <v>8</v>
      </c>
      <c r="H823" s="15">
        <f>H780 - SUMIF(F822:F831, "DP A/C - Salary", E822:E831)-SUMIF(F848:F850, "DP A/C - Salary", E848:E850)-SUMIF(F842:F844, "DP A/C - Salary", E842:E844)+SUMIF(F836:F838, "DP A/C - Salary", E836:E838)+SUMIF(F854:F859, "DP A/C - Salary", E854:E859)</f>
        <v>5928</v>
      </c>
    </row>
    <row r="824">
      <c r="B824" s="12">
        <v>3.0</v>
      </c>
      <c r="C824" s="12"/>
      <c r="D824" s="12"/>
      <c r="E824" s="12"/>
      <c r="F824" s="12"/>
      <c r="G824" s="14" t="s">
        <v>9</v>
      </c>
      <c r="H824" s="15">
        <f>H781 - SUMIF(F822:F831, "SR CASH", E822:E831)-SUMIF(F848:F850, "SR CASH", E848:E850)-SUMIF(F842:F844, "SR CASH", E842:E844)+SUMIF(F836:F838, "SR CASH", E836:E838)+SUMIF(F854:F859, "SR CASH", E854:E859)</f>
        <v>1633</v>
      </c>
    </row>
    <row r="825">
      <c r="B825" s="12">
        <v>4.0</v>
      </c>
      <c r="C825" s="12"/>
      <c r="D825" s="12"/>
      <c r="E825" s="12"/>
      <c r="F825" s="12"/>
      <c r="G825" s="14" t="s">
        <v>10</v>
      </c>
      <c r="H825" s="15">
        <f>H782 - SUMIF(F822:F831, "DP CASH", E822:E831)-SUMIF(F848:F850, "DP CASH", E848:E850)-SUMIF(F842:F844, "DP CASH", E842:E844)+SUMIF(F836:F838, "DP CASH", E836:E838)+SUMIF(F854:F859, "DP CASH", E854:E859)</f>
        <v>839</v>
      </c>
    </row>
    <row r="826">
      <c r="B826" s="12">
        <v>5.0</v>
      </c>
      <c r="C826" s="12"/>
      <c r="D826" s="12"/>
      <c r="E826" s="12"/>
      <c r="F826" s="12"/>
      <c r="G826" s="14" t="s">
        <v>11</v>
      </c>
      <c r="H826" s="15">
        <f>H783 - SUMIF(F822:F831, "SR A/C - TDCC", E822:E831)-SUMIF(F848:F850, "SR A/C - TDCC", E848:E850)-SUMIF(F842:F844, "SR A/C - TDCC", E842:E844)+SUMIF(F836:F838, "SR A/C - TDCC", E836:E838)+SUMIF(F854:F859, "SR A/C - TDCC", E854:E859)</f>
        <v>106373.4</v>
      </c>
    </row>
    <row r="827">
      <c r="B827" s="12">
        <v>6.0</v>
      </c>
      <c r="C827" s="12"/>
      <c r="D827" s="12"/>
      <c r="E827" s="12"/>
      <c r="F827" s="12"/>
      <c r="G827" s="14" t="s">
        <v>12</v>
      </c>
      <c r="H827" s="15">
        <f>H784 - SUMIF(F822:F831, "DP A/C - IPPB", E822:E831)-SUMIF(F848:F850, "DP A/C - IPPB", E848:E850)-SUMIF(F842:F844, "DP A/C - IPPB", E842:E844)+SUMIF(F836:F838, "DP A/C - IPPB", E836:E838)+SUMIF(F854:F859, "DP A/C - IPPB", E854:E859)</f>
        <v>50</v>
      </c>
    </row>
    <row r="828">
      <c r="B828" s="12">
        <v>7.0</v>
      </c>
      <c r="C828" s="12"/>
      <c r="D828" s="12"/>
      <c r="E828" s="12"/>
      <c r="F828" s="12"/>
      <c r="G828" s="16"/>
      <c r="H828" s="5"/>
    </row>
    <row r="829">
      <c r="B829" s="12">
        <v>8.0</v>
      </c>
      <c r="C829" s="12"/>
      <c r="D829" s="12"/>
      <c r="E829" s="12"/>
      <c r="F829" s="12"/>
      <c r="G829" s="17" t="s">
        <v>13</v>
      </c>
      <c r="H829" s="5"/>
    </row>
    <row r="830">
      <c r="B830" s="12">
        <v>9.0</v>
      </c>
      <c r="C830" s="12"/>
      <c r="D830" s="12"/>
      <c r="E830" s="12"/>
      <c r="F830" s="12"/>
      <c r="G830" s="18">
        <f>E832+G787</f>
        <v>0</v>
      </c>
      <c r="H830" s="5"/>
    </row>
    <row r="831">
      <c r="B831" s="12">
        <v>10.0</v>
      </c>
      <c r="C831" s="12"/>
      <c r="D831" s="12"/>
      <c r="E831" s="12"/>
      <c r="F831" s="12"/>
      <c r="G831" s="19" t="s">
        <v>14</v>
      </c>
      <c r="H831" s="5"/>
    </row>
    <row r="832">
      <c r="B832" s="20" t="s">
        <v>15</v>
      </c>
      <c r="C832" s="4"/>
      <c r="D832" s="5"/>
      <c r="E832" s="9">
        <f>SUM(E822:E831)</f>
        <v>0</v>
      </c>
      <c r="F832" s="12"/>
      <c r="G832" s="16">
        <f>E839+G789</f>
        <v>0</v>
      </c>
      <c r="H832" s="5"/>
    </row>
    <row r="833">
      <c r="B833" s="16"/>
      <c r="C833" s="4"/>
      <c r="D833" s="4"/>
      <c r="E833" s="4"/>
      <c r="F833" s="5"/>
      <c r="G833" s="21" t="s">
        <v>16</v>
      </c>
      <c r="H833" s="5"/>
      <c r="I833" s="1"/>
    </row>
    <row r="834">
      <c r="B834" s="22" t="s">
        <v>17</v>
      </c>
      <c r="C834" s="4"/>
      <c r="D834" s="4"/>
      <c r="E834" s="4"/>
      <c r="F834" s="5"/>
      <c r="G834" s="16">
        <f>E845+G791-SUMIF(C836:C838,"Reimbursement",E836:E838)</f>
        <v>0</v>
      </c>
      <c r="H834" s="5"/>
    </row>
    <row r="835">
      <c r="B835" s="9" t="s">
        <v>2</v>
      </c>
      <c r="C835" s="23" t="s">
        <v>18</v>
      </c>
      <c r="D835" s="20" t="s">
        <v>4</v>
      </c>
      <c r="E835" s="9" t="s">
        <v>5</v>
      </c>
      <c r="F835" s="9" t="s">
        <v>6</v>
      </c>
      <c r="G835" s="24" t="s">
        <v>19</v>
      </c>
      <c r="H835" s="5"/>
    </row>
    <row r="836">
      <c r="B836" s="12">
        <v>1.0</v>
      </c>
      <c r="C836" s="28"/>
      <c r="D836" s="12"/>
      <c r="E836" s="12"/>
      <c r="F836" s="12"/>
      <c r="G836" s="26">
        <f>E851+G793</f>
        <v>0</v>
      </c>
      <c r="H836" s="5"/>
    </row>
    <row r="837">
      <c r="B837" s="12">
        <v>2.0</v>
      </c>
      <c r="C837" s="28"/>
      <c r="D837" s="12"/>
      <c r="E837" s="12"/>
      <c r="F837" s="12"/>
      <c r="G837" s="27"/>
      <c r="H837" s="8"/>
    </row>
    <row r="838">
      <c r="B838" s="12">
        <v>3.0</v>
      </c>
      <c r="C838" s="28"/>
      <c r="D838" s="12"/>
      <c r="E838" s="12"/>
      <c r="F838" s="12"/>
      <c r="G838" s="29"/>
      <c r="H838" s="30"/>
    </row>
    <row r="839">
      <c r="B839" s="20" t="s">
        <v>15</v>
      </c>
      <c r="C839" s="4"/>
      <c r="D839" s="5"/>
      <c r="E839" s="9">
        <f>SUM(E836:E838)</f>
        <v>0</v>
      </c>
      <c r="F839" s="12"/>
      <c r="G839" s="29"/>
      <c r="H839" s="30"/>
    </row>
    <row r="840">
      <c r="B840" s="31" t="s">
        <v>20</v>
      </c>
      <c r="C840" s="4"/>
      <c r="D840" s="4"/>
      <c r="E840" s="4"/>
      <c r="F840" s="5"/>
      <c r="G840" s="29"/>
      <c r="H840" s="30"/>
    </row>
    <row r="841">
      <c r="B841" s="9" t="s">
        <v>2</v>
      </c>
      <c r="C841" s="23" t="s">
        <v>21</v>
      </c>
      <c r="D841" s="20" t="s">
        <v>4</v>
      </c>
      <c r="E841" s="9" t="s">
        <v>5</v>
      </c>
      <c r="F841" s="9" t="s">
        <v>6</v>
      </c>
      <c r="G841" s="29"/>
      <c r="H841" s="30"/>
    </row>
    <row r="842">
      <c r="B842" s="12">
        <v>1.0</v>
      </c>
      <c r="C842" s="28"/>
      <c r="D842" s="12"/>
      <c r="E842" s="12"/>
      <c r="F842" s="12"/>
      <c r="G842" s="29"/>
      <c r="H842" s="30"/>
    </row>
    <row r="843">
      <c r="B843" s="12">
        <v>2.0</v>
      </c>
      <c r="C843" s="13"/>
      <c r="D843" s="12"/>
      <c r="E843" s="12"/>
      <c r="F843" s="12"/>
      <c r="G843" s="29"/>
      <c r="H843" s="30"/>
    </row>
    <row r="844">
      <c r="B844" s="12">
        <v>3.0</v>
      </c>
      <c r="C844" s="13"/>
      <c r="D844" s="12"/>
      <c r="E844" s="12"/>
      <c r="F844" s="12"/>
      <c r="G844" s="29"/>
      <c r="H844" s="30"/>
    </row>
    <row r="845">
      <c r="B845" s="20" t="s">
        <v>15</v>
      </c>
      <c r="C845" s="4"/>
      <c r="D845" s="5"/>
      <c r="E845" s="9">
        <f>SUM(E842:E844)</f>
        <v>0</v>
      </c>
      <c r="F845" s="12"/>
      <c r="G845" s="29"/>
      <c r="H845" s="30"/>
    </row>
    <row r="846">
      <c r="B846" s="32" t="s">
        <v>22</v>
      </c>
      <c r="C846" s="4"/>
      <c r="D846" s="4"/>
      <c r="E846" s="4"/>
      <c r="F846" s="5"/>
      <c r="G846" s="29"/>
      <c r="H846" s="30"/>
    </row>
    <row r="847">
      <c r="B847" s="9" t="s">
        <v>2</v>
      </c>
      <c r="C847" s="23" t="s">
        <v>23</v>
      </c>
      <c r="D847" s="20" t="s">
        <v>4</v>
      </c>
      <c r="E847" s="9" t="s">
        <v>5</v>
      </c>
      <c r="F847" s="9" t="s">
        <v>6</v>
      </c>
      <c r="G847" s="29"/>
      <c r="H847" s="30"/>
    </row>
    <row r="848">
      <c r="B848" s="12">
        <v>1.0</v>
      </c>
      <c r="C848" s="28"/>
      <c r="D848" s="12"/>
      <c r="E848" s="12"/>
      <c r="F848" s="12"/>
      <c r="G848" s="29"/>
      <c r="H848" s="30"/>
    </row>
    <row r="849">
      <c r="B849" s="12">
        <v>2.0</v>
      </c>
      <c r="C849" s="13"/>
      <c r="D849" s="12"/>
      <c r="E849" s="12"/>
      <c r="F849" s="12"/>
      <c r="G849" s="29"/>
      <c r="H849" s="30"/>
    </row>
    <row r="850">
      <c r="B850" s="12">
        <v>3.0</v>
      </c>
      <c r="C850" s="13"/>
      <c r="D850" s="12"/>
      <c r="E850" s="12"/>
      <c r="F850" s="12"/>
      <c r="G850" s="29"/>
      <c r="H850" s="30"/>
    </row>
    <row r="851">
      <c r="B851" s="20" t="s">
        <v>15</v>
      </c>
      <c r="C851" s="4"/>
      <c r="D851" s="5"/>
      <c r="E851" s="9">
        <f>SUM(E848:E850)</f>
        <v>0</v>
      </c>
      <c r="F851" s="12"/>
      <c r="G851" s="29"/>
      <c r="H851" s="30"/>
    </row>
    <row r="852">
      <c r="B852" s="32" t="s">
        <v>24</v>
      </c>
      <c r="C852" s="4"/>
      <c r="D852" s="4"/>
      <c r="E852" s="4"/>
      <c r="F852" s="5"/>
      <c r="G852" s="29"/>
      <c r="H852" s="30"/>
    </row>
    <row r="853">
      <c r="B853" s="9" t="s">
        <v>2</v>
      </c>
      <c r="C853" s="33" t="s">
        <v>25</v>
      </c>
      <c r="D853" s="33" t="s">
        <v>26</v>
      </c>
      <c r="E853" s="9" t="s">
        <v>5</v>
      </c>
      <c r="F853" s="9" t="s">
        <v>6</v>
      </c>
      <c r="G853" s="29"/>
      <c r="H853" s="30"/>
    </row>
    <row r="854">
      <c r="B854" s="12">
        <v>1.0</v>
      </c>
      <c r="C854" s="13"/>
      <c r="D854" s="13"/>
      <c r="E854" s="12"/>
      <c r="F854" s="12"/>
      <c r="G854" s="29"/>
      <c r="H854" s="30"/>
    </row>
    <row r="855">
      <c r="B855" s="12">
        <v>2.0</v>
      </c>
      <c r="C855" s="13"/>
      <c r="D855" s="13"/>
      <c r="E855" s="12"/>
      <c r="F855" s="12"/>
      <c r="G855" s="29"/>
      <c r="H855" s="30"/>
    </row>
    <row r="856">
      <c r="B856" s="12">
        <v>3.0</v>
      </c>
      <c r="C856" s="12"/>
      <c r="D856" s="12"/>
      <c r="E856" s="12"/>
      <c r="F856" s="12"/>
      <c r="G856" s="29"/>
      <c r="H856" s="30"/>
    </row>
    <row r="857">
      <c r="B857" s="12">
        <v>4.0</v>
      </c>
      <c r="C857" s="12"/>
      <c r="D857" s="12"/>
      <c r="E857" s="12"/>
      <c r="F857" s="12"/>
      <c r="G857" s="29"/>
      <c r="H857" s="30"/>
    </row>
    <row r="858">
      <c r="B858" s="12">
        <v>5.0</v>
      </c>
      <c r="C858" s="12"/>
      <c r="D858" s="12"/>
      <c r="E858" s="12"/>
      <c r="F858" s="12"/>
      <c r="G858" s="29"/>
      <c r="H858" s="30"/>
    </row>
    <row r="859">
      <c r="B859" s="12">
        <v>6.0</v>
      </c>
      <c r="C859" s="12"/>
      <c r="D859" s="12"/>
      <c r="E859" s="12"/>
      <c r="F859" s="12"/>
      <c r="G859" s="10"/>
      <c r="H859" s="11"/>
    </row>
    <row r="860">
      <c r="B860" s="34"/>
    </row>
    <row r="862">
      <c r="A862" s="1"/>
      <c r="B862" s="3">
        <v>45798.0</v>
      </c>
      <c r="C862" s="4"/>
      <c r="D862" s="4"/>
      <c r="E862" s="4"/>
      <c r="F862" s="4"/>
      <c r="G862" s="4"/>
      <c r="H862" s="5"/>
    </row>
    <row r="863">
      <c r="B863" s="6" t="s">
        <v>0</v>
      </c>
      <c r="C863" s="4"/>
      <c r="D863" s="4"/>
      <c r="E863" s="4"/>
      <c r="F863" s="5"/>
      <c r="G863" s="7" t="s">
        <v>1</v>
      </c>
      <c r="H863" s="8"/>
    </row>
    <row r="864">
      <c r="B864" s="9" t="s">
        <v>2</v>
      </c>
      <c r="C864" s="9" t="s">
        <v>3</v>
      </c>
      <c r="D864" s="9" t="s">
        <v>4</v>
      </c>
      <c r="E864" s="9" t="s">
        <v>5</v>
      </c>
      <c r="F864" s="9" t="s">
        <v>6</v>
      </c>
      <c r="G864" s="10"/>
      <c r="H864" s="11"/>
    </row>
    <row r="865">
      <c r="B865" s="12">
        <v>1.0</v>
      </c>
      <c r="C865" s="13"/>
      <c r="D865" s="13"/>
      <c r="E865" s="13"/>
      <c r="F865" s="12"/>
      <c r="G865" s="14" t="s">
        <v>7</v>
      </c>
      <c r="H865" s="15">
        <f>H822 - SUMIF(F865:F874, "SR A/C - HDFC", E865:E874)-SUMIF(F891:F893, "SR A/C - HDFC", E891:E893)-SUMIF(F885:F887, "SR A/C - HDFC", E885:E887)+SUMIF(F879:F881, "SR A/C - HDFC", E879:E881)+SUMIF(F897:F902, "SR A/C - HDFC", E897:E902)</f>
        <v>3303.73</v>
      </c>
    </row>
    <row r="866">
      <c r="B866" s="12">
        <v>2.0</v>
      </c>
      <c r="C866" s="13"/>
      <c r="D866" s="13"/>
      <c r="E866" s="13"/>
      <c r="F866" s="13"/>
      <c r="G866" s="14" t="s">
        <v>8</v>
      </c>
      <c r="H866" s="15">
        <f>H823 - SUMIF(F865:F874, "DP A/C - Salary", E865:E874)-SUMIF(F891:F893, "DP A/C - Salary", E891:E893)-SUMIF(F885:F887, "DP A/C - Salary", E885:E887)+SUMIF(F879:F881, "DP A/C - Salary", E879:E881)+SUMIF(F897:F902, "DP A/C - Salary", E897:E902)</f>
        <v>5928</v>
      </c>
    </row>
    <row r="867">
      <c r="B867" s="12">
        <v>3.0</v>
      </c>
      <c r="C867" s="13"/>
      <c r="D867" s="13"/>
      <c r="E867" s="13"/>
      <c r="F867" s="12"/>
      <c r="G867" s="14" t="s">
        <v>9</v>
      </c>
      <c r="H867" s="15">
        <f>H824 - SUMIF(F865:F874, "SR CASH", E865:E874)-SUMIF(F891:F893, "SR CASH", E891:E893)-SUMIF(F885:F887, "SR CASH", E885:E887)+SUMIF(F879:F881, "SR CASH", E879:E881)+SUMIF(F897:F902, "SR CASH", E897:E902)</f>
        <v>1633</v>
      </c>
    </row>
    <row r="868">
      <c r="B868" s="12">
        <v>4.0</v>
      </c>
      <c r="C868" s="12"/>
      <c r="D868" s="12"/>
      <c r="E868" s="12"/>
      <c r="F868" s="12"/>
      <c r="G868" s="14" t="s">
        <v>10</v>
      </c>
      <c r="H868" s="15">
        <f>H825 - SUMIF(F865:F874, "DP CASH", E865:E874)-SUMIF(F891:F893, "DP CASH", E891:E893)-SUMIF(F885:F887, "DP CASH", E885:E887)+SUMIF(F879:F881, "DP CASH", E879:E881)+SUMIF(F897:F902, "DP CASH", E897:E902)</f>
        <v>839</v>
      </c>
    </row>
    <row r="869">
      <c r="B869" s="12">
        <v>5.0</v>
      </c>
      <c r="C869" s="12"/>
      <c r="D869" s="12"/>
      <c r="E869" s="12"/>
      <c r="F869" s="12"/>
      <c r="G869" s="14" t="s">
        <v>11</v>
      </c>
      <c r="H869" s="15">
        <f>H826 - SUMIF(F865:F874, "SR A/C - TDCC", E865:E874)-SUMIF(F891:F893, "SR A/C - TDCC", E891:E893)-SUMIF(F885:F887, "SR A/C - TDCC", E885:E887)+SUMIF(F879:F881, "SR A/C - TDCC", E879:E881)+SUMIF(F897:F902, "SR A/C - TDCC", E897:E902)</f>
        <v>106373.4</v>
      </c>
    </row>
    <row r="870">
      <c r="B870" s="12">
        <v>6.0</v>
      </c>
      <c r="C870" s="12"/>
      <c r="D870" s="12"/>
      <c r="E870" s="12"/>
      <c r="F870" s="12"/>
      <c r="G870" s="14" t="s">
        <v>12</v>
      </c>
      <c r="H870" s="15">
        <f>H827 - SUMIF(F865:F874, "DP A/C - IPPB", E865:E874)-SUMIF(F891:F893, "DP A/C - IPPB", E891:E893)-SUMIF(F885:F887, "DP A/C - IPPB", E885:E887)+SUMIF(F879:F881, "DP A/C - IPPB", E879:E881)+SUMIF(F897:F902, "DP A/C - IPPB", E897:E902)</f>
        <v>50</v>
      </c>
    </row>
    <row r="871">
      <c r="B871" s="12">
        <v>7.0</v>
      </c>
      <c r="C871" s="12"/>
      <c r="D871" s="12"/>
      <c r="E871" s="12"/>
      <c r="F871" s="12"/>
      <c r="G871" s="16"/>
      <c r="H871" s="5"/>
    </row>
    <row r="872">
      <c r="B872" s="12">
        <v>8.0</v>
      </c>
      <c r="C872" s="12"/>
      <c r="D872" s="12"/>
      <c r="E872" s="12"/>
      <c r="F872" s="12"/>
      <c r="G872" s="17" t="s">
        <v>13</v>
      </c>
      <c r="H872" s="5"/>
    </row>
    <row r="873">
      <c r="B873" s="12">
        <v>9.0</v>
      </c>
      <c r="C873" s="12"/>
      <c r="D873" s="12"/>
      <c r="E873" s="12"/>
      <c r="F873" s="12"/>
      <c r="G873" s="18">
        <f>E875+G830</f>
        <v>0</v>
      </c>
      <c r="H873" s="5"/>
    </row>
    <row r="874">
      <c r="B874" s="12">
        <v>10.0</v>
      </c>
      <c r="C874" s="12"/>
      <c r="D874" s="13"/>
      <c r="E874" s="13"/>
      <c r="F874" s="13"/>
      <c r="G874" s="19" t="s">
        <v>14</v>
      </c>
      <c r="H874" s="5"/>
    </row>
    <row r="875">
      <c r="B875" s="20" t="s">
        <v>15</v>
      </c>
      <c r="C875" s="4"/>
      <c r="D875" s="5"/>
      <c r="E875" s="9">
        <f>SUM(E865:E874)</f>
        <v>0</v>
      </c>
      <c r="F875" s="12"/>
      <c r="G875" s="16">
        <f>E882+G832</f>
        <v>0</v>
      </c>
      <c r="H875" s="5"/>
    </row>
    <row r="876">
      <c r="B876" s="16"/>
      <c r="C876" s="4"/>
      <c r="D876" s="4"/>
      <c r="E876" s="4"/>
      <c r="F876" s="5"/>
      <c r="G876" s="21" t="s">
        <v>16</v>
      </c>
      <c r="H876" s="5"/>
      <c r="I876" s="1"/>
    </row>
    <row r="877">
      <c r="B877" s="22" t="s">
        <v>17</v>
      </c>
      <c r="C877" s="4"/>
      <c r="D877" s="4"/>
      <c r="E877" s="4"/>
      <c r="F877" s="5"/>
      <c r="G877" s="16">
        <f>E888+G834-SUMIF(C879:C881,"Reimbursement",E879:E881)</f>
        <v>0</v>
      </c>
      <c r="H877" s="5"/>
    </row>
    <row r="878">
      <c r="B878" s="9" t="s">
        <v>2</v>
      </c>
      <c r="C878" s="23" t="s">
        <v>18</v>
      </c>
      <c r="D878" s="20" t="s">
        <v>4</v>
      </c>
      <c r="E878" s="9" t="s">
        <v>5</v>
      </c>
      <c r="F878" s="9" t="s">
        <v>6</v>
      </c>
      <c r="G878" s="24" t="s">
        <v>19</v>
      </c>
      <c r="H878" s="5"/>
    </row>
    <row r="879">
      <c r="B879" s="12">
        <v>1.0</v>
      </c>
      <c r="C879" s="25"/>
      <c r="D879" s="13"/>
      <c r="E879" s="13"/>
      <c r="F879" s="13"/>
      <c r="G879" s="26">
        <f>E894+G836</f>
        <v>0</v>
      </c>
      <c r="H879" s="5"/>
    </row>
    <row r="880">
      <c r="B880" s="12">
        <v>2.0</v>
      </c>
      <c r="C880" s="28"/>
      <c r="D880" s="12"/>
      <c r="E880" s="12"/>
      <c r="F880" s="12"/>
      <c r="G880" s="27"/>
      <c r="H880" s="8"/>
    </row>
    <row r="881">
      <c r="B881" s="12">
        <v>3.0</v>
      </c>
      <c r="C881" s="28"/>
      <c r="D881" s="12"/>
      <c r="E881" s="12"/>
      <c r="F881" s="12"/>
      <c r="G881" s="29"/>
      <c r="H881" s="30"/>
    </row>
    <row r="882">
      <c r="B882" s="20" t="s">
        <v>15</v>
      </c>
      <c r="C882" s="4"/>
      <c r="D882" s="5"/>
      <c r="E882" s="9">
        <f>SUM(E879:E881)</f>
        <v>0</v>
      </c>
      <c r="F882" s="12"/>
      <c r="G882" s="29"/>
      <c r="H882" s="30"/>
    </row>
    <row r="883">
      <c r="B883" s="31" t="s">
        <v>20</v>
      </c>
      <c r="C883" s="4"/>
      <c r="D883" s="4"/>
      <c r="E883" s="4"/>
      <c r="F883" s="5"/>
      <c r="G883" s="29"/>
      <c r="H883" s="30"/>
    </row>
    <row r="884">
      <c r="B884" s="9" t="s">
        <v>2</v>
      </c>
      <c r="C884" s="23" t="s">
        <v>21</v>
      </c>
      <c r="D884" s="20" t="s">
        <v>4</v>
      </c>
      <c r="E884" s="9" t="s">
        <v>5</v>
      </c>
      <c r="F884" s="9" t="s">
        <v>6</v>
      </c>
      <c r="G884" s="29"/>
      <c r="H884" s="30"/>
    </row>
    <row r="885">
      <c r="B885" s="12">
        <v>1.0</v>
      </c>
      <c r="C885" s="28"/>
      <c r="D885" s="12"/>
      <c r="E885" s="12"/>
      <c r="F885" s="12"/>
      <c r="G885" s="29"/>
      <c r="H885" s="30"/>
    </row>
    <row r="886">
      <c r="B886" s="12">
        <v>2.0</v>
      </c>
      <c r="C886" s="13"/>
      <c r="D886" s="12"/>
      <c r="E886" s="12"/>
      <c r="F886" s="12"/>
      <c r="G886" s="29"/>
      <c r="H886" s="30"/>
    </row>
    <row r="887">
      <c r="B887" s="12">
        <v>3.0</v>
      </c>
      <c r="C887" s="13"/>
      <c r="D887" s="12"/>
      <c r="E887" s="12"/>
      <c r="F887" s="12"/>
      <c r="G887" s="29"/>
      <c r="H887" s="30"/>
    </row>
    <row r="888">
      <c r="B888" s="20" t="s">
        <v>15</v>
      </c>
      <c r="C888" s="4"/>
      <c r="D888" s="5"/>
      <c r="E888" s="9">
        <f>SUM(E885:E887)</f>
        <v>0</v>
      </c>
      <c r="F888" s="12"/>
      <c r="G888" s="29"/>
      <c r="H888" s="30"/>
    </row>
    <row r="889">
      <c r="B889" s="32" t="s">
        <v>22</v>
      </c>
      <c r="C889" s="4"/>
      <c r="D889" s="4"/>
      <c r="E889" s="4"/>
      <c r="F889" s="5"/>
      <c r="G889" s="29"/>
      <c r="H889" s="30"/>
    </row>
    <row r="890">
      <c r="B890" s="9" t="s">
        <v>2</v>
      </c>
      <c r="C890" s="23" t="s">
        <v>23</v>
      </c>
      <c r="D890" s="20" t="s">
        <v>4</v>
      </c>
      <c r="E890" s="9" t="s">
        <v>5</v>
      </c>
      <c r="F890" s="9" t="s">
        <v>6</v>
      </c>
      <c r="G890" s="29"/>
      <c r="H890" s="30"/>
    </row>
    <row r="891">
      <c r="B891" s="12">
        <v>1.0</v>
      </c>
      <c r="C891" s="28"/>
      <c r="D891" s="12"/>
      <c r="E891" s="12"/>
      <c r="F891" s="12"/>
      <c r="G891" s="29"/>
      <c r="H891" s="30"/>
    </row>
    <row r="892">
      <c r="B892" s="12">
        <v>2.0</v>
      </c>
      <c r="C892" s="13"/>
      <c r="D892" s="12"/>
      <c r="E892" s="12"/>
      <c r="F892" s="12"/>
      <c r="G892" s="29"/>
      <c r="H892" s="30"/>
    </row>
    <row r="893">
      <c r="B893" s="12">
        <v>3.0</v>
      </c>
      <c r="C893" s="13"/>
      <c r="D893" s="12"/>
      <c r="E893" s="12"/>
      <c r="F893" s="12"/>
      <c r="G893" s="29"/>
      <c r="H893" s="30"/>
    </row>
    <row r="894">
      <c r="B894" s="20" t="s">
        <v>15</v>
      </c>
      <c r="C894" s="4"/>
      <c r="D894" s="5"/>
      <c r="E894" s="9">
        <f>SUM(E891:E893)</f>
        <v>0</v>
      </c>
      <c r="F894" s="12"/>
      <c r="G894" s="29"/>
      <c r="H894" s="30"/>
    </row>
    <row r="895">
      <c r="B895" s="32" t="s">
        <v>24</v>
      </c>
      <c r="C895" s="4"/>
      <c r="D895" s="4"/>
      <c r="E895" s="4"/>
      <c r="F895" s="5"/>
      <c r="G895" s="29"/>
      <c r="H895" s="30"/>
    </row>
    <row r="896">
      <c r="B896" s="9" t="s">
        <v>2</v>
      </c>
      <c r="C896" s="33" t="s">
        <v>25</v>
      </c>
      <c r="D896" s="33" t="s">
        <v>26</v>
      </c>
      <c r="E896" s="9" t="s">
        <v>5</v>
      </c>
      <c r="F896" s="9" t="s">
        <v>6</v>
      </c>
      <c r="G896" s="29"/>
      <c r="H896" s="30"/>
    </row>
    <row r="897">
      <c r="B897" s="12">
        <v>1.0</v>
      </c>
      <c r="C897" s="13"/>
      <c r="D897" s="13"/>
      <c r="E897" s="12"/>
      <c r="F897" s="12"/>
      <c r="G897" s="29"/>
      <c r="H897" s="30"/>
    </row>
    <row r="898">
      <c r="B898" s="12">
        <v>2.0</v>
      </c>
      <c r="C898" s="13"/>
      <c r="D898" s="13"/>
      <c r="E898" s="12"/>
      <c r="F898" s="12"/>
      <c r="G898" s="29"/>
      <c r="H898" s="30"/>
    </row>
    <row r="899">
      <c r="B899" s="12">
        <v>3.0</v>
      </c>
      <c r="C899" s="12"/>
      <c r="D899" s="12"/>
      <c r="E899" s="12"/>
      <c r="F899" s="12"/>
      <c r="G899" s="29"/>
      <c r="H899" s="30"/>
    </row>
    <row r="900">
      <c r="B900" s="12">
        <v>4.0</v>
      </c>
      <c r="C900" s="12"/>
      <c r="D900" s="12"/>
      <c r="E900" s="12"/>
      <c r="F900" s="12"/>
      <c r="G900" s="29"/>
      <c r="H900" s="30"/>
    </row>
    <row r="901">
      <c r="B901" s="12">
        <v>5.0</v>
      </c>
      <c r="C901" s="12"/>
      <c r="D901" s="12"/>
      <c r="E901" s="12"/>
      <c r="F901" s="12"/>
      <c r="G901" s="29"/>
      <c r="H901" s="30"/>
    </row>
    <row r="902">
      <c r="B902" s="12">
        <v>6.0</v>
      </c>
      <c r="C902" s="12"/>
      <c r="D902" s="12"/>
      <c r="E902" s="12"/>
      <c r="F902" s="12"/>
      <c r="G902" s="10"/>
      <c r="H902" s="11"/>
    </row>
    <row r="903">
      <c r="B903" s="34"/>
    </row>
    <row r="905">
      <c r="A905" s="1"/>
      <c r="B905" s="3">
        <v>45799.0</v>
      </c>
      <c r="C905" s="4"/>
      <c r="D905" s="4"/>
      <c r="E905" s="4"/>
      <c r="F905" s="4"/>
      <c r="G905" s="4"/>
      <c r="H905" s="5"/>
    </row>
    <row r="906">
      <c r="B906" s="6" t="s">
        <v>0</v>
      </c>
      <c r="C906" s="4"/>
      <c r="D906" s="4"/>
      <c r="E906" s="4"/>
      <c r="F906" s="5"/>
      <c r="G906" s="7" t="s">
        <v>1</v>
      </c>
      <c r="H906" s="8"/>
    </row>
    <row r="907">
      <c r="B907" s="9" t="s">
        <v>2</v>
      </c>
      <c r="C907" s="9" t="s">
        <v>3</v>
      </c>
      <c r="D907" s="9" t="s">
        <v>4</v>
      </c>
      <c r="E907" s="9" t="s">
        <v>5</v>
      </c>
      <c r="F907" s="9" t="s">
        <v>6</v>
      </c>
      <c r="G907" s="10"/>
      <c r="H907" s="11"/>
    </row>
    <row r="908">
      <c r="B908" s="12">
        <v>1.0</v>
      </c>
      <c r="C908" s="13"/>
      <c r="D908" s="13"/>
      <c r="E908" s="13"/>
      <c r="F908" s="12"/>
      <c r="G908" s="14" t="s">
        <v>7</v>
      </c>
      <c r="H908" s="15">
        <f>H865 - SUMIF(F908:F917, "SR A/C - HDFC", E908:E917)-SUMIF(F934:F936, "SR A/C - HDFC", E934:E936)-SUMIF(F928:F930, "SR A/C - HDFC", E928:E930)+SUMIF(F922:F924, "SR A/C - HDFC", E922:E924)+SUMIF(F940:F945, "SR A/C - HDFC", E940:E945)</f>
        <v>3303.73</v>
      </c>
    </row>
    <row r="909">
      <c r="B909" s="12">
        <v>2.0</v>
      </c>
      <c r="C909" s="13"/>
      <c r="D909" s="13"/>
      <c r="E909" s="13"/>
      <c r="F909" s="13"/>
      <c r="G909" s="14" t="s">
        <v>8</v>
      </c>
      <c r="H909" s="15">
        <f>H866 - SUMIF(F908:F917, "DP A/C - Salary", E908:E917)-SUMIF(F934:F936, "DP A/C - Salary", E934:E936)-SUMIF(F928:F930, "DP A/C - Salary", E928:E930)+SUMIF(F922:F924, "DP A/C - Salary", E922:E924)+SUMIF(F940:F945, "DP A/C - Salary", E940:E945)</f>
        <v>5928</v>
      </c>
    </row>
    <row r="910">
      <c r="B910" s="12">
        <v>3.0</v>
      </c>
      <c r="C910" s="12"/>
      <c r="D910" s="12"/>
      <c r="E910" s="12"/>
      <c r="F910" s="12"/>
      <c r="G910" s="14" t="s">
        <v>9</v>
      </c>
      <c r="H910" s="15">
        <f>H867 - SUMIF(F908:F917, "SR CASH", E908:E917)-SUMIF(F934:F936, "SR CASH", E934:E936)-SUMIF(F928:F930, "SR CASH", E928:E930)+SUMIF(F922:F924, "SR CASH", E922:E924)+SUMIF(F940:F945, "SR CASH", E940:E945)</f>
        <v>1633</v>
      </c>
    </row>
    <row r="911">
      <c r="B911" s="12">
        <v>4.0</v>
      </c>
      <c r="C911" s="12"/>
      <c r="D911" s="12"/>
      <c r="E911" s="12"/>
      <c r="F911" s="12"/>
      <c r="G911" s="14" t="s">
        <v>10</v>
      </c>
      <c r="H911" s="15">
        <f>H868 - SUMIF(F908:F917, "DP CASH", E908:E917)-SUMIF(F934:F936, "DP CASH", E934:E936)-SUMIF(F928:F930, "DP CASH", E928:E930)+SUMIF(F922:F924, "DP CASH", E922:E924)+SUMIF(F940:F945, "DP CASH", E940:E945)</f>
        <v>839</v>
      </c>
    </row>
    <row r="912">
      <c r="B912" s="12">
        <v>5.0</v>
      </c>
      <c r="C912" s="12"/>
      <c r="D912" s="12"/>
      <c r="E912" s="12"/>
      <c r="F912" s="12"/>
      <c r="G912" s="14" t="s">
        <v>11</v>
      </c>
      <c r="H912" s="15">
        <f>H869 - SUMIF(F908:F917, "SR A/C - TDCC", E908:E917)-SUMIF(F934:F936, "SR A/C - TDCC", E934:E936)-SUMIF(F928:F930, "SR A/C - TDCC", E928:E930)+SUMIF(F922:F924, "SR A/C - TDCC", E922:E924)+SUMIF(F940:F945, "SR A/C - TDCC", E940:E945)</f>
        <v>106373.4</v>
      </c>
    </row>
    <row r="913">
      <c r="B913" s="12">
        <v>6.0</v>
      </c>
      <c r="C913" s="12"/>
      <c r="D913" s="12"/>
      <c r="E913" s="12"/>
      <c r="F913" s="12"/>
      <c r="G913" s="14" t="s">
        <v>12</v>
      </c>
      <c r="H913" s="15">
        <f>H870 - SUMIF(F908:F917, "DP A/C - IPPB", E908:E917)-SUMIF(F934:F936, "DP A/C - IPPB", E934:E936)-SUMIF(F928:F930, "DP A/C - IPPB", E928:E930)+SUMIF(F922:F924, "DP A/C - IPPB", E922:E924)+SUMIF(F940:F945, "DP A/C - IPPB", E940:E945)</f>
        <v>50</v>
      </c>
    </row>
    <row r="914">
      <c r="B914" s="12">
        <v>7.0</v>
      </c>
      <c r="C914" s="12"/>
      <c r="D914" s="12"/>
      <c r="E914" s="12"/>
      <c r="F914" s="12"/>
      <c r="G914" s="16"/>
      <c r="H914" s="5"/>
    </row>
    <row r="915">
      <c r="B915" s="12">
        <v>8.0</v>
      </c>
      <c r="C915" s="12"/>
      <c r="D915" s="12"/>
      <c r="E915" s="12"/>
      <c r="F915" s="12"/>
      <c r="G915" s="17" t="s">
        <v>13</v>
      </c>
      <c r="H915" s="5"/>
    </row>
    <row r="916">
      <c r="B916" s="12">
        <v>9.0</v>
      </c>
      <c r="C916" s="12"/>
      <c r="D916" s="12"/>
      <c r="E916" s="12"/>
      <c r="F916" s="12"/>
      <c r="G916" s="18">
        <f>E918+G873</f>
        <v>0</v>
      </c>
      <c r="H916" s="5"/>
    </row>
    <row r="917">
      <c r="B917" s="12">
        <v>10.0</v>
      </c>
      <c r="C917" s="12"/>
      <c r="D917" s="12"/>
      <c r="E917" s="12"/>
      <c r="F917" s="12"/>
      <c r="G917" s="19" t="s">
        <v>14</v>
      </c>
      <c r="H917" s="5"/>
    </row>
    <row r="918">
      <c r="B918" s="20" t="s">
        <v>15</v>
      </c>
      <c r="C918" s="4"/>
      <c r="D918" s="5"/>
      <c r="E918" s="9">
        <f>SUM(E908:E917)</f>
        <v>0</v>
      </c>
      <c r="F918" s="12"/>
      <c r="G918" s="16">
        <f>E925+G875</f>
        <v>0</v>
      </c>
      <c r="H918" s="5"/>
    </row>
    <row r="919">
      <c r="B919" s="16"/>
      <c r="C919" s="4"/>
      <c r="D919" s="4"/>
      <c r="E919" s="4"/>
      <c r="F919" s="5"/>
      <c r="G919" s="21" t="s">
        <v>16</v>
      </c>
      <c r="H919" s="5"/>
      <c r="I919" s="1"/>
    </row>
    <row r="920">
      <c r="B920" s="22" t="s">
        <v>17</v>
      </c>
      <c r="C920" s="4"/>
      <c r="D920" s="4"/>
      <c r="E920" s="4"/>
      <c r="F920" s="5"/>
      <c r="G920" s="16">
        <f>E931+G877-SUMIF(C922:C924,"Reimbursement",E922:E924)</f>
        <v>0</v>
      </c>
      <c r="H920" s="5"/>
    </row>
    <row r="921">
      <c r="B921" s="9" t="s">
        <v>2</v>
      </c>
      <c r="C921" s="23" t="s">
        <v>18</v>
      </c>
      <c r="D921" s="20" t="s">
        <v>4</v>
      </c>
      <c r="E921" s="9" t="s">
        <v>5</v>
      </c>
      <c r="F921" s="9" t="s">
        <v>6</v>
      </c>
      <c r="G921" s="24" t="s">
        <v>19</v>
      </c>
      <c r="H921" s="5"/>
    </row>
    <row r="922">
      <c r="B922" s="12">
        <v>1.0</v>
      </c>
      <c r="C922" s="28"/>
      <c r="D922" s="12"/>
      <c r="E922" s="12"/>
      <c r="F922" s="12"/>
      <c r="G922" s="26">
        <f>E937+G879</f>
        <v>0</v>
      </c>
      <c r="H922" s="5"/>
    </row>
    <row r="923">
      <c r="B923" s="12">
        <v>2.0</v>
      </c>
      <c r="C923" s="28"/>
      <c r="D923" s="12"/>
      <c r="E923" s="12"/>
      <c r="F923" s="12"/>
      <c r="G923" s="27"/>
      <c r="H923" s="8"/>
    </row>
    <row r="924">
      <c r="B924" s="12">
        <v>3.0</v>
      </c>
      <c r="C924" s="28"/>
      <c r="D924" s="12"/>
      <c r="E924" s="12"/>
      <c r="F924" s="12"/>
      <c r="G924" s="29"/>
      <c r="H924" s="30"/>
    </row>
    <row r="925">
      <c r="B925" s="20" t="s">
        <v>15</v>
      </c>
      <c r="C925" s="4"/>
      <c r="D925" s="5"/>
      <c r="E925" s="9">
        <f>SUM(E922:E924)</f>
        <v>0</v>
      </c>
      <c r="F925" s="12"/>
      <c r="G925" s="29"/>
      <c r="H925" s="30"/>
    </row>
    <row r="926">
      <c r="B926" s="31" t="s">
        <v>20</v>
      </c>
      <c r="C926" s="4"/>
      <c r="D926" s="4"/>
      <c r="E926" s="4"/>
      <c r="F926" s="5"/>
      <c r="G926" s="29"/>
      <c r="H926" s="30"/>
    </row>
    <row r="927">
      <c r="B927" s="9" t="s">
        <v>2</v>
      </c>
      <c r="C927" s="23" t="s">
        <v>21</v>
      </c>
      <c r="D927" s="20" t="s">
        <v>4</v>
      </c>
      <c r="E927" s="9" t="s">
        <v>5</v>
      </c>
      <c r="F927" s="9" t="s">
        <v>6</v>
      </c>
      <c r="G927" s="29"/>
      <c r="H927" s="30"/>
    </row>
    <row r="928">
      <c r="B928" s="12">
        <v>1.0</v>
      </c>
      <c r="C928" s="28"/>
      <c r="D928" s="12"/>
      <c r="E928" s="12"/>
      <c r="F928" s="12"/>
      <c r="G928" s="29"/>
      <c r="H928" s="30"/>
    </row>
    <row r="929">
      <c r="B929" s="12">
        <v>2.0</v>
      </c>
      <c r="C929" s="13"/>
      <c r="D929" s="12"/>
      <c r="E929" s="12"/>
      <c r="F929" s="12"/>
      <c r="G929" s="29"/>
      <c r="H929" s="30"/>
    </row>
    <row r="930">
      <c r="B930" s="12">
        <v>3.0</v>
      </c>
      <c r="C930" s="13"/>
      <c r="D930" s="12"/>
      <c r="E930" s="12"/>
      <c r="F930" s="12"/>
      <c r="G930" s="29"/>
      <c r="H930" s="30"/>
    </row>
    <row r="931">
      <c r="B931" s="20" t="s">
        <v>15</v>
      </c>
      <c r="C931" s="4"/>
      <c r="D931" s="5"/>
      <c r="E931" s="9">
        <f>SUM(E928:E930)</f>
        <v>0</v>
      </c>
      <c r="F931" s="12"/>
      <c r="G931" s="29"/>
      <c r="H931" s="30"/>
    </row>
    <row r="932">
      <c r="B932" s="32" t="s">
        <v>22</v>
      </c>
      <c r="C932" s="4"/>
      <c r="D932" s="4"/>
      <c r="E932" s="4"/>
      <c r="F932" s="5"/>
      <c r="G932" s="29"/>
      <c r="H932" s="30"/>
    </row>
    <row r="933">
      <c r="B933" s="9" t="s">
        <v>2</v>
      </c>
      <c r="C933" s="23" t="s">
        <v>23</v>
      </c>
      <c r="D933" s="20" t="s">
        <v>4</v>
      </c>
      <c r="E933" s="9" t="s">
        <v>5</v>
      </c>
      <c r="F933" s="9" t="s">
        <v>6</v>
      </c>
      <c r="G933" s="29"/>
      <c r="H933" s="30"/>
    </row>
    <row r="934">
      <c r="B934" s="12">
        <v>1.0</v>
      </c>
      <c r="C934" s="28"/>
      <c r="D934" s="12"/>
      <c r="E934" s="12"/>
      <c r="F934" s="12"/>
      <c r="G934" s="29"/>
      <c r="H934" s="30"/>
    </row>
    <row r="935">
      <c r="B935" s="12">
        <v>2.0</v>
      </c>
      <c r="C935" s="13"/>
      <c r="D935" s="12"/>
      <c r="E935" s="12"/>
      <c r="F935" s="12"/>
      <c r="G935" s="29"/>
      <c r="H935" s="30"/>
    </row>
    <row r="936">
      <c r="B936" s="12">
        <v>3.0</v>
      </c>
      <c r="C936" s="13"/>
      <c r="D936" s="12"/>
      <c r="E936" s="12"/>
      <c r="F936" s="12"/>
      <c r="G936" s="29"/>
      <c r="H936" s="30"/>
    </row>
    <row r="937">
      <c r="B937" s="20" t="s">
        <v>15</v>
      </c>
      <c r="C937" s="4"/>
      <c r="D937" s="5"/>
      <c r="E937" s="9">
        <f>SUM(E934:E936)</f>
        <v>0</v>
      </c>
      <c r="F937" s="12"/>
      <c r="G937" s="29"/>
      <c r="H937" s="30"/>
    </row>
    <row r="938">
      <c r="B938" s="32" t="s">
        <v>24</v>
      </c>
      <c r="C938" s="4"/>
      <c r="D938" s="4"/>
      <c r="E938" s="4"/>
      <c r="F938" s="5"/>
      <c r="G938" s="29"/>
      <c r="H938" s="30"/>
    </row>
    <row r="939">
      <c r="B939" s="9" t="s">
        <v>2</v>
      </c>
      <c r="C939" s="33" t="s">
        <v>25</v>
      </c>
      <c r="D939" s="33" t="s">
        <v>26</v>
      </c>
      <c r="E939" s="9" t="s">
        <v>5</v>
      </c>
      <c r="F939" s="9" t="s">
        <v>6</v>
      </c>
      <c r="G939" s="29"/>
      <c r="H939" s="30"/>
    </row>
    <row r="940">
      <c r="B940" s="12">
        <v>1.0</v>
      </c>
      <c r="C940" s="13"/>
      <c r="D940" s="13"/>
      <c r="E940" s="12"/>
      <c r="F940" s="12"/>
      <c r="G940" s="29"/>
      <c r="H940" s="30"/>
    </row>
    <row r="941">
      <c r="B941" s="12">
        <v>2.0</v>
      </c>
      <c r="C941" s="13"/>
      <c r="D941" s="13"/>
      <c r="E941" s="12"/>
      <c r="F941" s="12"/>
      <c r="G941" s="29"/>
      <c r="H941" s="30"/>
    </row>
    <row r="942">
      <c r="B942" s="12">
        <v>3.0</v>
      </c>
      <c r="C942" s="12"/>
      <c r="D942" s="12"/>
      <c r="E942" s="12"/>
      <c r="F942" s="12"/>
      <c r="G942" s="29"/>
      <c r="H942" s="30"/>
    </row>
    <row r="943">
      <c r="B943" s="12">
        <v>4.0</v>
      </c>
      <c r="C943" s="12"/>
      <c r="D943" s="12"/>
      <c r="E943" s="12"/>
      <c r="F943" s="12"/>
      <c r="G943" s="29"/>
      <c r="H943" s="30"/>
    </row>
    <row r="944">
      <c r="B944" s="12">
        <v>5.0</v>
      </c>
      <c r="C944" s="12"/>
      <c r="D944" s="12"/>
      <c r="E944" s="12"/>
      <c r="F944" s="12"/>
      <c r="G944" s="29"/>
      <c r="H944" s="30"/>
    </row>
    <row r="945">
      <c r="B945" s="12">
        <v>6.0</v>
      </c>
      <c r="C945" s="12"/>
      <c r="D945" s="12"/>
      <c r="E945" s="12"/>
      <c r="F945" s="12"/>
      <c r="G945" s="10"/>
      <c r="H945" s="11"/>
    </row>
    <row r="946">
      <c r="B946" s="34"/>
    </row>
    <row r="948">
      <c r="A948" s="1"/>
      <c r="B948" s="3">
        <v>45800.0</v>
      </c>
      <c r="C948" s="4"/>
      <c r="D948" s="4"/>
      <c r="E948" s="4"/>
      <c r="F948" s="4"/>
      <c r="G948" s="4"/>
      <c r="H948" s="5"/>
    </row>
    <row r="949">
      <c r="B949" s="6" t="s">
        <v>0</v>
      </c>
      <c r="C949" s="4"/>
      <c r="D949" s="4"/>
      <c r="E949" s="4"/>
      <c r="F949" s="5"/>
      <c r="G949" s="7" t="s">
        <v>1</v>
      </c>
      <c r="H949" s="8"/>
    </row>
    <row r="950">
      <c r="B950" s="9" t="s">
        <v>2</v>
      </c>
      <c r="C950" s="9" t="s">
        <v>3</v>
      </c>
      <c r="D950" s="9" t="s">
        <v>4</v>
      </c>
      <c r="E950" s="9" t="s">
        <v>5</v>
      </c>
      <c r="F950" s="9" t="s">
        <v>6</v>
      </c>
      <c r="G950" s="10"/>
      <c r="H950" s="11"/>
    </row>
    <row r="951">
      <c r="B951" s="12">
        <v>1.0</v>
      </c>
      <c r="C951" s="13"/>
      <c r="D951" s="13"/>
      <c r="E951" s="13"/>
      <c r="F951" s="12"/>
      <c r="G951" s="14" t="s">
        <v>7</v>
      </c>
      <c r="H951" s="15">
        <f>H908 - SUMIF(F951:F960, "SR A/C - HDFC", E951:E960)-SUMIF(F977:F979, "SR A/C - HDFC", E977:E979)-SUMIF(F971:F973, "SR A/C - HDFC", E971:E973)+SUMIF(F965:F967, "SR A/C - HDFC", E965:E967)+SUMIF(F983:F988, "SR A/C - HDFC", E983:E988)</f>
        <v>3303.73</v>
      </c>
    </row>
    <row r="952">
      <c r="B952" s="12">
        <v>2.0</v>
      </c>
      <c r="C952" s="13"/>
      <c r="D952" s="13"/>
      <c r="E952" s="13"/>
      <c r="F952" s="13"/>
      <c r="G952" s="14" t="s">
        <v>8</v>
      </c>
      <c r="H952" s="15">
        <f>H909 - SUMIF(F951:F960, "DP A/C - Salary", E951:E960)-SUMIF(F977:F979, "DP A/C - Salary", E977:E979)-SUMIF(F971:F973, "DP A/C - Salary", E971:E973)+SUMIF(F965:F967, "DP A/C - Salary", E965:E967)+SUMIF(F983:F988, "DP A/C - Salary", E983:E988)</f>
        <v>5928</v>
      </c>
    </row>
    <row r="953">
      <c r="B953" s="12">
        <v>3.0</v>
      </c>
      <c r="C953" s="13"/>
      <c r="D953" s="13"/>
      <c r="E953" s="13"/>
      <c r="F953" s="13"/>
      <c r="G953" s="14" t="s">
        <v>9</v>
      </c>
      <c r="H953" s="15">
        <f>H910 - SUMIF(F951:F960, "SR CASH", E951:E960)-SUMIF(F977:F979, "SR CASH", E977:E979)-SUMIF(F971:F973, "SR CASH", E971:E973)+SUMIF(F965:F967, "SR CASH", E965:E967)+SUMIF(F983:F988, "SR CASH", E983:E988)</f>
        <v>1633</v>
      </c>
    </row>
    <row r="954">
      <c r="B954" s="12">
        <v>4.0</v>
      </c>
      <c r="C954" s="13"/>
      <c r="D954" s="13"/>
      <c r="E954" s="13"/>
      <c r="F954" s="13"/>
      <c r="G954" s="14" t="s">
        <v>10</v>
      </c>
      <c r="H954" s="15">
        <f>H911 - SUMIF(F951:F960, "DP CASH", E951:E960)-SUMIF(F977:F979, "DP CASH", E977:E979)-SUMIF(F971:F973, "DP CASH", E971:E973)+SUMIF(F965:F967, "DP CASH", E965:E967)+SUMIF(F983:F988, "DP CASH", E983:E988)</f>
        <v>839</v>
      </c>
    </row>
    <row r="955">
      <c r="B955" s="12">
        <v>5.0</v>
      </c>
      <c r="C955" s="12"/>
      <c r="D955" s="12"/>
      <c r="E955" s="12"/>
      <c r="F955" s="12"/>
      <c r="G955" s="14" t="s">
        <v>11</v>
      </c>
      <c r="H955" s="15">
        <f>H912 - SUMIF(F951:F960, "SR A/C - TDCC", E951:E960)-SUMIF(F977:F979, "SR A/C - TDCC", E977:E979)-SUMIF(F971:F973, "SR A/C - TDCC", E971:E973)+SUMIF(F965:F967, "SR A/C - TDCC", E965:E967)+SUMIF(F983:F988, "SR A/C - TDCC", E983:E988)</f>
        <v>106373.4</v>
      </c>
    </row>
    <row r="956">
      <c r="B956" s="12">
        <v>6.0</v>
      </c>
      <c r="C956" s="12"/>
      <c r="D956" s="12"/>
      <c r="E956" s="12"/>
      <c r="F956" s="12"/>
      <c r="G956" s="14" t="s">
        <v>12</v>
      </c>
      <c r="H956" s="15">
        <f>H913 - SUMIF(F951:F960, "DP A/C - IPPB", E951:E960)-SUMIF(F977:F979, "DP A/C - IPPB", E977:E979)-SUMIF(F971:F973, "DP A/C - IPPB", E971:E973)+SUMIF(F965:F967, "DP A/C - IPPB", E965:E967)+SUMIF(F983:F988, "DP A/C - IPPB", E983:E988)</f>
        <v>50</v>
      </c>
    </row>
    <row r="957">
      <c r="B957" s="12">
        <v>7.0</v>
      </c>
      <c r="C957" s="12"/>
      <c r="D957" s="12"/>
      <c r="E957" s="12"/>
      <c r="F957" s="12"/>
      <c r="G957" s="16"/>
      <c r="H957" s="5"/>
    </row>
    <row r="958">
      <c r="B958" s="12">
        <v>8.0</v>
      </c>
      <c r="C958" s="12"/>
      <c r="D958" s="12"/>
      <c r="E958" s="12"/>
      <c r="F958" s="12"/>
      <c r="G958" s="17" t="s">
        <v>13</v>
      </c>
      <c r="H958" s="5"/>
    </row>
    <row r="959">
      <c r="B959" s="12">
        <v>9.0</v>
      </c>
      <c r="C959" s="12"/>
      <c r="D959" s="12"/>
      <c r="E959" s="12"/>
      <c r="F959" s="12"/>
      <c r="G959" s="18">
        <f>E961+G916</f>
        <v>0</v>
      </c>
      <c r="H959" s="5"/>
    </row>
    <row r="960">
      <c r="B960" s="12">
        <v>10.0</v>
      </c>
      <c r="C960" s="12"/>
      <c r="D960" s="12"/>
      <c r="E960" s="12"/>
      <c r="F960" s="12"/>
      <c r="G960" s="19" t="s">
        <v>14</v>
      </c>
      <c r="H960" s="5"/>
    </row>
    <row r="961">
      <c r="B961" s="20" t="s">
        <v>15</v>
      </c>
      <c r="C961" s="4"/>
      <c r="D961" s="5"/>
      <c r="E961" s="9">
        <f>SUM(E951:E960)</f>
        <v>0</v>
      </c>
      <c r="F961" s="12"/>
      <c r="G961" s="16">
        <f>E968+G918</f>
        <v>0</v>
      </c>
      <c r="H961" s="5"/>
    </row>
    <row r="962">
      <c r="B962" s="16"/>
      <c r="C962" s="4"/>
      <c r="D962" s="4"/>
      <c r="E962" s="4"/>
      <c r="F962" s="5"/>
      <c r="G962" s="21" t="s">
        <v>16</v>
      </c>
      <c r="H962" s="5"/>
      <c r="I962" s="1"/>
    </row>
    <row r="963">
      <c r="B963" s="22" t="s">
        <v>17</v>
      </c>
      <c r="C963" s="4"/>
      <c r="D963" s="4"/>
      <c r="E963" s="4"/>
      <c r="F963" s="5"/>
      <c r="G963" s="16">
        <f>E974+G920-SUMIF(C965:C967,"Reimbursement",E965:E967)</f>
        <v>0</v>
      </c>
      <c r="H963" s="5"/>
    </row>
    <row r="964">
      <c r="B964" s="9" t="s">
        <v>2</v>
      </c>
      <c r="C964" s="23" t="s">
        <v>18</v>
      </c>
      <c r="D964" s="20" t="s">
        <v>4</v>
      </c>
      <c r="E964" s="9" t="s">
        <v>5</v>
      </c>
      <c r="F964" s="9" t="s">
        <v>6</v>
      </c>
      <c r="G964" s="24" t="s">
        <v>19</v>
      </c>
      <c r="H964" s="5"/>
    </row>
    <row r="965">
      <c r="B965" s="12">
        <v>1.0</v>
      </c>
      <c r="C965" s="25"/>
      <c r="D965" s="13"/>
      <c r="E965" s="13"/>
      <c r="F965" s="13"/>
      <c r="G965" s="26">
        <f>E980+G922</f>
        <v>0</v>
      </c>
      <c r="H965" s="5"/>
    </row>
    <row r="966">
      <c r="B966" s="12">
        <v>2.0</v>
      </c>
      <c r="C966" s="28"/>
      <c r="D966" s="12"/>
      <c r="E966" s="12"/>
      <c r="F966" s="12"/>
      <c r="G966" s="27"/>
      <c r="H966" s="8"/>
    </row>
    <row r="967">
      <c r="B967" s="12">
        <v>3.0</v>
      </c>
      <c r="C967" s="28"/>
      <c r="D967" s="12"/>
      <c r="E967" s="12"/>
      <c r="F967" s="12"/>
      <c r="G967" s="29"/>
      <c r="H967" s="30"/>
    </row>
    <row r="968">
      <c r="B968" s="20" t="s">
        <v>15</v>
      </c>
      <c r="C968" s="4"/>
      <c r="D968" s="5"/>
      <c r="E968" s="9">
        <f>SUM(E965:E967)</f>
        <v>0</v>
      </c>
      <c r="F968" s="12"/>
      <c r="G968" s="29"/>
      <c r="H968" s="30"/>
    </row>
    <row r="969">
      <c r="B969" s="31" t="s">
        <v>20</v>
      </c>
      <c r="C969" s="4"/>
      <c r="D969" s="4"/>
      <c r="E969" s="4"/>
      <c r="F969" s="5"/>
      <c r="G969" s="29"/>
      <c r="H969" s="30"/>
    </row>
    <row r="970">
      <c r="B970" s="9" t="s">
        <v>2</v>
      </c>
      <c r="C970" s="23" t="s">
        <v>21</v>
      </c>
      <c r="D970" s="20" t="s">
        <v>4</v>
      </c>
      <c r="E970" s="9" t="s">
        <v>5</v>
      </c>
      <c r="F970" s="9" t="s">
        <v>6</v>
      </c>
      <c r="G970" s="29"/>
      <c r="H970" s="30"/>
    </row>
    <row r="971">
      <c r="B971" s="12">
        <v>1.0</v>
      </c>
      <c r="C971" s="28"/>
      <c r="D971" s="12"/>
      <c r="E971" s="12"/>
      <c r="F971" s="12"/>
      <c r="G971" s="29"/>
      <c r="H971" s="30"/>
    </row>
    <row r="972">
      <c r="B972" s="12">
        <v>2.0</v>
      </c>
      <c r="C972" s="13"/>
      <c r="D972" s="12"/>
      <c r="E972" s="12"/>
      <c r="F972" s="12"/>
      <c r="G972" s="29"/>
      <c r="H972" s="30"/>
    </row>
    <row r="973">
      <c r="B973" s="12">
        <v>3.0</v>
      </c>
      <c r="C973" s="13"/>
      <c r="D973" s="12"/>
      <c r="E973" s="12"/>
      <c r="F973" s="12"/>
      <c r="G973" s="29"/>
      <c r="H973" s="30"/>
    </row>
    <row r="974">
      <c r="B974" s="20" t="s">
        <v>15</v>
      </c>
      <c r="C974" s="4"/>
      <c r="D974" s="5"/>
      <c r="E974" s="9">
        <f>SUM(E971:E973)</f>
        <v>0</v>
      </c>
      <c r="F974" s="12"/>
      <c r="G974" s="29"/>
      <c r="H974" s="30"/>
    </row>
    <row r="975">
      <c r="B975" s="32" t="s">
        <v>22</v>
      </c>
      <c r="C975" s="4"/>
      <c r="D975" s="4"/>
      <c r="E975" s="4"/>
      <c r="F975" s="5"/>
      <c r="G975" s="29"/>
      <c r="H975" s="30"/>
    </row>
    <row r="976">
      <c r="B976" s="9" t="s">
        <v>2</v>
      </c>
      <c r="C976" s="23" t="s">
        <v>23</v>
      </c>
      <c r="D976" s="20" t="s">
        <v>4</v>
      </c>
      <c r="E976" s="9" t="s">
        <v>5</v>
      </c>
      <c r="F976" s="9" t="s">
        <v>6</v>
      </c>
      <c r="G976" s="29"/>
      <c r="H976" s="30"/>
    </row>
    <row r="977">
      <c r="B977" s="12">
        <v>1.0</v>
      </c>
      <c r="C977" s="28"/>
      <c r="D977" s="12"/>
      <c r="E977" s="12"/>
      <c r="F977" s="12"/>
      <c r="G977" s="29"/>
      <c r="H977" s="30"/>
    </row>
    <row r="978">
      <c r="B978" s="12">
        <v>2.0</v>
      </c>
      <c r="C978" s="13"/>
      <c r="D978" s="12"/>
      <c r="E978" s="12"/>
      <c r="F978" s="12"/>
      <c r="G978" s="29"/>
      <c r="H978" s="30"/>
    </row>
    <row r="979">
      <c r="B979" s="12">
        <v>3.0</v>
      </c>
      <c r="C979" s="13"/>
      <c r="D979" s="12"/>
      <c r="E979" s="12"/>
      <c r="F979" s="12"/>
      <c r="G979" s="29"/>
      <c r="H979" s="30"/>
    </row>
    <row r="980">
      <c r="B980" s="20" t="s">
        <v>15</v>
      </c>
      <c r="C980" s="4"/>
      <c r="D980" s="5"/>
      <c r="E980" s="9">
        <f>SUM(E977:E979)</f>
        <v>0</v>
      </c>
      <c r="F980" s="12"/>
      <c r="G980" s="29"/>
      <c r="H980" s="30"/>
    </row>
    <row r="981">
      <c r="B981" s="32" t="s">
        <v>24</v>
      </c>
      <c r="C981" s="4"/>
      <c r="D981" s="4"/>
      <c r="E981" s="4"/>
      <c r="F981" s="5"/>
      <c r="G981" s="29"/>
      <c r="H981" s="30"/>
    </row>
    <row r="982">
      <c r="B982" s="9" t="s">
        <v>2</v>
      </c>
      <c r="C982" s="33" t="s">
        <v>25</v>
      </c>
      <c r="D982" s="33" t="s">
        <v>26</v>
      </c>
      <c r="E982" s="9" t="s">
        <v>5</v>
      </c>
      <c r="F982" s="9" t="s">
        <v>6</v>
      </c>
      <c r="G982" s="29"/>
      <c r="H982" s="30"/>
    </row>
    <row r="983">
      <c r="B983" s="12">
        <v>1.0</v>
      </c>
      <c r="C983" s="13"/>
      <c r="D983" s="13"/>
      <c r="E983" s="12"/>
      <c r="F983" s="12"/>
      <c r="G983" s="29"/>
      <c r="H983" s="30"/>
    </row>
    <row r="984">
      <c r="B984" s="12">
        <v>2.0</v>
      </c>
      <c r="C984" s="13"/>
      <c r="D984" s="13"/>
      <c r="E984" s="12"/>
      <c r="F984" s="12"/>
      <c r="G984" s="29"/>
      <c r="H984" s="30"/>
    </row>
    <row r="985">
      <c r="B985" s="12">
        <v>3.0</v>
      </c>
      <c r="C985" s="12"/>
      <c r="D985" s="12"/>
      <c r="E985" s="12"/>
      <c r="F985" s="12"/>
      <c r="G985" s="29"/>
      <c r="H985" s="30"/>
    </row>
    <row r="986">
      <c r="B986" s="12">
        <v>4.0</v>
      </c>
      <c r="C986" s="12"/>
      <c r="D986" s="12"/>
      <c r="E986" s="12"/>
      <c r="F986" s="12"/>
      <c r="G986" s="29"/>
      <c r="H986" s="30"/>
    </row>
    <row r="987">
      <c r="B987" s="12">
        <v>5.0</v>
      </c>
      <c r="C987" s="12"/>
      <c r="D987" s="12"/>
      <c r="E987" s="12"/>
      <c r="F987" s="12"/>
      <c r="G987" s="29"/>
      <c r="H987" s="30"/>
    </row>
    <row r="988">
      <c r="B988" s="12">
        <v>6.0</v>
      </c>
      <c r="C988" s="12"/>
      <c r="D988" s="12"/>
      <c r="E988" s="12"/>
      <c r="F988" s="12"/>
      <c r="G988" s="10"/>
      <c r="H988" s="11"/>
    </row>
    <row r="989">
      <c r="B989" s="34"/>
    </row>
    <row r="991">
      <c r="A991" s="1"/>
      <c r="B991" s="3">
        <v>45801.0</v>
      </c>
      <c r="C991" s="4"/>
      <c r="D991" s="4"/>
      <c r="E991" s="4"/>
      <c r="F991" s="4"/>
      <c r="G991" s="4"/>
      <c r="H991" s="5"/>
    </row>
    <row r="992">
      <c r="B992" s="6" t="s">
        <v>0</v>
      </c>
      <c r="C992" s="4"/>
      <c r="D992" s="4"/>
      <c r="E992" s="4"/>
      <c r="F992" s="5"/>
      <c r="G992" s="7" t="s">
        <v>1</v>
      </c>
      <c r="H992" s="8"/>
    </row>
    <row r="993">
      <c r="B993" s="9" t="s">
        <v>2</v>
      </c>
      <c r="C993" s="9" t="s">
        <v>3</v>
      </c>
      <c r="D993" s="9" t="s">
        <v>4</v>
      </c>
      <c r="E993" s="9" t="s">
        <v>5</v>
      </c>
      <c r="F993" s="9" t="s">
        <v>6</v>
      </c>
      <c r="G993" s="10"/>
      <c r="H993" s="11"/>
    </row>
    <row r="994">
      <c r="B994" s="12">
        <v>1.0</v>
      </c>
      <c r="C994" s="13"/>
      <c r="D994" s="13"/>
      <c r="E994" s="13"/>
      <c r="F994" s="13"/>
      <c r="G994" s="14" t="s">
        <v>7</v>
      </c>
      <c r="H994" s="15">
        <f>H951 - SUMIF(F994:F1003, "SR A/C - HDFC", E994:E1003)-SUMIF(F1020:F1022, "SR A/C - HDFC", E1020:E1022)-SUMIF(F1014:F1016, "SR A/C - HDFC", E1014:E1016)+SUMIF(F1008:F1010, "SR A/C - HDFC", E1008:E1010)+SUMIF(F1026:F1031, "SR A/C - HDFC", E1026:E1031)</f>
        <v>3303.73</v>
      </c>
    </row>
    <row r="995">
      <c r="B995" s="12">
        <v>2.0</v>
      </c>
      <c r="C995" s="12"/>
      <c r="D995" s="12"/>
      <c r="E995" s="12"/>
      <c r="F995" s="12"/>
      <c r="G995" s="14" t="s">
        <v>8</v>
      </c>
      <c r="H995" s="15">
        <f>H952 - SUMIF(F994:F1003, "DP A/C - Salary", E994:E1003)-SUMIF(F1020:F1022, "DP A/C - Salary", E1020:E1022)-SUMIF(F1014:F1016, "DP A/C - Salary", E1014:E1016)+SUMIF(F1008:F1010, "DP A/C - Salary", E1008:E1010)+SUMIF(F1026:F1031, "DP A/C - Salary", E1026:E1031)</f>
        <v>5928</v>
      </c>
    </row>
    <row r="996">
      <c r="B996" s="12">
        <v>3.0</v>
      </c>
      <c r="C996" s="12"/>
      <c r="D996" s="12"/>
      <c r="E996" s="12"/>
      <c r="F996" s="12"/>
      <c r="G996" s="14" t="s">
        <v>9</v>
      </c>
      <c r="H996" s="15">
        <f>H953 - SUMIF(F994:F1003, "SR CASH", E994:E1003)-SUMIF(F1020:F1022, "SR CASH", E1020:E1022)-SUMIF(F1014:F1016, "SR CASH", E1014:E1016)+SUMIF(F1008:F1010, "SR CASH", E1008:E1010)+SUMIF(F1026:F1031, "SR CASH", E1026:E1031)</f>
        <v>1633</v>
      </c>
    </row>
    <row r="997">
      <c r="B997" s="12">
        <v>4.0</v>
      </c>
      <c r="C997" s="12"/>
      <c r="D997" s="12"/>
      <c r="E997" s="12"/>
      <c r="F997" s="12"/>
      <c r="G997" s="14" t="s">
        <v>10</v>
      </c>
      <c r="H997" s="15">
        <f>H954 - SUMIF(F994:F1003, "DP CASH", E994:E1003)-SUMIF(F1020:F1022, "DP CASH", E1020:E1022)-SUMIF(F1014:F1016, "DP CASH", E1014:E1016)+SUMIF(F1008:F1010, "DP CASH", E1008:E1010)+SUMIF(F1026:F1031, "DP CASH", E1026:E1031)</f>
        <v>839</v>
      </c>
    </row>
    <row r="998">
      <c r="B998" s="12">
        <v>5.0</v>
      </c>
      <c r="C998" s="12"/>
      <c r="D998" s="12"/>
      <c r="E998" s="12"/>
      <c r="F998" s="12"/>
      <c r="G998" s="14" t="s">
        <v>11</v>
      </c>
      <c r="H998" s="15">
        <f>H955 - SUMIF(F994:F1003, "SR A/C - TDCC", E994:E1003)-SUMIF(F1020:F1022, "SR A/C - TDCC", E1020:E1022)-SUMIF(F1014:F1016, "SR A/C - TDCC", E1014:E1016)+SUMIF(F1008:F1010, "SR A/C - TDCC", E1008:E1010)+SUMIF(F1026:F1031, "SR A/C - TDCC", E1026:E1031)</f>
        <v>106373.4</v>
      </c>
    </row>
    <row r="999">
      <c r="B999" s="12">
        <v>6.0</v>
      </c>
      <c r="C999" s="12"/>
      <c r="D999" s="12"/>
      <c r="E999" s="12"/>
      <c r="F999" s="12"/>
      <c r="G999" s="14" t="s">
        <v>12</v>
      </c>
      <c r="H999" s="15">
        <f>H956 - SUMIF(F994:F1003, "DP A/C - IPPB", E994:E1003)-SUMIF(F1020:F1022, "DP A/C - IPPB", E1020:E1022)-SUMIF(F1014:F1016, "DP A/C - IPPB", E1014:E1016)+SUMIF(F1008:F1010, "DP A/C - IPPB", E1008:E1010)+SUMIF(F1026:F1031, "DP A/C - IPPB", E1026:E1031)</f>
        <v>50</v>
      </c>
    </row>
    <row r="1000">
      <c r="B1000" s="12">
        <v>7.0</v>
      </c>
      <c r="C1000" s="12"/>
      <c r="D1000" s="12"/>
      <c r="E1000" s="12"/>
      <c r="F1000" s="12"/>
      <c r="G1000" s="16"/>
      <c r="H1000" s="5"/>
    </row>
    <row r="1001">
      <c r="B1001" s="12">
        <v>8.0</v>
      </c>
      <c r="C1001" s="12"/>
      <c r="D1001" s="12"/>
      <c r="E1001" s="12"/>
      <c r="F1001" s="12"/>
      <c r="G1001" s="17" t="s">
        <v>13</v>
      </c>
      <c r="H1001" s="5"/>
    </row>
    <row r="1002">
      <c r="B1002" s="12">
        <v>9.0</v>
      </c>
      <c r="C1002" s="12"/>
      <c r="D1002" s="12"/>
      <c r="E1002" s="12"/>
      <c r="F1002" s="12"/>
      <c r="G1002" s="18">
        <f>E1004+G959</f>
        <v>0</v>
      </c>
      <c r="H1002" s="5"/>
    </row>
    <row r="1003">
      <c r="B1003" s="12">
        <v>10.0</v>
      </c>
      <c r="C1003" s="12"/>
      <c r="D1003" s="12"/>
      <c r="E1003" s="12"/>
      <c r="F1003" s="12"/>
      <c r="G1003" s="19" t="s">
        <v>14</v>
      </c>
      <c r="H1003" s="5"/>
    </row>
    <row r="1004">
      <c r="B1004" s="20" t="s">
        <v>15</v>
      </c>
      <c r="C1004" s="4"/>
      <c r="D1004" s="5"/>
      <c r="E1004" s="9">
        <f>SUM(E994:E1003)</f>
        <v>0</v>
      </c>
      <c r="F1004" s="12"/>
      <c r="G1004" s="16">
        <f>E1011+G961</f>
        <v>0</v>
      </c>
      <c r="H1004" s="5"/>
    </row>
    <row r="1005">
      <c r="B1005" s="16"/>
      <c r="C1005" s="4"/>
      <c r="D1005" s="4"/>
      <c r="E1005" s="4"/>
      <c r="F1005" s="5"/>
      <c r="G1005" s="21" t="s">
        <v>16</v>
      </c>
      <c r="H1005" s="5"/>
      <c r="I1005" s="1"/>
    </row>
    <row r="1006">
      <c r="B1006" s="22" t="s">
        <v>17</v>
      </c>
      <c r="C1006" s="4"/>
      <c r="D1006" s="4"/>
      <c r="E1006" s="4"/>
      <c r="F1006" s="5"/>
      <c r="G1006" s="16">
        <f>E1017+G963-SUMIF(C1008:C1010,"Reimbursement",E1008:E1010)</f>
        <v>0</v>
      </c>
      <c r="H1006" s="5"/>
    </row>
    <row r="1007">
      <c r="B1007" s="9" t="s">
        <v>2</v>
      </c>
      <c r="C1007" s="23" t="s">
        <v>18</v>
      </c>
      <c r="D1007" s="20" t="s">
        <v>4</v>
      </c>
      <c r="E1007" s="9" t="s">
        <v>5</v>
      </c>
      <c r="F1007" s="9" t="s">
        <v>6</v>
      </c>
      <c r="G1007" s="24" t="s">
        <v>19</v>
      </c>
      <c r="H1007" s="5"/>
    </row>
    <row r="1008">
      <c r="B1008" s="12">
        <v>1.0</v>
      </c>
      <c r="C1008" s="28"/>
      <c r="D1008" s="12"/>
      <c r="E1008" s="12"/>
      <c r="F1008" s="12"/>
      <c r="G1008" s="26">
        <f>E1023+G965</f>
        <v>0</v>
      </c>
      <c r="H1008" s="5"/>
    </row>
    <row r="1009">
      <c r="B1009" s="12">
        <v>2.0</v>
      </c>
      <c r="C1009" s="28"/>
      <c r="D1009" s="12"/>
      <c r="E1009" s="12"/>
      <c r="F1009" s="12"/>
      <c r="G1009" s="27"/>
      <c r="H1009" s="8"/>
    </row>
    <row r="1010">
      <c r="B1010" s="12">
        <v>3.0</v>
      </c>
      <c r="C1010" s="28"/>
      <c r="D1010" s="12"/>
      <c r="E1010" s="12"/>
      <c r="F1010" s="12"/>
      <c r="G1010" s="29"/>
      <c r="H1010" s="30"/>
    </row>
    <row r="1011">
      <c r="B1011" s="20" t="s">
        <v>15</v>
      </c>
      <c r="C1011" s="4"/>
      <c r="D1011" s="5"/>
      <c r="E1011" s="9">
        <f>SUM(E1008:E1010)</f>
        <v>0</v>
      </c>
      <c r="F1011" s="12"/>
      <c r="G1011" s="29"/>
      <c r="H1011" s="30"/>
    </row>
    <row r="1012">
      <c r="B1012" s="31" t="s">
        <v>20</v>
      </c>
      <c r="C1012" s="4"/>
      <c r="D1012" s="4"/>
      <c r="E1012" s="4"/>
      <c r="F1012" s="5"/>
      <c r="G1012" s="29"/>
      <c r="H1012" s="30"/>
    </row>
    <row r="1013">
      <c r="B1013" s="9" t="s">
        <v>2</v>
      </c>
      <c r="C1013" s="23" t="s">
        <v>21</v>
      </c>
      <c r="D1013" s="20" t="s">
        <v>4</v>
      </c>
      <c r="E1013" s="9" t="s">
        <v>5</v>
      </c>
      <c r="F1013" s="9" t="s">
        <v>6</v>
      </c>
      <c r="G1013" s="29"/>
      <c r="H1013" s="30"/>
    </row>
    <row r="1014">
      <c r="B1014" s="12">
        <v>1.0</v>
      </c>
      <c r="C1014" s="28"/>
      <c r="D1014" s="12"/>
      <c r="E1014" s="12"/>
      <c r="F1014" s="12"/>
      <c r="G1014" s="29"/>
      <c r="H1014" s="30"/>
    </row>
    <row r="1015">
      <c r="B1015" s="12">
        <v>2.0</v>
      </c>
      <c r="C1015" s="13"/>
      <c r="D1015" s="12"/>
      <c r="E1015" s="12"/>
      <c r="F1015" s="12"/>
      <c r="G1015" s="29"/>
      <c r="H1015" s="30"/>
    </row>
    <row r="1016">
      <c r="B1016" s="12">
        <v>3.0</v>
      </c>
      <c r="C1016" s="13"/>
      <c r="D1016" s="12"/>
      <c r="E1016" s="12"/>
      <c r="F1016" s="12"/>
      <c r="G1016" s="29"/>
      <c r="H1016" s="30"/>
    </row>
    <row r="1017">
      <c r="B1017" s="20" t="s">
        <v>15</v>
      </c>
      <c r="C1017" s="4"/>
      <c r="D1017" s="5"/>
      <c r="E1017" s="9">
        <f>SUM(E1014:E1016)</f>
        <v>0</v>
      </c>
      <c r="F1017" s="12"/>
      <c r="G1017" s="29"/>
      <c r="H1017" s="30"/>
    </row>
    <row r="1018">
      <c r="B1018" s="32" t="s">
        <v>22</v>
      </c>
      <c r="C1018" s="4"/>
      <c r="D1018" s="4"/>
      <c r="E1018" s="4"/>
      <c r="F1018" s="5"/>
      <c r="G1018" s="29"/>
      <c r="H1018" s="30"/>
    </row>
    <row r="1019">
      <c r="B1019" s="9" t="s">
        <v>2</v>
      </c>
      <c r="C1019" s="23" t="s">
        <v>23</v>
      </c>
      <c r="D1019" s="20" t="s">
        <v>4</v>
      </c>
      <c r="E1019" s="9" t="s">
        <v>5</v>
      </c>
      <c r="F1019" s="9" t="s">
        <v>6</v>
      </c>
      <c r="G1019" s="29"/>
      <c r="H1019" s="30"/>
    </row>
    <row r="1020">
      <c r="B1020" s="12">
        <v>1.0</v>
      </c>
      <c r="C1020" s="28"/>
      <c r="D1020" s="12"/>
      <c r="E1020" s="12"/>
      <c r="F1020" s="12"/>
      <c r="G1020" s="29"/>
      <c r="H1020" s="30"/>
    </row>
    <row r="1021">
      <c r="B1021" s="12">
        <v>2.0</v>
      </c>
      <c r="C1021" s="13"/>
      <c r="D1021" s="12"/>
      <c r="E1021" s="12"/>
      <c r="F1021" s="12"/>
      <c r="G1021" s="29"/>
      <c r="H1021" s="30"/>
    </row>
    <row r="1022">
      <c r="B1022" s="12">
        <v>3.0</v>
      </c>
      <c r="C1022" s="13"/>
      <c r="D1022" s="12"/>
      <c r="E1022" s="12"/>
      <c r="F1022" s="12"/>
      <c r="G1022" s="29"/>
      <c r="H1022" s="30"/>
    </row>
    <row r="1023">
      <c r="B1023" s="20" t="s">
        <v>15</v>
      </c>
      <c r="C1023" s="4"/>
      <c r="D1023" s="5"/>
      <c r="E1023" s="9">
        <f>SUM(E1020:E1022)</f>
        <v>0</v>
      </c>
      <c r="F1023" s="12"/>
      <c r="G1023" s="29"/>
      <c r="H1023" s="30"/>
    </row>
    <row r="1024">
      <c r="B1024" s="32" t="s">
        <v>24</v>
      </c>
      <c r="C1024" s="4"/>
      <c r="D1024" s="4"/>
      <c r="E1024" s="4"/>
      <c r="F1024" s="5"/>
      <c r="G1024" s="29"/>
      <c r="H1024" s="30"/>
    </row>
    <row r="1025">
      <c r="B1025" s="9" t="s">
        <v>2</v>
      </c>
      <c r="C1025" s="33" t="s">
        <v>25</v>
      </c>
      <c r="D1025" s="33" t="s">
        <v>26</v>
      </c>
      <c r="E1025" s="9" t="s">
        <v>5</v>
      </c>
      <c r="F1025" s="9" t="s">
        <v>6</v>
      </c>
      <c r="G1025" s="29"/>
      <c r="H1025" s="30"/>
    </row>
    <row r="1026">
      <c r="B1026" s="12">
        <v>1.0</v>
      </c>
      <c r="C1026" s="13"/>
      <c r="D1026" s="13"/>
      <c r="E1026" s="12"/>
      <c r="F1026" s="12"/>
      <c r="G1026" s="29"/>
      <c r="H1026" s="30"/>
    </row>
    <row r="1027">
      <c r="B1027" s="12">
        <v>2.0</v>
      </c>
      <c r="C1027" s="13"/>
      <c r="D1027" s="13"/>
      <c r="E1027" s="12"/>
      <c r="F1027" s="12"/>
      <c r="G1027" s="29"/>
      <c r="H1027" s="30"/>
    </row>
    <row r="1028">
      <c r="B1028" s="12">
        <v>3.0</v>
      </c>
      <c r="C1028" s="12"/>
      <c r="D1028" s="12"/>
      <c r="E1028" s="12"/>
      <c r="F1028" s="12"/>
      <c r="G1028" s="29"/>
      <c r="H1028" s="30"/>
    </row>
    <row r="1029">
      <c r="B1029" s="12">
        <v>4.0</v>
      </c>
      <c r="C1029" s="12"/>
      <c r="D1029" s="12"/>
      <c r="E1029" s="12"/>
      <c r="F1029" s="12"/>
      <c r="G1029" s="29"/>
      <c r="H1029" s="30"/>
    </row>
    <row r="1030">
      <c r="B1030" s="12">
        <v>5.0</v>
      </c>
      <c r="C1030" s="12"/>
      <c r="D1030" s="12"/>
      <c r="E1030" s="12"/>
      <c r="F1030" s="12"/>
      <c r="G1030" s="29"/>
      <c r="H1030" s="30"/>
    </row>
    <row r="1031">
      <c r="B1031" s="12">
        <v>6.0</v>
      </c>
      <c r="C1031" s="12"/>
      <c r="D1031" s="12"/>
      <c r="E1031" s="12"/>
      <c r="F1031" s="12"/>
      <c r="G1031" s="10"/>
      <c r="H1031" s="11"/>
    </row>
    <row r="1032">
      <c r="B1032" s="34"/>
    </row>
    <row r="1034">
      <c r="A1034" s="1"/>
      <c r="B1034" s="3">
        <v>45802.0</v>
      </c>
      <c r="C1034" s="4"/>
      <c r="D1034" s="4"/>
      <c r="E1034" s="4"/>
      <c r="F1034" s="4"/>
      <c r="G1034" s="4"/>
      <c r="H1034" s="5"/>
    </row>
    <row r="1035">
      <c r="B1035" s="6" t="s">
        <v>0</v>
      </c>
      <c r="C1035" s="4"/>
      <c r="D1035" s="4"/>
      <c r="E1035" s="4"/>
      <c r="F1035" s="5"/>
      <c r="G1035" s="7" t="s">
        <v>1</v>
      </c>
      <c r="H1035" s="8"/>
    </row>
    <row r="1036">
      <c r="B1036" s="9" t="s">
        <v>2</v>
      </c>
      <c r="C1036" s="9" t="s">
        <v>3</v>
      </c>
      <c r="D1036" s="9" t="s">
        <v>4</v>
      </c>
      <c r="E1036" s="9" t="s">
        <v>5</v>
      </c>
      <c r="F1036" s="9" t="s">
        <v>6</v>
      </c>
      <c r="G1036" s="10"/>
      <c r="H1036" s="11"/>
    </row>
    <row r="1037">
      <c r="B1037" s="12">
        <v>1.0</v>
      </c>
      <c r="C1037" s="13"/>
      <c r="D1037" s="13"/>
      <c r="E1037" s="13"/>
      <c r="F1037" s="13"/>
      <c r="G1037" s="14" t="s">
        <v>7</v>
      </c>
      <c r="H1037" s="15">
        <f>H994 - SUMIF(F1037:F1046, "SR A/C - HDFC", E1037:E1046)-SUMIF(F1063:F1065, "SR A/C - HDFC", E1063:E1065)-SUMIF(F1057:F1059, "SR A/C - HDFC", E1057:E1059)+SUMIF(F1051:F1053, "SR A/C - HDFC", E1051:E1053)+SUMIF(F1069:F1074, "SR A/C - HDFC", E1069:E1074)</f>
        <v>3303.73</v>
      </c>
    </row>
    <row r="1038">
      <c r="B1038" s="12">
        <v>2.0</v>
      </c>
      <c r="C1038" s="12"/>
      <c r="D1038" s="12"/>
      <c r="E1038" s="12"/>
      <c r="F1038" s="12"/>
      <c r="G1038" s="14" t="s">
        <v>8</v>
      </c>
      <c r="H1038" s="15">
        <f>H995 - SUMIF(F1037:F1046, "DP A/C - Salary", E1037:E1046)-SUMIF(F1063:F1065, "DP A/C - Salary", E1063:E1065)-SUMIF(F1057:F1059, "DP A/C - Salary", E1057:E1059)+SUMIF(F1051:F1053, "DP A/C - Salary", E1051:E1053)+SUMIF(F1069:F1074, "DP A/C - Salary", E1069:E1074)</f>
        <v>5928</v>
      </c>
    </row>
    <row r="1039">
      <c r="B1039" s="12">
        <v>3.0</v>
      </c>
      <c r="C1039" s="12"/>
      <c r="D1039" s="12"/>
      <c r="E1039" s="12"/>
      <c r="F1039" s="12"/>
      <c r="G1039" s="14" t="s">
        <v>9</v>
      </c>
      <c r="H1039" s="15">
        <f>H996 - SUMIF(F1037:F1046, "SR CASH", E1037:E1046)-SUMIF(F1063:F1065, "SR CASH", E1063:E1065)-SUMIF(F1057:F1059, "SR CASH", E1057:E1059)+SUMIF(F1051:F1053, "SR CASH", E1051:E1053)+SUMIF(F1069:F1074, "SR CASH", E1069:E1074)</f>
        <v>1633</v>
      </c>
    </row>
    <row r="1040">
      <c r="B1040" s="12">
        <v>4.0</v>
      </c>
      <c r="C1040" s="12"/>
      <c r="D1040" s="12"/>
      <c r="E1040" s="12"/>
      <c r="F1040" s="12"/>
      <c r="G1040" s="14" t="s">
        <v>10</v>
      </c>
      <c r="H1040" s="15">
        <f>H997 - SUMIF(F1037:F1046, "DP CASH", E1037:E1046)-SUMIF(F1063:F1065, "DP CASH", E1063:E1065)-SUMIF(F1057:F1059, "DP CASH", E1057:E1059)+SUMIF(F1051:F1053, "DP CASH", E1051:E1053)+SUMIF(F1069:F1074, "DP CASH", E1069:E1074)</f>
        <v>839</v>
      </c>
    </row>
    <row r="1041">
      <c r="B1041" s="12">
        <v>5.0</v>
      </c>
      <c r="C1041" s="12"/>
      <c r="D1041" s="12"/>
      <c r="E1041" s="12"/>
      <c r="F1041" s="12"/>
      <c r="G1041" s="14" t="s">
        <v>11</v>
      </c>
      <c r="H1041" s="15">
        <f>H998 - SUMIF(F1037:F1046, "SR A/C - TDCC", E1037:E1046)-SUMIF(F1063:F1065, "SR A/C - TDCC", E1063:E1065)-SUMIF(F1057:F1059, "SR A/C - TDCC", E1057:E1059)+SUMIF(F1051:F1053, "SR A/C - TDCC", E1051:E1053)+SUMIF(F1069:F1074, "SR A/C - TDCC", E1069:E1074)</f>
        <v>106373.4</v>
      </c>
    </row>
    <row r="1042">
      <c r="B1042" s="12">
        <v>6.0</v>
      </c>
      <c r="C1042" s="12"/>
      <c r="D1042" s="12"/>
      <c r="E1042" s="12"/>
      <c r="F1042" s="12"/>
      <c r="G1042" s="14" t="s">
        <v>12</v>
      </c>
      <c r="H1042" s="15">
        <f>H999 - SUMIF(F1037:F1046, "DP A/C - IPPB", E1037:E1046)-SUMIF(F1063:F1065, "DP A/C - IPPB", E1063:E1065)-SUMIF(F1057:F1059, "DP A/C - IPPB", E1057:E1059)+SUMIF(F1051:F1053, "DP A/C - IPPB", E1051:E1053)+SUMIF(F1069:F1074, "DP A/C - IPPB", E1069:E1074)</f>
        <v>50</v>
      </c>
    </row>
    <row r="1043">
      <c r="B1043" s="12">
        <v>7.0</v>
      </c>
      <c r="C1043" s="12"/>
      <c r="D1043" s="12"/>
      <c r="E1043" s="12"/>
      <c r="F1043" s="12"/>
      <c r="G1043" s="16"/>
      <c r="H1043" s="5"/>
    </row>
    <row r="1044">
      <c r="B1044" s="12">
        <v>8.0</v>
      </c>
      <c r="C1044" s="12"/>
      <c r="D1044" s="12"/>
      <c r="E1044" s="12"/>
      <c r="F1044" s="12"/>
      <c r="G1044" s="17" t="s">
        <v>13</v>
      </c>
      <c r="H1044" s="5"/>
    </row>
    <row r="1045">
      <c r="B1045" s="12">
        <v>9.0</v>
      </c>
      <c r="C1045" s="12"/>
      <c r="D1045" s="12"/>
      <c r="E1045" s="12"/>
      <c r="F1045" s="12"/>
      <c r="G1045" s="18">
        <f>E1047+G1002</f>
        <v>0</v>
      </c>
      <c r="H1045" s="5"/>
    </row>
    <row r="1046">
      <c r="B1046" s="12">
        <v>10.0</v>
      </c>
      <c r="C1046" s="12"/>
      <c r="D1046" s="12"/>
      <c r="E1046" s="12"/>
      <c r="F1046" s="12"/>
      <c r="G1046" s="19" t="s">
        <v>14</v>
      </c>
      <c r="H1046" s="5"/>
    </row>
    <row r="1047">
      <c r="B1047" s="20" t="s">
        <v>15</v>
      </c>
      <c r="C1047" s="4"/>
      <c r="D1047" s="5"/>
      <c r="E1047" s="9">
        <f>SUM(E1037:E1046)</f>
        <v>0</v>
      </c>
      <c r="F1047" s="12"/>
      <c r="G1047" s="16">
        <f>E1054+G1004</f>
        <v>0</v>
      </c>
      <c r="H1047" s="5"/>
    </row>
    <row r="1048">
      <c r="B1048" s="16"/>
      <c r="C1048" s="4"/>
      <c r="D1048" s="4"/>
      <c r="E1048" s="4"/>
      <c r="F1048" s="5"/>
      <c r="G1048" s="21" t="s">
        <v>16</v>
      </c>
      <c r="H1048" s="5"/>
      <c r="I1048" s="1"/>
    </row>
    <row r="1049">
      <c r="B1049" s="22" t="s">
        <v>17</v>
      </c>
      <c r="C1049" s="4"/>
      <c r="D1049" s="4"/>
      <c r="E1049" s="4"/>
      <c r="F1049" s="5"/>
      <c r="G1049" s="16">
        <f>E1060+G1006-SUMIF(C1051:C1053,"Reimbursement",E1051:E1053)</f>
        <v>0</v>
      </c>
      <c r="H1049" s="5"/>
    </row>
    <row r="1050">
      <c r="B1050" s="9" t="s">
        <v>2</v>
      </c>
      <c r="C1050" s="23" t="s">
        <v>18</v>
      </c>
      <c r="D1050" s="20" t="s">
        <v>4</v>
      </c>
      <c r="E1050" s="9" t="s">
        <v>5</v>
      </c>
      <c r="F1050" s="9" t="s">
        <v>6</v>
      </c>
      <c r="G1050" s="24" t="s">
        <v>19</v>
      </c>
      <c r="H1050" s="5"/>
    </row>
    <row r="1051">
      <c r="B1051" s="12">
        <v>1.0</v>
      </c>
      <c r="C1051" s="25"/>
      <c r="D1051" s="13"/>
      <c r="E1051" s="13"/>
      <c r="F1051" s="13"/>
      <c r="G1051" s="26">
        <f>E1066+G1008</f>
        <v>0</v>
      </c>
      <c r="H1051" s="5"/>
    </row>
    <row r="1052">
      <c r="B1052" s="12">
        <v>2.0</v>
      </c>
      <c r="C1052" s="28"/>
      <c r="D1052" s="12"/>
      <c r="E1052" s="12"/>
      <c r="F1052" s="12"/>
      <c r="G1052" s="27"/>
      <c r="H1052" s="8"/>
    </row>
    <row r="1053">
      <c r="B1053" s="12">
        <v>3.0</v>
      </c>
      <c r="C1053" s="28"/>
      <c r="D1053" s="12"/>
      <c r="E1053" s="12"/>
      <c r="F1053" s="12"/>
      <c r="G1053" s="29"/>
      <c r="H1053" s="30"/>
    </row>
    <row r="1054">
      <c r="B1054" s="20" t="s">
        <v>15</v>
      </c>
      <c r="C1054" s="4"/>
      <c r="D1054" s="5"/>
      <c r="E1054" s="9">
        <f>SUM(E1051:E1053)</f>
        <v>0</v>
      </c>
      <c r="F1054" s="12"/>
      <c r="G1054" s="29"/>
      <c r="H1054" s="30"/>
    </row>
    <row r="1055">
      <c r="B1055" s="31" t="s">
        <v>20</v>
      </c>
      <c r="C1055" s="4"/>
      <c r="D1055" s="4"/>
      <c r="E1055" s="4"/>
      <c r="F1055" s="5"/>
      <c r="G1055" s="29"/>
      <c r="H1055" s="30"/>
    </row>
    <row r="1056">
      <c r="B1056" s="9" t="s">
        <v>2</v>
      </c>
      <c r="C1056" s="23" t="s">
        <v>21</v>
      </c>
      <c r="D1056" s="20" t="s">
        <v>4</v>
      </c>
      <c r="E1056" s="9" t="s">
        <v>5</v>
      </c>
      <c r="F1056" s="9" t="s">
        <v>6</v>
      </c>
      <c r="G1056" s="29"/>
      <c r="H1056" s="30"/>
    </row>
    <row r="1057">
      <c r="B1057" s="12">
        <v>1.0</v>
      </c>
      <c r="C1057" s="28"/>
      <c r="D1057" s="12"/>
      <c r="E1057" s="12"/>
      <c r="F1057" s="12"/>
      <c r="G1057" s="29"/>
      <c r="H1057" s="30"/>
    </row>
    <row r="1058">
      <c r="B1058" s="12">
        <v>2.0</v>
      </c>
      <c r="C1058" s="13"/>
      <c r="D1058" s="12"/>
      <c r="E1058" s="12"/>
      <c r="F1058" s="12"/>
      <c r="G1058" s="29"/>
      <c r="H1058" s="30"/>
    </row>
    <row r="1059">
      <c r="B1059" s="12">
        <v>3.0</v>
      </c>
      <c r="C1059" s="13"/>
      <c r="D1059" s="12"/>
      <c r="E1059" s="12"/>
      <c r="F1059" s="12"/>
      <c r="G1059" s="29"/>
      <c r="H1059" s="30"/>
    </row>
    <row r="1060">
      <c r="B1060" s="20" t="s">
        <v>15</v>
      </c>
      <c r="C1060" s="4"/>
      <c r="D1060" s="5"/>
      <c r="E1060" s="9">
        <f>SUM(E1057:E1059)</f>
        <v>0</v>
      </c>
      <c r="F1060" s="12"/>
      <c r="G1060" s="29"/>
      <c r="H1060" s="30"/>
    </row>
    <row r="1061">
      <c r="B1061" s="32" t="s">
        <v>22</v>
      </c>
      <c r="C1061" s="4"/>
      <c r="D1061" s="4"/>
      <c r="E1061" s="4"/>
      <c r="F1061" s="5"/>
      <c r="G1061" s="29"/>
      <c r="H1061" s="30"/>
    </row>
    <row r="1062">
      <c r="B1062" s="9" t="s">
        <v>2</v>
      </c>
      <c r="C1062" s="23" t="s">
        <v>23</v>
      </c>
      <c r="D1062" s="20" t="s">
        <v>4</v>
      </c>
      <c r="E1062" s="9" t="s">
        <v>5</v>
      </c>
      <c r="F1062" s="9" t="s">
        <v>6</v>
      </c>
      <c r="G1062" s="29"/>
      <c r="H1062" s="30"/>
    </row>
    <row r="1063">
      <c r="B1063" s="12">
        <v>1.0</v>
      </c>
      <c r="C1063" s="28"/>
      <c r="D1063" s="12"/>
      <c r="E1063" s="12"/>
      <c r="F1063" s="12"/>
      <c r="G1063" s="29"/>
      <c r="H1063" s="30"/>
    </row>
    <row r="1064">
      <c r="B1064" s="12">
        <v>2.0</v>
      </c>
      <c r="C1064" s="13"/>
      <c r="D1064" s="12"/>
      <c r="E1064" s="12"/>
      <c r="F1064" s="12"/>
      <c r="G1064" s="29"/>
      <c r="H1064" s="30"/>
    </row>
    <row r="1065">
      <c r="B1065" s="12">
        <v>3.0</v>
      </c>
      <c r="C1065" s="13"/>
      <c r="D1065" s="12"/>
      <c r="E1065" s="12"/>
      <c r="F1065" s="12"/>
      <c r="G1065" s="29"/>
      <c r="H1065" s="30"/>
    </row>
    <row r="1066">
      <c r="B1066" s="20" t="s">
        <v>15</v>
      </c>
      <c r="C1066" s="4"/>
      <c r="D1066" s="5"/>
      <c r="E1066" s="9">
        <f>SUM(E1063:E1065)</f>
        <v>0</v>
      </c>
      <c r="F1066" s="12"/>
      <c r="G1066" s="29"/>
      <c r="H1066" s="30"/>
    </row>
    <row r="1067">
      <c r="B1067" s="32" t="s">
        <v>24</v>
      </c>
      <c r="C1067" s="4"/>
      <c r="D1067" s="4"/>
      <c r="E1067" s="4"/>
      <c r="F1067" s="5"/>
      <c r="G1067" s="29"/>
      <c r="H1067" s="30"/>
    </row>
    <row r="1068">
      <c r="B1068" s="9" t="s">
        <v>2</v>
      </c>
      <c r="C1068" s="33" t="s">
        <v>25</v>
      </c>
      <c r="D1068" s="33" t="s">
        <v>26</v>
      </c>
      <c r="E1068" s="9" t="s">
        <v>5</v>
      </c>
      <c r="F1068" s="9" t="s">
        <v>6</v>
      </c>
      <c r="G1068" s="29"/>
      <c r="H1068" s="30"/>
    </row>
    <row r="1069">
      <c r="B1069" s="12">
        <v>1.0</v>
      </c>
      <c r="C1069" s="13"/>
      <c r="D1069" s="13"/>
      <c r="E1069" s="12"/>
      <c r="F1069" s="12"/>
      <c r="G1069" s="29"/>
      <c r="H1069" s="30"/>
    </row>
    <row r="1070">
      <c r="B1070" s="12">
        <v>2.0</v>
      </c>
      <c r="C1070" s="13"/>
      <c r="D1070" s="13"/>
      <c r="E1070" s="12"/>
      <c r="F1070" s="12"/>
      <c r="G1070" s="29"/>
      <c r="H1070" s="30"/>
    </row>
    <row r="1071">
      <c r="B1071" s="12">
        <v>3.0</v>
      </c>
      <c r="C1071" s="12"/>
      <c r="D1071" s="12"/>
      <c r="E1071" s="12"/>
      <c r="F1071" s="12"/>
      <c r="G1071" s="29"/>
      <c r="H1071" s="30"/>
    </row>
    <row r="1072">
      <c r="B1072" s="12">
        <v>4.0</v>
      </c>
      <c r="C1072" s="12"/>
      <c r="D1072" s="12"/>
      <c r="E1072" s="12"/>
      <c r="F1072" s="12"/>
      <c r="G1072" s="29"/>
      <c r="H1072" s="30"/>
    </row>
    <row r="1073">
      <c r="B1073" s="12">
        <v>5.0</v>
      </c>
      <c r="C1073" s="12"/>
      <c r="D1073" s="12"/>
      <c r="E1073" s="12"/>
      <c r="F1073" s="12"/>
      <c r="G1073" s="29"/>
      <c r="H1073" s="30"/>
    </row>
    <row r="1074">
      <c r="B1074" s="12">
        <v>6.0</v>
      </c>
      <c r="C1074" s="12"/>
      <c r="D1074" s="12"/>
      <c r="E1074" s="12"/>
      <c r="F1074" s="12"/>
      <c r="G1074" s="10"/>
      <c r="H1074" s="11"/>
    </row>
    <row r="1075">
      <c r="B1075" s="34"/>
    </row>
    <row r="1077">
      <c r="A1077" s="1"/>
      <c r="B1077" s="3">
        <v>45803.0</v>
      </c>
      <c r="C1077" s="4"/>
      <c r="D1077" s="4"/>
      <c r="E1077" s="4"/>
      <c r="F1077" s="4"/>
      <c r="G1077" s="4"/>
      <c r="H1077" s="5"/>
    </row>
    <row r="1078">
      <c r="B1078" s="6" t="s">
        <v>0</v>
      </c>
      <c r="C1078" s="4"/>
      <c r="D1078" s="4"/>
      <c r="E1078" s="4"/>
      <c r="F1078" s="5"/>
      <c r="G1078" s="7" t="s">
        <v>1</v>
      </c>
      <c r="H1078" s="8"/>
    </row>
    <row r="1079">
      <c r="B1079" s="9" t="s">
        <v>2</v>
      </c>
      <c r="C1079" s="9" t="s">
        <v>3</v>
      </c>
      <c r="D1079" s="9" t="s">
        <v>4</v>
      </c>
      <c r="E1079" s="9" t="s">
        <v>5</v>
      </c>
      <c r="F1079" s="9" t="s">
        <v>6</v>
      </c>
      <c r="G1079" s="10"/>
      <c r="H1079" s="11"/>
    </row>
    <row r="1080">
      <c r="B1080" s="12">
        <v>1.0</v>
      </c>
      <c r="C1080" s="13"/>
      <c r="D1080" s="13"/>
      <c r="E1080" s="13"/>
      <c r="F1080" s="12"/>
      <c r="G1080" s="14" t="s">
        <v>7</v>
      </c>
      <c r="H1080" s="15">
        <f>H1037 - SUMIF(F1080:F1089, "SR A/C - HDFC", E1080:E1089)-SUMIF(F1106:F1108, "SR A/C - HDFC", E1106:E1108)-SUMIF(F1100:F1102, "SR A/C - HDFC", E1100:E1102)+SUMIF(F1094:F1096, "SR A/C - HDFC", E1094:E1096)+SUMIF(F1112:F1117, "SR A/C - HDFC", E1112:E1117)</f>
        <v>3303.73</v>
      </c>
    </row>
    <row r="1081">
      <c r="B1081" s="12">
        <v>2.0</v>
      </c>
      <c r="C1081" s="13"/>
      <c r="D1081" s="13"/>
      <c r="E1081" s="13"/>
      <c r="F1081" s="13"/>
      <c r="G1081" s="14" t="s">
        <v>8</v>
      </c>
      <c r="H1081" s="15">
        <f>H1038 - SUMIF(F1080:F1089, "DP A/C - Salary", E1080:E1089)-SUMIF(F1106:F1108, "DP A/C - Salary", E1106:E1108)-SUMIF(F1100:F1102, "DP A/C - Salary", E1100:E1102)+SUMIF(F1094:F1096, "DP A/C - Salary", E1094:E1096)+SUMIF(F1112:F1117, "DP A/C - Salary", E1112:E1117)</f>
        <v>5928</v>
      </c>
    </row>
    <row r="1082">
      <c r="B1082" s="12">
        <v>3.0</v>
      </c>
      <c r="C1082" s="13"/>
      <c r="D1082" s="13"/>
      <c r="E1082" s="13"/>
      <c r="F1082" s="12"/>
      <c r="G1082" s="14" t="s">
        <v>9</v>
      </c>
      <c r="H1082" s="15">
        <f>H1039 - SUMIF(F1080:F1089, "SR CASH", E1080:E1089)-SUMIF(F1106:F1108, "SR CASH", E1106:E1108)-SUMIF(F1100:F1102, "SR CASH", E1100:E1102)+SUMIF(F1094:F1096, "SR CASH", E1094:E1096)+SUMIF(F1112:F1117, "SR CASH", E1112:E1117)</f>
        <v>1633</v>
      </c>
    </row>
    <row r="1083">
      <c r="B1083" s="12">
        <v>4.0</v>
      </c>
      <c r="C1083" s="13"/>
      <c r="D1083" s="13"/>
      <c r="E1083" s="13"/>
      <c r="F1083" s="13"/>
      <c r="G1083" s="14" t="s">
        <v>10</v>
      </c>
      <c r="H1083" s="15">
        <f>H1040 - SUMIF(F1080:F1089, "DP CASH", E1080:E1089)-SUMIF(F1106:F1108, "DP CASH", E1106:E1108)-SUMIF(F1100:F1102, "DP CASH", E1100:E1102)+SUMIF(F1094:F1096, "DP CASH", E1094:E1096)+SUMIF(F1112:F1117, "DP CASH", E1112:E1117)</f>
        <v>839</v>
      </c>
    </row>
    <row r="1084">
      <c r="B1084" s="12">
        <v>5.0</v>
      </c>
      <c r="C1084" s="13"/>
      <c r="D1084" s="13"/>
      <c r="E1084" s="13"/>
      <c r="F1084" s="13"/>
      <c r="G1084" s="14" t="s">
        <v>11</v>
      </c>
      <c r="H1084" s="15">
        <f>H1041 - SUMIF(F1080:F1089, "SR A/C - TDCC", E1080:E1089)-SUMIF(F1106:F1108, "SR A/C - TDCC", E1106:E1108)-SUMIF(F1100:F1102, "SR A/C - TDCC", E1100:E1102)+SUMIF(F1094:F1096, "SR A/C - TDCC", E1094:E1096)+SUMIF(F1112:F1117, "SR A/C - TDCC", E1112:E1117)</f>
        <v>106373.4</v>
      </c>
    </row>
    <row r="1085">
      <c r="B1085" s="12">
        <v>6.0</v>
      </c>
      <c r="C1085" s="12"/>
      <c r="D1085" s="12"/>
      <c r="E1085" s="12"/>
      <c r="F1085" s="12"/>
      <c r="G1085" s="14" t="s">
        <v>12</v>
      </c>
      <c r="H1085" s="15">
        <f>H1042 - SUMIF(F1080:F1089, "DP A/C - IPPB", E1080:E1089)-SUMIF(F1106:F1108, "DP A/C - IPPB", E1106:E1108)-SUMIF(F1100:F1102, "DP A/C - IPPB", E1100:E1102)+SUMIF(F1094:F1096, "DP A/C - IPPB", E1094:E1096)+SUMIF(F1112:F1117, "DP A/C - IPPB", E1112:E1117)</f>
        <v>50</v>
      </c>
    </row>
    <row r="1086">
      <c r="B1086" s="12">
        <v>7.0</v>
      </c>
      <c r="C1086" s="12"/>
      <c r="D1086" s="12"/>
      <c r="E1086" s="12"/>
      <c r="F1086" s="12"/>
      <c r="G1086" s="16"/>
      <c r="H1086" s="5"/>
    </row>
    <row r="1087">
      <c r="B1087" s="12">
        <v>8.0</v>
      </c>
      <c r="C1087" s="12"/>
      <c r="D1087" s="12"/>
      <c r="E1087" s="12"/>
      <c r="F1087" s="12"/>
      <c r="G1087" s="17" t="s">
        <v>13</v>
      </c>
      <c r="H1087" s="5"/>
    </row>
    <row r="1088">
      <c r="B1088" s="12">
        <v>9.0</v>
      </c>
      <c r="C1088" s="12"/>
      <c r="D1088" s="12"/>
      <c r="E1088" s="12"/>
      <c r="F1088" s="12"/>
      <c r="G1088" s="18">
        <f>E1090+G1045</f>
        <v>0</v>
      </c>
      <c r="H1088" s="5"/>
    </row>
    <row r="1089">
      <c r="B1089" s="12">
        <v>10.0</v>
      </c>
      <c r="C1089" s="12"/>
      <c r="D1089" s="12"/>
      <c r="E1089" s="12"/>
      <c r="F1089" s="12"/>
      <c r="G1089" s="19" t="s">
        <v>14</v>
      </c>
      <c r="H1089" s="5"/>
    </row>
    <row r="1090">
      <c r="B1090" s="20" t="s">
        <v>15</v>
      </c>
      <c r="C1090" s="4"/>
      <c r="D1090" s="5"/>
      <c r="E1090" s="9">
        <f>SUM(E1080:E1089)</f>
        <v>0</v>
      </c>
      <c r="F1090" s="12"/>
      <c r="G1090" s="16">
        <f>E1097+G1047</f>
        <v>0</v>
      </c>
      <c r="H1090" s="5"/>
    </row>
    <row r="1091">
      <c r="B1091" s="16"/>
      <c r="C1091" s="4"/>
      <c r="D1091" s="4"/>
      <c r="E1091" s="4"/>
      <c r="F1091" s="5"/>
      <c r="G1091" s="21" t="s">
        <v>16</v>
      </c>
      <c r="H1091" s="5"/>
      <c r="I1091" s="1"/>
    </row>
    <row r="1092">
      <c r="B1092" s="22" t="s">
        <v>17</v>
      </c>
      <c r="C1092" s="4"/>
      <c r="D1092" s="4"/>
      <c r="E1092" s="4"/>
      <c r="F1092" s="5"/>
      <c r="G1092" s="16">
        <f>E1103+G1049-SUMIF(C1094:C1096,"Reimbursement",E1094:E1096)</f>
        <v>0</v>
      </c>
      <c r="H1092" s="5"/>
    </row>
    <row r="1093">
      <c r="B1093" s="9" t="s">
        <v>2</v>
      </c>
      <c r="C1093" s="23" t="s">
        <v>18</v>
      </c>
      <c r="D1093" s="20" t="s">
        <v>4</v>
      </c>
      <c r="E1093" s="9" t="s">
        <v>5</v>
      </c>
      <c r="F1093" s="9" t="s">
        <v>6</v>
      </c>
      <c r="G1093" s="24" t="s">
        <v>19</v>
      </c>
      <c r="H1093" s="5"/>
    </row>
    <row r="1094">
      <c r="B1094" s="12">
        <v>1.0</v>
      </c>
      <c r="C1094" s="28"/>
      <c r="D1094" s="12"/>
      <c r="E1094" s="12"/>
      <c r="F1094" s="12"/>
      <c r="G1094" s="26">
        <f>E1109+G1051</f>
        <v>0</v>
      </c>
      <c r="H1094" s="5"/>
    </row>
    <row r="1095">
      <c r="B1095" s="12">
        <v>2.0</v>
      </c>
      <c r="C1095" s="28"/>
      <c r="D1095" s="12"/>
      <c r="E1095" s="12"/>
      <c r="F1095" s="12"/>
      <c r="G1095" s="27"/>
      <c r="H1095" s="8"/>
    </row>
    <row r="1096">
      <c r="B1096" s="12">
        <v>3.0</v>
      </c>
      <c r="C1096" s="28"/>
      <c r="D1096" s="12"/>
      <c r="E1096" s="12"/>
      <c r="F1096" s="12"/>
      <c r="G1096" s="29"/>
      <c r="H1096" s="30"/>
    </row>
    <row r="1097">
      <c r="B1097" s="20" t="s">
        <v>15</v>
      </c>
      <c r="C1097" s="4"/>
      <c r="D1097" s="5"/>
      <c r="E1097" s="9">
        <f>SUM(E1094:E1096)</f>
        <v>0</v>
      </c>
      <c r="F1097" s="12"/>
      <c r="G1097" s="29"/>
      <c r="H1097" s="30"/>
    </row>
    <row r="1098">
      <c r="B1098" s="31" t="s">
        <v>20</v>
      </c>
      <c r="C1098" s="4"/>
      <c r="D1098" s="4"/>
      <c r="E1098" s="4"/>
      <c r="F1098" s="5"/>
      <c r="G1098" s="29"/>
      <c r="H1098" s="30"/>
    </row>
    <row r="1099">
      <c r="B1099" s="9" t="s">
        <v>2</v>
      </c>
      <c r="C1099" s="23" t="s">
        <v>21</v>
      </c>
      <c r="D1099" s="20" t="s">
        <v>4</v>
      </c>
      <c r="E1099" s="9" t="s">
        <v>5</v>
      </c>
      <c r="F1099" s="9" t="s">
        <v>6</v>
      </c>
      <c r="G1099" s="29"/>
      <c r="H1099" s="30"/>
    </row>
    <row r="1100">
      <c r="B1100" s="12">
        <v>1.0</v>
      </c>
      <c r="C1100" s="28"/>
      <c r="D1100" s="12"/>
      <c r="E1100" s="12"/>
      <c r="F1100" s="12"/>
      <c r="G1100" s="29"/>
      <c r="H1100" s="30"/>
    </row>
    <row r="1101">
      <c r="B1101" s="12">
        <v>2.0</v>
      </c>
      <c r="C1101" s="13"/>
      <c r="D1101" s="12"/>
      <c r="E1101" s="12"/>
      <c r="F1101" s="12"/>
      <c r="G1101" s="29"/>
      <c r="H1101" s="30"/>
    </row>
    <row r="1102">
      <c r="B1102" s="12">
        <v>3.0</v>
      </c>
      <c r="C1102" s="13"/>
      <c r="D1102" s="12"/>
      <c r="E1102" s="12"/>
      <c r="F1102" s="12"/>
      <c r="G1102" s="29"/>
      <c r="H1102" s="30"/>
    </row>
    <row r="1103">
      <c r="B1103" s="20" t="s">
        <v>15</v>
      </c>
      <c r="C1103" s="4"/>
      <c r="D1103" s="5"/>
      <c r="E1103" s="9">
        <f>SUM(E1100:E1102)</f>
        <v>0</v>
      </c>
      <c r="F1103" s="12"/>
      <c r="G1103" s="29"/>
      <c r="H1103" s="30"/>
    </row>
    <row r="1104">
      <c r="B1104" s="32" t="s">
        <v>22</v>
      </c>
      <c r="C1104" s="4"/>
      <c r="D1104" s="4"/>
      <c r="E1104" s="4"/>
      <c r="F1104" s="5"/>
      <c r="G1104" s="29"/>
      <c r="H1104" s="30"/>
    </row>
    <row r="1105">
      <c r="B1105" s="9" t="s">
        <v>2</v>
      </c>
      <c r="C1105" s="23" t="s">
        <v>23</v>
      </c>
      <c r="D1105" s="20" t="s">
        <v>4</v>
      </c>
      <c r="E1105" s="9" t="s">
        <v>5</v>
      </c>
      <c r="F1105" s="9" t="s">
        <v>6</v>
      </c>
      <c r="G1105" s="29"/>
      <c r="H1105" s="30"/>
    </row>
    <row r="1106">
      <c r="B1106" s="12">
        <v>1.0</v>
      </c>
      <c r="C1106" s="28"/>
      <c r="D1106" s="12"/>
      <c r="E1106" s="12"/>
      <c r="F1106" s="12"/>
      <c r="G1106" s="29"/>
      <c r="H1106" s="30"/>
    </row>
    <row r="1107">
      <c r="B1107" s="12">
        <v>2.0</v>
      </c>
      <c r="C1107" s="13"/>
      <c r="D1107" s="12"/>
      <c r="E1107" s="12"/>
      <c r="F1107" s="12"/>
      <c r="G1107" s="29"/>
      <c r="H1107" s="30"/>
    </row>
    <row r="1108">
      <c r="B1108" s="12">
        <v>3.0</v>
      </c>
      <c r="C1108" s="13"/>
      <c r="D1108" s="12"/>
      <c r="E1108" s="12"/>
      <c r="F1108" s="12"/>
      <c r="G1108" s="29"/>
      <c r="H1108" s="30"/>
    </row>
    <row r="1109">
      <c r="B1109" s="20" t="s">
        <v>15</v>
      </c>
      <c r="C1109" s="4"/>
      <c r="D1109" s="5"/>
      <c r="E1109" s="9">
        <f>SUM(E1106:E1108)</f>
        <v>0</v>
      </c>
      <c r="F1109" s="12"/>
      <c r="G1109" s="29"/>
      <c r="H1109" s="30"/>
    </row>
    <row r="1110">
      <c r="B1110" s="32" t="s">
        <v>24</v>
      </c>
      <c r="C1110" s="4"/>
      <c r="D1110" s="4"/>
      <c r="E1110" s="4"/>
      <c r="F1110" s="5"/>
      <c r="G1110" s="29"/>
      <c r="H1110" s="30"/>
    </row>
    <row r="1111">
      <c r="B1111" s="9" t="s">
        <v>2</v>
      </c>
      <c r="C1111" s="33" t="s">
        <v>25</v>
      </c>
      <c r="D1111" s="33" t="s">
        <v>26</v>
      </c>
      <c r="E1111" s="9" t="s">
        <v>5</v>
      </c>
      <c r="F1111" s="9" t="s">
        <v>6</v>
      </c>
      <c r="G1111" s="29"/>
      <c r="H1111" s="30"/>
    </row>
    <row r="1112">
      <c r="B1112" s="12">
        <v>1.0</v>
      </c>
      <c r="C1112" s="13"/>
      <c r="D1112" s="13"/>
      <c r="E1112" s="13"/>
      <c r="F1112" s="13"/>
      <c r="G1112" s="29"/>
      <c r="H1112" s="30"/>
    </row>
    <row r="1113">
      <c r="B1113" s="12">
        <v>2.0</v>
      </c>
      <c r="C1113" s="13"/>
      <c r="D1113" s="13"/>
      <c r="E1113" s="13"/>
      <c r="F1113" s="13"/>
      <c r="G1113" s="29"/>
      <c r="H1113" s="30"/>
    </row>
    <row r="1114">
      <c r="B1114" s="12">
        <v>3.0</v>
      </c>
      <c r="C1114" s="12"/>
      <c r="D1114" s="12"/>
      <c r="E1114" s="12"/>
      <c r="F1114" s="12"/>
      <c r="G1114" s="29"/>
      <c r="H1114" s="30"/>
    </row>
    <row r="1115">
      <c r="B1115" s="12">
        <v>4.0</v>
      </c>
      <c r="C1115" s="12"/>
      <c r="D1115" s="12"/>
      <c r="E1115" s="12"/>
      <c r="F1115" s="12"/>
      <c r="G1115" s="29"/>
      <c r="H1115" s="30"/>
    </row>
    <row r="1116">
      <c r="B1116" s="12">
        <v>5.0</v>
      </c>
      <c r="C1116" s="12"/>
      <c r="D1116" s="12"/>
      <c r="E1116" s="12"/>
      <c r="F1116" s="12"/>
      <c r="G1116" s="29"/>
      <c r="H1116" s="30"/>
    </row>
    <row r="1117">
      <c r="B1117" s="12">
        <v>6.0</v>
      </c>
      <c r="C1117" s="12"/>
      <c r="D1117" s="12"/>
      <c r="E1117" s="12"/>
      <c r="F1117" s="12"/>
      <c r="G1117" s="10"/>
      <c r="H1117" s="11"/>
    </row>
    <row r="1118">
      <c r="B1118" s="34"/>
    </row>
    <row r="1120">
      <c r="A1120" s="1"/>
      <c r="B1120" s="3">
        <v>45804.0</v>
      </c>
      <c r="C1120" s="4"/>
      <c r="D1120" s="4"/>
      <c r="E1120" s="4"/>
      <c r="F1120" s="4"/>
      <c r="G1120" s="4"/>
      <c r="H1120" s="5"/>
    </row>
    <row r="1121">
      <c r="B1121" s="6" t="s">
        <v>0</v>
      </c>
      <c r="C1121" s="4"/>
      <c r="D1121" s="4"/>
      <c r="E1121" s="4"/>
      <c r="F1121" s="5"/>
      <c r="G1121" s="7" t="s">
        <v>1</v>
      </c>
      <c r="H1121" s="8"/>
    </row>
    <row r="1122">
      <c r="B1122" s="9" t="s">
        <v>2</v>
      </c>
      <c r="C1122" s="9" t="s">
        <v>3</v>
      </c>
      <c r="D1122" s="9" t="s">
        <v>4</v>
      </c>
      <c r="E1122" s="9" t="s">
        <v>5</v>
      </c>
      <c r="F1122" s="9" t="s">
        <v>6</v>
      </c>
      <c r="G1122" s="10"/>
      <c r="H1122" s="11"/>
    </row>
    <row r="1123">
      <c r="B1123" s="12">
        <v>1.0</v>
      </c>
      <c r="C1123" s="13"/>
      <c r="D1123" s="13"/>
      <c r="E1123" s="13"/>
      <c r="F1123" s="13"/>
      <c r="G1123" s="14" t="s">
        <v>7</v>
      </c>
      <c r="H1123" s="15">
        <f>H1080 - SUMIF(F1123:F1132, "SR A/C - HDFC", E1123:E1132)-SUMIF(F1149:F1151, "SR A/C - HDFC", E1149:E1151)-SUMIF(F1143:F1145, "SR A/C - HDFC", E1143:E1145)+SUMIF(F1137:F1139, "SR A/C - HDFC", E1137:E1139)+SUMIF(F1155:F1160, "SR A/C - HDFC", E1155:E1160)</f>
        <v>3303.73</v>
      </c>
    </row>
    <row r="1124">
      <c r="B1124" s="12">
        <v>2.0</v>
      </c>
      <c r="C1124" s="13"/>
      <c r="D1124" s="13"/>
      <c r="E1124" s="13"/>
      <c r="F1124" s="13"/>
      <c r="G1124" s="14" t="s">
        <v>8</v>
      </c>
      <c r="H1124" s="15">
        <f>H1081 - SUMIF(F1123:F1132, "DP A/C - Salary", E1123:E1132)-SUMIF(F1149:F1151, "DP A/C - Salary", E1149:E1151)-SUMIF(F1143:F1145, "DP A/C - Salary", E1143:E1145)+SUMIF(F1137:F1139, "DP A/C - Salary", E1137:E1139)+SUMIF(F1155:F1160, "DP A/C - Salary", E1155:E1160)</f>
        <v>5928</v>
      </c>
    </row>
    <row r="1125">
      <c r="B1125" s="12">
        <v>3.0</v>
      </c>
      <c r="C1125" s="13"/>
      <c r="D1125" s="13"/>
      <c r="E1125" s="13"/>
      <c r="F1125" s="13"/>
      <c r="G1125" s="14" t="s">
        <v>9</v>
      </c>
      <c r="H1125" s="15">
        <f>H1082 - SUMIF(F1123:F1132, "SR CASH", E1123:E1132)-SUMIF(F1149:F1151, "SR CASH", E1149:E1151)-SUMIF(F1143:F1145, "SR CASH", E1143:E1145)+SUMIF(F1137:F1139, "SR CASH", E1137:E1139)+SUMIF(F1155:F1160, "SR CASH", E1155:E1160)</f>
        <v>1633</v>
      </c>
    </row>
    <row r="1126">
      <c r="B1126" s="12">
        <v>4.0</v>
      </c>
      <c r="C1126" s="12"/>
      <c r="D1126" s="12"/>
      <c r="E1126" s="12"/>
      <c r="F1126" s="12"/>
      <c r="G1126" s="14" t="s">
        <v>10</v>
      </c>
      <c r="H1126" s="15">
        <f>H1083 - SUMIF(F1123:F1132, "DP CASH", E1123:E1132)-SUMIF(F1149:F1151, "DP CASH", E1149:E1151)-SUMIF(F1143:F1145, "DP CASH", E1143:E1145)+SUMIF(F1137:F1139, "DP CASH", E1137:E1139)+SUMIF(F1155:F1160, "DP CASH", E1155:E1160)</f>
        <v>839</v>
      </c>
    </row>
    <row r="1127">
      <c r="B1127" s="12">
        <v>5.0</v>
      </c>
      <c r="C1127" s="12"/>
      <c r="D1127" s="12"/>
      <c r="E1127" s="12"/>
      <c r="F1127" s="12"/>
      <c r="G1127" s="14" t="s">
        <v>11</v>
      </c>
      <c r="H1127" s="15">
        <f>H1084 - SUMIF(F1123:F1132, "SR A/C - TDCC", E1123:E1132)-SUMIF(F1149:F1151, "SR A/C - TDCC", E1149:E1151)-SUMIF(F1143:F1145, "SR A/C - TDCC", E1143:E1145)+SUMIF(F1137:F1139, "SR A/C - TDCC", E1137:E1139)+SUMIF(F1155:F1160, "SR A/C - TDCC", E1155:E1160)</f>
        <v>106373.4</v>
      </c>
    </row>
    <row r="1128">
      <c r="B1128" s="12">
        <v>6.0</v>
      </c>
      <c r="C1128" s="12"/>
      <c r="D1128" s="12"/>
      <c r="E1128" s="12"/>
      <c r="F1128" s="12"/>
      <c r="G1128" s="14" t="s">
        <v>12</v>
      </c>
      <c r="H1128" s="15">
        <f>H1085 - SUMIF(F1123:F1132, "DP A/C - IPPB", E1123:E1132)-SUMIF(F1149:F1151, "DP A/C - IPPB", E1149:E1151)-SUMIF(F1143:F1145, "DP A/C - IPPB", E1143:E1145)+SUMIF(F1137:F1139, "DP A/C - IPPB", E1137:E1139)+SUMIF(F1155:F1160, "DP A/C - IPPB", E1155:E1160)</f>
        <v>50</v>
      </c>
    </row>
    <row r="1129">
      <c r="B1129" s="12">
        <v>7.0</v>
      </c>
      <c r="C1129" s="12"/>
      <c r="D1129" s="12"/>
      <c r="E1129" s="12"/>
      <c r="F1129" s="12"/>
      <c r="G1129" s="16"/>
      <c r="H1129" s="5"/>
    </row>
    <row r="1130">
      <c r="B1130" s="12">
        <v>8.0</v>
      </c>
      <c r="C1130" s="12"/>
      <c r="D1130" s="12"/>
      <c r="E1130" s="12"/>
      <c r="F1130" s="12"/>
      <c r="G1130" s="17" t="s">
        <v>13</v>
      </c>
      <c r="H1130" s="5"/>
    </row>
    <row r="1131">
      <c r="B1131" s="12">
        <v>9.0</v>
      </c>
      <c r="C1131" s="12"/>
      <c r="D1131" s="12"/>
      <c r="E1131" s="12"/>
      <c r="F1131" s="12"/>
      <c r="G1131" s="18">
        <f>E1133+G1088</f>
        <v>0</v>
      </c>
      <c r="H1131" s="5"/>
    </row>
    <row r="1132">
      <c r="B1132" s="12">
        <v>10.0</v>
      </c>
      <c r="C1132" s="12"/>
      <c r="D1132" s="12"/>
      <c r="E1132" s="12"/>
      <c r="F1132" s="12"/>
      <c r="G1132" s="19" t="s">
        <v>14</v>
      </c>
      <c r="H1132" s="5"/>
    </row>
    <row r="1133">
      <c r="B1133" s="20" t="s">
        <v>15</v>
      </c>
      <c r="C1133" s="4"/>
      <c r="D1133" s="5"/>
      <c r="E1133" s="9">
        <f>SUM(E1123:E1132)</f>
        <v>0</v>
      </c>
      <c r="F1133" s="12"/>
      <c r="G1133" s="16">
        <f>E1140+G1090</f>
        <v>0</v>
      </c>
      <c r="H1133" s="5"/>
    </row>
    <row r="1134">
      <c r="B1134" s="16"/>
      <c r="C1134" s="4"/>
      <c r="D1134" s="4"/>
      <c r="E1134" s="4"/>
      <c r="F1134" s="5"/>
      <c r="G1134" s="21" t="s">
        <v>16</v>
      </c>
      <c r="H1134" s="5"/>
      <c r="I1134" s="1"/>
    </row>
    <row r="1135">
      <c r="B1135" s="22" t="s">
        <v>17</v>
      </c>
      <c r="C1135" s="4"/>
      <c r="D1135" s="4"/>
      <c r="E1135" s="4"/>
      <c r="F1135" s="5"/>
      <c r="G1135" s="16">
        <f>E1146+G1092-SUMIF(C1137:C1139,"Reimbursement",E1137:E1139)</f>
        <v>0</v>
      </c>
      <c r="H1135" s="5"/>
    </row>
    <row r="1136">
      <c r="B1136" s="9" t="s">
        <v>2</v>
      </c>
      <c r="C1136" s="23" t="s">
        <v>18</v>
      </c>
      <c r="D1136" s="20" t="s">
        <v>4</v>
      </c>
      <c r="E1136" s="9" t="s">
        <v>5</v>
      </c>
      <c r="F1136" s="9" t="s">
        <v>6</v>
      </c>
      <c r="G1136" s="24" t="s">
        <v>19</v>
      </c>
      <c r="H1136" s="5"/>
    </row>
    <row r="1137">
      <c r="B1137" s="12">
        <v>1.0</v>
      </c>
      <c r="C1137" s="28"/>
      <c r="D1137" s="12"/>
      <c r="E1137" s="12"/>
      <c r="F1137" s="12"/>
      <c r="G1137" s="26">
        <f>E1152+G1094</f>
        <v>0</v>
      </c>
      <c r="H1137" s="5"/>
    </row>
    <row r="1138">
      <c r="B1138" s="12">
        <v>2.0</v>
      </c>
      <c r="C1138" s="28"/>
      <c r="D1138" s="12"/>
      <c r="E1138" s="12"/>
      <c r="F1138" s="12"/>
      <c r="G1138" s="27"/>
      <c r="H1138" s="8"/>
    </row>
    <row r="1139">
      <c r="B1139" s="12">
        <v>3.0</v>
      </c>
      <c r="C1139" s="28"/>
      <c r="D1139" s="12"/>
      <c r="E1139" s="12"/>
      <c r="F1139" s="12"/>
      <c r="G1139" s="29"/>
      <c r="H1139" s="30"/>
    </row>
    <row r="1140">
      <c r="B1140" s="20" t="s">
        <v>15</v>
      </c>
      <c r="C1140" s="4"/>
      <c r="D1140" s="5"/>
      <c r="E1140" s="9">
        <f>SUM(E1137:E1139)</f>
        <v>0</v>
      </c>
      <c r="F1140" s="12"/>
      <c r="G1140" s="29"/>
      <c r="H1140" s="30"/>
    </row>
    <row r="1141">
      <c r="B1141" s="31" t="s">
        <v>20</v>
      </c>
      <c r="C1141" s="4"/>
      <c r="D1141" s="4"/>
      <c r="E1141" s="4"/>
      <c r="F1141" s="5"/>
      <c r="G1141" s="29"/>
      <c r="H1141" s="30"/>
    </row>
    <row r="1142">
      <c r="B1142" s="9" t="s">
        <v>2</v>
      </c>
      <c r="C1142" s="23" t="s">
        <v>21</v>
      </c>
      <c r="D1142" s="20" t="s">
        <v>4</v>
      </c>
      <c r="E1142" s="9" t="s">
        <v>5</v>
      </c>
      <c r="F1142" s="9" t="s">
        <v>6</v>
      </c>
      <c r="G1142" s="29"/>
      <c r="H1142" s="30"/>
    </row>
    <row r="1143">
      <c r="B1143" s="12">
        <v>1.0</v>
      </c>
      <c r="C1143" s="25"/>
      <c r="D1143" s="13"/>
      <c r="E1143" s="13"/>
      <c r="F1143" s="13"/>
      <c r="G1143" s="29"/>
      <c r="H1143" s="30"/>
    </row>
    <row r="1144">
      <c r="B1144" s="12">
        <v>2.0</v>
      </c>
      <c r="C1144" s="13"/>
      <c r="D1144" s="12"/>
      <c r="E1144" s="12"/>
      <c r="F1144" s="12"/>
      <c r="G1144" s="29"/>
      <c r="H1144" s="30"/>
    </row>
    <row r="1145">
      <c r="B1145" s="12">
        <v>3.0</v>
      </c>
      <c r="C1145" s="13"/>
      <c r="D1145" s="12"/>
      <c r="E1145" s="12"/>
      <c r="F1145" s="12"/>
      <c r="G1145" s="29"/>
      <c r="H1145" s="30"/>
    </row>
    <row r="1146">
      <c r="B1146" s="20" t="s">
        <v>15</v>
      </c>
      <c r="C1146" s="4"/>
      <c r="D1146" s="5"/>
      <c r="E1146" s="9">
        <f>SUM(E1143:E1145)</f>
        <v>0</v>
      </c>
      <c r="F1146" s="12"/>
      <c r="G1146" s="29"/>
      <c r="H1146" s="30"/>
    </row>
    <row r="1147">
      <c r="B1147" s="32" t="s">
        <v>22</v>
      </c>
      <c r="C1147" s="4"/>
      <c r="D1147" s="4"/>
      <c r="E1147" s="4"/>
      <c r="F1147" s="5"/>
      <c r="G1147" s="29"/>
      <c r="H1147" s="30"/>
    </row>
    <row r="1148">
      <c r="B1148" s="9" t="s">
        <v>2</v>
      </c>
      <c r="C1148" s="23" t="s">
        <v>23</v>
      </c>
      <c r="D1148" s="20" t="s">
        <v>4</v>
      </c>
      <c r="E1148" s="9" t="s">
        <v>5</v>
      </c>
      <c r="F1148" s="9" t="s">
        <v>6</v>
      </c>
      <c r="G1148" s="29"/>
      <c r="H1148" s="30"/>
    </row>
    <row r="1149">
      <c r="B1149" s="12">
        <v>1.0</v>
      </c>
      <c r="C1149" s="28"/>
      <c r="D1149" s="12"/>
      <c r="E1149" s="12"/>
      <c r="F1149" s="12"/>
      <c r="G1149" s="29"/>
      <c r="H1149" s="30"/>
    </row>
    <row r="1150">
      <c r="B1150" s="12">
        <v>2.0</v>
      </c>
      <c r="C1150" s="13"/>
      <c r="D1150" s="12"/>
      <c r="E1150" s="12"/>
      <c r="F1150" s="12"/>
      <c r="G1150" s="29"/>
      <c r="H1150" s="30"/>
    </row>
    <row r="1151">
      <c r="B1151" s="12">
        <v>3.0</v>
      </c>
      <c r="C1151" s="13"/>
      <c r="D1151" s="12"/>
      <c r="E1151" s="12"/>
      <c r="F1151" s="12"/>
      <c r="G1151" s="29"/>
      <c r="H1151" s="30"/>
    </row>
    <row r="1152">
      <c r="B1152" s="20" t="s">
        <v>15</v>
      </c>
      <c r="C1152" s="4"/>
      <c r="D1152" s="5"/>
      <c r="E1152" s="9">
        <f>SUM(E1149:E1151)</f>
        <v>0</v>
      </c>
      <c r="F1152" s="12"/>
      <c r="G1152" s="29"/>
      <c r="H1152" s="30"/>
    </row>
    <row r="1153">
      <c r="B1153" s="32" t="s">
        <v>24</v>
      </c>
      <c r="C1153" s="4"/>
      <c r="D1153" s="4"/>
      <c r="E1153" s="4"/>
      <c r="F1153" s="5"/>
      <c r="G1153" s="29"/>
      <c r="H1153" s="30"/>
    </row>
    <row r="1154">
      <c r="B1154" s="9" t="s">
        <v>2</v>
      </c>
      <c r="C1154" s="33" t="s">
        <v>25</v>
      </c>
      <c r="D1154" s="33" t="s">
        <v>26</v>
      </c>
      <c r="E1154" s="9" t="s">
        <v>5</v>
      </c>
      <c r="F1154" s="9" t="s">
        <v>6</v>
      </c>
      <c r="G1154" s="29"/>
      <c r="H1154" s="30"/>
    </row>
    <row r="1155">
      <c r="B1155" s="12">
        <v>1.0</v>
      </c>
      <c r="C1155" s="13"/>
      <c r="D1155" s="13"/>
      <c r="E1155" s="13"/>
      <c r="F1155" s="13"/>
      <c r="G1155" s="29"/>
      <c r="H1155" s="30"/>
    </row>
    <row r="1156">
      <c r="B1156" s="12">
        <v>2.0</v>
      </c>
      <c r="C1156" s="13"/>
      <c r="D1156" s="13"/>
      <c r="E1156" s="13"/>
      <c r="F1156" s="13"/>
      <c r="G1156" s="29"/>
      <c r="H1156" s="30"/>
    </row>
    <row r="1157">
      <c r="B1157" s="12">
        <v>3.0</v>
      </c>
      <c r="C1157" s="13"/>
      <c r="D1157" s="13"/>
      <c r="E1157" s="13"/>
      <c r="F1157" s="13"/>
      <c r="G1157" s="29"/>
      <c r="H1157" s="30"/>
    </row>
    <row r="1158">
      <c r="B1158" s="12">
        <v>4.0</v>
      </c>
      <c r="C1158" s="13"/>
      <c r="D1158" s="13"/>
      <c r="E1158" s="13"/>
      <c r="F1158" s="13"/>
      <c r="G1158" s="29"/>
      <c r="H1158" s="30"/>
    </row>
    <row r="1159">
      <c r="B1159" s="12">
        <v>5.0</v>
      </c>
      <c r="C1159" s="12"/>
      <c r="D1159" s="12"/>
      <c r="E1159" s="12"/>
      <c r="F1159" s="12"/>
      <c r="G1159" s="29"/>
      <c r="H1159" s="30"/>
    </row>
    <row r="1160">
      <c r="B1160" s="12">
        <v>6.0</v>
      </c>
      <c r="C1160" s="12"/>
      <c r="D1160" s="12"/>
      <c r="E1160" s="12"/>
      <c r="F1160" s="12"/>
      <c r="G1160" s="10"/>
      <c r="H1160" s="11"/>
    </row>
    <row r="1161">
      <c r="B1161" s="34"/>
    </row>
    <row r="1163">
      <c r="A1163" s="1"/>
      <c r="B1163" s="3">
        <v>45805.0</v>
      </c>
      <c r="C1163" s="4"/>
      <c r="D1163" s="4"/>
      <c r="E1163" s="4"/>
      <c r="F1163" s="4"/>
      <c r="G1163" s="4"/>
      <c r="H1163" s="5"/>
    </row>
    <row r="1164">
      <c r="B1164" s="6" t="s">
        <v>0</v>
      </c>
      <c r="C1164" s="4"/>
      <c r="D1164" s="4"/>
      <c r="E1164" s="4"/>
      <c r="F1164" s="5"/>
      <c r="G1164" s="7" t="s">
        <v>1</v>
      </c>
      <c r="H1164" s="8"/>
    </row>
    <row r="1165">
      <c r="B1165" s="9" t="s">
        <v>2</v>
      </c>
      <c r="C1165" s="9" t="s">
        <v>3</v>
      </c>
      <c r="D1165" s="9" t="s">
        <v>4</v>
      </c>
      <c r="E1165" s="9" t="s">
        <v>5</v>
      </c>
      <c r="F1165" s="9" t="s">
        <v>6</v>
      </c>
      <c r="G1165" s="10"/>
      <c r="H1165" s="11"/>
    </row>
    <row r="1166">
      <c r="B1166" s="12">
        <v>1.0</v>
      </c>
      <c r="C1166" s="13"/>
      <c r="D1166" s="12"/>
      <c r="E1166" s="12"/>
      <c r="F1166" s="12"/>
      <c r="G1166" s="14" t="s">
        <v>7</v>
      </c>
      <c r="H1166" s="15">
        <f>H1123 - SUMIF(F1166:F1175, "SR A/C - HDFC", E1166:E1175)-SUMIF(F1192:F1194, "SR A/C - HDFC", E1192:E1194)-SUMIF(F1186:F1188, "SR A/C - HDFC", E1186:E1188)+SUMIF(F1180:F1182, "SR A/C - HDFC", E1180:E1182)+SUMIF(F1198:F1203, "SR A/C - HDFC", E1198:E1203)</f>
        <v>3303.73</v>
      </c>
    </row>
    <row r="1167">
      <c r="B1167" s="12">
        <v>2.0</v>
      </c>
      <c r="C1167" s="12"/>
      <c r="D1167" s="12"/>
      <c r="E1167" s="12"/>
      <c r="F1167" s="12"/>
      <c r="G1167" s="14" t="s">
        <v>8</v>
      </c>
      <c r="H1167" s="15">
        <f>H1124 - SUMIF(F1166:F1175, "DP A/C - Salary", E1166:E1175)-SUMIF(F1192:F1194, "DP A/C - Salary", E1192:E1194)-SUMIF(F1186:F1188, "DP A/C - Salary", E1186:E1188)+SUMIF(F1180:F1182, "DP A/C - Salary", E1180:E1182)+SUMIF(F1198:F1203, "DP A/C - Salary", E1198:E1203)</f>
        <v>5928</v>
      </c>
    </row>
    <row r="1168">
      <c r="B1168" s="12">
        <v>3.0</v>
      </c>
      <c r="C1168" s="12"/>
      <c r="D1168" s="12"/>
      <c r="E1168" s="12"/>
      <c r="F1168" s="12"/>
      <c r="G1168" s="14" t="s">
        <v>9</v>
      </c>
      <c r="H1168" s="15">
        <f>H1125 - SUMIF(F1166:F1175, "SR CASH", E1166:E1175)-SUMIF(F1192:F1194, "SR CASH", E1192:E1194)-SUMIF(F1186:F1188, "SR CASH", E1186:E1188)+SUMIF(F1180:F1182, "SR CASH", E1180:E1182)+SUMIF(F1198:F1203, "SR CASH", E1198:E1203)</f>
        <v>1633</v>
      </c>
    </row>
    <row r="1169">
      <c r="B1169" s="12">
        <v>4.0</v>
      </c>
      <c r="C1169" s="12"/>
      <c r="D1169" s="12"/>
      <c r="E1169" s="12"/>
      <c r="F1169" s="12"/>
      <c r="G1169" s="14" t="s">
        <v>10</v>
      </c>
      <c r="H1169" s="15">
        <f>H1126 - SUMIF(F1166:F1175, "DP CASH", E1166:E1175)-SUMIF(F1192:F1194, "DP CASH", E1192:E1194)-SUMIF(F1186:F1188, "DP CASH", E1186:E1188)+SUMIF(F1180:F1182, "DP CASH", E1180:E1182)+SUMIF(F1198:F1203, "DP CASH", E1198:E1203)</f>
        <v>839</v>
      </c>
    </row>
    <row r="1170">
      <c r="B1170" s="12">
        <v>5.0</v>
      </c>
      <c r="C1170" s="12"/>
      <c r="D1170" s="12"/>
      <c r="E1170" s="12"/>
      <c r="F1170" s="12"/>
      <c r="G1170" s="14" t="s">
        <v>11</v>
      </c>
      <c r="H1170" s="15">
        <f>H1127 - SUMIF(F1166:F1175, "SR A/C - TDCC", E1166:E1175)-SUMIF(F1192:F1194, "SR A/C - TDCC", E1192:E1194)-SUMIF(F1186:F1188, "SR A/C - TDCC", E1186:E1188)+SUMIF(F1180:F1182, "SR A/C - TDCC", E1180:E1182)+SUMIF(F1198:F1203, "SR A/C - TDCC", E1198:E1203)</f>
        <v>106373.4</v>
      </c>
    </row>
    <row r="1171">
      <c r="B1171" s="12">
        <v>6.0</v>
      </c>
      <c r="C1171" s="12"/>
      <c r="D1171" s="12"/>
      <c r="E1171" s="12"/>
      <c r="F1171" s="12"/>
      <c r="G1171" s="14" t="s">
        <v>12</v>
      </c>
      <c r="H1171" s="15">
        <f>H1128 - SUMIF(F1166:F1175, "DP A/C - IPPB", E1166:E1175)-SUMIF(F1192:F1194, "DP A/C - IPPB", E1192:E1194)-SUMIF(F1186:F1188, "DP A/C - IPPB", E1186:E1188)+SUMIF(F1180:F1182, "DP A/C - IPPB", E1180:E1182)+SUMIF(F1198:F1203, "DP A/C - IPPB", E1198:E1203)</f>
        <v>50</v>
      </c>
    </row>
    <row r="1172">
      <c r="B1172" s="12">
        <v>7.0</v>
      </c>
      <c r="C1172" s="12"/>
      <c r="D1172" s="12"/>
      <c r="E1172" s="12"/>
      <c r="F1172" s="12"/>
      <c r="G1172" s="16"/>
      <c r="H1172" s="5"/>
    </row>
    <row r="1173">
      <c r="B1173" s="12">
        <v>8.0</v>
      </c>
      <c r="C1173" s="12"/>
      <c r="D1173" s="12"/>
      <c r="E1173" s="12"/>
      <c r="F1173" s="12"/>
      <c r="G1173" s="17" t="s">
        <v>13</v>
      </c>
      <c r="H1173" s="5"/>
    </row>
    <row r="1174">
      <c r="B1174" s="12">
        <v>9.0</v>
      </c>
      <c r="C1174" s="12"/>
      <c r="D1174" s="12"/>
      <c r="E1174" s="12"/>
      <c r="F1174" s="12"/>
      <c r="G1174" s="18">
        <f>E1176+G1131</f>
        <v>0</v>
      </c>
      <c r="H1174" s="5"/>
    </row>
    <row r="1175">
      <c r="B1175" s="12">
        <v>10.0</v>
      </c>
      <c r="C1175" s="12"/>
      <c r="D1175" s="12"/>
      <c r="E1175" s="12"/>
      <c r="F1175" s="12"/>
      <c r="G1175" s="19" t="s">
        <v>14</v>
      </c>
      <c r="H1175" s="5"/>
    </row>
    <row r="1176">
      <c r="B1176" s="20" t="s">
        <v>15</v>
      </c>
      <c r="C1176" s="4"/>
      <c r="D1176" s="5"/>
      <c r="E1176" s="9">
        <f>SUM(E1166:E1175)</f>
        <v>0</v>
      </c>
      <c r="F1176" s="12"/>
      <c r="G1176" s="16">
        <f>E1183+G1133</f>
        <v>0</v>
      </c>
      <c r="H1176" s="5"/>
    </row>
    <row r="1177">
      <c r="B1177" s="16"/>
      <c r="C1177" s="4"/>
      <c r="D1177" s="4"/>
      <c r="E1177" s="4"/>
      <c r="F1177" s="5"/>
      <c r="G1177" s="21" t="s">
        <v>16</v>
      </c>
      <c r="H1177" s="5"/>
      <c r="I1177" s="1"/>
    </row>
    <row r="1178">
      <c r="B1178" s="22" t="s">
        <v>17</v>
      </c>
      <c r="C1178" s="4"/>
      <c r="D1178" s="4"/>
      <c r="E1178" s="4"/>
      <c r="F1178" s="5"/>
      <c r="G1178" s="16">
        <f>E1189+G1135-SUMIF(C1180:C1182,"Reimbursement",E1180:E1182)</f>
        <v>0</v>
      </c>
      <c r="H1178" s="5"/>
    </row>
    <row r="1179">
      <c r="B1179" s="9" t="s">
        <v>2</v>
      </c>
      <c r="C1179" s="23" t="s">
        <v>18</v>
      </c>
      <c r="D1179" s="20" t="s">
        <v>4</v>
      </c>
      <c r="E1179" s="9" t="s">
        <v>5</v>
      </c>
      <c r="F1179" s="9" t="s">
        <v>6</v>
      </c>
      <c r="G1179" s="24" t="s">
        <v>19</v>
      </c>
      <c r="H1179" s="5"/>
    </row>
    <row r="1180">
      <c r="B1180" s="12">
        <v>1.0</v>
      </c>
      <c r="C1180" s="28"/>
      <c r="D1180" s="12"/>
      <c r="E1180" s="12"/>
      <c r="F1180" s="12"/>
      <c r="G1180" s="26">
        <f>E1195+G1137</f>
        <v>0</v>
      </c>
      <c r="H1180" s="5"/>
    </row>
    <row r="1181">
      <c r="B1181" s="12">
        <v>2.0</v>
      </c>
      <c r="C1181" s="28"/>
      <c r="D1181" s="12"/>
      <c r="E1181" s="12"/>
      <c r="F1181" s="12"/>
      <c r="G1181" s="27"/>
      <c r="H1181" s="8"/>
    </row>
    <row r="1182">
      <c r="B1182" s="12">
        <v>3.0</v>
      </c>
      <c r="C1182" s="28"/>
      <c r="D1182" s="12"/>
      <c r="E1182" s="12"/>
      <c r="F1182" s="12"/>
      <c r="G1182" s="29"/>
      <c r="H1182" s="30"/>
    </row>
    <row r="1183">
      <c r="B1183" s="20" t="s">
        <v>15</v>
      </c>
      <c r="C1183" s="4"/>
      <c r="D1183" s="5"/>
      <c r="E1183" s="9">
        <f>SUM(E1180:E1182)</f>
        <v>0</v>
      </c>
      <c r="F1183" s="12"/>
      <c r="G1183" s="29"/>
      <c r="H1183" s="30"/>
    </row>
    <row r="1184">
      <c r="B1184" s="31" t="s">
        <v>20</v>
      </c>
      <c r="C1184" s="4"/>
      <c r="D1184" s="4"/>
      <c r="E1184" s="4"/>
      <c r="F1184" s="5"/>
      <c r="G1184" s="29"/>
      <c r="H1184" s="30"/>
    </row>
    <row r="1185">
      <c r="B1185" s="9" t="s">
        <v>2</v>
      </c>
      <c r="C1185" s="23" t="s">
        <v>21</v>
      </c>
      <c r="D1185" s="20" t="s">
        <v>4</v>
      </c>
      <c r="E1185" s="9" t="s">
        <v>5</v>
      </c>
      <c r="F1185" s="9" t="s">
        <v>6</v>
      </c>
      <c r="G1185" s="29"/>
      <c r="H1185" s="30"/>
    </row>
    <row r="1186">
      <c r="B1186" s="12">
        <v>1.0</v>
      </c>
      <c r="C1186" s="28"/>
      <c r="D1186" s="12"/>
      <c r="E1186" s="12"/>
      <c r="F1186" s="12"/>
      <c r="G1186" s="29"/>
      <c r="H1186" s="30"/>
    </row>
    <row r="1187">
      <c r="B1187" s="12">
        <v>2.0</v>
      </c>
      <c r="C1187" s="13"/>
      <c r="D1187" s="12"/>
      <c r="E1187" s="12"/>
      <c r="F1187" s="12"/>
      <c r="G1187" s="29"/>
      <c r="H1187" s="30"/>
    </row>
    <row r="1188">
      <c r="B1188" s="12">
        <v>3.0</v>
      </c>
      <c r="C1188" s="13"/>
      <c r="D1188" s="12"/>
      <c r="E1188" s="12"/>
      <c r="F1188" s="12"/>
      <c r="G1188" s="29"/>
      <c r="H1188" s="30"/>
    </row>
    <row r="1189">
      <c r="B1189" s="20" t="s">
        <v>15</v>
      </c>
      <c r="C1189" s="4"/>
      <c r="D1189" s="5"/>
      <c r="E1189" s="9">
        <f>SUM(E1186:E1188)</f>
        <v>0</v>
      </c>
      <c r="F1189" s="12"/>
      <c r="G1189" s="29"/>
      <c r="H1189" s="30"/>
    </row>
    <row r="1190">
      <c r="B1190" s="32" t="s">
        <v>22</v>
      </c>
      <c r="C1190" s="4"/>
      <c r="D1190" s="4"/>
      <c r="E1190" s="4"/>
      <c r="F1190" s="5"/>
      <c r="G1190" s="29"/>
      <c r="H1190" s="30"/>
    </row>
    <row r="1191">
      <c r="B1191" s="9" t="s">
        <v>2</v>
      </c>
      <c r="C1191" s="23" t="s">
        <v>23</v>
      </c>
      <c r="D1191" s="20" t="s">
        <v>4</v>
      </c>
      <c r="E1191" s="9" t="s">
        <v>5</v>
      </c>
      <c r="F1191" s="9" t="s">
        <v>6</v>
      </c>
      <c r="G1191" s="29"/>
      <c r="H1191" s="30"/>
    </row>
    <row r="1192">
      <c r="B1192" s="12">
        <v>1.0</v>
      </c>
      <c r="C1192" s="28"/>
      <c r="D1192" s="12"/>
      <c r="E1192" s="12"/>
      <c r="F1192" s="12"/>
      <c r="G1192" s="29"/>
      <c r="H1192" s="30"/>
    </row>
    <row r="1193">
      <c r="B1193" s="12">
        <v>2.0</v>
      </c>
      <c r="C1193" s="13"/>
      <c r="D1193" s="12"/>
      <c r="E1193" s="12"/>
      <c r="F1193" s="12"/>
      <c r="G1193" s="29"/>
      <c r="H1193" s="30"/>
    </row>
    <row r="1194">
      <c r="B1194" s="12">
        <v>3.0</v>
      </c>
      <c r="C1194" s="13"/>
      <c r="D1194" s="12"/>
      <c r="E1194" s="12"/>
      <c r="F1194" s="12"/>
      <c r="G1194" s="29"/>
      <c r="H1194" s="30"/>
    </row>
    <row r="1195">
      <c r="B1195" s="20" t="s">
        <v>15</v>
      </c>
      <c r="C1195" s="4"/>
      <c r="D1195" s="5"/>
      <c r="E1195" s="9">
        <f>SUM(E1192:E1194)</f>
        <v>0</v>
      </c>
      <c r="F1195" s="12"/>
      <c r="G1195" s="29"/>
      <c r="H1195" s="30"/>
    </row>
    <row r="1196">
      <c r="B1196" s="32" t="s">
        <v>24</v>
      </c>
      <c r="C1196" s="4"/>
      <c r="D1196" s="4"/>
      <c r="E1196" s="4"/>
      <c r="F1196" s="5"/>
      <c r="G1196" s="29"/>
      <c r="H1196" s="30"/>
    </row>
    <row r="1197">
      <c r="B1197" s="9" t="s">
        <v>2</v>
      </c>
      <c r="C1197" s="33" t="s">
        <v>25</v>
      </c>
      <c r="D1197" s="33" t="s">
        <v>26</v>
      </c>
      <c r="E1197" s="9" t="s">
        <v>5</v>
      </c>
      <c r="F1197" s="9" t="s">
        <v>6</v>
      </c>
      <c r="G1197" s="29"/>
      <c r="H1197" s="30"/>
    </row>
    <row r="1198">
      <c r="B1198" s="12">
        <v>1.0</v>
      </c>
      <c r="C1198" s="13"/>
      <c r="D1198" s="13"/>
      <c r="E1198" s="12"/>
      <c r="F1198" s="12"/>
      <c r="G1198" s="29"/>
      <c r="H1198" s="30"/>
    </row>
    <row r="1199">
      <c r="B1199" s="12">
        <v>2.0</v>
      </c>
      <c r="C1199" s="13"/>
      <c r="D1199" s="13"/>
      <c r="E1199" s="12"/>
      <c r="F1199" s="12"/>
      <c r="G1199" s="29"/>
      <c r="H1199" s="30"/>
    </row>
    <row r="1200">
      <c r="B1200" s="12">
        <v>3.0</v>
      </c>
      <c r="C1200" s="12"/>
      <c r="D1200" s="12"/>
      <c r="E1200" s="12"/>
      <c r="F1200" s="12"/>
      <c r="G1200" s="29"/>
      <c r="H1200" s="30"/>
    </row>
    <row r="1201">
      <c r="B1201" s="12">
        <v>4.0</v>
      </c>
      <c r="C1201" s="12"/>
      <c r="D1201" s="12"/>
      <c r="E1201" s="12"/>
      <c r="F1201" s="12"/>
      <c r="G1201" s="29"/>
      <c r="H1201" s="30"/>
    </row>
    <row r="1202">
      <c r="B1202" s="12">
        <v>5.0</v>
      </c>
      <c r="C1202" s="12"/>
      <c r="D1202" s="12"/>
      <c r="E1202" s="12"/>
      <c r="F1202" s="12"/>
      <c r="G1202" s="29"/>
      <c r="H1202" s="30"/>
    </row>
    <row r="1203">
      <c r="B1203" s="12">
        <v>6.0</v>
      </c>
      <c r="C1203" s="12"/>
      <c r="D1203" s="12"/>
      <c r="E1203" s="12"/>
      <c r="F1203" s="12"/>
      <c r="G1203" s="10"/>
      <c r="H1203" s="11"/>
    </row>
    <row r="1204">
      <c r="B1204" s="34"/>
    </row>
    <row r="1206">
      <c r="A1206" s="1"/>
      <c r="B1206" s="3">
        <v>45806.0</v>
      </c>
      <c r="C1206" s="4"/>
      <c r="D1206" s="4"/>
      <c r="E1206" s="4"/>
      <c r="F1206" s="4"/>
      <c r="G1206" s="4"/>
      <c r="H1206" s="5"/>
    </row>
    <row r="1207">
      <c r="B1207" s="6" t="s">
        <v>0</v>
      </c>
      <c r="C1207" s="4"/>
      <c r="D1207" s="4"/>
      <c r="E1207" s="4"/>
      <c r="F1207" s="5"/>
      <c r="G1207" s="7" t="s">
        <v>1</v>
      </c>
      <c r="H1207" s="8"/>
    </row>
    <row r="1208">
      <c r="B1208" s="9" t="s">
        <v>2</v>
      </c>
      <c r="C1208" s="9" t="s">
        <v>3</v>
      </c>
      <c r="D1208" s="9" t="s">
        <v>4</v>
      </c>
      <c r="E1208" s="9" t="s">
        <v>5</v>
      </c>
      <c r="F1208" s="9" t="s">
        <v>6</v>
      </c>
      <c r="G1208" s="10"/>
      <c r="H1208" s="11"/>
    </row>
    <row r="1209">
      <c r="B1209" s="12">
        <v>1.0</v>
      </c>
      <c r="C1209" s="13"/>
      <c r="D1209" s="12"/>
      <c r="E1209" s="12"/>
      <c r="F1209" s="12"/>
      <c r="G1209" s="14" t="s">
        <v>7</v>
      </c>
      <c r="H1209" s="15">
        <f>H1166 - SUMIF(F1209:F1218, "SR A/C - HDFC", E1209:E1218)-SUMIF(F1235:F1237, "SR A/C - HDFC", E1235:E1237)-SUMIF(F1229:F1231, "SR A/C - HDFC", E1229:E1231)+SUMIF(F1223:F1225, "SR A/C - HDFC", E1223:E1225)+SUMIF(F1241:F1246, "SR A/C - HDFC", E1241:E1246)</f>
        <v>3303.73</v>
      </c>
    </row>
    <row r="1210">
      <c r="B1210" s="12">
        <v>2.0</v>
      </c>
      <c r="C1210" s="12"/>
      <c r="D1210" s="12"/>
      <c r="E1210" s="12"/>
      <c r="F1210" s="12"/>
      <c r="G1210" s="14" t="s">
        <v>8</v>
      </c>
      <c r="H1210" s="15">
        <f>H1167 - SUMIF(F1209:F1218, "DP A/C - Salary", E1209:E1218)-SUMIF(F1235:F1237, "DP A/C - Salary", E1235:E1237)-SUMIF(F1229:F1231, "DP A/C - Salary", E1229:E1231)+SUMIF(F1223:F1225, "DP A/C - Salary", E1223:E1225)+SUMIF(F1241:F1246, "DP A/C - Salary", E1241:E1246)</f>
        <v>5928</v>
      </c>
    </row>
    <row r="1211">
      <c r="B1211" s="12">
        <v>3.0</v>
      </c>
      <c r="C1211" s="12"/>
      <c r="D1211" s="12"/>
      <c r="E1211" s="12"/>
      <c r="F1211" s="12"/>
      <c r="G1211" s="14" t="s">
        <v>9</v>
      </c>
      <c r="H1211" s="15">
        <f>H1168 - SUMIF(F1209:F1218, "SR CASH", E1209:E1218)-SUMIF(F1235:F1237, "SR CASH", E1235:E1237)-SUMIF(F1229:F1231, "SR CASH", E1229:E1231)+SUMIF(F1223:F1225, "SR CASH", E1223:E1225)+SUMIF(F1241:F1246, "SR CASH", E1241:E1246)</f>
        <v>1633</v>
      </c>
    </row>
    <row r="1212">
      <c r="B1212" s="12">
        <v>4.0</v>
      </c>
      <c r="C1212" s="12"/>
      <c r="D1212" s="12"/>
      <c r="E1212" s="12"/>
      <c r="F1212" s="12"/>
      <c r="G1212" s="14" t="s">
        <v>10</v>
      </c>
      <c r="H1212" s="15">
        <f>H1169 - SUMIF(F1209:F1218, "DP CASH", E1209:E1218)-SUMIF(F1235:F1237, "DP CASH", E1235:E1237)-SUMIF(F1229:F1231, "DP CASH", E1229:E1231)+SUMIF(F1223:F1225, "DP CASH", E1223:E1225)+SUMIF(F1241:F1246, "DP CASH", E1241:E1246)</f>
        <v>839</v>
      </c>
    </row>
    <row r="1213">
      <c r="B1213" s="12">
        <v>5.0</v>
      </c>
      <c r="C1213" s="12"/>
      <c r="D1213" s="12"/>
      <c r="E1213" s="12"/>
      <c r="F1213" s="12"/>
      <c r="G1213" s="14" t="s">
        <v>11</v>
      </c>
      <c r="H1213" s="15">
        <f>H1170 - SUMIF(F1209:F1218, "SR A/C - TDCC", E1209:E1218)-SUMIF(F1235:F1237, "SR A/C - TDCC", E1235:E1237)-SUMIF(F1229:F1231, "SR A/C - TDCC", E1229:E1231)+SUMIF(F1223:F1225, "SR A/C - TDCC", E1223:E1225)+SUMIF(F1241:F1246, "SR A/C - TDCC", E1241:E1246)</f>
        <v>106373.4</v>
      </c>
    </row>
    <row r="1214">
      <c r="B1214" s="12">
        <v>6.0</v>
      </c>
      <c r="C1214" s="12"/>
      <c r="D1214" s="12"/>
      <c r="E1214" s="12"/>
      <c r="F1214" s="12"/>
      <c r="G1214" s="14" t="s">
        <v>12</v>
      </c>
      <c r="H1214" s="15">
        <f>H1171 - SUMIF(F1209:F1218, "DP A/C - IPPB", E1209:E1218)-SUMIF(F1235:F1237, "DP A/C - IPPB", E1235:E1237)-SUMIF(F1229:F1231, "DP A/C - IPPB", E1229:E1231)+SUMIF(F1223:F1225, "DP A/C - IPPB", E1223:E1225)+SUMIF(F1241:F1246, "DP A/C - IPPB", E1241:E1246)</f>
        <v>50</v>
      </c>
    </row>
    <row r="1215">
      <c r="B1215" s="12">
        <v>7.0</v>
      </c>
      <c r="C1215" s="12"/>
      <c r="D1215" s="12"/>
      <c r="E1215" s="12"/>
      <c r="F1215" s="12"/>
      <c r="G1215" s="16"/>
      <c r="H1215" s="5"/>
    </row>
    <row r="1216">
      <c r="B1216" s="12">
        <v>8.0</v>
      </c>
      <c r="C1216" s="12"/>
      <c r="D1216" s="12"/>
      <c r="E1216" s="12"/>
      <c r="F1216" s="12"/>
      <c r="G1216" s="17" t="s">
        <v>13</v>
      </c>
      <c r="H1216" s="5"/>
    </row>
    <row r="1217">
      <c r="B1217" s="12">
        <v>9.0</v>
      </c>
      <c r="C1217" s="12"/>
      <c r="D1217" s="12"/>
      <c r="E1217" s="12"/>
      <c r="F1217" s="12"/>
      <c r="G1217" s="18">
        <f>E1219+G1174</f>
        <v>0</v>
      </c>
      <c r="H1217" s="5"/>
    </row>
    <row r="1218">
      <c r="B1218" s="12">
        <v>10.0</v>
      </c>
      <c r="C1218" s="12"/>
      <c r="D1218" s="12"/>
      <c r="E1218" s="12"/>
      <c r="F1218" s="12"/>
      <c r="G1218" s="19" t="s">
        <v>14</v>
      </c>
      <c r="H1218" s="5"/>
    </row>
    <row r="1219">
      <c r="B1219" s="20" t="s">
        <v>15</v>
      </c>
      <c r="C1219" s="4"/>
      <c r="D1219" s="5"/>
      <c r="E1219" s="9">
        <f>SUM(E1209:E1218)</f>
        <v>0</v>
      </c>
      <c r="F1219" s="12"/>
      <c r="G1219" s="16">
        <f>E1226+G1176</f>
        <v>0</v>
      </c>
      <c r="H1219" s="5"/>
    </row>
    <row r="1220">
      <c r="B1220" s="16"/>
      <c r="C1220" s="4"/>
      <c r="D1220" s="4"/>
      <c r="E1220" s="4"/>
      <c r="F1220" s="5"/>
      <c r="G1220" s="21" t="s">
        <v>16</v>
      </c>
      <c r="H1220" s="5"/>
      <c r="I1220" s="1"/>
    </row>
    <row r="1221">
      <c r="B1221" s="22" t="s">
        <v>17</v>
      </c>
      <c r="C1221" s="4"/>
      <c r="D1221" s="4"/>
      <c r="E1221" s="4"/>
      <c r="F1221" s="5"/>
      <c r="G1221" s="16">
        <f>E1232+G1178-SUMIF(C1223:C1225,"Reimbursement",E1223:E1225)</f>
        <v>0</v>
      </c>
      <c r="H1221" s="5"/>
    </row>
    <row r="1222">
      <c r="B1222" s="9" t="s">
        <v>2</v>
      </c>
      <c r="C1222" s="23" t="s">
        <v>18</v>
      </c>
      <c r="D1222" s="20" t="s">
        <v>4</v>
      </c>
      <c r="E1222" s="9" t="s">
        <v>5</v>
      </c>
      <c r="F1222" s="9" t="s">
        <v>6</v>
      </c>
      <c r="G1222" s="24" t="s">
        <v>19</v>
      </c>
      <c r="H1222" s="5"/>
    </row>
    <row r="1223">
      <c r="B1223" s="12">
        <v>1.0</v>
      </c>
      <c r="C1223" s="28"/>
      <c r="D1223" s="12"/>
      <c r="E1223" s="12"/>
      <c r="F1223" s="12"/>
      <c r="G1223" s="26">
        <f>E1238+G1180</f>
        <v>0</v>
      </c>
      <c r="H1223" s="5"/>
    </row>
    <row r="1224">
      <c r="B1224" s="12">
        <v>2.0</v>
      </c>
      <c r="C1224" s="28"/>
      <c r="D1224" s="12"/>
      <c r="E1224" s="12"/>
      <c r="F1224" s="12"/>
      <c r="G1224" s="27"/>
      <c r="H1224" s="8"/>
    </row>
    <row r="1225">
      <c r="B1225" s="12">
        <v>3.0</v>
      </c>
      <c r="C1225" s="28"/>
      <c r="D1225" s="12"/>
      <c r="E1225" s="12"/>
      <c r="F1225" s="12"/>
      <c r="G1225" s="29"/>
      <c r="H1225" s="30"/>
    </row>
    <row r="1226">
      <c r="B1226" s="20" t="s">
        <v>15</v>
      </c>
      <c r="C1226" s="4"/>
      <c r="D1226" s="5"/>
      <c r="E1226" s="9">
        <f>SUM(E1223:E1225)</f>
        <v>0</v>
      </c>
      <c r="F1226" s="12"/>
      <c r="G1226" s="29"/>
      <c r="H1226" s="30"/>
    </row>
    <row r="1227">
      <c r="B1227" s="31" t="s">
        <v>20</v>
      </c>
      <c r="C1227" s="4"/>
      <c r="D1227" s="4"/>
      <c r="E1227" s="4"/>
      <c r="F1227" s="5"/>
      <c r="G1227" s="29"/>
      <c r="H1227" s="30"/>
    </row>
    <row r="1228">
      <c r="B1228" s="9" t="s">
        <v>2</v>
      </c>
      <c r="C1228" s="23" t="s">
        <v>21</v>
      </c>
      <c r="D1228" s="20" t="s">
        <v>4</v>
      </c>
      <c r="E1228" s="9" t="s">
        <v>5</v>
      </c>
      <c r="F1228" s="9" t="s">
        <v>6</v>
      </c>
      <c r="G1228" s="29"/>
      <c r="H1228" s="30"/>
    </row>
    <row r="1229">
      <c r="B1229" s="12">
        <v>1.0</v>
      </c>
      <c r="C1229" s="28"/>
      <c r="D1229" s="12"/>
      <c r="E1229" s="12"/>
      <c r="F1229" s="12"/>
      <c r="G1229" s="29"/>
      <c r="H1229" s="30"/>
    </row>
    <row r="1230">
      <c r="B1230" s="12">
        <v>2.0</v>
      </c>
      <c r="C1230" s="13"/>
      <c r="D1230" s="12"/>
      <c r="E1230" s="12"/>
      <c r="F1230" s="12"/>
      <c r="G1230" s="29"/>
      <c r="H1230" s="30"/>
    </row>
    <row r="1231">
      <c r="B1231" s="12">
        <v>3.0</v>
      </c>
      <c r="C1231" s="13"/>
      <c r="D1231" s="12"/>
      <c r="E1231" s="12"/>
      <c r="F1231" s="12"/>
      <c r="G1231" s="29"/>
      <c r="H1231" s="30"/>
    </row>
    <row r="1232">
      <c r="B1232" s="20" t="s">
        <v>15</v>
      </c>
      <c r="C1232" s="4"/>
      <c r="D1232" s="5"/>
      <c r="E1232" s="9">
        <f>SUM(E1229:E1231)</f>
        <v>0</v>
      </c>
      <c r="F1232" s="12"/>
      <c r="G1232" s="29"/>
      <c r="H1232" s="30"/>
    </row>
    <row r="1233">
      <c r="B1233" s="32" t="s">
        <v>22</v>
      </c>
      <c r="C1233" s="4"/>
      <c r="D1233" s="4"/>
      <c r="E1233" s="4"/>
      <c r="F1233" s="5"/>
      <c r="G1233" s="29"/>
      <c r="H1233" s="30"/>
    </row>
    <row r="1234">
      <c r="B1234" s="9" t="s">
        <v>2</v>
      </c>
      <c r="C1234" s="23" t="s">
        <v>23</v>
      </c>
      <c r="D1234" s="20" t="s">
        <v>4</v>
      </c>
      <c r="E1234" s="9" t="s">
        <v>5</v>
      </c>
      <c r="F1234" s="9" t="s">
        <v>6</v>
      </c>
      <c r="G1234" s="29"/>
      <c r="H1234" s="30"/>
    </row>
    <row r="1235">
      <c r="B1235" s="12">
        <v>1.0</v>
      </c>
      <c r="C1235" s="28"/>
      <c r="D1235" s="12"/>
      <c r="E1235" s="12"/>
      <c r="F1235" s="12"/>
      <c r="G1235" s="29"/>
      <c r="H1235" s="30"/>
    </row>
    <row r="1236">
      <c r="B1236" s="12">
        <v>2.0</v>
      </c>
      <c r="C1236" s="13"/>
      <c r="D1236" s="12"/>
      <c r="E1236" s="12"/>
      <c r="F1236" s="12"/>
      <c r="G1236" s="29"/>
      <c r="H1236" s="30"/>
    </row>
    <row r="1237">
      <c r="B1237" s="12">
        <v>3.0</v>
      </c>
      <c r="C1237" s="13"/>
      <c r="D1237" s="12"/>
      <c r="E1237" s="12"/>
      <c r="F1237" s="12"/>
      <c r="G1237" s="29"/>
      <c r="H1237" s="30"/>
    </row>
    <row r="1238">
      <c r="B1238" s="20" t="s">
        <v>15</v>
      </c>
      <c r="C1238" s="4"/>
      <c r="D1238" s="5"/>
      <c r="E1238" s="9">
        <f>SUM(E1235:E1237)</f>
        <v>0</v>
      </c>
      <c r="F1238" s="12"/>
      <c r="G1238" s="29"/>
      <c r="H1238" s="30"/>
    </row>
    <row r="1239">
      <c r="B1239" s="32" t="s">
        <v>24</v>
      </c>
      <c r="C1239" s="4"/>
      <c r="D1239" s="4"/>
      <c r="E1239" s="4"/>
      <c r="F1239" s="5"/>
      <c r="G1239" s="29"/>
      <c r="H1239" s="30"/>
    </row>
    <row r="1240">
      <c r="B1240" s="9" t="s">
        <v>2</v>
      </c>
      <c r="C1240" s="33" t="s">
        <v>25</v>
      </c>
      <c r="D1240" s="33" t="s">
        <v>26</v>
      </c>
      <c r="E1240" s="9" t="s">
        <v>5</v>
      </c>
      <c r="F1240" s="9" t="s">
        <v>6</v>
      </c>
      <c r="G1240" s="29"/>
      <c r="H1240" s="30"/>
    </row>
    <row r="1241">
      <c r="B1241" s="12">
        <v>1.0</v>
      </c>
      <c r="C1241" s="13"/>
      <c r="D1241" s="13"/>
      <c r="E1241" s="12"/>
      <c r="F1241" s="12"/>
      <c r="G1241" s="29"/>
      <c r="H1241" s="30"/>
    </row>
    <row r="1242">
      <c r="B1242" s="12">
        <v>2.0</v>
      </c>
      <c r="C1242" s="13"/>
      <c r="D1242" s="13"/>
      <c r="E1242" s="12"/>
      <c r="F1242" s="12"/>
      <c r="G1242" s="29"/>
      <c r="H1242" s="30"/>
    </row>
    <row r="1243">
      <c r="B1243" s="12">
        <v>3.0</v>
      </c>
      <c r="C1243" s="12"/>
      <c r="D1243" s="12"/>
      <c r="E1243" s="12"/>
      <c r="F1243" s="12"/>
      <c r="G1243" s="29"/>
      <c r="H1243" s="30"/>
    </row>
    <row r="1244">
      <c r="B1244" s="12">
        <v>4.0</v>
      </c>
      <c r="C1244" s="12"/>
      <c r="D1244" s="12"/>
      <c r="E1244" s="12"/>
      <c r="F1244" s="12"/>
      <c r="G1244" s="29"/>
      <c r="H1244" s="30"/>
    </row>
    <row r="1245">
      <c r="B1245" s="12">
        <v>5.0</v>
      </c>
      <c r="C1245" s="12"/>
      <c r="D1245" s="12"/>
      <c r="E1245" s="12"/>
      <c r="F1245" s="12"/>
      <c r="G1245" s="29"/>
      <c r="H1245" s="30"/>
    </row>
    <row r="1246">
      <c r="B1246" s="12">
        <v>6.0</v>
      </c>
      <c r="C1246" s="12"/>
      <c r="D1246" s="12"/>
      <c r="E1246" s="12"/>
      <c r="F1246" s="12"/>
      <c r="G1246" s="10"/>
      <c r="H1246" s="11"/>
    </row>
    <row r="1247">
      <c r="B1247" s="34"/>
    </row>
    <row r="1249">
      <c r="A1249" s="1"/>
      <c r="B1249" s="3">
        <v>45807.0</v>
      </c>
      <c r="C1249" s="4"/>
      <c r="D1249" s="4"/>
      <c r="E1249" s="4"/>
      <c r="F1249" s="4"/>
      <c r="G1249" s="4"/>
      <c r="H1249" s="5"/>
    </row>
    <row r="1250">
      <c r="B1250" s="6" t="s">
        <v>0</v>
      </c>
      <c r="C1250" s="4"/>
      <c r="D1250" s="4"/>
      <c r="E1250" s="4"/>
      <c r="F1250" s="5"/>
      <c r="G1250" s="7" t="s">
        <v>1</v>
      </c>
      <c r="H1250" s="8"/>
    </row>
    <row r="1251">
      <c r="B1251" s="9" t="s">
        <v>2</v>
      </c>
      <c r="C1251" s="9" t="s">
        <v>3</v>
      </c>
      <c r="D1251" s="9" t="s">
        <v>4</v>
      </c>
      <c r="E1251" s="9" t="s">
        <v>5</v>
      </c>
      <c r="F1251" s="9" t="s">
        <v>6</v>
      </c>
      <c r="G1251" s="10"/>
      <c r="H1251" s="11"/>
    </row>
    <row r="1252">
      <c r="B1252" s="12">
        <v>1.0</v>
      </c>
      <c r="C1252" s="13"/>
      <c r="D1252" s="12"/>
      <c r="E1252" s="12"/>
      <c r="F1252" s="12"/>
      <c r="G1252" s="14" t="s">
        <v>7</v>
      </c>
      <c r="H1252" s="15">
        <f>H1209 - SUMIF(F1252:F1261, "SR A/C - HDFC", E1252:E1261)-SUMIF(F1278:F1280, "SR A/C - HDFC", E1278:E1280)-SUMIF(F1272:F1274, "SR A/C - HDFC", E1272:E1274)+SUMIF(F1266:F1268, "SR A/C - HDFC", E1266:E1268)+SUMIF(F1284:F1289, "SR A/C - HDFC", E1284:E1289)</f>
        <v>3303.73</v>
      </c>
    </row>
    <row r="1253">
      <c r="B1253" s="12">
        <v>2.0</v>
      </c>
      <c r="C1253" s="12"/>
      <c r="D1253" s="12"/>
      <c r="E1253" s="12"/>
      <c r="F1253" s="12"/>
      <c r="G1253" s="14" t="s">
        <v>8</v>
      </c>
      <c r="H1253" s="15">
        <f>H1210 - SUMIF(F1252:F1261, "DP A/C - Salary", E1252:E1261)-SUMIF(F1278:F1280, "DP A/C - Salary", E1278:E1280)-SUMIF(F1272:F1274, "DP A/C - Salary", E1272:E1274)+SUMIF(F1266:F1268, "DP A/C - Salary", E1266:E1268)+SUMIF(F1284:F1289, "DP A/C - Salary", E1284:E1289)</f>
        <v>5928</v>
      </c>
    </row>
    <row r="1254">
      <c r="B1254" s="12">
        <v>3.0</v>
      </c>
      <c r="C1254" s="12"/>
      <c r="D1254" s="12"/>
      <c r="E1254" s="12"/>
      <c r="F1254" s="12"/>
      <c r="G1254" s="14" t="s">
        <v>9</v>
      </c>
      <c r="H1254" s="15">
        <f>H1211 - SUMIF(F1252:F1261, "SR CASH", E1252:E1261)-SUMIF(F1278:F1280, "SR CASH", E1278:E1280)-SUMIF(F1272:F1274, "SR CASH", E1272:E1274)+SUMIF(F1266:F1268, "SR CASH", E1266:E1268)+SUMIF(F1284:F1289, "SR CASH", E1284:E1289)</f>
        <v>1633</v>
      </c>
    </row>
    <row r="1255">
      <c r="B1255" s="12">
        <v>4.0</v>
      </c>
      <c r="C1255" s="12"/>
      <c r="D1255" s="12"/>
      <c r="E1255" s="12"/>
      <c r="F1255" s="12"/>
      <c r="G1255" s="14" t="s">
        <v>10</v>
      </c>
      <c r="H1255" s="15">
        <f>H1212 - SUMIF(F1252:F1261, "DP CASH", E1252:E1261)-SUMIF(F1278:F1280, "DP CASH", E1278:E1280)-SUMIF(F1272:F1274, "DP CASH", E1272:E1274)+SUMIF(F1266:F1268, "DP CASH", E1266:E1268)+SUMIF(F1284:F1289, "DP CASH", E1284:E1289)</f>
        <v>839</v>
      </c>
    </row>
    <row r="1256">
      <c r="B1256" s="12">
        <v>5.0</v>
      </c>
      <c r="C1256" s="12"/>
      <c r="D1256" s="12"/>
      <c r="E1256" s="12"/>
      <c r="F1256" s="12"/>
      <c r="G1256" s="14" t="s">
        <v>11</v>
      </c>
      <c r="H1256" s="15">
        <f>H1213 - SUMIF(F1252:F1261, "SR A/C - TDCC", E1252:E1261)-SUMIF(F1278:F1280, "SR A/C - TDCC", E1278:E1280)-SUMIF(F1272:F1274, "SR A/C - TDCC", E1272:E1274)+SUMIF(F1266:F1268, "SR A/C - TDCC", E1266:E1268)+SUMIF(F1284:F1289, "SR A/C - TDCC", E1284:E1289)</f>
        <v>106373.4</v>
      </c>
    </row>
    <row r="1257">
      <c r="B1257" s="12">
        <v>6.0</v>
      </c>
      <c r="C1257" s="12"/>
      <c r="D1257" s="12"/>
      <c r="E1257" s="12"/>
      <c r="F1257" s="12"/>
      <c r="G1257" s="14" t="s">
        <v>12</v>
      </c>
      <c r="H1257" s="15">
        <f>H1214 - SUMIF(F1252:F1261, "DP A/C - IPPB", E1252:E1261)-SUMIF(F1278:F1280, "DP A/C - IPPB", E1278:E1280)-SUMIF(F1272:F1274, "DP A/C - IPPB", E1272:E1274)+SUMIF(F1266:F1268, "DP A/C - IPPB", E1266:E1268)+SUMIF(F1284:F1289, "DP A/C - IPPB", E1284:E1289)</f>
        <v>50</v>
      </c>
    </row>
    <row r="1258">
      <c r="B1258" s="12">
        <v>7.0</v>
      </c>
      <c r="C1258" s="12"/>
      <c r="D1258" s="12"/>
      <c r="E1258" s="12"/>
      <c r="F1258" s="12"/>
      <c r="G1258" s="16"/>
      <c r="H1258" s="5"/>
    </row>
    <row r="1259">
      <c r="B1259" s="12">
        <v>8.0</v>
      </c>
      <c r="C1259" s="12"/>
      <c r="D1259" s="12"/>
      <c r="E1259" s="12"/>
      <c r="F1259" s="12"/>
      <c r="G1259" s="17" t="s">
        <v>13</v>
      </c>
      <c r="H1259" s="5"/>
    </row>
    <row r="1260">
      <c r="B1260" s="12">
        <v>9.0</v>
      </c>
      <c r="C1260" s="12"/>
      <c r="D1260" s="12"/>
      <c r="E1260" s="12"/>
      <c r="F1260" s="12"/>
      <c r="G1260" s="18">
        <f>E1262+G1217</f>
        <v>0</v>
      </c>
      <c r="H1260" s="5"/>
    </row>
    <row r="1261">
      <c r="B1261" s="12">
        <v>10.0</v>
      </c>
      <c r="C1261" s="12"/>
      <c r="D1261" s="12"/>
      <c r="E1261" s="12"/>
      <c r="F1261" s="12"/>
      <c r="G1261" s="19" t="s">
        <v>14</v>
      </c>
      <c r="H1261" s="5"/>
    </row>
    <row r="1262">
      <c r="B1262" s="20" t="s">
        <v>15</v>
      </c>
      <c r="C1262" s="4"/>
      <c r="D1262" s="5"/>
      <c r="E1262" s="9">
        <f>SUM(E1252:E1261)</f>
        <v>0</v>
      </c>
      <c r="F1262" s="12"/>
      <c r="G1262" s="16">
        <f>E1269+G1219</f>
        <v>0</v>
      </c>
      <c r="H1262" s="5"/>
    </row>
    <row r="1263">
      <c r="B1263" s="16"/>
      <c r="C1263" s="4"/>
      <c r="D1263" s="4"/>
      <c r="E1263" s="4"/>
      <c r="F1263" s="5"/>
      <c r="G1263" s="21" t="s">
        <v>16</v>
      </c>
      <c r="H1263" s="5"/>
      <c r="I1263" s="1"/>
    </row>
    <row r="1264">
      <c r="B1264" s="22" t="s">
        <v>17</v>
      </c>
      <c r="C1264" s="4"/>
      <c r="D1264" s="4"/>
      <c r="E1264" s="4"/>
      <c r="F1264" s="5"/>
      <c r="G1264" s="16">
        <f>E1275+G1221-SUMIF(C1266:C1268,"Reimbursement",E1266:E1268)</f>
        <v>0</v>
      </c>
      <c r="H1264" s="5"/>
    </row>
    <row r="1265">
      <c r="B1265" s="9" t="s">
        <v>2</v>
      </c>
      <c r="C1265" s="23" t="s">
        <v>18</v>
      </c>
      <c r="D1265" s="20" t="s">
        <v>4</v>
      </c>
      <c r="E1265" s="9" t="s">
        <v>5</v>
      </c>
      <c r="F1265" s="9" t="s">
        <v>6</v>
      </c>
      <c r="G1265" s="24" t="s">
        <v>19</v>
      </c>
      <c r="H1265" s="5"/>
    </row>
    <row r="1266">
      <c r="B1266" s="12">
        <v>1.0</v>
      </c>
      <c r="C1266" s="28"/>
      <c r="D1266" s="12"/>
      <c r="E1266" s="12"/>
      <c r="F1266" s="12"/>
      <c r="G1266" s="26">
        <f>E1281+G1223</f>
        <v>0</v>
      </c>
      <c r="H1266" s="5"/>
    </row>
    <row r="1267">
      <c r="B1267" s="12">
        <v>2.0</v>
      </c>
      <c r="C1267" s="28"/>
      <c r="D1267" s="12"/>
      <c r="E1267" s="12"/>
      <c r="F1267" s="12"/>
      <c r="G1267" s="27"/>
      <c r="H1267" s="8"/>
    </row>
    <row r="1268">
      <c r="B1268" s="12">
        <v>3.0</v>
      </c>
      <c r="C1268" s="28"/>
      <c r="D1268" s="12"/>
      <c r="E1268" s="12"/>
      <c r="F1268" s="12"/>
      <c r="G1268" s="29"/>
      <c r="H1268" s="30"/>
    </row>
    <row r="1269">
      <c r="B1269" s="20" t="s">
        <v>15</v>
      </c>
      <c r="C1269" s="4"/>
      <c r="D1269" s="5"/>
      <c r="E1269" s="9">
        <f>SUM(E1266:E1268)</f>
        <v>0</v>
      </c>
      <c r="F1269" s="12"/>
      <c r="G1269" s="29"/>
      <c r="H1269" s="30"/>
    </row>
    <row r="1270">
      <c r="B1270" s="31" t="s">
        <v>20</v>
      </c>
      <c r="C1270" s="4"/>
      <c r="D1270" s="4"/>
      <c r="E1270" s="4"/>
      <c r="F1270" s="5"/>
      <c r="G1270" s="29"/>
      <c r="H1270" s="30"/>
    </row>
    <row r="1271">
      <c r="B1271" s="9" t="s">
        <v>2</v>
      </c>
      <c r="C1271" s="23" t="s">
        <v>21</v>
      </c>
      <c r="D1271" s="20" t="s">
        <v>4</v>
      </c>
      <c r="E1271" s="9" t="s">
        <v>5</v>
      </c>
      <c r="F1271" s="9" t="s">
        <v>6</v>
      </c>
      <c r="G1271" s="29"/>
      <c r="H1271" s="30"/>
    </row>
    <row r="1272">
      <c r="B1272" s="12">
        <v>1.0</v>
      </c>
      <c r="C1272" s="28"/>
      <c r="D1272" s="12"/>
      <c r="E1272" s="12"/>
      <c r="F1272" s="12"/>
      <c r="G1272" s="29"/>
      <c r="H1272" s="30"/>
    </row>
    <row r="1273">
      <c r="B1273" s="12">
        <v>2.0</v>
      </c>
      <c r="C1273" s="13"/>
      <c r="D1273" s="12"/>
      <c r="E1273" s="12"/>
      <c r="F1273" s="12"/>
      <c r="G1273" s="29"/>
      <c r="H1273" s="30"/>
    </row>
    <row r="1274">
      <c r="B1274" s="12">
        <v>3.0</v>
      </c>
      <c r="C1274" s="13"/>
      <c r="D1274" s="12"/>
      <c r="E1274" s="12"/>
      <c r="F1274" s="12"/>
      <c r="G1274" s="29"/>
      <c r="H1274" s="30"/>
    </row>
    <row r="1275">
      <c r="B1275" s="20" t="s">
        <v>15</v>
      </c>
      <c r="C1275" s="4"/>
      <c r="D1275" s="5"/>
      <c r="E1275" s="9">
        <f>SUM(E1272:E1274)</f>
        <v>0</v>
      </c>
      <c r="F1275" s="12"/>
      <c r="G1275" s="29"/>
      <c r="H1275" s="30"/>
    </row>
    <row r="1276">
      <c r="B1276" s="32" t="s">
        <v>22</v>
      </c>
      <c r="C1276" s="4"/>
      <c r="D1276" s="4"/>
      <c r="E1276" s="4"/>
      <c r="F1276" s="5"/>
      <c r="G1276" s="29"/>
      <c r="H1276" s="30"/>
    </row>
    <row r="1277">
      <c r="B1277" s="9" t="s">
        <v>2</v>
      </c>
      <c r="C1277" s="23" t="s">
        <v>23</v>
      </c>
      <c r="D1277" s="20" t="s">
        <v>4</v>
      </c>
      <c r="E1277" s="9" t="s">
        <v>5</v>
      </c>
      <c r="F1277" s="9" t="s">
        <v>6</v>
      </c>
      <c r="G1277" s="29"/>
      <c r="H1277" s="30"/>
    </row>
    <row r="1278">
      <c r="B1278" s="12">
        <v>1.0</v>
      </c>
      <c r="C1278" s="28"/>
      <c r="D1278" s="12"/>
      <c r="E1278" s="12"/>
      <c r="F1278" s="12"/>
      <c r="G1278" s="29"/>
      <c r="H1278" s="30"/>
    </row>
    <row r="1279">
      <c r="B1279" s="12">
        <v>2.0</v>
      </c>
      <c r="C1279" s="13"/>
      <c r="D1279" s="12"/>
      <c r="E1279" s="12"/>
      <c r="F1279" s="12"/>
      <c r="G1279" s="29"/>
      <c r="H1279" s="30"/>
    </row>
    <row r="1280">
      <c r="B1280" s="12">
        <v>3.0</v>
      </c>
      <c r="C1280" s="13"/>
      <c r="D1280" s="12"/>
      <c r="E1280" s="12"/>
      <c r="F1280" s="12"/>
      <c r="G1280" s="29"/>
      <c r="H1280" s="30"/>
    </row>
    <row r="1281">
      <c r="B1281" s="20" t="s">
        <v>15</v>
      </c>
      <c r="C1281" s="4"/>
      <c r="D1281" s="5"/>
      <c r="E1281" s="9">
        <f>SUM(E1278:E1280)</f>
        <v>0</v>
      </c>
      <c r="F1281" s="12"/>
      <c r="G1281" s="29"/>
      <c r="H1281" s="30"/>
    </row>
    <row r="1282">
      <c r="B1282" s="32" t="s">
        <v>24</v>
      </c>
      <c r="C1282" s="4"/>
      <c r="D1282" s="4"/>
      <c r="E1282" s="4"/>
      <c r="F1282" s="5"/>
      <c r="G1282" s="29"/>
      <c r="H1282" s="30"/>
    </row>
    <row r="1283">
      <c r="B1283" s="9" t="s">
        <v>2</v>
      </c>
      <c r="C1283" s="33" t="s">
        <v>25</v>
      </c>
      <c r="D1283" s="33" t="s">
        <v>26</v>
      </c>
      <c r="E1283" s="9" t="s">
        <v>5</v>
      </c>
      <c r="F1283" s="9" t="s">
        <v>6</v>
      </c>
      <c r="G1283" s="29"/>
      <c r="H1283" s="30"/>
    </row>
    <row r="1284">
      <c r="B1284" s="12">
        <v>1.0</v>
      </c>
      <c r="C1284" s="13"/>
      <c r="D1284" s="13"/>
      <c r="E1284" s="12"/>
      <c r="F1284" s="12"/>
      <c r="G1284" s="29"/>
      <c r="H1284" s="30"/>
    </row>
    <row r="1285">
      <c r="B1285" s="12">
        <v>2.0</v>
      </c>
      <c r="C1285" s="13"/>
      <c r="D1285" s="13"/>
      <c r="E1285" s="12"/>
      <c r="F1285" s="12"/>
      <c r="G1285" s="29"/>
      <c r="H1285" s="30"/>
    </row>
    <row r="1286">
      <c r="B1286" s="12">
        <v>3.0</v>
      </c>
      <c r="C1286" s="12"/>
      <c r="D1286" s="12"/>
      <c r="E1286" s="12"/>
      <c r="F1286" s="12"/>
      <c r="G1286" s="29"/>
      <c r="H1286" s="30"/>
    </row>
    <row r="1287">
      <c r="B1287" s="12">
        <v>4.0</v>
      </c>
      <c r="C1287" s="12"/>
      <c r="D1287" s="12"/>
      <c r="E1287" s="12"/>
      <c r="F1287" s="12"/>
      <c r="G1287" s="29"/>
      <c r="H1287" s="30"/>
    </row>
    <row r="1288">
      <c r="B1288" s="12">
        <v>5.0</v>
      </c>
      <c r="C1288" s="12"/>
      <c r="D1288" s="12"/>
      <c r="E1288" s="12"/>
      <c r="F1288" s="12"/>
      <c r="G1288" s="29"/>
      <c r="H1288" s="30"/>
    </row>
    <row r="1289">
      <c r="B1289" s="12">
        <v>6.0</v>
      </c>
      <c r="C1289" s="12"/>
      <c r="D1289" s="12"/>
      <c r="E1289" s="12"/>
      <c r="F1289" s="12"/>
      <c r="G1289" s="10"/>
      <c r="H1289" s="11"/>
    </row>
    <row r="1290">
      <c r="B1290" s="34"/>
    </row>
    <row r="1292">
      <c r="A1292" s="1"/>
      <c r="B1292" s="3">
        <v>45808.0</v>
      </c>
      <c r="C1292" s="4"/>
      <c r="D1292" s="4"/>
      <c r="E1292" s="4"/>
      <c r="F1292" s="4"/>
      <c r="G1292" s="4"/>
      <c r="H1292" s="5"/>
    </row>
    <row r="1293">
      <c r="B1293" s="6" t="s">
        <v>0</v>
      </c>
      <c r="C1293" s="4"/>
      <c r="D1293" s="4"/>
      <c r="E1293" s="4"/>
      <c r="F1293" s="5"/>
      <c r="G1293" s="7" t="s">
        <v>1</v>
      </c>
      <c r="H1293" s="8"/>
    </row>
    <row r="1294">
      <c r="B1294" s="9" t="s">
        <v>2</v>
      </c>
      <c r="C1294" s="9" t="s">
        <v>3</v>
      </c>
      <c r="D1294" s="9" t="s">
        <v>4</v>
      </c>
      <c r="E1294" s="9" t="s">
        <v>5</v>
      </c>
      <c r="F1294" s="9" t="s">
        <v>6</v>
      </c>
      <c r="G1294" s="10"/>
      <c r="H1294" s="11"/>
    </row>
    <row r="1295">
      <c r="B1295" s="12">
        <v>1.0</v>
      </c>
      <c r="C1295" s="13"/>
      <c r="D1295" s="12"/>
      <c r="E1295" s="12"/>
      <c r="F1295" s="12"/>
      <c r="G1295" s="14" t="s">
        <v>7</v>
      </c>
      <c r="H1295" s="15">
        <f>H1252 - SUMIF(F1295:F1304, "SR A/C - HDFC", E1295:E1304)-SUMIF(F1321:F1323, "SR A/C - HDFC", E1321:E1323)-SUMIF(F1315:F1317, "SR A/C - HDFC", E1315:E1317)+SUMIF(F1309:F1311, "SR A/C - HDFC", E1309:E1311)+SUMIF(F1327:F1332, "SR A/C - HDFC", E1327:E1332)</f>
        <v>3303.73</v>
      </c>
    </row>
    <row r="1296">
      <c r="B1296" s="12">
        <v>2.0</v>
      </c>
      <c r="C1296" s="12"/>
      <c r="D1296" s="12"/>
      <c r="E1296" s="12"/>
      <c r="F1296" s="12"/>
      <c r="G1296" s="14" t="s">
        <v>8</v>
      </c>
      <c r="H1296" s="15">
        <f>H1253 - SUMIF(F1295:F1304, "DP A/C - Salary", E1295:E1304)-SUMIF(F1321:F1323, "DP A/C - Salary", E1321:E1323)-SUMIF(F1315:F1317, "DP A/C - Salary", E1315:E1317)+SUMIF(F1309:F1311, "DP A/C - Salary", E1309:E1311)+SUMIF(F1327:F1332, "DP A/C - Salary", E1327:E1332)</f>
        <v>5928</v>
      </c>
    </row>
    <row r="1297">
      <c r="B1297" s="12">
        <v>3.0</v>
      </c>
      <c r="C1297" s="12"/>
      <c r="D1297" s="12"/>
      <c r="E1297" s="12"/>
      <c r="F1297" s="12"/>
      <c r="G1297" s="14" t="s">
        <v>9</v>
      </c>
      <c r="H1297" s="15">
        <f>H1254 - SUMIF(F1295:F1304, "SR CASH", E1295:E1304)-SUMIF(F1321:F1323, "SR CASH", E1321:E1323)-SUMIF(F1315:F1317, "SR CASH", E1315:E1317)+SUMIF(F1309:F1311, "SR CASH", E1309:E1311)+SUMIF(F1327:F1332, "SR CASH", E1327:E1332)</f>
        <v>1633</v>
      </c>
    </row>
    <row r="1298">
      <c r="B1298" s="12">
        <v>4.0</v>
      </c>
      <c r="C1298" s="12"/>
      <c r="D1298" s="12"/>
      <c r="E1298" s="12"/>
      <c r="F1298" s="12"/>
      <c r="G1298" s="14" t="s">
        <v>10</v>
      </c>
      <c r="H1298" s="15">
        <f>H1255 - SUMIF(F1295:F1304, "DP CASH", E1295:E1304)-SUMIF(F1321:F1323, "DP CASH", E1321:E1323)-SUMIF(F1315:F1317, "DP CASH", E1315:E1317)+SUMIF(F1309:F1311, "DP CASH", E1309:E1311)+SUMIF(F1327:F1332, "DP CASH", E1327:E1332)</f>
        <v>839</v>
      </c>
    </row>
    <row r="1299">
      <c r="B1299" s="12">
        <v>5.0</v>
      </c>
      <c r="C1299" s="12"/>
      <c r="D1299" s="12"/>
      <c r="E1299" s="12"/>
      <c r="F1299" s="12"/>
      <c r="G1299" s="14" t="s">
        <v>11</v>
      </c>
      <c r="H1299" s="15">
        <f>H1256 - SUMIF(F1295:F1304, "SR A/C - TDCC", E1295:E1304)-SUMIF(F1321:F1323, "SR A/C - TDCC", E1321:E1323)-SUMIF(F1315:F1317, "SR A/C - TDCC", E1315:E1317)+SUMIF(F1309:F1311, "SR A/C - TDCC", E1309:E1311)+SUMIF(F1327:F1332, "SR A/C - TDCC", E1327:E1332)</f>
        <v>106373.4</v>
      </c>
    </row>
    <row r="1300">
      <c r="B1300" s="12">
        <v>6.0</v>
      </c>
      <c r="C1300" s="12"/>
      <c r="D1300" s="12"/>
      <c r="E1300" s="12"/>
      <c r="F1300" s="12"/>
      <c r="G1300" s="14" t="s">
        <v>12</v>
      </c>
      <c r="H1300" s="15">
        <f>H1257 - SUMIF(F1295:F1304, "DP A/C - IPPB", E1295:E1304)-SUMIF(F1321:F1323, "DP A/C - IPPB", E1321:E1323)-SUMIF(F1315:F1317, "DP A/C - IPPB", E1315:E1317)+SUMIF(F1309:F1311, "DP A/C - IPPB", E1309:E1311)+SUMIF(F1327:F1332, "DP A/C - IPPB", E1327:E1332)</f>
        <v>50</v>
      </c>
    </row>
    <row r="1301">
      <c r="B1301" s="12">
        <v>7.0</v>
      </c>
      <c r="C1301" s="12"/>
      <c r="D1301" s="12"/>
      <c r="E1301" s="12"/>
      <c r="F1301" s="12"/>
      <c r="G1301" s="16"/>
      <c r="H1301" s="5"/>
    </row>
    <row r="1302">
      <c r="B1302" s="12">
        <v>8.0</v>
      </c>
      <c r="C1302" s="12"/>
      <c r="D1302" s="12"/>
      <c r="E1302" s="12"/>
      <c r="F1302" s="12"/>
      <c r="G1302" s="17" t="s">
        <v>13</v>
      </c>
      <c r="H1302" s="5"/>
    </row>
    <row r="1303">
      <c r="B1303" s="12">
        <v>9.0</v>
      </c>
      <c r="C1303" s="12"/>
      <c r="D1303" s="12"/>
      <c r="E1303" s="12"/>
      <c r="F1303" s="12"/>
      <c r="G1303" s="18">
        <f>E1305+G1260</f>
        <v>0</v>
      </c>
      <c r="H1303" s="5"/>
    </row>
    <row r="1304">
      <c r="B1304" s="12">
        <v>10.0</v>
      </c>
      <c r="C1304" s="12"/>
      <c r="D1304" s="12"/>
      <c r="E1304" s="12"/>
      <c r="F1304" s="12"/>
      <c r="G1304" s="19" t="s">
        <v>14</v>
      </c>
      <c r="H1304" s="5"/>
    </row>
    <row r="1305">
      <c r="B1305" s="20" t="s">
        <v>15</v>
      </c>
      <c r="C1305" s="4"/>
      <c r="D1305" s="5"/>
      <c r="E1305" s="9">
        <f>SUM(E1295:E1304)</f>
        <v>0</v>
      </c>
      <c r="F1305" s="12"/>
      <c r="G1305" s="16">
        <f>E1312+G1262</f>
        <v>0</v>
      </c>
      <c r="H1305" s="5"/>
    </row>
    <row r="1306">
      <c r="B1306" s="16"/>
      <c r="C1306" s="4"/>
      <c r="D1306" s="4"/>
      <c r="E1306" s="4"/>
      <c r="F1306" s="5"/>
      <c r="G1306" s="21" t="s">
        <v>16</v>
      </c>
      <c r="H1306" s="5"/>
      <c r="I1306" s="1"/>
    </row>
    <row r="1307">
      <c r="B1307" s="22" t="s">
        <v>17</v>
      </c>
      <c r="C1307" s="4"/>
      <c r="D1307" s="4"/>
      <c r="E1307" s="4"/>
      <c r="F1307" s="5"/>
      <c r="G1307" s="16">
        <f>E1318+G1264-SUMIF(C1309:C1311,"Reimbursement",E1309:E1311)</f>
        <v>0</v>
      </c>
      <c r="H1307" s="5"/>
      <c r="I1307" s="1"/>
    </row>
    <row r="1308">
      <c r="B1308" s="9" t="s">
        <v>2</v>
      </c>
      <c r="C1308" s="23" t="s">
        <v>18</v>
      </c>
      <c r="D1308" s="20" t="s">
        <v>4</v>
      </c>
      <c r="E1308" s="9" t="s">
        <v>5</v>
      </c>
      <c r="F1308" s="9" t="s">
        <v>6</v>
      </c>
      <c r="G1308" s="24" t="s">
        <v>19</v>
      </c>
      <c r="H1308" s="5"/>
      <c r="I1308" s="1"/>
    </row>
    <row r="1309">
      <c r="B1309" s="12">
        <v>1.0</v>
      </c>
      <c r="C1309" s="25"/>
      <c r="D1309" s="12"/>
      <c r="E1309" s="13"/>
      <c r="F1309" s="13" t="s">
        <v>7</v>
      </c>
      <c r="G1309" s="26">
        <f>E1324+G1266</f>
        <v>0</v>
      </c>
      <c r="H1309" s="5"/>
      <c r="I1309" s="1"/>
    </row>
    <row r="1310">
      <c r="B1310" s="12">
        <v>2.0</v>
      </c>
      <c r="C1310" s="28"/>
      <c r="D1310" s="12"/>
      <c r="E1310" s="12"/>
      <c r="F1310" s="12"/>
      <c r="G1310" s="27"/>
      <c r="H1310" s="8"/>
      <c r="I1310" s="1"/>
    </row>
    <row r="1311">
      <c r="B1311" s="12">
        <v>3.0</v>
      </c>
      <c r="C1311" s="28"/>
      <c r="D1311" s="12"/>
      <c r="E1311" s="12"/>
      <c r="F1311" s="12"/>
      <c r="G1311" s="29"/>
      <c r="H1311" s="30"/>
      <c r="I1311" s="1"/>
    </row>
    <row r="1312">
      <c r="B1312" s="20" t="s">
        <v>15</v>
      </c>
      <c r="C1312" s="4"/>
      <c r="D1312" s="5"/>
      <c r="E1312" s="9">
        <f>SUM(E1309:E1311)</f>
        <v>0</v>
      </c>
      <c r="F1312" s="12"/>
      <c r="G1312" s="29"/>
      <c r="H1312" s="30"/>
      <c r="I1312" s="1"/>
    </row>
    <row r="1313">
      <c r="B1313" s="31" t="s">
        <v>20</v>
      </c>
      <c r="C1313" s="4"/>
      <c r="D1313" s="4"/>
      <c r="E1313" s="4"/>
      <c r="F1313" s="5"/>
      <c r="G1313" s="29"/>
      <c r="H1313" s="30"/>
      <c r="I1313" s="1"/>
    </row>
    <row r="1314">
      <c r="B1314" s="9" t="s">
        <v>2</v>
      </c>
      <c r="C1314" s="23" t="s">
        <v>21</v>
      </c>
      <c r="D1314" s="20" t="s">
        <v>4</v>
      </c>
      <c r="E1314" s="9" t="s">
        <v>5</v>
      </c>
      <c r="F1314" s="9" t="s">
        <v>6</v>
      </c>
      <c r="G1314" s="29"/>
      <c r="H1314" s="30"/>
      <c r="I1314" s="1"/>
    </row>
    <row r="1315">
      <c r="B1315" s="12">
        <v>1.0</v>
      </c>
      <c r="C1315" s="28"/>
      <c r="D1315" s="12"/>
      <c r="E1315" s="12"/>
      <c r="F1315" s="12"/>
      <c r="G1315" s="29"/>
      <c r="H1315" s="30"/>
      <c r="I1315" s="1"/>
    </row>
    <row r="1316">
      <c r="B1316" s="12">
        <v>2.0</v>
      </c>
      <c r="C1316" s="13"/>
      <c r="D1316" s="12"/>
      <c r="E1316" s="12"/>
      <c r="F1316" s="12"/>
      <c r="G1316" s="29"/>
      <c r="H1316" s="30"/>
      <c r="I1316" s="1"/>
    </row>
    <row r="1317">
      <c r="B1317" s="12">
        <v>3.0</v>
      </c>
      <c r="C1317" s="13"/>
      <c r="D1317" s="12"/>
      <c r="E1317" s="12"/>
      <c r="F1317" s="12"/>
      <c r="G1317" s="29"/>
      <c r="H1317" s="30"/>
      <c r="I1317" s="1"/>
    </row>
    <row r="1318">
      <c r="B1318" s="20" t="s">
        <v>15</v>
      </c>
      <c r="C1318" s="4"/>
      <c r="D1318" s="5"/>
      <c r="E1318" s="9">
        <f>SUM(E1315:E1317)</f>
        <v>0</v>
      </c>
      <c r="F1318" s="12"/>
      <c r="G1318" s="29"/>
      <c r="H1318" s="30"/>
      <c r="I1318" s="1"/>
    </row>
    <row r="1319">
      <c r="B1319" s="32" t="s">
        <v>22</v>
      </c>
      <c r="C1319" s="4"/>
      <c r="D1319" s="4"/>
      <c r="E1319" s="4"/>
      <c r="F1319" s="5"/>
      <c r="G1319" s="29"/>
      <c r="H1319" s="30"/>
      <c r="I1319" s="1"/>
    </row>
    <row r="1320">
      <c r="B1320" s="9" t="s">
        <v>2</v>
      </c>
      <c r="C1320" s="23" t="s">
        <v>23</v>
      </c>
      <c r="D1320" s="20" t="s">
        <v>4</v>
      </c>
      <c r="E1320" s="9" t="s">
        <v>5</v>
      </c>
      <c r="F1320" s="9" t="s">
        <v>6</v>
      </c>
      <c r="G1320" s="29"/>
      <c r="H1320" s="30"/>
      <c r="I1320" s="1"/>
    </row>
    <row r="1321">
      <c r="B1321" s="12">
        <v>1.0</v>
      </c>
      <c r="C1321" s="28"/>
      <c r="D1321" s="12"/>
      <c r="E1321" s="12"/>
      <c r="F1321" s="12"/>
      <c r="G1321" s="29"/>
      <c r="H1321" s="30"/>
      <c r="I1321" s="1"/>
    </row>
    <row r="1322">
      <c r="B1322" s="12">
        <v>2.0</v>
      </c>
      <c r="C1322" s="13"/>
      <c r="D1322" s="12"/>
      <c r="E1322" s="12"/>
      <c r="F1322" s="12"/>
      <c r="G1322" s="29"/>
      <c r="H1322" s="30"/>
      <c r="I1322" s="1"/>
    </row>
    <row r="1323">
      <c r="B1323" s="12">
        <v>3.0</v>
      </c>
      <c r="C1323" s="13"/>
      <c r="D1323" s="12"/>
      <c r="E1323" s="12"/>
      <c r="F1323" s="12"/>
      <c r="G1323" s="29"/>
      <c r="H1323" s="30"/>
      <c r="I1323" s="1"/>
    </row>
    <row r="1324">
      <c r="B1324" s="20" t="s">
        <v>15</v>
      </c>
      <c r="C1324" s="4"/>
      <c r="D1324" s="5"/>
      <c r="E1324" s="9">
        <f>SUM(E1321:E1323)</f>
        <v>0</v>
      </c>
      <c r="F1324" s="12"/>
      <c r="G1324" s="29"/>
      <c r="H1324" s="30"/>
      <c r="I1324" s="1"/>
    </row>
    <row r="1325">
      <c r="B1325" s="32" t="s">
        <v>24</v>
      </c>
      <c r="C1325" s="4"/>
      <c r="D1325" s="4"/>
      <c r="E1325" s="4"/>
      <c r="F1325" s="5"/>
      <c r="G1325" s="29"/>
      <c r="H1325" s="30"/>
      <c r="I1325" s="1"/>
    </row>
    <row r="1326">
      <c r="B1326" s="9" t="s">
        <v>2</v>
      </c>
      <c r="C1326" s="33" t="s">
        <v>25</v>
      </c>
      <c r="D1326" s="33" t="s">
        <v>26</v>
      </c>
      <c r="E1326" s="9" t="s">
        <v>5</v>
      </c>
      <c r="F1326" s="9" t="s">
        <v>6</v>
      </c>
      <c r="G1326" s="29"/>
      <c r="H1326" s="30"/>
      <c r="I1326" s="1"/>
    </row>
    <row r="1327">
      <c r="B1327" s="12">
        <v>1.0</v>
      </c>
      <c r="C1327" s="13"/>
      <c r="D1327" s="13"/>
      <c r="E1327" s="12"/>
      <c r="F1327" s="12"/>
      <c r="G1327" s="29"/>
      <c r="H1327" s="30"/>
      <c r="I1327" s="1"/>
    </row>
    <row r="1328">
      <c r="B1328" s="12">
        <v>2.0</v>
      </c>
      <c r="C1328" s="13"/>
      <c r="D1328" s="13"/>
      <c r="E1328" s="12"/>
      <c r="F1328" s="12"/>
      <c r="G1328" s="29"/>
      <c r="H1328" s="30"/>
      <c r="I1328" s="1"/>
    </row>
    <row r="1329">
      <c r="B1329" s="12">
        <v>3.0</v>
      </c>
      <c r="C1329" s="12"/>
      <c r="D1329" s="12"/>
      <c r="E1329" s="12"/>
      <c r="F1329" s="12"/>
      <c r="G1329" s="29"/>
      <c r="H1329" s="30"/>
      <c r="I1329" s="1"/>
    </row>
    <row r="1330">
      <c r="B1330" s="12">
        <v>4.0</v>
      </c>
      <c r="C1330" s="12"/>
      <c r="D1330" s="12"/>
      <c r="E1330" s="12"/>
      <c r="F1330" s="12"/>
      <c r="G1330" s="29"/>
      <c r="H1330" s="30"/>
      <c r="I1330" s="1"/>
    </row>
    <row r="1331">
      <c r="B1331" s="12">
        <v>5.0</v>
      </c>
      <c r="C1331" s="12"/>
      <c r="D1331" s="12"/>
      <c r="E1331" s="12"/>
      <c r="F1331" s="12"/>
      <c r="G1331" s="29"/>
      <c r="H1331" s="30"/>
      <c r="I1331" s="1"/>
    </row>
    <row r="1332">
      <c r="B1332" s="12">
        <v>6.0</v>
      </c>
      <c r="C1332" s="12"/>
      <c r="D1332" s="12"/>
      <c r="E1332" s="12"/>
      <c r="F1332" s="12"/>
      <c r="G1332" s="10"/>
      <c r="H1332" s="11"/>
      <c r="I1332" s="1"/>
    </row>
    <row r="1333">
      <c r="B1333" s="34"/>
      <c r="I1333" s="1"/>
    </row>
    <row r="1334">
      <c r="I1334" s="1"/>
    </row>
    <row r="1335">
      <c r="A1335" s="1"/>
      <c r="B1335" s="2"/>
      <c r="C1335" s="2"/>
      <c r="D1335" s="2"/>
      <c r="E1335" s="2"/>
      <c r="F1335" s="2"/>
      <c r="G1335" s="2"/>
      <c r="H1335" s="2"/>
      <c r="I1335" s="1"/>
    </row>
    <row r="1336">
      <c r="A1336" s="35"/>
    </row>
    <row r="1338">
      <c r="A1338" s="1"/>
      <c r="B1338" s="2"/>
      <c r="C1338" s="2"/>
      <c r="D1338" s="2"/>
      <c r="E1338" s="2"/>
      <c r="F1338" s="2"/>
      <c r="G1338" s="2"/>
      <c r="H1338" s="2"/>
      <c r="I1338" s="1"/>
    </row>
    <row r="1339">
      <c r="A1339" s="1"/>
      <c r="B1339" s="2"/>
      <c r="C1339" s="36" t="s">
        <v>27</v>
      </c>
      <c r="D1339" s="5"/>
      <c r="E1339" s="2"/>
      <c r="F1339" s="37" t="s">
        <v>28</v>
      </c>
      <c r="G1339" s="5"/>
      <c r="H1339" s="2"/>
      <c r="I1339" s="1"/>
    </row>
    <row r="1340">
      <c r="A1340" s="1"/>
      <c r="B1340" s="2"/>
      <c r="C1340" s="33" t="s">
        <v>29</v>
      </c>
      <c r="D1340" s="38">
        <f>SUMIF(C5:C1304, "Vehicle service", E5:E1304)</f>
        <v>0</v>
      </c>
      <c r="E1340" s="2"/>
      <c r="F1340" s="39" t="s">
        <v>30</v>
      </c>
      <c r="G1340" s="38">
        <f>SUMIF(C5:C1332, "SR Salary", E5:E1332)</f>
        <v>0</v>
      </c>
      <c r="H1340" s="2"/>
      <c r="I1340" s="1"/>
    </row>
    <row r="1341">
      <c r="A1341" s="1"/>
      <c r="B1341" s="2"/>
      <c r="C1341" s="9" t="s">
        <v>31</v>
      </c>
      <c r="D1341" s="38">
        <f>SUMIF(C5:C1304, "Car loan", E5:E1304)</f>
        <v>0</v>
      </c>
      <c r="E1341" s="2"/>
      <c r="F1341" s="39" t="s">
        <v>32</v>
      </c>
      <c r="G1341" s="38">
        <f>SUMIF(C5:C1332, "DP Salary", E5:E1332)</f>
        <v>0</v>
      </c>
      <c r="H1341" s="2"/>
      <c r="I1341" s="1"/>
    </row>
    <row r="1342">
      <c r="A1342" s="1"/>
      <c r="B1342" s="2"/>
      <c r="C1342" s="9" t="s">
        <v>33</v>
      </c>
      <c r="D1342" s="38">
        <f>SUMIF(C5:C1304, "Rental", E5:E1304)</f>
        <v>0</v>
      </c>
      <c r="E1342" s="2"/>
      <c r="F1342" s="39" t="s">
        <v>34</v>
      </c>
      <c r="G1342" s="38">
        <f>SUMIF(C5:C1332, "Commission/Bonus", E5:E1332)</f>
        <v>0</v>
      </c>
      <c r="H1342" s="2"/>
      <c r="I1342" s="1"/>
    </row>
    <row r="1343">
      <c r="A1343" s="1"/>
      <c r="B1343" s="2"/>
      <c r="C1343" s="9" t="s">
        <v>35</v>
      </c>
      <c r="D1343" s="38">
        <f>SUMIF(C5:C1304, "Water bill", E5:E1304)</f>
        <v>0</v>
      </c>
      <c r="E1343" s="2"/>
      <c r="F1343" s="39" t="s">
        <v>36</v>
      </c>
      <c r="G1343" s="38">
        <f>SUMIF(C5:C1332, "Reimbursement", E5:E1332)</f>
        <v>0</v>
      </c>
      <c r="H1343" s="2"/>
      <c r="I1343" s="1"/>
    </row>
    <row r="1344">
      <c r="A1344" s="1"/>
      <c r="B1344" s="2"/>
      <c r="C1344" s="9" t="s">
        <v>37</v>
      </c>
      <c r="D1344" s="38">
        <f>SUMIF(C5:C1304, "Electricity bill", E5:E1304)</f>
        <v>0</v>
      </c>
      <c r="E1344" s="2"/>
      <c r="F1344" s="39" t="s">
        <v>38</v>
      </c>
      <c r="G1344" s="38">
        <f>SUMIF(C5:C1332, "Bank Interest", E5:E1332)</f>
        <v>0</v>
      </c>
      <c r="H1344" s="2"/>
      <c r="I1344" s="1"/>
    </row>
    <row r="1345">
      <c r="A1345" s="1"/>
      <c r="B1345" s="2"/>
      <c r="C1345" s="9" t="s">
        <v>39</v>
      </c>
      <c r="D1345" s="38">
        <f>SUMIF(C5:C1304, "Internet bill", E5:E1304)</f>
        <v>0</v>
      </c>
      <c r="E1345" s="2"/>
      <c r="F1345" s="39" t="s">
        <v>40</v>
      </c>
      <c r="G1345" s="38">
        <f>SUMIF(C5:C1332, "Dividend", E5:E1332)</f>
        <v>0</v>
      </c>
      <c r="H1345" s="2"/>
      <c r="I1345" s="1"/>
    </row>
    <row r="1346">
      <c r="A1346" s="1"/>
      <c r="B1346" s="2"/>
      <c r="C1346" s="9" t="s">
        <v>41</v>
      </c>
      <c r="D1346" s="38">
        <f>SUMIF(C5:C1304, "Insurance", E5:E1304)</f>
        <v>0</v>
      </c>
      <c r="E1346" s="2"/>
      <c r="F1346" s="39" t="s">
        <v>42</v>
      </c>
      <c r="G1346" s="38">
        <f>SUMIF(C5:C1332, "Gift", E5:E1332)</f>
        <v>0</v>
      </c>
      <c r="H1346" s="2"/>
      <c r="I1346" s="1"/>
    </row>
    <row r="1347">
      <c r="A1347" s="1"/>
      <c r="B1347" s="2"/>
      <c r="C1347" s="9" t="s">
        <v>43</v>
      </c>
      <c r="D1347" s="38">
        <f>SUMIF(C5:C1304, "Food &amp; groceries", E5:E1304)</f>
        <v>0</v>
      </c>
      <c r="E1347" s="2"/>
      <c r="F1347" s="2"/>
      <c r="G1347" s="2"/>
      <c r="H1347" s="2"/>
      <c r="I1347" s="1"/>
    </row>
    <row r="1348">
      <c r="A1348" s="1"/>
      <c r="B1348" s="2"/>
      <c r="C1348" s="9" t="s">
        <v>44</v>
      </c>
      <c r="D1348" s="38">
        <f>SUMIF(C5:C1304, "Transportation (petrol, parking, toll)", E5:E1304)</f>
        <v>0</v>
      </c>
      <c r="E1348" s="2"/>
      <c r="F1348" s="2"/>
      <c r="G1348" s="2"/>
      <c r="H1348" s="2"/>
      <c r="I1348" s="1"/>
    </row>
    <row r="1349">
      <c r="A1349" s="1"/>
      <c r="B1349" s="2"/>
      <c r="C1349" s="9" t="s">
        <v>45</v>
      </c>
      <c r="D1349" s="38">
        <f>SUMIF(C5:C1304, "Shopping", E5:E1304)</f>
        <v>0</v>
      </c>
      <c r="E1349" s="2"/>
      <c r="F1349" s="2"/>
      <c r="G1349" s="2"/>
      <c r="H1349" s="2"/>
      <c r="I1349" s="1"/>
    </row>
    <row r="1350">
      <c r="A1350" s="1"/>
      <c r="B1350" s="2"/>
      <c r="C1350" s="9" t="s">
        <v>46</v>
      </c>
      <c r="D1350" s="38">
        <f>SUMIF(C5:C1304, "Social/ Travel", E5:E1304)</f>
        <v>0</v>
      </c>
      <c r="E1350" s="2"/>
      <c r="F1350" s="2"/>
      <c r="G1350" s="2"/>
      <c r="H1350" s="2"/>
      <c r="I1350" s="1"/>
    </row>
    <row r="1351">
      <c r="A1351" s="1"/>
      <c r="B1351" s="2"/>
      <c r="C1351" s="33" t="s">
        <v>47</v>
      </c>
      <c r="D1351" s="38">
        <f>SUMIF(C5:C1304, "Present", E5:E1304)</f>
        <v>0</v>
      </c>
      <c r="E1351" s="2"/>
      <c r="F1351" s="2"/>
      <c r="G1351" s="2"/>
      <c r="H1351" s="2"/>
      <c r="I1351" s="1"/>
    </row>
    <row r="1352">
      <c r="A1352" s="1"/>
      <c r="B1352" s="2"/>
      <c r="C1352" s="9" t="s">
        <v>48</v>
      </c>
      <c r="D1352" s="38">
        <f>SUMIF(C5:C1304, "Hospital bill", E5:E1304)</f>
        <v>0</v>
      </c>
      <c r="E1352" s="2"/>
      <c r="F1352" s="2"/>
      <c r="G1352" s="2"/>
      <c r="H1352" s="2"/>
      <c r="I1352" s="1"/>
    </row>
    <row r="1353">
      <c r="A1353" s="1"/>
      <c r="B1353" s="2"/>
      <c r="C1353" s="9" t="s">
        <v>49</v>
      </c>
      <c r="D1353" s="38">
        <f>SUMIF(C5:C1304, "Medicine bill", E5:E1304)</f>
        <v>0</v>
      </c>
      <c r="E1353" s="2"/>
      <c r="F1353" s="2"/>
      <c r="G1353" s="2"/>
      <c r="H1353" s="2"/>
      <c r="I1353" s="1"/>
    </row>
    <row r="1354">
      <c r="A1354" s="1"/>
      <c r="B1354" s="2"/>
      <c r="C1354" s="9" t="s">
        <v>50</v>
      </c>
      <c r="D1354" s="38">
        <f>SUMIF(C5:C1304, "Others", E5:E1304)</f>
        <v>0</v>
      </c>
      <c r="E1354" s="2"/>
      <c r="F1354" s="1"/>
      <c r="G1354" s="1"/>
      <c r="H1354" s="2"/>
      <c r="I1354" s="1"/>
    </row>
    <row r="1355">
      <c r="A1355" s="1"/>
      <c r="B1355" s="2"/>
      <c r="C1355" s="2"/>
      <c r="D1355" s="2"/>
      <c r="E1355" s="2"/>
      <c r="F1355" s="1"/>
      <c r="G1355" s="1"/>
      <c r="H1355" s="2"/>
      <c r="I1355" s="1"/>
    </row>
    <row r="1356">
      <c r="A1356" s="1"/>
      <c r="B1356" s="2"/>
      <c r="C1356" s="40" t="s">
        <v>51</v>
      </c>
      <c r="D1356" s="41">
        <f>SUM(D1340:D1354)</f>
        <v>0</v>
      </c>
      <c r="E1356" s="2"/>
      <c r="F1356" s="40" t="s">
        <v>51</v>
      </c>
      <c r="G1356" s="41">
        <f>SUM(G1340:G1346)</f>
        <v>0</v>
      </c>
      <c r="H1356" s="2"/>
      <c r="I1356" s="1"/>
    </row>
    <row r="1357">
      <c r="A1357" s="1"/>
      <c r="B1357" s="2"/>
      <c r="C1357" s="2"/>
      <c r="D1357" s="2"/>
      <c r="E1357" s="2"/>
      <c r="F1357" s="1"/>
      <c r="G1357" s="1"/>
      <c r="H1357" s="2"/>
      <c r="I1357" s="1"/>
    </row>
    <row r="1358">
      <c r="A1358" s="1"/>
      <c r="B1358" s="2"/>
      <c r="C1358" s="42" t="s">
        <v>52</v>
      </c>
      <c r="D1358" s="43">
        <f>G1303</f>
        <v>0</v>
      </c>
      <c r="E1358" s="1"/>
      <c r="F1358" s="42" t="s">
        <v>53</v>
      </c>
      <c r="G1358" s="43">
        <f>G1305</f>
        <v>0</v>
      </c>
      <c r="H1358" s="2"/>
      <c r="I1358" s="1"/>
    </row>
    <row r="1359">
      <c r="A1359" s="1"/>
      <c r="B1359" s="2"/>
      <c r="C1359" s="2"/>
      <c r="D1359" s="2"/>
      <c r="E1359" s="2"/>
      <c r="F1359" s="2"/>
      <c r="G1359" s="2"/>
      <c r="H1359" s="2"/>
      <c r="I1359" s="1"/>
    </row>
    <row r="1360">
      <c r="A1360" s="1"/>
      <c r="B1360" s="2"/>
      <c r="C1360" s="2"/>
      <c r="D1360" s="2"/>
      <c r="E1360" s="44"/>
      <c r="F1360" s="1"/>
      <c r="G1360" s="2"/>
      <c r="H1360" s="2"/>
      <c r="I1360" s="1"/>
    </row>
    <row r="1361">
      <c r="A1361" s="1"/>
      <c r="B1361" s="2"/>
      <c r="C1361" s="2"/>
      <c r="D1361" s="45" t="s">
        <v>54</v>
      </c>
      <c r="E1361" s="46">
        <f>G1358-D1358</f>
        <v>0</v>
      </c>
      <c r="F1361" s="2"/>
      <c r="G1361" s="2"/>
      <c r="H1361" s="2"/>
      <c r="I1361" s="1"/>
    </row>
    <row r="1362">
      <c r="A1362" s="1"/>
      <c r="B1362" s="2"/>
      <c r="C1362" s="2"/>
      <c r="D1362" s="45" t="s">
        <v>55</v>
      </c>
      <c r="E1362" s="47" t="str">
        <f>((G1358-D1358)/G1358)</f>
        <v>#DIV/0!</v>
      </c>
      <c r="F1362" s="2"/>
      <c r="G1362" s="2"/>
      <c r="H1362" s="2"/>
      <c r="I1362" s="1"/>
    </row>
    <row r="1363">
      <c r="A1363" s="1"/>
      <c r="B1363" s="2"/>
      <c r="C1363" s="2"/>
      <c r="D1363" s="2"/>
      <c r="E1363" s="2"/>
      <c r="F1363" s="2"/>
      <c r="G1363" s="2"/>
      <c r="H1363" s="2"/>
      <c r="I1363" s="1"/>
    </row>
    <row r="1364">
      <c r="A1364" s="1"/>
      <c r="B1364" s="2"/>
      <c r="C1364" s="2"/>
      <c r="D1364" s="2"/>
      <c r="E1364" s="2"/>
      <c r="F1364" s="2"/>
      <c r="G1364" s="2"/>
      <c r="H1364" s="2"/>
      <c r="I1364" s="1"/>
    </row>
    <row r="1365">
      <c r="A1365" s="1"/>
      <c r="B1365" s="2"/>
      <c r="C1365" s="2"/>
      <c r="D1365" s="2"/>
      <c r="E1365" s="2"/>
      <c r="F1365" s="2"/>
      <c r="G1365" s="2"/>
      <c r="H1365" s="2"/>
      <c r="I1365" s="1"/>
    </row>
    <row r="1366">
      <c r="A1366" s="1"/>
      <c r="B1366" s="2"/>
      <c r="C1366" s="2"/>
      <c r="D1366" s="2"/>
      <c r="E1366" s="2"/>
      <c r="F1366" s="2"/>
      <c r="G1366" s="2"/>
      <c r="H1366" s="2"/>
      <c r="I1366" s="1"/>
    </row>
    <row r="1367">
      <c r="A1367" s="1"/>
      <c r="B1367" s="2"/>
      <c r="C1367" s="2"/>
      <c r="D1367" s="2"/>
      <c r="E1367" s="2"/>
      <c r="F1367" s="2"/>
      <c r="G1367" s="2"/>
      <c r="H1367" s="2"/>
      <c r="I1367" s="1"/>
    </row>
    <row r="1368">
      <c r="A1368" s="1"/>
      <c r="B1368" s="2"/>
      <c r="C1368" s="2"/>
      <c r="D1368" s="2"/>
      <c r="E1368" s="2"/>
      <c r="F1368" s="2"/>
      <c r="G1368" s="2"/>
      <c r="H1368" s="2"/>
      <c r="I1368" s="1"/>
    </row>
    <row r="1369">
      <c r="A1369" s="1"/>
      <c r="B1369" s="2"/>
      <c r="C1369" s="2"/>
      <c r="D1369" s="2"/>
      <c r="E1369" s="2"/>
      <c r="F1369" s="2"/>
      <c r="G1369" s="2"/>
      <c r="H1369" s="2"/>
      <c r="I1369" s="1"/>
    </row>
    <row r="1370">
      <c r="A1370" s="1"/>
      <c r="B1370" s="2"/>
      <c r="C1370" s="2"/>
      <c r="D1370" s="2"/>
      <c r="E1370" s="2"/>
      <c r="F1370" s="2"/>
      <c r="G1370" s="2"/>
      <c r="H1370" s="2"/>
      <c r="I1370" s="1"/>
    </row>
    <row r="1371">
      <c r="A1371" s="1"/>
      <c r="B1371" s="2"/>
      <c r="C1371" s="2"/>
      <c r="D1371" s="2"/>
      <c r="E1371" s="2"/>
      <c r="F1371" s="2"/>
      <c r="G1371" s="2"/>
      <c r="H1371" s="2"/>
      <c r="I1371" s="1"/>
    </row>
    <row r="1372">
      <c r="A1372" s="1"/>
      <c r="B1372" s="2"/>
      <c r="C1372" s="2"/>
      <c r="D1372" s="2"/>
      <c r="E1372" s="2"/>
      <c r="F1372" s="2"/>
      <c r="G1372" s="2"/>
      <c r="H1372" s="2"/>
      <c r="I1372" s="1"/>
    </row>
    <row r="1373">
      <c r="A1373" s="1"/>
      <c r="B1373" s="2"/>
      <c r="C1373" s="2"/>
      <c r="D1373" s="2"/>
      <c r="E1373" s="2"/>
      <c r="F1373" s="2"/>
      <c r="G1373" s="2"/>
      <c r="H1373" s="2"/>
      <c r="I1373" s="1"/>
    </row>
    <row r="1374">
      <c r="A1374" s="1"/>
      <c r="B1374" s="2"/>
      <c r="C1374" s="2"/>
      <c r="D1374" s="2"/>
      <c r="E1374" s="2"/>
      <c r="F1374" s="2"/>
      <c r="G1374" s="2"/>
      <c r="H1374" s="2"/>
      <c r="I1374" s="1"/>
    </row>
    <row r="1375">
      <c r="A1375" s="1"/>
      <c r="B1375" s="2"/>
      <c r="C1375" s="2"/>
      <c r="D1375" s="2"/>
      <c r="E1375" s="2"/>
      <c r="F1375" s="2"/>
      <c r="G1375" s="2"/>
      <c r="H1375" s="2"/>
      <c r="I1375" s="1"/>
    </row>
    <row r="1376">
      <c r="A1376" s="1"/>
      <c r="B1376" s="2"/>
      <c r="C1376" s="2"/>
      <c r="D1376" s="2"/>
      <c r="E1376" s="2"/>
      <c r="F1376" s="2"/>
      <c r="G1376" s="2"/>
      <c r="H1376" s="2"/>
      <c r="I1376" s="1"/>
    </row>
    <row r="1377">
      <c r="A1377" s="1"/>
      <c r="B1377" s="2"/>
      <c r="C1377" s="2"/>
      <c r="D1377" s="2"/>
      <c r="E1377" s="2"/>
      <c r="F1377" s="2"/>
      <c r="G1377" s="2"/>
      <c r="H1377" s="2"/>
      <c r="I1377" s="1"/>
    </row>
    <row r="1378">
      <c r="A1378" s="1"/>
      <c r="B1378" s="2"/>
      <c r="C1378" s="2"/>
      <c r="D1378" s="2"/>
      <c r="E1378" s="2"/>
      <c r="F1378" s="2"/>
      <c r="G1378" s="2"/>
      <c r="H1378" s="2"/>
      <c r="I1378" s="1"/>
    </row>
    <row r="1379">
      <c r="A1379" s="1"/>
      <c r="B1379" s="2"/>
      <c r="C1379" s="2"/>
      <c r="D1379" s="2"/>
      <c r="E1379" s="2"/>
      <c r="F1379" s="2"/>
      <c r="G1379" s="2"/>
      <c r="H1379" s="2"/>
      <c r="I1379" s="1"/>
    </row>
    <row r="1380">
      <c r="A1380" s="1"/>
      <c r="B1380" s="2"/>
      <c r="C1380" s="2"/>
      <c r="D1380" s="2"/>
      <c r="E1380" s="2"/>
      <c r="F1380" s="2"/>
      <c r="G1380" s="2"/>
      <c r="H1380" s="2"/>
      <c r="I1380" s="1"/>
    </row>
    <row r="1381">
      <c r="A1381" s="1"/>
      <c r="B1381" s="2"/>
      <c r="C1381" s="2"/>
      <c r="D1381" s="2"/>
      <c r="E1381" s="2"/>
      <c r="F1381" s="2"/>
      <c r="G1381" s="2"/>
      <c r="H1381" s="2"/>
      <c r="I1381" s="1"/>
    </row>
    <row r="1382">
      <c r="A1382" s="1"/>
      <c r="B1382" s="2"/>
      <c r="C1382" s="2"/>
      <c r="D1382" s="2"/>
      <c r="E1382" s="2"/>
      <c r="F1382" s="2"/>
      <c r="G1382" s="2"/>
      <c r="H1382" s="2"/>
      <c r="I1382" s="1"/>
    </row>
    <row r="1383">
      <c r="A1383" s="1"/>
      <c r="B1383" s="2"/>
      <c r="C1383" s="2"/>
      <c r="D1383" s="2"/>
      <c r="E1383" s="2"/>
      <c r="F1383" s="2"/>
      <c r="G1383" s="2"/>
      <c r="H1383" s="2"/>
      <c r="I1383" s="1"/>
    </row>
    <row r="1384">
      <c r="A1384" s="1"/>
      <c r="B1384" s="2"/>
      <c r="C1384" s="36" t="s">
        <v>56</v>
      </c>
      <c r="D1384" s="5"/>
      <c r="E1384" s="2"/>
      <c r="F1384" s="48" t="s">
        <v>57</v>
      </c>
      <c r="H1384" s="2"/>
      <c r="I1384" s="1"/>
    </row>
    <row r="1385">
      <c r="A1385" s="1"/>
      <c r="B1385" s="2"/>
      <c r="C1385" s="42" t="s">
        <v>58</v>
      </c>
      <c r="D1385" s="25">
        <f>SUMIF(C5:C1332, "Secured Loan", E5:E1332)</f>
        <v>0</v>
      </c>
      <c r="E1385" s="2"/>
      <c r="F1385" s="42" t="s">
        <v>59</v>
      </c>
      <c r="G1385" s="25">
        <f>SUMIF(C5:C1332, "Stocks-Long Term", E5:E1332)</f>
        <v>0</v>
      </c>
      <c r="H1385" s="2"/>
      <c r="I1385" s="1"/>
    </row>
    <row r="1386">
      <c r="A1386" s="1"/>
      <c r="B1386" s="2"/>
      <c r="C1386" s="42" t="s">
        <v>60</v>
      </c>
      <c r="D1386" s="25">
        <f>SUMIF(C5:C1332, "Unsecured Loan", E5:E1332)</f>
        <v>0</v>
      </c>
      <c r="E1386" s="2"/>
      <c r="F1386" s="42" t="s">
        <v>61</v>
      </c>
      <c r="G1386" s="25">
        <f>SUMIF(C5:C1332, "Stocks-Short Term", E5:E1332)</f>
        <v>0</v>
      </c>
      <c r="H1386" s="2"/>
      <c r="I1386" s="1"/>
    </row>
    <row r="1387">
      <c r="A1387" s="1"/>
      <c r="B1387" s="2"/>
      <c r="C1387" s="44"/>
      <c r="D1387" s="44"/>
      <c r="E1387" s="2"/>
      <c r="F1387" s="42" t="s">
        <v>62</v>
      </c>
      <c r="G1387" s="25">
        <f>SUMIF(C5:C1332, "Gold", E5:E1332)</f>
        <v>0</v>
      </c>
      <c r="H1387" s="2"/>
      <c r="I1387" s="1"/>
    </row>
    <row r="1388">
      <c r="A1388" s="1"/>
      <c r="B1388" s="2"/>
      <c r="C1388" s="1"/>
      <c r="D1388" s="1"/>
      <c r="E1388" s="2"/>
      <c r="F1388" s="42" t="s">
        <v>63</v>
      </c>
      <c r="G1388" s="25">
        <f>SUMIF(C5:C1332, "RD-Savings", E5:E1332)</f>
        <v>0</v>
      </c>
      <c r="H1388" s="2"/>
      <c r="I1388" s="1"/>
    </row>
    <row r="1389">
      <c r="A1389" s="1"/>
      <c r="B1389" s="2"/>
      <c r="C1389" s="1"/>
      <c r="D1389" s="1"/>
      <c r="E1389" s="2"/>
      <c r="F1389" s="42" t="s">
        <v>64</v>
      </c>
      <c r="G1389" s="25">
        <f>SUMIF(C5:C1332, "Bonds", E5:E1332)</f>
        <v>0</v>
      </c>
      <c r="H1389" s="2"/>
      <c r="I1389" s="1"/>
    </row>
    <row r="1390">
      <c r="A1390" s="1"/>
      <c r="B1390" s="2"/>
      <c r="C1390" s="1"/>
      <c r="D1390" s="1"/>
      <c r="E1390" s="2"/>
      <c r="F1390" s="42" t="s">
        <v>65</v>
      </c>
      <c r="G1390" s="25">
        <f>SUMIF(C5:C1332, "FD", E5:E1332)</f>
        <v>0</v>
      </c>
      <c r="H1390" s="2"/>
      <c r="I1390" s="1"/>
    </row>
    <row r="1391">
      <c r="A1391" s="1"/>
      <c r="B1391" s="2"/>
      <c r="C1391" s="44"/>
      <c r="D1391" s="44"/>
      <c r="E1391" s="2"/>
      <c r="F1391" s="44"/>
      <c r="G1391" s="49"/>
      <c r="H1391" s="2"/>
      <c r="I1391" s="1"/>
    </row>
    <row r="1392">
      <c r="A1392" s="1"/>
      <c r="B1392" s="2"/>
      <c r="C1392" s="40" t="s">
        <v>51</v>
      </c>
      <c r="D1392" s="41">
        <f>SUM(D1385:D1386)-SUMIF(C19:C1317,"Reimbursement",E19:E1317)</f>
        <v>0</v>
      </c>
      <c r="E1392" s="2"/>
      <c r="F1392" s="40" t="s">
        <v>51</v>
      </c>
      <c r="G1392" s="41">
        <f>SUM(G1385:G1390)</f>
        <v>0</v>
      </c>
      <c r="H1392" s="2"/>
      <c r="I1392" s="1"/>
    </row>
    <row r="1393">
      <c r="A1393" s="1"/>
      <c r="B1393" s="2"/>
      <c r="C1393" s="2"/>
      <c r="D1393" s="2"/>
      <c r="E1393" s="2"/>
      <c r="F1393" s="2"/>
      <c r="G1393" s="2"/>
      <c r="H1393" s="2"/>
      <c r="I1393" s="1"/>
    </row>
    <row r="1394">
      <c r="A1394" s="1"/>
      <c r="B1394" s="2"/>
      <c r="C1394" s="42" t="s">
        <v>66</v>
      </c>
      <c r="D1394" s="43">
        <f>G1307</f>
        <v>0</v>
      </c>
      <c r="E1394" s="2"/>
      <c r="F1394" s="42" t="s">
        <v>67</v>
      </c>
      <c r="G1394" s="43">
        <f>G1309</f>
        <v>0</v>
      </c>
      <c r="H1394" s="2"/>
      <c r="I1394" s="1"/>
    </row>
    <row r="1395">
      <c r="A1395" s="1"/>
      <c r="B1395" s="2"/>
      <c r="C1395" s="2"/>
      <c r="D1395" s="2"/>
      <c r="E1395" s="2"/>
      <c r="F1395" s="2"/>
      <c r="G1395" s="2"/>
      <c r="H1395" s="2"/>
      <c r="I1395" s="1"/>
    </row>
    <row r="1396">
      <c r="A1396" s="1"/>
      <c r="B1396" s="2"/>
      <c r="C1396" s="2"/>
      <c r="D1396" s="2"/>
      <c r="E1396" s="2"/>
      <c r="F1396" s="2"/>
      <c r="G1396" s="2"/>
      <c r="H1396" s="2"/>
      <c r="I1396" s="1"/>
    </row>
    <row r="1397">
      <c r="A1397" s="1"/>
      <c r="B1397" s="2"/>
      <c r="C1397" s="2"/>
      <c r="D1397" s="2"/>
      <c r="E1397" s="2"/>
      <c r="F1397" s="2"/>
      <c r="G1397" s="2"/>
      <c r="H1397" s="2"/>
      <c r="I1397" s="1"/>
    </row>
    <row r="1398">
      <c r="A1398" s="1"/>
      <c r="B1398" s="2"/>
      <c r="C1398" s="2"/>
      <c r="D1398" s="2"/>
      <c r="E1398" s="2"/>
      <c r="F1398" s="2"/>
      <c r="G1398" s="2"/>
      <c r="H1398" s="2"/>
      <c r="I1398" s="1"/>
    </row>
    <row r="1399">
      <c r="A1399" s="1"/>
      <c r="B1399" s="2"/>
      <c r="C1399" s="2"/>
      <c r="D1399" s="2"/>
      <c r="E1399" s="2"/>
      <c r="F1399" s="2"/>
      <c r="G1399" s="2"/>
      <c r="H1399" s="2"/>
      <c r="I1399" s="1"/>
    </row>
    <row r="1400">
      <c r="A1400" s="1"/>
      <c r="B1400" s="2"/>
      <c r="C1400" s="2"/>
      <c r="D1400" s="2"/>
      <c r="E1400" s="2"/>
      <c r="F1400" s="2"/>
      <c r="G1400" s="2"/>
      <c r="H1400" s="2"/>
      <c r="I1400" s="1"/>
    </row>
    <row r="1401">
      <c r="A1401" s="1"/>
      <c r="B1401" s="2"/>
      <c r="C1401" s="2"/>
      <c r="D1401" s="2"/>
      <c r="E1401" s="2"/>
      <c r="F1401" s="2"/>
      <c r="G1401" s="2"/>
      <c r="H1401" s="2"/>
      <c r="I1401" s="1"/>
    </row>
    <row r="1402">
      <c r="A1402" s="1"/>
      <c r="B1402" s="2"/>
      <c r="C1402" s="2"/>
      <c r="D1402" s="2"/>
      <c r="E1402" s="2"/>
      <c r="F1402" s="2"/>
      <c r="G1402" s="2"/>
      <c r="H1402" s="2"/>
      <c r="I1402" s="1"/>
    </row>
    <row r="1403">
      <c r="A1403" s="1"/>
      <c r="B1403" s="2"/>
      <c r="C1403" s="2"/>
      <c r="D1403" s="2"/>
      <c r="E1403" s="2"/>
      <c r="F1403" s="2"/>
      <c r="G1403" s="2"/>
      <c r="H1403" s="2"/>
      <c r="I1403" s="1"/>
    </row>
    <row r="1404">
      <c r="A1404" s="1"/>
      <c r="B1404" s="2"/>
      <c r="C1404" s="2"/>
      <c r="D1404" s="2"/>
      <c r="E1404" s="2"/>
      <c r="F1404" s="2"/>
      <c r="G1404" s="2"/>
      <c r="H1404" s="2"/>
      <c r="I1404" s="1"/>
    </row>
    <row r="1405">
      <c r="A1405" s="1"/>
      <c r="B1405" s="2"/>
      <c r="C1405" s="2"/>
      <c r="D1405" s="2"/>
      <c r="E1405" s="2"/>
      <c r="F1405" s="2"/>
      <c r="G1405" s="2"/>
      <c r="H1405" s="2"/>
      <c r="I1405" s="1"/>
    </row>
    <row r="1406">
      <c r="A1406" s="1"/>
      <c r="B1406" s="2"/>
      <c r="C1406" s="2"/>
      <c r="D1406" s="2"/>
      <c r="E1406" s="2"/>
      <c r="F1406" s="2"/>
      <c r="G1406" s="2"/>
      <c r="H1406" s="2"/>
      <c r="I1406" s="1"/>
    </row>
    <row r="1407">
      <c r="A1407" s="1"/>
      <c r="B1407" s="2"/>
      <c r="C1407" s="2"/>
      <c r="D1407" s="2"/>
      <c r="E1407" s="2"/>
      <c r="F1407" s="2"/>
      <c r="G1407" s="2"/>
      <c r="H1407" s="2"/>
      <c r="I1407" s="1"/>
    </row>
    <row r="1408">
      <c r="A1408" s="1"/>
      <c r="B1408" s="2"/>
      <c r="C1408" s="2"/>
      <c r="D1408" s="2"/>
      <c r="E1408" s="2"/>
      <c r="F1408" s="2"/>
      <c r="G1408" s="2"/>
      <c r="H1408" s="2"/>
      <c r="I1408" s="1"/>
    </row>
    <row r="1409">
      <c r="A1409" s="1"/>
      <c r="B1409" s="2"/>
      <c r="C1409" s="2"/>
      <c r="D1409" s="2"/>
      <c r="E1409" s="2"/>
      <c r="F1409" s="2"/>
      <c r="G1409" s="2"/>
      <c r="H1409" s="2"/>
      <c r="I1409" s="1"/>
    </row>
    <row r="1410">
      <c r="A1410" s="1"/>
      <c r="B1410" s="2"/>
      <c r="C1410" s="2"/>
      <c r="D1410" s="2"/>
      <c r="E1410" s="2"/>
      <c r="F1410" s="2"/>
      <c r="G1410" s="2"/>
      <c r="H1410" s="2"/>
      <c r="I1410" s="1"/>
    </row>
    <row r="1411">
      <c r="A1411" s="1"/>
      <c r="B1411" s="2"/>
      <c r="C1411" s="2"/>
      <c r="D1411" s="1"/>
      <c r="E1411" s="1"/>
      <c r="F1411" s="2"/>
      <c r="G1411" s="2"/>
      <c r="H1411" s="2"/>
      <c r="I1411" s="1"/>
    </row>
    <row r="1412">
      <c r="A1412" s="1"/>
      <c r="B1412" s="2"/>
      <c r="C1412" s="2"/>
      <c r="D1412" s="1"/>
      <c r="E1412" s="1"/>
      <c r="F1412" s="2"/>
      <c r="G1412" s="2"/>
      <c r="H1412" s="2"/>
      <c r="I1412" s="1"/>
    </row>
    <row r="1413">
      <c r="A1413" s="1"/>
      <c r="B1413" s="2"/>
      <c r="C1413" s="2"/>
      <c r="D1413" s="1"/>
      <c r="E1413" s="1"/>
      <c r="F1413" s="2"/>
      <c r="G1413" s="2"/>
      <c r="H1413" s="2"/>
      <c r="I1413" s="1"/>
    </row>
    <row r="1414">
      <c r="A1414" s="1"/>
      <c r="B1414" s="2"/>
      <c r="C1414" s="2"/>
      <c r="D1414" s="1"/>
      <c r="E1414" s="1"/>
      <c r="F1414" s="2"/>
      <c r="G1414" s="2"/>
      <c r="H1414" s="2"/>
      <c r="I1414" s="1"/>
    </row>
    <row r="1415">
      <c r="A1415" s="1"/>
      <c r="B1415" s="2"/>
      <c r="C1415" s="2"/>
      <c r="D1415" s="1"/>
      <c r="E1415" s="1"/>
      <c r="F1415" s="2"/>
      <c r="G1415" s="2"/>
      <c r="H1415" s="2"/>
      <c r="I1415" s="1"/>
    </row>
    <row r="1416">
      <c r="A1416" s="1"/>
      <c r="B1416" s="2"/>
      <c r="C1416" s="2"/>
      <c r="D1416" s="1"/>
      <c r="E1416" s="1"/>
      <c r="F1416" s="2"/>
      <c r="G1416" s="2"/>
      <c r="H1416" s="2"/>
      <c r="I1416" s="1"/>
    </row>
    <row r="1417">
      <c r="A1417" s="1"/>
      <c r="B1417" s="2"/>
      <c r="C1417" s="2"/>
      <c r="D1417" s="1"/>
      <c r="E1417" s="1"/>
      <c r="F1417" s="2"/>
      <c r="G1417" s="2"/>
      <c r="H1417" s="2"/>
      <c r="I1417" s="1"/>
    </row>
    <row r="1418">
      <c r="A1418" s="1"/>
      <c r="B1418" s="2"/>
      <c r="C1418" s="2"/>
      <c r="D1418" s="1"/>
      <c r="E1418" s="1"/>
      <c r="F1418" s="2"/>
      <c r="G1418" s="2"/>
      <c r="H1418" s="2"/>
      <c r="I1418" s="1"/>
    </row>
    <row r="1419">
      <c r="A1419" s="1"/>
      <c r="B1419" s="2"/>
      <c r="C1419" s="2"/>
      <c r="D1419" s="36" t="s">
        <v>68</v>
      </c>
      <c r="E1419" s="5"/>
      <c r="F1419" s="2"/>
      <c r="G1419" s="2"/>
      <c r="H1419" s="2"/>
      <c r="I1419" s="1"/>
    </row>
    <row r="1420">
      <c r="A1420" s="1"/>
      <c r="B1420" s="2"/>
      <c r="C1420" s="2"/>
      <c r="D1420" s="50" t="s">
        <v>7</v>
      </c>
      <c r="E1420" s="15">
        <f t="shared" ref="E1420:E1425" si="1">H1295</f>
        <v>3303.73</v>
      </c>
      <c r="F1420" s="2"/>
      <c r="G1420" s="2"/>
      <c r="H1420" s="2"/>
      <c r="I1420" s="1"/>
    </row>
    <row r="1421">
      <c r="A1421" s="1"/>
      <c r="B1421" s="2"/>
      <c r="C1421" s="2"/>
      <c r="D1421" s="50" t="s">
        <v>8</v>
      </c>
      <c r="E1421" s="15">
        <f t="shared" si="1"/>
        <v>5928</v>
      </c>
      <c r="F1421" s="2"/>
      <c r="G1421" s="2"/>
      <c r="H1421" s="2"/>
      <c r="I1421" s="1"/>
    </row>
    <row r="1422">
      <c r="A1422" s="1"/>
      <c r="B1422" s="2"/>
      <c r="C1422" s="2"/>
      <c r="D1422" s="50" t="s">
        <v>9</v>
      </c>
      <c r="E1422" s="15">
        <f t="shared" si="1"/>
        <v>1633</v>
      </c>
      <c r="F1422" s="2"/>
      <c r="G1422" s="2"/>
      <c r="H1422" s="2"/>
      <c r="I1422" s="1"/>
    </row>
    <row r="1423">
      <c r="A1423" s="1"/>
      <c r="B1423" s="2"/>
      <c r="C1423" s="2"/>
      <c r="D1423" s="50" t="s">
        <v>10</v>
      </c>
      <c r="E1423" s="15">
        <f t="shared" si="1"/>
        <v>839</v>
      </c>
      <c r="F1423" s="2"/>
      <c r="G1423" s="2"/>
      <c r="H1423" s="2"/>
      <c r="I1423" s="1"/>
    </row>
    <row r="1424">
      <c r="A1424" s="1"/>
      <c r="B1424" s="2"/>
      <c r="C1424" s="2"/>
      <c r="D1424" s="50" t="s">
        <v>11</v>
      </c>
      <c r="E1424" s="15">
        <f t="shared" si="1"/>
        <v>106373.4</v>
      </c>
      <c r="F1424" s="2"/>
      <c r="G1424" s="2"/>
      <c r="H1424" s="2"/>
      <c r="I1424" s="1"/>
    </row>
    <row r="1425">
      <c r="A1425" s="1"/>
      <c r="B1425" s="2"/>
      <c r="C1425" s="2"/>
      <c r="D1425" s="50" t="s">
        <v>12</v>
      </c>
      <c r="E1425" s="15">
        <f t="shared" si="1"/>
        <v>50</v>
      </c>
      <c r="F1425" s="2"/>
      <c r="G1425" s="2"/>
      <c r="H1425" s="2"/>
      <c r="I1425" s="1"/>
    </row>
    <row r="1426">
      <c r="A1426" s="1"/>
      <c r="B1426" s="2"/>
      <c r="C1426" s="2"/>
      <c r="D1426" s="2"/>
      <c r="E1426" s="2"/>
      <c r="F1426" s="2"/>
      <c r="G1426" s="2"/>
      <c r="H1426" s="2"/>
      <c r="I1426" s="1"/>
    </row>
    <row r="1427">
      <c r="A1427" s="1"/>
      <c r="B1427" s="2"/>
      <c r="C1427" s="2"/>
      <c r="D1427" s="51" t="s">
        <v>69</v>
      </c>
      <c r="E1427" s="46">
        <f>SUM(E1420:E1425)</f>
        <v>118127.13</v>
      </c>
      <c r="F1427" s="2"/>
      <c r="G1427" s="2"/>
      <c r="H1427" s="2"/>
      <c r="I1427" s="1"/>
    </row>
    <row r="1428">
      <c r="A1428" s="1"/>
      <c r="B1428" s="2"/>
      <c r="C1428" s="2"/>
      <c r="D1428" s="2"/>
      <c r="E1428" s="2"/>
      <c r="F1428" s="2"/>
      <c r="G1428" s="2"/>
      <c r="H1428" s="2"/>
      <c r="I1428" s="1"/>
    </row>
    <row r="1429">
      <c r="A1429" s="1"/>
      <c r="B1429" s="2"/>
      <c r="C1429" s="2"/>
      <c r="D1429" s="2"/>
      <c r="E1429" s="2"/>
      <c r="F1429" s="2"/>
      <c r="G1429" s="2"/>
      <c r="H1429" s="2"/>
      <c r="I1429" s="1"/>
    </row>
    <row r="1430">
      <c r="A1430" s="1"/>
      <c r="B1430" s="2"/>
      <c r="C1430" s="2"/>
      <c r="D1430" s="2"/>
      <c r="E1430" s="2"/>
      <c r="F1430" s="2"/>
      <c r="G1430" s="2"/>
      <c r="H1430" s="2"/>
      <c r="I1430" s="1"/>
    </row>
    <row r="1431">
      <c r="A1431" s="1"/>
      <c r="B1431" s="2"/>
      <c r="C1431" s="2"/>
      <c r="D1431" s="2"/>
      <c r="E1431" s="2"/>
      <c r="F1431" s="2"/>
      <c r="G1431" s="2"/>
      <c r="H1431" s="2"/>
      <c r="I1431" s="1"/>
    </row>
    <row r="1432">
      <c r="A1432" s="1"/>
      <c r="B1432" s="2"/>
      <c r="C1432" s="2"/>
      <c r="D1432" s="2"/>
      <c r="E1432" s="2"/>
      <c r="F1432" s="2"/>
      <c r="G1432" s="2"/>
      <c r="H1432" s="2"/>
      <c r="I1432" s="1"/>
    </row>
    <row r="1433">
      <c r="A1433" s="1"/>
      <c r="B1433" s="2"/>
      <c r="C1433" s="2"/>
      <c r="D1433" s="2"/>
      <c r="E1433" s="2"/>
      <c r="F1433" s="2"/>
      <c r="G1433" s="2"/>
      <c r="H1433" s="2"/>
      <c r="I1433" s="1"/>
    </row>
    <row r="1434">
      <c r="A1434" s="1"/>
      <c r="B1434" s="2"/>
      <c r="C1434" s="2"/>
      <c r="D1434" s="2"/>
      <c r="E1434" s="2"/>
      <c r="F1434" s="2"/>
      <c r="G1434" s="2"/>
      <c r="H1434" s="2"/>
      <c r="I1434" s="1"/>
    </row>
    <row r="1435">
      <c r="A1435" s="1"/>
      <c r="B1435" s="2"/>
      <c r="C1435" s="2"/>
      <c r="D1435" s="2"/>
      <c r="E1435" s="2"/>
      <c r="F1435" s="2"/>
      <c r="G1435" s="2"/>
      <c r="H1435" s="2"/>
      <c r="I1435" s="1"/>
    </row>
    <row r="1436">
      <c r="A1436" s="1"/>
      <c r="B1436" s="2"/>
      <c r="C1436" s="2"/>
      <c r="D1436" s="2"/>
      <c r="E1436" s="2"/>
      <c r="F1436" s="2"/>
      <c r="G1436" s="2"/>
      <c r="H1436" s="2"/>
      <c r="I1436" s="1"/>
    </row>
    <row r="1437">
      <c r="A1437" s="1"/>
      <c r="B1437" s="2"/>
      <c r="C1437" s="2"/>
      <c r="D1437" s="2"/>
      <c r="E1437" s="2"/>
      <c r="F1437" s="2"/>
      <c r="G1437" s="2"/>
      <c r="H1437" s="2"/>
      <c r="I1437" s="1"/>
    </row>
    <row r="1438">
      <c r="A1438" s="1"/>
      <c r="B1438" s="2"/>
      <c r="C1438" s="2"/>
      <c r="D1438" s="2"/>
      <c r="E1438" s="2"/>
      <c r="F1438" s="2"/>
      <c r="G1438" s="2"/>
      <c r="H1438" s="2"/>
      <c r="I1438" s="1"/>
    </row>
    <row r="1439">
      <c r="A1439" s="1"/>
      <c r="B1439" s="2"/>
      <c r="C1439" s="2"/>
      <c r="D1439" s="2"/>
      <c r="E1439" s="2"/>
      <c r="F1439" s="2"/>
      <c r="G1439" s="2"/>
      <c r="H1439" s="2"/>
      <c r="I1439" s="1"/>
    </row>
    <row r="1440">
      <c r="A1440" s="1"/>
      <c r="B1440" s="2"/>
      <c r="C1440" s="2"/>
      <c r="D1440" s="2"/>
      <c r="E1440" s="2"/>
      <c r="F1440" s="2"/>
      <c r="G1440" s="2"/>
      <c r="H1440" s="2"/>
      <c r="I1440" s="1"/>
    </row>
    <row r="1441">
      <c r="A1441" s="1"/>
      <c r="B1441" s="2"/>
      <c r="C1441" s="2"/>
      <c r="D1441" s="2"/>
      <c r="E1441" s="2"/>
      <c r="F1441" s="2"/>
      <c r="G1441" s="2"/>
      <c r="H1441" s="2"/>
      <c r="I1441" s="1"/>
    </row>
    <row r="1442">
      <c r="A1442" s="1"/>
      <c r="B1442" s="2"/>
      <c r="C1442" s="2"/>
      <c r="D1442" s="2"/>
      <c r="E1442" s="2"/>
      <c r="F1442" s="2"/>
      <c r="G1442" s="2"/>
      <c r="H1442" s="2"/>
      <c r="I1442" s="1"/>
    </row>
    <row r="1443">
      <c r="A1443" s="1"/>
      <c r="B1443" s="2"/>
      <c r="C1443" s="2"/>
      <c r="D1443" s="2"/>
      <c r="E1443" s="2"/>
      <c r="F1443" s="2"/>
      <c r="G1443" s="2"/>
      <c r="H1443" s="2"/>
      <c r="I1443" s="1"/>
    </row>
    <row r="1444">
      <c r="A1444" s="1"/>
      <c r="B1444" s="2"/>
      <c r="C1444" s="2"/>
      <c r="D1444" s="2"/>
      <c r="E1444" s="2"/>
      <c r="F1444" s="2"/>
      <c r="G1444" s="2"/>
      <c r="H1444" s="2"/>
      <c r="I1444" s="1"/>
    </row>
    <row r="1445">
      <c r="A1445" s="1"/>
      <c r="B1445" s="2"/>
      <c r="C1445" s="2"/>
      <c r="D1445" s="2"/>
      <c r="E1445" s="2"/>
      <c r="F1445" s="2"/>
      <c r="G1445" s="2"/>
      <c r="H1445" s="2"/>
      <c r="I1445" s="1"/>
    </row>
    <row r="1446">
      <c r="A1446" s="1"/>
      <c r="B1446" s="2"/>
      <c r="C1446" s="2"/>
      <c r="D1446" s="2"/>
      <c r="E1446" s="2"/>
      <c r="F1446" s="2"/>
      <c r="G1446" s="2"/>
      <c r="H1446" s="2"/>
      <c r="I1446" s="1"/>
    </row>
    <row r="1447">
      <c r="A1447" s="1"/>
      <c r="B1447" s="2"/>
      <c r="C1447" s="2"/>
      <c r="D1447" s="2"/>
      <c r="E1447" s="2"/>
      <c r="F1447" s="2"/>
      <c r="G1447" s="2"/>
      <c r="H1447" s="2"/>
      <c r="I1447" s="1"/>
    </row>
    <row r="1448">
      <c r="A1448" s="1"/>
      <c r="B1448" s="2"/>
      <c r="C1448" s="2"/>
      <c r="D1448" s="2"/>
      <c r="E1448" s="2"/>
      <c r="F1448" s="2"/>
      <c r="G1448" s="2"/>
      <c r="H1448" s="2"/>
      <c r="I1448" s="1"/>
    </row>
    <row r="1449">
      <c r="A1449" s="1"/>
      <c r="B1449" s="2"/>
      <c r="C1449" s="2"/>
      <c r="D1449" s="2"/>
      <c r="E1449" s="2"/>
      <c r="F1449" s="2"/>
      <c r="G1449" s="2"/>
      <c r="H1449" s="2"/>
      <c r="I1449" s="1"/>
    </row>
    <row r="1450">
      <c r="A1450" s="1"/>
      <c r="B1450" s="2"/>
      <c r="C1450" s="2"/>
      <c r="D1450" s="2"/>
      <c r="E1450" s="2"/>
      <c r="F1450" s="2"/>
      <c r="G1450" s="2"/>
      <c r="H1450" s="2"/>
      <c r="I1450" s="1"/>
    </row>
    <row r="1451">
      <c r="A1451" s="1"/>
      <c r="B1451" s="2"/>
      <c r="C1451" s="2"/>
      <c r="D1451" s="2"/>
      <c r="E1451" s="2"/>
      <c r="F1451" s="2"/>
      <c r="G1451" s="2"/>
      <c r="H1451" s="2"/>
      <c r="I1451" s="1"/>
    </row>
    <row r="1452">
      <c r="A1452" s="1"/>
      <c r="B1452" s="2"/>
      <c r="C1452" s="2"/>
      <c r="D1452" s="2"/>
      <c r="E1452" s="2"/>
      <c r="F1452" s="2"/>
      <c r="G1452" s="2"/>
      <c r="H1452" s="2"/>
      <c r="I1452" s="1"/>
    </row>
    <row r="1453">
      <c r="A1453" s="1"/>
      <c r="B1453" s="2"/>
      <c r="C1453" s="2"/>
      <c r="D1453" s="2"/>
      <c r="E1453" s="2"/>
      <c r="F1453" s="2"/>
      <c r="G1453" s="2"/>
      <c r="H1453" s="2"/>
      <c r="I1453" s="1"/>
    </row>
    <row r="1454">
      <c r="A1454" s="1"/>
      <c r="B1454" s="2"/>
      <c r="C1454" s="2"/>
      <c r="D1454" s="2"/>
      <c r="E1454" s="2"/>
      <c r="F1454" s="2"/>
      <c r="G1454" s="2"/>
      <c r="H1454" s="2"/>
      <c r="I1454" s="1"/>
    </row>
    <row r="1455">
      <c r="A1455" s="1"/>
      <c r="B1455" s="2"/>
      <c r="C1455" s="2"/>
      <c r="D1455" s="2"/>
      <c r="E1455" s="2"/>
      <c r="F1455" s="2"/>
      <c r="G1455" s="2"/>
      <c r="H1455" s="2"/>
      <c r="I1455" s="1"/>
    </row>
    <row r="1456">
      <c r="A1456" s="1"/>
      <c r="B1456" s="2"/>
      <c r="C1456" s="2"/>
      <c r="D1456" s="2"/>
      <c r="E1456" s="2"/>
      <c r="F1456" s="2"/>
      <c r="G1456" s="2"/>
      <c r="H1456" s="2"/>
      <c r="I1456" s="1"/>
    </row>
    <row r="1457">
      <c r="A1457" s="1"/>
      <c r="B1457" s="2"/>
      <c r="C1457" s="2"/>
      <c r="D1457" s="2"/>
      <c r="E1457" s="2"/>
      <c r="F1457" s="2"/>
      <c r="G1457" s="2"/>
      <c r="H1457" s="2"/>
      <c r="I1457" s="1"/>
    </row>
    <row r="1458">
      <c r="A1458" s="1"/>
      <c r="B1458" s="2"/>
      <c r="C1458" s="2"/>
      <c r="D1458" s="2"/>
      <c r="E1458" s="2"/>
      <c r="F1458" s="2"/>
      <c r="G1458" s="2"/>
      <c r="H1458" s="2"/>
      <c r="I1458" s="1"/>
    </row>
    <row r="1459">
      <c r="A1459" s="1"/>
      <c r="B1459" s="2"/>
      <c r="C1459" s="2"/>
      <c r="D1459" s="2"/>
      <c r="E1459" s="2"/>
      <c r="F1459" s="2"/>
      <c r="G1459" s="2"/>
      <c r="H1459" s="2"/>
      <c r="I1459" s="1"/>
    </row>
    <row r="1460">
      <c r="A1460" s="1"/>
      <c r="B1460" s="2"/>
      <c r="C1460" s="2"/>
      <c r="D1460" s="2"/>
      <c r="E1460" s="2"/>
      <c r="F1460" s="2"/>
      <c r="G1460" s="2"/>
      <c r="H1460" s="2"/>
      <c r="I1460" s="1"/>
    </row>
    <row r="1461">
      <c r="A1461" s="1"/>
      <c r="B1461" s="2"/>
      <c r="C1461" s="2"/>
      <c r="D1461" s="2"/>
      <c r="E1461" s="2"/>
      <c r="F1461" s="2"/>
      <c r="G1461" s="2"/>
      <c r="H1461" s="2"/>
      <c r="I1461" s="1"/>
    </row>
    <row r="1462">
      <c r="A1462" s="1"/>
      <c r="B1462" s="2"/>
      <c r="C1462" s="2"/>
      <c r="D1462" s="2"/>
      <c r="E1462" s="2"/>
      <c r="F1462" s="2"/>
      <c r="G1462" s="2"/>
      <c r="H1462" s="2"/>
      <c r="I1462" s="1"/>
    </row>
    <row r="1463">
      <c r="A1463" s="1"/>
      <c r="B1463" s="2"/>
      <c r="C1463" s="2"/>
      <c r="D1463" s="2"/>
      <c r="E1463" s="2"/>
      <c r="F1463" s="2"/>
      <c r="G1463" s="2"/>
      <c r="H1463" s="2"/>
      <c r="I1463" s="1"/>
    </row>
    <row r="1464">
      <c r="A1464" s="1"/>
      <c r="B1464" s="2"/>
      <c r="C1464" s="2"/>
      <c r="D1464" s="2"/>
      <c r="E1464" s="2"/>
      <c r="F1464" s="2"/>
      <c r="G1464" s="2"/>
      <c r="H1464" s="2"/>
      <c r="I1464" s="1"/>
    </row>
    <row r="1465">
      <c r="A1465" s="1"/>
      <c r="B1465" s="2"/>
      <c r="C1465" s="2"/>
      <c r="D1465" s="2"/>
      <c r="E1465" s="2"/>
      <c r="F1465" s="2"/>
      <c r="G1465" s="2"/>
      <c r="H1465" s="2"/>
      <c r="I1465" s="1"/>
    </row>
    <row r="1466">
      <c r="A1466" s="1"/>
      <c r="B1466" s="2"/>
      <c r="C1466" s="2"/>
      <c r="D1466" s="2"/>
      <c r="E1466" s="2"/>
      <c r="F1466" s="2"/>
      <c r="G1466" s="2"/>
      <c r="H1466" s="2"/>
      <c r="I1466" s="1"/>
    </row>
    <row r="1467">
      <c r="A1467" s="1"/>
      <c r="B1467" s="2"/>
      <c r="C1467" s="2"/>
      <c r="D1467" s="2"/>
      <c r="E1467" s="2"/>
      <c r="F1467" s="2"/>
      <c r="G1467" s="2"/>
      <c r="H1467" s="2"/>
      <c r="I1467" s="1"/>
    </row>
    <row r="1468">
      <c r="A1468" s="1"/>
      <c r="B1468" s="2"/>
      <c r="C1468" s="2"/>
      <c r="D1468" s="2"/>
      <c r="E1468" s="2"/>
      <c r="F1468" s="2"/>
      <c r="G1468" s="2"/>
      <c r="H1468" s="2"/>
      <c r="I1468" s="1"/>
    </row>
    <row r="1469">
      <c r="A1469" s="1"/>
      <c r="B1469" s="2"/>
      <c r="C1469" s="2"/>
      <c r="D1469" s="2"/>
      <c r="E1469" s="2"/>
      <c r="F1469" s="2"/>
      <c r="G1469" s="2"/>
      <c r="H1469" s="2"/>
      <c r="I1469" s="1"/>
    </row>
    <row r="1470">
      <c r="A1470" s="1"/>
      <c r="B1470" s="2"/>
      <c r="C1470" s="2"/>
      <c r="D1470" s="2"/>
      <c r="E1470" s="2"/>
      <c r="F1470" s="2"/>
      <c r="G1470" s="2"/>
      <c r="H1470" s="2"/>
      <c r="I1470" s="1"/>
    </row>
    <row r="1471">
      <c r="A1471" s="1"/>
      <c r="B1471" s="2"/>
      <c r="C1471" s="2"/>
      <c r="D1471" s="2"/>
      <c r="E1471" s="2"/>
      <c r="F1471" s="2"/>
      <c r="G1471" s="2"/>
      <c r="H1471" s="2"/>
      <c r="I1471" s="1"/>
    </row>
    <row r="1472">
      <c r="A1472" s="1"/>
      <c r="B1472" s="2"/>
      <c r="C1472" s="2"/>
      <c r="D1472" s="2"/>
      <c r="E1472" s="2"/>
      <c r="F1472" s="2"/>
      <c r="G1472" s="2"/>
      <c r="H1472" s="2"/>
      <c r="I1472" s="1"/>
    </row>
    <row r="1473">
      <c r="A1473" s="1"/>
      <c r="B1473" s="2"/>
      <c r="C1473" s="2"/>
      <c r="D1473" s="2"/>
      <c r="E1473" s="2"/>
      <c r="F1473" s="2"/>
      <c r="G1473" s="2"/>
      <c r="H1473" s="2"/>
      <c r="I1473" s="1"/>
    </row>
    <row r="1474">
      <c r="A1474" s="1"/>
      <c r="B1474" s="2"/>
      <c r="C1474" s="2"/>
      <c r="D1474" s="2"/>
      <c r="E1474" s="2"/>
      <c r="F1474" s="2"/>
      <c r="G1474" s="2"/>
      <c r="H1474" s="2"/>
      <c r="I1474" s="1"/>
    </row>
    <row r="1475">
      <c r="A1475" s="1"/>
      <c r="B1475" s="2"/>
      <c r="C1475" s="2"/>
      <c r="D1475" s="2"/>
      <c r="E1475" s="2"/>
      <c r="F1475" s="2"/>
      <c r="G1475" s="2"/>
      <c r="H1475" s="2"/>
      <c r="I1475" s="1"/>
    </row>
    <row r="1476">
      <c r="A1476" s="1"/>
      <c r="B1476" s="2"/>
      <c r="C1476" s="2"/>
      <c r="D1476" s="2"/>
      <c r="E1476" s="2"/>
      <c r="F1476" s="2"/>
      <c r="G1476" s="2"/>
      <c r="H1476" s="2"/>
      <c r="I1476" s="1"/>
    </row>
    <row r="1477">
      <c r="A1477" s="1"/>
      <c r="B1477" s="2"/>
      <c r="C1477" s="2"/>
      <c r="D1477" s="2"/>
      <c r="E1477" s="2"/>
      <c r="F1477" s="2"/>
      <c r="G1477" s="2"/>
      <c r="H1477" s="2"/>
      <c r="I1477" s="1"/>
    </row>
    <row r="1478">
      <c r="A1478" s="1"/>
      <c r="B1478" s="2"/>
      <c r="C1478" s="2"/>
      <c r="D1478" s="2"/>
      <c r="E1478" s="2"/>
      <c r="F1478" s="2"/>
      <c r="G1478" s="2"/>
      <c r="H1478" s="2"/>
      <c r="I1478" s="1"/>
    </row>
    <row r="1479">
      <c r="A1479" s="1"/>
      <c r="B1479" s="2"/>
      <c r="C1479" s="2"/>
      <c r="D1479" s="2"/>
      <c r="E1479" s="2"/>
      <c r="F1479" s="2"/>
      <c r="G1479" s="2"/>
      <c r="H1479" s="2"/>
      <c r="I1479" s="1"/>
    </row>
    <row r="1480">
      <c r="A1480" s="1"/>
      <c r="B1480" s="2"/>
      <c r="C1480" s="2"/>
      <c r="D1480" s="2"/>
      <c r="E1480" s="2"/>
      <c r="F1480" s="2"/>
      <c r="G1480" s="2"/>
      <c r="H1480" s="2"/>
      <c r="I1480" s="1"/>
    </row>
    <row r="1481">
      <c r="A1481" s="1"/>
      <c r="B1481" s="2"/>
      <c r="C1481" s="2"/>
      <c r="D1481" s="2"/>
      <c r="E1481" s="2"/>
      <c r="F1481" s="2"/>
      <c r="G1481" s="2"/>
      <c r="H1481" s="2"/>
      <c r="I1481" s="1"/>
    </row>
    <row r="1482">
      <c r="A1482" s="1"/>
      <c r="B1482" s="2"/>
      <c r="C1482" s="2"/>
      <c r="D1482" s="2"/>
      <c r="E1482" s="2"/>
      <c r="F1482" s="2"/>
      <c r="G1482" s="2"/>
      <c r="H1482" s="2"/>
      <c r="I1482" s="1"/>
    </row>
    <row r="1483">
      <c r="A1483" s="1"/>
      <c r="B1483" s="2"/>
      <c r="C1483" s="2"/>
      <c r="D1483" s="2"/>
      <c r="E1483" s="2"/>
      <c r="F1483" s="2"/>
      <c r="G1483" s="2"/>
      <c r="H1483" s="2"/>
      <c r="I1483" s="1"/>
    </row>
    <row r="1484">
      <c r="A1484" s="1"/>
      <c r="B1484" s="2"/>
      <c r="C1484" s="2"/>
      <c r="D1484" s="2"/>
      <c r="E1484" s="2"/>
      <c r="F1484" s="2"/>
      <c r="G1484" s="2"/>
      <c r="H1484" s="2"/>
      <c r="I1484" s="1"/>
    </row>
    <row r="1485">
      <c r="A1485" s="1"/>
      <c r="B1485" s="2"/>
      <c r="C1485" s="2"/>
      <c r="D1485" s="2"/>
      <c r="E1485" s="2"/>
      <c r="F1485" s="2"/>
      <c r="G1485" s="2"/>
      <c r="H1485" s="2"/>
      <c r="I1485" s="1"/>
    </row>
    <row r="1486">
      <c r="A1486" s="1"/>
      <c r="B1486" s="2"/>
      <c r="C1486" s="2"/>
      <c r="D1486" s="2"/>
      <c r="E1486" s="2"/>
      <c r="F1486" s="2"/>
      <c r="G1486" s="2"/>
      <c r="H1486" s="2"/>
      <c r="I1486" s="1"/>
    </row>
    <row r="1487">
      <c r="A1487" s="1"/>
      <c r="B1487" s="2"/>
      <c r="C1487" s="2"/>
      <c r="D1487" s="2"/>
      <c r="E1487" s="2"/>
      <c r="F1487" s="2"/>
      <c r="G1487" s="2"/>
      <c r="H1487" s="2"/>
      <c r="I1487" s="1"/>
    </row>
    <row r="1488">
      <c r="A1488" s="1"/>
      <c r="B1488" s="2"/>
      <c r="C1488" s="2"/>
      <c r="D1488" s="2"/>
      <c r="E1488" s="2"/>
      <c r="F1488" s="2"/>
      <c r="G1488" s="2"/>
      <c r="H1488" s="2"/>
      <c r="I1488" s="1"/>
    </row>
    <row r="1489">
      <c r="A1489" s="1"/>
      <c r="B1489" s="2"/>
      <c r="C1489" s="2"/>
      <c r="D1489" s="2"/>
      <c r="E1489" s="2"/>
      <c r="F1489" s="2"/>
      <c r="G1489" s="2"/>
      <c r="H1489" s="2"/>
      <c r="I1489" s="1"/>
    </row>
    <row r="1490">
      <c r="A1490" s="1"/>
      <c r="B1490" s="2"/>
      <c r="C1490" s="2"/>
      <c r="D1490" s="2"/>
      <c r="E1490" s="2"/>
      <c r="F1490" s="2"/>
      <c r="G1490" s="2"/>
      <c r="H1490" s="2"/>
      <c r="I1490" s="1"/>
    </row>
    <row r="1491">
      <c r="A1491" s="1"/>
      <c r="B1491" s="2"/>
      <c r="C1491" s="2"/>
      <c r="D1491" s="2"/>
      <c r="E1491" s="2"/>
      <c r="F1491" s="2"/>
      <c r="G1491" s="2"/>
      <c r="H1491" s="2"/>
      <c r="I1491" s="1"/>
    </row>
    <row r="1492">
      <c r="A1492" s="1"/>
      <c r="B1492" s="2"/>
      <c r="C1492" s="2"/>
      <c r="D1492" s="2"/>
      <c r="E1492" s="2"/>
      <c r="F1492" s="2"/>
      <c r="G1492" s="2"/>
      <c r="H1492" s="2"/>
      <c r="I1492" s="1"/>
    </row>
    <row r="1493">
      <c r="A1493" s="1"/>
      <c r="B1493" s="2"/>
      <c r="C1493" s="2"/>
      <c r="D1493" s="2"/>
      <c r="E1493" s="2"/>
      <c r="F1493" s="2"/>
      <c r="G1493" s="2"/>
      <c r="H1493" s="2"/>
      <c r="I1493" s="1"/>
    </row>
    <row r="1494">
      <c r="A1494" s="1"/>
      <c r="B1494" s="2"/>
      <c r="C1494" s="2"/>
      <c r="D1494" s="2"/>
      <c r="E1494" s="2"/>
      <c r="F1494" s="2"/>
      <c r="G1494" s="2"/>
      <c r="H1494" s="2"/>
      <c r="I1494" s="1"/>
    </row>
    <row r="1495">
      <c r="A1495" s="1"/>
      <c r="B1495" s="2"/>
      <c r="C1495" s="2"/>
      <c r="D1495" s="2"/>
      <c r="E1495" s="2"/>
      <c r="F1495" s="2"/>
      <c r="G1495" s="2"/>
      <c r="H1495" s="2"/>
      <c r="I1495" s="1"/>
    </row>
    <row r="1496">
      <c r="A1496" s="1"/>
      <c r="B1496" s="2"/>
      <c r="C1496" s="2"/>
      <c r="D1496" s="2"/>
      <c r="E1496" s="2"/>
      <c r="F1496" s="2"/>
      <c r="G1496" s="2"/>
      <c r="H1496" s="2"/>
      <c r="I1496" s="1"/>
    </row>
    <row r="1497">
      <c r="A1497" s="1"/>
      <c r="B1497" s="2"/>
      <c r="C1497" s="2"/>
      <c r="D1497" s="2"/>
      <c r="E1497" s="2"/>
      <c r="F1497" s="2"/>
      <c r="G1497" s="2"/>
      <c r="H1497" s="2"/>
      <c r="I1497" s="1"/>
    </row>
    <row r="1498">
      <c r="A1498" s="1"/>
      <c r="B1498" s="2"/>
      <c r="C1498" s="2"/>
      <c r="D1498" s="2"/>
      <c r="E1498" s="2"/>
      <c r="F1498" s="2"/>
      <c r="G1498" s="2"/>
      <c r="H1498" s="2"/>
      <c r="I1498" s="1"/>
    </row>
    <row r="1499">
      <c r="A1499" s="1"/>
      <c r="B1499" s="2"/>
      <c r="C1499" s="2"/>
      <c r="D1499" s="2"/>
      <c r="E1499" s="2"/>
      <c r="F1499" s="2"/>
      <c r="G1499" s="2"/>
      <c r="H1499" s="2"/>
      <c r="I1499" s="1"/>
    </row>
    <row r="1500">
      <c r="A1500" s="1"/>
      <c r="B1500" s="2"/>
      <c r="C1500" s="2"/>
      <c r="D1500" s="2"/>
      <c r="E1500" s="2"/>
      <c r="F1500" s="2"/>
      <c r="G1500" s="2"/>
      <c r="H1500" s="2"/>
      <c r="I1500" s="1"/>
    </row>
    <row r="1501">
      <c r="A1501" s="1"/>
      <c r="B1501" s="2"/>
      <c r="C1501" s="2"/>
      <c r="D1501" s="2"/>
      <c r="E1501" s="2"/>
      <c r="F1501" s="2"/>
      <c r="G1501" s="2"/>
      <c r="H1501" s="2"/>
      <c r="I1501" s="1"/>
    </row>
    <row r="1502">
      <c r="A1502" s="1"/>
      <c r="B1502" s="2"/>
      <c r="C1502" s="2"/>
      <c r="D1502" s="2"/>
      <c r="E1502" s="2"/>
      <c r="F1502" s="2"/>
      <c r="G1502" s="2"/>
      <c r="H1502" s="2"/>
      <c r="I1502" s="1"/>
    </row>
    <row r="1503">
      <c r="A1503" s="1"/>
      <c r="B1503" s="2"/>
      <c r="C1503" s="2"/>
      <c r="D1503" s="2"/>
      <c r="E1503" s="2"/>
      <c r="F1503" s="2"/>
      <c r="G1503" s="2"/>
      <c r="H1503" s="2"/>
      <c r="I1503" s="1"/>
    </row>
  </sheetData>
  <mergeCells count="780">
    <mergeCell ref="B60:F60"/>
    <mergeCell ref="B65:D65"/>
    <mergeCell ref="B66:F66"/>
    <mergeCell ref="B71:D71"/>
    <mergeCell ref="B72:F72"/>
    <mergeCell ref="B77:D77"/>
    <mergeCell ref="B78:F78"/>
    <mergeCell ref="B238:F238"/>
    <mergeCell ref="B243:D243"/>
    <mergeCell ref="A45:A87"/>
    <mergeCell ref="A88:A130"/>
    <mergeCell ref="A131:A173"/>
    <mergeCell ref="A174:A216"/>
    <mergeCell ref="B231:F231"/>
    <mergeCell ref="B232:F232"/>
    <mergeCell ref="B250:F250"/>
    <mergeCell ref="B244:F244"/>
    <mergeCell ref="B249:D249"/>
    <mergeCell ref="B261:F261"/>
    <mergeCell ref="B273:D273"/>
    <mergeCell ref="B274:F274"/>
    <mergeCell ref="B275:F275"/>
    <mergeCell ref="B281:F281"/>
    <mergeCell ref="B280:D280"/>
    <mergeCell ref="B286:D286"/>
    <mergeCell ref="B287:F287"/>
    <mergeCell ref="B292:D292"/>
    <mergeCell ref="B293:F293"/>
    <mergeCell ref="B304:F304"/>
    <mergeCell ref="B316:D316"/>
    <mergeCell ref="B531:D531"/>
    <mergeCell ref="B532:F532"/>
    <mergeCell ref="B495:D495"/>
    <mergeCell ref="B496:F496"/>
    <mergeCell ref="B501:D501"/>
    <mergeCell ref="B502:F502"/>
    <mergeCell ref="B507:D507"/>
    <mergeCell ref="B508:F508"/>
    <mergeCell ref="B519:F519"/>
    <mergeCell ref="B317:F317"/>
    <mergeCell ref="B318:F318"/>
    <mergeCell ref="B323:D323"/>
    <mergeCell ref="B324:F324"/>
    <mergeCell ref="B329:D329"/>
    <mergeCell ref="B330:F330"/>
    <mergeCell ref="B335:D335"/>
    <mergeCell ref="B336:F336"/>
    <mergeCell ref="B347:F347"/>
    <mergeCell ref="B359:D359"/>
    <mergeCell ref="B360:F360"/>
    <mergeCell ref="B361:F361"/>
    <mergeCell ref="B366:D366"/>
    <mergeCell ref="B367:F367"/>
    <mergeCell ref="B387:H388"/>
    <mergeCell ref="B389:H389"/>
    <mergeCell ref="B430:H431"/>
    <mergeCell ref="B432:H432"/>
    <mergeCell ref="B473:H474"/>
    <mergeCell ref="B475:H475"/>
    <mergeCell ref="B516:H517"/>
    <mergeCell ref="B533:F533"/>
    <mergeCell ref="B538:D538"/>
    <mergeCell ref="B539:F539"/>
    <mergeCell ref="B544:D544"/>
    <mergeCell ref="B545:F545"/>
    <mergeCell ref="B550:D550"/>
    <mergeCell ref="B561:H561"/>
    <mergeCell ref="B562:F562"/>
    <mergeCell ref="G963:H963"/>
    <mergeCell ref="G964:H964"/>
    <mergeCell ref="G965:H965"/>
    <mergeCell ref="G966:H988"/>
    <mergeCell ref="G1000:H1000"/>
    <mergeCell ref="G1001:H1001"/>
    <mergeCell ref="G1002:H1002"/>
    <mergeCell ref="G1003:H1003"/>
    <mergeCell ref="G1007:H1007"/>
    <mergeCell ref="G1008:H1008"/>
    <mergeCell ref="G1009:H1031"/>
    <mergeCell ref="G1035:H1036"/>
    <mergeCell ref="G1043:H1043"/>
    <mergeCell ref="G1046:H1046"/>
    <mergeCell ref="G1049:H1049"/>
    <mergeCell ref="G1050:H1050"/>
    <mergeCell ref="G1051:H1051"/>
    <mergeCell ref="G1052:H1074"/>
    <mergeCell ref="B1060:D1060"/>
    <mergeCell ref="B1061:F1061"/>
    <mergeCell ref="B1066:D1066"/>
    <mergeCell ref="B1067:F1067"/>
    <mergeCell ref="B1075:H1076"/>
    <mergeCell ref="B1077:H1077"/>
    <mergeCell ref="B1078:F1078"/>
    <mergeCell ref="G1078:H1079"/>
    <mergeCell ref="G1086:H1086"/>
    <mergeCell ref="G1087:H1087"/>
    <mergeCell ref="G958:H958"/>
    <mergeCell ref="G959:H959"/>
    <mergeCell ref="B961:D961"/>
    <mergeCell ref="G961:H961"/>
    <mergeCell ref="B962:F962"/>
    <mergeCell ref="G962:H962"/>
    <mergeCell ref="B963:F963"/>
    <mergeCell ref="B968:D968"/>
    <mergeCell ref="B969:F969"/>
    <mergeCell ref="B974:D974"/>
    <mergeCell ref="B975:F975"/>
    <mergeCell ref="B980:D980"/>
    <mergeCell ref="B981:F981"/>
    <mergeCell ref="B989:H990"/>
    <mergeCell ref="B991:H991"/>
    <mergeCell ref="B992:F992"/>
    <mergeCell ref="G992:H993"/>
    <mergeCell ref="B1004:D1004"/>
    <mergeCell ref="G1004:H1004"/>
    <mergeCell ref="B1005:F1005"/>
    <mergeCell ref="G1005:H1005"/>
    <mergeCell ref="B1024:F1024"/>
    <mergeCell ref="B1032:H1033"/>
    <mergeCell ref="B1034:H1034"/>
    <mergeCell ref="B1035:F1035"/>
    <mergeCell ref="B1006:F1006"/>
    <mergeCell ref="G1006:H1006"/>
    <mergeCell ref="B1011:D1011"/>
    <mergeCell ref="B1012:F1012"/>
    <mergeCell ref="B1017:D1017"/>
    <mergeCell ref="B1018:F1018"/>
    <mergeCell ref="B1023:D1023"/>
    <mergeCell ref="I1005:I1047"/>
    <mergeCell ref="I1048:I1090"/>
    <mergeCell ref="G1088:H1088"/>
    <mergeCell ref="G1089:H1089"/>
    <mergeCell ref="B1090:D1090"/>
    <mergeCell ref="G1090:H1090"/>
    <mergeCell ref="G1044:H1044"/>
    <mergeCell ref="G1045:H1045"/>
    <mergeCell ref="B1047:D1047"/>
    <mergeCell ref="G1047:H1047"/>
    <mergeCell ref="B1048:F1048"/>
    <mergeCell ref="G1048:H1048"/>
    <mergeCell ref="B1049:F1049"/>
    <mergeCell ref="G1093:H1093"/>
    <mergeCell ref="G1094:H1094"/>
    <mergeCell ref="B1092:F1092"/>
    <mergeCell ref="B1097:D1097"/>
    <mergeCell ref="B1098:F1098"/>
    <mergeCell ref="B1103:D1103"/>
    <mergeCell ref="B1104:F1104"/>
    <mergeCell ref="B1109:D1109"/>
    <mergeCell ref="B1120:H1120"/>
    <mergeCell ref="B1121:F1121"/>
    <mergeCell ref="G1121:H1122"/>
    <mergeCell ref="G1129:H1129"/>
    <mergeCell ref="B1196:F1196"/>
    <mergeCell ref="B1204:H1205"/>
    <mergeCell ref="G1180:H1180"/>
    <mergeCell ref="G1181:H1203"/>
    <mergeCell ref="B1183:D1183"/>
    <mergeCell ref="B1184:F1184"/>
    <mergeCell ref="B1189:D1189"/>
    <mergeCell ref="B1190:F1190"/>
    <mergeCell ref="B1195:D1195"/>
    <mergeCell ref="B1110:F1110"/>
    <mergeCell ref="B1118:H1119"/>
    <mergeCell ref="B1054:D1054"/>
    <mergeCell ref="B1055:F1055"/>
    <mergeCell ref="B1091:F1091"/>
    <mergeCell ref="G1091:H1091"/>
    <mergeCell ref="I1091:I1133"/>
    <mergeCell ref="G1092:H1092"/>
    <mergeCell ref="G1095:H1117"/>
    <mergeCell ref="B1140:D1140"/>
    <mergeCell ref="B1146:D1146"/>
    <mergeCell ref="B1147:F1147"/>
    <mergeCell ref="B1152:D1152"/>
    <mergeCell ref="B1153:F1153"/>
    <mergeCell ref="B1161:H1162"/>
    <mergeCell ref="B1163:H1163"/>
    <mergeCell ref="B1164:F1164"/>
    <mergeCell ref="G1132:H1132"/>
    <mergeCell ref="B1133:D1133"/>
    <mergeCell ref="G1133:H1133"/>
    <mergeCell ref="B1134:F1134"/>
    <mergeCell ref="G1134:H1134"/>
    <mergeCell ref="B1135:F1135"/>
    <mergeCell ref="B1141:F1141"/>
    <mergeCell ref="I1134:I1176"/>
    <mergeCell ref="I1177:I1219"/>
    <mergeCell ref="G1130:H1130"/>
    <mergeCell ref="G1131:H1131"/>
    <mergeCell ref="G1135:H1135"/>
    <mergeCell ref="G1136:H1136"/>
    <mergeCell ref="G1137:H1137"/>
    <mergeCell ref="G1138:H1160"/>
    <mergeCell ref="G1175:H1175"/>
    <mergeCell ref="G1217:H1217"/>
    <mergeCell ref="G1218:H1218"/>
    <mergeCell ref="B1219:D1219"/>
    <mergeCell ref="G1219:H1219"/>
    <mergeCell ref="G1164:H1165"/>
    <mergeCell ref="G1172:H1172"/>
    <mergeCell ref="B1206:H1206"/>
    <mergeCell ref="B1207:F1207"/>
    <mergeCell ref="G1207:H1208"/>
    <mergeCell ref="G1215:H1215"/>
    <mergeCell ref="G1216:H1216"/>
    <mergeCell ref="G1264:H1264"/>
    <mergeCell ref="G1265:H1265"/>
    <mergeCell ref="G1266:H1266"/>
    <mergeCell ref="G1267:H1289"/>
    <mergeCell ref="B1275:D1275"/>
    <mergeCell ref="B1276:F1276"/>
    <mergeCell ref="B1281:D1281"/>
    <mergeCell ref="B1282:F1282"/>
    <mergeCell ref="B1290:H1291"/>
    <mergeCell ref="B1292:H1292"/>
    <mergeCell ref="B1293:F1293"/>
    <mergeCell ref="G1293:H1294"/>
    <mergeCell ref="G1301:H1301"/>
    <mergeCell ref="G1302:H1302"/>
    <mergeCell ref="G1173:H1173"/>
    <mergeCell ref="G1174:H1174"/>
    <mergeCell ref="B1176:D1176"/>
    <mergeCell ref="G1176:H1176"/>
    <mergeCell ref="B1177:F1177"/>
    <mergeCell ref="G1177:H1177"/>
    <mergeCell ref="B1178:F1178"/>
    <mergeCell ref="B1238:D1238"/>
    <mergeCell ref="B1239:F1239"/>
    <mergeCell ref="B1247:H1248"/>
    <mergeCell ref="B1249:H1249"/>
    <mergeCell ref="B1250:F1250"/>
    <mergeCell ref="B1220:F1220"/>
    <mergeCell ref="G1220:H1220"/>
    <mergeCell ref="B1221:F1221"/>
    <mergeCell ref="B1226:D1226"/>
    <mergeCell ref="B1227:F1227"/>
    <mergeCell ref="B1232:D1232"/>
    <mergeCell ref="B1233:F1233"/>
    <mergeCell ref="G1250:H1251"/>
    <mergeCell ref="G1258:H1258"/>
    <mergeCell ref="I1220:I1262"/>
    <mergeCell ref="I1263:I1305"/>
    <mergeCell ref="G1178:H1178"/>
    <mergeCell ref="G1179:H1179"/>
    <mergeCell ref="G1221:H1221"/>
    <mergeCell ref="G1222:H1222"/>
    <mergeCell ref="G1223:H1223"/>
    <mergeCell ref="G1224:H1246"/>
    <mergeCell ref="G1261:H1261"/>
    <mergeCell ref="G1303:H1303"/>
    <mergeCell ref="G1304:H1304"/>
    <mergeCell ref="B1305:D1305"/>
    <mergeCell ref="G1305:H1305"/>
    <mergeCell ref="G20:H42"/>
    <mergeCell ref="B45:H45"/>
    <mergeCell ref="G99:H99"/>
    <mergeCell ref="G100:H100"/>
    <mergeCell ref="B101:D101"/>
    <mergeCell ref="G101:H101"/>
    <mergeCell ref="A2:A44"/>
    <mergeCell ref="B2:H2"/>
    <mergeCell ref="I2:I58"/>
    <mergeCell ref="B3:F3"/>
    <mergeCell ref="G3:H4"/>
    <mergeCell ref="G11:H11"/>
    <mergeCell ref="I59:I101"/>
    <mergeCell ref="B86:H87"/>
    <mergeCell ref="B88:H88"/>
    <mergeCell ref="B89:F89"/>
    <mergeCell ref="G89:H90"/>
    <mergeCell ref="G97:H97"/>
    <mergeCell ref="G98:H98"/>
    <mergeCell ref="B102:F102"/>
    <mergeCell ref="G102:H102"/>
    <mergeCell ref="B103:F103"/>
    <mergeCell ref="B108:D108"/>
    <mergeCell ref="B109:F109"/>
    <mergeCell ref="B114:D114"/>
    <mergeCell ref="B115:F115"/>
    <mergeCell ref="B120:D120"/>
    <mergeCell ref="B121:F121"/>
    <mergeCell ref="B129:H130"/>
    <mergeCell ref="B131:H131"/>
    <mergeCell ref="B132:F132"/>
    <mergeCell ref="G60:H60"/>
    <mergeCell ref="G61:H61"/>
    <mergeCell ref="G218:H219"/>
    <mergeCell ref="G226:H226"/>
    <mergeCell ref="G227:H227"/>
    <mergeCell ref="G228:H228"/>
    <mergeCell ref="G229:H229"/>
    <mergeCell ref="B230:D230"/>
    <mergeCell ref="B237:D237"/>
    <mergeCell ref="B258:H259"/>
    <mergeCell ref="B260:H260"/>
    <mergeCell ref="G270:H270"/>
    <mergeCell ref="G271:H271"/>
    <mergeCell ref="B301:H302"/>
    <mergeCell ref="B303:H303"/>
    <mergeCell ref="B344:H345"/>
    <mergeCell ref="B346:H346"/>
    <mergeCell ref="G261:H262"/>
    <mergeCell ref="G269:H269"/>
    <mergeCell ref="G272:H272"/>
    <mergeCell ref="G273:H273"/>
    <mergeCell ref="G274:H274"/>
    <mergeCell ref="G276:H276"/>
    <mergeCell ref="G277:H277"/>
    <mergeCell ref="G278:H300"/>
    <mergeCell ref="G304:H305"/>
    <mergeCell ref="G312:H312"/>
    <mergeCell ref="G313:H313"/>
    <mergeCell ref="G314:H314"/>
    <mergeCell ref="G315:H315"/>
    <mergeCell ref="G316:H316"/>
    <mergeCell ref="G317:H317"/>
    <mergeCell ref="B372:D372"/>
    <mergeCell ref="B373:F373"/>
    <mergeCell ref="B378:D378"/>
    <mergeCell ref="B379:F379"/>
    <mergeCell ref="B390:F390"/>
    <mergeCell ref="B403:F403"/>
    <mergeCell ref="B404:F404"/>
    <mergeCell ref="B402:D402"/>
    <mergeCell ref="B409:D409"/>
    <mergeCell ref="B410:F410"/>
    <mergeCell ref="B415:D415"/>
    <mergeCell ref="B416:F416"/>
    <mergeCell ref="B421:D421"/>
    <mergeCell ref="B422:F422"/>
    <mergeCell ref="B433:F433"/>
    <mergeCell ref="B445:D445"/>
    <mergeCell ref="B446:F446"/>
    <mergeCell ref="B447:F447"/>
    <mergeCell ref="B452:D452"/>
    <mergeCell ref="B453:F453"/>
    <mergeCell ref="B459:F459"/>
    <mergeCell ref="B458:D458"/>
    <mergeCell ref="B464:D464"/>
    <mergeCell ref="B465:F465"/>
    <mergeCell ref="B476:F476"/>
    <mergeCell ref="B488:D488"/>
    <mergeCell ref="B489:F489"/>
    <mergeCell ref="B490:F490"/>
    <mergeCell ref="A217:A259"/>
    <mergeCell ref="A260:A302"/>
    <mergeCell ref="A303:A345"/>
    <mergeCell ref="A346:A388"/>
    <mergeCell ref="A389:A431"/>
    <mergeCell ref="A432:A474"/>
    <mergeCell ref="A475:A517"/>
    <mergeCell ref="A518:A560"/>
    <mergeCell ref="A561:A603"/>
    <mergeCell ref="A604:A646"/>
    <mergeCell ref="A647:A689"/>
    <mergeCell ref="A690:A732"/>
    <mergeCell ref="A733:A775"/>
    <mergeCell ref="A776:A818"/>
    <mergeCell ref="A1120:A1162"/>
    <mergeCell ref="A1163:A1205"/>
    <mergeCell ref="A1206:A1248"/>
    <mergeCell ref="A1249:A1291"/>
    <mergeCell ref="A1292:A1334"/>
    <mergeCell ref="A819:A861"/>
    <mergeCell ref="A862:A904"/>
    <mergeCell ref="A905:A947"/>
    <mergeCell ref="A948:A990"/>
    <mergeCell ref="A991:A1033"/>
    <mergeCell ref="A1034:A1076"/>
    <mergeCell ref="A1077:A1119"/>
    <mergeCell ref="G1259:H1259"/>
    <mergeCell ref="G1260:H1260"/>
    <mergeCell ref="B1262:D1262"/>
    <mergeCell ref="G1262:H1262"/>
    <mergeCell ref="B1263:F1263"/>
    <mergeCell ref="G1263:H1263"/>
    <mergeCell ref="B1264:F1264"/>
    <mergeCell ref="G1309:H1309"/>
    <mergeCell ref="G1310:H1332"/>
    <mergeCell ref="B1269:D1269"/>
    <mergeCell ref="B1270:F1270"/>
    <mergeCell ref="B1306:F1306"/>
    <mergeCell ref="G1306:H1306"/>
    <mergeCell ref="B1307:F1307"/>
    <mergeCell ref="G1307:H1307"/>
    <mergeCell ref="G1308:H1308"/>
    <mergeCell ref="A1336:I1337"/>
    <mergeCell ref="C1339:D1339"/>
    <mergeCell ref="F1339:G1339"/>
    <mergeCell ref="C1384:D1384"/>
    <mergeCell ref="F1384:G1384"/>
    <mergeCell ref="D1419:E1419"/>
    <mergeCell ref="B1312:D1312"/>
    <mergeCell ref="B1313:F1313"/>
    <mergeCell ref="B1318:D1318"/>
    <mergeCell ref="B1319:F1319"/>
    <mergeCell ref="B1324:D1324"/>
    <mergeCell ref="B1325:F1325"/>
    <mergeCell ref="B1333:H1334"/>
    <mergeCell ref="G13:H13"/>
    <mergeCell ref="G14:H14"/>
    <mergeCell ref="B15:D15"/>
    <mergeCell ref="G15:H15"/>
    <mergeCell ref="B16:F16"/>
    <mergeCell ref="G16:H16"/>
    <mergeCell ref="B17:F17"/>
    <mergeCell ref="G17:H17"/>
    <mergeCell ref="G18:H18"/>
    <mergeCell ref="G19:H19"/>
    <mergeCell ref="B23:F23"/>
    <mergeCell ref="B28:D28"/>
    <mergeCell ref="B29:F29"/>
    <mergeCell ref="B34:D34"/>
    <mergeCell ref="G12:H12"/>
    <mergeCell ref="B22:D22"/>
    <mergeCell ref="B35:F35"/>
    <mergeCell ref="B43:H44"/>
    <mergeCell ref="B46:F46"/>
    <mergeCell ref="G46:H47"/>
    <mergeCell ref="G54:H54"/>
    <mergeCell ref="G55:H55"/>
    <mergeCell ref="G56:H56"/>
    <mergeCell ref="G57:H57"/>
    <mergeCell ref="B58:D58"/>
    <mergeCell ref="G58:H58"/>
    <mergeCell ref="B59:F59"/>
    <mergeCell ref="G59:H59"/>
    <mergeCell ref="B157:D157"/>
    <mergeCell ref="B163:D163"/>
    <mergeCell ref="B144:D144"/>
    <mergeCell ref="B145:F145"/>
    <mergeCell ref="G145:H145"/>
    <mergeCell ref="B146:F146"/>
    <mergeCell ref="B151:D151"/>
    <mergeCell ref="B152:F152"/>
    <mergeCell ref="B158:F158"/>
    <mergeCell ref="G106:H128"/>
    <mergeCell ref="G146:H146"/>
    <mergeCell ref="I188:I230"/>
    <mergeCell ref="G189:H189"/>
    <mergeCell ref="G190:H190"/>
    <mergeCell ref="G191:H191"/>
    <mergeCell ref="G192:H214"/>
    <mergeCell ref="G62:H62"/>
    <mergeCell ref="G63:H85"/>
    <mergeCell ref="I102:I144"/>
    <mergeCell ref="G103:H103"/>
    <mergeCell ref="G104:H104"/>
    <mergeCell ref="G105:H105"/>
    <mergeCell ref="I145:I187"/>
    <mergeCell ref="G132:H133"/>
    <mergeCell ref="G140:H140"/>
    <mergeCell ref="G141:H141"/>
    <mergeCell ref="G142:H142"/>
    <mergeCell ref="G143:H143"/>
    <mergeCell ref="G144:H144"/>
    <mergeCell ref="G147:H147"/>
    <mergeCell ref="G148:H148"/>
    <mergeCell ref="G149:H171"/>
    <mergeCell ref="G175:H176"/>
    <mergeCell ref="G183:H183"/>
    <mergeCell ref="G184:H184"/>
    <mergeCell ref="G185:H185"/>
    <mergeCell ref="G186:H186"/>
    <mergeCell ref="B188:F188"/>
    <mergeCell ref="B189:F189"/>
    <mergeCell ref="B164:F164"/>
    <mergeCell ref="B172:H173"/>
    <mergeCell ref="B174:H174"/>
    <mergeCell ref="B175:F175"/>
    <mergeCell ref="B187:D187"/>
    <mergeCell ref="G187:H187"/>
    <mergeCell ref="G188:H188"/>
    <mergeCell ref="B217:H217"/>
    <mergeCell ref="B218:F218"/>
    <mergeCell ref="B194:D194"/>
    <mergeCell ref="B195:F195"/>
    <mergeCell ref="B200:D200"/>
    <mergeCell ref="B201:F201"/>
    <mergeCell ref="B206:D206"/>
    <mergeCell ref="B207:F207"/>
    <mergeCell ref="B215:H216"/>
    <mergeCell ref="G235:H257"/>
    <mergeCell ref="G275:H275"/>
    <mergeCell ref="G230:H230"/>
    <mergeCell ref="G231:H231"/>
    <mergeCell ref="I231:I273"/>
    <mergeCell ref="G232:H232"/>
    <mergeCell ref="G233:H233"/>
    <mergeCell ref="G234:H234"/>
    <mergeCell ref="I274:I316"/>
    <mergeCell ref="G356:H356"/>
    <mergeCell ref="G357:H357"/>
    <mergeCell ref="G358:H358"/>
    <mergeCell ref="G359:H359"/>
    <mergeCell ref="G360:H360"/>
    <mergeCell ref="G355:H355"/>
    <mergeCell ref="G361:H361"/>
    <mergeCell ref="G362:H362"/>
    <mergeCell ref="G363:H363"/>
    <mergeCell ref="G398:H398"/>
    <mergeCell ref="G399:H399"/>
    <mergeCell ref="G364:H386"/>
    <mergeCell ref="G390:H391"/>
    <mergeCell ref="G400:H400"/>
    <mergeCell ref="G401:H401"/>
    <mergeCell ref="I317:I359"/>
    <mergeCell ref="G318:H318"/>
    <mergeCell ref="G319:H319"/>
    <mergeCell ref="G320:H320"/>
    <mergeCell ref="G321:H343"/>
    <mergeCell ref="G347:H348"/>
    <mergeCell ref="I360:I402"/>
    <mergeCell ref="G433:H434"/>
    <mergeCell ref="G441:H441"/>
    <mergeCell ref="G442:H442"/>
    <mergeCell ref="G443:H443"/>
    <mergeCell ref="G444:H444"/>
    <mergeCell ref="G445:H445"/>
    <mergeCell ref="G446:H446"/>
    <mergeCell ref="G448:H448"/>
    <mergeCell ref="G449:H449"/>
    <mergeCell ref="G519:H520"/>
    <mergeCell ref="G527:H527"/>
    <mergeCell ref="G488:H488"/>
    <mergeCell ref="G489:H489"/>
    <mergeCell ref="I489:I531"/>
    <mergeCell ref="G490:H490"/>
    <mergeCell ref="G491:H491"/>
    <mergeCell ref="G492:H492"/>
    <mergeCell ref="G493:H515"/>
    <mergeCell ref="G407:H429"/>
    <mergeCell ref="G447:H447"/>
    <mergeCell ref="G450:H472"/>
    <mergeCell ref="G476:H477"/>
    <mergeCell ref="G484:H484"/>
    <mergeCell ref="G485:H485"/>
    <mergeCell ref="G486:H486"/>
    <mergeCell ref="G487:H487"/>
    <mergeCell ref="G402:H402"/>
    <mergeCell ref="G403:H403"/>
    <mergeCell ref="I403:I445"/>
    <mergeCell ref="G404:H404"/>
    <mergeCell ref="G405:H405"/>
    <mergeCell ref="G406:H406"/>
    <mergeCell ref="I446:I488"/>
    <mergeCell ref="G528:H528"/>
    <mergeCell ref="G529:H529"/>
    <mergeCell ref="G530:H530"/>
    <mergeCell ref="G531:H531"/>
    <mergeCell ref="G605:H606"/>
    <mergeCell ref="G613:H613"/>
    <mergeCell ref="G571:H571"/>
    <mergeCell ref="G572:H572"/>
    <mergeCell ref="G576:H576"/>
    <mergeCell ref="G577:H577"/>
    <mergeCell ref="G578:H578"/>
    <mergeCell ref="G579:H601"/>
    <mergeCell ref="G616:H616"/>
    <mergeCell ref="G619:H619"/>
    <mergeCell ref="G620:H620"/>
    <mergeCell ref="G621:H621"/>
    <mergeCell ref="G622:H644"/>
    <mergeCell ref="B630:D630"/>
    <mergeCell ref="B631:F631"/>
    <mergeCell ref="B636:D636"/>
    <mergeCell ref="B637:F637"/>
    <mergeCell ref="B645:H646"/>
    <mergeCell ref="B647:H647"/>
    <mergeCell ref="B648:F648"/>
    <mergeCell ref="G648:H649"/>
    <mergeCell ref="G656:H656"/>
    <mergeCell ref="G657:H657"/>
    <mergeCell ref="B551:F551"/>
    <mergeCell ref="B559:H560"/>
    <mergeCell ref="G562:H563"/>
    <mergeCell ref="G570:H570"/>
    <mergeCell ref="B518:H518"/>
    <mergeCell ref="G532:H532"/>
    <mergeCell ref="I532:I574"/>
    <mergeCell ref="G533:H533"/>
    <mergeCell ref="G534:H534"/>
    <mergeCell ref="G535:H535"/>
    <mergeCell ref="G536:H558"/>
    <mergeCell ref="B581:D581"/>
    <mergeCell ref="B587:D587"/>
    <mergeCell ref="B588:F588"/>
    <mergeCell ref="B593:D593"/>
    <mergeCell ref="B594:F594"/>
    <mergeCell ref="B602:H603"/>
    <mergeCell ref="B604:H604"/>
    <mergeCell ref="B605:F605"/>
    <mergeCell ref="G573:H573"/>
    <mergeCell ref="B574:D574"/>
    <mergeCell ref="G574:H574"/>
    <mergeCell ref="B575:F575"/>
    <mergeCell ref="G575:H575"/>
    <mergeCell ref="B576:F576"/>
    <mergeCell ref="B582:F582"/>
    <mergeCell ref="I575:I617"/>
    <mergeCell ref="I618:I660"/>
    <mergeCell ref="G658:H658"/>
    <mergeCell ref="G659:H659"/>
    <mergeCell ref="B660:D660"/>
    <mergeCell ref="G660:H660"/>
    <mergeCell ref="G614:H614"/>
    <mergeCell ref="G615:H615"/>
    <mergeCell ref="B617:D617"/>
    <mergeCell ref="G617:H617"/>
    <mergeCell ref="B618:F618"/>
    <mergeCell ref="G618:H618"/>
    <mergeCell ref="B619:F619"/>
    <mergeCell ref="G663:H663"/>
    <mergeCell ref="G664:H664"/>
    <mergeCell ref="B662:F662"/>
    <mergeCell ref="B667:D667"/>
    <mergeCell ref="B668:F668"/>
    <mergeCell ref="B673:D673"/>
    <mergeCell ref="B674:F674"/>
    <mergeCell ref="B679:D679"/>
    <mergeCell ref="B690:H690"/>
    <mergeCell ref="B691:F691"/>
    <mergeCell ref="G691:H692"/>
    <mergeCell ref="G699:H699"/>
    <mergeCell ref="B766:F766"/>
    <mergeCell ref="B774:H775"/>
    <mergeCell ref="G750:H750"/>
    <mergeCell ref="G751:H773"/>
    <mergeCell ref="B753:D753"/>
    <mergeCell ref="B754:F754"/>
    <mergeCell ref="B759:D759"/>
    <mergeCell ref="B760:F760"/>
    <mergeCell ref="B765:D765"/>
    <mergeCell ref="B680:F680"/>
    <mergeCell ref="B688:H689"/>
    <mergeCell ref="B624:D624"/>
    <mergeCell ref="B625:F625"/>
    <mergeCell ref="B661:F661"/>
    <mergeCell ref="G661:H661"/>
    <mergeCell ref="I661:I703"/>
    <mergeCell ref="G662:H662"/>
    <mergeCell ref="G665:H687"/>
    <mergeCell ref="B710:D710"/>
    <mergeCell ref="B716:D716"/>
    <mergeCell ref="B717:F717"/>
    <mergeCell ref="B722:D722"/>
    <mergeCell ref="B723:F723"/>
    <mergeCell ref="B731:H732"/>
    <mergeCell ref="B733:H733"/>
    <mergeCell ref="B734:F734"/>
    <mergeCell ref="G702:H702"/>
    <mergeCell ref="B703:D703"/>
    <mergeCell ref="G703:H703"/>
    <mergeCell ref="B704:F704"/>
    <mergeCell ref="G704:H704"/>
    <mergeCell ref="B705:F705"/>
    <mergeCell ref="B711:F711"/>
    <mergeCell ref="I704:I746"/>
    <mergeCell ref="I747:I789"/>
    <mergeCell ref="G700:H700"/>
    <mergeCell ref="G701:H701"/>
    <mergeCell ref="G705:H705"/>
    <mergeCell ref="G706:H706"/>
    <mergeCell ref="G707:H707"/>
    <mergeCell ref="G708:H730"/>
    <mergeCell ref="G745:H745"/>
    <mergeCell ref="G787:H787"/>
    <mergeCell ref="G788:H788"/>
    <mergeCell ref="B789:D789"/>
    <mergeCell ref="G789:H789"/>
    <mergeCell ref="G734:H735"/>
    <mergeCell ref="G742:H742"/>
    <mergeCell ref="B776:H776"/>
    <mergeCell ref="B777:F777"/>
    <mergeCell ref="G777:H778"/>
    <mergeCell ref="G785:H785"/>
    <mergeCell ref="G786:H786"/>
    <mergeCell ref="G834:H834"/>
    <mergeCell ref="G835:H835"/>
    <mergeCell ref="G836:H836"/>
    <mergeCell ref="G837:H859"/>
    <mergeCell ref="B845:D845"/>
    <mergeCell ref="B846:F846"/>
    <mergeCell ref="B851:D851"/>
    <mergeCell ref="B852:F852"/>
    <mergeCell ref="B860:H861"/>
    <mergeCell ref="B862:H862"/>
    <mergeCell ref="B863:F863"/>
    <mergeCell ref="G863:H864"/>
    <mergeCell ref="G871:H871"/>
    <mergeCell ref="G872:H872"/>
    <mergeCell ref="G743:H743"/>
    <mergeCell ref="G744:H744"/>
    <mergeCell ref="B746:D746"/>
    <mergeCell ref="G746:H746"/>
    <mergeCell ref="B747:F747"/>
    <mergeCell ref="G747:H747"/>
    <mergeCell ref="B748:F748"/>
    <mergeCell ref="B808:D808"/>
    <mergeCell ref="B809:F809"/>
    <mergeCell ref="B817:H818"/>
    <mergeCell ref="B819:H819"/>
    <mergeCell ref="B820:F820"/>
    <mergeCell ref="B790:F790"/>
    <mergeCell ref="G790:H790"/>
    <mergeCell ref="B791:F791"/>
    <mergeCell ref="B796:D796"/>
    <mergeCell ref="B797:F797"/>
    <mergeCell ref="B802:D802"/>
    <mergeCell ref="B803:F803"/>
    <mergeCell ref="G820:H821"/>
    <mergeCell ref="G828:H828"/>
    <mergeCell ref="I790:I832"/>
    <mergeCell ref="I833:I875"/>
    <mergeCell ref="G748:H748"/>
    <mergeCell ref="G749:H749"/>
    <mergeCell ref="G791:H791"/>
    <mergeCell ref="G792:H792"/>
    <mergeCell ref="G793:H793"/>
    <mergeCell ref="G794:H816"/>
    <mergeCell ref="G831:H831"/>
    <mergeCell ref="G873:H873"/>
    <mergeCell ref="G874:H874"/>
    <mergeCell ref="B875:D875"/>
    <mergeCell ref="G875:H875"/>
    <mergeCell ref="G829:H829"/>
    <mergeCell ref="G830:H830"/>
    <mergeCell ref="B832:D832"/>
    <mergeCell ref="G832:H832"/>
    <mergeCell ref="B833:F833"/>
    <mergeCell ref="G833:H833"/>
    <mergeCell ref="B834:F834"/>
    <mergeCell ref="G878:H878"/>
    <mergeCell ref="G879:H879"/>
    <mergeCell ref="B877:F877"/>
    <mergeCell ref="B882:D882"/>
    <mergeCell ref="B883:F883"/>
    <mergeCell ref="B888:D888"/>
    <mergeCell ref="B889:F889"/>
    <mergeCell ref="B894:D894"/>
    <mergeCell ref="B905:H905"/>
    <mergeCell ref="B906:F906"/>
    <mergeCell ref="G906:H907"/>
    <mergeCell ref="G914:H914"/>
    <mergeCell ref="B895:F895"/>
    <mergeCell ref="B903:H904"/>
    <mergeCell ref="B839:D839"/>
    <mergeCell ref="B840:F840"/>
    <mergeCell ref="B876:F876"/>
    <mergeCell ref="G876:H876"/>
    <mergeCell ref="I876:I918"/>
    <mergeCell ref="G877:H877"/>
    <mergeCell ref="G880:H902"/>
    <mergeCell ref="B925:D925"/>
    <mergeCell ref="B931:D931"/>
    <mergeCell ref="B932:F932"/>
    <mergeCell ref="B937:D937"/>
    <mergeCell ref="B938:F938"/>
    <mergeCell ref="B946:H947"/>
    <mergeCell ref="B948:H948"/>
    <mergeCell ref="B949:F949"/>
    <mergeCell ref="G917:H917"/>
    <mergeCell ref="B918:D918"/>
    <mergeCell ref="G918:H918"/>
    <mergeCell ref="B919:F919"/>
    <mergeCell ref="G919:H919"/>
    <mergeCell ref="B920:F920"/>
    <mergeCell ref="B926:F926"/>
    <mergeCell ref="G949:H950"/>
    <mergeCell ref="G957:H957"/>
    <mergeCell ref="I919:I961"/>
    <mergeCell ref="I962:I1004"/>
    <mergeCell ref="G915:H915"/>
    <mergeCell ref="G916:H916"/>
    <mergeCell ref="G920:H920"/>
    <mergeCell ref="G921:H921"/>
    <mergeCell ref="G922:H922"/>
    <mergeCell ref="G923:H945"/>
    <mergeCell ref="G960:H960"/>
  </mergeCells>
  <dataValidations>
    <dataValidation type="list" allowBlank="1" showErrorMessage="1" sqref="C25:C27 C68:C70 C111:C113 C154:C156 C197:C199 C240:C242 C283:C285 C326:C328 C369:C371 C412:C414 C455:C457 C498:C500 C541:C543 C584:C586 C627:C629 C670:C672 C713:C715 C756:C758 C799:C801 C842:C844 C885:C887 C928:C930 C971:C973 C1014:C1016 C1057:C1059 C1100:C1102 C1143:C1145 C1186:C1188 C1229:C1231 C1272:C1274 C1315:C1317">
      <formula1>"Secured Loan,Unsecured Loan"</formula1>
    </dataValidation>
    <dataValidation type="list" allowBlank="1" showErrorMessage="1" sqref="C31:C33 C74:C76 C117:C119 C160:C162 C203:C205 C246:C248 C289:C291 C332:C334 C375:C377 C418:C420 C461:C463 C504:C506 C547:C549 C590:C592 C633:C635 C676:C678 C719:C721 C762:C764 C805:C807 C848:C850 C891:C893 C934:C936 C977:C979 C1020:C1022 C1063:C1065 C1106:C1108 C1149:C1151 C1192:C1194 C1235:C1237 C1278:C1280 C1321:C1323">
      <formula1>"Stocks-Long Term,Stocks-Short Term,Gold,RD-Savings,Bonds,FD"</formula1>
    </dataValidation>
    <dataValidation type="list" allowBlank="1" showErrorMessage="1" sqref="C5:C14 C48:C57 C91:C100 C134:C143 C177:C186 C220:C229 C263:C272 C306:C315 C349:C358 C392:C401 C435:C444 C478:C487 C521:C530 C564:C573 C607:C616 C650:C659 C693:C702 C736:C745 C779:C788 C822:C831 C865:C874 C908:C917 C951:C960 C994:C1003 C1037:C1046 C1080:C1089 C1123:C1132 C1166:C1175 C1209:C1218 C1252:C1261 C1295:C1304">
      <formula1>"Internet bill,Rental,Insurance,Food &amp; groceries,Transportation (petrol, parking, toll),Shopping,Social/ Travel,Present,Hospital bill,Medicine bill,Others,Water bill,Electricity bill,Car loan,Vehicle service"</formula1>
    </dataValidation>
    <dataValidation type="list" allowBlank="1" showErrorMessage="1" sqref="C19:C21 C62:C64 C105:C107 C148:C150 C191:C193 C234:C236 C277:C279 C320:C322 C363:C365 C406:C408 C449:C451 C492:C494 C535:C537 C578:C580 C621:C623 C664:C666 C707:C709 C750:C752 C793:C795 C836:C838 C879:C881 C922:C924 C965:C967 C1008:C1010 C1051:C1053 C1094:C1096 C1137:C1139 C1180:C1182 C1223:C1225 C1266:C1268 C1309:C1311">
      <formula1>"SR Salary,DP Salary,Commission/Bonus,Reimbursement,Bank Interest,Dividend,Gift"</formula1>
    </dataValidation>
    <dataValidation type="list" allowBlank="1" showErrorMessage="1" sqref="F5:F14 F19:F21 F25:F27 F31:F33 C37:D42 F37:F42 F48:F57 F62:F64 F68:F70 F74:F76 C80:D85 F80:F85 F91:F100 F105:F107 F111:F113 F117:F119 C123:D128 F123:F128 F134:F143 F148:F150 F154:F156 F160:F162 C166:D171 F166:F171 F177:F186 F191:F193 F197:F199 F203:F205 C209:D214 F209:F214 F220:F229 F234:F236 F240:F242 F246:F248 C252:D257 F252:F257 F263:F272 F277:F279 F283:F285 F289:F291 C295:D300 F295:F300 F306:F315 F320:F322 F326:F328 F332:F334 C338:D343 F338:F343 F349:F358 F363:F365 F369:F371 F375:F377 C381:D386 F381:F386 F392:F401 F406:F408 F412:F414 F418:F420 C424:D429 F424:F429 F435:F444 F449:F451 F455:F457 F461:F463 C467:D472 F467:F472 F478:F487 F492:F494 F498:F500 F504:F506 C510:D515 F510:F515 F521:F530 F535:F537 F541:F543 F547:F549 C553:D558 F553:F558 F564:F573 F578:F580 F584:F586 F590:F592 C596:D601 F596:F601 F607:F616 F621:F623 F627:F629 F633:F635 C639:D644 F639:F644 F650:F659 F664:F666 F670:F672 F676:F678 C682:D687 F682:F687 F693:F702 F707:F709 F713:F715 F719:F721 C725:D730 F725:F730 F736:F745 F750:F752 F756:F758 F762:F764 C768:D773 F768:F773 F779:F788 F793:F795 F799:F801 F805:F807 C811:D816 F811:F816 F822:F831 F836:F838 F842:F844 F848:F850 C854:D859 F854:F859 F865:F874 F879:F881 F885:F887 F891:F893 C897:D902 F897:F902 F908:F917 F922:F924 F928:F930 F934:F936 C940:D945 F940:F945 F951:F960 F965:F967 F971:F973 F977:F979 C983:D988 F983:F988 F994:F1003 F1008:F1010 F1014:F1016 F1020:F1022 C1026:D1031 F1026:F1031 F1037:F1046 F1051:F1053 F1057:F1059 F1063:F1065 C1069:D1074 F1069:F1074 F1080:F1089 F1094:F1096 F1100:F1102 F1106:F1108 C1112:D1117 F1112:F1117 F1123:F1132 F1137:F1139 F1143:F1145 F1149:F1151 C1155:D1160 F1155:F1160 F1166:F1175 F1180:F1182 F1186:F1188 F1192:F1194 C1198:D1203 F1198:F1203 F1209:F1218 F1223:F1225 F1229:F1231 F1235:F1237 C1241:D1246 F1241:F1246 F1252:F1261 F1266:F1268 F1272:F1274 F1278:F1280 C1284:D1289 F1284:F1289 F1295:F1304 F1309:F1311 F1315:F1317 F1321:F1323 C1327:D1332 F1327:F1332">
      <formula1>"SR A/C - HDFC,DP A/C - Salary,SR CASH,DP CASH,DP A/C - IPPB,SR A/C - TDCC"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25"/>
    <col customWidth="1" min="3" max="3" width="32.13"/>
    <col customWidth="1" min="4" max="4" width="37.0"/>
    <col customWidth="1" min="6" max="6" width="18.38"/>
    <col customWidth="1" min="7" max="7" width="13.88"/>
  </cols>
  <sheetData>
    <row r="1">
      <c r="A1" s="1"/>
      <c r="B1" s="2"/>
      <c r="C1" s="2"/>
      <c r="D1" s="2"/>
      <c r="E1" s="2"/>
      <c r="F1" s="2"/>
      <c r="G1" s="1"/>
      <c r="H1" s="1"/>
      <c r="I1" s="1"/>
    </row>
    <row r="2">
      <c r="A2" s="1"/>
      <c r="B2" s="52">
        <v>45809.0</v>
      </c>
      <c r="C2" s="4"/>
      <c r="D2" s="4"/>
      <c r="E2" s="4"/>
      <c r="F2" s="4"/>
      <c r="G2" s="4"/>
      <c r="H2" s="5"/>
      <c r="I2" s="1"/>
    </row>
    <row r="3">
      <c r="B3" s="6" t="s">
        <v>0</v>
      </c>
      <c r="C3" s="4"/>
      <c r="D3" s="4"/>
      <c r="E3" s="4"/>
      <c r="F3" s="5"/>
      <c r="G3" s="7" t="s">
        <v>1</v>
      </c>
      <c r="H3" s="8"/>
    </row>
    <row r="4"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0"/>
      <c r="H4" s="11"/>
    </row>
    <row r="5">
      <c r="B5" s="12">
        <v>1.0</v>
      </c>
      <c r="C5" s="13"/>
      <c r="D5" s="13"/>
      <c r="E5" s="13"/>
      <c r="F5" s="13"/>
      <c r="G5" s="14" t="s">
        <v>7</v>
      </c>
      <c r="H5" s="15">
        <f>'October 2025'!E1420 - SUMIF(F5:F14, "SR A/C - HDFC", E5:E14)-SUMIF(F31:F33, "SR A/C - HDFC", E31:E33)-SUMIF(F25:F27, "SR A/C - HDFC", E25:E27)+SUMIF(F19:F21, "SR A/C - HDFC", E19:E21)+SUMIF(F37:F42, "SR A/C - HDFC", E37:E42)</f>
        <v>3303.73</v>
      </c>
    </row>
    <row r="6">
      <c r="B6" s="12">
        <v>2.0</v>
      </c>
      <c r="C6" s="13"/>
      <c r="D6" s="13"/>
      <c r="E6" s="13"/>
      <c r="F6" s="13"/>
      <c r="G6" s="14" t="s">
        <v>8</v>
      </c>
      <c r="H6" s="15">
        <f>'October 2025'!E1421 - SUMIF(F5:F14, "DP A/C - Salary", E5:E14)-SUMIF(F31:F33, "DP A/C - Salary", E31:E33)-SUMIF(F25:F27, "DP A/C - Salary", E25:E27)+SUMIF(F19:F21, "DP A/C - Salary", E19:E21)+SUMIF(F37:F42, "DP A/C - Salary", E37:E42)</f>
        <v>5928</v>
      </c>
    </row>
    <row r="7">
      <c r="B7" s="12">
        <v>3.0</v>
      </c>
      <c r="C7" s="13"/>
      <c r="D7" s="13"/>
      <c r="E7" s="13"/>
      <c r="F7" s="13"/>
      <c r="G7" s="14" t="s">
        <v>9</v>
      </c>
      <c r="H7" s="15">
        <f>'October 2025'!E1422 - SUMIF(F5:F14, "SR CASH", E5:E14)-SUMIF(F31:F33, "SR CASH", E31:E33)-SUMIF(F25:F27, "SR CASH", E25:E27)+SUMIF(F19:F21, "SR CASH", E19:E21)+SUMIF(F37:F42, "SR CASH", E37:E42)</f>
        <v>1633</v>
      </c>
    </row>
    <row r="8">
      <c r="B8" s="12">
        <v>4.0</v>
      </c>
      <c r="C8" s="13"/>
      <c r="D8" s="13"/>
      <c r="E8" s="13"/>
      <c r="F8" s="13"/>
      <c r="G8" s="14" t="s">
        <v>10</v>
      </c>
      <c r="H8" s="15">
        <f>'October 2025'!E1423 - SUMIF(F5:F14, "DP CASH", E5:E14)-SUMIF(F31:F33, "DP CASH", E31:E33)-SUMIF(F25:F27, "DP CASH", E25:E27)+SUMIF(F19:F21, "DP CASH", E19:E21)+SUMIF(F37:F42, "DP CASH", E37:E42)</f>
        <v>839</v>
      </c>
    </row>
    <row r="9">
      <c r="B9" s="12">
        <v>5.0</v>
      </c>
      <c r="C9" s="13"/>
      <c r="D9" s="12"/>
      <c r="E9" s="13"/>
      <c r="F9" s="12"/>
      <c r="G9" s="14" t="s">
        <v>11</v>
      </c>
      <c r="H9" s="15">
        <f>'October 2025'!E1424 - SUMIF(F5:F14, "SR A/C - TDCC", E5:E14)-SUMIF(F31:F33, "SR A/C - TDCC", E31:E33)-SUMIF(F25:F27, "SR A/C - TDCC", E25:E27)+SUMIF(F19:F21, "SR A/C - TDCC", E19:E21)+SUMIF(F37:F42, "SR A/C - TDCC", E37:E42)</f>
        <v>106373.4</v>
      </c>
    </row>
    <row r="10">
      <c r="B10" s="12">
        <v>6.0</v>
      </c>
      <c r="C10" s="13"/>
      <c r="D10" s="12"/>
      <c r="E10" s="13"/>
      <c r="F10" s="12"/>
      <c r="G10" s="14" t="s">
        <v>12</v>
      </c>
      <c r="H10" s="15">
        <f>'October 2025'!E1425 - SUMIF(F5:F14, "DP A/C - IPPB", E5:E14)-SUMIF(F31:F33, "DP A/C - IPPB", E31:E33)-SUMIF(F25:F27, "DP A/C - IPPB", E25:E27)+SUMIF(F19:F21, "DP A/C - IPPB", E19:E21)+SUMIF(F37:F42, "DP A/C - IPPB", E37:E42)</f>
        <v>50</v>
      </c>
    </row>
    <row r="11">
      <c r="B11" s="12">
        <v>7.0</v>
      </c>
      <c r="C11" s="13"/>
      <c r="D11" s="12"/>
      <c r="E11" s="13"/>
      <c r="F11" s="12"/>
      <c r="G11" s="16"/>
      <c r="H11" s="5"/>
    </row>
    <row r="12">
      <c r="B12" s="12">
        <v>8.0</v>
      </c>
      <c r="C12" s="13"/>
      <c r="D12" s="12"/>
      <c r="E12" s="13"/>
      <c r="F12" s="12"/>
      <c r="G12" s="17" t="s">
        <v>13</v>
      </c>
      <c r="H12" s="5"/>
    </row>
    <row r="13">
      <c r="B13" s="12">
        <v>9.0</v>
      </c>
      <c r="C13" s="13"/>
      <c r="D13" s="12"/>
      <c r="E13" s="13"/>
      <c r="F13" s="12"/>
      <c r="G13" s="18">
        <f>E15</f>
        <v>0</v>
      </c>
      <c r="H13" s="5"/>
    </row>
    <row r="14">
      <c r="B14" s="12">
        <v>10.0</v>
      </c>
      <c r="C14" s="13"/>
      <c r="D14" s="12"/>
      <c r="E14" s="13"/>
      <c r="F14" s="12"/>
      <c r="G14" s="19" t="s">
        <v>14</v>
      </c>
      <c r="H14" s="5"/>
    </row>
    <row r="15">
      <c r="B15" s="20" t="s">
        <v>15</v>
      </c>
      <c r="C15" s="4"/>
      <c r="D15" s="5"/>
      <c r="E15" s="9">
        <f>SUM(E5:E14)</f>
        <v>0</v>
      </c>
      <c r="F15" s="12"/>
      <c r="G15" s="16">
        <f>E22</f>
        <v>0</v>
      </c>
      <c r="H15" s="5"/>
    </row>
    <row r="16">
      <c r="B16" s="16"/>
      <c r="C16" s="4"/>
      <c r="D16" s="4"/>
      <c r="E16" s="4"/>
      <c r="F16" s="5"/>
      <c r="G16" s="21" t="s">
        <v>16</v>
      </c>
      <c r="H16" s="5"/>
    </row>
    <row r="17">
      <c r="B17" s="22" t="s">
        <v>17</v>
      </c>
      <c r="C17" s="4"/>
      <c r="D17" s="4"/>
      <c r="E17" s="4"/>
      <c r="F17" s="5"/>
      <c r="G17" s="16">
        <f>E28-SUMIF(C19:C21,"Reimbursement",E19:E21)</f>
        <v>0</v>
      </c>
      <c r="H17" s="5"/>
    </row>
    <row r="18">
      <c r="B18" s="9" t="s">
        <v>2</v>
      </c>
      <c r="C18" s="23" t="s">
        <v>18</v>
      </c>
      <c r="D18" s="20" t="s">
        <v>4</v>
      </c>
      <c r="E18" s="9" t="s">
        <v>5</v>
      </c>
      <c r="F18" s="9" t="s">
        <v>6</v>
      </c>
      <c r="G18" s="24" t="s">
        <v>19</v>
      </c>
      <c r="H18" s="5"/>
    </row>
    <row r="19">
      <c r="B19" s="12">
        <v>1.0</v>
      </c>
      <c r="C19" s="53"/>
      <c r="D19" s="13"/>
      <c r="E19" s="13"/>
      <c r="F19" s="13"/>
      <c r="G19" s="26">
        <f>E34</f>
        <v>0</v>
      </c>
      <c r="H19" s="5"/>
    </row>
    <row r="20">
      <c r="B20" s="12">
        <v>2.0</v>
      </c>
      <c r="C20" s="25"/>
      <c r="D20" s="13"/>
      <c r="E20" s="13"/>
      <c r="F20" s="13"/>
      <c r="G20" s="27"/>
      <c r="H20" s="8"/>
    </row>
    <row r="21">
      <c r="B21" s="12">
        <v>3.0</v>
      </c>
      <c r="C21" s="28"/>
      <c r="D21" s="12"/>
      <c r="E21" s="12"/>
      <c r="F21" s="12"/>
      <c r="G21" s="29"/>
      <c r="H21" s="30"/>
    </row>
    <row r="22">
      <c r="B22" s="20" t="s">
        <v>15</v>
      </c>
      <c r="C22" s="4"/>
      <c r="D22" s="5"/>
      <c r="E22" s="9">
        <f>SUM(E19:E21)</f>
        <v>0</v>
      </c>
      <c r="F22" s="12"/>
      <c r="G22" s="29"/>
      <c r="H22" s="30"/>
    </row>
    <row r="23">
      <c r="B23" s="31" t="s">
        <v>20</v>
      </c>
      <c r="C23" s="4"/>
      <c r="D23" s="4"/>
      <c r="E23" s="4"/>
      <c r="F23" s="5"/>
      <c r="G23" s="29"/>
      <c r="H23" s="30"/>
    </row>
    <row r="24">
      <c r="B24" s="9" t="s">
        <v>2</v>
      </c>
      <c r="C24" s="23" t="s">
        <v>21</v>
      </c>
      <c r="D24" s="20" t="s">
        <v>4</v>
      </c>
      <c r="E24" s="9" t="s">
        <v>5</v>
      </c>
      <c r="F24" s="9" t="s">
        <v>6</v>
      </c>
      <c r="G24" s="29"/>
      <c r="H24" s="30"/>
    </row>
    <row r="25">
      <c r="B25" s="12">
        <v>1.0</v>
      </c>
      <c r="C25" s="25"/>
      <c r="D25" s="13"/>
      <c r="E25" s="13"/>
      <c r="F25" s="13"/>
      <c r="G25" s="29"/>
      <c r="H25" s="30"/>
    </row>
    <row r="26">
      <c r="B26" s="12">
        <v>2.0</v>
      </c>
      <c r="C26" s="13"/>
      <c r="D26" s="13"/>
      <c r="E26" s="13"/>
      <c r="F26" s="12"/>
      <c r="G26" s="29"/>
      <c r="H26" s="30"/>
    </row>
    <row r="27">
      <c r="B27" s="12">
        <v>3.0</v>
      </c>
      <c r="C27" s="13"/>
      <c r="D27" s="13"/>
      <c r="E27" s="13"/>
      <c r="F27" s="12"/>
      <c r="G27" s="29"/>
      <c r="H27" s="30"/>
    </row>
    <row r="28">
      <c r="B28" s="20" t="s">
        <v>15</v>
      </c>
      <c r="C28" s="4"/>
      <c r="D28" s="5"/>
      <c r="E28" s="9">
        <f>SUM(E25:E27)</f>
        <v>0</v>
      </c>
      <c r="F28" s="12"/>
      <c r="G28" s="29"/>
      <c r="H28" s="30"/>
    </row>
    <row r="29">
      <c r="B29" s="32" t="s">
        <v>22</v>
      </c>
      <c r="C29" s="4"/>
      <c r="D29" s="4"/>
      <c r="E29" s="4"/>
      <c r="F29" s="5"/>
      <c r="G29" s="29"/>
      <c r="H29" s="30"/>
    </row>
    <row r="30">
      <c r="B30" s="9" t="s">
        <v>2</v>
      </c>
      <c r="C30" s="23" t="s">
        <v>23</v>
      </c>
      <c r="D30" s="20" t="s">
        <v>4</v>
      </c>
      <c r="E30" s="9" t="s">
        <v>5</v>
      </c>
      <c r="F30" s="9" t="s">
        <v>6</v>
      </c>
      <c r="G30" s="29"/>
      <c r="H30" s="30"/>
    </row>
    <row r="31">
      <c r="B31" s="12">
        <v>1.0</v>
      </c>
      <c r="C31" s="53"/>
      <c r="D31" s="13"/>
      <c r="E31" s="13"/>
      <c r="F31" s="12"/>
      <c r="G31" s="29"/>
      <c r="H31" s="30"/>
    </row>
    <row r="32">
      <c r="B32" s="12">
        <v>2.0</v>
      </c>
      <c r="C32" s="13"/>
      <c r="D32" s="13"/>
      <c r="E32" s="12"/>
      <c r="F32" s="12"/>
      <c r="G32" s="29"/>
      <c r="H32" s="30"/>
    </row>
    <row r="33">
      <c r="B33" s="12">
        <v>3.0</v>
      </c>
      <c r="C33" s="13"/>
      <c r="D33" s="13"/>
      <c r="E33" s="12"/>
      <c r="F33" s="12"/>
      <c r="G33" s="29"/>
      <c r="H33" s="30"/>
    </row>
    <row r="34">
      <c r="B34" s="20" t="s">
        <v>15</v>
      </c>
      <c r="C34" s="4"/>
      <c r="D34" s="5"/>
      <c r="E34" s="9">
        <f>SUM(E31:E33)</f>
        <v>0</v>
      </c>
      <c r="F34" s="12"/>
      <c r="G34" s="29"/>
      <c r="H34" s="30"/>
    </row>
    <row r="35">
      <c r="B35" s="32" t="s">
        <v>24</v>
      </c>
      <c r="C35" s="4"/>
      <c r="D35" s="4"/>
      <c r="E35" s="4"/>
      <c r="F35" s="5"/>
      <c r="G35" s="29"/>
      <c r="H35" s="30"/>
    </row>
    <row r="36">
      <c r="B36" s="9" t="s">
        <v>2</v>
      </c>
      <c r="C36" s="33" t="s">
        <v>25</v>
      </c>
      <c r="D36" s="33" t="s">
        <v>26</v>
      </c>
      <c r="E36" s="9" t="s">
        <v>5</v>
      </c>
      <c r="F36" s="9" t="s">
        <v>6</v>
      </c>
      <c r="G36" s="29"/>
      <c r="H36" s="30"/>
    </row>
    <row r="37">
      <c r="B37" s="12">
        <v>1.0</v>
      </c>
      <c r="C37" s="13"/>
      <c r="D37" s="13"/>
      <c r="E37" s="13"/>
      <c r="F37" s="12"/>
      <c r="G37" s="29"/>
      <c r="H37" s="30"/>
    </row>
    <row r="38">
      <c r="B38" s="12">
        <v>2.0</v>
      </c>
      <c r="C38" s="13"/>
      <c r="D38" s="13"/>
      <c r="E38" s="13"/>
      <c r="F38" s="13"/>
      <c r="G38" s="29"/>
      <c r="H38" s="30"/>
    </row>
    <row r="39">
      <c r="B39" s="12">
        <v>3.0</v>
      </c>
      <c r="C39" s="12"/>
      <c r="D39" s="12"/>
      <c r="E39" s="12"/>
      <c r="F39" s="12"/>
      <c r="G39" s="29"/>
      <c r="H39" s="30"/>
    </row>
    <row r="40">
      <c r="B40" s="12">
        <v>4.0</v>
      </c>
      <c r="C40" s="12"/>
      <c r="D40" s="12"/>
      <c r="E40" s="12"/>
      <c r="F40" s="12"/>
      <c r="G40" s="29"/>
      <c r="H40" s="30"/>
    </row>
    <row r="41">
      <c r="B41" s="12">
        <v>5.0</v>
      </c>
      <c r="C41" s="12"/>
      <c r="D41" s="12"/>
      <c r="E41" s="12"/>
      <c r="F41" s="12"/>
      <c r="G41" s="29"/>
      <c r="H41" s="30"/>
    </row>
    <row r="42">
      <c r="B42" s="12">
        <v>6.0</v>
      </c>
      <c r="C42" s="12"/>
      <c r="D42" s="12"/>
      <c r="E42" s="12"/>
      <c r="F42" s="12"/>
      <c r="G42" s="10"/>
      <c r="H42" s="11"/>
    </row>
    <row r="43">
      <c r="B43" s="34"/>
    </row>
    <row r="45">
      <c r="A45" s="1"/>
      <c r="B45" s="3">
        <v>45779.0</v>
      </c>
      <c r="C45" s="4"/>
      <c r="D45" s="4"/>
      <c r="E45" s="4"/>
      <c r="F45" s="4"/>
      <c r="G45" s="4"/>
      <c r="H45" s="5"/>
    </row>
    <row r="46">
      <c r="B46" s="6" t="s">
        <v>0</v>
      </c>
      <c r="C46" s="4"/>
      <c r="D46" s="4"/>
      <c r="E46" s="4"/>
      <c r="F46" s="5"/>
      <c r="G46" s="7" t="s">
        <v>1</v>
      </c>
      <c r="H46" s="8"/>
    </row>
    <row r="47">
      <c r="B47" s="9" t="s">
        <v>2</v>
      </c>
      <c r="C47" s="9" t="s">
        <v>3</v>
      </c>
      <c r="D47" s="9" t="s">
        <v>4</v>
      </c>
      <c r="E47" s="9" t="s">
        <v>5</v>
      </c>
      <c r="F47" s="9" t="s">
        <v>6</v>
      </c>
      <c r="G47" s="10"/>
      <c r="H47" s="11"/>
    </row>
    <row r="48">
      <c r="B48" s="12">
        <v>1.0</v>
      </c>
      <c r="C48" s="13"/>
      <c r="D48" s="13"/>
      <c r="E48" s="13"/>
      <c r="F48" s="13"/>
      <c r="G48" s="14" t="s">
        <v>7</v>
      </c>
      <c r="H48" s="15">
        <f>H5 - SUMIF(F48:F57, "SR A/C - HDFC", E48:E57)-SUMIF(F74:F76, "SR A/C - HDFC", E74:E76)-SUMIF(F68:F70, "SR A/C - HDFC", E68:E70)+SUMIF(F62:F64, "SR A/C - HDFC", E62:E64)+SUMIF(F80:F85, "SR A/C - HDFC", E80:E85)</f>
        <v>3303.73</v>
      </c>
    </row>
    <row r="49">
      <c r="B49" s="12">
        <v>2.0</v>
      </c>
      <c r="C49" s="13"/>
      <c r="D49" s="13"/>
      <c r="E49" s="13"/>
      <c r="F49" s="13"/>
      <c r="G49" s="14" t="s">
        <v>8</v>
      </c>
      <c r="H49" s="15">
        <f>H6 - SUMIF(F48:F57, "DP A/C - Salary", E48:E57)-SUMIF(F74:F76, "DP A/C - Salary", E74:E76)-SUMIF(F68:F70, "DP A/C - Salary", E68:E70)+SUMIF(F62:F64, "DP A/C - Salary", E62:E64)+SUMIF(F80:F85, "DP A/C - Salary", E80:E85)</f>
        <v>5928</v>
      </c>
    </row>
    <row r="50">
      <c r="B50" s="12">
        <v>3.0</v>
      </c>
      <c r="C50" s="13"/>
      <c r="D50" s="13"/>
      <c r="E50" s="13"/>
      <c r="F50" s="13"/>
      <c r="G50" s="14" t="s">
        <v>9</v>
      </c>
      <c r="H50" s="15">
        <f>H7 - SUMIF(F48:F57, "SR CASH", E48:E57)-SUMIF(F74:F76, "SR CASH", E74:E76)-SUMIF(F68:F70, "SR CASH", E68:E70)+SUMIF(F62:F64, "SR CASH", E62:E64)+SUMIF(F80:F85, "SR CASH", E80:E85)</f>
        <v>1633</v>
      </c>
    </row>
    <row r="51">
      <c r="B51" s="12">
        <v>4.0</v>
      </c>
      <c r="C51" s="13"/>
      <c r="D51" s="12"/>
      <c r="E51" s="13"/>
      <c r="F51" s="12"/>
      <c r="G51" s="14" t="s">
        <v>10</v>
      </c>
      <c r="H51" s="15">
        <f>H8 - SUMIF(F48:F57, "DP CASH", E48:E57)-SUMIF(F74:F76, "DP CASH", E74:E76)-SUMIF(F68:F70, "DP CASH", E68:E70)+SUMIF(F62:F64, "DP CASH", E62:E64)+SUMIF(F80:F85, "DP CASH", E80:E85)</f>
        <v>839</v>
      </c>
    </row>
    <row r="52">
      <c r="B52" s="12">
        <v>5.0</v>
      </c>
      <c r="C52" s="13"/>
      <c r="D52" s="12"/>
      <c r="E52" s="13"/>
      <c r="F52" s="12"/>
      <c r="G52" s="14" t="s">
        <v>11</v>
      </c>
      <c r="H52" s="15">
        <f>H9 - SUMIF(F48:F57, "SR A/C - TDCC", E48:E57)-SUMIF(F74:F76, "SR A/C - TDCC", E74:E76)-SUMIF(F68:F70, "SR A/C - TDCC", E68:E70)+SUMIF(F62:F64, "SR A/C - TDCC", E62:E64)+SUMIF(F80:F85, "SR A/C - TDCC", E80:E85)</f>
        <v>106373.4</v>
      </c>
    </row>
    <row r="53">
      <c r="B53" s="12">
        <v>6.0</v>
      </c>
      <c r="C53" s="13"/>
      <c r="D53" s="12"/>
      <c r="E53" s="13"/>
      <c r="F53" s="12"/>
      <c r="G53" s="14" t="s">
        <v>12</v>
      </c>
      <c r="H53" s="15">
        <f>H10 - SUMIF(F48:F57, "DP A/C - IPPB", E48:E57)-SUMIF(F74:F76, "DP A/C - IPPB", E74:E76)-SUMIF(F68:F70, "DP A/C - IPPB", E68:E70)+SUMIF(F62:F64, "DP A/C - IPPB", E62:E64)+SUMIF(F80:F85, "DP A/C - IPPB", E80:E85)</f>
        <v>50</v>
      </c>
    </row>
    <row r="54">
      <c r="B54" s="12">
        <v>7.0</v>
      </c>
      <c r="C54" s="12"/>
      <c r="D54" s="12"/>
      <c r="E54" s="12"/>
      <c r="F54" s="12"/>
      <c r="G54" s="16"/>
      <c r="H54" s="5"/>
    </row>
    <row r="55">
      <c r="B55" s="12">
        <v>8.0</v>
      </c>
      <c r="C55" s="12"/>
      <c r="D55" s="12"/>
      <c r="E55" s="12"/>
      <c r="F55" s="12"/>
      <c r="G55" s="17" t="s">
        <v>13</v>
      </c>
      <c r="H55" s="5"/>
    </row>
    <row r="56">
      <c r="B56" s="12">
        <v>9.0</v>
      </c>
      <c r="C56" s="12"/>
      <c r="D56" s="12"/>
      <c r="E56" s="12"/>
      <c r="F56" s="12"/>
      <c r="G56" s="18">
        <f>E58+G13</f>
        <v>0</v>
      </c>
      <c r="H56" s="5"/>
    </row>
    <row r="57">
      <c r="B57" s="12">
        <v>10.0</v>
      </c>
      <c r="C57" s="12"/>
      <c r="D57" s="12"/>
      <c r="E57" s="12"/>
      <c r="F57" s="12"/>
      <c r="G57" s="19" t="s">
        <v>14</v>
      </c>
      <c r="H57" s="5"/>
    </row>
    <row r="58">
      <c r="B58" s="20" t="s">
        <v>15</v>
      </c>
      <c r="C58" s="4"/>
      <c r="D58" s="5"/>
      <c r="E58" s="9">
        <f>SUM(E48:E57)</f>
        <v>0</v>
      </c>
      <c r="F58" s="12"/>
      <c r="G58" s="16">
        <f>E65+G15</f>
        <v>0</v>
      </c>
      <c r="H58" s="5"/>
    </row>
    <row r="59">
      <c r="B59" s="16"/>
      <c r="C59" s="4"/>
      <c r="D59" s="4"/>
      <c r="E59" s="4"/>
      <c r="F59" s="5"/>
      <c r="G59" s="21" t="s">
        <v>16</v>
      </c>
      <c r="H59" s="5"/>
      <c r="I59" s="1"/>
    </row>
    <row r="60">
      <c r="B60" s="22" t="s">
        <v>17</v>
      </c>
      <c r="C60" s="4"/>
      <c r="D60" s="4"/>
      <c r="E60" s="4"/>
      <c r="F60" s="5"/>
      <c r="G60" s="16">
        <f>E71+G17-SUMIF(C62:C64,"Reimbursement",E62:E64)</f>
        <v>0</v>
      </c>
      <c r="H60" s="5"/>
    </row>
    <row r="61">
      <c r="B61" s="9" t="s">
        <v>2</v>
      </c>
      <c r="C61" s="23" t="s">
        <v>18</v>
      </c>
      <c r="D61" s="20" t="s">
        <v>4</v>
      </c>
      <c r="E61" s="9" t="s">
        <v>5</v>
      </c>
      <c r="F61" s="9" t="s">
        <v>6</v>
      </c>
      <c r="G61" s="24" t="s">
        <v>19</v>
      </c>
      <c r="H61" s="5"/>
    </row>
    <row r="62">
      <c r="B62" s="12">
        <v>1.0</v>
      </c>
      <c r="C62" s="28"/>
      <c r="D62" s="12"/>
      <c r="E62" s="12"/>
      <c r="F62" s="12"/>
      <c r="G62" s="26">
        <f>E77+G19</f>
        <v>0</v>
      </c>
      <c r="H62" s="5"/>
    </row>
    <row r="63">
      <c r="B63" s="12">
        <v>2.0</v>
      </c>
      <c r="C63" s="28"/>
      <c r="D63" s="12"/>
      <c r="E63" s="12"/>
      <c r="F63" s="12"/>
      <c r="G63" s="27"/>
      <c r="H63" s="8"/>
    </row>
    <row r="64">
      <c r="B64" s="12">
        <v>3.0</v>
      </c>
      <c r="C64" s="28"/>
      <c r="D64" s="12"/>
      <c r="E64" s="12"/>
      <c r="F64" s="12"/>
      <c r="G64" s="29"/>
      <c r="H64" s="30"/>
    </row>
    <row r="65">
      <c r="B65" s="20" t="s">
        <v>15</v>
      </c>
      <c r="C65" s="4"/>
      <c r="D65" s="5"/>
      <c r="E65" s="9">
        <f>SUM(E62:E64)</f>
        <v>0</v>
      </c>
      <c r="F65" s="12"/>
      <c r="G65" s="29"/>
      <c r="H65" s="30"/>
    </row>
    <row r="66">
      <c r="B66" s="31" t="s">
        <v>20</v>
      </c>
      <c r="C66" s="4"/>
      <c r="D66" s="4"/>
      <c r="E66" s="4"/>
      <c r="F66" s="5"/>
      <c r="G66" s="29"/>
      <c r="H66" s="30"/>
    </row>
    <row r="67">
      <c r="B67" s="9" t="s">
        <v>2</v>
      </c>
      <c r="C67" s="23" t="s">
        <v>21</v>
      </c>
      <c r="D67" s="20" t="s">
        <v>4</v>
      </c>
      <c r="E67" s="9" t="s">
        <v>5</v>
      </c>
      <c r="F67" s="9" t="s">
        <v>6</v>
      </c>
      <c r="G67" s="29"/>
      <c r="H67" s="30"/>
    </row>
    <row r="68">
      <c r="B68" s="12">
        <v>1.0</v>
      </c>
      <c r="C68" s="28"/>
      <c r="D68" s="12"/>
      <c r="E68" s="12"/>
      <c r="F68" s="12"/>
      <c r="G68" s="29"/>
      <c r="H68" s="30"/>
    </row>
    <row r="69">
      <c r="B69" s="12">
        <v>2.0</v>
      </c>
      <c r="C69" s="13"/>
      <c r="D69" s="12"/>
      <c r="E69" s="12"/>
      <c r="F69" s="12"/>
      <c r="G69" s="29"/>
      <c r="H69" s="30"/>
    </row>
    <row r="70">
      <c r="B70" s="12">
        <v>3.0</v>
      </c>
      <c r="C70" s="13"/>
      <c r="D70" s="12"/>
      <c r="E70" s="12"/>
      <c r="F70" s="12"/>
      <c r="G70" s="29"/>
      <c r="H70" s="30"/>
    </row>
    <row r="71">
      <c r="B71" s="20" t="s">
        <v>15</v>
      </c>
      <c r="C71" s="4"/>
      <c r="D71" s="5"/>
      <c r="E71" s="9">
        <f>SUM(E68:E70)</f>
        <v>0</v>
      </c>
      <c r="F71" s="12"/>
      <c r="G71" s="29"/>
      <c r="H71" s="30"/>
    </row>
    <row r="72">
      <c r="B72" s="32" t="s">
        <v>22</v>
      </c>
      <c r="C72" s="4"/>
      <c r="D72" s="4"/>
      <c r="E72" s="4"/>
      <c r="F72" s="5"/>
      <c r="G72" s="29"/>
      <c r="H72" s="30"/>
    </row>
    <row r="73">
      <c r="B73" s="9" t="s">
        <v>2</v>
      </c>
      <c r="C73" s="23" t="s">
        <v>23</v>
      </c>
      <c r="D73" s="20" t="s">
        <v>4</v>
      </c>
      <c r="E73" s="9" t="s">
        <v>5</v>
      </c>
      <c r="F73" s="9" t="s">
        <v>6</v>
      </c>
      <c r="G73" s="29"/>
      <c r="H73" s="30"/>
    </row>
    <row r="74">
      <c r="B74" s="12">
        <v>1.0</v>
      </c>
      <c r="C74" s="28"/>
      <c r="D74" s="12"/>
      <c r="E74" s="12"/>
      <c r="F74" s="12"/>
      <c r="G74" s="29"/>
      <c r="H74" s="30"/>
    </row>
    <row r="75">
      <c r="B75" s="12">
        <v>2.0</v>
      </c>
      <c r="C75" s="13"/>
      <c r="D75" s="12"/>
      <c r="E75" s="12"/>
      <c r="F75" s="12"/>
      <c r="G75" s="29"/>
      <c r="H75" s="30"/>
    </row>
    <row r="76">
      <c r="B76" s="12">
        <v>3.0</v>
      </c>
      <c r="C76" s="13"/>
      <c r="D76" s="12"/>
      <c r="E76" s="12"/>
      <c r="F76" s="12"/>
      <c r="G76" s="29"/>
      <c r="H76" s="30"/>
    </row>
    <row r="77">
      <c r="B77" s="20" t="s">
        <v>15</v>
      </c>
      <c r="C77" s="4"/>
      <c r="D77" s="5"/>
      <c r="E77" s="9">
        <f>SUM(E74:E76)</f>
        <v>0</v>
      </c>
      <c r="F77" s="12"/>
      <c r="G77" s="29"/>
      <c r="H77" s="30"/>
    </row>
    <row r="78">
      <c r="B78" s="32" t="s">
        <v>24</v>
      </c>
      <c r="C78" s="4"/>
      <c r="D78" s="4"/>
      <c r="E78" s="4"/>
      <c r="F78" s="5"/>
      <c r="G78" s="29"/>
      <c r="H78" s="30"/>
    </row>
    <row r="79">
      <c r="B79" s="9" t="s">
        <v>2</v>
      </c>
      <c r="C79" s="33" t="s">
        <v>25</v>
      </c>
      <c r="D79" s="33" t="s">
        <v>26</v>
      </c>
      <c r="E79" s="9" t="s">
        <v>5</v>
      </c>
      <c r="F79" s="9" t="s">
        <v>6</v>
      </c>
      <c r="G79" s="29"/>
      <c r="H79" s="30"/>
    </row>
    <row r="80">
      <c r="B80" s="12">
        <v>1.0</v>
      </c>
      <c r="C80" s="13"/>
      <c r="D80" s="13"/>
      <c r="E80" s="12"/>
      <c r="F80" s="12"/>
      <c r="G80" s="29"/>
      <c r="H80" s="30"/>
    </row>
    <row r="81">
      <c r="B81" s="12">
        <v>2.0</v>
      </c>
      <c r="C81" s="13"/>
      <c r="D81" s="13"/>
      <c r="E81" s="12"/>
      <c r="F81" s="12"/>
      <c r="G81" s="29"/>
      <c r="H81" s="30"/>
    </row>
    <row r="82">
      <c r="B82" s="12">
        <v>3.0</v>
      </c>
      <c r="C82" s="12"/>
      <c r="D82" s="12"/>
      <c r="E82" s="12"/>
      <c r="F82" s="12"/>
      <c r="G82" s="29"/>
      <c r="H82" s="30"/>
    </row>
    <row r="83">
      <c r="B83" s="12">
        <v>4.0</v>
      </c>
      <c r="C83" s="12"/>
      <c r="D83" s="12"/>
      <c r="E83" s="12"/>
      <c r="F83" s="12"/>
      <c r="G83" s="29"/>
      <c r="H83" s="30"/>
    </row>
    <row r="84">
      <c r="B84" s="12">
        <v>5.0</v>
      </c>
      <c r="C84" s="12"/>
      <c r="D84" s="12"/>
      <c r="E84" s="12"/>
      <c r="F84" s="12"/>
      <c r="G84" s="29"/>
      <c r="H84" s="30"/>
    </row>
    <row r="85">
      <c r="B85" s="12">
        <v>6.0</v>
      </c>
      <c r="C85" s="12"/>
      <c r="D85" s="12"/>
      <c r="E85" s="12"/>
      <c r="F85" s="12"/>
      <c r="G85" s="10"/>
      <c r="H85" s="11"/>
    </row>
    <row r="86">
      <c r="B86" s="34"/>
    </row>
    <row r="88">
      <c r="A88" s="1"/>
      <c r="B88" s="3">
        <v>45780.0</v>
      </c>
      <c r="C88" s="4"/>
      <c r="D88" s="4"/>
      <c r="E88" s="4"/>
      <c r="F88" s="4"/>
      <c r="G88" s="4"/>
      <c r="H88" s="5"/>
    </row>
    <row r="89">
      <c r="B89" s="6" t="s">
        <v>0</v>
      </c>
      <c r="C89" s="4"/>
      <c r="D89" s="4"/>
      <c r="E89" s="4"/>
      <c r="F89" s="5"/>
      <c r="G89" s="7" t="s">
        <v>1</v>
      </c>
      <c r="H89" s="8"/>
    </row>
    <row r="90">
      <c r="B90" s="9" t="s">
        <v>2</v>
      </c>
      <c r="C90" s="9" t="s">
        <v>3</v>
      </c>
      <c r="D90" s="9" t="s">
        <v>4</v>
      </c>
      <c r="E90" s="9" t="s">
        <v>5</v>
      </c>
      <c r="F90" s="9" t="s">
        <v>6</v>
      </c>
      <c r="G90" s="10"/>
      <c r="H90" s="11"/>
    </row>
    <row r="91">
      <c r="B91" s="12">
        <v>1.0</v>
      </c>
      <c r="C91" s="13"/>
      <c r="D91" s="12"/>
      <c r="E91" s="12"/>
      <c r="F91" s="12"/>
      <c r="G91" s="14" t="s">
        <v>7</v>
      </c>
      <c r="H91" s="15">
        <f>H48 - SUMIF(F91:F100, "SR A/C - HDFC", E91:E100)-SUMIF(F117:F119, "SR A/C - HDFC", E117:E119)-SUMIF(F111:F113, "SR A/C - HDFC", E111:E113)+SUMIF(F105:F107, "SR A/C - HDFC", E105:E107)+SUMIF(F123:F128, "SR A/C - HDFC", E123:E128)</f>
        <v>3303.73</v>
      </c>
    </row>
    <row r="92">
      <c r="B92" s="12">
        <v>2.0</v>
      </c>
      <c r="C92" s="12"/>
      <c r="D92" s="12"/>
      <c r="E92" s="12"/>
      <c r="F92" s="12"/>
      <c r="G92" s="14" t="s">
        <v>8</v>
      </c>
      <c r="H92" s="15">
        <f>H49 - SUMIF(F91:F100, "DP A/C - Salary", E91:E100)-SUMIF(F117:F119, "DP A/C - Salary", E117:E119)-SUMIF(F111:F113, "DP A/C - Salary", E111:E113)+SUMIF(F105:F107, "DP A/C - Salary", E105:E107)+SUMIF(F123:F128, "DP A/C - Salary", E123:E128)</f>
        <v>5928</v>
      </c>
    </row>
    <row r="93">
      <c r="B93" s="12">
        <v>3.0</v>
      </c>
      <c r="C93" s="12"/>
      <c r="D93" s="12"/>
      <c r="E93" s="12"/>
      <c r="F93" s="12"/>
      <c r="G93" s="14" t="s">
        <v>9</v>
      </c>
      <c r="H93" s="15">
        <f>H50 - SUMIF(F91:F100, "SR CASH", E91:E100)-SUMIF(F117:F119, "SR CASH", E117:E119)-SUMIF(F111:F113, "SR CASH", E111:E113)+SUMIF(F105:F107, "SR CASH", E105:E107)+SUMIF(F123:F128, "SR CASH", E123:E128)</f>
        <v>1633</v>
      </c>
    </row>
    <row r="94">
      <c r="B94" s="12">
        <v>4.0</v>
      </c>
      <c r="C94" s="12"/>
      <c r="D94" s="12"/>
      <c r="E94" s="12"/>
      <c r="F94" s="12"/>
      <c r="G94" s="14" t="s">
        <v>10</v>
      </c>
      <c r="H94" s="15">
        <f>H51 - SUMIF(F91:F100, "DP CASH", E91:E100)-SUMIF(F117:F119, "DP CASH", E117:E119)-SUMIF(F111:F113, "DP CASH", E111:E113)+SUMIF(F105:F107, "DP CASH", E105:E107)+SUMIF(F123:F128, "DP CASH", E123:E128)</f>
        <v>839</v>
      </c>
    </row>
    <row r="95">
      <c r="B95" s="12">
        <v>5.0</v>
      </c>
      <c r="C95" s="12"/>
      <c r="D95" s="12"/>
      <c r="E95" s="12"/>
      <c r="F95" s="12"/>
      <c r="G95" s="14" t="s">
        <v>11</v>
      </c>
      <c r="H95" s="15">
        <f>H52 - SUMIF(F91:F100, "SR A/C - TDCC", E91:E100)-SUMIF(F117:F119, "SR A/C - TDCC", E117:E119)-SUMIF(F111:F113, "SR A/C - TDCC", E111:E113)+SUMIF(F105:F107, "SR A/C - TDCC", E105:E107)+SUMIF(F123:F128, "SR A/C - TDCC", E123:E128)</f>
        <v>106373.4</v>
      </c>
    </row>
    <row r="96">
      <c r="B96" s="12">
        <v>6.0</v>
      </c>
      <c r="C96" s="12"/>
      <c r="D96" s="12"/>
      <c r="E96" s="12"/>
      <c r="F96" s="12"/>
      <c r="G96" s="14" t="s">
        <v>12</v>
      </c>
      <c r="H96" s="15">
        <f>H53 - SUMIF(F91:F100, "DP A/C - IPPB", E91:E100)-SUMIF(F117:F119, "DP A/C - IPPB", E117:E119)-SUMIF(F111:F113, "DP A/C - IPPB", E111:E113)+SUMIF(F105:F107, "DP A/C - IPPB", E105:E107)+SUMIF(F123:F128, "DP A/C - IPPB", E123:E128)</f>
        <v>50</v>
      </c>
    </row>
    <row r="97">
      <c r="B97" s="12">
        <v>7.0</v>
      </c>
      <c r="C97" s="12"/>
      <c r="D97" s="12"/>
      <c r="E97" s="12"/>
      <c r="F97" s="12"/>
      <c r="G97" s="16"/>
      <c r="H97" s="5"/>
    </row>
    <row r="98">
      <c r="B98" s="12">
        <v>8.0</v>
      </c>
      <c r="C98" s="12"/>
      <c r="D98" s="12"/>
      <c r="E98" s="12"/>
      <c r="F98" s="12"/>
      <c r="G98" s="17" t="s">
        <v>13</v>
      </c>
      <c r="H98" s="5"/>
    </row>
    <row r="99">
      <c r="B99" s="12">
        <v>9.0</v>
      </c>
      <c r="C99" s="12"/>
      <c r="D99" s="12"/>
      <c r="E99" s="12"/>
      <c r="F99" s="12"/>
      <c r="G99" s="18">
        <f>E101+G56</f>
        <v>0</v>
      </c>
      <c r="H99" s="5"/>
    </row>
    <row r="100">
      <c r="B100" s="12">
        <v>10.0</v>
      </c>
      <c r="C100" s="12"/>
      <c r="D100" s="12"/>
      <c r="E100" s="12"/>
      <c r="F100" s="12"/>
      <c r="G100" s="19" t="s">
        <v>14</v>
      </c>
      <c r="H100" s="5"/>
    </row>
    <row r="101">
      <c r="B101" s="20" t="s">
        <v>15</v>
      </c>
      <c r="C101" s="4"/>
      <c r="D101" s="5"/>
      <c r="E101" s="9">
        <f>SUM(E91:E100)</f>
        <v>0</v>
      </c>
      <c r="F101" s="12"/>
      <c r="G101" s="16">
        <f>E108+G58</f>
        <v>0</v>
      </c>
      <c r="H101" s="5"/>
    </row>
    <row r="102">
      <c r="B102" s="16"/>
      <c r="C102" s="4"/>
      <c r="D102" s="4"/>
      <c r="E102" s="4"/>
      <c r="F102" s="5"/>
      <c r="G102" s="21" t="s">
        <v>16</v>
      </c>
      <c r="H102" s="5"/>
      <c r="I102" s="1"/>
    </row>
    <row r="103">
      <c r="B103" s="22" t="s">
        <v>17</v>
      </c>
      <c r="C103" s="4"/>
      <c r="D103" s="4"/>
      <c r="E103" s="4"/>
      <c r="F103" s="5"/>
      <c r="G103" s="16">
        <f>E114+G60-SUMIF(C105:C107,"Reimbursement",E105:E107)</f>
        <v>0</v>
      </c>
      <c r="H103" s="5"/>
    </row>
    <row r="104">
      <c r="B104" s="9" t="s">
        <v>2</v>
      </c>
      <c r="C104" s="23" t="s">
        <v>18</v>
      </c>
      <c r="D104" s="20" t="s">
        <v>4</v>
      </c>
      <c r="E104" s="9" t="s">
        <v>5</v>
      </c>
      <c r="F104" s="9" t="s">
        <v>6</v>
      </c>
      <c r="G104" s="24" t="s">
        <v>19</v>
      </c>
      <c r="H104" s="5"/>
    </row>
    <row r="105">
      <c r="B105" s="12">
        <v>1.0</v>
      </c>
      <c r="C105" s="25"/>
      <c r="D105" s="12"/>
      <c r="E105" s="13"/>
      <c r="F105" s="13"/>
      <c r="G105" s="26">
        <f>E120+G62</f>
        <v>0</v>
      </c>
      <c r="H105" s="5"/>
    </row>
    <row r="106">
      <c r="B106" s="12">
        <v>2.0</v>
      </c>
      <c r="C106" s="28"/>
      <c r="D106" s="12"/>
      <c r="E106" s="12"/>
      <c r="F106" s="12"/>
      <c r="G106" s="27"/>
      <c r="H106" s="8"/>
    </row>
    <row r="107">
      <c r="B107" s="12">
        <v>3.0</v>
      </c>
      <c r="C107" s="28"/>
      <c r="D107" s="12"/>
      <c r="E107" s="12"/>
      <c r="F107" s="12"/>
      <c r="G107" s="29"/>
      <c r="H107" s="30"/>
    </row>
    <row r="108">
      <c r="B108" s="20" t="s">
        <v>15</v>
      </c>
      <c r="C108" s="4"/>
      <c r="D108" s="5"/>
      <c r="E108" s="9">
        <f>SUM(E105:E107)</f>
        <v>0</v>
      </c>
      <c r="F108" s="12"/>
      <c r="G108" s="29"/>
      <c r="H108" s="30"/>
    </row>
    <row r="109">
      <c r="B109" s="31" t="s">
        <v>20</v>
      </c>
      <c r="C109" s="4"/>
      <c r="D109" s="4"/>
      <c r="E109" s="4"/>
      <c r="F109" s="5"/>
      <c r="G109" s="29"/>
      <c r="H109" s="30"/>
    </row>
    <row r="110">
      <c r="B110" s="9" t="s">
        <v>2</v>
      </c>
      <c r="C110" s="23" t="s">
        <v>21</v>
      </c>
      <c r="D110" s="20" t="s">
        <v>4</v>
      </c>
      <c r="E110" s="9" t="s">
        <v>5</v>
      </c>
      <c r="F110" s="9" t="s">
        <v>6</v>
      </c>
      <c r="G110" s="29"/>
      <c r="H110" s="30"/>
    </row>
    <row r="111">
      <c r="B111" s="12">
        <v>1.0</v>
      </c>
      <c r="C111" s="28"/>
      <c r="D111" s="12"/>
      <c r="E111" s="12"/>
      <c r="F111" s="12"/>
      <c r="G111" s="29"/>
      <c r="H111" s="30"/>
    </row>
    <row r="112">
      <c r="B112" s="12">
        <v>2.0</v>
      </c>
      <c r="C112" s="13"/>
      <c r="D112" s="12"/>
      <c r="E112" s="12"/>
      <c r="F112" s="12"/>
      <c r="G112" s="29"/>
      <c r="H112" s="30"/>
    </row>
    <row r="113">
      <c r="B113" s="12">
        <v>3.0</v>
      </c>
      <c r="C113" s="13"/>
      <c r="D113" s="12"/>
      <c r="E113" s="12"/>
      <c r="F113" s="12"/>
      <c r="G113" s="29"/>
      <c r="H113" s="30"/>
    </row>
    <row r="114">
      <c r="B114" s="20" t="s">
        <v>15</v>
      </c>
      <c r="C114" s="4"/>
      <c r="D114" s="5"/>
      <c r="E114" s="9">
        <f>SUM(E111:E113)</f>
        <v>0</v>
      </c>
      <c r="F114" s="12"/>
      <c r="G114" s="29"/>
      <c r="H114" s="30"/>
    </row>
    <row r="115">
      <c r="B115" s="32" t="s">
        <v>22</v>
      </c>
      <c r="C115" s="4"/>
      <c r="D115" s="4"/>
      <c r="E115" s="4"/>
      <c r="F115" s="5"/>
      <c r="G115" s="29"/>
      <c r="H115" s="30"/>
    </row>
    <row r="116">
      <c r="B116" s="9" t="s">
        <v>2</v>
      </c>
      <c r="C116" s="23" t="s">
        <v>23</v>
      </c>
      <c r="D116" s="20" t="s">
        <v>4</v>
      </c>
      <c r="E116" s="9" t="s">
        <v>5</v>
      </c>
      <c r="F116" s="9" t="s">
        <v>6</v>
      </c>
      <c r="G116" s="29"/>
      <c r="H116" s="30"/>
    </row>
    <row r="117">
      <c r="B117" s="12">
        <v>1.0</v>
      </c>
      <c r="C117" s="28"/>
      <c r="D117" s="12"/>
      <c r="E117" s="12"/>
      <c r="F117" s="12"/>
      <c r="G117" s="29"/>
      <c r="H117" s="30"/>
    </row>
    <row r="118">
      <c r="B118" s="12">
        <v>2.0</v>
      </c>
      <c r="C118" s="13"/>
      <c r="D118" s="12"/>
      <c r="E118" s="12"/>
      <c r="F118" s="12"/>
      <c r="G118" s="29"/>
      <c r="H118" s="30"/>
    </row>
    <row r="119">
      <c r="B119" s="12">
        <v>3.0</v>
      </c>
      <c r="C119" s="13"/>
      <c r="D119" s="12"/>
      <c r="E119" s="12"/>
      <c r="F119" s="12"/>
      <c r="G119" s="29"/>
      <c r="H119" s="30"/>
    </row>
    <row r="120">
      <c r="B120" s="20" t="s">
        <v>15</v>
      </c>
      <c r="C120" s="4"/>
      <c r="D120" s="5"/>
      <c r="E120" s="9">
        <f>SUM(E117:E119)</f>
        <v>0</v>
      </c>
      <c r="F120" s="12"/>
      <c r="G120" s="29"/>
      <c r="H120" s="30"/>
    </row>
    <row r="121">
      <c r="B121" s="32" t="s">
        <v>24</v>
      </c>
      <c r="C121" s="4"/>
      <c r="D121" s="4"/>
      <c r="E121" s="4"/>
      <c r="F121" s="5"/>
      <c r="G121" s="29"/>
      <c r="H121" s="30"/>
    </row>
    <row r="122">
      <c r="B122" s="9" t="s">
        <v>2</v>
      </c>
      <c r="C122" s="33" t="s">
        <v>25</v>
      </c>
      <c r="D122" s="33" t="s">
        <v>26</v>
      </c>
      <c r="E122" s="9" t="s">
        <v>5</v>
      </c>
      <c r="F122" s="9" t="s">
        <v>6</v>
      </c>
      <c r="G122" s="29"/>
      <c r="H122" s="30"/>
    </row>
    <row r="123">
      <c r="B123" s="12">
        <v>1.0</v>
      </c>
      <c r="C123" s="13"/>
      <c r="D123" s="13"/>
      <c r="E123" s="12"/>
      <c r="F123" s="12"/>
      <c r="G123" s="29"/>
      <c r="H123" s="30"/>
    </row>
    <row r="124">
      <c r="B124" s="12">
        <v>2.0</v>
      </c>
      <c r="C124" s="13"/>
      <c r="D124" s="13"/>
      <c r="E124" s="12"/>
      <c r="F124" s="12"/>
      <c r="G124" s="29"/>
      <c r="H124" s="30"/>
    </row>
    <row r="125">
      <c r="B125" s="12">
        <v>3.0</v>
      </c>
      <c r="C125" s="12"/>
      <c r="D125" s="12"/>
      <c r="E125" s="12"/>
      <c r="F125" s="12"/>
      <c r="G125" s="29"/>
      <c r="H125" s="30"/>
    </row>
    <row r="126">
      <c r="B126" s="12">
        <v>4.0</v>
      </c>
      <c r="C126" s="12"/>
      <c r="D126" s="12"/>
      <c r="E126" s="12"/>
      <c r="F126" s="12"/>
      <c r="G126" s="29"/>
      <c r="H126" s="30"/>
    </row>
    <row r="127">
      <c r="B127" s="12">
        <v>5.0</v>
      </c>
      <c r="C127" s="12"/>
      <c r="D127" s="12"/>
      <c r="E127" s="12"/>
      <c r="F127" s="12"/>
      <c r="G127" s="29"/>
      <c r="H127" s="30"/>
    </row>
    <row r="128">
      <c r="B128" s="12">
        <v>6.0</v>
      </c>
      <c r="C128" s="12"/>
      <c r="D128" s="12"/>
      <c r="E128" s="12"/>
      <c r="F128" s="12"/>
      <c r="G128" s="10"/>
      <c r="H128" s="11"/>
    </row>
    <row r="129">
      <c r="B129" s="34"/>
    </row>
    <row r="131">
      <c r="A131" s="1"/>
      <c r="B131" s="3">
        <v>45781.0</v>
      </c>
      <c r="C131" s="4"/>
      <c r="D131" s="4"/>
      <c r="E131" s="4"/>
      <c r="F131" s="4"/>
      <c r="G131" s="4"/>
      <c r="H131" s="5"/>
    </row>
    <row r="132">
      <c r="B132" s="6" t="s">
        <v>0</v>
      </c>
      <c r="C132" s="4"/>
      <c r="D132" s="4"/>
      <c r="E132" s="4"/>
      <c r="F132" s="5"/>
      <c r="G132" s="7" t="s">
        <v>1</v>
      </c>
      <c r="H132" s="8"/>
    </row>
    <row r="133">
      <c r="B133" s="9" t="s">
        <v>2</v>
      </c>
      <c r="C133" s="9" t="s">
        <v>3</v>
      </c>
      <c r="D133" s="9" t="s">
        <v>4</v>
      </c>
      <c r="E133" s="9" t="s">
        <v>5</v>
      </c>
      <c r="F133" s="9" t="s">
        <v>6</v>
      </c>
      <c r="G133" s="10"/>
      <c r="H133" s="11"/>
    </row>
    <row r="134">
      <c r="B134" s="12">
        <v>1.0</v>
      </c>
      <c r="C134" s="13"/>
      <c r="D134" s="13"/>
      <c r="E134" s="13"/>
      <c r="F134" s="13"/>
      <c r="G134" s="14" t="s">
        <v>7</v>
      </c>
      <c r="H134" s="15">
        <f>H91 - SUMIF(F134:F143, "SR A/C - HDFC", E134:E143)-SUMIF(F160:F162, "SR A/C - HDFC", E160:E162)-SUMIF(F154:F156, "SR A/C - HDFC", E154:E156)+SUMIF(F148:F150, "SR A/C - HDFC", E148:E150)+SUMIF(F166:F171, "SR A/C - HDFC", E166:E171)</f>
        <v>3303.73</v>
      </c>
    </row>
    <row r="135">
      <c r="B135" s="12">
        <v>2.0</v>
      </c>
      <c r="C135" s="13"/>
      <c r="D135" s="13"/>
      <c r="E135" s="13"/>
      <c r="F135" s="13"/>
      <c r="G135" s="14" t="s">
        <v>8</v>
      </c>
      <c r="H135" s="15">
        <f>H92 - SUMIF(F134:F143, "DP A/C - Salary", E134:E143)-SUMIF(F160:F162, "DP A/C - Salary", E160:E162)-SUMIF(F154:F156, "DP A/C - Salary", E154:E156)+SUMIF(F148:F150, "DP A/C - Salary", E148:E150)+SUMIF(F166:F171, "DP A/C - Salary", E166:E171)</f>
        <v>5928</v>
      </c>
    </row>
    <row r="136">
      <c r="B136" s="12">
        <v>3.0</v>
      </c>
      <c r="C136" s="12"/>
      <c r="D136" s="12"/>
      <c r="E136" s="12"/>
      <c r="F136" s="12"/>
      <c r="G136" s="14" t="s">
        <v>9</v>
      </c>
      <c r="H136" s="15">
        <f>H93 - SUMIF(F134:F143, "SR CASH", E134:E143)-SUMIF(F160:F162, "SR CASH", E160:E162)-SUMIF(F154:F156, "SR CASH", E154:E156)+SUMIF(F148:F150, "SR CASH", E148:E150)+SUMIF(F166:F171, "SR CASH", E166:E171)</f>
        <v>1633</v>
      </c>
    </row>
    <row r="137">
      <c r="B137" s="12">
        <v>4.0</v>
      </c>
      <c r="C137" s="12"/>
      <c r="D137" s="12"/>
      <c r="E137" s="12"/>
      <c r="F137" s="12"/>
      <c r="G137" s="14" t="s">
        <v>10</v>
      </c>
      <c r="H137" s="15">
        <f>H94 - SUMIF(F134:F143, "DP CASH", E134:E143)-SUMIF(F160:F162, "DP CASH", E160:E162)-SUMIF(F154:F156, "DP CASH", E154:E156)+SUMIF(F148:F150, "DP CASH", E148:E150)+SUMIF(F166:F171, "DP CASH", E166:E171)</f>
        <v>839</v>
      </c>
    </row>
    <row r="138">
      <c r="B138" s="12">
        <v>5.0</v>
      </c>
      <c r="C138" s="12"/>
      <c r="D138" s="12"/>
      <c r="E138" s="12"/>
      <c r="F138" s="12"/>
      <c r="G138" s="14" t="s">
        <v>11</v>
      </c>
      <c r="H138" s="15">
        <f>H95 - SUMIF(F134:F143, "SR A/C - TDCC", E134:E143)-SUMIF(F160:F162, "SR A/C - TDCC", E160:E162)-SUMIF(F154:F156, "SR A/C - TDCC", E154:E156)+SUMIF(F148:F150, "SR A/C - TDCC", E148:E150)+SUMIF(F166:F171, "SR A/C - TDCC", E166:E171)</f>
        <v>106373.4</v>
      </c>
    </row>
    <row r="139">
      <c r="B139" s="12">
        <v>6.0</v>
      </c>
      <c r="C139" s="12"/>
      <c r="D139" s="12"/>
      <c r="E139" s="12"/>
      <c r="F139" s="12"/>
      <c r="G139" s="14" t="s">
        <v>12</v>
      </c>
      <c r="H139" s="15">
        <f>H96 - SUMIF(F134:F143, "DP A/C - IPPB", E134:E143)-SUMIF(F160:F162, "DP A/C - IPPB", E160:E162)-SUMIF(F154:F156, "DP A/C - IPPB", E154:E156)+SUMIF(F148:F150, "DP A/C - IPPB", E148:E150)+SUMIF(F166:F171, "DP A/C - IPPB", E166:E171)</f>
        <v>50</v>
      </c>
    </row>
    <row r="140">
      <c r="B140" s="12">
        <v>7.0</v>
      </c>
      <c r="C140" s="12"/>
      <c r="D140" s="12"/>
      <c r="E140" s="12"/>
      <c r="F140" s="12"/>
      <c r="G140" s="16"/>
      <c r="H140" s="5"/>
    </row>
    <row r="141">
      <c r="B141" s="12">
        <v>8.0</v>
      </c>
      <c r="C141" s="12"/>
      <c r="D141" s="12"/>
      <c r="E141" s="12"/>
      <c r="F141" s="12"/>
      <c r="G141" s="17" t="s">
        <v>13</v>
      </c>
      <c r="H141" s="5"/>
    </row>
    <row r="142">
      <c r="B142" s="12">
        <v>9.0</v>
      </c>
      <c r="C142" s="12"/>
      <c r="D142" s="12"/>
      <c r="E142" s="12"/>
      <c r="F142" s="12"/>
      <c r="G142" s="18">
        <f>E144+G99</f>
        <v>0</v>
      </c>
      <c r="H142" s="5"/>
    </row>
    <row r="143">
      <c r="B143" s="12">
        <v>10.0</v>
      </c>
      <c r="C143" s="12"/>
      <c r="D143" s="12"/>
      <c r="E143" s="12"/>
      <c r="F143" s="12"/>
      <c r="G143" s="19" t="s">
        <v>14</v>
      </c>
      <c r="H143" s="5"/>
    </row>
    <row r="144">
      <c r="B144" s="20" t="s">
        <v>15</v>
      </c>
      <c r="C144" s="4"/>
      <c r="D144" s="5"/>
      <c r="E144" s="9">
        <f>SUM(E134:E143)</f>
        <v>0</v>
      </c>
      <c r="F144" s="12"/>
      <c r="G144" s="16">
        <f>E151+G101</f>
        <v>0</v>
      </c>
      <c r="H144" s="5"/>
    </row>
    <row r="145">
      <c r="B145" s="16"/>
      <c r="C145" s="4"/>
      <c r="D145" s="4"/>
      <c r="E145" s="4"/>
      <c r="F145" s="5"/>
      <c r="G145" s="21" t="s">
        <v>16</v>
      </c>
      <c r="H145" s="5"/>
      <c r="I145" s="1"/>
    </row>
    <row r="146">
      <c r="B146" s="22" t="s">
        <v>17</v>
      </c>
      <c r="C146" s="4"/>
      <c r="D146" s="4"/>
      <c r="E146" s="4"/>
      <c r="F146" s="5"/>
      <c r="G146" s="16">
        <f>E157+G103-SUMIF(C148:C150,"Reimbursement",E148:E150)</f>
        <v>0</v>
      </c>
      <c r="H146" s="5"/>
    </row>
    <row r="147">
      <c r="B147" s="9" t="s">
        <v>2</v>
      </c>
      <c r="C147" s="23" t="s">
        <v>18</v>
      </c>
      <c r="D147" s="20" t="s">
        <v>4</v>
      </c>
      <c r="E147" s="9" t="s">
        <v>5</v>
      </c>
      <c r="F147" s="9" t="s">
        <v>6</v>
      </c>
      <c r="G147" s="24" t="s">
        <v>19</v>
      </c>
      <c r="H147" s="5"/>
    </row>
    <row r="148">
      <c r="B148" s="12">
        <v>1.0</v>
      </c>
      <c r="C148" s="25"/>
      <c r="D148" s="12"/>
      <c r="E148" s="13"/>
      <c r="F148" s="12"/>
      <c r="G148" s="26">
        <f>E163+G105</f>
        <v>0</v>
      </c>
      <c r="H148" s="5"/>
    </row>
    <row r="149">
      <c r="B149" s="12">
        <v>2.0</v>
      </c>
      <c r="C149" s="28"/>
      <c r="D149" s="12"/>
      <c r="E149" s="12"/>
      <c r="F149" s="12"/>
      <c r="G149" s="27"/>
      <c r="H149" s="8"/>
    </row>
    <row r="150">
      <c r="B150" s="12">
        <v>3.0</v>
      </c>
      <c r="C150" s="28"/>
      <c r="D150" s="12"/>
      <c r="E150" s="12"/>
      <c r="F150" s="12"/>
      <c r="G150" s="29"/>
      <c r="H150" s="30"/>
    </row>
    <row r="151">
      <c r="B151" s="20" t="s">
        <v>15</v>
      </c>
      <c r="C151" s="4"/>
      <c r="D151" s="5"/>
      <c r="E151" s="9">
        <f>SUM(E148:E150)</f>
        <v>0</v>
      </c>
      <c r="F151" s="12"/>
      <c r="G151" s="29"/>
      <c r="H151" s="30"/>
    </row>
    <row r="152">
      <c r="B152" s="31" t="s">
        <v>20</v>
      </c>
      <c r="C152" s="4"/>
      <c r="D152" s="4"/>
      <c r="E152" s="4"/>
      <c r="F152" s="5"/>
      <c r="G152" s="29"/>
      <c r="H152" s="30"/>
    </row>
    <row r="153">
      <c r="B153" s="9" t="s">
        <v>2</v>
      </c>
      <c r="C153" s="23" t="s">
        <v>21</v>
      </c>
      <c r="D153" s="20" t="s">
        <v>4</v>
      </c>
      <c r="E153" s="9" t="s">
        <v>5</v>
      </c>
      <c r="F153" s="9" t="s">
        <v>6</v>
      </c>
      <c r="G153" s="29"/>
      <c r="H153" s="30"/>
    </row>
    <row r="154">
      <c r="B154" s="12">
        <v>1.0</v>
      </c>
      <c r="C154" s="28"/>
      <c r="D154" s="12"/>
      <c r="E154" s="12"/>
      <c r="F154" s="12"/>
      <c r="G154" s="29"/>
      <c r="H154" s="30"/>
    </row>
    <row r="155">
      <c r="B155" s="12">
        <v>2.0</v>
      </c>
      <c r="C155" s="13"/>
      <c r="D155" s="12"/>
      <c r="E155" s="12"/>
      <c r="F155" s="12"/>
      <c r="G155" s="29"/>
      <c r="H155" s="30"/>
    </row>
    <row r="156">
      <c r="B156" s="12">
        <v>3.0</v>
      </c>
      <c r="C156" s="13"/>
      <c r="D156" s="12"/>
      <c r="E156" s="12"/>
      <c r="F156" s="12"/>
      <c r="G156" s="29"/>
      <c r="H156" s="30"/>
    </row>
    <row r="157">
      <c r="B157" s="20" t="s">
        <v>15</v>
      </c>
      <c r="C157" s="4"/>
      <c r="D157" s="5"/>
      <c r="E157" s="9">
        <f>SUM(E154:E156)</f>
        <v>0</v>
      </c>
      <c r="F157" s="12"/>
      <c r="G157" s="29"/>
      <c r="H157" s="30"/>
    </row>
    <row r="158">
      <c r="B158" s="32" t="s">
        <v>22</v>
      </c>
      <c r="C158" s="4"/>
      <c r="D158" s="4"/>
      <c r="E158" s="4"/>
      <c r="F158" s="5"/>
      <c r="G158" s="29"/>
      <c r="H158" s="30"/>
    </row>
    <row r="159">
      <c r="B159" s="9" t="s">
        <v>2</v>
      </c>
      <c r="C159" s="23" t="s">
        <v>23</v>
      </c>
      <c r="D159" s="20" t="s">
        <v>4</v>
      </c>
      <c r="E159" s="9" t="s">
        <v>5</v>
      </c>
      <c r="F159" s="9" t="s">
        <v>6</v>
      </c>
      <c r="G159" s="29"/>
      <c r="H159" s="30"/>
    </row>
    <row r="160">
      <c r="B160" s="12">
        <v>1.0</v>
      </c>
      <c r="C160" s="25"/>
      <c r="D160" s="13"/>
      <c r="E160" s="13"/>
      <c r="F160" s="13"/>
      <c r="G160" s="29"/>
      <c r="H160" s="30"/>
    </row>
    <row r="161">
      <c r="B161" s="12">
        <v>2.0</v>
      </c>
      <c r="C161" s="13"/>
      <c r="D161" s="12"/>
      <c r="E161" s="12"/>
      <c r="F161" s="12"/>
      <c r="G161" s="29"/>
      <c r="H161" s="30"/>
    </row>
    <row r="162">
      <c r="B162" s="12">
        <v>3.0</v>
      </c>
      <c r="C162" s="13"/>
      <c r="D162" s="12"/>
      <c r="E162" s="12"/>
      <c r="F162" s="12"/>
      <c r="G162" s="29"/>
      <c r="H162" s="30"/>
    </row>
    <row r="163">
      <c r="B163" s="20" t="s">
        <v>15</v>
      </c>
      <c r="C163" s="4"/>
      <c r="D163" s="5"/>
      <c r="E163" s="9">
        <f>SUM(E160:E162)</f>
        <v>0</v>
      </c>
      <c r="F163" s="12"/>
      <c r="G163" s="29"/>
      <c r="H163" s="30"/>
    </row>
    <row r="164">
      <c r="B164" s="32" t="s">
        <v>24</v>
      </c>
      <c r="C164" s="4"/>
      <c r="D164" s="4"/>
      <c r="E164" s="4"/>
      <c r="F164" s="5"/>
      <c r="G164" s="29"/>
      <c r="H164" s="30"/>
    </row>
    <row r="165">
      <c r="B165" s="9" t="s">
        <v>2</v>
      </c>
      <c r="C165" s="33" t="s">
        <v>25</v>
      </c>
      <c r="D165" s="33" t="s">
        <v>26</v>
      </c>
      <c r="E165" s="9" t="s">
        <v>5</v>
      </c>
      <c r="F165" s="9" t="s">
        <v>6</v>
      </c>
      <c r="G165" s="29"/>
      <c r="H165" s="30"/>
    </row>
    <row r="166">
      <c r="B166" s="12">
        <v>1.0</v>
      </c>
      <c r="C166" s="13"/>
      <c r="D166" s="13"/>
      <c r="E166" s="13"/>
      <c r="F166" s="13"/>
      <c r="G166" s="29"/>
      <c r="H166" s="30"/>
    </row>
    <row r="167">
      <c r="B167" s="12">
        <v>2.0</v>
      </c>
      <c r="C167" s="13"/>
      <c r="D167" s="13"/>
      <c r="E167" s="13"/>
      <c r="F167" s="13"/>
      <c r="G167" s="29"/>
      <c r="H167" s="30"/>
    </row>
    <row r="168">
      <c r="B168" s="12">
        <v>3.0</v>
      </c>
      <c r="C168" s="12"/>
      <c r="D168" s="12"/>
      <c r="E168" s="12"/>
      <c r="F168" s="12"/>
      <c r="G168" s="29"/>
      <c r="H168" s="30"/>
    </row>
    <row r="169">
      <c r="B169" s="12">
        <v>4.0</v>
      </c>
      <c r="C169" s="12"/>
      <c r="D169" s="12"/>
      <c r="E169" s="12"/>
      <c r="F169" s="12"/>
      <c r="G169" s="29"/>
      <c r="H169" s="30"/>
    </row>
    <row r="170">
      <c r="B170" s="12">
        <v>5.0</v>
      </c>
      <c r="C170" s="12"/>
      <c r="D170" s="12"/>
      <c r="E170" s="12"/>
      <c r="F170" s="12"/>
      <c r="G170" s="29"/>
      <c r="H170" s="30"/>
    </row>
    <row r="171">
      <c r="B171" s="12">
        <v>6.0</v>
      </c>
      <c r="C171" s="12"/>
      <c r="D171" s="12"/>
      <c r="E171" s="12"/>
      <c r="F171" s="12"/>
      <c r="G171" s="10"/>
      <c r="H171" s="11"/>
    </row>
    <row r="172">
      <c r="B172" s="34"/>
    </row>
    <row r="174">
      <c r="A174" s="1"/>
      <c r="B174" s="3">
        <v>45782.0</v>
      </c>
      <c r="C174" s="4"/>
      <c r="D174" s="4"/>
      <c r="E174" s="4"/>
      <c r="F174" s="4"/>
      <c r="G174" s="4"/>
      <c r="H174" s="5"/>
    </row>
    <row r="175">
      <c r="B175" s="6" t="s">
        <v>0</v>
      </c>
      <c r="C175" s="4"/>
      <c r="D175" s="4"/>
      <c r="E175" s="4"/>
      <c r="F175" s="5"/>
      <c r="G175" s="7" t="s">
        <v>1</v>
      </c>
      <c r="H175" s="8"/>
    </row>
    <row r="176">
      <c r="B176" s="9" t="s">
        <v>2</v>
      </c>
      <c r="C176" s="9" t="s">
        <v>3</v>
      </c>
      <c r="D176" s="9" t="s">
        <v>4</v>
      </c>
      <c r="E176" s="9" t="s">
        <v>5</v>
      </c>
      <c r="F176" s="9" t="s">
        <v>6</v>
      </c>
      <c r="G176" s="10"/>
      <c r="H176" s="11"/>
    </row>
    <row r="177">
      <c r="B177" s="12">
        <v>1.0</v>
      </c>
      <c r="C177" s="13"/>
      <c r="D177" s="13"/>
      <c r="E177" s="13"/>
      <c r="F177" s="12"/>
      <c r="G177" s="14" t="s">
        <v>7</v>
      </c>
      <c r="H177" s="15">
        <f>H134 - SUMIF(F177:F186, "SR A/C - HDFC", E177:E186)-SUMIF(F203:F205, "SR A/C - HDFC", E203:E205)-SUMIF(F197:F199, "SR A/C - HDFC", E197:E199)+SUMIF(F191:F193, "SR A/C - HDFC", E191:E193)+SUMIF(F209:F214, "SR A/C - HDFC", E209:E214)</f>
        <v>3303.73</v>
      </c>
    </row>
    <row r="178">
      <c r="B178" s="12">
        <v>2.0</v>
      </c>
      <c r="C178" s="13"/>
      <c r="D178" s="13"/>
      <c r="E178" s="13"/>
      <c r="F178" s="13"/>
      <c r="G178" s="14" t="s">
        <v>8</v>
      </c>
      <c r="H178" s="15">
        <f>H135 - SUMIF(F177:F186, "DP A/C - Salary", E177:E186)-SUMIF(F203:F205, "DP A/C - Salary", E203:E205)-SUMIF(F197:F199, "DP A/C - Salary", E197:E199)+SUMIF(F191:F193, "DP A/C - Salary", E191:E193)+SUMIF(F209:F214, "DP A/C - Salary", E209:E214)</f>
        <v>5928</v>
      </c>
    </row>
    <row r="179">
      <c r="B179" s="12">
        <v>3.0</v>
      </c>
      <c r="C179" s="12"/>
      <c r="D179" s="12"/>
      <c r="E179" s="12"/>
      <c r="F179" s="12"/>
      <c r="G179" s="14" t="s">
        <v>9</v>
      </c>
      <c r="H179" s="15">
        <f>H136 - SUMIF(F177:F186, "SR CASH", E177:E186)-SUMIF(F203:F205, "SR CASH", E203:E205)-SUMIF(F197:F199, "SR CASH", E197:E199)+SUMIF(F191:F193, "SR CASH", E191:E193)+SUMIF(F209:F214, "SR CASH", E209:E214)</f>
        <v>1633</v>
      </c>
    </row>
    <row r="180">
      <c r="B180" s="12">
        <v>4.0</v>
      </c>
      <c r="C180" s="12"/>
      <c r="D180" s="12"/>
      <c r="E180" s="12"/>
      <c r="F180" s="12"/>
      <c r="G180" s="14" t="s">
        <v>10</v>
      </c>
      <c r="H180" s="15">
        <f>H137 - SUMIF(F177:F186, "DP CASH", E177:E186)-SUMIF(F203:F205, "DP CASH", E203:E205)-SUMIF(F197:F199, "DP CASH", E197:E199)+SUMIF(F191:F193, "DP CASH", E191:E193)+SUMIF(F209:F214, "DP CASH", E209:E214)</f>
        <v>839</v>
      </c>
    </row>
    <row r="181">
      <c r="B181" s="12">
        <v>5.0</v>
      </c>
      <c r="C181" s="12"/>
      <c r="D181" s="12"/>
      <c r="E181" s="12"/>
      <c r="F181" s="12"/>
      <c r="G181" s="14" t="s">
        <v>11</v>
      </c>
      <c r="H181" s="15">
        <f>H138 - SUMIF(F177:F186, "SR A/C - TDCC", E177:E186)-SUMIF(F203:F205, "SR A/C - TDCC", E203:E205)-SUMIF(F197:F199, "SR A/C - TDCC", E197:E199)+SUMIF(F191:F193, "SR A/C - TDCC", E191:E193)+SUMIF(F209:F214, "SR A/C - TDCC", E209:E214)</f>
        <v>106373.4</v>
      </c>
    </row>
    <row r="182">
      <c r="B182" s="12">
        <v>6.0</v>
      </c>
      <c r="C182" s="12"/>
      <c r="D182" s="12"/>
      <c r="E182" s="12"/>
      <c r="F182" s="12"/>
      <c r="G182" s="14" t="s">
        <v>12</v>
      </c>
      <c r="H182" s="15">
        <f>H139 - SUMIF(F177:F186, "DP A/C - IPPB", E177:E186)-SUMIF(F203:F205, "DP A/C - IPPB", E203:E205)-SUMIF(F197:F199, "DP A/C - IPPB", E197:E199)+SUMIF(F191:F193, "DP A/C - IPPB", E191:E193)+SUMIF(F209:F214, "DP A/C - IPPB", E209:E214)</f>
        <v>50</v>
      </c>
    </row>
    <row r="183">
      <c r="B183" s="12">
        <v>7.0</v>
      </c>
      <c r="C183" s="12"/>
      <c r="D183" s="12"/>
      <c r="E183" s="12"/>
      <c r="F183" s="12"/>
      <c r="G183" s="16"/>
      <c r="H183" s="5"/>
    </row>
    <row r="184">
      <c r="B184" s="12">
        <v>8.0</v>
      </c>
      <c r="C184" s="12"/>
      <c r="D184" s="12"/>
      <c r="E184" s="12"/>
      <c r="F184" s="12"/>
      <c r="G184" s="17" t="s">
        <v>13</v>
      </c>
      <c r="H184" s="5"/>
    </row>
    <row r="185">
      <c r="B185" s="12">
        <v>9.0</v>
      </c>
      <c r="C185" s="12"/>
      <c r="D185" s="12"/>
      <c r="E185" s="12"/>
      <c r="F185" s="12"/>
      <c r="G185" s="18">
        <f>E187+G142</f>
        <v>0</v>
      </c>
      <c r="H185" s="5"/>
    </row>
    <row r="186">
      <c r="B186" s="12">
        <v>10.0</v>
      </c>
      <c r="C186" s="12"/>
      <c r="D186" s="12"/>
      <c r="E186" s="12"/>
      <c r="F186" s="12"/>
      <c r="G186" s="19" t="s">
        <v>14</v>
      </c>
      <c r="H186" s="5"/>
    </row>
    <row r="187">
      <c r="B187" s="20" t="s">
        <v>15</v>
      </c>
      <c r="C187" s="4"/>
      <c r="D187" s="5"/>
      <c r="E187" s="9">
        <f>SUM(E177:E186)</f>
        <v>0</v>
      </c>
      <c r="F187" s="12"/>
      <c r="G187" s="16">
        <f>E194+G144</f>
        <v>0</v>
      </c>
      <c r="H187" s="5"/>
    </row>
    <row r="188">
      <c r="B188" s="16"/>
      <c r="C188" s="4"/>
      <c r="D188" s="4"/>
      <c r="E188" s="4"/>
      <c r="F188" s="5"/>
      <c r="G188" s="21" t="s">
        <v>16</v>
      </c>
      <c r="H188" s="5"/>
      <c r="I188" s="1"/>
    </row>
    <row r="189">
      <c r="B189" s="22" t="s">
        <v>17</v>
      </c>
      <c r="C189" s="4"/>
      <c r="D189" s="4"/>
      <c r="E189" s="4"/>
      <c r="F189" s="5"/>
      <c r="G189" s="16">
        <f>E200+G146-SUMIF(C191:C193,"Reimbursement",E191:E193)</f>
        <v>0</v>
      </c>
      <c r="H189" s="5"/>
    </row>
    <row r="190">
      <c r="B190" s="9" t="s">
        <v>2</v>
      </c>
      <c r="C190" s="23" t="s">
        <v>18</v>
      </c>
      <c r="D190" s="20" t="s">
        <v>4</v>
      </c>
      <c r="E190" s="9" t="s">
        <v>5</v>
      </c>
      <c r="F190" s="9" t="s">
        <v>6</v>
      </c>
      <c r="G190" s="24" t="s">
        <v>19</v>
      </c>
      <c r="H190" s="5"/>
    </row>
    <row r="191">
      <c r="B191" s="12">
        <v>1.0</v>
      </c>
      <c r="C191" s="25"/>
      <c r="D191" s="12"/>
      <c r="E191" s="13"/>
      <c r="F191" s="13"/>
      <c r="G191" s="26">
        <f>E206+G148</f>
        <v>0</v>
      </c>
      <c r="H191" s="5"/>
    </row>
    <row r="192">
      <c r="B192" s="12">
        <v>2.0</v>
      </c>
      <c r="C192" s="28"/>
      <c r="D192" s="12"/>
      <c r="E192" s="12"/>
      <c r="F192" s="12"/>
      <c r="G192" s="27"/>
      <c r="H192" s="8"/>
    </row>
    <row r="193">
      <c r="B193" s="12">
        <v>3.0</v>
      </c>
      <c r="C193" s="28"/>
      <c r="D193" s="12"/>
      <c r="E193" s="12"/>
      <c r="F193" s="12"/>
      <c r="G193" s="29"/>
      <c r="H193" s="30"/>
    </row>
    <row r="194">
      <c r="B194" s="20" t="s">
        <v>15</v>
      </c>
      <c r="C194" s="4"/>
      <c r="D194" s="5"/>
      <c r="E194" s="9">
        <f>SUM(E191:E193)</f>
        <v>0</v>
      </c>
      <c r="F194" s="12"/>
      <c r="G194" s="29"/>
      <c r="H194" s="30"/>
    </row>
    <row r="195">
      <c r="B195" s="31" t="s">
        <v>20</v>
      </c>
      <c r="C195" s="4"/>
      <c r="D195" s="4"/>
      <c r="E195" s="4"/>
      <c r="F195" s="5"/>
      <c r="G195" s="29"/>
      <c r="H195" s="30"/>
    </row>
    <row r="196">
      <c r="B196" s="9" t="s">
        <v>2</v>
      </c>
      <c r="C196" s="23" t="s">
        <v>21</v>
      </c>
      <c r="D196" s="20" t="s">
        <v>4</v>
      </c>
      <c r="E196" s="9" t="s">
        <v>5</v>
      </c>
      <c r="F196" s="9" t="s">
        <v>6</v>
      </c>
      <c r="G196" s="29"/>
      <c r="H196" s="30"/>
    </row>
    <row r="197">
      <c r="B197" s="12">
        <v>1.0</v>
      </c>
      <c r="C197" s="28"/>
      <c r="D197" s="12"/>
      <c r="E197" s="12"/>
      <c r="F197" s="12"/>
      <c r="G197" s="29"/>
      <c r="H197" s="30"/>
    </row>
    <row r="198">
      <c r="B198" s="12">
        <v>2.0</v>
      </c>
      <c r="C198" s="13"/>
      <c r="D198" s="12"/>
      <c r="E198" s="12"/>
      <c r="F198" s="12"/>
      <c r="G198" s="29"/>
      <c r="H198" s="30"/>
    </row>
    <row r="199">
      <c r="B199" s="12">
        <v>3.0</v>
      </c>
      <c r="C199" s="13"/>
      <c r="D199" s="12"/>
      <c r="E199" s="12"/>
      <c r="F199" s="12"/>
      <c r="G199" s="29"/>
      <c r="H199" s="30"/>
    </row>
    <row r="200">
      <c r="B200" s="20" t="s">
        <v>15</v>
      </c>
      <c r="C200" s="4"/>
      <c r="D200" s="5"/>
      <c r="E200" s="9">
        <f>SUM(E197:E199)</f>
        <v>0</v>
      </c>
      <c r="F200" s="12"/>
      <c r="G200" s="29"/>
      <c r="H200" s="30"/>
    </row>
    <row r="201">
      <c r="B201" s="32" t="s">
        <v>22</v>
      </c>
      <c r="C201" s="4"/>
      <c r="D201" s="4"/>
      <c r="E201" s="4"/>
      <c r="F201" s="5"/>
      <c r="G201" s="29"/>
      <c r="H201" s="30"/>
    </row>
    <row r="202">
      <c r="B202" s="9" t="s">
        <v>2</v>
      </c>
      <c r="C202" s="23" t="s">
        <v>23</v>
      </c>
      <c r="D202" s="20" t="s">
        <v>4</v>
      </c>
      <c r="E202" s="9" t="s">
        <v>5</v>
      </c>
      <c r="F202" s="9" t="s">
        <v>6</v>
      </c>
      <c r="G202" s="29"/>
      <c r="H202" s="30"/>
    </row>
    <row r="203">
      <c r="B203" s="12">
        <v>1.0</v>
      </c>
      <c r="C203" s="28"/>
      <c r="D203" s="12"/>
      <c r="E203" s="12"/>
      <c r="F203" s="12"/>
      <c r="G203" s="29"/>
      <c r="H203" s="30"/>
    </row>
    <row r="204">
      <c r="B204" s="12">
        <v>2.0</v>
      </c>
      <c r="C204" s="13"/>
      <c r="D204" s="12"/>
      <c r="E204" s="12"/>
      <c r="F204" s="12"/>
      <c r="G204" s="29"/>
      <c r="H204" s="30"/>
    </row>
    <row r="205">
      <c r="B205" s="12">
        <v>3.0</v>
      </c>
      <c r="C205" s="13"/>
      <c r="D205" s="12"/>
      <c r="E205" s="12"/>
      <c r="F205" s="12"/>
      <c r="G205" s="29"/>
      <c r="H205" s="30"/>
    </row>
    <row r="206">
      <c r="B206" s="20" t="s">
        <v>15</v>
      </c>
      <c r="C206" s="4"/>
      <c r="D206" s="5"/>
      <c r="E206" s="9">
        <f>SUM(E203:E205)</f>
        <v>0</v>
      </c>
      <c r="F206" s="12"/>
      <c r="G206" s="29"/>
      <c r="H206" s="30"/>
    </row>
    <row r="207">
      <c r="B207" s="32" t="s">
        <v>24</v>
      </c>
      <c r="C207" s="4"/>
      <c r="D207" s="4"/>
      <c r="E207" s="4"/>
      <c r="F207" s="5"/>
      <c r="G207" s="29"/>
      <c r="H207" s="30"/>
    </row>
    <row r="208">
      <c r="B208" s="9" t="s">
        <v>2</v>
      </c>
      <c r="C208" s="33" t="s">
        <v>25</v>
      </c>
      <c r="D208" s="33" t="s">
        <v>26</v>
      </c>
      <c r="E208" s="9" t="s">
        <v>5</v>
      </c>
      <c r="F208" s="9" t="s">
        <v>6</v>
      </c>
      <c r="G208" s="29"/>
      <c r="H208" s="30"/>
    </row>
    <row r="209">
      <c r="B209" s="12">
        <v>1.0</v>
      </c>
      <c r="C209" s="13"/>
      <c r="D209" s="13"/>
      <c r="E209" s="13"/>
      <c r="F209" s="13"/>
      <c r="G209" s="29"/>
      <c r="H209" s="30"/>
    </row>
    <row r="210">
      <c r="B210" s="12">
        <v>2.0</v>
      </c>
      <c r="C210" s="13"/>
      <c r="D210" s="13"/>
      <c r="E210" s="13"/>
      <c r="F210" s="13"/>
      <c r="G210" s="29"/>
      <c r="H210" s="30"/>
    </row>
    <row r="211">
      <c r="B211" s="12">
        <v>3.0</v>
      </c>
      <c r="C211" s="12"/>
      <c r="D211" s="12"/>
      <c r="E211" s="12"/>
      <c r="F211" s="12"/>
      <c r="G211" s="29"/>
      <c r="H211" s="30"/>
    </row>
    <row r="212">
      <c r="B212" s="12">
        <v>4.0</v>
      </c>
      <c r="C212" s="12"/>
      <c r="D212" s="12"/>
      <c r="E212" s="12"/>
      <c r="F212" s="12"/>
      <c r="G212" s="29"/>
      <c r="H212" s="30"/>
    </row>
    <row r="213">
      <c r="B213" s="12">
        <v>5.0</v>
      </c>
      <c r="C213" s="12"/>
      <c r="D213" s="12"/>
      <c r="E213" s="12"/>
      <c r="F213" s="12"/>
      <c r="G213" s="29"/>
      <c r="H213" s="30"/>
    </row>
    <row r="214">
      <c r="B214" s="12">
        <v>6.0</v>
      </c>
      <c r="C214" s="12"/>
      <c r="D214" s="12"/>
      <c r="E214" s="12"/>
      <c r="F214" s="12"/>
      <c r="G214" s="10"/>
      <c r="H214" s="11"/>
    </row>
    <row r="215">
      <c r="B215" s="34"/>
    </row>
    <row r="217">
      <c r="A217" s="1"/>
      <c r="B217" s="3">
        <v>45783.0</v>
      </c>
      <c r="C217" s="4"/>
      <c r="D217" s="4"/>
      <c r="E217" s="4"/>
      <c r="F217" s="4"/>
      <c r="G217" s="4"/>
      <c r="H217" s="5"/>
    </row>
    <row r="218">
      <c r="B218" s="6" t="s">
        <v>0</v>
      </c>
      <c r="C218" s="4"/>
      <c r="D218" s="4"/>
      <c r="E218" s="4"/>
      <c r="F218" s="5"/>
      <c r="G218" s="7" t="s">
        <v>1</v>
      </c>
      <c r="H218" s="8"/>
    </row>
    <row r="219">
      <c r="B219" s="9" t="s">
        <v>2</v>
      </c>
      <c r="C219" s="9" t="s">
        <v>3</v>
      </c>
      <c r="D219" s="9" t="s">
        <v>4</v>
      </c>
      <c r="E219" s="9" t="s">
        <v>5</v>
      </c>
      <c r="F219" s="9" t="s">
        <v>6</v>
      </c>
      <c r="G219" s="10"/>
      <c r="H219" s="11"/>
    </row>
    <row r="220">
      <c r="B220" s="12">
        <v>1.0</v>
      </c>
      <c r="C220" s="13"/>
      <c r="D220" s="13"/>
      <c r="E220" s="13"/>
      <c r="F220" s="12"/>
      <c r="G220" s="14" t="s">
        <v>7</v>
      </c>
      <c r="H220" s="15">
        <f>H177 - SUMIF(F220:F229, "SR A/C - HDFC", E220:E229)-SUMIF(F246:F248, "SR A/C - HDFC", E246:E248)-SUMIF(F240:F242, "SR A/C - HDFC", E240:E242)+SUMIF(F234:F236, "SR A/C - HDFC", E234:E236)+SUMIF(F252:F257, "SR A/C - HDFC", E252:E257)</f>
        <v>3303.73</v>
      </c>
    </row>
    <row r="221">
      <c r="B221" s="12">
        <v>2.0</v>
      </c>
      <c r="C221" s="13"/>
      <c r="D221" s="13"/>
      <c r="E221" s="13"/>
      <c r="F221" s="13"/>
      <c r="G221" s="14" t="s">
        <v>8</v>
      </c>
      <c r="H221" s="15">
        <f>H178 - SUMIF(F220:F229, "DP A/C - Salary", E220:E229)-SUMIF(F246:F248, "DP A/C - Salary", E246:E248)-SUMIF(F240:F242, "DP A/C - Salary", E240:E242)+SUMIF(F234:F236, "DP A/C - Salary", E234:E236)+SUMIF(F252:F257, "DP A/C - Salary", E252:E257)</f>
        <v>5928</v>
      </c>
    </row>
    <row r="222">
      <c r="B222" s="12">
        <v>3.0</v>
      </c>
      <c r="C222" s="13"/>
      <c r="D222" s="13"/>
      <c r="E222" s="13"/>
      <c r="F222" s="13"/>
      <c r="G222" s="14" t="s">
        <v>9</v>
      </c>
      <c r="H222" s="15">
        <f>H179 - SUMIF(F220:F229, "SR CASH", E220:E229)-SUMIF(F246:F248, "SR CASH", E246:E248)-SUMIF(F240:F242, "SR CASH", E240:E242)+SUMIF(F234:F236, "SR CASH", E234:E236)+SUMIF(F252:F257, "SR CASH", E252:E257)</f>
        <v>1633</v>
      </c>
    </row>
    <row r="223">
      <c r="B223" s="12">
        <v>4.0</v>
      </c>
      <c r="C223" s="12"/>
      <c r="D223" s="12"/>
      <c r="E223" s="12"/>
      <c r="F223" s="12"/>
      <c r="G223" s="14" t="s">
        <v>10</v>
      </c>
      <c r="H223" s="15">
        <f>H180 - SUMIF(F220:F229, "DP CASH", E220:E229)-SUMIF(F246:F248, "DP CASH", E246:E248)-SUMIF(F240:F242, "DP CASH", E240:E242)+SUMIF(F234:F236, "DP CASH", E234:E236)+SUMIF(F252:F257, "DP CASH", E252:E257)</f>
        <v>839</v>
      </c>
    </row>
    <row r="224">
      <c r="B224" s="12">
        <v>5.0</v>
      </c>
      <c r="C224" s="12"/>
      <c r="D224" s="12"/>
      <c r="E224" s="12"/>
      <c r="F224" s="12"/>
      <c r="G224" s="14" t="s">
        <v>11</v>
      </c>
      <c r="H224" s="15">
        <f>H181 - SUMIF(F220:F229, "SR A/C - TDCC", E220:E229)-SUMIF(F246:F248, "SR A/C - TDCC", E246:E248)-SUMIF(F240:F242, "SR A/C - TDCC", E240:E242)+SUMIF(F234:F236, "SR A/C - TDCC", E234:E236)+SUMIF(F252:F257, "SR A/C - TDCC", E252:E257)</f>
        <v>106373.4</v>
      </c>
    </row>
    <row r="225">
      <c r="B225" s="12">
        <v>6.0</v>
      </c>
      <c r="C225" s="12"/>
      <c r="D225" s="12"/>
      <c r="E225" s="12"/>
      <c r="F225" s="12"/>
      <c r="G225" s="14" t="s">
        <v>12</v>
      </c>
      <c r="H225" s="15">
        <f>H182 - SUMIF(F220:F229, "DP A/C - IPPB", E220:E229)-SUMIF(F246:F248, "DP A/C - IPPB", E246:E248)-SUMIF(F240:F242, "DP A/C - IPPB", E240:E242)+SUMIF(F234:F236, "DP A/C - IPPB", E234:E236)+SUMIF(F252:F257, "DP A/C - IPPB", E252:E257)</f>
        <v>50</v>
      </c>
    </row>
    <row r="226">
      <c r="B226" s="12">
        <v>7.0</v>
      </c>
      <c r="C226" s="12"/>
      <c r="D226" s="12"/>
      <c r="E226" s="12"/>
      <c r="F226" s="12"/>
      <c r="G226" s="16"/>
      <c r="H226" s="5"/>
    </row>
    <row r="227">
      <c r="B227" s="12">
        <v>8.0</v>
      </c>
      <c r="C227" s="12"/>
      <c r="D227" s="12"/>
      <c r="E227" s="12"/>
      <c r="F227" s="12"/>
      <c r="G227" s="17" t="s">
        <v>13</v>
      </c>
      <c r="H227" s="5"/>
    </row>
    <row r="228">
      <c r="B228" s="12">
        <v>9.0</v>
      </c>
      <c r="C228" s="12"/>
      <c r="D228" s="12"/>
      <c r="E228" s="12"/>
      <c r="F228" s="12"/>
      <c r="G228" s="18">
        <f>E230+G185</f>
        <v>0</v>
      </c>
      <c r="H228" s="5"/>
    </row>
    <row r="229">
      <c r="B229" s="12">
        <v>10.0</v>
      </c>
      <c r="C229" s="12"/>
      <c r="D229" s="12"/>
      <c r="E229" s="12"/>
      <c r="F229" s="12"/>
      <c r="G229" s="19" t="s">
        <v>14</v>
      </c>
      <c r="H229" s="5"/>
    </row>
    <row r="230">
      <c r="B230" s="20" t="s">
        <v>15</v>
      </c>
      <c r="C230" s="4"/>
      <c r="D230" s="5"/>
      <c r="E230" s="9">
        <f>SUM(E220:E229)</f>
        <v>0</v>
      </c>
      <c r="F230" s="12"/>
      <c r="G230" s="16">
        <f>E237+G187</f>
        <v>0</v>
      </c>
      <c r="H230" s="5"/>
    </row>
    <row r="231">
      <c r="B231" s="16"/>
      <c r="C231" s="4"/>
      <c r="D231" s="4"/>
      <c r="E231" s="4"/>
      <c r="F231" s="5"/>
      <c r="G231" s="21" t="s">
        <v>16</v>
      </c>
      <c r="H231" s="5"/>
      <c r="I231" s="1"/>
    </row>
    <row r="232">
      <c r="B232" s="22" t="s">
        <v>17</v>
      </c>
      <c r="C232" s="4"/>
      <c r="D232" s="4"/>
      <c r="E232" s="4"/>
      <c r="F232" s="5"/>
      <c r="G232" s="16">
        <f>E243+G189-SUMIF(C234:C236,"Reimbursement",E234:E236)</f>
        <v>0</v>
      </c>
      <c r="H232" s="5"/>
    </row>
    <row r="233">
      <c r="B233" s="9" t="s">
        <v>2</v>
      </c>
      <c r="C233" s="23" t="s">
        <v>18</v>
      </c>
      <c r="D233" s="20" t="s">
        <v>4</v>
      </c>
      <c r="E233" s="9" t="s">
        <v>5</v>
      </c>
      <c r="F233" s="9" t="s">
        <v>6</v>
      </c>
      <c r="G233" s="24" t="s">
        <v>19</v>
      </c>
      <c r="H233" s="5"/>
    </row>
    <row r="234">
      <c r="B234" s="12">
        <v>1.0</v>
      </c>
      <c r="C234" s="25"/>
      <c r="D234" s="13"/>
      <c r="E234" s="13"/>
      <c r="F234" s="13"/>
      <c r="G234" s="26">
        <f>E249+G191</f>
        <v>0</v>
      </c>
      <c r="H234" s="5"/>
    </row>
    <row r="235">
      <c r="B235" s="12">
        <v>2.0</v>
      </c>
      <c r="C235" s="28"/>
      <c r="D235" s="12"/>
      <c r="E235" s="12"/>
      <c r="F235" s="12"/>
      <c r="G235" s="27"/>
      <c r="H235" s="8"/>
    </row>
    <row r="236">
      <c r="B236" s="12">
        <v>3.0</v>
      </c>
      <c r="C236" s="28"/>
      <c r="D236" s="12"/>
      <c r="E236" s="12"/>
      <c r="F236" s="12"/>
      <c r="G236" s="29"/>
      <c r="H236" s="30"/>
    </row>
    <row r="237">
      <c r="B237" s="20" t="s">
        <v>15</v>
      </c>
      <c r="C237" s="4"/>
      <c r="D237" s="5"/>
      <c r="E237" s="9">
        <f>SUM(E234:E236)</f>
        <v>0</v>
      </c>
      <c r="F237" s="12"/>
      <c r="G237" s="29"/>
      <c r="H237" s="30"/>
    </row>
    <row r="238">
      <c r="B238" s="31" t="s">
        <v>20</v>
      </c>
      <c r="C238" s="4"/>
      <c r="D238" s="4"/>
      <c r="E238" s="4"/>
      <c r="F238" s="5"/>
      <c r="G238" s="29"/>
      <c r="H238" s="30"/>
    </row>
    <row r="239">
      <c r="B239" s="9" t="s">
        <v>2</v>
      </c>
      <c r="C239" s="23" t="s">
        <v>21</v>
      </c>
      <c r="D239" s="20" t="s">
        <v>4</v>
      </c>
      <c r="E239" s="9" t="s">
        <v>5</v>
      </c>
      <c r="F239" s="9" t="s">
        <v>6</v>
      </c>
      <c r="G239" s="29"/>
      <c r="H239" s="30"/>
    </row>
    <row r="240">
      <c r="B240" s="12">
        <v>1.0</v>
      </c>
      <c r="C240" s="28"/>
      <c r="D240" s="12"/>
      <c r="E240" s="12"/>
      <c r="F240" s="12"/>
      <c r="G240" s="29"/>
      <c r="H240" s="30"/>
    </row>
    <row r="241">
      <c r="B241" s="12">
        <v>2.0</v>
      </c>
      <c r="C241" s="13"/>
      <c r="D241" s="12"/>
      <c r="E241" s="12"/>
      <c r="F241" s="12"/>
      <c r="G241" s="29"/>
      <c r="H241" s="30"/>
    </row>
    <row r="242">
      <c r="B242" s="12">
        <v>3.0</v>
      </c>
      <c r="C242" s="13"/>
      <c r="D242" s="12"/>
      <c r="E242" s="12"/>
      <c r="F242" s="12"/>
      <c r="G242" s="29"/>
      <c r="H242" s="30"/>
    </row>
    <row r="243">
      <c r="B243" s="20" t="s">
        <v>15</v>
      </c>
      <c r="C243" s="4"/>
      <c r="D243" s="5"/>
      <c r="E243" s="9">
        <f>SUM(E240:E242)</f>
        <v>0</v>
      </c>
      <c r="F243" s="12"/>
      <c r="G243" s="29"/>
      <c r="H243" s="30"/>
    </row>
    <row r="244">
      <c r="B244" s="32" t="s">
        <v>22</v>
      </c>
      <c r="C244" s="4"/>
      <c r="D244" s="4"/>
      <c r="E244" s="4"/>
      <c r="F244" s="5"/>
      <c r="G244" s="29"/>
      <c r="H244" s="30"/>
    </row>
    <row r="245">
      <c r="B245" s="9" t="s">
        <v>2</v>
      </c>
      <c r="C245" s="23" t="s">
        <v>23</v>
      </c>
      <c r="D245" s="20" t="s">
        <v>4</v>
      </c>
      <c r="E245" s="9" t="s">
        <v>5</v>
      </c>
      <c r="F245" s="9" t="s">
        <v>6</v>
      </c>
      <c r="G245" s="29"/>
      <c r="H245" s="30"/>
    </row>
    <row r="246">
      <c r="B246" s="12">
        <v>1.0</v>
      </c>
      <c r="C246" s="25"/>
      <c r="D246" s="13"/>
      <c r="E246" s="13"/>
      <c r="F246" s="13"/>
      <c r="G246" s="29"/>
      <c r="H246" s="30"/>
    </row>
    <row r="247">
      <c r="B247" s="12">
        <v>2.0</v>
      </c>
      <c r="C247" s="13"/>
      <c r="D247" s="12"/>
      <c r="E247" s="12"/>
      <c r="F247" s="12"/>
      <c r="G247" s="29"/>
      <c r="H247" s="30"/>
    </row>
    <row r="248">
      <c r="B248" s="12">
        <v>3.0</v>
      </c>
      <c r="C248" s="13"/>
      <c r="D248" s="12"/>
      <c r="E248" s="12"/>
      <c r="F248" s="12"/>
      <c r="G248" s="29"/>
      <c r="H248" s="30"/>
    </row>
    <row r="249">
      <c r="B249" s="20" t="s">
        <v>15</v>
      </c>
      <c r="C249" s="4"/>
      <c r="D249" s="5"/>
      <c r="E249" s="9">
        <f>SUM(E246:E248)</f>
        <v>0</v>
      </c>
      <c r="F249" s="12"/>
      <c r="G249" s="29"/>
      <c r="H249" s="30"/>
    </row>
    <row r="250">
      <c r="B250" s="32" t="s">
        <v>24</v>
      </c>
      <c r="C250" s="4"/>
      <c r="D250" s="4"/>
      <c r="E250" s="4"/>
      <c r="F250" s="5"/>
      <c r="G250" s="29"/>
      <c r="H250" s="30"/>
    </row>
    <row r="251">
      <c r="B251" s="9" t="s">
        <v>2</v>
      </c>
      <c r="C251" s="33" t="s">
        <v>25</v>
      </c>
      <c r="D251" s="33" t="s">
        <v>26</v>
      </c>
      <c r="E251" s="9" t="s">
        <v>5</v>
      </c>
      <c r="F251" s="9" t="s">
        <v>6</v>
      </c>
      <c r="G251" s="29"/>
      <c r="H251" s="30"/>
    </row>
    <row r="252">
      <c r="B252" s="12">
        <v>1.0</v>
      </c>
      <c r="C252" s="13"/>
      <c r="D252" s="13"/>
      <c r="E252" s="13"/>
      <c r="F252" s="13"/>
      <c r="G252" s="29"/>
      <c r="H252" s="30"/>
    </row>
    <row r="253">
      <c r="B253" s="12">
        <v>2.0</v>
      </c>
      <c r="C253" s="13"/>
      <c r="D253" s="13"/>
      <c r="E253" s="13"/>
      <c r="F253" s="13"/>
      <c r="G253" s="29"/>
      <c r="H253" s="30"/>
    </row>
    <row r="254">
      <c r="B254" s="12">
        <v>3.0</v>
      </c>
      <c r="C254" s="13"/>
      <c r="D254" s="13"/>
      <c r="E254" s="13"/>
      <c r="F254" s="13"/>
      <c r="G254" s="29"/>
      <c r="H254" s="30"/>
    </row>
    <row r="255">
      <c r="B255" s="12">
        <v>4.0</v>
      </c>
      <c r="C255" s="13"/>
      <c r="D255" s="13"/>
      <c r="E255" s="13"/>
      <c r="F255" s="13"/>
      <c r="G255" s="29"/>
      <c r="H255" s="30"/>
    </row>
    <row r="256">
      <c r="B256" s="12">
        <v>5.0</v>
      </c>
      <c r="C256" s="12"/>
      <c r="D256" s="12"/>
      <c r="E256" s="12"/>
      <c r="F256" s="12"/>
      <c r="G256" s="29"/>
      <c r="H256" s="30"/>
    </row>
    <row r="257">
      <c r="B257" s="12">
        <v>6.0</v>
      </c>
      <c r="C257" s="12"/>
      <c r="D257" s="12"/>
      <c r="E257" s="12"/>
      <c r="F257" s="12"/>
      <c r="G257" s="10"/>
      <c r="H257" s="11"/>
    </row>
    <row r="258">
      <c r="B258" s="34"/>
    </row>
    <row r="260">
      <c r="A260" s="1"/>
      <c r="B260" s="3">
        <v>45784.0</v>
      </c>
      <c r="C260" s="4"/>
      <c r="D260" s="4"/>
      <c r="E260" s="4"/>
      <c r="F260" s="4"/>
      <c r="G260" s="4"/>
      <c r="H260" s="5"/>
    </row>
    <row r="261">
      <c r="B261" s="6" t="s">
        <v>0</v>
      </c>
      <c r="C261" s="4"/>
      <c r="D261" s="4"/>
      <c r="E261" s="4"/>
      <c r="F261" s="5"/>
      <c r="G261" s="7" t="s">
        <v>1</v>
      </c>
      <c r="H261" s="8"/>
    </row>
    <row r="262">
      <c r="B262" s="9" t="s">
        <v>2</v>
      </c>
      <c r="C262" s="9" t="s">
        <v>3</v>
      </c>
      <c r="D262" s="9" t="s">
        <v>4</v>
      </c>
      <c r="E262" s="9" t="s">
        <v>5</v>
      </c>
      <c r="F262" s="9" t="s">
        <v>6</v>
      </c>
      <c r="G262" s="10"/>
      <c r="H262" s="11"/>
    </row>
    <row r="263">
      <c r="B263" s="12">
        <v>1.0</v>
      </c>
      <c r="C263" s="13"/>
      <c r="D263" s="13"/>
      <c r="E263" s="13"/>
      <c r="F263" s="12"/>
      <c r="G263" s="14" t="s">
        <v>7</v>
      </c>
      <c r="H263" s="15">
        <f>H220 - SUMIF(F263:F272, "SR A/C - HDFC", E263:E272)-SUMIF(F289:F291, "SR A/C - HDFC", E289:E291)-SUMIF(F283:F285, "SR A/C - HDFC", E283:E285)+SUMIF(F277:F279, "SR A/C - HDFC", E277:E279)+SUMIF(F295:F300, "SR A/C - HDFC", E295:E300)</f>
        <v>3303.73</v>
      </c>
    </row>
    <row r="264">
      <c r="B264" s="12">
        <v>2.0</v>
      </c>
      <c r="C264" s="13"/>
      <c r="D264" s="13"/>
      <c r="E264" s="13"/>
      <c r="F264" s="12"/>
      <c r="G264" s="14" t="s">
        <v>8</v>
      </c>
      <c r="H264" s="15">
        <f>H221 - SUMIF(F263:F272, "DP A/C - Salary", E263:E272)-SUMIF(F289:F291, "DP A/C - Salary", E289:E291)-SUMIF(F283:F285, "DP A/C - Salary", E283:E285)+SUMIF(F277:F279, "DP A/C - Salary", E277:E279)+SUMIF(F295:F300, "DP A/C - Salary", E295:E300)</f>
        <v>5928</v>
      </c>
    </row>
    <row r="265">
      <c r="B265" s="12">
        <v>3.0</v>
      </c>
      <c r="C265" s="13"/>
      <c r="D265" s="13"/>
      <c r="E265" s="13"/>
      <c r="F265" s="13"/>
      <c r="G265" s="14" t="s">
        <v>9</v>
      </c>
      <c r="H265" s="15">
        <f>H222 - SUMIF(F263:F272, "SR CASH", E263:E272)-SUMIF(F289:F291, "SR CASH", E289:E291)-SUMIF(F283:F285, "SR CASH", E283:E285)+SUMIF(F277:F279, "SR CASH", E277:E279)+SUMIF(F295:F300, "SR CASH", E295:E300)</f>
        <v>1633</v>
      </c>
    </row>
    <row r="266">
      <c r="B266" s="12">
        <v>4.0</v>
      </c>
      <c r="C266" s="13"/>
      <c r="D266" s="13"/>
      <c r="E266" s="13"/>
      <c r="F266" s="12"/>
      <c r="G266" s="14" t="s">
        <v>10</v>
      </c>
      <c r="H266" s="15">
        <f>H223 - SUMIF(F263:F272, "DP CASH", E263:E272)-SUMIF(F289:F291, "DP CASH", E289:E291)-SUMIF(F283:F285, "DP CASH", E283:E285)+SUMIF(F277:F279, "DP CASH", E277:E279)+SUMIF(F295:F300, "DP CASH", E295:E300)</f>
        <v>839</v>
      </c>
    </row>
    <row r="267">
      <c r="B267" s="12">
        <v>5.0</v>
      </c>
      <c r="C267" s="13"/>
      <c r="D267" s="13"/>
      <c r="E267" s="13"/>
      <c r="F267" s="13"/>
      <c r="G267" s="14" t="s">
        <v>11</v>
      </c>
      <c r="H267" s="15">
        <f>H224 - SUMIF(F263:F272, "SR A/C - TDCC", E263:E272)-SUMIF(F289:F291, "SR A/C - TDCC", E289:E291)-SUMIF(F283:F285, "SR A/C - TDCC", E283:E285)+SUMIF(F277:F279, "SR A/C - TDCC", E277:E279)+SUMIF(F295:F300, "SR A/C - TDCC", E295:E300)</f>
        <v>106373.4</v>
      </c>
    </row>
    <row r="268">
      <c r="B268" s="12">
        <v>6.0</v>
      </c>
      <c r="C268" s="13"/>
      <c r="D268" s="13"/>
      <c r="E268" s="13"/>
      <c r="F268" s="13"/>
      <c r="G268" s="14" t="s">
        <v>12</v>
      </c>
      <c r="H268" s="15">
        <f>H225 - SUMIF(F263:F272, "DP A/C - IPPB", E263:E272)-SUMIF(F289:F291, "DP A/C - IPPB", E289:E291)-SUMIF(F283:F285, "DP A/C - IPPB", E283:E285)+SUMIF(F277:F279, "DP A/C - IPPB", E277:E279)+SUMIF(F295:F300, "DP A/C - IPPB", E295:E300)</f>
        <v>50</v>
      </c>
    </row>
    <row r="269">
      <c r="B269" s="12">
        <v>7.0</v>
      </c>
      <c r="C269" s="12"/>
      <c r="D269" s="12"/>
      <c r="E269" s="12"/>
      <c r="F269" s="12"/>
      <c r="G269" s="16"/>
      <c r="H269" s="5"/>
    </row>
    <row r="270">
      <c r="B270" s="12">
        <v>8.0</v>
      </c>
      <c r="C270" s="12"/>
      <c r="D270" s="12"/>
      <c r="E270" s="12"/>
      <c r="F270" s="12"/>
      <c r="G270" s="17" t="s">
        <v>13</v>
      </c>
      <c r="H270" s="5"/>
    </row>
    <row r="271">
      <c r="B271" s="12">
        <v>9.0</v>
      </c>
      <c r="C271" s="12"/>
      <c r="D271" s="12"/>
      <c r="E271" s="12"/>
      <c r="F271" s="12"/>
      <c r="G271" s="18">
        <f>E273+G228</f>
        <v>0</v>
      </c>
      <c r="H271" s="5"/>
    </row>
    <row r="272">
      <c r="B272" s="12">
        <v>10.0</v>
      </c>
      <c r="C272" s="12"/>
      <c r="D272" s="12"/>
      <c r="E272" s="12"/>
      <c r="F272" s="12"/>
      <c r="G272" s="19" t="s">
        <v>14</v>
      </c>
      <c r="H272" s="5"/>
    </row>
    <row r="273">
      <c r="B273" s="20" t="s">
        <v>15</v>
      </c>
      <c r="C273" s="4"/>
      <c r="D273" s="5"/>
      <c r="E273" s="9">
        <f>SUM(E263:E272)</f>
        <v>0</v>
      </c>
      <c r="F273" s="12"/>
      <c r="G273" s="16">
        <f>E280+G230</f>
        <v>0</v>
      </c>
      <c r="H273" s="5"/>
    </row>
    <row r="274">
      <c r="B274" s="16"/>
      <c r="C274" s="4"/>
      <c r="D274" s="4"/>
      <c r="E274" s="4"/>
      <c r="F274" s="5"/>
      <c r="G274" s="21" t="s">
        <v>16</v>
      </c>
      <c r="H274" s="5"/>
      <c r="I274" s="1"/>
    </row>
    <row r="275">
      <c r="B275" s="22" t="s">
        <v>17</v>
      </c>
      <c r="C275" s="4"/>
      <c r="D275" s="4"/>
      <c r="E275" s="4"/>
      <c r="F275" s="5"/>
      <c r="G275" s="16">
        <f>E286+G232-SUMIF(C277:C279,"Reimbursement",E277:E279)</f>
        <v>0</v>
      </c>
      <c r="H275" s="5"/>
    </row>
    <row r="276">
      <c r="B276" s="9" t="s">
        <v>2</v>
      </c>
      <c r="C276" s="23" t="s">
        <v>18</v>
      </c>
      <c r="D276" s="20" t="s">
        <v>4</v>
      </c>
      <c r="E276" s="9" t="s">
        <v>5</v>
      </c>
      <c r="F276" s="9" t="s">
        <v>6</v>
      </c>
      <c r="G276" s="24" t="s">
        <v>19</v>
      </c>
      <c r="H276" s="5"/>
    </row>
    <row r="277">
      <c r="B277" s="12">
        <v>1.0</v>
      </c>
      <c r="C277" s="28"/>
      <c r="D277" s="12"/>
      <c r="E277" s="12"/>
      <c r="F277" s="12"/>
      <c r="G277" s="26">
        <f>E292+G234</f>
        <v>0</v>
      </c>
      <c r="H277" s="5"/>
    </row>
    <row r="278">
      <c r="B278" s="12">
        <v>2.0</v>
      </c>
      <c r="C278" s="28"/>
      <c r="D278" s="12"/>
      <c r="E278" s="12"/>
      <c r="F278" s="12"/>
      <c r="G278" s="27"/>
      <c r="H278" s="8"/>
    </row>
    <row r="279">
      <c r="B279" s="12">
        <v>3.0</v>
      </c>
      <c r="C279" s="28"/>
      <c r="D279" s="12"/>
      <c r="E279" s="12"/>
      <c r="F279" s="12"/>
      <c r="G279" s="29"/>
      <c r="H279" s="30"/>
    </row>
    <row r="280">
      <c r="B280" s="20" t="s">
        <v>15</v>
      </c>
      <c r="C280" s="4"/>
      <c r="D280" s="5"/>
      <c r="E280" s="9">
        <f>SUM(E277:E279)</f>
        <v>0</v>
      </c>
      <c r="F280" s="12"/>
      <c r="G280" s="29"/>
      <c r="H280" s="30"/>
    </row>
    <row r="281">
      <c r="B281" s="31" t="s">
        <v>20</v>
      </c>
      <c r="C281" s="4"/>
      <c r="D281" s="4"/>
      <c r="E281" s="4"/>
      <c r="F281" s="5"/>
      <c r="G281" s="29"/>
      <c r="H281" s="30"/>
    </row>
    <row r="282">
      <c r="B282" s="9" t="s">
        <v>2</v>
      </c>
      <c r="C282" s="23" t="s">
        <v>21</v>
      </c>
      <c r="D282" s="20" t="s">
        <v>4</v>
      </c>
      <c r="E282" s="9" t="s">
        <v>5</v>
      </c>
      <c r="F282" s="9" t="s">
        <v>6</v>
      </c>
      <c r="G282" s="29"/>
      <c r="H282" s="30"/>
    </row>
    <row r="283">
      <c r="B283" s="12">
        <v>1.0</v>
      </c>
      <c r="C283" s="28"/>
      <c r="D283" s="12"/>
      <c r="E283" s="12"/>
      <c r="F283" s="12"/>
      <c r="G283" s="29"/>
      <c r="H283" s="30"/>
    </row>
    <row r="284">
      <c r="B284" s="12">
        <v>2.0</v>
      </c>
      <c r="C284" s="13"/>
      <c r="D284" s="12"/>
      <c r="E284" s="12"/>
      <c r="F284" s="12"/>
      <c r="G284" s="29"/>
      <c r="H284" s="30"/>
    </row>
    <row r="285">
      <c r="B285" s="12">
        <v>3.0</v>
      </c>
      <c r="C285" s="13"/>
      <c r="D285" s="12"/>
      <c r="E285" s="12"/>
      <c r="F285" s="12"/>
      <c r="G285" s="29"/>
      <c r="H285" s="30"/>
    </row>
    <row r="286">
      <c r="B286" s="20" t="s">
        <v>15</v>
      </c>
      <c r="C286" s="4"/>
      <c r="D286" s="5"/>
      <c r="E286" s="9">
        <f>SUM(E283:E285)</f>
        <v>0</v>
      </c>
      <c r="F286" s="12"/>
      <c r="G286" s="29"/>
      <c r="H286" s="30"/>
    </row>
    <row r="287">
      <c r="B287" s="32" t="s">
        <v>22</v>
      </c>
      <c r="C287" s="4"/>
      <c r="D287" s="4"/>
      <c r="E287" s="4"/>
      <c r="F287" s="5"/>
      <c r="G287" s="29"/>
      <c r="H287" s="30"/>
    </row>
    <row r="288">
      <c r="B288" s="9" t="s">
        <v>2</v>
      </c>
      <c r="C288" s="23" t="s">
        <v>23</v>
      </c>
      <c r="D288" s="20" t="s">
        <v>4</v>
      </c>
      <c r="E288" s="9" t="s">
        <v>5</v>
      </c>
      <c r="F288" s="9" t="s">
        <v>6</v>
      </c>
      <c r="G288" s="29"/>
      <c r="H288" s="30"/>
    </row>
    <row r="289">
      <c r="B289" s="12">
        <v>1.0</v>
      </c>
      <c r="C289" s="25"/>
      <c r="D289" s="13"/>
      <c r="E289" s="13"/>
      <c r="F289" s="13"/>
      <c r="G289" s="29"/>
      <c r="H289" s="30"/>
    </row>
    <row r="290">
      <c r="B290" s="12">
        <v>2.0</v>
      </c>
      <c r="C290" s="13"/>
      <c r="D290" s="12"/>
      <c r="E290" s="12"/>
      <c r="F290" s="12"/>
      <c r="G290" s="29"/>
      <c r="H290" s="30"/>
    </row>
    <row r="291">
      <c r="B291" s="12">
        <v>3.0</v>
      </c>
      <c r="C291" s="13"/>
      <c r="D291" s="12"/>
      <c r="E291" s="12"/>
      <c r="F291" s="12"/>
      <c r="G291" s="29"/>
      <c r="H291" s="30"/>
    </row>
    <row r="292">
      <c r="B292" s="20" t="s">
        <v>15</v>
      </c>
      <c r="C292" s="4"/>
      <c r="D292" s="5"/>
      <c r="E292" s="9">
        <f>SUM(E289:E291)</f>
        <v>0</v>
      </c>
      <c r="F292" s="12"/>
      <c r="G292" s="29"/>
      <c r="H292" s="30"/>
    </row>
    <row r="293">
      <c r="B293" s="32" t="s">
        <v>24</v>
      </c>
      <c r="C293" s="4"/>
      <c r="D293" s="4"/>
      <c r="E293" s="4"/>
      <c r="F293" s="5"/>
      <c r="G293" s="29"/>
      <c r="H293" s="30"/>
    </row>
    <row r="294">
      <c r="B294" s="9" t="s">
        <v>2</v>
      </c>
      <c r="C294" s="33" t="s">
        <v>25</v>
      </c>
      <c r="D294" s="33" t="s">
        <v>26</v>
      </c>
      <c r="E294" s="9" t="s">
        <v>5</v>
      </c>
      <c r="F294" s="9" t="s">
        <v>6</v>
      </c>
      <c r="G294" s="29"/>
      <c r="H294" s="30"/>
    </row>
    <row r="295">
      <c r="B295" s="12">
        <v>1.0</v>
      </c>
      <c r="C295" s="13"/>
      <c r="D295" s="13"/>
      <c r="E295" s="13"/>
      <c r="F295" s="13"/>
      <c r="G295" s="29"/>
      <c r="H295" s="30"/>
    </row>
    <row r="296">
      <c r="B296" s="12">
        <v>2.0</v>
      </c>
      <c r="C296" s="13"/>
      <c r="D296" s="13"/>
      <c r="E296" s="13"/>
      <c r="F296" s="13"/>
      <c r="G296" s="29"/>
      <c r="H296" s="30"/>
    </row>
    <row r="297">
      <c r="B297" s="12">
        <v>3.0</v>
      </c>
      <c r="C297" s="12"/>
      <c r="D297" s="12"/>
      <c r="E297" s="12"/>
      <c r="F297" s="12"/>
      <c r="G297" s="29"/>
      <c r="H297" s="30"/>
    </row>
    <row r="298">
      <c r="B298" s="12">
        <v>4.0</v>
      </c>
      <c r="C298" s="12"/>
      <c r="D298" s="12"/>
      <c r="E298" s="12"/>
      <c r="F298" s="12"/>
      <c r="G298" s="29"/>
      <c r="H298" s="30"/>
    </row>
    <row r="299">
      <c r="B299" s="12">
        <v>5.0</v>
      </c>
      <c r="C299" s="12"/>
      <c r="D299" s="12"/>
      <c r="E299" s="12"/>
      <c r="F299" s="12"/>
      <c r="G299" s="29"/>
      <c r="H299" s="30"/>
    </row>
    <row r="300">
      <c r="B300" s="12">
        <v>6.0</v>
      </c>
      <c r="C300" s="12"/>
      <c r="D300" s="12"/>
      <c r="E300" s="12"/>
      <c r="F300" s="12"/>
      <c r="G300" s="10"/>
      <c r="H300" s="11"/>
    </row>
    <row r="301">
      <c r="B301" s="34"/>
    </row>
    <row r="303">
      <c r="A303" s="1"/>
      <c r="B303" s="3">
        <v>45785.0</v>
      </c>
      <c r="C303" s="4"/>
      <c r="D303" s="4"/>
      <c r="E303" s="4"/>
      <c r="F303" s="4"/>
      <c r="G303" s="4"/>
      <c r="H303" s="5"/>
    </row>
    <row r="304">
      <c r="B304" s="6" t="s">
        <v>0</v>
      </c>
      <c r="C304" s="4"/>
      <c r="D304" s="4"/>
      <c r="E304" s="4"/>
      <c r="F304" s="5"/>
      <c r="G304" s="7" t="s">
        <v>1</v>
      </c>
      <c r="H304" s="8"/>
    </row>
    <row r="305">
      <c r="B305" s="9" t="s">
        <v>2</v>
      </c>
      <c r="C305" s="9" t="s">
        <v>3</v>
      </c>
      <c r="D305" s="9" t="s">
        <v>4</v>
      </c>
      <c r="E305" s="9" t="s">
        <v>5</v>
      </c>
      <c r="F305" s="9" t="s">
        <v>6</v>
      </c>
      <c r="G305" s="10"/>
      <c r="H305" s="11"/>
    </row>
    <row r="306">
      <c r="B306" s="12">
        <v>1.0</v>
      </c>
      <c r="C306" s="13"/>
      <c r="D306" s="12"/>
      <c r="E306" s="12"/>
      <c r="F306" s="12"/>
      <c r="G306" s="14" t="s">
        <v>7</v>
      </c>
      <c r="H306" s="15">
        <f>H263 - SUMIF(F306:F315, "SR A/C - HDFC", E306:E315)-SUMIF(F332:F334, "SR A/C - HDFC", E332:E334)-SUMIF(F326:F328, "SR A/C - HDFC", E326:E328)+SUMIF(F320:F322, "SR A/C - HDFC", E320:E322)+SUMIF(F338:F343, "SR A/C - HDFC", E338:E343)</f>
        <v>3303.73</v>
      </c>
    </row>
    <row r="307">
      <c r="B307" s="12">
        <v>2.0</v>
      </c>
      <c r="C307" s="12"/>
      <c r="D307" s="12"/>
      <c r="E307" s="12"/>
      <c r="F307" s="12"/>
      <c r="G307" s="14" t="s">
        <v>8</v>
      </c>
      <c r="H307" s="15">
        <f>H264 - SUMIF(F306:F315, "DP A/C - Salary", E306:E315)-SUMIF(F332:F334, "DP A/C - Salary", E332:E334)-SUMIF(F326:F328, "DP A/C - Salary", E326:E328)+SUMIF(F320:F322, "DP A/C - Salary", E320:E322)+SUMIF(F338:F343, "DP A/C - Salary", E338:E343)</f>
        <v>5928</v>
      </c>
    </row>
    <row r="308">
      <c r="B308" s="12">
        <v>3.0</v>
      </c>
      <c r="C308" s="12"/>
      <c r="D308" s="12"/>
      <c r="E308" s="12"/>
      <c r="F308" s="12"/>
      <c r="G308" s="14" t="s">
        <v>9</v>
      </c>
      <c r="H308" s="15">
        <f>H265 - SUMIF(F306:F315, "SR CASH", E306:E315)-SUMIF(F332:F334, "SR CASH", E332:E334)-SUMIF(F326:F328, "SR CASH", E326:E328)+SUMIF(F320:F322, "SR CASH", E320:E322)+SUMIF(F338:F343, "SR CASH", E338:E343)</f>
        <v>1633</v>
      </c>
    </row>
    <row r="309">
      <c r="B309" s="12">
        <v>4.0</v>
      </c>
      <c r="C309" s="12"/>
      <c r="D309" s="12"/>
      <c r="E309" s="12"/>
      <c r="F309" s="12"/>
      <c r="G309" s="14" t="s">
        <v>10</v>
      </c>
      <c r="H309" s="15">
        <f>H266 - SUMIF(F306:F315, "DP CASH", E306:E315)-SUMIF(F332:F334, "DP CASH", E332:E334)-SUMIF(F326:F328, "DP CASH", E326:E328)+SUMIF(F320:F322, "DP CASH", E320:E322)+SUMIF(F338:F343, "DP CASH", E338:E343)</f>
        <v>839</v>
      </c>
    </row>
    <row r="310">
      <c r="B310" s="12">
        <v>5.0</v>
      </c>
      <c r="C310" s="12"/>
      <c r="D310" s="12"/>
      <c r="E310" s="12"/>
      <c r="F310" s="12"/>
      <c r="G310" s="14" t="s">
        <v>11</v>
      </c>
      <c r="H310" s="15">
        <f>H267 - SUMIF(F306:F315, "SR A/C - TDCC", E306:E315)-SUMIF(F332:F334, "SR A/C - TDCC", E332:E334)-SUMIF(F326:F328, "SR A/C - TDCC", E326:E328)+SUMIF(F320:F322, "SR A/C - TDCC", E320:E322)+SUMIF(F338:F343, "SR A/C - TDCC", E338:E343)</f>
        <v>106373.4</v>
      </c>
    </row>
    <row r="311">
      <c r="B311" s="12">
        <v>6.0</v>
      </c>
      <c r="C311" s="12"/>
      <c r="D311" s="12"/>
      <c r="E311" s="12"/>
      <c r="F311" s="12"/>
      <c r="G311" s="14" t="s">
        <v>12</v>
      </c>
      <c r="H311" s="15">
        <f>H268 - SUMIF(F306:F315, "DP A/C - IPPB", E306:E315)-SUMIF(F332:F334, "DP A/C - IPPB", E332:E334)-SUMIF(F326:F328, "DP A/C - IPPB", E326:E328)+SUMIF(F320:F322, "DP A/C - IPPB", E320:E322)+SUMIF(F338:F343, "DP A/C - IPPB", E338:E343)</f>
        <v>50</v>
      </c>
    </row>
    <row r="312">
      <c r="B312" s="12">
        <v>7.0</v>
      </c>
      <c r="C312" s="12"/>
      <c r="D312" s="12"/>
      <c r="E312" s="12"/>
      <c r="F312" s="12"/>
      <c r="G312" s="16"/>
      <c r="H312" s="5"/>
    </row>
    <row r="313">
      <c r="B313" s="12">
        <v>8.0</v>
      </c>
      <c r="C313" s="12"/>
      <c r="D313" s="12"/>
      <c r="E313" s="12"/>
      <c r="F313" s="12"/>
      <c r="G313" s="17" t="s">
        <v>13</v>
      </c>
      <c r="H313" s="5"/>
    </row>
    <row r="314">
      <c r="B314" s="12">
        <v>9.0</v>
      </c>
      <c r="C314" s="12"/>
      <c r="D314" s="12"/>
      <c r="E314" s="12"/>
      <c r="F314" s="12"/>
      <c r="G314" s="18">
        <f>E316+G271</f>
        <v>0</v>
      </c>
      <c r="H314" s="5"/>
    </row>
    <row r="315">
      <c r="B315" s="12">
        <v>10.0</v>
      </c>
      <c r="C315" s="12"/>
      <c r="D315" s="12"/>
      <c r="E315" s="12"/>
      <c r="F315" s="12"/>
      <c r="G315" s="19" t="s">
        <v>14</v>
      </c>
      <c r="H315" s="5"/>
    </row>
    <row r="316">
      <c r="B316" s="20" t="s">
        <v>15</v>
      </c>
      <c r="C316" s="4"/>
      <c r="D316" s="5"/>
      <c r="E316" s="9">
        <f>SUM(E306:E315)</f>
        <v>0</v>
      </c>
      <c r="F316" s="12"/>
      <c r="G316" s="16">
        <f>E323+G273</f>
        <v>0</v>
      </c>
      <c r="H316" s="5"/>
    </row>
    <row r="317">
      <c r="B317" s="16"/>
      <c r="C317" s="4"/>
      <c r="D317" s="4"/>
      <c r="E317" s="4"/>
      <c r="F317" s="5"/>
      <c r="G317" s="21" t="s">
        <v>16</v>
      </c>
      <c r="H317" s="5"/>
      <c r="I317" s="1"/>
    </row>
    <row r="318">
      <c r="B318" s="22" t="s">
        <v>17</v>
      </c>
      <c r="C318" s="4"/>
      <c r="D318" s="4"/>
      <c r="E318" s="4"/>
      <c r="F318" s="5"/>
      <c r="G318" s="16">
        <f>E329+G275-SUMIF(C320:C322,"Reimbursement",E320:E322)</f>
        <v>0</v>
      </c>
      <c r="H318" s="5"/>
    </row>
    <row r="319">
      <c r="B319" s="9" t="s">
        <v>2</v>
      </c>
      <c r="C319" s="23" t="s">
        <v>18</v>
      </c>
      <c r="D319" s="20" t="s">
        <v>4</v>
      </c>
      <c r="E319" s="9" t="s">
        <v>5</v>
      </c>
      <c r="F319" s="9" t="s">
        <v>6</v>
      </c>
      <c r="G319" s="24" t="s">
        <v>19</v>
      </c>
      <c r="H319" s="5"/>
    </row>
    <row r="320">
      <c r="B320" s="12">
        <v>1.0</v>
      </c>
      <c r="C320" s="25"/>
      <c r="D320" s="13"/>
      <c r="E320" s="13"/>
      <c r="F320" s="13"/>
      <c r="G320" s="26">
        <f>E335+G277</f>
        <v>0</v>
      </c>
      <c r="H320" s="5"/>
    </row>
    <row r="321">
      <c r="B321" s="12">
        <v>2.0</v>
      </c>
      <c r="C321" s="25"/>
      <c r="D321" s="13"/>
      <c r="E321" s="13"/>
      <c r="F321" s="13"/>
      <c r="G321" s="27"/>
      <c r="H321" s="8"/>
    </row>
    <row r="322">
      <c r="B322" s="12">
        <v>3.0</v>
      </c>
      <c r="C322" s="28"/>
      <c r="D322" s="12"/>
      <c r="E322" s="12"/>
      <c r="F322" s="12"/>
      <c r="G322" s="29"/>
      <c r="H322" s="30"/>
    </row>
    <row r="323">
      <c r="B323" s="20" t="s">
        <v>15</v>
      </c>
      <c r="C323" s="4"/>
      <c r="D323" s="5"/>
      <c r="E323" s="9">
        <f>SUM(E320:E322)</f>
        <v>0</v>
      </c>
      <c r="F323" s="12"/>
      <c r="G323" s="29"/>
      <c r="H323" s="30"/>
    </row>
    <row r="324">
      <c r="B324" s="31" t="s">
        <v>20</v>
      </c>
      <c r="C324" s="4"/>
      <c r="D324" s="4"/>
      <c r="E324" s="4"/>
      <c r="F324" s="5"/>
      <c r="G324" s="29"/>
      <c r="H324" s="30"/>
    </row>
    <row r="325">
      <c r="B325" s="9" t="s">
        <v>2</v>
      </c>
      <c r="C325" s="23" t="s">
        <v>21</v>
      </c>
      <c r="D325" s="20" t="s">
        <v>4</v>
      </c>
      <c r="E325" s="9" t="s">
        <v>5</v>
      </c>
      <c r="F325" s="9" t="s">
        <v>6</v>
      </c>
      <c r="G325" s="29"/>
      <c r="H325" s="30"/>
    </row>
    <row r="326">
      <c r="B326" s="12">
        <v>1.0</v>
      </c>
      <c r="C326" s="28"/>
      <c r="D326" s="12"/>
      <c r="E326" s="12"/>
      <c r="F326" s="12"/>
      <c r="G326" s="29"/>
      <c r="H326" s="30"/>
    </row>
    <row r="327">
      <c r="B327" s="12">
        <v>2.0</v>
      </c>
      <c r="C327" s="13"/>
      <c r="D327" s="12"/>
      <c r="E327" s="12"/>
      <c r="F327" s="12"/>
      <c r="G327" s="29"/>
      <c r="H327" s="30"/>
    </row>
    <row r="328">
      <c r="B328" s="12">
        <v>3.0</v>
      </c>
      <c r="C328" s="13"/>
      <c r="D328" s="12"/>
      <c r="E328" s="12"/>
      <c r="F328" s="12"/>
      <c r="G328" s="29"/>
      <c r="H328" s="30"/>
    </row>
    <row r="329">
      <c r="B329" s="20" t="s">
        <v>15</v>
      </c>
      <c r="C329" s="4"/>
      <c r="D329" s="5"/>
      <c r="E329" s="9">
        <f>SUM(E326:E328)</f>
        <v>0</v>
      </c>
      <c r="F329" s="12"/>
      <c r="G329" s="29"/>
      <c r="H329" s="30"/>
    </row>
    <row r="330">
      <c r="B330" s="32" t="s">
        <v>22</v>
      </c>
      <c r="C330" s="4"/>
      <c r="D330" s="4"/>
      <c r="E330" s="4"/>
      <c r="F330" s="5"/>
      <c r="G330" s="29"/>
      <c r="H330" s="30"/>
    </row>
    <row r="331">
      <c r="B331" s="9" t="s">
        <v>2</v>
      </c>
      <c r="C331" s="23" t="s">
        <v>23</v>
      </c>
      <c r="D331" s="20" t="s">
        <v>4</v>
      </c>
      <c r="E331" s="9" t="s">
        <v>5</v>
      </c>
      <c r="F331" s="9" t="s">
        <v>6</v>
      </c>
      <c r="G331" s="29"/>
      <c r="H331" s="30"/>
    </row>
    <row r="332">
      <c r="B332" s="12">
        <v>1.0</v>
      </c>
      <c r="C332" s="28"/>
      <c r="D332" s="12"/>
      <c r="E332" s="12"/>
      <c r="F332" s="12"/>
      <c r="G332" s="29"/>
      <c r="H332" s="30"/>
    </row>
    <row r="333">
      <c r="B333" s="12">
        <v>2.0</v>
      </c>
      <c r="C333" s="13"/>
      <c r="D333" s="12"/>
      <c r="E333" s="12"/>
      <c r="F333" s="12"/>
      <c r="G333" s="29"/>
      <c r="H333" s="30"/>
    </row>
    <row r="334">
      <c r="B334" s="12">
        <v>3.0</v>
      </c>
      <c r="C334" s="13"/>
      <c r="D334" s="12"/>
      <c r="E334" s="12"/>
      <c r="F334" s="12"/>
      <c r="G334" s="29"/>
      <c r="H334" s="30"/>
    </row>
    <row r="335">
      <c r="B335" s="20" t="s">
        <v>15</v>
      </c>
      <c r="C335" s="4"/>
      <c r="D335" s="5"/>
      <c r="E335" s="9">
        <f>SUM(E332:E334)</f>
        <v>0</v>
      </c>
      <c r="F335" s="12"/>
      <c r="G335" s="29"/>
      <c r="H335" s="30"/>
    </row>
    <row r="336">
      <c r="B336" s="32" t="s">
        <v>24</v>
      </c>
      <c r="C336" s="4"/>
      <c r="D336" s="4"/>
      <c r="E336" s="4"/>
      <c r="F336" s="5"/>
      <c r="G336" s="29"/>
      <c r="H336" s="30"/>
    </row>
    <row r="337">
      <c r="B337" s="9" t="s">
        <v>2</v>
      </c>
      <c r="C337" s="33" t="s">
        <v>25</v>
      </c>
      <c r="D337" s="33" t="s">
        <v>26</v>
      </c>
      <c r="E337" s="9" t="s">
        <v>5</v>
      </c>
      <c r="F337" s="9" t="s">
        <v>6</v>
      </c>
      <c r="G337" s="29"/>
      <c r="H337" s="30"/>
    </row>
    <row r="338">
      <c r="B338" s="12">
        <v>1.0</v>
      </c>
      <c r="C338" s="13"/>
      <c r="D338" s="13"/>
      <c r="E338" s="13"/>
      <c r="F338" s="13"/>
      <c r="G338" s="29"/>
      <c r="H338" s="30"/>
    </row>
    <row r="339">
      <c r="B339" s="12">
        <v>2.0</v>
      </c>
      <c r="C339" s="13"/>
      <c r="D339" s="13"/>
      <c r="E339" s="12"/>
      <c r="F339" s="12"/>
      <c r="G339" s="29"/>
      <c r="H339" s="30"/>
    </row>
    <row r="340">
      <c r="B340" s="12">
        <v>3.0</v>
      </c>
      <c r="C340" s="12"/>
      <c r="D340" s="12"/>
      <c r="E340" s="12"/>
      <c r="F340" s="12"/>
      <c r="G340" s="29"/>
      <c r="H340" s="30"/>
    </row>
    <row r="341">
      <c r="B341" s="12">
        <v>4.0</v>
      </c>
      <c r="C341" s="12"/>
      <c r="D341" s="12"/>
      <c r="E341" s="12"/>
      <c r="F341" s="12"/>
      <c r="G341" s="29"/>
      <c r="H341" s="30"/>
    </row>
    <row r="342">
      <c r="B342" s="12">
        <v>5.0</v>
      </c>
      <c r="C342" s="12"/>
      <c r="D342" s="12"/>
      <c r="E342" s="12"/>
      <c r="F342" s="12"/>
      <c r="G342" s="29"/>
      <c r="H342" s="30"/>
    </row>
    <row r="343">
      <c r="B343" s="12">
        <v>6.0</v>
      </c>
      <c r="C343" s="12"/>
      <c r="D343" s="12"/>
      <c r="E343" s="12"/>
      <c r="F343" s="12"/>
      <c r="G343" s="10"/>
      <c r="H343" s="11"/>
    </row>
    <row r="344">
      <c r="B344" s="34"/>
    </row>
    <row r="346">
      <c r="A346" s="1"/>
      <c r="B346" s="3">
        <v>45786.0</v>
      </c>
      <c r="C346" s="4"/>
      <c r="D346" s="4"/>
      <c r="E346" s="4"/>
      <c r="F346" s="4"/>
      <c r="G346" s="4"/>
      <c r="H346" s="5"/>
    </row>
    <row r="347">
      <c r="B347" s="6" t="s">
        <v>0</v>
      </c>
      <c r="C347" s="4"/>
      <c r="D347" s="4"/>
      <c r="E347" s="4"/>
      <c r="F347" s="5"/>
      <c r="G347" s="7" t="s">
        <v>1</v>
      </c>
      <c r="H347" s="8"/>
    </row>
    <row r="348">
      <c r="B348" s="9" t="s">
        <v>2</v>
      </c>
      <c r="C348" s="9" t="s">
        <v>3</v>
      </c>
      <c r="D348" s="9" t="s">
        <v>4</v>
      </c>
      <c r="E348" s="9" t="s">
        <v>5</v>
      </c>
      <c r="F348" s="9" t="s">
        <v>6</v>
      </c>
      <c r="G348" s="10"/>
      <c r="H348" s="11"/>
    </row>
    <row r="349">
      <c r="B349" s="12">
        <v>1.0</v>
      </c>
      <c r="C349" s="13"/>
      <c r="D349" s="13"/>
      <c r="E349" s="13"/>
      <c r="F349" s="13"/>
      <c r="G349" s="14" t="s">
        <v>7</v>
      </c>
      <c r="H349" s="15">
        <f>H306 - SUMIF(F349:F358, "SR A/C - HDFC", E349:E358)-SUMIF(F375:F377, "SR A/C - HDFC", E375:E377)-SUMIF(F369:F371, "SR A/C - HDFC", E369:E371)+SUMIF(F363:F365, "SR A/C - HDFC", E363:E365)+SUMIF(F381:F386, "SR A/C - HDFC", E381:E386)</f>
        <v>3303.73</v>
      </c>
    </row>
    <row r="350">
      <c r="B350" s="12">
        <v>2.0</v>
      </c>
      <c r="C350" s="13"/>
      <c r="D350" s="13"/>
      <c r="E350" s="13"/>
      <c r="F350" s="13"/>
      <c r="G350" s="14" t="s">
        <v>8</v>
      </c>
      <c r="H350" s="15">
        <f>H307 - SUMIF(F349:F358, "DP A/C - Salary", E349:E358)-SUMIF(F375:F377, "DP A/C - Salary", E375:E377)-SUMIF(F369:F371, "DP A/C - Salary", E369:E371)+SUMIF(F363:F365, "DP A/C - Salary", E363:E365)+SUMIF(F381:F386, "DP A/C - Salary", E381:E386)</f>
        <v>5928</v>
      </c>
    </row>
    <row r="351">
      <c r="B351" s="12">
        <v>3.0</v>
      </c>
      <c r="C351" s="13"/>
      <c r="D351" s="13"/>
      <c r="E351" s="13"/>
      <c r="F351" s="13"/>
      <c r="G351" s="14" t="s">
        <v>9</v>
      </c>
      <c r="H351" s="15">
        <f>H308 - SUMIF(F349:F358, "SR CASH", E349:E358)-SUMIF(F375:F377, "SR CASH", E375:E377)-SUMIF(F369:F371, "SR CASH", E369:E371)+SUMIF(F363:F365, "SR CASH", E363:E365)+SUMIF(F381:F386, "SR CASH", E381:E386)</f>
        <v>1633</v>
      </c>
    </row>
    <row r="352">
      <c r="B352" s="12">
        <v>4.0</v>
      </c>
      <c r="C352" s="13"/>
      <c r="D352" s="13"/>
      <c r="E352" s="13"/>
      <c r="F352" s="12"/>
      <c r="G352" s="14" t="s">
        <v>10</v>
      </c>
      <c r="H352" s="15">
        <f>H309 - SUMIF(F349:F358, "DP CASH", E349:E358)-SUMIF(F375:F377, "DP CASH", E375:E377)-SUMIF(F369:F371, "DP CASH", E369:E371)+SUMIF(F363:F365, "DP CASH", E363:E365)+SUMIF(F381:F386, "DP CASH", E381:E386)</f>
        <v>839</v>
      </c>
    </row>
    <row r="353">
      <c r="B353" s="12">
        <v>5.0</v>
      </c>
      <c r="C353" s="12"/>
      <c r="D353" s="12"/>
      <c r="E353" s="12"/>
      <c r="F353" s="12"/>
      <c r="G353" s="14" t="s">
        <v>11</v>
      </c>
      <c r="H353" s="15">
        <f>H310 - SUMIF(F349:F358, "SR A/C - TDCC", E349:E358)-SUMIF(F375:F377, "SR A/C - TDCC", E375:E377)-SUMIF(F369:F371, "SR A/C - TDCC", E369:E371)+SUMIF(F363:F365, "SR A/C - TDCC", E363:E365)+SUMIF(F381:F386, "SR A/C - TDCC", E381:E386)</f>
        <v>106373.4</v>
      </c>
    </row>
    <row r="354">
      <c r="B354" s="12">
        <v>6.0</v>
      </c>
      <c r="C354" s="12"/>
      <c r="D354" s="12"/>
      <c r="E354" s="12"/>
      <c r="F354" s="12"/>
      <c r="G354" s="14" t="s">
        <v>12</v>
      </c>
      <c r="H354" s="15">
        <f>H311 - SUMIF(F349:F358, "DP A/C - IPPB", E349:E358)-SUMIF(F375:F377, "DP A/C - IPPB", E375:E377)-SUMIF(F369:F371, "DP A/C - IPPB", E369:E371)+SUMIF(F363:F365, "DP A/C - IPPB", E363:E365)+SUMIF(F381:F386, "DP A/C - IPPB", E381:E386)</f>
        <v>50</v>
      </c>
    </row>
    <row r="355">
      <c r="B355" s="12">
        <v>7.0</v>
      </c>
      <c r="C355" s="12"/>
      <c r="D355" s="12"/>
      <c r="E355" s="12"/>
      <c r="F355" s="12"/>
      <c r="G355" s="16"/>
      <c r="H355" s="5"/>
    </row>
    <row r="356">
      <c r="B356" s="12">
        <v>8.0</v>
      </c>
      <c r="C356" s="12"/>
      <c r="D356" s="12"/>
      <c r="E356" s="12"/>
      <c r="F356" s="12"/>
      <c r="G356" s="17" t="s">
        <v>13</v>
      </c>
      <c r="H356" s="5"/>
    </row>
    <row r="357">
      <c r="B357" s="12">
        <v>9.0</v>
      </c>
      <c r="C357" s="12"/>
      <c r="D357" s="12"/>
      <c r="E357" s="12"/>
      <c r="F357" s="12"/>
      <c r="G357" s="18">
        <f>E359+G314</f>
        <v>0</v>
      </c>
      <c r="H357" s="5"/>
    </row>
    <row r="358">
      <c r="B358" s="12">
        <v>10.0</v>
      </c>
      <c r="C358" s="12"/>
      <c r="D358" s="12"/>
      <c r="E358" s="12"/>
      <c r="F358" s="12"/>
      <c r="G358" s="19" t="s">
        <v>14</v>
      </c>
      <c r="H358" s="5"/>
    </row>
    <row r="359">
      <c r="B359" s="20" t="s">
        <v>15</v>
      </c>
      <c r="C359" s="4"/>
      <c r="D359" s="5"/>
      <c r="E359" s="9">
        <f>SUM(E349:E358)</f>
        <v>0</v>
      </c>
      <c r="F359" s="12"/>
      <c r="G359" s="16">
        <f>E366+G316</f>
        <v>0</v>
      </c>
      <c r="H359" s="5"/>
    </row>
    <row r="360">
      <c r="B360" s="16"/>
      <c r="C360" s="4"/>
      <c r="D360" s="4"/>
      <c r="E360" s="4"/>
      <c r="F360" s="5"/>
      <c r="G360" s="21" t="s">
        <v>16</v>
      </c>
      <c r="H360" s="5"/>
      <c r="I360" s="1"/>
    </row>
    <row r="361">
      <c r="B361" s="22" t="s">
        <v>17</v>
      </c>
      <c r="C361" s="4"/>
      <c r="D361" s="4"/>
      <c r="E361" s="4"/>
      <c r="F361" s="5"/>
      <c r="G361" s="16">
        <f>E372+G318-SUMIF(C363:C365,"Reimbursement",E363:E365)</f>
        <v>0</v>
      </c>
      <c r="H361" s="5"/>
    </row>
    <row r="362">
      <c r="B362" s="9" t="s">
        <v>2</v>
      </c>
      <c r="C362" s="23" t="s">
        <v>18</v>
      </c>
      <c r="D362" s="20" t="s">
        <v>4</v>
      </c>
      <c r="E362" s="9" t="s">
        <v>5</v>
      </c>
      <c r="F362" s="9" t="s">
        <v>6</v>
      </c>
      <c r="G362" s="24" t="s">
        <v>19</v>
      </c>
      <c r="H362" s="5"/>
    </row>
    <row r="363">
      <c r="B363" s="12">
        <v>1.0</v>
      </c>
      <c r="C363" s="25"/>
      <c r="D363" s="13"/>
      <c r="E363" s="13"/>
      <c r="F363" s="13"/>
      <c r="G363" s="26">
        <f>E378+G320</f>
        <v>0</v>
      </c>
      <c r="H363" s="5"/>
    </row>
    <row r="364">
      <c r="B364" s="12">
        <v>2.0</v>
      </c>
      <c r="C364" s="28"/>
      <c r="D364" s="12"/>
      <c r="E364" s="12"/>
      <c r="F364" s="12"/>
      <c r="G364" s="27"/>
      <c r="H364" s="8"/>
    </row>
    <row r="365">
      <c r="B365" s="12">
        <v>3.0</v>
      </c>
      <c r="C365" s="28"/>
      <c r="D365" s="12"/>
      <c r="E365" s="12"/>
      <c r="F365" s="12"/>
      <c r="G365" s="29"/>
      <c r="H365" s="30"/>
    </row>
    <row r="366">
      <c r="B366" s="20" t="s">
        <v>15</v>
      </c>
      <c r="C366" s="4"/>
      <c r="D366" s="5"/>
      <c r="E366" s="9">
        <f>SUM(E363:E365)</f>
        <v>0</v>
      </c>
      <c r="F366" s="12"/>
      <c r="G366" s="29"/>
      <c r="H366" s="30"/>
    </row>
    <row r="367">
      <c r="B367" s="31" t="s">
        <v>20</v>
      </c>
      <c r="C367" s="4"/>
      <c r="D367" s="4"/>
      <c r="E367" s="4"/>
      <c r="F367" s="5"/>
      <c r="G367" s="29"/>
      <c r="H367" s="30"/>
    </row>
    <row r="368">
      <c r="B368" s="9" t="s">
        <v>2</v>
      </c>
      <c r="C368" s="23" t="s">
        <v>21</v>
      </c>
      <c r="D368" s="20" t="s">
        <v>4</v>
      </c>
      <c r="E368" s="9" t="s">
        <v>5</v>
      </c>
      <c r="F368" s="9" t="s">
        <v>6</v>
      </c>
      <c r="G368" s="29"/>
      <c r="H368" s="30"/>
    </row>
    <row r="369">
      <c r="B369" s="12">
        <v>1.0</v>
      </c>
      <c r="C369" s="28"/>
      <c r="D369" s="12"/>
      <c r="E369" s="12"/>
      <c r="F369" s="12"/>
      <c r="G369" s="29"/>
      <c r="H369" s="30"/>
    </row>
    <row r="370">
      <c r="B370" s="12">
        <v>2.0</v>
      </c>
      <c r="C370" s="13"/>
      <c r="D370" s="12"/>
      <c r="E370" s="12"/>
      <c r="F370" s="12"/>
      <c r="G370" s="29"/>
      <c r="H370" s="30"/>
    </row>
    <row r="371">
      <c r="B371" s="12">
        <v>3.0</v>
      </c>
      <c r="C371" s="13"/>
      <c r="D371" s="12"/>
      <c r="E371" s="12"/>
      <c r="F371" s="12"/>
      <c r="G371" s="29"/>
      <c r="H371" s="30"/>
    </row>
    <row r="372">
      <c r="B372" s="20" t="s">
        <v>15</v>
      </c>
      <c r="C372" s="4"/>
      <c r="D372" s="5"/>
      <c r="E372" s="9">
        <f>SUM(E369:E371)</f>
        <v>0</v>
      </c>
      <c r="F372" s="12"/>
      <c r="G372" s="29"/>
      <c r="H372" s="30"/>
    </row>
    <row r="373">
      <c r="B373" s="32" t="s">
        <v>22</v>
      </c>
      <c r="C373" s="4"/>
      <c r="D373" s="4"/>
      <c r="E373" s="4"/>
      <c r="F373" s="5"/>
      <c r="G373" s="29"/>
      <c r="H373" s="30"/>
    </row>
    <row r="374">
      <c r="B374" s="9" t="s">
        <v>2</v>
      </c>
      <c r="C374" s="23" t="s">
        <v>23</v>
      </c>
      <c r="D374" s="20" t="s">
        <v>4</v>
      </c>
      <c r="E374" s="9" t="s">
        <v>5</v>
      </c>
      <c r="F374" s="9" t="s">
        <v>6</v>
      </c>
      <c r="G374" s="29"/>
      <c r="H374" s="30"/>
    </row>
    <row r="375">
      <c r="B375" s="12">
        <v>1.0</v>
      </c>
      <c r="C375" s="28"/>
      <c r="D375" s="12"/>
      <c r="E375" s="12"/>
      <c r="F375" s="12"/>
      <c r="G375" s="29"/>
      <c r="H375" s="30"/>
    </row>
    <row r="376">
      <c r="B376" s="12">
        <v>2.0</v>
      </c>
      <c r="C376" s="13"/>
      <c r="D376" s="12"/>
      <c r="E376" s="12"/>
      <c r="F376" s="12"/>
      <c r="G376" s="29"/>
      <c r="H376" s="30"/>
    </row>
    <row r="377">
      <c r="B377" s="12">
        <v>3.0</v>
      </c>
      <c r="C377" s="13"/>
      <c r="D377" s="12"/>
      <c r="E377" s="12"/>
      <c r="F377" s="12"/>
      <c r="G377" s="29"/>
      <c r="H377" s="30"/>
    </row>
    <row r="378">
      <c r="B378" s="20" t="s">
        <v>15</v>
      </c>
      <c r="C378" s="4"/>
      <c r="D378" s="5"/>
      <c r="E378" s="9">
        <f>SUM(E375:E377)</f>
        <v>0</v>
      </c>
      <c r="F378" s="12"/>
      <c r="G378" s="29"/>
      <c r="H378" s="30"/>
    </row>
    <row r="379">
      <c r="B379" s="32" t="s">
        <v>24</v>
      </c>
      <c r="C379" s="4"/>
      <c r="D379" s="4"/>
      <c r="E379" s="4"/>
      <c r="F379" s="5"/>
      <c r="G379" s="29"/>
      <c r="H379" s="30"/>
    </row>
    <row r="380">
      <c r="B380" s="9" t="s">
        <v>2</v>
      </c>
      <c r="C380" s="33" t="s">
        <v>25</v>
      </c>
      <c r="D380" s="33" t="s">
        <v>26</v>
      </c>
      <c r="E380" s="9" t="s">
        <v>5</v>
      </c>
      <c r="F380" s="9" t="s">
        <v>6</v>
      </c>
      <c r="G380" s="29"/>
      <c r="H380" s="30"/>
    </row>
    <row r="381">
      <c r="B381" s="12">
        <v>1.0</v>
      </c>
      <c r="C381" s="13"/>
      <c r="D381" s="13"/>
      <c r="E381" s="12"/>
      <c r="F381" s="12"/>
      <c r="G381" s="29"/>
      <c r="H381" s="30"/>
    </row>
    <row r="382">
      <c r="B382" s="12">
        <v>2.0</v>
      </c>
      <c r="C382" s="13"/>
      <c r="D382" s="13"/>
      <c r="E382" s="12"/>
      <c r="F382" s="12"/>
      <c r="G382" s="29"/>
      <c r="H382" s="30"/>
    </row>
    <row r="383">
      <c r="B383" s="12">
        <v>3.0</v>
      </c>
      <c r="C383" s="12"/>
      <c r="D383" s="12"/>
      <c r="E383" s="12"/>
      <c r="F383" s="12"/>
      <c r="G383" s="29"/>
      <c r="H383" s="30"/>
    </row>
    <row r="384">
      <c r="B384" s="12">
        <v>4.0</v>
      </c>
      <c r="C384" s="12"/>
      <c r="D384" s="12"/>
      <c r="E384" s="12"/>
      <c r="F384" s="12"/>
      <c r="G384" s="29"/>
      <c r="H384" s="30"/>
    </row>
    <row r="385">
      <c r="B385" s="12">
        <v>5.0</v>
      </c>
      <c r="C385" s="12"/>
      <c r="D385" s="12"/>
      <c r="E385" s="12"/>
      <c r="F385" s="12"/>
      <c r="G385" s="29"/>
      <c r="H385" s="30"/>
    </row>
    <row r="386">
      <c r="B386" s="12">
        <v>6.0</v>
      </c>
      <c r="C386" s="12"/>
      <c r="D386" s="12"/>
      <c r="E386" s="12"/>
      <c r="F386" s="12"/>
      <c r="G386" s="10"/>
      <c r="H386" s="11"/>
    </row>
    <row r="387">
      <c r="B387" s="34"/>
    </row>
    <row r="389">
      <c r="A389" s="1"/>
      <c r="B389" s="3">
        <v>45787.0</v>
      </c>
      <c r="C389" s="4"/>
      <c r="D389" s="4"/>
      <c r="E389" s="4"/>
      <c r="F389" s="4"/>
      <c r="G389" s="4"/>
      <c r="H389" s="5"/>
    </row>
    <row r="390">
      <c r="B390" s="6" t="s">
        <v>0</v>
      </c>
      <c r="C390" s="4"/>
      <c r="D390" s="4"/>
      <c r="E390" s="4"/>
      <c r="F390" s="5"/>
      <c r="G390" s="7" t="s">
        <v>1</v>
      </c>
      <c r="H390" s="8"/>
    </row>
    <row r="391">
      <c r="B391" s="9" t="s">
        <v>2</v>
      </c>
      <c r="C391" s="9" t="s">
        <v>3</v>
      </c>
      <c r="D391" s="9" t="s">
        <v>4</v>
      </c>
      <c r="E391" s="9" t="s">
        <v>5</v>
      </c>
      <c r="F391" s="9" t="s">
        <v>6</v>
      </c>
      <c r="G391" s="10"/>
      <c r="H391" s="11"/>
    </row>
    <row r="392">
      <c r="B392" s="12">
        <v>1.0</v>
      </c>
      <c r="C392" s="13"/>
      <c r="D392" s="12"/>
      <c r="E392" s="12"/>
      <c r="F392" s="12"/>
      <c r="G392" s="14" t="s">
        <v>7</v>
      </c>
      <c r="H392" s="15">
        <f>H349 - SUMIF(F392:F401, "SR A/C - HDFC", E392:E401)-SUMIF(F418:F420, "SR A/C - HDFC", E418:E420)-SUMIF(F412:F414, "SR A/C - HDFC", E412:E414)+SUMIF(F406:F408, "SR A/C - HDFC", E406:E408)+SUMIF(F424:F429, "SR A/C - HDFC", E424:E429)</f>
        <v>3303.73</v>
      </c>
    </row>
    <row r="393">
      <c r="B393" s="12">
        <v>2.0</v>
      </c>
      <c r="C393" s="12"/>
      <c r="D393" s="12"/>
      <c r="E393" s="12"/>
      <c r="F393" s="12"/>
      <c r="G393" s="14" t="s">
        <v>8</v>
      </c>
      <c r="H393" s="15">
        <f>H350 - SUMIF(F392:F401, "DP A/C - Salary", E392:E401)-SUMIF(F418:F420, "DP A/C - Salary", E418:E420)-SUMIF(F412:F414, "DP A/C - Salary", E412:E414)+SUMIF(F406:F408, "DP A/C - Salary", E406:E408)+SUMIF(F424:F429, "DP A/C - Salary", E424:E429)</f>
        <v>5928</v>
      </c>
    </row>
    <row r="394">
      <c r="B394" s="12">
        <v>3.0</v>
      </c>
      <c r="C394" s="12"/>
      <c r="D394" s="12"/>
      <c r="E394" s="12"/>
      <c r="F394" s="12"/>
      <c r="G394" s="14" t="s">
        <v>9</v>
      </c>
      <c r="H394" s="15">
        <f>H351 - SUMIF(F392:F401, "SR CASH", E392:E401)-SUMIF(F418:F420, "SR CASH", E418:E420)-SUMIF(F412:F414, "SR CASH", E412:E414)+SUMIF(F406:F408, "SR CASH", E406:E408)+SUMIF(F424:F429, "SR CASH", E424:E429)</f>
        <v>1633</v>
      </c>
    </row>
    <row r="395">
      <c r="B395" s="12">
        <v>4.0</v>
      </c>
      <c r="C395" s="12"/>
      <c r="D395" s="12"/>
      <c r="E395" s="12"/>
      <c r="F395" s="12"/>
      <c r="G395" s="14" t="s">
        <v>10</v>
      </c>
      <c r="H395" s="15">
        <f>H352 - SUMIF(F392:F401, "DP CASH", E392:E401)-SUMIF(F418:F420, "DP CASH", E418:E420)-SUMIF(F412:F414, "DP CASH", E412:E414)+SUMIF(F406:F408, "DP CASH", E406:E408)+SUMIF(F424:F429, "DP CASH", E424:E429)</f>
        <v>839</v>
      </c>
    </row>
    <row r="396">
      <c r="B396" s="12">
        <v>5.0</v>
      </c>
      <c r="C396" s="12"/>
      <c r="D396" s="12"/>
      <c r="E396" s="12"/>
      <c r="F396" s="12"/>
      <c r="G396" s="14" t="s">
        <v>11</v>
      </c>
      <c r="H396" s="15">
        <f>H353 - SUMIF(F392:F401, "SR A/C - TDCC", E392:E401)-SUMIF(F418:F420, "SR A/C - TDCC", E418:E420)-SUMIF(F412:F414, "SR A/C - TDCC", E412:E414)+SUMIF(F406:F408, "SR A/C - TDCC", E406:E408)+SUMIF(F424:F429, "SR A/C - TDCC", E424:E429)</f>
        <v>106373.4</v>
      </c>
    </row>
    <row r="397">
      <c r="B397" s="12">
        <v>6.0</v>
      </c>
      <c r="C397" s="12"/>
      <c r="D397" s="12"/>
      <c r="E397" s="12"/>
      <c r="F397" s="12"/>
      <c r="G397" s="14" t="s">
        <v>12</v>
      </c>
      <c r="H397" s="15">
        <f>H354 - SUMIF(F392:F401, "DP A/C - IPPB", E392:E401)-SUMIF(F418:F420, "DP A/C - IPPB", E418:E420)-SUMIF(F412:F414, "DP A/C - IPPB", E412:E414)+SUMIF(F406:F408, "DP A/C - IPPB", E406:E408)+SUMIF(F424:F429, "DP A/C - IPPB", E424:E429)</f>
        <v>50</v>
      </c>
    </row>
    <row r="398">
      <c r="B398" s="12">
        <v>7.0</v>
      </c>
      <c r="C398" s="12"/>
      <c r="D398" s="12"/>
      <c r="E398" s="12"/>
      <c r="F398" s="12"/>
      <c r="G398" s="16"/>
      <c r="H398" s="5"/>
    </row>
    <row r="399">
      <c r="B399" s="12">
        <v>8.0</v>
      </c>
      <c r="C399" s="12"/>
      <c r="D399" s="12"/>
      <c r="E399" s="12"/>
      <c r="F399" s="12"/>
      <c r="G399" s="17" t="s">
        <v>13</v>
      </c>
      <c r="H399" s="5"/>
    </row>
    <row r="400">
      <c r="B400" s="12">
        <v>9.0</v>
      </c>
      <c r="C400" s="12"/>
      <c r="D400" s="12"/>
      <c r="E400" s="12"/>
      <c r="F400" s="12"/>
      <c r="G400" s="18">
        <f>E402+G357</f>
        <v>0</v>
      </c>
      <c r="H400" s="5"/>
    </row>
    <row r="401">
      <c r="B401" s="12">
        <v>10.0</v>
      </c>
      <c r="C401" s="12"/>
      <c r="D401" s="12"/>
      <c r="E401" s="12"/>
      <c r="F401" s="12"/>
      <c r="G401" s="19" t="s">
        <v>14</v>
      </c>
      <c r="H401" s="5"/>
    </row>
    <row r="402">
      <c r="B402" s="20" t="s">
        <v>15</v>
      </c>
      <c r="C402" s="4"/>
      <c r="D402" s="5"/>
      <c r="E402" s="9">
        <f>SUM(E392:E401)</f>
        <v>0</v>
      </c>
      <c r="F402" s="12"/>
      <c r="G402" s="16">
        <f>E409+G359</f>
        <v>0</v>
      </c>
      <c r="H402" s="5"/>
    </row>
    <row r="403">
      <c r="B403" s="16"/>
      <c r="C403" s="4"/>
      <c r="D403" s="4"/>
      <c r="E403" s="4"/>
      <c r="F403" s="5"/>
      <c r="G403" s="21" t="s">
        <v>16</v>
      </c>
      <c r="H403" s="5"/>
      <c r="I403" s="1"/>
    </row>
    <row r="404">
      <c r="B404" s="22" t="s">
        <v>17</v>
      </c>
      <c r="C404" s="4"/>
      <c r="D404" s="4"/>
      <c r="E404" s="4"/>
      <c r="F404" s="5"/>
      <c r="G404" s="16">
        <f>E415+G361-SUMIF(C406:C408,"Reimbursement",E406:E408)</f>
        <v>0</v>
      </c>
      <c r="H404" s="5"/>
    </row>
    <row r="405">
      <c r="B405" s="9" t="s">
        <v>2</v>
      </c>
      <c r="C405" s="23" t="s">
        <v>18</v>
      </c>
      <c r="D405" s="20" t="s">
        <v>4</v>
      </c>
      <c r="E405" s="9" t="s">
        <v>5</v>
      </c>
      <c r="F405" s="9" t="s">
        <v>6</v>
      </c>
      <c r="G405" s="24" t="s">
        <v>19</v>
      </c>
      <c r="H405" s="5"/>
    </row>
    <row r="406">
      <c r="B406" s="12">
        <v>1.0</v>
      </c>
      <c r="C406" s="28"/>
      <c r="D406" s="12"/>
      <c r="E406" s="12"/>
      <c r="F406" s="12"/>
      <c r="G406" s="26">
        <f>E421+G363</f>
        <v>0</v>
      </c>
      <c r="H406" s="5"/>
    </row>
    <row r="407">
      <c r="B407" s="12">
        <v>2.0</v>
      </c>
      <c r="C407" s="28"/>
      <c r="D407" s="12"/>
      <c r="E407" s="12"/>
      <c r="F407" s="12"/>
      <c r="G407" s="27"/>
      <c r="H407" s="8"/>
    </row>
    <row r="408">
      <c r="B408" s="12">
        <v>3.0</v>
      </c>
      <c r="C408" s="28"/>
      <c r="D408" s="12"/>
      <c r="E408" s="12"/>
      <c r="F408" s="12"/>
      <c r="G408" s="29"/>
      <c r="H408" s="30"/>
    </row>
    <row r="409">
      <c r="B409" s="20" t="s">
        <v>15</v>
      </c>
      <c r="C409" s="4"/>
      <c r="D409" s="5"/>
      <c r="E409" s="9">
        <f>SUM(E406:E408)</f>
        <v>0</v>
      </c>
      <c r="F409" s="12"/>
      <c r="G409" s="29"/>
      <c r="H409" s="30"/>
    </row>
    <row r="410">
      <c r="B410" s="31" t="s">
        <v>20</v>
      </c>
      <c r="C410" s="4"/>
      <c r="D410" s="4"/>
      <c r="E410" s="4"/>
      <c r="F410" s="5"/>
      <c r="G410" s="29"/>
      <c r="H410" s="30"/>
    </row>
    <row r="411">
      <c r="B411" s="9" t="s">
        <v>2</v>
      </c>
      <c r="C411" s="23" t="s">
        <v>21</v>
      </c>
      <c r="D411" s="20" t="s">
        <v>4</v>
      </c>
      <c r="E411" s="9" t="s">
        <v>5</v>
      </c>
      <c r="F411" s="9" t="s">
        <v>6</v>
      </c>
      <c r="G411" s="29"/>
      <c r="H411" s="30"/>
    </row>
    <row r="412">
      <c r="B412" s="12">
        <v>1.0</v>
      </c>
      <c r="C412" s="28"/>
      <c r="D412" s="12"/>
      <c r="E412" s="12"/>
      <c r="F412" s="12"/>
      <c r="G412" s="29"/>
      <c r="H412" s="30"/>
    </row>
    <row r="413">
      <c r="B413" s="12">
        <v>2.0</v>
      </c>
      <c r="C413" s="13"/>
      <c r="D413" s="12"/>
      <c r="E413" s="12"/>
      <c r="F413" s="12"/>
      <c r="G413" s="29"/>
      <c r="H413" s="30"/>
    </row>
    <row r="414">
      <c r="B414" s="12">
        <v>3.0</v>
      </c>
      <c r="C414" s="13"/>
      <c r="D414" s="12"/>
      <c r="E414" s="12"/>
      <c r="F414" s="12"/>
      <c r="G414" s="29"/>
      <c r="H414" s="30"/>
    </row>
    <row r="415">
      <c r="B415" s="20" t="s">
        <v>15</v>
      </c>
      <c r="C415" s="4"/>
      <c r="D415" s="5"/>
      <c r="E415" s="9">
        <f>SUM(E412:E414)</f>
        <v>0</v>
      </c>
      <c r="F415" s="12"/>
      <c r="G415" s="29"/>
      <c r="H415" s="30"/>
    </row>
    <row r="416">
      <c r="B416" s="32" t="s">
        <v>22</v>
      </c>
      <c r="C416" s="4"/>
      <c r="D416" s="4"/>
      <c r="E416" s="4"/>
      <c r="F416" s="5"/>
      <c r="G416" s="29"/>
      <c r="H416" s="30"/>
    </row>
    <row r="417">
      <c r="B417" s="9" t="s">
        <v>2</v>
      </c>
      <c r="C417" s="23" t="s">
        <v>23</v>
      </c>
      <c r="D417" s="20" t="s">
        <v>4</v>
      </c>
      <c r="E417" s="9" t="s">
        <v>5</v>
      </c>
      <c r="F417" s="9" t="s">
        <v>6</v>
      </c>
      <c r="G417" s="29"/>
      <c r="H417" s="30"/>
    </row>
    <row r="418">
      <c r="B418" s="12">
        <v>1.0</v>
      </c>
      <c r="C418" s="28"/>
      <c r="D418" s="12"/>
      <c r="E418" s="12"/>
      <c r="F418" s="12"/>
      <c r="G418" s="29"/>
      <c r="H418" s="30"/>
    </row>
    <row r="419">
      <c r="B419" s="12">
        <v>2.0</v>
      </c>
      <c r="C419" s="13"/>
      <c r="D419" s="12"/>
      <c r="E419" s="12"/>
      <c r="F419" s="12"/>
      <c r="G419" s="29"/>
      <c r="H419" s="30"/>
    </row>
    <row r="420">
      <c r="B420" s="12">
        <v>3.0</v>
      </c>
      <c r="C420" s="13"/>
      <c r="D420" s="12"/>
      <c r="E420" s="12"/>
      <c r="F420" s="12"/>
      <c r="G420" s="29"/>
      <c r="H420" s="30"/>
    </row>
    <row r="421">
      <c r="B421" s="20" t="s">
        <v>15</v>
      </c>
      <c r="C421" s="4"/>
      <c r="D421" s="5"/>
      <c r="E421" s="9">
        <f>SUM(E418:E420)</f>
        <v>0</v>
      </c>
      <c r="F421" s="12"/>
      <c r="G421" s="29"/>
      <c r="H421" s="30"/>
    </row>
    <row r="422">
      <c r="B422" s="32" t="s">
        <v>24</v>
      </c>
      <c r="C422" s="4"/>
      <c r="D422" s="4"/>
      <c r="E422" s="4"/>
      <c r="F422" s="5"/>
      <c r="G422" s="29"/>
      <c r="H422" s="30"/>
    </row>
    <row r="423">
      <c r="B423" s="9" t="s">
        <v>2</v>
      </c>
      <c r="C423" s="33" t="s">
        <v>25</v>
      </c>
      <c r="D423" s="33" t="s">
        <v>26</v>
      </c>
      <c r="E423" s="9" t="s">
        <v>5</v>
      </c>
      <c r="F423" s="9" t="s">
        <v>6</v>
      </c>
      <c r="G423" s="29"/>
      <c r="H423" s="30"/>
    </row>
    <row r="424">
      <c r="B424" s="12">
        <v>1.0</v>
      </c>
      <c r="C424" s="13"/>
      <c r="D424" s="13"/>
      <c r="E424" s="12"/>
      <c r="F424" s="12"/>
      <c r="G424" s="29"/>
      <c r="H424" s="30"/>
    </row>
    <row r="425">
      <c r="B425" s="12">
        <v>2.0</v>
      </c>
      <c r="C425" s="13"/>
      <c r="D425" s="13"/>
      <c r="E425" s="12"/>
      <c r="F425" s="12"/>
      <c r="G425" s="29"/>
      <c r="H425" s="30"/>
    </row>
    <row r="426">
      <c r="B426" s="12">
        <v>3.0</v>
      </c>
      <c r="C426" s="12"/>
      <c r="D426" s="12"/>
      <c r="E426" s="12"/>
      <c r="F426" s="12"/>
      <c r="G426" s="29"/>
      <c r="H426" s="30"/>
    </row>
    <row r="427">
      <c r="B427" s="12">
        <v>4.0</v>
      </c>
      <c r="C427" s="12"/>
      <c r="D427" s="12"/>
      <c r="E427" s="12"/>
      <c r="F427" s="12"/>
      <c r="G427" s="29"/>
      <c r="H427" s="30"/>
    </row>
    <row r="428">
      <c r="B428" s="12">
        <v>5.0</v>
      </c>
      <c r="C428" s="12"/>
      <c r="D428" s="12"/>
      <c r="E428" s="12"/>
      <c r="F428" s="12"/>
      <c r="G428" s="29"/>
      <c r="H428" s="30"/>
    </row>
    <row r="429">
      <c r="B429" s="12">
        <v>6.0</v>
      </c>
      <c r="C429" s="12"/>
      <c r="D429" s="12"/>
      <c r="E429" s="12"/>
      <c r="F429" s="12"/>
      <c r="G429" s="10"/>
      <c r="H429" s="11"/>
    </row>
    <row r="430">
      <c r="B430" s="34"/>
    </row>
    <row r="432">
      <c r="A432" s="1"/>
      <c r="B432" s="3">
        <v>45788.0</v>
      </c>
      <c r="C432" s="4"/>
      <c r="D432" s="4"/>
      <c r="E432" s="4"/>
      <c r="F432" s="4"/>
      <c r="G432" s="4"/>
      <c r="H432" s="5"/>
    </row>
    <row r="433">
      <c r="B433" s="6" t="s">
        <v>0</v>
      </c>
      <c r="C433" s="4"/>
      <c r="D433" s="4"/>
      <c r="E433" s="4"/>
      <c r="F433" s="5"/>
      <c r="G433" s="7" t="s">
        <v>1</v>
      </c>
      <c r="H433" s="8"/>
    </row>
    <row r="434">
      <c r="B434" s="9" t="s">
        <v>2</v>
      </c>
      <c r="C434" s="9" t="s">
        <v>3</v>
      </c>
      <c r="D434" s="9" t="s">
        <v>4</v>
      </c>
      <c r="E434" s="9" t="s">
        <v>5</v>
      </c>
      <c r="F434" s="9" t="s">
        <v>6</v>
      </c>
      <c r="G434" s="10"/>
      <c r="H434" s="11"/>
    </row>
    <row r="435">
      <c r="B435" s="12">
        <v>1.0</v>
      </c>
      <c r="C435" s="13"/>
      <c r="D435" s="13"/>
      <c r="E435" s="13"/>
      <c r="F435" s="13"/>
      <c r="G435" s="14" t="s">
        <v>7</v>
      </c>
      <c r="H435" s="15">
        <f>H392 - SUMIF(F435:F444, "SR A/C - HDFC", E435:E444)-SUMIF(F461:F463, "SR A/C - HDFC", E461:E463)-SUMIF(F455:F457, "SR A/C - HDFC", E455:E457)+SUMIF(F449:F451, "SR A/C - HDFC", E449:E451)+SUMIF(F467:F472, "SR A/C - HDFC", E467:E472)</f>
        <v>3303.73</v>
      </c>
    </row>
    <row r="436">
      <c r="B436" s="12">
        <v>2.0</v>
      </c>
      <c r="C436" s="12"/>
      <c r="D436" s="12"/>
      <c r="E436" s="12"/>
      <c r="F436" s="12"/>
      <c r="G436" s="14" t="s">
        <v>8</v>
      </c>
      <c r="H436" s="15">
        <f>H393 - SUMIF(F435:F444, "DP A/C - Salary", E435:E444)-SUMIF(F461:F463, "DP A/C - Salary", E461:E463)-SUMIF(F455:F457, "DP A/C - Salary", E455:E457)+SUMIF(F449:F451, "DP A/C - Salary", E449:E451)+SUMIF(F467:F472, "DP A/C - Salary", E467:E472)</f>
        <v>5928</v>
      </c>
    </row>
    <row r="437">
      <c r="B437" s="12">
        <v>3.0</v>
      </c>
      <c r="C437" s="12"/>
      <c r="D437" s="12"/>
      <c r="E437" s="12"/>
      <c r="F437" s="12"/>
      <c r="G437" s="14" t="s">
        <v>9</v>
      </c>
      <c r="H437" s="15">
        <f>H394 - SUMIF(F435:F444, "SR CASH", E435:E444)-SUMIF(F461:F463, "SR CASH", E461:E463)-SUMIF(F455:F457, "SR CASH", E455:E457)+SUMIF(F449:F451, "SR CASH", E449:E451)+SUMIF(F467:F472, "SR CASH", E467:E472)</f>
        <v>1633</v>
      </c>
    </row>
    <row r="438">
      <c r="B438" s="12">
        <v>4.0</v>
      </c>
      <c r="C438" s="12"/>
      <c r="D438" s="12"/>
      <c r="E438" s="12"/>
      <c r="F438" s="12"/>
      <c r="G438" s="14" t="s">
        <v>10</v>
      </c>
      <c r="H438" s="15">
        <f>H395 - SUMIF(F435:F444, "DP CASH", E435:E444)-SUMIF(F461:F463, "DP CASH", E461:E463)-SUMIF(F455:F457, "DP CASH", E455:E457)+SUMIF(F449:F451, "DP CASH", E449:E451)+SUMIF(F467:F472, "DP CASH", E467:E472)</f>
        <v>839</v>
      </c>
    </row>
    <row r="439">
      <c r="B439" s="12">
        <v>5.0</v>
      </c>
      <c r="C439" s="12"/>
      <c r="D439" s="12"/>
      <c r="E439" s="12"/>
      <c r="F439" s="12"/>
      <c r="G439" s="14" t="s">
        <v>11</v>
      </c>
      <c r="H439" s="15">
        <f>H396 - SUMIF(F435:F444, "SR A/C - TDCC", E435:E444)-SUMIF(F461:F463, "SR A/C - TDCC", E461:E463)-SUMIF(F455:F457, "SR A/C - TDCC", E455:E457)+SUMIF(F449:F451, "SR A/C - TDCC", E449:E451)+SUMIF(F467:F472, "SR A/C - TDCC", E467:E472)</f>
        <v>106373.4</v>
      </c>
    </row>
    <row r="440">
      <c r="B440" s="12">
        <v>6.0</v>
      </c>
      <c r="C440" s="12"/>
      <c r="D440" s="12"/>
      <c r="E440" s="12"/>
      <c r="F440" s="12"/>
      <c r="G440" s="14" t="s">
        <v>12</v>
      </c>
      <c r="H440" s="15">
        <f>H397 - SUMIF(F435:F444, "DP A/C - IPPB", E435:E444)-SUMIF(F461:F463, "DP A/C - IPPB", E461:E463)-SUMIF(F455:F457, "DP A/C - IPPB", E455:E457)+SUMIF(F449:F451, "DP A/C - IPPB", E449:E451)+SUMIF(F467:F472, "DP A/C - IPPB", E467:E472)</f>
        <v>50</v>
      </c>
    </row>
    <row r="441">
      <c r="B441" s="12">
        <v>7.0</v>
      </c>
      <c r="C441" s="12"/>
      <c r="D441" s="12"/>
      <c r="E441" s="12"/>
      <c r="F441" s="12"/>
      <c r="G441" s="16"/>
      <c r="H441" s="5"/>
    </row>
    <row r="442">
      <c r="B442" s="12">
        <v>8.0</v>
      </c>
      <c r="C442" s="12"/>
      <c r="D442" s="12"/>
      <c r="E442" s="12"/>
      <c r="F442" s="12"/>
      <c r="G442" s="17" t="s">
        <v>13</v>
      </c>
      <c r="H442" s="5"/>
    </row>
    <row r="443">
      <c r="B443" s="12">
        <v>9.0</v>
      </c>
      <c r="C443" s="12"/>
      <c r="D443" s="12"/>
      <c r="E443" s="12"/>
      <c r="F443" s="12"/>
      <c r="G443" s="18">
        <f>E445+G400</f>
        <v>0</v>
      </c>
      <c r="H443" s="5"/>
    </row>
    <row r="444">
      <c r="B444" s="12">
        <v>10.0</v>
      </c>
      <c r="C444" s="12"/>
      <c r="D444" s="12"/>
      <c r="E444" s="12"/>
      <c r="F444" s="12"/>
      <c r="G444" s="19" t="s">
        <v>14</v>
      </c>
      <c r="H444" s="5"/>
    </row>
    <row r="445">
      <c r="B445" s="20" t="s">
        <v>15</v>
      </c>
      <c r="C445" s="4"/>
      <c r="D445" s="5"/>
      <c r="E445" s="9">
        <f>SUM(E435:E444)</f>
        <v>0</v>
      </c>
      <c r="F445" s="12"/>
      <c r="G445" s="16">
        <f>E452+G402</f>
        <v>0</v>
      </c>
      <c r="H445" s="5"/>
    </row>
    <row r="446">
      <c r="B446" s="16"/>
      <c r="C446" s="4"/>
      <c r="D446" s="4"/>
      <c r="E446" s="4"/>
      <c r="F446" s="5"/>
      <c r="G446" s="21" t="s">
        <v>16</v>
      </c>
      <c r="H446" s="5"/>
      <c r="I446" s="1"/>
    </row>
    <row r="447">
      <c r="B447" s="22" t="s">
        <v>17</v>
      </c>
      <c r="C447" s="4"/>
      <c r="D447" s="4"/>
      <c r="E447" s="4"/>
      <c r="F447" s="5"/>
      <c r="G447" s="16">
        <f>E458+G404-SUMIF(C449:C451,"Reimbursement",E449:E451)</f>
        <v>0</v>
      </c>
      <c r="H447" s="5"/>
    </row>
    <row r="448">
      <c r="B448" s="9" t="s">
        <v>2</v>
      </c>
      <c r="C448" s="23" t="s">
        <v>18</v>
      </c>
      <c r="D448" s="20" t="s">
        <v>4</v>
      </c>
      <c r="E448" s="9" t="s">
        <v>5</v>
      </c>
      <c r="F448" s="9" t="s">
        <v>6</v>
      </c>
      <c r="G448" s="24" t="s">
        <v>19</v>
      </c>
      <c r="H448" s="5"/>
    </row>
    <row r="449">
      <c r="B449" s="12">
        <v>1.0</v>
      </c>
      <c r="C449" s="25"/>
      <c r="D449" s="13"/>
      <c r="E449" s="13"/>
      <c r="F449" s="13"/>
      <c r="G449" s="26">
        <f>E464+G406</f>
        <v>0</v>
      </c>
      <c r="H449" s="5"/>
    </row>
    <row r="450">
      <c r="B450" s="12">
        <v>2.0</v>
      </c>
      <c r="C450" s="28"/>
      <c r="D450" s="12"/>
      <c r="E450" s="12"/>
      <c r="F450" s="12"/>
      <c r="G450" s="27"/>
      <c r="H450" s="8"/>
    </row>
    <row r="451">
      <c r="B451" s="12">
        <v>3.0</v>
      </c>
      <c r="C451" s="28"/>
      <c r="D451" s="12"/>
      <c r="E451" s="12"/>
      <c r="F451" s="12"/>
      <c r="G451" s="29"/>
      <c r="H451" s="30"/>
    </row>
    <row r="452">
      <c r="B452" s="20" t="s">
        <v>15</v>
      </c>
      <c r="C452" s="4"/>
      <c r="D452" s="5"/>
      <c r="E452" s="9">
        <f>SUM(E449:E451)</f>
        <v>0</v>
      </c>
      <c r="F452" s="12"/>
      <c r="G452" s="29"/>
      <c r="H452" s="30"/>
    </row>
    <row r="453">
      <c r="B453" s="31" t="s">
        <v>20</v>
      </c>
      <c r="C453" s="4"/>
      <c r="D453" s="4"/>
      <c r="E453" s="4"/>
      <c r="F453" s="5"/>
      <c r="G453" s="29"/>
      <c r="H453" s="30"/>
    </row>
    <row r="454">
      <c r="B454" s="9" t="s">
        <v>2</v>
      </c>
      <c r="C454" s="23" t="s">
        <v>21</v>
      </c>
      <c r="D454" s="20" t="s">
        <v>4</v>
      </c>
      <c r="E454" s="9" t="s">
        <v>5</v>
      </c>
      <c r="F454" s="9" t="s">
        <v>6</v>
      </c>
      <c r="G454" s="29"/>
      <c r="H454" s="30"/>
    </row>
    <row r="455">
      <c r="B455" s="12">
        <v>1.0</v>
      </c>
      <c r="C455" s="28"/>
      <c r="D455" s="12"/>
      <c r="E455" s="12"/>
      <c r="F455" s="12"/>
      <c r="G455" s="29"/>
      <c r="H455" s="30"/>
    </row>
    <row r="456">
      <c r="B456" s="12">
        <v>2.0</v>
      </c>
      <c r="C456" s="13"/>
      <c r="D456" s="12"/>
      <c r="E456" s="12"/>
      <c r="F456" s="12"/>
      <c r="G456" s="29"/>
      <c r="H456" s="30"/>
    </row>
    <row r="457">
      <c r="B457" s="12">
        <v>3.0</v>
      </c>
      <c r="C457" s="13"/>
      <c r="D457" s="12"/>
      <c r="E457" s="12"/>
      <c r="F457" s="12"/>
      <c r="G457" s="29"/>
      <c r="H457" s="30"/>
    </row>
    <row r="458">
      <c r="B458" s="20" t="s">
        <v>15</v>
      </c>
      <c r="C458" s="4"/>
      <c r="D458" s="5"/>
      <c r="E458" s="9">
        <f>SUM(E455:E457)</f>
        <v>0</v>
      </c>
      <c r="F458" s="12"/>
      <c r="G458" s="29"/>
      <c r="H458" s="30"/>
    </row>
    <row r="459">
      <c r="B459" s="32" t="s">
        <v>22</v>
      </c>
      <c r="C459" s="4"/>
      <c r="D459" s="4"/>
      <c r="E459" s="4"/>
      <c r="F459" s="5"/>
      <c r="G459" s="29"/>
      <c r="H459" s="30"/>
    </row>
    <row r="460">
      <c r="B460" s="9" t="s">
        <v>2</v>
      </c>
      <c r="C460" s="23" t="s">
        <v>23</v>
      </c>
      <c r="D460" s="20" t="s">
        <v>4</v>
      </c>
      <c r="E460" s="9" t="s">
        <v>5</v>
      </c>
      <c r="F460" s="9" t="s">
        <v>6</v>
      </c>
      <c r="G460" s="29"/>
      <c r="H460" s="30"/>
    </row>
    <row r="461">
      <c r="B461" s="12">
        <v>1.0</v>
      </c>
      <c r="C461" s="28"/>
      <c r="D461" s="12"/>
      <c r="E461" s="12"/>
      <c r="F461" s="12"/>
      <c r="G461" s="29"/>
      <c r="H461" s="30"/>
    </row>
    <row r="462">
      <c r="B462" s="12">
        <v>2.0</v>
      </c>
      <c r="C462" s="13"/>
      <c r="D462" s="12"/>
      <c r="E462" s="12"/>
      <c r="F462" s="12"/>
      <c r="G462" s="29"/>
      <c r="H462" s="30"/>
    </row>
    <row r="463">
      <c r="B463" s="12">
        <v>3.0</v>
      </c>
      <c r="C463" s="13"/>
      <c r="D463" s="12"/>
      <c r="E463" s="12"/>
      <c r="F463" s="12"/>
      <c r="G463" s="29"/>
      <c r="H463" s="30"/>
    </row>
    <row r="464">
      <c r="B464" s="20" t="s">
        <v>15</v>
      </c>
      <c r="C464" s="4"/>
      <c r="D464" s="5"/>
      <c r="E464" s="9">
        <f>SUM(E461:E463)</f>
        <v>0</v>
      </c>
      <c r="F464" s="12"/>
      <c r="G464" s="29"/>
      <c r="H464" s="30"/>
    </row>
    <row r="465">
      <c r="B465" s="32" t="s">
        <v>24</v>
      </c>
      <c r="C465" s="4"/>
      <c r="D465" s="4"/>
      <c r="E465" s="4"/>
      <c r="F465" s="5"/>
      <c r="G465" s="29"/>
      <c r="H465" s="30"/>
    </row>
    <row r="466">
      <c r="B466" s="9" t="s">
        <v>2</v>
      </c>
      <c r="C466" s="33" t="s">
        <v>25</v>
      </c>
      <c r="D466" s="33" t="s">
        <v>26</v>
      </c>
      <c r="E466" s="9" t="s">
        <v>5</v>
      </c>
      <c r="F466" s="9" t="s">
        <v>6</v>
      </c>
      <c r="G466" s="29"/>
      <c r="H466" s="30"/>
    </row>
    <row r="467">
      <c r="B467" s="12">
        <v>1.0</v>
      </c>
      <c r="C467" s="13"/>
      <c r="D467" s="13"/>
      <c r="E467" s="12"/>
      <c r="F467" s="12"/>
      <c r="G467" s="29"/>
      <c r="H467" s="30"/>
    </row>
    <row r="468">
      <c r="B468" s="12">
        <v>2.0</v>
      </c>
      <c r="C468" s="13"/>
      <c r="D468" s="13"/>
      <c r="E468" s="12"/>
      <c r="F468" s="12"/>
      <c r="G468" s="29"/>
      <c r="H468" s="30"/>
    </row>
    <row r="469">
      <c r="B469" s="12">
        <v>3.0</v>
      </c>
      <c r="C469" s="12"/>
      <c r="D469" s="12"/>
      <c r="E469" s="12"/>
      <c r="F469" s="12"/>
      <c r="G469" s="29"/>
      <c r="H469" s="30"/>
    </row>
    <row r="470">
      <c r="B470" s="12">
        <v>4.0</v>
      </c>
      <c r="C470" s="12"/>
      <c r="D470" s="12"/>
      <c r="E470" s="12"/>
      <c r="F470" s="12"/>
      <c r="G470" s="29"/>
      <c r="H470" s="30"/>
    </row>
    <row r="471">
      <c r="B471" s="12">
        <v>5.0</v>
      </c>
      <c r="C471" s="12"/>
      <c r="D471" s="12"/>
      <c r="E471" s="12"/>
      <c r="F471" s="12"/>
      <c r="G471" s="29"/>
      <c r="H471" s="30"/>
    </row>
    <row r="472">
      <c r="B472" s="12">
        <v>6.0</v>
      </c>
      <c r="C472" s="12"/>
      <c r="D472" s="12"/>
      <c r="E472" s="12"/>
      <c r="F472" s="12"/>
      <c r="G472" s="10"/>
      <c r="H472" s="11"/>
    </row>
    <row r="473">
      <c r="B473" s="34"/>
    </row>
    <row r="475">
      <c r="A475" s="1"/>
      <c r="B475" s="3">
        <v>45789.0</v>
      </c>
      <c r="C475" s="4"/>
      <c r="D475" s="4"/>
      <c r="E475" s="4"/>
      <c r="F475" s="4"/>
      <c r="G475" s="4"/>
      <c r="H475" s="5"/>
    </row>
    <row r="476">
      <c r="B476" s="6" t="s">
        <v>0</v>
      </c>
      <c r="C476" s="4"/>
      <c r="D476" s="4"/>
      <c r="E476" s="4"/>
      <c r="F476" s="5"/>
      <c r="G476" s="7" t="s">
        <v>1</v>
      </c>
      <c r="H476" s="8"/>
    </row>
    <row r="477">
      <c r="B477" s="9" t="s">
        <v>2</v>
      </c>
      <c r="C477" s="9" t="s">
        <v>3</v>
      </c>
      <c r="D477" s="9" t="s">
        <v>4</v>
      </c>
      <c r="E477" s="9" t="s">
        <v>5</v>
      </c>
      <c r="F477" s="9" t="s">
        <v>6</v>
      </c>
      <c r="G477" s="10"/>
      <c r="H477" s="11"/>
    </row>
    <row r="478">
      <c r="B478" s="12">
        <v>1.0</v>
      </c>
      <c r="C478" s="13"/>
      <c r="D478" s="13"/>
      <c r="E478" s="13"/>
      <c r="F478" s="13"/>
      <c r="G478" s="14" t="s">
        <v>7</v>
      </c>
      <c r="H478" s="15">
        <f>H435 - SUMIF(F478:F487, "SR A/C - HDFC", E478:E487)-SUMIF(F504:F506, "SR A/C - HDFC", E504:E506)-SUMIF(F498:F500, "SR A/C - HDFC", E498:E500)+SUMIF(F492:F494, "SR A/C - HDFC", E492:E494)+SUMIF(F510:F515, "SR A/C - HDFC", E510:E515)</f>
        <v>3303.73</v>
      </c>
    </row>
    <row r="479">
      <c r="B479" s="12">
        <v>2.0</v>
      </c>
      <c r="C479" s="13"/>
      <c r="D479" s="13"/>
      <c r="E479" s="13"/>
      <c r="F479" s="13"/>
      <c r="G479" s="14" t="s">
        <v>8</v>
      </c>
      <c r="H479" s="15">
        <f>H436 - SUMIF(F478:F487, "DP A/C - Salary", E478:E487)-SUMIF(F504:F506, "DP A/C - Salary", E504:E506)-SUMIF(F498:F500, "DP A/C - Salary", E498:E500)+SUMIF(F492:F494, "DP A/C - Salary", E492:E494)+SUMIF(F510:F515, "DP A/C - Salary", E510:E515)</f>
        <v>5928</v>
      </c>
    </row>
    <row r="480">
      <c r="B480" s="12">
        <v>3.0</v>
      </c>
      <c r="C480" s="13"/>
      <c r="D480" s="13"/>
      <c r="E480" s="13"/>
      <c r="F480" s="13"/>
      <c r="G480" s="14" t="s">
        <v>9</v>
      </c>
      <c r="H480" s="15">
        <f>H437 - SUMIF(F478:F487, "SR CASH", E478:E487)-SUMIF(F504:F506, "SR CASH", E504:E506)-SUMIF(F498:F500, "SR CASH", E498:E500)+SUMIF(F492:F494, "SR CASH", E492:E494)+SUMIF(F510:F515, "SR CASH", E510:E515)</f>
        <v>1633</v>
      </c>
    </row>
    <row r="481">
      <c r="B481" s="12">
        <v>4.0</v>
      </c>
      <c r="C481" s="12"/>
      <c r="D481" s="12"/>
      <c r="E481" s="12"/>
      <c r="F481" s="12"/>
      <c r="G481" s="14" t="s">
        <v>10</v>
      </c>
      <c r="H481" s="15">
        <f>H438 - SUMIF(F478:F487, "DP CASH", E478:E487)-SUMIF(F504:F506, "DP CASH", E504:E506)-SUMIF(F498:F500, "DP CASH", E498:E500)+SUMIF(F492:F494, "DP CASH", E492:E494)+SUMIF(F510:F515, "DP CASH", E510:E515)</f>
        <v>839</v>
      </c>
    </row>
    <row r="482">
      <c r="B482" s="12">
        <v>5.0</v>
      </c>
      <c r="C482" s="12"/>
      <c r="D482" s="12"/>
      <c r="E482" s="12"/>
      <c r="F482" s="12"/>
      <c r="G482" s="14" t="s">
        <v>11</v>
      </c>
      <c r="H482" s="15">
        <f>H439 - SUMIF(F478:F487, "SR A/C - TDCC", E478:E487)-SUMIF(F504:F506, "SR A/C - TDCC", E504:E506)-SUMIF(F498:F500, "SR A/C - TDCC", E498:E500)+SUMIF(F492:F494, "SR A/C - TDCC", E492:E494)+SUMIF(F510:F515, "SR A/C - TDCC", E510:E515)</f>
        <v>106373.4</v>
      </c>
    </row>
    <row r="483">
      <c r="B483" s="12">
        <v>6.0</v>
      </c>
      <c r="C483" s="12"/>
      <c r="D483" s="12"/>
      <c r="E483" s="12"/>
      <c r="F483" s="12"/>
      <c r="G483" s="14" t="s">
        <v>12</v>
      </c>
      <c r="H483" s="15">
        <f>H440 - SUMIF(F478:F487, "DP A/C - IPPB", E478:E487)-SUMIF(F504:F506, "DP A/C - IPPB", E504:E506)-SUMIF(F498:F500, "DP A/C - IPPB", E498:E500)+SUMIF(F492:F494, "DP A/C - IPPB", E492:E494)+SUMIF(F510:F515, "DP A/C - IPPB", E510:E515)</f>
        <v>50</v>
      </c>
    </row>
    <row r="484">
      <c r="B484" s="12">
        <v>7.0</v>
      </c>
      <c r="C484" s="12"/>
      <c r="D484" s="12"/>
      <c r="E484" s="12"/>
      <c r="F484" s="12"/>
      <c r="G484" s="16"/>
      <c r="H484" s="5"/>
    </row>
    <row r="485">
      <c r="B485" s="12">
        <v>8.0</v>
      </c>
      <c r="C485" s="12"/>
      <c r="D485" s="12"/>
      <c r="E485" s="12"/>
      <c r="F485" s="12"/>
      <c r="G485" s="17" t="s">
        <v>13</v>
      </c>
      <c r="H485" s="5"/>
    </row>
    <row r="486">
      <c r="B486" s="12">
        <v>9.0</v>
      </c>
      <c r="C486" s="12"/>
      <c r="D486" s="12"/>
      <c r="E486" s="12"/>
      <c r="F486" s="12"/>
      <c r="G486" s="18">
        <f>E488+G443</f>
        <v>0</v>
      </c>
      <c r="H486" s="5"/>
    </row>
    <row r="487">
      <c r="B487" s="12">
        <v>10.0</v>
      </c>
      <c r="C487" s="12"/>
      <c r="D487" s="12"/>
      <c r="E487" s="12"/>
      <c r="F487" s="12"/>
      <c r="G487" s="19" t="s">
        <v>14</v>
      </c>
      <c r="H487" s="5"/>
    </row>
    <row r="488">
      <c r="B488" s="20" t="s">
        <v>15</v>
      </c>
      <c r="C488" s="4"/>
      <c r="D488" s="5"/>
      <c r="E488" s="9">
        <f>SUM(E478:E487)</f>
        <v>0</v>
      </c>
      <c r="F488" s="12"/>
      <c r="G488" s="16">
        <f>E495+G445</f>
        <v>0</v>
      </c>
      <c r="H488" s="5"/>
    </row>
    <row r="489">
      <c r="B489" s="16"/>
      <c r="C489" s="4"/>
      <c r="D489" s="4"/>
      <c r="E489" s="4"/>
      <c r="F489" s="5"/>
      <c r="G489" s="21" t="s">
        <v>16</v>
      </c>
      <c r="H489" s="5"/>
      <c r="I489" s="1"/>
    </row>
    <row r="490">
      <c r="B490" s="22" t="s">
        <v>17</v>
      </c>
      <c r="C490" s="4"/>
      <c r="D490" s="4"/>
      <c r="E490" s="4"/>
      <c r="F490" s="5"/>
      <c r="G490" s="16">
        <f>E501+G447-SUMIF(C492:C494,"Reimbursement",E492:E494)</f>
        <v>0</v>
      </c>
      <c r="H490" s="5"/>
    </row>
    <row r="491">
      <c r="B491" s="9" t="s">
        <v>2</v>
      </c>
      <c r="C491" s="23" t="s">
        <v>18</v>
      </c>
      <c r="D491" s="20" t="s">
        <v>4</v>
      </c>
      <c r="E491" s="9" t="s">
        <v>5</v>
      </c>
      <c r="F491" s="9" t="s">
        <v>6</v>
      </c>
      <c r="G491" s="24" t="s">
        <v>19</v>
      </c>
      <c r="H491" s="5"/>
    </row>
    <row r="492">
      <c r="B492" s="12">
        <v>1.0</v>
      </c>
      <c r="C492" s="28"/>
      <c r="D492" s="12"/>
      <c r="E492" s="12"/>
      <c r="F492" s="12"/>
      <c r="G492" s="26">
        <f>E507+G449</f>
        <v>0</v>
      </c>
      <c r="H492" s="5"/>
    </row>
    <row r="493">
      <c r="B493" s="12">
        <v>2.0</v>
      </c>
      <c r="C493" s="28"/>
      <c r="D493" s="12"/>
      <c r="E493" s="12"/>
      <c r="F493" s="12"/>
      <c r="G493" s="27"/>
      <c r="H493" s="8"/>
    </row>
    <row r="494">
      <c r="B494" s="12">
        <v>3.0</v>
      </c>
      <c r="C494" s="28"/>
      <c r="D494" s="12"/>
      <c r="E494" s="12"/>
      <c r="F494" s="12"/>
      <c r="G494" s="29"/>
      <c r="H494" s="30"/>
    </row>
    <row r="495">
      <c r="B495" s="20" t="s">
        <v>15</v>
      </c>
      <c r="C495" s="4"/>
      <c r="D495" s="5"/>
      <c r="E495" s="9">
        <f>SUM(E492:E494)</f>
        <v>0</v>
      </c>
      <c r="F495" s="12"/>
      <c r="G495" s="29"/>
      <c r="H495" s="30"/>
    </row>
    <row r="496">
      <c r="B496" s="31" t="s">
        <v>20</v>
      </c>
      <c r="C496" s="4"/>
      <c r="D496" s="4"/>
      <c r="E496" s="4"/>
      <c r="F496" s="5"/>
      <c r="G496" s="29"/>
      <c r="H496" s="30"/>
    </row>
    <row r="497">
      <c r="B497" s="9" t="s">
        <v>2</v>
      </c>
      <c r="C497" s="23" t="s">
        <v>21</v>
      </c>
      <c r="D497" s="20" t="s">
        <v>4</v>
      </c>
      <c r="E497" s="9" t="s">
        <v>5</v>
      </c>
      <c r="F497" s="9" t="s">
        <v>6</v>
      </c>
      <c r="G497" s="29"/>
      <c r="H497" s="30"/>
    </row>
    <row r="498">
      <c r="B498" s="12">
        <v>1.0</v>
      </c>
      <c r="C498" s="28"/>
      <c r="D498" s="12"/>
      <c r="E498" s="12"/>
      <c r="F498" s="12"/>
      <c r="G498" s="29"/>
      <c r="H498" s="30"/>
    </row>
    <row r="499">
      <c r="B499" s="12">
        <v>2.0</v>
      </c>
      <c r="C499" s="13"/>
      <c r="D499" s="12"/>
      <c r="E499" s="12"/>
      <c r="F499" s="12"/>
      <c r="G499" s="29"/>
      <c r="H499" s="30"/>
    </row>
    <row r="500">
      <c r="B500" s="12">
        <v>3.0</v>
      </c>
      <c r="C500" s="13"/>
      <c r="D500" s="12"/>
      <c r="E500" s="12"/>
      <c r="F500" s="12"/>
      <c r="G500" s="29"/>
      <c r="H500" s="30"/>
    </row>
    <row r="501">
      <c r="B501" s="20" t="s">
        <v>15</v>
      </c>
      <c r="C501" s="4"/>
      <c r="D501" s="5"/>
      <c r="E501" s="9">
        <f>SUM(E498:E500)</f>
        <v>0</v>
      </c>
      <c r="F501" s="12"/>
      <c r="G501" s="29"/>
      <c r="H501" s="30"/>
    </row>
    <row r="502">
      <c r="B502" s="32" t="s">
        <v>22</v>
      </c>
      <c r="C502" s="4"/>
      <c r="D502" s="4"/>
      <c r="E502" s="4"/>
      <c r="F502" s="5"/>
      <c r="G502" s="29"/>
      <c r="H502" s="30"/>
    </row>
    <row r="503">
      <c r="B503" s="9" t="s">
        <v>2</v>
      </c>
      <c r="C503" s="23" t="s">
        <v>23</v>
      </c>
      <c r="D503" s="20" t="s">
        <v>4</v>
      </c>
      <c r="E503" s="9" t="s">
        <v>5</v>
      </c>
      <c r="F503" s="9" t="s">
        <v>6</v>
      </c>
      <c r="G503" s="29"/>
      <c r="H503" s="30"/>
    </row>
    <row r="504">
      <c r="B504" s="12">
        <v>1.0</v>
      </c>
      <c r="C504" s="28"/>
      <c r="D504" s="12"/>
      <c r="E504" s="12"/>
      <c r="F504" s="12"/>
      <c r="G504" s="29"/>
      <c r="H504" s="30"/>
    </row>
    <row r="505">
      <c r="B505" s="12">
        <v>2.0</v>
      </c>
      <c r="C505" s="13"/>
      <c r="D505" s="12"/>
      <c r="E505" s="12"/>
      <c r="F505" s="12"/>
      <c r="G505" s="29"/>
      <c r="H505" s="30"/>
    </row>
    <row r="506">
      <c r="B506" s="12">
        <v>3.0</v>
      </c>
      <c r="C506" s="13"/>
      <c r="D506" s="12"/>
      <c r="E506" s="12"/>
      <c r="F506" s="12"/>
      <c r="G506" s="29"/>
      <c r="H506" s="30"/>
    </row>
    <row r="507">
      <c r="B507" s="20" t="s">
        <v>15</v>
      </c>
      <c r="C507" s="4"/>
      <c r="D507" s="5"/>
      <c r="E507" s="9">
        <f>SUM(E504:E506)</f>
        <v>0</v>
      </c>
      <c r="F507" s="12"/>
      <c r="G507" s="29"/>
      <c r="H507" s="30"/>
    </row>
    <row r="508">
      <c r="B508" s="32" t="s">
        <v>24</v>
      </c>
      <c r="C508" s="4"/>
      <c r="D508" s="4"/>
      <c r="E508" s="4"/>
      <c r="F508" s="5"/>
      <c r="G508" s="29"/>
      <c r="H508" s="30"/>
    </row>
    <row r="509">
      <c r="B509" s="9" t="s">
        <v>2</v>
      </c>
      <c r="C509" s="33" t="s">
        <v>25</v>
      </c>
      <c r="D509" s="33" t="s">
        <v>26</v>
      </c>
      <c r="E509" s="9" t="s">
        <v>5</v>
      </c>
      <c r="F509" s="9" t="s">
        <v>6</v>
      </c>
      <c r="G509" s="29"/>
      <c r="H509" s="30"/>
    </row>
    <row r="510">
      <c r="B510" s="12">
        <v>1.0</v>
      </c>
      <c r="C510" s="13"/>
      <c r="D510" s="13"/>
      <c r="E510" s="12"/>
      <c r="F510" s="12"/>
      <c r="G510" s="29"/>
      <c r="H510" s="30"/>
    </row>
    <row r="511">
      <c r="B511" s="12">
        <v>2.0</v>
      </c>
      <c r="C511" s="13"/>
      <c r="D511" s="13"/>
      <c r="E511" s="12"/>
      <c r="F511" s="12"/>
      <c r="G511" s="29"/>
      <c r="H511" s="30"/>
    </row>
    <row r="512">
      <c r="B512" s="12">
        <v>3.0</v>
      </c>
      <c r="C512" s="12"/>
      <c r="D512" s="12"/>
      <c r="E512" s="12"/>
      <c r="F512" s="12"/>
      <c r="G512" s="29"/>
      <c r="H512" s="30"/>
    </row>
    <row r="513">
      <c r="B513" s="12">
        <v>4.0</v>
      </c>
      <c r="C513" s="12"/>
      <c r="D513" s="12"/>
      <c r="E513" s="12"/>
      <c r="F513" s="12"/>
      <c r="G513" s="29"/>
      <c r="H513" s="30"/>
    </row>
    <row r="514">
      <c r="B514" s="12">
        <v>5.0</v>
      </c>
      <c r="C514" s="12"/>
      <c r="D514" s="12"/>
      <c r="E514" s="12"/>
      <c r="F514" s="12"/>
      <c r="G514" s="29"/>
      <c r="H514" s="30"/>
    </row>
    <row r="515">
      <c r="B515" s="12">
        <v>6.0</v>
      </c>
      <c r="C515" s="12"/>
      <c r="D515" s="12"/>
      <c r="E515" s="12"/>
      <c r="F515" s="12"/>
      <c r="G515" s="10"/>
      <c r="H515" s="11"/>
    </row>
    <row r="516">
      <c r="B516" s="34"/>
    </row>
    <row r="518">
      <c r="A518" s="1"/>
      <c r="B518" s="3">
        <v>45790.0</v>
      </c>
      <c r="C518" s="4"/>
      <c r="D518" s="4"/>
      <c r="E518" s="4"/>
      <c r="F518" s="4"/>
      <c r="G518" s="4"/>
      <c r="H518" s="5"/>
    </row>
    <row r="519">
      <c r="B519" s="6" t="s">
        <v>0</v>
      </c>
      <c r="C519" s="4"/>
      <c r="D519" s="4"/>
      <c r="E519" s="4"/>
      <c r="F519" s="5"/>
      <c r="G519" s="7" t="s">
        <v>1</v>
      </c>
      <c r="H519" s="8"/>
    </row>
    <row r="520">
      <c r="B520" s="9" t="s">
        <v>2</v>
      </c>
      <c r="C520" s="9" t="s">
        <v>3</v>
      </c>
      <c r="D520" s="9" t="s">
        <v>4</v>
      </c>
      <c r="E520" s="9" t="s">
        <v>5</v>
      </c>
      <c r="F520" s="9" t="s">
        <v>6</v>
      </c>
      <c r="G520" s="10"/>
      <c r="H520" s="11"/>
    </row>
    <row r="521">
      <c r="B521" s="12">
        <v>1.0</v>
      </c>
      <c r="C521" s="13"/>
      <c r="D521" s="13"/>
      <c r="E521" s="13"/>
      <c r="F521" s="12"/>
      <c r="G521" s="14" t="s">
        <v>7</v>
      </c>
      <c r="H521" s="15">
        <f>H478 - SUMIF(F521:F530, "SR A/C - HDFC", E521:E530)-SUMIF(F547:F549, "SR A/C - HDFC", E547:E549)-SUMIF(F541:F543, "SR A/C - HDFC", E541:E543)+SUMIF(F535:F537, "SR A/C - HDFC", E535:E537)+SUMIF(F553:F558, "SR A/C - HDFC", E553:E558)</f>
        <v>3303.73</v>
      </c>
    </row>
    <row r="522">
      <c r="B522" s="12">
        <v>2.0</v>
      </c>
      <c r="C522" s="13"/>
      <c r="D522" s="13"/>
      <c r="E522" s="13"/>
      <c r="F522" s="13"/>
      <c r="G522" s="14" t="s">
        <v>8</v>
      </c>
      <c r="H522" s="15">
        <f>H479 - SUMIF(F521:F530, "DP A/C - Salary", E521:E530)-SUMIF(F547:F549, "DP A/C - Salary", E547:E549)-SUMIF(F541:F543, "DP A/C - Salary", E541:E543)+SUMIF(F535:F537, "DP A/C - Salary", E535:E537)+SUMIF(F553:F558, "DP A/C - Salary", E553:E558)</f>
        <v>5928</v>
      </c>
    </row>
    <row r="523">
      <c r="B523" s="12">
        <v>3.0</v>
      </c>
      <c r="C523" s="13"/>
      <c r="D523" s="13"/>
      <c r="E523" s="13"/>
      <c r="F523" s="13"/>
      <c r="G523" s="14" t="s">
        <v>9</v>
      </c>
      <c r="H523" s="15">
        <f>H480 - SUMIF(F521:F530, "SR CASH", E521:E530)-SUMIF(F547:F549, "SR CASH", E547:E549)-SUMIF(F541:F543, "SR CASH", E541:E543)+SUMIF(F535:F537, "SR CASH", E535:E537)+SUMIF(F553:F558, "SR CASH", E553:E558)</f>
        <v>1633</v>
      </c>
    </row>
    <row r="524">
      <c r="B524" s="12">
        <v>4.0</v>
      </c>
      <c r="C524" s="13"/>
      <c r="D524" s="13"/>
      <c r="E524" s="13"/>
      <c r="F524" s="13"/>
      <c r="G524" s="14" t="s">
        <v>10</v>
      </c>
      <c r="H524" s="15">
        <f>H481 - SUMIF(F521:F530, "DP CASH", E521:E530)-SUMIF(F547:F549, "DP CASH", E547:E549)-SUMIF(F541:F543, "DP CASH", E541:E543)+SUMIF(F535:F537, "DP CASH", E535:E537)+SUMIF(F553:F558, "DP CASH", E553:E558)</f>
        <v>839</v>
      </c>
    </row>
    <row r="525">
      <c r="B525" s="12">
        <v>5.0</v>
      </c>
      <c r="C525" s="13"/>
      <c r="D525" s="13"/>
      <c r="E525" s="13"/>
      <c r="F525" s="13"/>
      <c r="G525" s="14" t="s">
        <v>11</v>
      </c>
      <c r="H525" s="15">
        <f>H482 - SUMIF(F521:F530, "SR A/C - TDCC", E521:E530)-SUMIF(F547:F549, "SR A/C - TDCC", E547:E549)-SUMIF(F541:F543, "SR A/C - TDCC", E541:E543)+SUMIF(F535:F537, "SR A/C - TDCC", E535:E537)+SUMIF(F553:F558, "SR A/C - TDCC", E553:E558)</f>
        <v>106373.4</v>
      </c>
    </row>
    <row r="526">
      <c r="B526" s="12">
        <v>6.0</v>
      </c>
      <c r="C526" s="12"/>
      <c r="D526" s="12"/>
      <c r="E526" s="12"/>
      <c r="F526" s="12"/>
      <c r="G526" s="14" t="s">
        <v>12</v>
      </c>
      <c r="H526" s="15">
        <f>H483 - SUMIF(F521:F530, "DP A/C - IPPB", E521:E530)-SUMIF(F547:F549, "DP A/C - IPPB", E547:E549)-SUMIF(F541:F543, "DP A/C - IPPB", E541:E543)+SUMIF(F535:F537, "DP A/C - IPPB", E535:E537)+SUMIF(F553:F558, "DP A/C - IPPB", E553:E558)</f>
        <v>50</v>
      </c>
    </row>
    <row r="527">
      <c r="B527" s="12">
        <v>7.0</v>
      </c>
      <c r="C527" s="12"/>
      <c r="D527" s="12"/>
      <c r="E527" s="12"/>
      <c r="F527" s="12"/>
      <c r="G527" s="16"/>
      <c r="H527" s="5"/>
    </row>
    <row r="528">
      <c r="B528" s="12">
        <v>8.0</v>
      </c>
      <c r="C528" s="12"/>
      <c r="D528" s="12"/>
      <c r="E528" s="12"/>
      <c r="F528" s="12"/>
      <c r="G528" s="17" t="s">
        <v>13</v>
      </c>
      <c r="H528" s="5"/>
    </row>
    <row r="529">
      <c r="B529" s="12">
        <v>9.0</v>
      </c>
      <c r="C529" s="12"/>
      <c r="D529" s="12"/>
      <c r="E529" s="12"/>
      <c r="F529" s="12"/>
      <c r="G529" s="18">
        <f>E531+G486</f>
        <v>0</v>
      </c>
      <c r="H529" s="5"/>
    </row>
    <row r="530">
      <c r="B530" s="12">
        <v>10.0</v>
      </c>
      <c r="C530" s="12"/>
      <c r="D530" s="12"/>
      <c r="E530" s="12"/>
      <c r="F530" s="12"/>
      <c r="G530" s="19" t="s">
        <v>14</v>
      </c>
      <c r="H530" s="5"/>
    </row>
    <row r="531">
      <c r="B531" s="20" t="s">
        <v>15</v>
      </c>
      <c r="C531" s="4"/>
      <c r="D531" s="5"/>
      <c r="E531" s="9">
        <f>SUM(E521:E530)</f>
        <v>0</v>
      </c>
      <c r="F531" s="12"/>
      <c r="G531" s="16">
        <f>E538+G488</f>
        <v>0</v>
      </c>
      <c r="H531" s="5"/>
    </row>
    <row r="532">
      <c r="B532" s="16"/>
      <c r="C532" s="4"/>
      <c r="D532" s="4"/>
      <c r="E532" s="4"/>
      <c r="F532" s="5"/>
      <c r="G532" s="21" t="s">
        <v>16</v>
      </c>
      <c r="H532" s="5"/>
      <c r="I532" s="1"/>
    </row>
    <row r="533">
      <c r="B533" s="22" t="s">
        <v>17</v>
      </c>
      <c r="C533" s="4"/>
      <c r="D533" s="4"/>
      <c r="E533" s="4"/>
      <c r="F533" s="5"/>
      <c r="G533" s="16">
        <f>E544+G490-SUMIF(C535:C537,"Reimbursement",E535:E537)</f>
        <v>0</v>
      </c>
      <c r="H533" s="5"/>
    </row>
    <row r="534">
      <c r="B534" s="9" t="s">
        <v>2</v>
      </c>
      <c r="C534" s="23" t="s">
        <v>18</v>
      </c>
      <c r="D534" s="20" t="s">
        <v>4</v>
      </c>
      <c r="E534" s="9" t="s">
        <v>5</v>
      </c>
      <c r="F534" s="9" t="s">
        <v>6</v>
      </c>
      <c r="G534" s="24" t="s">
        <v>19</v>
      </c>
      <c r="H534" s="5"/>
    </row>
    <row r="535">
      <c r="B535" s="12">
        <v>1.0</v>
      </c>
      <c r="C535" s="28"/>
      <c r="D535" s="12"/>
      <c r="E535" s="12"/>
      <c r="F535" s="12"/>
      <c r="G535" s="26">
        <f>E550+G492</f>
        <v>0</v>
      </c>
      <c r="H535" s="5"/>
    </row>
    <row r="536">
      <c r="B536" s="12">
        <v>2.0</v>
      </c>
      <c r="C536" s="28"/>
      <c r="D536" s="12"/>
      <c r="E536" s="12"/>
      <c r="F536" s="12"/>
      <c r="G536" s="27"/>
      <c r="H536" s="8"/>
    </row>
    <row r="537">
      <c r="B537" s="12">
        <v>3.0</v>
      </c>
      <c r="C537" s="28"/>
      <c r="D537" s="12"/>
      <c r="E537" s="12"/>
      <c r="F537" s="12"/>
      <c r="G537" s="29"/>
      <c r="H537" s="30"/>
    </row>
    <row r="538">
      <c r="B538" s="20" t="s">
        <v>15</v>
      </c>
      <c r="C538" s="4"/>
      <c r="D538" s="5"/>
      <c r="E538" s="9">
        <f>SUM(E535:E537)</f>
        <v>0</v>
      </c>
      <c r="F538" s="12"/>
      <c r="G538" s="29"/>
      <c r="H538" s="30"/>
    </row>
    <row r="539">
      <c r="B539" s="31" t="s">
        <v>20</v>
      </c>
      <c r="C539" s="4"/>
      <c r="D539" s="4"/>
      <c r="E539" s="4"/>
      <c r="F539" s="5"/>
      <c r="G539" s="29"/>
      <c r="H539" s="30"/>
    </row>
    <row r="540">
      <c r="B540" s="9" t="s">
        <v>2</v>
      </c>
      <c r="C540" s="23" t="s">
        <v>21</v>
      </c>
      <c r="D540" s="20" t="s">
        <v>4</v>
      </c>
      <c r="E540" s="9" t="s">
        <v>5</v>
      </c>
      <c r="F540" s="9" t="s">
        <v>6</v>
      </c>
      <c r="G540" s="29"/>
      <c r="H540" s="30"/>
    </row>
    <row r="541">
      <c r="B541" s="12">
        <v>1.0</v>
      </c>
      <c r="C541" s="28"/>
      <c r="D541" s="12"/>
      <c r="E541" s="12"/>
      <c r="F541" s="12"/>
      <c r="G541" s="29"/>
      <c r="H541" s="30"/>
    </row>
    <row r="542">
      <c r="B542" s="12">
        <v>2.0</v>
      </c>
      <c r="C542" s="13"/>
      <c r="D542" s="12"/>
      <c r="E542" s="12"/>
      <c r="F542" s="12"/>
      <c r="G542" s="29"/>
      <c r="H542" s="30"/>
    </row>
    <row r="543">
      <c r="B543" s="12">
        <v>3.0</v>
      </c>
      <c r="C543" s="13"/>
      <c r="D543" s="12"/>
      <c r="E543" s="12"/>
      <c r="F543" s="12"/>
      <c r="G543" s="29"/>
      <c r="H543" s="30"/>
    </row>
    <row r="544">
      <c r="B544" s="20" t="s">
        <v>15</v>
      </c>
      <c r="C544" s="4"/>
      <c r="D544" s="5"/>
      <c r="E544" s="9">
        <f>SUM(E541:E543)</f>
        <v>0</v>
      </c>
      <c r="F544" s="12"/>
      <c r="G544" s="29"/>
      <c r="H544" s="30"/>
    </row>
    <row r="545">
      <c r="B545" s="32" t="s">
        <v>22</v>
      </c>
      <c r="C545" s="4"/>
      <c r="D545" s="4"/>
      <c r="E545" s="4"/>
      <c r="F545" s="5"/>
      <c r="G545" s="29"/>
      <c r="H545" s="30"/>
    </row>
    <row r="546">
      <c r="B546" s="9" t="s">
        <v>2</v>
      </c>
      <c r="C546" s="23" t="s">
        <v>23</v>
      </c>
      <c r="D546" s="20" t="s">
        <v>4</v>
      </c>
      <c r="E546" s="9" t="s">
        <v>5</v>
      </c>
      <c r="F546" s="9" t="s">
        <v>6</v>
      </c>
      <c r="G546" s="29"/>
      <c r="H546" s="30"/>
    </row>
    <row r="547">
      <c r="B547" s="12">
        <v>1.0</v>
      </c>
      <c r="C547" s="28"/>
      <c r="D547" s="12"/>
      <c r="E547" s="12"/>
      <c r="F547" s="12"/>
      <c r="G547" s="29"/>
      <c r="H547" s="30"/>
    </row>
    <row r="548">
      <c r="B548" s="12">
        <v>2.0</v>
      </c>
      <c r="C548" s="13"/>
      <c r="D548" s="12"/>
      <c r="E548" s="12"/>
      <c r="F548" s="12"/>
      <c r="G548" s="29"/>
      <c r="H548" s="30"/>
    </row>
    <row r="549">
      <c r="B549" s="12">
        <v>3.0</v>
      </c>
      <c r="C549" s="13"/>
      <c r="D549" s="12"/>
      <c r="E549" s="12"/>
      <c r="F549" s="12"/>
      <c r="G549" s="29"/>
      <c r="H549" s="30"/>
    </row>
    <row r="550">
      <c r="B550" s="20" t="s">
        <v>15</v>
      </c>
      <c r="C550" s="4"/>
      <c r="D550" s="5"/>
      <c r="E550" s="9">
        <f>SUM(E547:E549)</f>
        <v>0</v>
      </c>
      <c r="F550" s="12"/>
      <c r="G550" s="29"/>
      <c r="H550" s="30"/>
    </row>
    <row r="551">
      <c r="B551" s="32" t="s">
        <v>24</v>
      </c>
      <c r="C551" s="4"/>
      <c r="D551" s="4"/>
      <c r="E551" s="4"/>
      <c r="F551" s="5"/>
      <c r="G551" s="29"/>
      <c r="H551" s="30"/>
    </row>
    <row r="552">
      <c r="B552" s="9" t="s">
        <v>2</v>
      </c>
      <c r="C552" s="33" t="s">
        <v>25</v>
      </c>
      <c r="D552" s="33" t="s">
        <v>26</v>
      </c>
      <c r="E552" s="9" t="s">
        <v>5</v>
      </c>
      <c r="F552" s="9" t="s">
        <v>6</v>
      </c>
      <c r="G552" s="29"/>
      <c r="H552" s="30"/>
    </row>
    <row r="553">
      <c r="B553" s="12">
        <v>1.0</v>
      </c>
      <c r="C553" s="13"/>
      <c r="D553" s="13"/>
      <c r="E553" s="13"/>
      <c r="F553" s="13"/>
      <c r="G553" s="29"/>
      <c r="H553" s="30"/>
    </row>
    <row r="554">
      <c r="B554" s="12">
        <v>2.0</v>
      </c>
      <c r="C554" s="13"/>
      <c r="D554" s="13"/>
      <c r="E554" s="13"/>
      <c r="F554" s="13"/>
      <c r="G554" s="29"/>
      <c r="H554" s="30"/>
    </row>
    <row r="555">
      <c r="B555" s="12">
        <v>3.0</v>
      </c>
      <c r="C555" s="12"/>
      <c r="D555" s="12"/>
      <c r="E555" s="12"/>
      <c r="F555" s="12"/>
      <c r="G555" s="29"/>
      <c r="H555" s="30"/>
    </row>
    <row r="556">
      <c r="B556" s="12">
        <v>4.0</v>
      </c>
      <c r="C556" s="12"/>
      <c r="D556" s="12"/>
      <c r="E556" s="12"/>
      <c r="F556" s="12"/>
      <c r="G556" s="29"/>
      <c r="H556" s="30"/>
    </row>
    <row r="557">
      <c r="B557" s="12">
        <v>5.0</v>
      </c>
      <c r="C557" s="12"/>
      <c r="D557" s="12"/>
      <c r="E557" s="12"/>
      <c r="F557" s="12"/>
      <c r="G557" s="29"/>
      <c r="H557" s="30"/>
    </row>
    <row r="558">
      <c r="B558" s="12">
        <v>6.0</v>
      </c>
      <c r="C558" s="12"/>
      <c r="D558" s="12"/>
      <c r="E558" s="12"/>
      <c r="F558" s="12"/>
      <c r="G558" s="10"/>
      <c r="H558" s="11"/>
    </row>
    <row r="559">
      <c r="B559" s="34"/>
    </row>
    <row r="561">
      <c r="A561" s="1"/>
      <c r="B561" s="3">
        <v>45791.0</v>
      </c>
      <c r="C561" s="4"/>
      <c r="D561" s="4"/>
      <c r="E561" s="4"/>
      <c r="F561" s="4"/>
      <c r="G561" s="4"/>
      <c r="H561" s="5"/>
    </row>
    <row r="562">
      <c r="B562" s="6" t="s">
        <v>0</v>
      </c>
      <c r="C562" s="4"/>
      <c r="D562" s="4"/>
      <c r="E562" s="4"/>
      <c r="F562" s="5"/>
      <c r="G562" s="7" t="s">
        <v>1</v>
      </c>
      <c r="H562" s="8"/>
    </row>
    <row r="563">
      <c r="B563" s="9" t="s">
        <v>2</v>
      </c>
      <c r="C563" s="9" t="s">
        <v>3</v>
      </c>
      <c r="D563" s="9" t="s">
        <v>4</v>
      </c>
      <c r="E563" s="9" t="s">
        <v>5</v>
      </c>
      <c r="F563" s="9" t="s">
        <v>6</v>
      </c>
      <c r="G563" s="10"/>
      <c r="H563" s="11"/>
    </row>
    <row r="564">
      <c r="B564" s="12">
        <v>1.0</v>
      </c>
      <c r="C564" s="13"/>
      <c r="D564" s="13"/>
      <c r="E564" s="13"/>
      <c r="F564" s="12"/>
      <c r="G564" s="14" t="s">
        <v>7</v>
      </c>
      <c r="H564" s="15">
        <f>H521 - SUMIF(F564:F573, "SR A/C - HDFC", E564:E573)-SUMIF(F590:F592, "SR A/C - HDFC", E590:E592)-SUMIF(F584:F586, "SR A/C - HDFC", E584:E586)+SUMIF(F578:F580, "SR A/C - HDFC", E578:E580)+SUMIF(F596:F601, "SR A/C - HDFC", E596:E601)</f>
        <v>3303.73</v>
      </c>
    </row>
    <row r="565">
      <c r="B565" s="12">
        <v>2.0</v>
      </c>
      <c r="C565" s="13"/>
      <c r="D565" s="13"/>
      <c r="E565" s="13"/>
      <c r="F565" s="13"/>
      <c r="G565" s="14" t="s">
        <v>8</v>
      </c>
      <c r="H565" s="15">
        <f>H522 - SUMIF(F564:F573, "DP A/C - Salary", E564:E573)-SUMIF(F590:F592, "DP A/C - Salary", E590:E592)-SUMIF(F584:F586, "DP A/C - Salary", E584:E586)+SUMIF(F578:F580, "DP A/C - Salary", E578:E580)+SUMIF(F596:F601, "DP A/C - Salary", E596:E601)</f>
        <v>5928</v>
      </c>
    </row>
    <row r="566">
      <c r="B566" s="12">
        <v>3.0</v>
      </c>
      <c r="C566" s="13"/>
      <c r="D566" s="13"/>
      <c r="E566" s="13"/>
      <c r="F566" s="12"/>
      <c r="G566" s="14" t="s">
        <v>9</v>
      </c>
      <c r="H566" s="15">
        <f>H523 - SUMIF(F564:F573, "SR CASH", E564:E573)-SUMIF(F590:F592, "SR CASH", E590:E592)-SUMIF(F584:F586, "SR CASH", E584:E586)+SUMIF(F578:F580, "SR CASH", E578:E580)+SUMIF(F596:F601, "SR CASH", E596:E601)</f>
        <v>1633</v>
      </c>
    </row>
    <row r="567">
      <c r="B567" s="12">
        <v>4.0</v>
      </c>
      <c r="C567" s="12"/>
      <c r="D567" s="12"/>
      <c r="E567" s="12"/>
      <c r="F567" s="12"/>
      <c r="G567" s="14" t="s">
        <v>10</v>
      </c>
      <c r="H567" s="15">
        <f>H524 - SUMIF(F564:F573, "DP CASH", E564:E573)-SUMIF(F590:F592, "DP CASH", E590:E592)-SUMIF(F584:F586, "DP CASH", E584:E586)+SUMIF(F578:F580, "DP CASH", E578:E580)+SUMIF(F596:F601, "DP CASH", E596:E601)</f>
        <v>839</v>
      </c>
    </row>
    <row r="568">
      <c r="B568" s="12">
        <v>5.0</v>
      </c>
      <c r="C568" s="12"/>
      <c r="D568" s="12"/>
      <c r="E568" s="12"/>
      <c r="F568" s="12"/>
      <c r="G568" s="14" t="s">
        <v>11</v>
      </c>
      <c r="H568" s="15">
        <f>H525 - SUMIF(F564:F573, "SR A/C - TDCC", E564:E573)-SUMIF(F590:F592, "SR A/C - TDCC", E590:E592)-SUMIF(F584:F586, "SR A/C - TDCC", E584:E586)+SUMIF(F578:F580, "SR A/C - TDCC", E578:E580)+SUMIF(F596:F601, "SR A/C - TDCC", E596:E601)</f>
        <v>106373.4</v>
      </c>
    </row>
    <row r="569">
      <c r="B569" s="12">
        <v>6.0</v>
      </c>
      <c r="C569" s="12"/>
      <c r="D569" s="12"/>
      <c r="E569" s="12"/>
      <c r="F569" s="12"/>
      <c r="G569" s="14" t="s">
        <v>12</v>
      </c>
      <c r="H569" s="15">
        <f>H526 - SUMIF(F564:F573, "DP A/C - IPPB", E564:E573)-SUMIF(F590:F592, "DP A/C - IPPB", E590:E592)-SUMIF(F584:F586, "DP A/C - IPPB", E584:E586)+SUMIF(F578:F580, "DP A/C - IPPB", E578:E580)+SUMIF(F596:F601, "DP A/C - IPPB", E596:E601)</f>
        <v>50</v>
      </c>
    </row>
    <row r="570">
      <c r="B570" s="12">
        <v>7.0</v>
      </c>
      <c r="C570" s="12"/>
      <c r="D570" s="12"/>
      <c r="E570" s="12"/>
      <c r="F570" s="12"/>
      <c r="G570" s="16"/>
      <c r="H570" s="5"/>
    </row>
    <row r="571">
      <c r="B571" s="12">
        <v>8.0</v>
      </c>
      <c r="C571" s="12"/>
      <c r="D571" s="12"/>
      <c r="E571" s="12"/>
      <c r="F571" s="12"/>
      <c r="G571" s="17" t="s">
        <v>13</v>
      </c>
      <c r="H571" s="5"/>
    </row>
    <row r="572">
      <c r="B572" s="12">
        <v>9.0</v>
      </c>
      <c r="C572" s="12"/>
      <c r="D572" s="12"/>
      <c r="E572" s="12"/>
      <c r="F572" s="12"/>
      <c r="G572" s="18">
        <f>E574+G529</f>
        <v>0</v>
      </c>
      <c r="H572" s="5"/>
    </row>
    <row r="573">
      <c r="B573" s="12">
        <v>10.0</v>
      </c>
      <c r="C573" s="12"/>
      <c r="D573" s="12"/>
      <c r="E573" s="12"/>
      <c r="F573" s="12"/>
      <c r="G573" s="19" t="s">
        <v>14</v>
      </c>
      <c r="H573" s="5"/>
    </row>
    <row r="574">
      <c r="B574" s="20" t="s">
        <v>15</v>
      </c>
      <c r="C574" s="4"/>
      <c r="D574" s="5"/>
      <c r="E574" s="9">
        <f>SUM(E564:E573)</f>
        <v>0</v>
      </c>
      <c r="F574" s="12"/>
      <c r="G574" s="16">
        <f>E581+G531</f>
        <v>0</v>
      </c>
      <c r="H574" s="5"/>
    </row>
    <row r="575">
      <c r="B575" s="16"/>
      <c r="C575" s="4"/>
      <c r="D575" s="4"/>
      <c r="E575" s="4"/>
      <c r="F575" s="5"/>
      <c r="G575" s="21" t="s">
        <v>16</v>
      </c>
      <c r="H575" s="5"/>
      <c r="I575" s="1"/>
    </row>
    <row r="576">
      <c r="B576" s="22" t="s">
        <v>17</v>
      </c>
      <c r="C576" s="4"/>
      <c r="D576" s="4"/>
      <c r="E576" s="4"/>
      <c r="F576" s="5"/>
      <c r="G576" s="16">
        <f>E587+G533-SUMIF(C578:C580,"Reimbursement",E578:E580)</f>
        <v>0</v>
      </c>
      <c r="H576" s="5"/>
    </row>
    <row r="577">
      <c r="B577" s="9" t="s">
        <v>2</v>
      </c>
      <c r="C577" s="23" t="s">
        <v>18</v>
      </c>
      <c r="D577" s="20" t="s">
        <v>4</v>
      </c>
      <c r="E577" s="9" t="s">
        <v>5</v>
      </c>
      <c r="F577" s="9" t="s">
        <v>6</v>
      </c>
      <c r="G577" s="24" t="s">
        <v>19</v>
      </c>
      <c r="H577" s="5"/>
    </row>
    <row r="578">
      <c r="B578" s="12">
        <v>1.0</v>
      </c>
      <c r="C578" s="25"/>
      <c r="D578" s="13"/>
      <c r="E578" s="13"/>
      <c r="F578" s="13"/>
      <c r="G578" s="26">
        <f>E593+G535</f>
        <v>0</v>
      </c>
      <c r="H578" s="5"/>
    </row>
    <row r="579">
      <c r="B579" s="12">
        <v>2.0</v>
      </c>
      <c r="C579" s="28"/>
      <c r="D579" s="12"/>
      <c r="E579" s="12"/>
      <c r="F579" s="12"/>
      <c r="G579" s="27"/>
      <c r="H579" s="8"/>
    </row>
    <row r="580">
      <c r="B580" s="12">
        <v>3.0</v>
      </c>
      <c r="C580" s="28"/>
      <c r="D580" s="12"/>
      <c r="E580" s="12"/>
      <c r="F580" s="12"/>
      <c r="G580" s="29"/>
      <c r="H580" s="30"/>
    </row>
    <row r="581">
      <c r="B581" s="20" t="s">
        <v>15</v>
      </c>
      <c r="C581" s="4"/>
      <c r="D581" s="5"/>
      <c r="E581" s="9">
        <f>SUM(E578:E580)</f>
        <v>0</v>
      </c>
      <c r="F581" s="12"/>
      <c r="G581" s="29"/>
      <c r="H581" s="30"/>
    </row>
    <row r="582">
      <c r="B582" s="31" t="s">
        <v>20</v>
      </c>
      <c r="C582" s="4"/>
      <c r="D582" s="4"/>
      <c r="E582" s="4"/>
      <c r="F582" s="5"/>
      <c r="G582" s="29"/>
      <c r="H582" s="30"/>
    </row>
    <row r="583">
      <c r="B583" s="9" t="s">
        <v>2</v>
      </c>
      <c r="C583" s="23" t="s">
        <v>21</v>
      </c>
      <c r="D583" s="20" t="s">
        <v>4</v>
      </c>
      <c r="E583" s="9" t="s">
        <v>5</v>
      </c>
      <c r="F583" s="9" t="s">
        <v>6</v>
      </c>
      <c r="G583" s="29"/>
      <c r="H583" s="30"/>
    </row>
    <row r="584">
      <c r="B584" s="12">
        <v>1.0</v>
      </c>
      <c r="C584" s="28"/>
      <c r="D584" s="12"/>
      <c r="E584" s="12"/>
      <c r="F584" s="12"/>
      <c r="G584" s="29"/>
      <c r="H584" s="30"/>
    </row>
    <row r="585">
      <c r="B585" s="12">
        <v>2.0</v>
      </c>
      <c r="C585" s="13"/>
      <c r="D585" s="12"/>
      <c r="E585" s="12"/>
      <c r="F585" s="12"/>
      <c r="G585" s="29"/>
      <c r="H585" s="30"/>
    </row>
    <row r="586">
      <c r="B586" s="12">
        <v>3.0</v>
      </c>
      <c r="C586" s="13"/>
      <c r="D586" s="12"/>
      <c r="E586" s="12"/>
      <c r="F586" s="12"/>
      <c r="G586" s="29"/>
      <c r="H586" s="30"/>
    </row>
    <row r="587">
      <c r="B587" s="20" t="s">
        <v>15</v>
      </c>
      <c r="C587" s="4"/>
      <c r="D587" s="5"/>
      <c r="E587" s="9">
        <f>SUM(E584:E586)</f>
        <v>0</v>
      </c>
      <c r="F587" s="12"/>
      <c r="G587" s="29"/>
      <c r="H587" s="30"/>
    </row>
    <row r="588">
      <c r="B588" s="32" t="s">
        <v>22</v>
      </c>
      <c r="C588" s="4"/>
      <c r="D588" s="4"/>
      <c r="E588" s="4"/>
      <c r="F588" s="5"/>
      <c r="G588" s="29"/>
      <c r="H588" s="30"/>
    </row>
    <row r="589">
      <c r="B589" s="9" t="s">
        <v>2</v>
      </c>
      <c r="C589" s="23" t="s">
        <v>23</v>
      </c>
      <c r="D589" s="20" t="s">
        <v>4</v>
      </c>
      <c r="E589" s="9" t="s">
        <v>5</v>
      </c>
      <c r="F589" s="9" t="s">
        <v>6</v>
      </c>
      <c r="G589" s="29"/>
      <c r="H589" s="30"/>
    </row>
    <row r="590">
      <c r="B590" s="12">
        <v>1.0</v>
      </c>
      <c r="C590" s="28"/>
      <c r="D590" s="12"/>
      <c r="E590" s="12"/>
      <c r="F590" s="12"/>
      <c r="G590" s="29"/>
      <c r="H590" s="30"/>
    </row>
    <row r="591">
      <c r="B591" s="12">
        <v>2.0</v>
      </c>
      <c r="C591" s="13"/>
      <c r="D591" s="12"/>
      <c r="E591" s="12"/>
      <c r="F591" s="12"/>
      <c r="G591" s="29"/>
      <c r="H591" s="30"/>
    </row>
    <row r="592">
      <c r="B592" s="12">
        <v>3.0</v>
      </c>
      <c r="C592" s="13"/>
      <c r="D592" s="12"/>
      <c r="E592" s="12"/>
      <c r="F592" s="12"/>
      <c r="G592" s="29"/>
      <c r="H592" s="30"/>
    </row>
    <row r="593">
      <c r="B593" s="20" t="s">
        <v>15</v>
      </c>
      <c r="C593" s="4"/>
      <c r="D593" s="5"/>
      <c r="E593" s="9">
        <f>SUM(E590:E592)</f>
        <v>0</v>
      </c>
      <c r="F593" s="12"/>
      <c r="G593" s="29"/>
      <c r="H593" s="30"/>
    </row>
    <row r="594">
      <c r="B594" s="32" t="s">
        <v>24</v>
      </c>
      <c r="C594" s="4"/>
      <c r="D594" s="4"/>
      <c r="E594" s="4"/>
      <c r="F594" s="5"/>
      <c r="G594" s="29"/>
      <c r="H594" s="30"/>
    </row>
    <row r="595">
      <c r="B595" s="9" t="s">
        <v>2</v>
      </c>
      <c r="C595" s="33" t="s">
        <v>25</v>
      </c>
      <c r="D595" s="33" t="s">
        <v>26</v>
      </c>
      <c r="E595" s="9" t="s">
        <v>5</v>
      </c>
      <c r="F595" s="9" t="s">
        <v>6</v>
      </c>
      <c r="G595" s="29"/>
      <c r="H595" s="30"/>
    </row>
    <row r="596">
      <c r="B596" s="12">
        <v>1.0</v>
      </c>
      <c r="C596" s="13"/>
      <c r="D596" s="13"/>
      <c r="E596" s="12"/>
      <c r="F596" s="12"/>
      <c r="G596" s="29"/>
      <c r="H596" s="30"/>
    </row>
    <row r="597">
      <c r="B597" s="12">
        <v>2.0</v>
      </c>
      <c r="C597" s="13"/>
      <c r="D597" s="13"/>
      <c r="E597" s="12"/>
      <c r="F597" s="12"/>
      <c r="G597" s="29"/>
      <c r="H597" s="30"/>
    </row>
    <row r="598">
      <c r="B598" s="12">
        <v>3.0</v>
      </c>
      <c r="C598" s="12"/>
      <c r="D598" s="12"/>
      <c r="E598" s="12"/>
      <c r="F598" s="12"/>
      <c r="G598" s="29"/>
      <c r="H598" s="30"/>
    </row>
    <row r="599">
      <c r="B599" s="12">
        <v>4.0</v>
      </c>
      <c r="C599" s="12"/>
      <c r="D599" s="12"/>
      <c r="E599" s="12"/>
      <c r="F599" s="12"/>
      <c r="G599" s="29"/>
      <c r="H599" s="30"/>
    </row>
    <row r="600">
      <c r="B600" s="12">
        <v>5.0</v>
      </c>
      <c r="C600" s="12"/>
      <c r="D600" s="12"/>
      <c r="E600" s="12"/>
      <c r="F600" s="12"/>
      <c r="G600" s="29"/>
      <c r="H600" s="30"/>
    </row>
    <row r="601">
      <c r="B601" s="12">
        <v>6.0</v>
      </c>
      <c r="C601" s="12"/>
      <c r="D601" s="12"/>
      <c r="E601" s="12"/>
      <c r="F601" s="12"/>
      <c r="G601" s="10"/>
      <c r="H601" s="11"/>
    </row>
    <row r="602">
      <c r="B602" s="34"/>
    </row>
    <row r="604">
      <c r="A604" s="1"/>
      <c r="B604" s="3">
        <v>45792.0</v>
      </c>
      <c r="C604" s="4"/>
      <c r="D604" s="4"/>
      <c r="E604" s="4"/>
      <c r="F604" s="4"/>
      <c r="G604" s="4"/>
      <c r="H604" s="5"/>
    </row>
    <row r="605">
      <c r="B605" s="6" t="s">
        <v>0</v>
      </c>
      <c r="C605" s="4"/>
      <c r="D605" s="4"/>
      <c r="E605" s="4"/>
      <c r="F605" s="5"/>
      <c r="G605" s="7" t="s">
        <v>1</v>
      </c>
      <c r="H605" s="8"/>
    </row>
    <row r="606">
      <c r="B606" s="9" t="s">
        <v>2</v>
      </c>
      <c r="C606" s="9" t="s">
        <v>3</v>
      </c>
      <c r="D606" s="9" t="s">
        <v>4</v>
      </c>
      <c r="E606" s="9" t="s">
        <v>5</v>
      </c>
      <c r="F606" s="9" t="s">
        <v>6</v>
      </c>
      <c r="G606" s="10"/>
      <c r="H606" s="11"/>
    </row>
    <row r="607">
      <c r="B607" s="12">
        <v>1.0</v>
      </c>
      <c r="C607" s="13"/>
      <c r="D607" s="12"/>
      <c r="E607" s="12"/>
      <c r="F607" s="12"/>
      <c r="G607" s="14" t="s">
        <v>7</v>
      </c>
      <c r="H607" s="15">
        <f>H564 - SUMIF(F607:F616, "SR A/C - HDFC", E607:E616)-SUMIF(F633:F635, "SR A/C - HDFC", E633:E635)-SUMIF(F627:F629, "SR A/C - HDFC", E627:E629)+SUMIF(F621:F623, "SR A/C - HDFC", E621:E623)+SUMIF(F639:F644, "SR A/C - HDFC", E639:E644)</f>
        <v>3303.73</v>
      </c>
    </row>
    <row r="608">
      <c r="B608" s="12">
        <v>2.0</v>
      </c>
      <c r="C608" s="12"/>
      <c r="D608" s="12"/>
      <c r="E608" s="12"/>
      <c r="F608" s="12"/>
      <c r="G608" s="14" t="s">
        <v>8</v>
      </c>
      <c r="H608" s="15">
        <f>H565 - SUMIF(F607:F616, "DP A/C - Salary", E607:E616)-SUMIF(F633:F635, "DP A/C - Salary", E633:E635)-SUMIF(F627:F629, "DP A/C - Salary", E627:E629)+SUMIF(F621:F623, "DP A/C - Salary", E621:E623)+SUMIF(F639:F644, "DP A/C - Salary", E639:E644)</f>
        <v>5928</v>
      </c>
    </row>
    <row r="609">
      <c r="B609" s="12">
        <v>3.0</v>
      </c>
      <c r="C609" s="12"/>
      <c r="D609" s="12"/>
      <c r="E609" s="12"/>
      <c r="F609" s="12"/>
      <c r="G609" s="14" t="s">
        <v>9</v>
      </c>
      <c r="H609" s="15">
        <f>H566 - SUMIF(F607:F616, "SR CASH", E607:E616)-SUMIF(F633:F635, "SR CASH", E633:E635)-SUMIF(F627:F629, "SR CASH", E627:E629)+SUMIF(F621:F623, "SR CASH", E621:E623)+SUMIF(F639:F644, "SR CASH", E639:E644)</f>
        <v>1633</v>
      </c>
    </row>
    <row r="610">
      <c r="B610" s="12">
        <v>4.0</v>
      </c>
      <c r="C610" s="12"/>
      <c r="D610" s="12"/>
      <c r="E610" s="12"/>
      <c r="F610" s="12"/>
      <c r="G610" s="14" t="s">
        <v>10</v>
      </c>
      <c r="H610" s="15">
        <f>H567 - SUMIF(F607:F616, "DP CASH", E607:E616)-SUMIF(F633:F635, "DP CASH", E633:E635)-SUMIF(F627:F629, "DP CASH", E627:E629)+SUMIF(F621:F623, "DP CASH", E621:E623)+SUMIF(F639:F644, "DP CASH", E639:E644)</f>
        <v>839</v>
      </c>
    </row>
    <row r="611">
      <c r="B611" s="12">
        <v>5.0</v>
      </c>
      <c r="C611" s="12"/>
      <c r="D611" s="12"/>
      <c r="E611" s="12"/>
      <c r="F611" s="12"/>
      <c r="G611" s="14" t="s">
        <v>11</v>
      </c>
      <c r="H611" s="15">
        <f>H568 - SUMIF(F607:F616, "SR A/C - TDCC", E607:E616)-SUMIF(F633:F635, "SR A/C - TDCC", E633:E635)-SUMIF(F627:F629, "SR A/C - TDCC", E627:E629)+SUMIF(F621:F623, "SR A/C - TDCC", E621:E623)+SUMIF(F639:F644, "SR A/C - TDCC", E639:E644)</f>
        <v>106373.4</v>
      </c>
    </row>
    <row r="612">
      <c r="B612" s="12">
        <v>6.0</v>
      </c>
      <c r="C612" s="12"/>
      <c r="D612" s="12"/>
      <c r="E612" s="12"/>
      <c r="F612" s="12"/>
      <c r="G612" s="14" t="s">
        <v>12</v>
      </c>
      <c r="H612" s="15">
        <f>H569 - SUMIF(F607:F616, "DP A/C - IPPB", E607:E616)-SUMIF(F633:F635, "DP A/C - IPPB", E633:E635)-SUMIF(F627:F629, "DP A/C - IPPB", E627:E629)+SUMIF(F621:F623, "DP A/C - IPPB", E621:E623)+SUMIF(F639:F644, "DP A/C - IPPB", E639:E644)</f>
        <v>50</v>
      </c>
    </row>
    <row r="613">
      <c r="B613" s="12">
        <v>7.0</v>
      </c>
      <c r="C613" s="12"/>
      <c r="D613" s="12"/>
      <c r="E613" s="12"/>
      <c r="F613" s="12"/>
      <c r="G613" s="16"/>
      <c r="H613" s="5"/>
    </row>
    <row r="614">
      <c r="B614" s="12">
        <v>8.0</v>
      </c>
      <c r="C614" s="12"/>
      <c r="D614" s="12"/>
      <c r="E614" s="12"/>
      <c r="F614" s="12"/>
      <c r="G614" s="17" t="s">
        <v>13</v>
      </c>
      <c r="H614" s="5"/>
    </row>
    <row r="615">
      <c r="B615" s="12">
        <v>9.0</v>
      </c>
      <c r="C615" s="12"/>
      <c r="D615" s="12"/>
      <c r="E615" s="12"/>
      <c r="F615" s="12"/>
      <c r="G615" s="18">
        <f>E617+G572</f>
        <v>0</v>
      </c>
      <c r="H615" s="5"/>
    </row>
    <row r="616">
      <c r="B616" s="12">
        <v>10.0</v>
      </c>
      <c r="C616" s="12"/>
      <c r="D616" s="12"/>
      <c r="E616" s="12"/>
      <c r="F616" s="12"/>
      <c r="G616" s="19" t="s">
        <v>14</v>
      </c>
      <c r="H616" s="5"/>
    </row>
    <row r="617">
      <c r="B617" s="20" t="s">
        <v>15</v>
      </c>
      <c r="C617" s="4"/>
      <c r="D617" s="5"/>
      <c r="E617" s="9">
        <f>SUM(E607:E616)</f>
        <v>0</v>
      </c>
      <c r="F617" s="12"/>
      <c r="G617" s="16">
        <f>E624+G574</f>
        <v>0</v>
      </c>
      <c r="H617" s="5"/>
    </row>
    <row r="618">
      <c r="B618" s="16"/>
      <c r="C618" s="4"/>
      <c r="D618" s="4"/>
      <c r="E618" s="4"/>
      <c r="F618" s="5"/>
      <c r="G618" s="21" t="s">
        <v>16</v>
      </c>
      <c r="H618" s="5"/>
      <c r="I618" s="1"/>
    </row>
    <row r="619">
      <c r="B619" s="22" t="s">
        <v>17</v>
      </c>
      <c r="C619" s="4"/>
      <c r="D619" s="4"/>
      <c r="E619" s="4"/>
      <c r="F619" s="5"/>
      <c r="G619" s="16">
        <f>E630+G576-SUMIF(C621:C623,"Reimbursement",E621:E623)</f>
        <v>0</v>
      </c>
      <c r="H619" s="5"/>
    </row>
    <row r="620">
      <c r="B620" s="9" t="s">
        <v>2</v>
      </c>
      <c r="C620" s="23" t="s">
        <v>18</v>
      </c>
      <c r="D620" s="20" t="s">
        <v>4</v>
      </c>
      <c r="E620" s="9" t="s">
        <v>5</v>
      </c>
      <c r="F620" s="9" t="s">
        <v>6</v>
      </c>
      <c r="G620" s="24" t="s">
        <v>19</v>
      </c>
      <c r="H620" s="5"/>
    </row>
    <row r="621">
      <c r="B621" s="12">
        <v>1.0</v>
      </c>
      <c r="C621" s="25"/>
      <c r="D621" s="13"/>
      <c r="E621" s="13"/>
      <c r="F621" s="13"/>
      <c r="G621" s="26">
        <f>E636+G578</f>
        <v>0</v>
      </c>
      <c r="H621" s="5"/>
    </row>
    <row r="622">
      <c r="B622" s="12">
        <v>2.0</v>
      </c>
      <c r="C622" s="28"/>
      <c r="D622" s="12"/>
      <c r="E622" s="12"/>
      <c r="F622" s="12"/>
      <c r="G622" s="27"/>
      <c r="H622" s="8"/>
    </row>
    <row r="623">
      <c r="B623" s="12">
        <v>3.0</v>
      </c>
      <c r="C623" s="28"/>
      <c r="D623" s="12"/>
      <c r="E623" s="12"/>
      <c r="F623" s="12"/>
      <c r="G623" s="29"/>
      <c r="H623" s="30"/>
    </row>
    <row r="624">
      <c r="B624" s="20" t="s">
        <v>15</v>
      </c>
      <c r="C624" s="4"/>
      <c r="D624" s="5"/>
      <c r="E624" s="9">
        <f>SUM(E621:E623)</f>
        <v>0</v>
      </c>
      <c r="F624" s="12"/>
      <c r="G624" s="29"/>
      <c r="H624" s="30"/>
    </row>
    <row r="625">
      <c r="B625" s="31" t="s">
        <v>20</v>
      </c>
      <c r="C625" s="4"/>
      <c r="D625" s="4"/>
      <c r="E625" s="4"/>
      <c r="F625" s="5"/>
      <c r="G625" s="29"/>
      <c r="H625" s="30"/>
    </row>
    <row r="626">
      <c r="B626" s="9" t="s">
        <v>2</v>
      </c>
      <c r="C626" s="23" t="s">
        <v>21</v>
      </c>
      <c r="D626" s="20" t="s">
        <v>4</v>
      </c>
      <c r="E626" s="9" t="s">
        <v>5</v>
      </c>
      <c r="F626" s="9" t="s">
        <v>6</v>
      </c>
      <c r="G626" s="29"/>
      <c r="H626" s="30"/>
    </row>
    <row r="627">
      <c r="B627" s="12">
        <v>1.0</v>
      </c>
      <c r="C627" s="28"/>
      <c r="D627" s="12"/>
      <c r="E627" s="12"/>
      <c r="F627" s="12"/>
      <c r="G627" s="29"/>
      <c r="H627" s="30"/>
    </row>
    <row r="628">
      <c r="B628" s="12">
        <v>2.0</v>
      </c>
      <c r="C628" s="13"/>
      <c r="D628" s="12"/>
      <c r="E628" s="12"/>
      <c r="F628" s="12"/>
      <c r="G628" s="29"/>
      <c r="H628" s="30"/>
    </row>
    <row r="629">
      <c r="B629" s="12">
        <v>3.0</v>
      </c>
      <c r="C629" s="13"/>
      <c r="D629" s="12"/>
      <c r="E629" s="12"/>
      <c r="F629" s="12"/>
      <c r="G629" s="29"/>
      <c r="H629" s="30"/>
    </row>
    <row r="630">
      <c r="B630" s="20" t="s">
        <v>15</v>
      </c>
      <c r="C630" s="4"/>
      <c r="D630" s="5"/>
      <c r="E630" s="9">
        <f>SUM(E627:E629)</f>
        <v>0</v>
      </c>
      <c r="F630" s="12"/>
      <c r="G630" s="29"/>
      <c r="H630" s="30"/>
    </row>
    <row r="631">
      <c r="B631" s="32" t="s">
        <v>22</v>
      </c>
      <c r="C631" s="4"/>
      <c r="D631" s="4"/>
      <c r="E631" s="4"/>
      <c r="F631" s="5"/>
      <c r="G631" s="29"/>
      <c r="H631" s="30"/>
    </row>
    <row r="632">
      <c r="B632" s="9" t="s">
        <v>2</v>
      </c>
      <c r="C632" s="23" t="s">
        <v>23</v>
      </c>
      <c r="D632" s="20" t="s">
        <v>4</v>
      </c>
      <c r="E632" s="9" t="s">
        <v>5</v>
      </c>
      <c r="F632" s="9" t="s">
        <v>6</v>
      </c>
      <c r="G632" s="29"/>
      <c r="H632" s="30"/>
    </row>
    <row r="633">
      <c r="B633" s="12">
        <v>1.0</v>
      </c>
      <c r="C633" s="25"/>
      <c r="D633" s="13"/>
      <c r="E633" s="13"/>
      <c r="F633" s="13"/>
      <c r="G633" s="29"/>
      <c r="H633" s="30"/>
    </row>
    <row r="634">
      <c r="B634" s="12">
        <v>2.0</v>
      </c>
      <c r="C634" s="13"/>
      <c r="D634" s="12"/>
      <c r="E634" s="12"/>
      <c r="F634" s="12"/>
      <c r="G634" s="29"/>
      <c r="H634" s="30"/>
    </row>
    <row r="635">
      <c r="B635" s="12">
        <v>3.0</v>
      </c>
      <c r="C635" s="13"/>
      <c r="D635" s="12"/>
      <c r="E635" s="12"/>
      <c r="F635" s="12"/>
      <c r="G635" s="29"/>
      <c r="H635" s="30"/>
    </row>
    <row r="636">
      <c r="B636" s="20" t="s">
        <v>15</v>
      </c>
      <c r="C636" s="4"/>
      <c r="D636" s="5"/>
      <c r="E636" s="9">
        <f>SUM(E633:E635)</f>
        <v>0</v>
      </c>
      <c r="F636" s="12"/>
      <c r="G636" s="29"/>
      <c r="H636" s="30"/>
    </row>
    <row r="637">
      <c r="B637" s="32" t="s">
        <v>24</v>
      </c>
      <c r="C637" s="4"/>
      <c r="D637" s="4"/>
      <c r="E637" s="4"/>
      <c r="F637" s="5"/>
      <c r="G637" s="29"/>
      <c r="H637" s="30"/>
    </row>
    <row r="638">
      <c r="B638" s="9" t="s">
        <v>2</v>
      </c>
      <c r="C638" s="33" t="s">
        <v>25</v>
      </c>
      <c r="D638" s="33" t="s">
        <v>26</v>
      </c>
      <c r="E638" s="9" t="s">
        <v>5</v>
      </c>
      <c r="F638" s="9" t="s">
        <v>6</v>
      </c>
      <c r="G638" s="29"/>
      <c r="H638" s="30"/>
    </row>
    <row r="639">
      <c r="B639" s="12">
        <v>1.0</v>
      </c>
      <c r="C639" s="13"/>
      <c r="D639" s="13"/>
      <c r="E639" s="12"/>
      <c r="F639" s="12"/>
      <c r="G639" s="29"/>
      <c r="H639" s="30"/>
    </row>
    <row r="640">
      <c r="B640" s="12">
        <v>2.0</v>
      </c>
      <c r="C640" s="13"/>
      <c r="D640" s="13"/>
      <c r="E640" s="12"/>
      <c r="F640" s="12"/>
      <c r="G640" s="29"/>
      <c r="H640" s="30"/>
    </row>
    <row r="641">
      <c r="B641" s="12">
        <v>3.0</v>
      </c>
      <c r="C641" s="12"/>
      <c r="D641" s="12"/>
      <c r="E641" s="12"/>
      <c r="F641" s="12"/>
      <c r="G641" s="29"/>
      <c r="H641" s="30"/>
    </row>
    <row r="642">
      <c r="B642" s="12">
        <v>4.0</v>
      </c>
      <c r="C642" s="12"/>
      <c r="D642" s="12"/>
      <c r="E642" s="12"/>
      <c r="F642" s="12"/>
      <c r="G642" s="29"/>
      <c r="H642" s="30"/>
    </row>
    <row r="643">
      <c r="B643" s="12">
        <v>5.0</v>
      </c>
      <c r="C643" s="12"/>
      <c r="D643" s="12"/>
      <c r="E643" s="12"/>
      <c r="F643" s="12"/>
      <c r="G643" s="29"/>
      <c r="H643" s="30"/>
    </row>
    <row r="644">
      <c r="B644" s="12">
        <v>6.0</v>
      </c>
      <c r="C644" s="12"/>
      <c r="D644" s="12"/>
      <c r="E644" s="12"/>
      <c r="F644" s="12"/>
      <c r="G644" s="10"/>
      <c r="H644" s="11"/>
    </row>
    <row r="645">
      <c r="B645" s="34"/>
    </row>
    <row r="647">
      <c r="A647" s="1"/>
      <c r="B647" s="3">
        <v>45793.0</v>
      </c>
      <c r="C647" s="4"/>
      <c r="D647" s="4"/>
      <c r="E647" s="4"/>
      <c r="F647" s="4"/>
      <c r="G647" s="4"/>
      <c r="H647" s="5"/>
    </row>
    <row r="648">
      <c r="B648" s="6" t="s">
        <v>0</v>
      </c>
      <c r="C648" s="4"/>
      <c r="D648" s="4"/>
      <c r="E648" s="4"/>
      <c r="F648" s="5"/>
      <c r="G648" s="7" t="s">
        <v>1</v>
      </c>
      <c r="H648" s="8"/>
    </row>
    <row r="649">
      <c r="B649" s="9" t="s">
        <v>2</v>
      </c>
      <c r="C649" s="9" t="s">
        <v>3</v>
      </c>
      <c r="D649" s="9" t="s">
        <v>4</v>
      </c>
      <c r="E649" s="9" t="s">
        <v>5</v>
      </c>
      <c r="F649" s="9" t="s">
        <v>6</v>
      </c>
      <c r="G649" s="10"/>
      <c r="H649" s="11"/>
    </row>
    <row r="650">
      <c r="B650" s="12">
        <v>1.0</v>
      </c>
      <c r="C650" s="13"/>
      <c r="D650" s="13"/>
      <c r="E650" s="13"/>
      <c r="F650" s="13"/>
      <c r="G650" s="14" t="s">
        <v>7</v>
      </c>
      <c r="H650" s="15">
        <f>H607 - SUMIF(F650:F659, "SR A/C - HDFC", E650:E659)-SUMIF(F676:F678, "SR A/C - HDFC", E676:E678)-SUMIF(F670:F672, "SR A/C - HDFC", E670:E672)+SUMIF(F664:F666, "SR A/C - HDFC", E664:E666)+SUMIF(F682:F687, "SR A/C - HDFC", E682:E687)</f>
        <v>3303.73</v>
      </c>
    </row>
    <row r="651">
      <c r="B651" s="12">
        <v>2.0</v>
      </c>
      <c r="C651" s="13"/>
      <c r="D651" s="13"/>
      <c r="E651" s="13"/>
      <c r="F651" s="13"/>
      <c r="G651" s="14" t="s">
        <v>8</v>
      </c>
      <c r="H651" s="15">
        <f>H608 - SUMIF(F650:F659, "DP A/C - Salary", E650:E659)-SUMIF(F676:F678, "DP A/C - Salary", E676:E678)-SUMIF(F670:F672, "DP A/C - Salary", E670:E672)+SUMIF(F664:F666, "DP A/C - Salary", E664:E666)+SUMIF(F682:F687, "DP A/C - Salary", E682:E687)</f>
        <v>5928</v>
      </c>
    </row>
    <row r="652">
      <c r="B652" s="12">
        <v>3.0</v>
      </c>
      <c r="C652" s="12"/>
      <c r="D652" s="12"/>
      <c r="E652" s="12"/>
      <c r="F652" s="12"/>
      <c r="G652" s="14" t="s">
        <v>9</v>
      </c>
      <c r="H652" s="15">
        <f>H609 - SUMIF(F650:F659, "SR CASH", E650:E659)-SUMIF(F676:F678, "SR CASH", E676:E678)-SUMIF(F670:F672, "SR CASH", E670:E672)+SUMIF(F664:F666, "SR CASH", E664:E666)+SUMIF(F682:F687, "SR CASH", E682:E687)</f>
        <v>1633</v>
      </c>
    </row>
    <row r="653">
      <c r="B653" s="12">
        <v>4.0</v>
      </c>
      <c r="C653" s="12"/>
      <c r="D653" s="12"/>
      <c r="E653" s="12"/>
      <c r="F653" s="12"/>
      <c r="G653" s="14" t="s">
        <v>10</v>
      </c>
      <c r="H653" s="15">
        <f>H610 - SUMIF(F650:F659, "DP CASH", E650:E659)-SUMIF(F676:F678, "DP CASH", E676:E678)-SUMIF(F670:F672, "DP CASH", E670:E672)+SUMIF(F664:F666, "DP CASH", E664:E666)+SUMIF(F682:F687, "DP CASH", E682:E687)</f>
        <v>839</v>
      </c>
    </row>
    <row r="654">
      <c r="B654" s="12">
        <v>5.0</v>
      </c>
      <c r="C654" s="12"/>
      <c r="D654" s="12"/>
      <c r="E654" s="12"/>
      <c r="F654" s="12"/>
      <c r="G654" s="14" t="s">
        <v>11</v>
      </c>
      <c r="H654" s="15">
        <f>H611 - SUMIF(F650:F659, "SR A/C - TDCC", E650:E659)-SUMIF(F676:F678, "SR A/C - TDCC", E676:E678)-SUMIF(F670:F672, "SR A/C - TDCC", E670:E672)+SUMIF(F664:F666, "SR A/C - TDCC", E664:E666)+SUMIF(F682:F687, "SR A/C - TDCC", E682:E687)</f>
        <v>106373.4</v>
      </c>
    </row>
    <row r="655">
      <c r="B655" s="12">
        <v>6.0</v>
      </c>
      <c r="C655" s="12"/>
      <c r="D655" s="12"/>
      <c r="E655" s="12"/>
      <c r="F655" s="12"/>
      <c r="G655" s="14" t="s">
        <v>12</v>
      </c>
      <c r="H655" s="15">
        <f>H612 - SUMIF(F650:F659, "DP A/C - IPPB", E650:E659)-SUMIF(F676:F678, "DP A/C - IPPB", E676:E678)-SUMIF(F670:F672, "DP A/C - IPPB", E670:E672)+SUMIF(F664:F666, "DP A/C - IPPB", E664:E666)+SUMIF(F682:F687, "DP A/C - IPPB", E682:E687)</f>
        <v>50</v>
      </c>
    </row>
    <row r="656">
      <c r="B656" s="12">
        <v>7.0</v>
      </c>
      <c r="C656" s="12"/>
      <c r="D656" s="12"/>
      <c r="E656" s="12"/>
      <c r="F656" s="12"/>
      <c r="G656" s="16"/>
      <c r="H656" s="5"/>
    </row>
    <row r="657">
      <c r="B657" s="12">
        <v>8.0</v>
      </c>
      <c r="C657" s="12"/>
      <c r="D657" s="12"/>
      <c r="E657" s="12"/>
      <c r="F657" s="12"/>
      <c r="G657" s="17" t="s">
        <v>13</v>
      </c>
      <c r="H657" s="5"/>
    </row>
    <row r="658">
      <c r="B658" s="12">
        <v>9.0</v>
      </c>
      <c r="C658" s="12"/>
      <c r="D658" s="12"/>
      <c r="E658" s="12"/>
      <c r="F658" s="12"/>
      <c r="G658" s="18">
        <f>E660+G615</f>
        <v>0</v>
      </c>
      <c r="H658" s="5"/>
    </row>
    <row r="659">
      <c r="B659" s="12">
        <v>10.0</v>
      </c>
      <c r="C659" s="12"/>
      <c r="D659" s="12"/>
      <c r="E659" s="12"/>
      <c r="F659" s="12"/>
      <c r="G659" s="19" t="s">
        <v>14</v>
      </c>
      <c r="H659" s="5"/>
    </row>
    <row r="660">
      <c r="B660" s="20" t="s">
        <v>15</v>
      </c>
      <c r="C660" s="4"/>
      <c r="D660" s="5"/>
      <c r="E660" s="9">
        <f>SUM(E650:E659)</f>
        <v>0</v>
      </c>
      <c r="F660" s="12"/>
      <c r="G660" s="16">
        <f>E667+G617</f>
        <v>0</v>
      </c>
      <c r="H660" s="5"/>
    </row>
    <row r="661">
      <c r="B661" s="16"/>
      <c r="C661" s="4"/>
      <c r="D661" s="4"/>
      <c r="E661" s="4"/>
      <c r="F661" s="5"/>
      <c r="G661" s="21" t="s">
        <v>16</v>
      </c>
      <c r="H661" s="5"/>
      <c r="I661" s="1"/>
    </row>
    <row r="662">
      <c r="B662" s="22" t="s">
        <v>17</v>
      </c>
      <c r="C662" s="4"/>
      <c r="D662" s="4"/>
      <c r="E662" s="4"/>
      <c r="F662" s="5"/>
      <c r="G662" s="16">
        <f>E673+G619-SUMIF(C664:C666,"Reimbursement",E664:E666)</f>
        <v>0</v>
      </c>
      <c r="H662" s="5"/>
    </row>
    <row r="663">
      <c r="B663" s="9" t="s">
        <v>2</v>
      </c>
      <c r="C663" s="23" t="s">
        <v>18</v>
      </c>
      <c r="D663" s="20" t="s">
        <v>4</v>
      </c>
      <c r="E663" s="9" t="s">
        <v>5</v>
      </c>
      <c r="F663" s="9" t="s">
        <v>6</v>
      </c>
      <c r="G663" s="24" t="s">
        <v>19</v>
      </c>
      <c r="H663" s="5"/>
    </row>
    <row r="664">
      <c r="B664" s="12">
        <v>1.0</v>
      </c>
      <c r="C664" s="28"/>
      <c r="D664" s="12"/>
      <c r="E664" s="12"/>
      <c r="F664" s="12"/>
      <c r="G664" s="26">
        <f>E679+G621</f>
        <v>0</v>
      </c>
      <c r="H664" s="5"/>
    </row>
    <row r="665">
      <c r="B665" s="12">
        <v>2.0</v>
      </c>
      <c r="C665" s="28"/>
      <c r="D665" s="12"/>
      <c r="E665" s="12"/>
      <c r="F665" s="12"/>
      <c r="G665" s="27"/>
      <c r="H665" s="8"/>
    </row>
    <row r="666">
      <c r="B666" s="12">
        <v>3.0</v>
      </c>
      <c r="C666" s="28"/>
      <c r="D666" s="12"/>
      <c r="E666" s="12"/>
      <c r="F666" s="12"/>
      <c r="G666" s="29"/>
      <c r="H666" s="30"/>
    </row>
    <row r="667">
      <c r="B667" s="20" t="s">
        <v>15</v>
      </c>
      <c r="C667" s="4"/>
      <c r="D667" s="5"/>
      <c r="E667" s="9">
        <f>SUM(E664:E666)</f>
        <v>0</v>
      </c>
      <c r="F667" s="12"/>
      <c r="G667" s="29"/>
      <c r="H667" s="30"/>
    </row>
    <row r="668">
      <c r="B668" s="31" t="s">
        <v>20</v>
      </c>
      <c r="C668" s="4"/>
      <c r="D668" s="4"/>
      <c r="E668" s="4"/>
      <c r="F668" s="5"/>
      <c r="G668" s="29"/>
      <c r="H668" s="30"/>
    </row>
    <row r="669">
      <c r="B669" s="9" t="s">
        <v>2</v>
      </c>
      <c r="C669" s="23" t="s">
        <v>21</v>
      </c>
      <c r="D669" s="20" t="s">
        <v>4</v>
      </c>
      <c r="E669" s="9" t="s">
        <v>5</v>
      </c>
      <c r="F669" s="9" t="s">
        <v>6</v>
      </c>
      <c r="G669" s="29"/>
      <c r="H669" s="30"/>
    </row>
    <row r="670">
      <c r="B670" s="12">
        <v>1.0</v>
      </c>
      <c r="C670" s="28"/>
      <c r="D670" s="12"/>
      <c r="E670" s="12"/>
      <c r="F670" s="12"/>
      <c r="G670" s="29"/>
      <c r="H670" s="30"/>
    </row>
    <row r="671">
      <c r="B671" s="12">
        <v>2.0</v>
      </c>
      <c r="C671" s="13"/>
      <c r="D671" s="12"/>
      <c r="E671" s="12"/>
      <c r="F671" s="12"/>
      <c r="G671" s="29"/>
      <c r="H671" s="30"/>
    </row>
    <row r="672">
      <c r="B672" s="12">
        <v>3.0</v>
      </c>
      <c r="C672" s="13"/>
      <c r="D672" s="12"/>
      <c r="E672" s="12"/>
      <c r="F672" s="12"/>
      <c r="G672" s="29"/>
      <c r="H672" s="30"/>
    </row>
    <row r="673">
      <c r="B673" s="20" t="s">
        <v>15</v>
      </c>
      <c r="C673" s="4"/>
      <c r="D673" s="5"/>
      <c r="E673" s="9">
        <f>SUM(E670:E672)</f>
        <v>0</v>
      </c>
      <c r="F673" s="12"/>
      <c r="G673" s="29"/>
      <c r="H673" s="30"/>
    </row>
    <row r="674">
      <c r="B674" s="32" t="s">
        <v>22</v>
      </c>
      <c r="C674" s="4"/>
      <c r="D674" s="4"/>
      <c r="E674" s="4"/>
      <c r="F674" s="5"/>
      <c r="G674" s="29"/>
      <c r="H674" s="30"/>
    </row>
    <row r="675">
      <c r="B675" s="9" t="s">
        <v>2</v>
      </c>
      <c r="C675" s="23" t="s">
        <v>23</v>
      </c>
      <c r="D675" s="20" t="s">
        <v>4</v>
      </c>
      <c r="E675" s="9" t="s">
        <v>5</v>
      </c>
      <c r="F675" s="9" t="s">
        <v>6</v>
      </c>
      <c r="G675" s="29"/>
      <c r="H675" s="30"/>
    </row>
    <row r="676">
      <c r="B676" s="12">
        <v>1.0</v>
      </c>
      <c r="C676" s="25"/>
      <c r="D676" s="13"/>
      <c r="E676" s="13"/>
      <c r="F676" s="13"/>
      <c r="G676" s="29"/>
      <c r="H676" s="30"/>
    </row>
    <row r="677">
      <c r="B677" s="12">
        <v>2.0</v>
      </c>
      <c r="C677" s="13"/>
      <c r="D677" s="12"/>
      <c r="E677" s="12"/>
      <c r="F677" s="12"/>
      <c r="G677" s="29"/>
      <c r="H677" s="30"/>
    </row>
    <row r="678">
      <c r="B678" s="12">
        <v>3.0</v>
      </c>
      <c r="C678" s="13"/>
      <c r="D678" s="12"/>
      <c r="E678" s="12"/>
      <c r="F678" s="12"/>
      <c r="G678" s="29"/>
      <c r="H678" s="30"/>
    </row>
    <row r="679">
      <c r="B679" s="20" t="s">
        <v>15</v>
      </c>
      <c r="C679" s="4"/>
      <c r="D679" s="5"/>
      <c r="E679" s="9">
        <f>SUM(E676:E678)</f>
        <v>0</v>
      </c>
      <c r="F679" s="12"/>
      <c r="G679" s="29"/>
      <c r="H679" s="30"/>
    </row>
    <row r="680">
      <c r="B680" s="32" t="s">
        <v>24</v>
      </c>
      <c r="C680" s="4"/>
      <c r="D680" s="4"/>
      <c r="E680" s="4"/>
      <c r="F680" s="5"/>
      <c r="G680" s="29"/>
      <c r="H680" s="30"/>
    </row>
    <row r="681">
      <c r="B681" s="9" t="s">
        <v>2</v>
      </c>
      <c r="C681" s="33" t="s">
        <v>25</v>
      </c>
      <c r="D681" s="33" t="s">
        <v>26</v>
      </c>
      <c r="E681" s="9" t="s">
        <v>5</v>
      </c>
      <c r="F681" s="9" t="s">
        <v>6</v>
      </c>
      <c r="G681" s="29"/>
      <c r="H681" s="30"/>
    </row>
    <row r="682">
      <c r="B682" s="12">
        <v>1.0</v>
      </c>
      <c r="C682" s="13"/>
      <c r="D682" s="13"/>
      <c r="E682" s="13"/>
      <c r="F682" s="13"/>
      <c r="G682" s="29"/>
      <c r="H682" s="30"/>
    </row>
    <row r="683">
      <c r="B683" s="12">
        <v>2.0</v>
      </c>
      <c r="C683" s="13"/>
      <c r="D683" s="13"/>
      <c r="E683" s="13"/>
      <c r="F683" s="13"/>
      <c r="G683" s="29"/>
      <c r="H683" s="30"/>
    </row>
    <row r="684">
      <c r="B684" s="12">
        <v>3.0</v>
      </c>
      <c r="C684" s="12"/>
      <c r="D684" s="12"/>
      <c r="E684" s="12"/>
      <c r="F684" s="12"/>
      <c r="G684" s="29"/>
      <c r="H684" s="30"/>
    </row>
    <row r="685">
      <c r="B685" s="12">
        <v>4.0</v>
      </c>
      <c r="C685" s="12"/>
      <c r="D685" s="12"/>
      <c r="E685" s="12"/>
      <c r="F685" s="12"/>
      <c r="G685" s="29"/>
      <c r="H685" s="30"/>
    </row>
    <row r="686">
      <c r="B686" s="12">
        <v>5.0</v>
      </c>
      <c r="C686" s="12"/>
      <c r="D686" s="12"/>
      <c r="E686" s="12"/>
      <c r="F686" s="12"/>
      <c r="G686" s="29"/>
      <c r="H686" s="30"/>
    </row>
    <row r="687">
      <c r="B687" s="12">
        <v>6.0</v>
      </c>
      <c r="C687" s="12"/>
      <c r="D687" s="12"/>
      <c r="E687" s="12"/>
      <c r="F687" s="12"/>
      <c r="G687" s="10"/>
      <c r="H687" s="11"/>
    </row>
    <row r="688">
      <c r="B688" s="34"/>
    </row>
    <row r="690">
      <c r="A690" s="1"/>
      <c r="B690" s="3">
        <v>45794.0</v>
      </c>
      <c r="C690" s="4"/>
      <c r="D690" s="4"/>
      <c r="E690" s="4"/>
      <c r="F690" s="4"/>
      <c r="G690" s="4"/>
      <c r="H690" s="5"/>
    </row>
    <row r="691">
      <c r="B691" s="6" t="s">
        <v>0</v>
      </c>
      <c r="C691" s="4"/>
      <c r="D691" s="4"/>
      <c r="E691" s="4"/>
      <c r="F691" s="5"/>
      <c r="G691" s="7" t="s">
        <v>1</v>
      </c>
      <c r="H691" s="8"/>
    </row>
    <row r="692">
      <c r="B692" s="9" t="s">
        <v>2</v>
      </c>
      <c r="C692" s="9" t="s">
        <v>3</v>
      </c>
      <c r="D692" s="9" t="s">
        <v>4</v>
      </c>
      <c r="E692" s="9" t="s">
        <v>5</v>
      </c>
      <c r="F692" s="9" t="s">
        <v>6</v>
      </c>
      <c r="G692" s="10"/>
      <c r="H692" s="11"/>
    </row>
    <row r="693">
      <c r="B693" s="12">
        <v>1.0</v>
      </c>
      <c r="C693" s="13"/>
      <c r="D693" s="12"/>
      <c r="E693" s="12"/>
      <c r="F693" s="12"/>
      <c r="G693" s="14" t="s">
        <v>7</v>
      </c>
      <c r="H693" s="15">
        <f>H650 - SUMIF(F693:F702, "SR A/C - HDFC", E693:E702)-SUMIF(F719:F721, "SR A/C - HDFC", E719:E721)-SUMIF(F713:F715, "SR A/C - HDFC", E713:E715)+SUMIF(F707:F709, "SR A/C - HDFC", E707:E709)+SUMIF(F725:F730, "SR A/C - HDFC", E725:E730)</f>
        <v>3303.73</v>
      </c>
    </row>
    <row r="694">
      <c r="B694" s="12">
        <v>2.0</v>
      </c>
      <c r="C694" s="12"/>
      <c r="D694" s="12"/>
      <c r="E694" s="12"/>
      <c r="F694" s="12"/>
      <c r="G694" s="14" t="s">
        <v>8</v>
      </c>
      <c r="H694" s="15">
        <f>H651 - SUMIF(F693:F702, "DP A/C - Salary", E693:E702)-SUMIF(F719:F721, "DP A/C - Salary", E719:E721)-SUMIF(F713:F715, "DP A/C - Salary", E713:E715)+SUMIF(F707:F709, "DP A/C - Salary", E707:E709)+SUMIF(F725:F730, "DP A/C - Salary", E725:E730)</f>
        <v>5928</v>
      </c>
    </row>
    <row r="695">
      <c r="B695" s="12">
        <v>3.0</v>
      </c>
      <c r="C695" s="12"/>
      <c r="D695" s="12"/>
      <c r="E695" s="12"/>
      <c r="F695" s="12"/>
      <c r="G695" s="14" t="s">
        <v>9</v>
      </c>
      <c r="H695" s="15">
        <f>H652 - SUMIF(F693:F702, "SR CASH", E693:E702)-SUMIF(F719:F721, "SR CASH", E719:E721)-SUMIF(F713:F715, "SR CASH", E713:E715)+SUMIF(F707:F709, "SR CASH", E707:E709)+SUMIF(F725:F730, "SR CASH", E725:E730)</f>
        <v>1633</v>
      </c>
    </row>
    <row r="696">
      <c r="B696" s="12">
        <v>4.0</v>
      </c>
      <c r="C696" s="12"/>
      <c r="D696" s="12"/>
      <c r="E696" s="12"/>
      <c r="F696" s="12"/>
      <c r="G696" s="14" t="s">
        <v>10</v>
      </c>
      <c r="H696" s="15">
        <f>H653 - SUMIF(F693:F702, "DP CASH", E693:E702)-SUMIF(F719:F721, "DP CASH", E719:E721)-SUMIF(F713:F715, "DP CASH", E713:E715)+SUMIF(F707:F709, "DP CASH", E707:E709)+SUMIF(F725:F730, "DP CASH", E725:E730)</f>
        <v>839</v>
      </c>
    </row>
    <row r="697">
      <c r="B697" s="12">
        <v>5.0</v>
      </c>
      <c r="C697" s="12"/>
      <c r="D697" s="12"/>
      <c r="E697" s="12"/>
      <c r="F697" s="12"/>
      <c r="G697" s="14" t="s">
        <v>11</v>
      </c>
      <c r="H697" s="15">
        <f>H654 - SUMIF(F693:F702, "SR A/C - TDCC", E693:E702)-SUMIF(F719:F721, "SR A/C - TDCC", E719:E721)-SUMIF(F713:F715, "SR A/C - TDCC", E713:E715)+SUMIF(F707:F709, "SR A/C - TDCC", E707:E709)+SUMIF(F725:F730, "SR A/C - TDCC", E725:E730)</f>
        <v>106373.4</v>
      </c>
    </row>
    <row r="698">
      <c r="B698" s="12">
        <v>6.0</v>
      </c>
      <c r="C698" s="12"/>
      <c r="D698" s="12"/>
      <c r="E698" s="12"/>
      <c r="F698" s="12"/>
      <c r="G698" s="14" t="s">
        <v>12</v>
      </c>
      <c r="H698" s="15">
        <f>H655 - SUMIF(F693:F702, "DP A/C - IPPB", E693:E702)-SUMIF(F719:F721, "DP A/C - IPPB", E719:E721)-SUMIF(F713:F715, "DP A/C - IPPB", E713:E715)+SUMIF(F707:F709, "DP A/C - IPPB", E707:E709)+SUMIF(F725:F730, "DP A/C - IPPB", E725:E730)</f>
        <v>50</v>
      </c>
    </row>
    <row r="699">
      <c r="B699" s="12">
        <v>7.0</v>
      </c>
      <c r="C699" s="12"/>
      <c r="D699" s="12"/>
      <c r="E699" s="12"/>
      <c r="F699" s="12"/>
      <c r="G699" s="16"/>
      <c r="H699" s="5"/>
    </row>
    <row r="700">
      <c r="B700" s="12">
        <v>8.0</v>
      </c>
      <c r="C700" s="12"/>
      <c r="D700" s="12"/>
      <c r="E700" s="12"/>
      <c r="F700" s="12"/>
      <c r="G700" s="17" t="s">
        <v>13</v>
      </c>
      <c r="H700" s="5"/>
    </row>
    <row r="701">
      <c r="B701" s="12">
        <v>9.0</v>
      </c>
      <c r="C701" s="12"/>
      <c r="D701" s="12"/>
      <c r="E701" s="12"/>
      <c r="F701" s="12"/>
      <c r="G701" s="18">
        <f>E703+G658</f>
        <v>0</v>
      </c>
      <c r="H701" s="5"/>
    </row>
    <row r="702">
      <c r="B702" s="12">
        <v>10.0</v>
      </c>
      <c r="C702" s="12"/>
      <c r="D702" s="12"/>
      <c r="E702" s="12"/>
      <c r="F702" s="12"/>
      <c r="G702" s="19" t="s">
        <v>14</v>
      </c>
      <c r="H702" s="5"/>
    </row>
    <row r="703">
      <c r="B703" s="20" t="s">
        <v>15</v>
      </c>
      <c r="C703" s="4"/>
      <c r="D703" s="5"/>
      <c r="E703" s="9">
        <f>SUM(E693:E702)</f>
        <v>0</v>
      </c>
      <c r="F703" s="12"/>
      <c r="G703" s="16">
        <f>E710+G660</f>
        <v>0</v>
      </c>
      <c r="H703" s="5"/>
    </row>
    <row r="704">
      <c r="B704" s="16"/>
      <c r="C704" s="4"/>
      <c r="D704" s="4"/>
      <c r="E704" s="4"/>
      <c r="F704" s="5"/>
      <c r="G704" s="21" t="s">
        <v>16</v>
      </c>
      <c r="H704" s="5"/>
      <c r="I704" s="1"/>
    </row>
    <row r="705">
      <c r="B705" s="22" t="s">
        <v>17</v>
      </c>
      <c r="C705" s="4"/>
      <c r="D705" s="4"/>
      <c r="E705" s="4"/>
      <c r="F705" s="5"/>
      <c r="G705" s="16">
        <f>E716+G662-SUMIF(C707:C709,"Reimbursement",E707:E709)</f>
        <v>0</v>
      </c>
      <c r="H705" s="5"/>
    </row>
    <row r="706">
      <c r="B706" s="9" t="s">
        <v>2</v>
      </c>
      <c r="C706" s="23" t="s">
        <v>18</v>
      </c>
      <c r="D706" s="20" t="s">
        <v>4</v>
      </c>
      <c r="E706" s="9" t="s">
        <v>5</v>
      </c>
      <c r="F706" s="9" t="s">
        <v>6</v>
      </c>
      <c r="G706" s="24" t="s">
        <v>19</v>
      </c>
      <c r="H706" s="5"/>
    </row>
    <row r="707">
      <c r="B707" s="12">
        <v>1.0</v>
      </c>
      <c r="C707" s="28"/>
      <c r="D707" s="12"/>
      <c r="E707" s="12"/>
      <c r="F707" s="12"/>
      <c r="G707" s="26">
        <f>E722+G664</f>
        <v>0</v>
      </c>
      <c r="H707" s="5"/>
    </row>
    <row r="708">
      <c r="B708" s="12">
        <v>2.0</v>
      </c>
      <c r="C708" s="28"/>
      <c r="D708" s="12"/>
      <c r="E708" s="12"/>
      <c r="F708" s="12"/>
      <c r="G708" s="27"/>
      <c r="H708" s="8"/>
    </row>
    <row r="709">
      <c r="B709" s="12">
        <v>3.0</v>
      </c>
      <c r="C709" s="28"/>
      <c r="D709" s="12"/>
      <c r="E709" s="12"/>
      <c r="F709" s="12"/>
      <c r="G709" s="29"/>
      <c r="H709" s="30"/>
    </row>
    <row r="710">
      <c r="B710" s="20" t="s">
        <v>15</v>
      </c>
      <c r="C710" s="4"/>
      <c r="D710" s="5"/>
      <c r="E710" s="9">
        <f>SUM(E707:E709)</f>
        <v>0</v>
      </c>
      <c r="F710" s="12"/>
      <c r="G710" s="29"/>
      <c r="H710" s="30"/>
    </row>
    <row r="711">
      <c r="B711" s="31" t="s">
        <v>20</v>
      </c>
      <c r="C711" s="4"/>
      <c r="D711" s="4"/>
      <c r="E711" s="4"/>
      <c r="F711" s="5"/>
      <c r="G711" s="29"/>
      <c r="H711" s="30"/>
    </row>
    <row r="712">
      <c r="B712" s="9" t="s">
        <v>2</v>
      </c>
      <c r="C712" s="23" t="s">
        <v>21</v>
      </c>
      <c r="D712" s="20" t="s">
        <v>4</v>
      </c>
      <c r="E712" s="9" t="s">
        <v>5</v>
      </c>
      <c r="F712" s="9" t="s">
        <v>6</v>
      </c>
      <c r="G712" s="29"/>
      <c r="H712" s="30"/>
    </row>
    <row r="713">
      <c r="B713" s="12">
        <v>1.0</v>
      </c>
      <c r="C713" s="28"/>
      <c r="D713" s="12"/>
      <c r="E713" s="12"/>
      <c r="F713" s="12"/>
      <c r="G713" s="29"/>
      <c r="H713" s="30"/>
    </row>
    <row r="714">
      <c r="B714" s="12">
        <v>2.0</v>
      </c>
      <c r="C714" s="13"/>
      <c r="D714" s="12"/>
      <c r="E714" s="12"/>
      <c r="F714" s="12"/>
      <c r="G714" s="29"/>
      <c r="H714" s="30"/>
    </row>
    <row r="715">
      <c r="B715" s="12">
        <v>3.0</v>
      </c>
      <c r="C715" s="13"/>
      <c r="D715" s="12"/>
      <c r="E715" s="12"/>
      <c r="F715" s="12"/>
      <c r="G715" s="29"/>
      <c r="H715" s="30"/>
    </row>
    <row r="716">
      <c r="B716" s="20" t="s">
        <v>15</v>
      </c>
      <c r="C716" s="4"/>
      <c r="D716" s="5"/>
      <c r="E716" s="9">
        <f>SUM(E713:E715)</f>
        <v>0</v>
      </c>
      <c r="F716" s="12"/>
      <c r="G716" s="29"/>
      <c r="H716" s="30"/>
    </row>
    <row r="717">
      <c r="B717" s="32" t="s">
        <v>22</v>
      </c>
      <c r="C717" s="4"/>
      <c r="D717" s="4"/>
      <c r="E717" s="4"/>
      <c r="F717" s="5"/>
      <c r="G717" s="29"/>
      <c r="H717" s="30"/>
    </row>
    <row r="718">
      <c r="B718" s="9" t="s">
        <v>2</v>
      </c>
      <c r="C718" s="23" t="s">
        <v>23</v>
      </c>
      <c r="D718" s="20" t="s">
        <v>4</v>
      </c>
      <c r="E718" s="9" t="s">
        <v>5</v>
      </c>
      <c r="F718" s="9" t="s">
        <v>6</v>
      </c>
      <c r="G718" s="29"/>
      <c r="H718" s="30"/>
    </row>
    <row r="719">
      <c r="B719" s="12">
        <v>1.0</v>
      </c>
      <c r="C719" s="28"/>
      <c r="D719" s="12"/>
      <c r="E719" s="12"/>
      <c r="F719" s="12"/>
      <c r="G719" s="29"/>
      <c r="H719" s="30"/>
    </row>
    <row r="720">
      <c r="B720" s="12">
        <v>2.0</v>
      </c>
      <c r="C720" s="13"/>
      <c r="D720" s="12"/>
      <c r="E720" s="12"/>
      <c r="F720" s="12"/>
      <c r="G720" s="29"/>
      <c r="H720" s="30"/>
    </row>
    <row r="721">
      <c r="B721" s="12">
        <v>3.0</v>
      </c>
      <c r="C721" s="13"/>
      <c r="D721" s="12"/>
      <c r="E721" s="12"/>
      <c r="F721" s="12"/>
      <c r="G721" s="29"/>
      <c r="H721" s="30"/>
    </row>
    <row r="722">
      <c r="B722" s="20" t="s">
        <v>15</v>
      </c>
      <c r="C722" s="4"/>
      <c r="D722" s="5"/>
      <c r="E722" s="9">
        <f>SUM(E719:E721)</f>
        <v>0</v>
      </c>
      <c r="F722" s="12"/>
      <c r="G722" s="29"/>
      <c r="H722" s="30"/>
    </row>
    <row r="723">
      <c r="B723" s="32" t="s">
        <v>24</v>
      </c>
      <c r="C723" s="4"/>
      <c r="D723" s="4"/>
      <c r="E723" s="4"/>
      <c r="F723" s="5"/>
      <c r="G723" s="29"/>
      <c r="H723" s="30"/>
    </row>
    <row r="724">
      <c r="B724" s="9" t="s">
        <v>2</v>
      </c>
      <c r="C724" s="33" t="s">
        <v>25</v>
      </c>
      <c r="D724" s="33" t="s">
        <v>26</v>
      </c>
      <c r="E724" s="9" t="s">
        <v>5</v>
      </c>
      <c r="F724" s="9" t="s">
        <v>6</v>
      </c>
      <c r="G724" s="29"/>
      <c r="H724" s="30"/>
    </row>
    <row r="725">
      <c r="B725" s="12">
        <v>1.0</v>
      </c>
      <c r="C725" s="13"/>
      <c r="D725" s="13"/>
      <c r="E725" s="13"/>
      <c r="F725" s="13"/>
      <c r="G725" s="29"/>
      <c r="H725" s="30"/>
    </row>
    <row r="726">
      <c r="B726" s="12">
        <v>2.0</v>
      </c>
      <c r="C726" s="13"/>
      <c r="D726" s="13"/>
      <c r="E726" s="13"/>
      <c r="F726" s="13"/>
      <c r="G726" s="29"/>
      <c r="H726" s="30"/>
    </row>
    <row r="727">
      <c r="B727" s="12">
        <v>3.0</v>
      </c>
      <c r="C727" s="12"/>
      <c r="D727" s="12"/>
      <c r="E727" s="12"/>
      <c r="F727" s="12"/>
      <c r="G727" s="29"/>
      <c r="H727" s="30"/>
    </row>
    <row r="728">
      <c r="B728" s="12">
        <v>4.0</v>
      </c>
      <c r="C728" s="12"/>
      <c r="D728" s="12"/>
      <c r="E728" s="12"/>
      <c r="F728" s="12"/>
      <c r="G728" s="29"/>
      <c r="H728" s="30"/>
    </row>
    <row r="729">
      <c r="B729" s="12">
        <v>5.0</v>
      </c>
      <c r="C729" s="12"/>
      <c r="D729" s="12"/>
      <c r="E729" s="12"/>
      <c r="F729" s="12"/>
      <c r="G729" s="29"/>
      <c r="H729" s="30"/>
    </row>
    <row r="730">
      <c r="B730" s="12">
        <v>6.0</v>
      </c>
      <c r="C730" s="12"/>
      <c r="D730" s="12"/>
      <c r="E730" s="12"/>
      <c r="F730" s="12"/>
      <c r="G730" s="10"/>
      <c r="H730" s="11"/>
    </row>
    <row r="731">
      <c r="B731" s="34"/>
    </row>
    <row r="733">
      <c r="A733" s="1"/>
      <c r="B733" s="3">
        <v>45795.0</v>
      </c>
      <c r="C733" s="4"/>
      <c r="D733" s="4"/>
      <c r="E733" s="4"/>
      <c r="F733" s="4"/>
      <c r="G733" s="4"/>
      <c r="H733" s="5"/>
    </row>
    <row r="734">
      <c r="B734" s="6" t="s">
        <v>0</v>
      </c>
      <c r="C734" s="4"/>
      <c r="D734" s="4"/>
      <c r="E734" s="4"/>
      <c r="F734" s="5"/>
      <c r="G734" s="7" t="s">
        <v>1</v>
      </c>
      <c r="H734" s="8"/>
    </row>
    <row r="735">
      <c r="B735" s="9" t="s">
        <v>2</v>
      </c>
      <c r="C735" s="9" t="s">
        <v>3</v>
      </c>
      <c r="D735" s="9" t="s">
        <v>4</v>
      </c>
      <c r="E735" s="9" t="s">
        <v>5</v>
      </c>
      <c r="F735" s="9" t="s">
        <v>6</v>
      </c>
      <c r="G735" s="10"/>
      <c r="H735" s="11"/>
    </row>
    <row r="736">
      <c r="B736" s="12">
        <v>1.0</v>
      </c>
      <c r="C736" s="13"/>
      <c r="D736" s="13"/>
      <c r="E736" s="13"/>
      <c r="F736" s="12"/>
      <c r="G736" s="14" t="s">
        <v>7</v>
      </c>
      <c r="H736" s="15">
        <f>H693 - SUMIF(F736:F745, "SR A/C - HDFC", E736:E745)-SUMIF(F762:F764, "SR A/C - HDFC", E762:E764)-SUMIF(F756:F758, "SR A/C - HDFC", E756:E758)+SUMIF(F750:F752, "SR A/C - HDFC", E750:E752)+SUMIF(F768:F773, "SR A/C - HDFC", E768:E773)</f>
        <v>3303.73</v>
      </c>
    </row>
    <row r="737">
      <c r="B737" s="12">
        <v>2.0</v>
      </c>
      <c r="C737" s="13"/>
      <c r="D737" s="13"/>
      <c r="E737" s="13"/>
      <c r="F737" s="13"/>
      <c r="G737" s="14" t="s">
        <v>8</v>
      </c>
      <c r="H737" s="15">
        <f>H694 - SUMIF(F736:F745, "DP A/C - Salary", E736:E745)-SUMIF(F762:F764, "DP A/C - Salary", E762:E764)-SUMIF(F756:F758, "DP A/C - Salary", E756:E758)+SUMIF(F750:F752, "DP A/C - Salary", E750:E752)+SUMIF(F768:F773, "DP A/C - Salary", E768:E773)</f>
        <v>5928</v>
      </c>
    </row>
    <row r="738">
      <c r="B738" s="12">
        <v>3.0</v>
      </c>
      <c r="C738" s="13"/>
      <c r="D738" s="13"/>
      <c r="E738" s="13"/>
      <c r="F738" s="13"/>
      <c r="G738" s="14" t="s">
        <v>9</v>
      </c>
      <c r="H738" s="15">
        <f>H695 - SUMIF(F736:F745, "SR CASH", E736:E745)-SUMIF(F762:F764, "SR CASH", E762:E764)-SUMIF(F756:F758, "SR CASH", E756:E758)+SUMIF(F750:F752, "SR CASH", E750:E752)+SUMIF(F768:F773, "SR CASH", E768:E773)</f>
        <v>1633</v>
      </c>
    </row>
    <row r="739">
      <c r="B739" s="12">
        <v>4.0</v>
      </c>
      <c r="C739" s="12"/>
      <c r="D739" s="12"/>
      <c r="E739" s="12"/>
      <c r="F739" s="12"/>
      <c r="G739" s="14" t="s">
        <v>10</v>
      </c>
      <c r="H739" s="15">
        <f>H696 - SUMIF(F736:F745, "DP CASH", E736:E745)-SUMIF(F762:F764, "DP CASH", E762:E764)-SUMIF(F756:F758, "DP CASH", E756:E758)+SUMIF(F750:F752, "DP CASH", E750:E752)+SUMIF(F768:F773, "DP CASH", E768:E773)</f>
        <v>839</v>
      </c>
    </row>
    <row r="740">
      <c r="B740" s="12">
        <v>5.0</v>
      </c>
      <c r="C740" s="12"/>
      <c r="D740" s="12"/>
      <c r="E740" s="12"/>
      <c r="F740" s="12"/>
      <c r="G740" s="14" t="s">
        <v>11</v>
      </c>
      <c r="H740" s="15">
        <f>H697 - SUMIF(F736:F745, "SR A/C - TDCC", E736:E745)-SUMIF(F762:F764, "SR A/C - TDCC", E762:E764)-SUMIF(F756:F758, "SR A/C - TDCC", E756:E758)+SUMIF(F750:F752, "SR A/C - TDCC", E750:E752)+SUMIF(F768:F773, "SR A/C - TDCC", E768:E773)</f>
        <v>106373.4</v>
      </c>
    </row>
    <row r="741">
      <c r="B741" s="12">
        <v>6.0</v>
      </c>
      <c r="C741" s="12"/>
      <c r="D741" s="12"/>
      <c r="E741" s="12"/>
      <c r="F741" s="12"/>
      <c r="G741" s="14" t="s">
        <v>12</v>
      </c>
      <c r="H741" s="15">
        <f>H698 - SUMIF(F736:F745, "DP A/C - IPPB", E736:E745)-SUMIF(F762:F764, "DP A/C - IPPB", E762:E764)-SUMIF(F756:F758, "DP A/C - IPPB", E756:E758)+SUMIF(F750:F752, "DP A/C - IPPB", E750:E752)+SUMIF(F768:F773, "DP A/C - IPPB", E768:E773)</f>
        <v>50</v>
      </c>
    </row>
    <row r="742">
      <c r="B742" s="12">
        <v>7.0</v>
      </c>
      <c r="C742" s="12"/>
      <c r="D742" s="12"/>
      <c r="E742" s="12"/>
      <c r="F742" s="12"/>
      <c r="G742" s="16"/>
      <c r="H742" s="5"/>
    </row>
    <row r="743">
      <c r="B743" s="12">
        <v>8.0</v>
      </c>
      <c r="C743" s="12"/>
      <c r="D743" s="12"/>
      <c r="E743" s="12"/>
      <c r="F743" s="12"/>
      <c r="G743" s="17" t="s">
        <v>13</v>
      </c>
      <c r="H743" s="5"/>
    </row>
    <row r="744">
      <c r="B744" s="12">
        <v>9.0</v>
      </c>
      <c r="C744" s="12"/>
      <c r="D744" s="12"/>
      <c r="E744" s="12"/>
      <c r="F744" s="12"/>
      <c r="G744" s="18">
        <f>E746+G701</f>
        <v>0</v>
      </c>
      <c r="H744" s="5"/>
    </row>
    <row r="745">
      <c r="B745" s="12">
        <v>10.0</v>
      </c>
      <c r="C745" s="12"/>
      <c r="D745" s="12"/>
      <c r="E745" s="12"/>
      <c r="F745" s="12"/>
      <c r="G745" s="19" t="s">
        <v>14</v>
      </c>
      <c r="H745" s="5"/>
    </row>
    <row r="746">
      <c r="B746" s="20" t="s">
        <v>15</v>
      </c>
      <c r="C746" s="4"/>
      <c r="D746" s="5"/>
      <c r="E746" s="9">
        <f>SUM(E736:E745)</f>
        <v>0</v>
      </c>
      <c r="F746" s="12"/>
      <c r="G746" s="16">
        <f>E753+G703</f>
        <v>0</v>
      </c>
      <c r="H746" s="5"/>
    </row>
    <row r="747">
      <c r="B747" s="16"/>
      <c r="C747" s="4"/>
      <c r="D747" s="4"/>
      <c r="E747" s="4"/>
      <c r="F747" s="5"/>
      <c r="G747" s="21" t="s">
        <v>16</v>
      </c>
      <c r="H747" s="5"/>
      <c r="I747" s="1"/>
    </row>
    <row r="748">
      <c r="B748" s="22" t="s">
        <v>17</v>
      </c>
      <c r="C748" s="4"/>
      <c r="D748" s="4"/>
      <c r="E748" s="4"/>
      <c r="F748" s="5"/>
      <c r="G748" s="16">
        <f>E759+G705-SUMIF(C750:C752,"Reimbursement",E750:E752)</f>
        <v>0</v>
      </c>
      <c r="H748" s="5"/>
    </row>
    <row r="749">
      <c r="B749" s="9" t="s">
        <v>2</v>
      </c>
      <c r="C749" s="23" t="s">
        <v>18</v>
      </c>
      <c r="D749" s="20" t="s">
        <v>4</v>
      </c>
      <c r="E749" s="9" t="s">
        <v>5</v>
      </c>
      <c r="F749" s="9" t="s">
        <v>6</v>
      </c>
      <c r="G749" s="24" t="s">
        <v>19</v>
      </c>
      <c r="H749" s="5"/>
    </row>
    <row r="750">
      <c r="B750" s="12">
        <v>1.0</v>
      </c>
      <c r="C750" s="28"/>
      <c r="D750" s="12"/>
      <c r="E750" s="12"/>
      <c r="F750" s="12"/>
      <c r="G750" s="26">
        <f>E765+G707</f>
        <v>0</v>
      </c>
      <c r="H750" s="5"/>
    </row>
    <row r="751">
      <c r="B751" s="12">
        <v>2.0</v>
      </c>
      <c r="C751" s="28"/>
      <c r="D751" s="12"/>
      <c r="E751" s="12"/>
      <c r="F751" s="12"/>
      <c r="G751" s="27"/>
      <c r="H751" s="8"/>
    </row>
    <row r="752">
      <c r="B752" s="12">
        <v>3.0</v>
      </c>
      <c r="C752" s="28"/>
      <c r="D752" s="12"/>
      <c r="E752" s="12"/>
      <c r="F752" s="12"/>
      <c r="G752" s="29"/>
      <c r="H752" s="30"/>
    </row>
    <row r="753">
      <c r="B753" s="20" t="s">
        <v>15</v>
      </c>
      <c r="C753" s="4"/>
      <c r="D753" s="5"/>
      <c r="E753" s="9">
        <f>SUM(E750:E752)</f>
        <v>0</v>
      </c>
      <c r="F753" s="12"/>
      <c r="G753" s="29"/>
      <c r="H753" s="30"/>
    </row>
    <row r="754">
      <c r="B754" s="31" t="s">
        <v>20</v>
      </c>
      <c r="C754" s="4"/>
      <c r="D754" s="4"/>
      <c r="E754" s="4"/>
      <c r="F754" s="5"/>
      <c r="G754" s="29"/>
      <c r="H754" s="30"/>
    </row>
    <row r="755">
      <c r="B755" s="9" t="s">
        <v>2</v>
      </c>
      <c r="C755" s="23" t="s">
        <v>21</v>
      </c>
      <c r="D755" s="20" t="s">
        <v>4</v>
      </c>
      <c r="E755" s="9" t="s">
        <v>5</v>
      </c>
      <c r="F755" s="9" t="s">
        <v>6</v>
      </c>
      <c r="G755" s="29"/>
      <c r="H755" s="30"/>
    </row>
    <row r="756">
      <c r="B756" s="12">
        <v>1.0</v>
      </c>
      <c r="C756" s="25"/>
      <c r="D756" s="13"/>
      <c r="E756" s="13"/>
      <c r="F756" s="13"/>
      <c r="G756" s="29"/>
      <c r="H756" s="30"/>
    </row>
    <row r="757">
      <c r="B757" s="12">
        <v>2.0</v>
      </c>
      <c r="C757" s="13"/>
      <c r="D757" s="12"/>
      <c r="E757" s="12"/>
      <c r="F757" s="12"/>
      <c r="G757" s="29"/>
      <c r="H757" s="30"/>
    </row>
    <row r="758">
      <c r="B758" s="12">
        <v>3.0</v>
      </c>
      <c r="C758" s="13"/>
      <c r="D758" s="12"/>
      <c r="E758" s="12"/>
      <c r="F758" s="12"/>
      <c r="G758" s="29"/>
      <c r="H758" s="30"/>
    </row>
    <row r="759">
      <c r="B759" s="20" t="s">
        <v>15</v>
      </c>
      <c r="C759" s="4"/>
      <c r="D759" s="5"/>
      <c r="E759" s="9">
        <f>SUM(E756:E758)</f>
        <v>0</v>
      </c>
      <c r="F759" s="12"/>
      <c r="G759" s="29"/>
      <c r="H759" s="30"/>
    </row>
    <row r="760">
      <c r="B760" s="32" t="s">
        <v>22</v>
      </c>
      <c r="C760" s="4"/>
      <c r="D760" s="4"/>
      <c r="E760" s="4"/>
      <c r="F760" s="5"/>
      <c r="G760" s="29"/>
      <c r="H760" s="30"/>
    </row>
    <row r="761">
      <c r="B761" s="9" t="s">
        <v>2</v>
      </c>
      <c r="C761" s="23" t="s">
        <v>23</v>
      </c>
      <c r="D761" s="20" t="s">
        <v>4</v>
      </c>
      <c r="E761" s="9" t="s">
        <v>5</v>
      </c>
      <c r="F761" s="9" t="s">
        <v>6</v>
      </c>
      <c r="G761" s="29"/>
      <c r="H761" s="30"/>
    </row>
    <row r="762">
      <c r="B762" s="12">
        <v>1.0</v>
      </c>
      <c r="C762" s="28"/>
      <c r="D762" s="12"/>
      <c r="E762" s="12"/>
      <c r="F762" s="12"/>
      <c r="G762" s="29"/>
      <c r="H762" s="30"/>
    </row>
    <row r="763">
      <c r="B763" s="12">
        <v>2.0</v>
      </c>
      <c r="C763" s="13"/>
      <c r="D763" s="12"/>
      <c r="E763" s="12"/>
      <c r="F763" s="12"/>
      <c r="G763" s="29"/>
      <c r="H763" s="30"/>
    </row>
    <row r="764">
      <c r="B764" s="12">
        <v>3.0</v>
      </c>
      <c r="C764" s="13"/>
      <c r="D764" s="12"/>
      <c r="E764" s="12"/>
      <c r="F764" s="12"/>
      <c r="G764" s="29"/>
      <c r="H764" s="30"/>
    </row>
    <row r="765">
      <c r="B765" s="20" t="s">
        <v>15</v>
      </c>
      <c r="C765" s="4"/>
      <c r="D765" s="5"/>
      <c r="E765" s="9">
        <f>SUM(E762:E764)</f>
        <v>0</v>
      </c>
      <c r="F765" s="12"/>
      <c r="G765" s="29"/>
      <c r="H765" s="30"/>
    </row>
    <row r="766">
      <c r="B766" s="32" t="s">
        <v>24</v>
      </c>
      <c r="C766" s="4"/>
      <c r="D766" s="4"/>
      <c r="E766" s="4"/>
      <c r="F766" s="5"/>
      <c r="G766" s="29"/>
      <c r="H766" s="30"/>
    </row>
    <row r="767">
      <c r="B767" s="9" t="s">
        <v>2</v>
      </c>
      <c r="C767" s="33" t="s">
        <v>25</v>
      </c>
      <c r="D767" s="33" t="s">
        <v>26</v>
      </c>
      <c r="E767" s="9" t="s">
        <v>5</v>
      </c>
      <c r="F767" s="9" t="s">
        <v>6</v>
      </c>
      <c r="G767" s="29"/>
      <c r="H767" s="30"/>
    </row>
    <row r="768">
      <c r="B768" s="12">
        <v>1.0</v>
      </c>
      <c r="C768" s="13"/>
      <c r="D768" s="13"/>
      <c r="E768" s="12"/>
      <c r="F768" s="12"/>
      <c r="G768" s="29"/>
      <c r="H768" s="30"/>
    </row>
    <row r="769">
      <c r="B769" s="12">
        <v>2.0</v>
      </c>
      <c r="C769" s="13"/>
      <c r="D769" s="13"/>
      <c r="E769" s="12"/>
      <c r="F769" s="12"/>
      <c r="G769" s="29"/>
      <c r="H769" s="30"/>
    </row>
    <row r="770">
      <c r="B770" s="12">
        <v>3.0</v>
      </c>
      <c r="C770" s="12"/>
      <c r="D770" s="12"/>
      <c r="E770" s="12"/>
      <c r="F770" s="12"/>
      <c r="G770" s="29"/>
      <c r="H770" s="30"/>
    </row>
    <row r="771">
      <c r="B771" s="12">
        <v>4.0</v>
      </c>
      <c r="C771" s="12"/>
      <c r="D771" s="12"/>
      <c r="E771" s="12"/>
      <c r="F771" s="12"/>
      <c r="G771" s="29"/>
      <c r="H771" s="30"/>
    </row>
    <row r="772">
      <c r="B772" s="12">
        <v>5.0</v>
      </c>
      <c r="C772" s="12"/>
      <c r="D772" s="12"/>
      <c r="E772" s="12"/>
      <c r="F772" s="12"/>
      <c r="G772" s="29"/>
      <c r="H772" s="30"/>
    </row>
    <row r="773">
      <c r="B773" s="12">
        <v>6.0</v>
      </c>
      <c r="C773" s="12"/>
      <c r="D773" s="12"/>
      <c r="E773" s="12"/>
      <c r="F773" s="12"/>
      <c r="G773" s="10"/>
      <c r="H773" s="11"/>
    </row>
    <row r="774">
      <c r="B774" s="34"/>
    </row>
    <row r="776">
      <c r="A776" s="1"/>
      <c r="B776" s="3">
        <v>45796.0</v>
      </c>
      <c r="C776" s="4"/>
      <c r="D776" s="4"/>
      <c r="E776" s="4"/>
      <c r="F776" s="4"/>
      <c r="G776" s="4"/>
      <c r="H776" s="5"/>
    </row>
    <row r="777">
      <c r="B777" s="6" t="s">
        <v>0</v>
      </c>
      <c r="C777" s="4"/>
      <c r="D777" s="4"/>
      <c r="E777" s="4"/>
      <c r="F777" s="5"/>
      <c r="G777" s="7" t="s">
        <v>1</v>
      </c>
      <c r="H777" s="8"/>
    </row>
    <row r="778">
      <c r="B778" s="9" t="s">
        <v>2</v>
      </c>
      <c r="C778" s="9" t="s">
        <v>3</v>
      </c>
      <c r="D778" s="9" t="s">
        <v>4</v>
      </c>
      <c r="E778" s="9" t="s">
        <v>5</v>
      </c>
      <c r="F778" s="9" t="s">
        <v>6</v>
      </c>
      <c r="G778" s="10"/>
      <c r="H778" s="11"/>
    </row>
    <row r="779">
      <c r="B779" s="12">
        <v>1.0</v>
      </c>
      <c r="C779" s="13"/>
      <c r="D779" s="13"/>
      <c r="E779" s="13"/>
      <c r="F779" s="12"/>
      <c r="G779" s="14" t="s">
        <v>7</v>
      </c>
      <c r="H779" s="15">
        <f>H736 - SUMIF(F779:F788, "SR A/C - HDFC", E779:E788)-SUMIF(F805:F807, "SR A/C - HDFC", E805:E807)-SUMIF(F799:F801, "SR A/C - HDFC", E799:E801)+SUMIF(F793:F795, "SR A/C - HDFC", E793:E795)+SUMIF(F811:F816, "SR A/C - HDFC", E811:E816)</f>
        <v>3303.73</v>
      </c>
    </row>
    <row r="780">
      <c r="B780" s="12">
        <v>2.0</v>
      </c>
      <c r="C780" s="13"/>
      <c r="D780" s="13"/>
      <c r="E780" s="13"/>
      <c r="F780" s="13"/>
      <c r="G780" s="14" t="s">
        <v>8</v>
      </c>
      <c r="H780" s="15">
        <f>H737 - SUMIF(F779:F788, "DP A/C - Salary", E779:E788)-SUMIF(F805:F807, "DP A/C - Salary", E805:E807)-SUMIF(F799:F801, "DP A/C - Salary", E799:E801)+SUMIF(F793:F795, "DP A/C - Salary", E793:E795)+SUMIF(F811:F816, "DP A/C - Salary", E811:E816)</f>
        <v>5928</v>
      </c>
    </row>
    <row r="781">
      <c r="B781" s="12">
        <v>3.0</v>
      </c>
      <c r="C781" s="13"/>
      <c r="D781" s="13"/>
      <c r="E781" s="13"/>
      <c r="F781" s="12"/>
      <c r="G781" s="14" t="s">
        <v>9</v>
      </c>
      <c r="H781" s="15">
        <f>H738 - SUMIF(F779:F788, "SR CASH", E779:E788)-SUMIF(F805:F807, "SR CASH", E805:E807)-SUMIF(F799:F801, "SR CASH", E799:E801)+SUMIF(F793:F795, "SR CASH", E793:E795)+SUMIF(F811:F816, "SR CASH", E811:E816)</f>
        <v>1633</v>
      </c>
    </row>
    <row r="782">
      <c r="B782" s="12">
        <v>4.0</v>
      </c>
      <c r="C782" s="13"/>
      <c r="D782" s="13"/>
      <c r="E782" s="13"/>
      <c r="F782" s="13"/>
      <c r="G782" s="14" t="s">
        <v>10</v>
      </c>
      <c r="H782" s="15">
        <f>H739 - SUMIF(F779:F788, "DP CASH", E779:E788)-SUMIF(F805:F807, "DP CASH", E805:E807)-SUMIF(F799:F801, "DP CASH", E799:E801)+SUMIF(F793:F795, "DP CASH", E793:E795)+SUMIF(F811:F816, "DP CASH", E811:E816)</f>
        <v>839</v>
      </c>
    </row>
    <row r="783">
      <c r="B783" s="12">
        <v>5.0</v>
      </c>
      <c r="C783" s="13"/>
      <c r="D783" s="13"/>
      <c r="E783" s="13"/>
      <c r="F783" s="13"/>
      <c r="G783" s="14" t="s">
        <v>11</v>
      </c>
      <c r="H783" s="15">
        <f>H740 - SUMIF(F779:F788, "SR A/C - TDCC", E779:E788)-SUMIF(F805:F807, "SR A/C - TDCC", E805:E807)-SUMIF(F799:F801, "SR A/C - TDCC", E799:E801)+SUMIF(F793:F795, "SR A/C - TDCC", E793:E795)+SUMIF(F811:F816, "SR A/C - TDCC", E811:E816)</f>
        <v>106373.4</v>
      </c>
    </row>
    <row r="784">
      <c r="B784" s="12">
        <v>6.0</v>
      </c>
      <c r="C784" s="13"/>
      <c r="D784" s="13"/>
      <c r="E784" s="13"/>
      <c r="F784" s="13"/>
      <c r="G784" s="14" t="s">
        <v>12</v>
      </c>
      <c r="H784" s="15">
        <f>H741 - SUMIF(F779:F788, "DP A/C - IPPB", E779:E788)-SUMIF(F805:F807, "DP A/C - IPPB", E805:E807)-SUMIF(F799:F801, "DP A/C - IPPB", E799:E801)+SUMIF(F793:F795, "DP A/C - IPPB", E793:E795)+SUMIF(F811:F816, "DP A/C - IPPB", E811:E816)</f>
        <v>50</v>
      </c>
    </row>
    <row r="785">
      <c r="B785" s="12">
        <v>7.0</v>
      </c>
      <c r="C785" s="12"/>
      <c r="D785" s="12"/>
      <c r="E785" s="12"/>
      <c r="F785" s="12"/>
      <c r="G785" s="16"/>
      <c r="H785" s="5"/>
    </row>
    <row r="786">
      <c r="B786" s="12">
        <v>8.0</v>
      </c>
      <c r="C786" s="12"/>
      <c r="D786" s="12"/>
      <c r="E786" s="12"/>
      <c r="F786" s="12"/>
      <c r="G786" s="17" t="s">
        <v>13</v>
      </c>
      <c r="H786" s="5"/>
    </row>
    <row r="787">
      <c r="B787" s="12">
        <v>9.0</v>
      </c>
      <c r="C787" s="12"/>
      <c r="D787" s="12"/>
      <c r="E787" s="12"/>
      <c r="F787" s="12"/>
      <c r="G787" s="18">
        <f>E789+G744</f>
        <v>0</v>
      </c>
      <c r="H787" s="5"/>
    </row>
    <row r="788">
      <c r="B788" s="12">
        <v>10.0</v>
      </c>
      <c r="C788" s="12"/>
      <c r="D788" s="12"/>
      <c r="E788" s="12"/>
      <c r="F788" s="12"/>
      <c r="G788" s="19" t="s">
        <v>14</v>
      </c>
      <c r="H788" s="5"/>
    </row>
    <row r="789">
      <c r="B789" s="20" t="s">
        <v>15</v>
      </c>
      <c r="C789" s="4"/>
      <c r="D789" s="5"/>
      <c r="E789" s="9">
        <f>SUM(E779:E788)</f>
        <v>0</v>
      </c>
      <c r="F789" s="12"/>
      <c r="G789" s="16">
        <f>E796+G746</f>
        <v>0</v>
      </c>
      <c r="H789" s="5"/>
    </row>
    <row r="790">
      <c r="B790" s="16"/>
      <c r="C790" s="4"/>
      <c r="D790" s="4"/>
      <c r="E790" s="4"/>
      <c r="F790" s="5"/>
      <c r="G790" s="21" t="s">
        <v>16</v>
      </c>
      <c r="H790" s="5"/>
      <c r="I790" s="1"/>
    </row>
    <row r="791">
      <c r="B791" s="22" t="s">
        <v>17</v>
      </c>
      <c r="C791" s="4"/>
      <c r="D791" s="4"/>
      <c r="E791" s="4"/>
      <c r="F791" s="5"/>
      <c r="G791" s="16">
        <f>E802+G748-SUMIF(C793:C795,"Reimbursement",E793:E795)</f>
        <v>0</v>
      </c>
      <c r="H791" s="5"/>
    </row>
    <row r="792">
      <c r="B792" s="9" t="s">
        <v>2</v>
      </c>
      <c r="C792" s="23" t="s">
        <v>18</v>
      </c>
      <c r="D792" s="20" t="s">
        <v>4</v>
      </c>
      <c r="E792" s="9" t="s">
        <v>5</v>
      </c>
      <c r="F792" s="9" t="s">
        <v>6</v>
      </c>
      <c r="G792" s="24" t="s">
        <v>19</v>
      </c>
      <c r="H792" s="5"/>
    </row>
    <row r="793">
      <c r="B793" s="12">
        <v>1.0</v>
      </c>
      <c r="C793" s="28"/>
      <c r="D793" s="12"/>
      <c r="E793" s="12"/>
      <c r="F793" s="12"/>
      <c r="G793" s="26">
        <f>E808+G750</f>
        <v>0</v>
      </c>
      <c r="H793" s="5"/>
    </row>
    <row r="794">
      <c r="B794" s="12">
        <v>2.0</v>
      </c>
      <c r="C794" s="28"/>
      <c r="D794" s="12"/>
      <c r="E794" s="12"/>
      <c r="F794" s="12"/>
      <c r="G794" s="27"/>
      <c r="H794" s="8"/>
    </row>
    <row r="795">
      <c r="B795" s="12">
        <v>3.0</v>
      </c>
      <c r="C795" s="28"/>
      <c r="D795" s="12"/>
      <c r="E795" s="12"/>
      <c r="F795" s="12"/>
      <c r="G795" s="29"/>
      <c r="H795" s="30"/>
    </row>
    <row r="796">
      <c r="B796" s="20" t="s">
        <v>15</v>
      </c>
      <c r="C796" s="4"/>
      <c r="D796" s="5"/>
      <c r="E796" s="9">
        <f>SUM(E793:E795)</f>
        <v>0</v>
      </c>
      <c r="F796" s="12"/>
      <c r="G796" s="29"/>
      <c r="H796" s="30"/>
    </row>
    <row r="797">
      <c r="B797" s="31" t="s">
        <v>20</v>
      </c>
      <c r="C797" s="4"/>
      <c r="D797" s="4"/>
      <c r="E797" s="4"/>
      <c r="F797" s="5"/>
      <c r="G797" s="29"/>
      <c r="H797" s="30"/>
    </row>
    <row r="798">
      <c r="B798" s="9" t="s">
        <v>2</v>
      </c>
      <c r="C798" s="23" t="s">
        <v>21</v>
      </c>
      <c r="D798" s="20" t="s">
        <v>4</v>
      </c>
      <c r="E798" s="9" t="s">
        <v>5</v>
      </c>
      <c r="F798" s="9" t="s">
        <v>6</v>
      </c>
      <c r="G798" s="29"/>
      <c r="H798" s="30"/>
    </row>
    <row r="799">
      <c r="B799" s="12">
        <v>1.0</v>
      </c>
      <c r="C799" s="28"/>
      <c r="D799" s="12"/>
      <c r="E799" s="12"/>
      <c r="F799" s="12"/>
      <c r="G799" s="29"/>
      <c r="H799" s="30"/>
    </row>
    <row r="800">
      <c r="B800" s="12">
        <v>2.0</v>
      </c>
      <c r="C800" s="13"/>
      <c r="D800" s="12"/>
      <c r="E800" s="12"/>
      <c r="F800" s="12"/>
      <c r="G800" s="29"/>
      <c r="H800" s="30"/>
    </row>
    <row r="801">
      <c r="B801" s="12">
        <v>3.0</v>
      </c>
      <c r="C801" s="13"/>
      <c r="D801" s="12"/>
      <c r="E801" s="12"/>
      <c r="F801" s="12"/>
      <c r="G801" s="29"/>
      <c r="H801" s="30"/>
    </row>
    <row r="802">
      <c r="B802" s="20" t="s">
        <v>15</v>
      </c>
      <c r="C802" s="4"/>
      <c r="D802" s="5"/>
      <c r="E802" s="9">
        <f>SUM(E799:E801)</f>
        <v>0</v>
      </c>
      <c r="F802" s="12"/>
      <c r="G802" s="29"/>
      <c r="H802" s="30"/>
    </row>
    <row r="803">
      <c r="B803" s="32" t="s">
        <v>22</v>
      </c>
      <c r="C803" s="4"/>
      <c r="D803" s="4"/>
      <c r="E803" s="4"/>
      <c r="F803" s="5"/>
      <c r="G803" s="29"/>
      <c r="H803" s="30"/>
    </row>
    <row r="804">
      <c r="B804" s="9" t="s">
        <v>2</v>
      </c>
      <c r="C804" s="23" t="s">
        <v>23</v>
      </c>
      <c r="D804" s="20" t="s">
        <v>4</v>
      </c>
      <c r="E804" s="9" t="s">
        <v>5</v>
      </c>
      <c r="F804" s="9" t="s">
        <v>6</v>
      </c>
      <c r="G804" s="29"/>
      <c r="H804" s="30"/>
    </row>
    <row r="805">
      <c r="B805" s="12">
        <v>1.0</v>
      </c>
      <c r="C805" s="28"/>
      <c r="D805" s="12"/>
      <c r="E805" s="12"/>
      <c r="F805" s="12"/>
      <c r="G805" s="29"/>
      <c r="H805" s="30"/>
    </row>
    <row r="806">
      <c r="B806" s="12">
        <v>2.0</v>
      </c>
      <c r="C806" s="13"/>
      <c r="D806" s="12"/>
      <c r="E806" s="12"/>
      <c r="F806" s="12"/>
      <c r="G806" s="29"/>
      <c r="H806" s="30"/>
    </row>
    <row r="807">
      <c r="B807" s="12">
        <v>3.0</v>
      </c>
      <c r="C807" s="13"/>
      <c r="D807" s="12"/>
      <c r="E807" s="12"/>
      <c r="F807" s="12"/>
      <c r="G807" s="29"/>
      <c r="H807" s="30"/>
    </row>
    <row r="808">
      <c r="B808" s="20" t="s">
        <v>15</v>
      </c>
      <c r="C808" s="4"/>
      <c r="D808" s="5"/>
      <c r="E808" s="9">
        <f>SUM(E805:E807)</f>
        <v>0</v>
      </c>
      <c r="F808" s="12"/>
      <c r="G808" s="29"/>
      <c r="H808" s="30"/>
    </row>
    <row r="809">
      <c r="B809" s="32" t="s">
        <v>24</v>
      </c>
      <c r="C809" s="4"/>
      <c r="D809" s="4"/>
      <c r="E809" s="4"/>
      <c r="F809" s="5"/>
      <c r="G809" s="29"/>
      <c r="H809" s="30"/>
    </row>
    <row r="810">
      <c r="B810" s="9" t="s">
        <v>2</v>
      </c>
      <c r="C810" s="33" t="s">
        <v>25</v>
      </c>
      <c r="D810" s="33" t="s">
        <v>26</v>
      </c>
      <c r="E810" s="9" t="s">
        <v>5</v>
      </c>
      <c r="F810" s="9" t="s">
        <v>6</v>
      </c>
      <c r="G810" s="29"/>
      <c r="H810" s="30"/>
    </row>
    <row r="811">
      <c r="B811" s="12">
        <v>1.0</v>
      </c>
      <c r="C811" s="13"/>
      <c r="D811" s="13"/>
      <c r="E811" s="12"/>
      <c r="F811" s="12"/>
      <c r="G811" s="29"/>
      <c r="H811" s="30"/>
    </row>
    <row r="812">
      <c r="B812" s="12">
        <v>2.0</v>
      </c>
      <c r="C812" s="13"/>
      <c r="D812" s="13"/>
      <c r="E812" s="12"/>
      <c r="F812" s="12"/>
      <c r="G812" s="29"/>
      <c r="H812" s="30"/>
    </row>
    <row r="813">
      <c r="B813" s="12">
        <v>3.0</v>
      </c>
      <c r="C813" s="12"/>
      <c r="D813" s="12"/>
      <c r="E813" s="12"/>
      <c r="F813" s="12"/>
      <c r="G813" s="29"/>
      <c r="H813" s="30"/>
    </row>
    <row r="814">
      <c r="B814" s="12">
        <v>4.0</v>
      </c>
      <c r="C814" s="12"/>
      <c r="D814" s="12"/>
      <c r="E814" s="12"/>
      <c r="F814" s="12"/>
      <c r="G814" s="29"/>
      <c r="H814" s="30"/>
    </row>
    <row r="815">
      <c r="B815" s="12">
        <v>5.0</v>
      </c>
      <c r="C815" s="12"/>
      <c r="D815" s="12"/>
      <c r="E815" s="12"/>
      <c r="F815" s="12"/>
      <c r="G815" s="29"/>
      <c r="H815" s="30"/>
    </row>
    <row r="816">
      <c r="B816" s="12">
        <v>6.0</v>
      </c>
      <c r="C816" s="12"/>
      <c r="D816" s="12"/>
      <c r="E816" s="12"/>
      <c r="F816" s="12"/>
      <c r="G816" s="10"/>
      <c r="H816" s="11"/>
    </row>
    <row r="817">
      <c r="B817" s="34"/>
    </row>
    <row r="819">
      <c r="A819" s="1"/>
      <c r="B819" s="3">
        <v>45797.0</v>
      </c>
      <c r="C819" s="4"/>
      <c r="D819" s="4"/>
      <c r="E819" s="4"/>
      <c r="F819" s="4"/>
      <c r="G819" s="4"/>
      <c r="H819" s="5"/>
    </row>
    <row r="820">
      <c r="B820" s="6" t="s">
        <v>0</v>
      </c>
      <c r="C820" s="4"/>
      <c r="D820" s="4"/>
      <c r="E820" s="4"/>
      <c r="F820" s="5"/>
      <c r="G820" s="7" t="s">
        <v>1</v>
      </c>
      <c r="H820" s="8"/>
    </row>
    <row r="821">
      <c r="B821" s="9" t="s">
        <v>2</v>
      </c>
      <c r="C821" s="9" t="s">
        <v>3</v>
      </c>
      <c r="D821" s="9" t="s">
        <v>4</v>
      </c>
      <c r="E821" s="9" t="s">
        <v>5</v>
      </c>
      <c r="F821" s="9" t="s">
        <v>6</v>
      </c>
      <c r="G821" s="10"/>
      <c r="H821" s="11"/>
    </row>
    <row r="822">
      <c r="B822" s="12">
        <v>1.0</v>
      </c>
      <c r="C822" s="13"/>
      <c r="D822" s="13"/>
      <c r="E822" s="13"/>
      <c r="F822" s="12"/>
      <c r="G822" s="14" t="s">
        <v>7</v>
      </c>
      <c r="H822" s="15">
        <f>H779 - SUMIF(F822:F831, "SR A/C - HDFC", E822:E831)-SUMIF(F848:F850, "SR A/C - HDFC", E848:E850)-SUMIF(F842:F844, "SR A/C - HDFC", E842:E844)+SUMIF(F836:F838, "SR A/C - HDFC", E836:E838)+SUMIF(F854:F859, "SR A/C - HDFC", E854:E859)</f>
        <v>3303.73</v>
      </c>
    </row>
    <row r="823">
      <c r="B823" s="12">
        <v>2.0</v>
      </c>
      <c r="C823" s="12"/>
      <c r="D823" s="12"/>
      <c r="E823" s="12"/>
      <c r="F823" s="12"/>
      <c r="G823" s="14" t="s">
        <v>8</v>
      </c>
      <c r="H823" s="15">
        <f>H780 - SUMIF(F822:F831, "DP A/C - Salary", E822:E831)-SUMIF(F848:F850, "DP A/C - Salary", E848:E850)-SUMIF(F842:F844, "DP A/C - Salary", E842:E844)+SUMIF(F836:F838, "DP A/C - Salary", E836:E838)+SUMIF(F854:F859, "DP A/C - Salary", E854:E859)</f>
        <v>5928</v>
      </c>
    </row>
    <row r="824">
      <c r="B824" s="12">
        <v>3.0</v>
      </c>
      <c r="C824" s="12"/>
      <c r="D824" s="12"/>
      <c r="E824" s="12"/>
      <c r="F824" s="12"/>
      <c r="G824" s="14" t="s">
        <v>9</v>
      </c>
      <c r="H824" s="15">
        <f>H781 - SUMIF(F822:F831, "SR CASH", E822:E831)-SUMIF(F848:F850, "SR CASH", E848:E850)-SUMIF(F842:F844, "SR CASH", E842:E844)+SUMIF(F836:F838, "SR CASH", E836:E838)+SUMIF(F854:F859, "SR CASH", E854:E859)</f>
        <v>1633</v>
      </c>
    </row>
    <row r="825">
      <c r="B825" s="12">
        <v>4.0</v>
      </c>
      <c r="C825" s="12"/>
      <c r="D825" s="12"/>
      <c r="E825" s="12"/>
      <c r="F825" s="12"/>
      <c r="G825" s="14" t="s">
        <v>10</v>
      </c>
      <c r="H825" s="15">
        <f>H782 - SUMIF(F822:F831, "DP CASH", E822:E831)-SUMIF(F848:F850, "DP CASH", E848:E850)-SUMIF(F842:F844, "DP CASH", E842:E844)+SUMIF(F836:F838, "DP CASH", E836:E838)+SUMIF(F854:F859, "DP CASH", E854:E859)</f>
        <v>839</v>
      </c>
    </row>
    <row r="826">
      <c r="B826" s="12">
        <v>5.0</v>
      </c>
      <c r="C826" s="12"/>
      <c r="D826" s="12"/>
      <c r="E826" s="12"/>
      <c r="F826" s="12"/>
      <c r="G826" s="14" t="s">
        <v>11</v>
      </c>
      <c r="H826" s="15">
        <f>H783 - SUMIF(F822:F831, "SR A/C - TDCC", E822:E831)-SUMIF(F848:F850, "SR A/C - TDCC", E848:E850)-SUMIF(F842:F844, "SR A/C - TDCC", E842:E844)+SUMIF(F836:F838, "SR A/C - TDCC", E836:E838)+SUMIF(F854:F859, "SR A/C - TDCC", E854:E859)</f>
        <v>106373.4</v>
      </c>
    </row>
    <row r="827">
      <c r="B827" s="12">
        <v>6.0</v>
      </c>
      <c r="C827" s="12"/>
      <c r="D827" s="12"/>
      <c r="E827" s="12"/>
      <c r="F827" s="12"/>
      <c r="G827" s="14" t="s">
        <v>12</v>
      </c>
      <c r="H827" s="15">
        <f>H784 - SUMIF(F822:F831, "DP A/C - IPPB", E822:E831)-SUMIF(F848:F850, "DP A/C - IPPB", E848:E850)-SUMIF(F842:F844, "DP A/C - IPPB", E842:E844)+SUMIF(F836:F838, "DP A/C - IPPB", E836:E838)+SUMIF(F854:F859, "DP A/C - IPPB", E854:E859)</f>
        <v>50</v>
      </c>
    </row>
    <row r="828">
      <c r="B828" s="12">
        <v>7.0</v>
      </c>
      <c r="C828" s="12"/>
      <c r="D828" s="12"/>
      <c r="E828" s="12"/>
      <c r="F828" s="12"/>
      <c r="G828" s="16"/>
      <c r="H828" s="5"/>
    </row>
    <row r="829">
      <c r="B829" s="12">
        <v>8.0</v>
      </c>
      <c r="C829" s="12"/>
      <c r="D829" s="12"/>
      <c r="E829" s="12"/>
      <c r="F829" s="12"/>
      <c r="G829" s="17" t="s">
        <v>13</v>
      </c>
      <c r="H829" s="5"/>
    </row>
    <row r="830">
      <c r="B830" s="12">
        <v>9.0</v>
      </c>
      <c r="C830" s="12"/>
      <c r="D830" s="12"/>
      <c r="E830" s="12"/>
      <c r="F830" s="12"/>
      <c r="G830" s="18">
        <f>E832+G787</f>
        <v>0</v>
      </c>
      <c r="H830" s="5"/>
    </row>
    <row r="831">
      <c r="B831" s="12">
        <v>10.0</v>
      </c>
      <c r="C831" s="12"/>
      <c r="D831" s="12"/>
      <c r="E831" s="12"/>
      <c r="F831" s="12"/>
      <c r="G831" s="19" t="s">
        <v>14</v>
      </c>
      <c r="H831" s="5"/>
    </row>
    <row r="832">
      <c r="B832" s="20" t="s">
        <v>15</v>
      </c>
      <c r="C832" s="4"/>
      <c r="D832" s="5"/>
      <c r="E832" s="9">
        <f>SUM(E822:E831)</f>
        <v>0</v>
      </c>
      <c r="F832" s="12"/>
      <c r="G832" s="16">
        <f>E839+G789</f>
        <v>0</v>
      </c>
      <c r="H832" s="5"/>
    </row>
    <row r="833">
      <c r="B833" s="16"/>
      <c r="C833" s="4"/>
      <c r="D833" s="4"/>
      <c r="E833" s="4"/>
      <c r="F833" s="5"/>
      <c r="G833" s="21" t="s">
        <v>16</v>
      </c>
      <c r="H833" s="5"/>
      <c r="I833" s="1"/>
    </row>
    <row r="834">
      <c r="B834" s="22" t="s">
        <v>17</v>
      </c>
      <c r="C834" s="4"/>
      <c r="D834" s="4"/>
      <c r="E834" s="4"/>
      <c r="F834" s="5"/>
      <c r="G834" s="16">
        <f>E845+G791-SUMIF(C836:C838,"Reimbursement",E836:E838)</f>
        <v>0</v>
      </c>
      <c r="H834" s="5"/>
    </row>
    <row r="835">
      <c r="B835" s="9" t="s">
        <v>2</v>
      </c>
      <c r="C835" s="23" t="s">
        <v>18</v>
      </c>
      <c r="D835" s="20" t="s">
        <v>4</v>
      </c>
      <c r="E835" s="9" t="s">
        <v>5</v>
      </c>
      <c r="F835" s="9" t="s">
        <v>6</v>
      </c>
      <c r="G835" s="24" t="s">
        <v>19</v>
      </c>
      <c r="H835" s="5"/>
    </row>
    <row r="836">
      <c r="B836" s="12">
        <v>1.0</v>
      </c>
      <c r="C836" s="28"/>
      <c r="D836" s="12"/>
      <c r="E836" s="12"/>
      <c r="F836" s="12"/>
      <c r="G836" s="26">
        <f>E851+G793</f>
        <v>0</v>
      </c>
      <c r="H836" s="5"/>
    </row>
    <row r="837">
      <c r="B837" s="12">
        <v>2.0</v>
      </c>
      <c r="C837" s="28"/>
      <c r="D837" s="12"/>
      <c r="E837" s="12"/>
      <c r="F837" s="12"/>
      <c r="G837" s="27"/>
      <c r="H837" s="8"/>
    </row>
    <row r="838">
      <c r="B838" s="12">
        <v>3.0</v>
      </c>
      <c r="C838" s="28"/>
      <c r="D838" s="12"/>
      <c r="E838" s="12"/>
      <c r="F838" s="12"/>
      <c r="G838" s="29"/>
      <c r="H838" s="30"/>
    </row>
    <row r="839">
      <c r="B839" s="20" t="s">
        <v>15</v>
      </c>
      <c r="C839" s="4"/>
      <c r="D839" s="5"/>
      <c r="E839" s="9">
        <f>SUM(E836:E838)</f>
        <v>0</v>
      </c>
      <c r="F839" s="12"/>
      <c r="G839" s="29"/>
      <c r="H839" s="30"/>
    </row>
    <row r="840">
      <c r="B840" s="31" t="s">
        <v>20</v>
      </c>
      <c r="C840" s="4"/>
      <c r="D840" s="4"/>
      <c r="E840" s="4"/>
      <c r="F840" s="5"/>
      <c r="G840" s="29"/>
      <c r="H840" s="30"/>
    </row>
    <row r="841">
      <c r="B841" s="9" t="s">
        <v>2</v>
      </c>
      <c r="C841" s="23" t="s">
        <v>21</v>
      </c>
      <c r="D841" s="20" t="s">
        <v>4</v>
      </c>
      <c r="E841" s="9" t="s">
        <v>5</v>
      </c>
      <c r="F841" s="9" t="s">
        <v>6</v>
      </c>
      <c r="G841" s="29"/>
      <c r="H841" s="30"/>
    </row>
    <row r="842">
      <c r="B842" s="12">
        <v>1.0</v>
      </c>
      <c r="C842" s="28"/>
      <c r="D842" s="12"/>
      <c r="E842" s="12"/>
      <c r="F842" s="12"/>
      <c r="G842" s="29"/>
      <c r="H842" s="30"/>
    </row>
    <row r="843">
      <c r="B843" s="12">
        <v>2.0</v>
      </c>
      <c r="C843" s="13"/>
      <c r="D843" s="12"/>
      <c r="E843" s="12"/>
      <c r="F843" s="12"/>
      <c r="G843" s="29"/>
      <c r="H843" s="30"/>
    </row>
    <row r="844">
      <c r="B844" s="12">
        <v>3.0</v>
      </c>
      <c r="C844" s="13"/>
      <c r="D844" s="12"/>
      <c r="E844" s="12"/>
      <c r="F844" s="12"/>
      <c r="G844" s="29"/>
      <c r="H844" s="30"/>
    </row>
    <row r="845">
      <c r="B845" s="20" t="s">
        <v>15</v>
      </c>
      <c r="C845" s="4"/>
      <c r="D845" s="5"/>
      <c r="E845" s="9">
        <f>SUM(E842:E844)</f>
        <v>0</v>
      </c>
      <c r="F845" s="12"/>
      <c r="G845" s="29"/>
      <c r="H845" s="30"/>
    </row>
    <row r="846">
      <c r="B846" s="32" t="s">
        <v>22</v>
      </c>
      <c r="C846" s="4"/>
      <c r="D846" s="4"/>
      <c r="E846" s="4"/>
      <c r="F846" s="5"/>
      <c r="G846" s="29"/>
      <c r="H846" s="30"/>
    </row>
    <row r="847">
      <c r="B847" s="9" t="s">
        <v>2</v>
      </c>
      <c r="C847" s="23" t="s">
        <v>23</v>
      </c>
      <c r="D847" s="20" t="s">
        <v>4</v>
      </c>
      <c r="E847" s="9" t="s">
        <v>5</v>
      </c>
      <c r="F847" s="9" t="s">
        <v>6</v>
      </c>
      <c r="G847" s="29"/>
      <c r="H847" s="30"/>
    </row>
    <row r="848">
      <c r="B848" s="12">
        <v>1.0</v>
      </c>
      <c r="C848" s="28"/>
      <c r="D848" s="12"/>
      <c r="E848" s="12"/>
      <c r="F848" s="12"/>
      <c r="G848" s="29"/>
      <c r="H848" s="30"/>
    </row>
    <row r="849">
      <c r="B849" s="12">
        <v>2.0</v>
      </c>
      <c r="C849" s="13"/>
      <c r="D849" s="12"/>
      <c r="E849" s="12"/>
      <c r="F849" s="12"/>
      <c r="G849" s="29"/>
      <c r="H849" s="30"/>
    </row>
    <row r="850">
      <c r="B850" s="12">
        <v>3.0</v>
      </c>
      <c r="C850" s="13"/>
      <c r="D850" s="12"/>
      <c r="E850" s="12"/>
      <c r="F850" s="12"/>
      <c r="G850" s="29"/>
      <c r="H850" s="30"/>
    </row>
    <row r="851">
      <c r="B851" s="20" t="s">
        <v>15</v>
      </c>
      <c r="C851" s="4"/>
      <c r="D851" s="5"/>
      <c r="E851" s="9">
        <f>SUM(E848:E850)</f>
        <v>0</v>
      </c>
      <c r="F851" s="12"/>
      <c r="G851" s="29"/>
      <c r="H851" s="30"/>
    </row>
    <row r="852">
      <c r="B852" s="32" t="s">
        <v>24</v>
      </c>
      <c r="C852" s="4"/>
      <c r="D852" s="4"/>
      <c r="E852" s="4"/>
      <c r="F852" s="5"/>
      <c r="G852" s="29"/>
      <c r="H852" s="30"/>
    </row>
    <row r="853">
      <c r="B853" s="9" t="s">
        <v>2</v>
      </c>
      <c r="C853" s="33" t="s">
        <v>25</v>
      </c>
      <c r="D853" s="33" t="s">
        <v>26</v>
      </c>
      <c r="E853" s="9" t="s">
        <v>5</v>
      </c>
      <c r="F853" s="9" t="s">
        <v>6</v>
      </c>
      <c r="G853" s="29"/>
      <c r="H853" s="30"/>
    </row>
    <row r="854">
      <c r="B854" s="12">
        <v>1.0</v>
      </c>
      <c r="C854" s="13"/>
      <c r="D854" s="13"/>
      <c r="E854" s="12"/>
      <c r="F854" s="12"/>
      <c r="G854" s="29"/>
      <c r="H854" s="30"/>
    </row>
    <row r="855">
      <c r="B855" s="12">
        <v>2.0</v>
      </c>
      <c r="C855" s="13"/>
      <c r="D855" s="13"/>
      <c r="E855" s="12"/>
      <c r="F855" s="12"/>
      <c r="G855" s="29"/>
      <c r="H855" s="30"/>
    </row>
    <row r="856">
      <c r="B856" s="12">
        <v>3.0</v>
      </c>
      <c r="C856" s="12"/>
      <c r="D856" s="12"/>
      <c r="E856" s="12"/>
      <c r="F856" s="12"/>
      <c r="G856" s="29"/>
      <c r="H856" s="30"/>
    </row>
    <row r="857">
      <c r="B857" s="12">
        <v>4.0</v>
      </c>
      <c r="C857" s="12"/>
      <c r="D857" s="12"/>
      <c r="E857" s="12"/>
      <c r="F857" s="12"/>
      <c r="G857" s="29"/>
      <c r="H857" s="30"/>
    </row>
    <row r="858">
      <c r="B858" s="12">
        <v>5.0</v>
      </c>
      <c r="C858" s="12"/>
      <c r="D858" s="12"/>
      <c r="E858" s="12"/>
      <c r="F858" s="12"/>
      <c r="G858" s="29"/>
      <c r="H858" s="30"/>
    </row>
    <row r="859">
      <c r="B859" s="12">
        <v>6.0</v>
      </c>
      <c r="C859" s="12"/>
      <c r="D859" s="12"/>
      <c r="E859" s="12"/>
      <c r="F859" s="12"/>
      <c r="G859" s="10"/>
      <c r="H859" s="11"/>
    </row>
    <row r="860">
      <c r="B860" s="34"/>
    </row>
    <row r="862">
      <c r="A862" s="1"/>
      <c r="B862" s="3">
        <v>45798.0</v>
      </c>
      <c r="C862" s="4"/>
      <c r="D862" s="4"/>
      <c r="E862" s="4"/>
      <c r="F862" s="4"/>
      <c r="G862" s="4"/>
      <c r="H862" s="5"/>
    </row>
    <row r="863">
      <c r="B863" s="6" t="s">
        <v>0</v>
      </c>
      <c r="C863" s="4"/>
      <c r="D863" s="4"/>
      <c r="E863" s="4"/>
      <c r="F863" s="5"/>
      <c r="G863" s="7" t="s">
        <v>1</v>
      </c>
      <c r="H863" s="8"/>
    </row>
    <row r="864">
      <c r="B864" s="9" t="s">
        <v>2</v>
      </c>
      <c r="C864" s="9" t="s">
        <v>3</v>
      </c>
      <c r="D864" s="9" t="s">
        <v>4</v>
      </c>
      <c r="E864" s="9" t="s">
        <v>5</v>
      </c>
      <c r="F864" s="9" t="s">
        <v>6</v>
      </c>
      <c r="G864" s="10"/>
      <c r="H864" s="11"/>
    </row>
    <row r="865">
      <c r="B865" s="12">
        <v>1.0</v>
      </c>
      <c r="C865" s="13"/>
      <c r="D865" s="13"/>
      <c r="E865" s="13"/>
      <c r="F865" s="12"/>
      <c r="G865" s="14" t="s">
        <v>7</v>
      </c>
      <c r="H865" s="15">
        <f>H822 - SUMIF(F865:F874, "SR A/C - HDFC", E865:E874)-SUMIF(F891:F893, "SR A/C - HDFC", E891:E893)-SUMIF(F885:F887, "SR A/C - HDFC", E885:E887)+SUMIF(F879:F881, "SR A/C - HDFC", E879:E881)+SUMIF(F897:F902, "SR A/C - HDFC", E897:E902)</f>
        <v>3303.73</v>
      </c>
    </row>
    <row r="866">
      <c r="B866" s="12">
        <v>2.0</v>
      </c>
      <c r="C866" s="13"/>
      <c r="D866" s="13"/>
      <c r="E866" s="13"/>
      <c r="F866" s="13"/>
      <c r="G866" s="14" t="s">
        <v>8</v>
      </c>
      <c r="H866" s="15">
        <f>H823 - SUMIF(F865:F874, "DP A/C - Salary", E865:E874)-SUMIF(F891:F893, "DP A/C - Salary", E891:E893)-SUMIF(F885:F887, "DP A/C - Salary", E885:E887)+SUMIF(F879:F881, "DP A/C - Salary", E879:E881)+SUMIF(F897:F902, "DP A/C - Salary", E897:E902)</f>
        <v>5928</v>
      </c>
    </row>
    <row r="867">
      <c r="B867" s="12">
        <v>3.0</v>
      </c>
      <c r="C867" s="13"/>
      <c r="D867" s="13"/>
      <c r="E867" s="13"/>
      <c r="F867" s="12"/>
      <c r="G867" s="14" t="s">
        <v>9</v>
      </c>
      <c r="H867" s="15">
        <f>H824 - SUMIF(F865:F874, "SR CASH", E865:E874)-SUMIF(F891:F893, "SR CASH", E891:E893)-SUMIF(F885:F887, "SR CASH", E885:E887)+SUMIF(F879:F881, "SR CASH", E879:E881)+SUMIF(F897:F902, "SR CASH", E897:E902)</f>
        <v>1633</v>
      </c>
    </row>
    <row r="868">
      <c r="B868" s="12">
        <v>4.0</v>
      </c>
      <c r="C868" s="12"/>
      <c r="D868" s="12"/>
      <c r="E868" s="12"/>
      <c r="F868" s="12"/>
      <c r="G868" s="14" t="s">
        <v>10</v>
      </c>
      <c r="H868" s="15">
        <f>H825 - SUMIF(F865:F874, "DP CASH", E865:E874)-SUMIF(F891:F893, "DP CASH", E891:E893)-SUMIF(F885:F887, "DP CASH", E885:E887)+SUMIF(F879:F881, "DP CASH", E879:E881)+SUMIF(F897:F902, "DP CASH", E897:E902)</f>
        <v>839</v>
      </c>
    </row>
    <row r="869">
      <c r="B869" s="12">
        <v>5.0</v>
      </c>
      <c r="C869" s="12"/>
      <c r="D869" s="12"/>
      <c r="E869" s="12"/>
      <c r="F869" s="12"/>
      <c r="G869" s="14" t="s">
        <v>11</v>
      </c>
      <c r="H869" s="15">
        <f>H826 - SUMIF(F865:F874, "SR A/C - TDCC", E865:E874)-SUMIF(F891:F893, "SR A/C - TDCC", E891:E893)-SUMIF(F885:F887, "SR A/C - TDCC", E885:E887)+SUMIF(F879:F881, "SR A/C - TDCC", E879:E881)+SUMIF(F897:F902, "SR A/C - TDCC", E897:E902)</f>
        <v>106373.4</v>
      </c>
    </row>
    <row r="870">
      <c r="B870" s="12">
        <v>6.0</v>
      </c>
      <c r="C870" s="12"/>
      <c r="D870" s="12"/>
      <c r="E870" s="12"/>
      <c r="F870" s="12"/>
      <c r="G870" s="14" t="s">
        <v>12</v>
      </c>
      <c r="H870" s="15">
        <f>H827 - SUMIF(F865:F874, "DP A/C - IPPB", E865:E874)-SUMIF(F891:F893, "DP A/C - IPPB", E891:E893)-SUMIF(F885:F887, "DP A/C - IPPB", E885:E887)+SUMIF(F879:F881, "DP A/C - IPPB", E879:E881)+SUMIF(F897:F902, "DP A/C - IPPB", E897:E902)</f>
        <v>50</v>
      </c>
    </row>
    <row r="871">
      <c r="B871" s="12">
        <v>7.0</v>
      </c>
      <c r="C871" s="12"/>
      <c r="D871" s="12"/>
      <c r="E871" s="12"/>
      <c r="F871" s="12"/>
      <c r="G871" s="16"/>
      <c r="H871" s="5"/>
    </row>
    <row r="872">
      <c r="B872" s="12">
        <v>8.0</v>
      </c>
      <c r="C872" s="12"/>
      <c r="D872" s="12"/>
      <c r="E872" s="12"/>
      <c r="F872" s="12"/>
      <c r="G872" s="17" t="s">
        <v>13</v>
      </c>
      <c r="H872" s="5"/>
    </row>
    <row r="873">
      <c r="B873" s="12">
        <v>9.0</v>
      </c>
      <c r="C873" s="12"/>
      <c r="D873" s="12"/>
      <c r="E873" s="12"/>
      <c r="F873" s="12"/>
      <c r="G873" s="18">
        <f>E875+G830</f>
        <v>0</v>
      </c>
      <c r="H873" s="5"/>
    </row>
    <row r="874">
      <c r="B874" s="12">
        <v>10.0</v>
      </c>
      <c r="C874" s="12"/>
      <c r="D874" s="13"/>
      <c r="E874" s="13"/>
      <c r="F874" s="13"/>
      <c r="G874" s="19" t="s">
        <v>14</v>
      </c>
      <c r="H874" s="5"/>
    </row>
    <row r="875">
      <c r="B875" s="20" t="s">
        <v>15</v>
      </c>
      <c r="C875" s="4"/>
      <c r="D875" s="5"/>
      <c r="E875" s="9">
        <f>SUM(E865:E874)</f>
        <v>0</v>
      </c>
      <c r="F875" s="12"/>
      <c r="G875" s="16">
        <f>E882+G832</f>
        <v>0</v>
      </c>
      <c r="H875" s="5"/>
    </row>
    <row r="876">
      <c r="B876" s="16"/>
      <c r="C876" s="4"/>
      <c r="D876" s="4"/>
      <c r="E876" s="4"/>
      <c r="F876" s="5"/>
      <c r="G876" s="21" t="s">
        <v>16</v>
      </c>
      <c r="H876" s="5"/>
      <c r="I876" s="1"/>
    </row>
    <row r="877">
      <c r="B877" s="22" t="s">
        <v>17</v>
      </c>
      <c r="C877" s="4"/>
      <c r="D877" s="4"/>
      <c r="E877" s="4"/>
      <c r="F877" s="5"/>
      <c r="G877" s="16">
        <f>E888+G834-SUMIF(C879:C881,"Reimbursement",E879:E881)</f>
        <v>0</v>
      </c>
      <c r="H877" s="5"/>
    </row>
    <row r="878">
      <c r="B878" s="9" t="s">
        <v>2</v>
      </c>
      <c r="C878" s="23" t="s">
        <v>18</v>
      </c>
      <c r="D878" s="20" t="s">
        <v>4</v>
      </c>
      <c r="E878" s="9" t="s">
        <v>5</v>
      </c>
      <c r="F878" s="9" t="s">
        <v>6</v>
      </c>
      <c r="G878" s="24" t="s">
        <v>19</v>
      </c>
      <c r="H878" s="5"/>
    </row>
    <row r="879">
      <c r="B879" s="12">
        <v>1.0</v>
      </c>
      <c r="C879" s="25"/>
      <c r="D879" s="13"/>
      <c r="E879" s="13"/>
      <c r="F879" s="13"/>
      <c r="G879" s="26">
        <f>E894+G836</f>
        <v>0</v>
      </c>
      <c r="H879" s="5"/>
    </row>
    <row r="880">
      <c r="B880" s="12">
        <v>2.0</v>
      </c>
      <c r="C880" s="28"/>
      <c r="D880" s="12"/>
      <c r="E880" s="12"/>
      <c r="F880" s="12"/>
      <c r="G880" s="27"/>
      <c r="H880" s="8"/>
    </row>
    <row r="881">
      <c r="B881" s="12">
        <v>3.0</v>
      </c>
      <c r="C881" s="28"/>
      <c r="D881" s="12"/>
      <c r="E881" s="12"/>
      <c r="F881" s="12"/>
      <c r="G881" s="29"/>
      <c r="H881" s="30"/>
    </row>
    <row r="882">
      <c r="B882" s="20" t="s">
        <v>15</v>
      </c>
      <c r="C882" s="4"/>
      <c r="D882" s="5"/>
      <c r="E882" s="9">
        <f>SUM(E879:E881)</f>
        <v>0</v>
      </c>
      <c r="F882" s="12"/>
      <c r="G882" s="29"/>
      <c r="H882" s="30"/>
    </row>
    <row r="883">
      <c r="B883" s="31" t="s">
        <v>20</v>
      </c>
      <c r="C883" s="4"/>
      <c r="D883" s="4"/>
      <c r="E883" s="4"/>
      <c r="F883" s="5"/>
      <c r="G883" s="29"/>
      <c r="H883" s="30"/>
    </row>
    <row r="884">
      <c r="B884" s="9" t="s">
        <v>2</v>
      </c>
      <c r="C884" s="23" t="s">
        <v>21</v>
      </c>
      <c r="D884" s="20" t="s">
        <v>4</v>
      </c>
      <c r="E884" s="9" t="s">
        <v>5</v>
      </c>
      <c r="F884" s="9" t="s">
        <v>6</v>
      </c>
      <c r="G884" s="29"/>
      <c r="H884" s="30"/>
    </row>
    <row r="885">
      <c r="B885" s="12">
        <v>1.0</v>
      </c>
      <c r="C885" s="28"/>
      <c r="D885" s="12"/>
      <c r="E885" s="12"/>
      <c r="F885" s="12"/>
      <c r="G885" s="29"/>
      <c r="H885" s="30"/>
    </row>
    <row r="886">
      <c r="B886" s="12">
        <v>2.0</v>
      </c>
      <c r="C886" s="13"/>
      <c r="D886" s="12"/>
      <c r="E886" s="12"/>
      <c r="F886" s="12"/>
      <c r="G886" s="29"/>
      <c r="H886" s="30"/>
    </row>
    <row r="887">
      <c r="B887" s="12">
        <v>3.0</v>
      </c>
      <c r="C887" s="13"/>
      <c r="D887" s="12"/>
      <c r="E887" s="12"/>
      <c r="F887" s="12"/>
      <c r="G887" s="29"/>
      <c r="H887" s="30"/>
    </row>
    <row r="888">
      <c r="B888" s="20" t="s">
        <v>15</v>
      </c>
      <c r="C888" s="4"/>
      <c r="D888" s="5"/>
      <c r="E888" s="9">
        <f>SUM(E885:E887)</f>
        <v>0</v>
      </c>
      <c r="F888" s="12"/>
      <c r="G888" s="29"/>
      <c r="H888" s="30"/>
    </row>
    <row r="889">
      <c r="B889" s="32" t="s">
        <v>22</v>
      </c>
      <c r="C889" s="4"/>
      <c r="D889" s="4"/>
      <c r="E889" s="4"/>
      <c r="F889" s="5"/>
      <c r="G889" s="29"/>
      <c r="H889" s="30"/>
    </row>
    <row r="890">
      <c r="B890" s="9" t="s">
        <v>2</v>
      </c>
      <c r="C890" s="23" t="s">
        <v>23</v>
      </c>
      <c r="D890" s="20" t="s">
        <v>4</v>
      </c>
      <c r="E890" s="9" t="s">
        <v>5</v>
      </c>
      <c r="F890" s="9" t="s">
        <v>6</v>
      </c>
      <c r="G890" s="29"/>
      <c r="H890" s="30"/>
    </row>
    <row r="891">
      <c r="B891" s="12">
        <v>1.0</v>
      </c>
      <c r="C891" s="28"/>
      <c r="D891" s="12"/>
      <c r="E891" s="12"/>
      <c r="F891" s="12"/>
      <c r="G891" s="29"/>
      <c r="H891" s="30"/>
    </row>
    <row r="892">
      <c r="B892" s="12">
        <v>2.0</v>
      </c>
      <c r="C892" s="13"/>
      <c r="D892" s="12"/>
      <c r="E892" s="12"/>
      <c r="F892" s="12"/>
      <c r="G892" s="29"/>
      <c r="H892" s="30"/>
    </row>
    <row r="893">
      <c r="B893" s="12">
        <v>3.0</v>
      </c>
      <c r="C893" s="13"/>
      <c r="D893" s="12"/>
      <c r="E893" s="12"/>
      <c r="F893" s="12"/>
      <c r="G893" s="29"/>
      <c r="H893" s="30"/>
    </row>
    <row r="894">
      <c r="B894" s="20" t="s">
        <v>15</v>
      </c>
      <c r="C894" s="4"/>
      <c r="D894" s="5"/>
      <c r="E894" s="9">
        <f>SUM(E891:E893)</f>
        <v>0</v>
      </c>
      <c r="F894" s="12"/>
      <c r="G894" s="29"/>
      <c r="H894" s="30"/>
    </row>
    <row r="895">
      <c r="B895" s="32" t="s">
        <v>24</v>
      </c>
      <c r="C895" s="4"/>
      <c r="D895" s="4"/>
      <c r="E895" s="4"/>
      <c r="F895" s="5"/>
      <c r="G895" s="29"/>
      <c r="H895" s="30"/>
    </row>
    <row r="896">
      <c r="B896" s="9" t="s">
        <v>2</v>
      </c>
      <c r="C896" s="33" t="s">
        <v>25</v>
      </c>
      <c r="D896" s="33" t="s">
        <v>26</v>
      </c>
      <c r="E896" s="9" t="s">
        <v>5</v>
      </c>
      <c r="F896" s="9" t="s">
        <v>6</v>
      </c>
      <c r="G896" s="29"/>
      <c r="H896" s="30"/>
    </row>
    <row r="897">
      <c r="B897" s="12">
        <v>1.0</v>
      </c>
      <c r="C897" s="13"/>
      <c r="D897" s="13"/>
      <c r="E897" s="12"/>
      <c r="F897" s="12"/>
      <c r="G897" s="29"/>
      <c r="H897" s="30"/>
    </row>
    <row r="898">
      <c r="B898" s="12">
        <v>2.0</v>
      </c>
      <c r="C898" s="13"/>
      <c r="D898" s="13"/>
      <c r="E898" s="12"/>
      <c r="F898" s="12"/>
      <c r="G898" s="29"/>
      <c r="H898" s="30"/>
    </row>
    <row r="899">
      <c r="B899" s="12">
        <v>3.0</v>
      </c>
      <c r="C899" s="12"/>
      <c r="D899" s="12"/>
      <c r="E899" s="12"/>
      <c r="F899" s="12"/>
      <c r="G899" s="29"/>
      <c r="H899" s="30"/>
    </row>
    <row r="900">
      <c r="B900" s="12">
        <v>4.0</v>
      </c>
      <c r="C900" s="12"/>
      <c r="D900" s="12"/>
      <c r="E900" s="12"/>
      <c r="F900" s="12"/>
      <c r="G900" s="29"/>
      <c r="H900" s="30"/>
    </row>
    <row r="901">
      <c r="B901" s="12">
        <v>5.0</v>
      </c>
      <c r="C901" s="12"/>
      <c r="D901" s="12"/>
      <c r="E901" s="12"/>
      <c r="F901" s="12"/>
      <c r="G901" s="29"/>
      <c r="H901" s="30"/>
    </row>
    <row r="902">
      <c r="B902" s="12">
        <v>6.0</v>
      </c>
      <c r="C902" s="12"/>
      <c r="D902" s="12"/>
      <c r="E902" s="12"/>
      <c r="F902" s="12"/>
      <c r="G902" s="10"/>
      <c r="H902" s="11"/>
    </row>
    <row r="903">
      <c r="B903" s="34"/>
    </row>
    <row r="905">
      <c r="A905" s="1"/>
      <c r="B905" s="3">
        <v>45799.0</v>
      </c>
      <c r="C905" s="4"/>
      <c r="D905" s="4"/>
      <c r="E905" s="4"/>
      <c r="F905" s="4"/>
      <c r="G905" s="4"/>
      <c r="H905" s="5"/>
    </row>
    <row r="906">
      <c r="B906" s="6" t="s">
        <v>0</v>
      </c>
      <c r="C906" s="4"/>
      <c r="D906" s="4"/>
      <c r="E906" s="4"/>
      <c r="F906" s="5"/>
      <c r="G906" s="7" t="s">
        <v>1</v>
      </c>
      <c r="H906" s="8"/>
    </row>
    <row r="907">
      <c r="B907" s="9" t="s">
        <v>2</v>
      </c>
      <c r="C907" s="9" t="s">
        <v>3</v>
      </c>
      <c r="D907" s="9" t="s">
        <v>4</v>
      </c>
      <c r="E907" s="9" t="s">
        <v>5</v>
      </c>
      <c r="F907" s="9" t="s">
        <v>6</v>
      </c>
      <c r="G907" s="10"/>
      <c r="H907" s="11"/>
    </row>
    <row r="908">
      <c r="B908" s="12">
        <v>1.0</v>
      </c>
      <c r="C908" s="13"/>
      <c r="D908" s="13"/>
      <c r="E908" s="13"/>
      <c r="F908" s="12"/>
      <c r="G908" s="14" t="s">
        <v>7</v>
      </c>
      <c r="H908" s="15">
        <f>H865 - SUMIF(F908:F917, "SR A/C - HDFC", E908:E917)-SUMIF(F934:F936, "SR A/C - HDFC", E934:E936)-SUMIF(F928:F930, "SR A/C - HDFC", E928:E930)+SUMIF(F922:F924, "SR A/C - HDFC", E922:E924)+SUMIF(F940:F945, "SR A/C - HDFC", E940:E945)</f>
        <v>3303.73</v>
      </c>
    </row>
    <row r="909">
      <c r="B909" s="12">
        <v>2.0</v>
      </c>
      <c r="C909" s="13"/>
      <c r="D909" s="13"/>
      <c r="E909" s="13"/>
      <c r="F909" s="13"/>
      <c r="G909" s="14" t="s">
        <v>8</v>
      </c>
      <c r="H909" s="15">
        <f>H866 - SUMIF(F908:F917, "DP A/C - Salary", E908:E917)-SUMIF(F934:F936, "DP A/C - Salary", E934:E936)-SUMIF(F928:F930, "DP A/C - Salary", E928:E930)+SUMIF(F922:F924, "DP A/C - Salary", E922:E924)+SUMIF(F940:F945, "DP A/C - Salary", E940:E945)</f>
        <v>5928</v>
      </c>
    </row>
    <row r="910">
      <c r="B910" s="12">
        <v>3.0</v>
      </c>
      <c r="C910" s="12"/>
      <c r="D910" s="12"/>
      <c r="E910" s="12"/>
      <c r="F910" s="12"/>
      <c r="G910" s="14" t="s">
        <v>9</v>
      </c>
      <c r="H910" s="15">
        <f>H867 - SUMIF(F908:F917, "SR CASH", E908:E917)-SUMIF(F934:F936, "SR CASH", E934:E936)-SUMIF(F928:F930, "SR CASH", E928:E930)+SUMIF(F922:F924, "SR CASH", E922:E924)+SUMIF(F940:F945, "SR CASH", E940:E945)</f>
        <v>1633</v>
      </c>
    </row>
    <row r="911">
      <c r="B911" s="12">
        <v>4.0</v>
      </c>
      <c r="C911" s="12"/>
      <c r="D911" s="12"/>
      <c r="E911" s="12"/>
      <c r="F911" s="12"/>
      <c r="G911" s="14" t="s">
        <v>10</v>
      </c>
      <c r="H911" s="15">
        <f>H868 - SUMIF(F908:F917, "DP CASH", E908:E917)-SUMIF(F934:F936, "DP CASH", E934:E936)-SUMIF(F928:F930, "DP CASH", E928:E930)+SUMIF(F922:F924, "DP CASH", E922:E924)+SUMIF(F940:F945, "DP CASH", E940:E945)</f>
        <v>839</v>
      </c>
    </row>
    <row r="912">
      <c r="B912" s="12">
        <v>5.0</v>
      </c>
      <c r="C912" s="12"/>
      <c r="D912" s="12"/>
      <c r="E912" s="12"/>
      <c r="F912" s="12"/>
      <c r="G912" s="14" t="s">
        <v>11</v>
      </c>
      <c r="H912" s="15">
        <f>H869 - SUMIF(F908:F917, "SR A/C - TDCC", E908:E917)-SUMIF(F934:F936, "SR A/C - TDCC", E934:E936)-SUMIF(F928:F930, "SR A/C - TDCC", E928:E930)+SUMIF(F922:F924, "SR A/C - TDCC", E922:E924)+SUMIF(F940:F945, "SR A/C - TDCC", E940:E945)</f>
        <v>106373.4</v>
      </c>
    </row>
    <row r="913">
      <c r="B913" s="12">
        <v>6.0</v>
      </c>
      <c r="C913" s="12"/>
      <c r="D913" s="12"/>
      <c r="E913" s="12"/>
      <c r="F913" s="12"/>
      <c r="G913" s="14" t="s">
        <v>12</v>
      </c>
      <c r="H913" s="15">
        <f>H870 - SUMIF(F908:F917, "DP A/C - IPPB", E908:E917)-SUMIF(F934:F936, "DP A/C - IPPB", E934:E936)-SUMIF(F928:F930, "DP A/C - IPPB", E928:E930)+SUMIF(F922:F924, "DP A/C - IPPB", E922:E924)+SUMIF(F940:F945, "DP A/C - IPPB", E940:E945)</f>
        <v>50</v>
      </c>
    </row>
    <row r="914">
      <c r="B914" s="12">
        <v>7.0</v>
      </c>
      <c r="C914" s="12"/>
      <c r="D914" s="12"/>
      <c r="E914" s="12"/>
      <c r="F914" s="12"/>
      <c r="G914" s="16"/>
      <c r="H914" s="5"/>
    </row>
    <row r="915">
      <c r="B915" s="12">
        <v>8.0</v>
      </c>
      <c r="C915" s="12"/>
      <c r="D915" s="12"/>
      <c r="E915" s="12"/>
      <c r="F915" s="12"/>
      <c r="G915" s="17" t="s">
        <v>13</v>
      </c>
      <c r="H915" s="5"/>
    </row>
    <row r="916">
      <c r="B916" s="12">
        <v>9.0</v>
      </c>
      <c r="C916" s="12"/>
      <c r="D916" s="12"/>
      <c r="E916" s="12"/>
      <c r="F916" s="12"/>
      <c r="G916" s="18">
        <f>E918+G873</f>
        <v>0</v>
      </c>
      <c r="H916" s="5"/>
    </row>
    <row r="917">
      <c r="B917" s="12">
        <v>10.0</v>
      </c>
      <c r="C917" s="12"/>
      <c r="D917" s="12"/>
      <c r="E917" s="12"/>
      <c r="F917" s="12"/>
      <c r="G917" s="19" t="s">
        <v>14</v>
      </c>
      <c r="H917" s="5"/>
    </row>
    <row r="918">
      <c r="B918" s="20" t="s">
        <v>15</v>
      </c>
      <c r="C918" s="4"/>
      <c r="D918" s="5"/>
      <c r="E918" s="9">
        <f>SUM(E908:E917)</f>
        <v>0</v>
      </c>
      <c r="F918" s="12"/>
      <c r="G918" s="16">
        <f>E925+G875</f>
        <v>0</v>
      </c>
      <c r="H918" s="5"/>
    </row>
    <row r="919">
      <c r="B919" s="16"/>
      <c r="C919" s="4"/>
      <c r="D919" s="4"/>
      <c r="E919" s="4"/>
      <c r="F919" s="5"/>
      <c r="G919" s="21" t="s">
        <v>16</v>
      </c>
      <c r="H919" s="5"/>
      <c r="I919" s="1"/>
    </row>
    <row r="920">
      <c r="B920" s="22" t="s">
        <v>17</v>
      </c>
      <c r="C920" s="4"/>
      <c r="D920" s="4"/>
      <c r="E920" s="4"/>
      <c r="F920" s="5"/>
      <c r="G920" s="16">
        <f>E931+G877-SUMIF(C922:C924,"Reimbursement",E922:E924)</f>
        <v>0</v>
      </c>
      <c r="H920" s="5"/>
    </row>
    <row r="921">
      <c r="B921" s="9" t="s">
        <v>2</v>
      </c>
      <c r="C921" s="23" t="s">
        <v>18</v>
      </c>
      <c r="D921" s="20" t="s">
        <v>4</v>
      </c>
      <c r="E921" s="9" t="s">
        <v>5</v>
      </c>
      <c r="F921" s="9" t="s">
        <v>6</v>
      </c>
      <c r="G921" s="24" t="s">
        <v>19</v>
      </c>
      <c r="H921" s="5"/>
    </row>
    <row r="922">
      <c r="B922" s="12">
        <v>1.0</v>
      </c>
      <c r="C922" s="28"/>
      <c r="D922" s="12"/>
      <c r="E922" s="12"/>
      <c r="F922" s="12"/>
      <c r="G922" s="26">
        <f>E937+G879</f>
        <v>0</v>
      </c>
      <c r="H922" s="5"/>
    </row>
    <row r="923">
      <c r="B923" s="12">
        <v>2.0</v>
      </c>
      <c r="C923" s="28"/>
      <c r="D923" s="12"/>
      <c r="E923" s="12"/>
      <c r="F923" s="12"/>
      <c r="G923" s="27"/>
      <c r="H923" s="8"/>
    </row>
    <row r="924">
      <c r="B924" s="12">
        <v>3.0</v>
      </c>
      <c r="C924" s="28"/>
      <c r="D924" s="12"/>
      <c r="E924" s="12"/>
      <c r="F924" s="12"/>
      <c r="G924" s="29"/>
      <c r="H924" s="30"/>
    </row>
    <row r="925">
      <c r="B925" s="20" t="s">
        <v>15</v>
      </c>
      <c r="C925" s="4"/>
      <c r="D925" s="5"/>
      <c r="E925" s="9">
        <f>SUM(E922:E924)</f>
        <v>0</v>
      </c>
      <c r="F925" s="12"/>
      <c r="G925" s="29"/>
      <c r="H925" s="30"/>
    </row>
    <row r="926">
      <c r="B926" s="31" t="s">
        <v>20</v>
      </c>
      <c r="C926" s="4"/>
      <c r="D926" s="4"/>
      <c r="E926" s="4"/>
      <c r="F926" s="5"/>
      <c r="G926" s="29"/>
      <c r="H926" s="30"/>
    </row>
    <row r="927">
      <c r="B927" s="9" t="s">
        <v>2</v>
      </c>
      <c r="C927" s="23" t="s">
        <v>21</v>
      </c>
      <c r="D927" s="20" t="s">
        <v>4</v>
      </c>
      <c r="E927" s="9" t="s">
        <v>5</v>
      </c>
      <c r="F927" s="9" t="s">
        <v>6</v>
      </c>
      <c r="G927" s="29"/>
      <c r="H927" s="30"/>
    </row>
    <row r="928">
      <c r="B928" s="12">
        <v>1.0</v>
      </c>
      <c r="C928" s="28"/>
      <c r="D928" s="12"/>
      <c r="E928" s="12"/>
      <c r="F928" s="12"/>
      <c r="G928" s="29"/>
      <c r="H928" s="30"/>
    </row>
    <row r="929">
      <c r="B929" s="12">
        <v>2.0</v>
      </c>
      <c r="C929" s="13"/>
      <c r="D929" s="12"/>
      <c r="E929" s="12"/>
      <c r="F929" s="12"/>
      <c r="G929" s="29"/>
      <c r="H929" s="30"/>
    </row>
    <row r="930">
      <c r="B930" s="12">
        <v>3.0</v>
      </c>
      <c r="C930" s="13"/>
      <c r="D930" s="12"/>
      <c r="E930" s="12"/>
      <c r="F930" s="12"/>
      <c r="G930" s="29"/>
      <c r="H930" s="30"/>
    </row>
    <row r="931">
      <c r="B931" s="20" t="s">
        <v>15</v>
      </c>
      <c r="C931" s="4"/>
      <c r="D931" s="5"/>
      <c r="E931" s="9">
        <f>SUM(E928:E930)</f>
        <v>0</v>
      </c>
      <c r="F931" s="12"/>
      <c r="G931" s="29"/>
      <c r="H931" s="30"/>
    </row>
    <row r="932">
      <c r="B932" s="32" t="s">
        <v>22</v>
      </c>
      <c r="C932" s="4"/>
      <c r="D932" s="4"/>
      <c r="E932" s="4"/>
      <c r="F932" s="5"/>
      <c r="G932" s="29"/>
      <c r="H932" s="30"/>
    </row>
    <row r="933">
      <c r="B933" s="9" t="s">
        <v>2</v>
      </c>
      <c r="C933" s="23" t="s">
        <v>23</v>
      </c>
      <c r="D933" s="20" t="s">
        <v>4</v>
      </c>
      <c r="E933" s="9" t="s">
        <v>5</v>
      </c>
      <c r="F933" s="9" t="s">
        <v>6</v>
      </c>
      <c r="G933" s="29"/>
      <c r="H933" s="30"/>
    </row>
    <row r="934">
      <c r="B934" s="12">
        <v>1.0</v>
      </c>
      <c r="C934" s="28"/>
      <c r="D934" s="12"/>
      <c r="E934" s="12"/>
      <c r="F934" s="12"/>
      <c r="G934" s="29"/>
      <c r="H934" s="30"/>
    </row>
    <row r="935">
      <c r="B935" s="12">
        <v>2.0</v>
      </c>
      <c r="C935" s="13"/>
      <c r="D935" s="12"/>
      <c r="E935" s="12"/>
      <c r="F935" s="12"/>
      <c r="G935" s="29"/>
      <c r="H935" s="30"/>
    </row>
    <row r="936">
      <c r="B936" s="12">
        <v>3.0</v>
      </c>
      <c r="C936" s="13"/>
      <c r="D936" s="12"/>
      <c r="E936" s="12"/>
      <c r="F936" s="12"/>
      <c r="G936" s="29"/>
      <c r="H936" s="30"/>
    </row>
    <row r="937">
      <c r="B937" s="20" t="s">
        <v>15</v>
      </c>
      <c r="C937" s="4"/>
      <c r="D937" s="5"/>
      <c r="E937" s="9">
        <f>SUM(E934:E936)</f>
        <v>0</v>
      </c>
      <c r="F937" s="12"/>
      <c r="G937" s="29"/>
      <c r="H937" s="30"/>
    </row>
    <row r="938">
      <c r="B938" s="32" t="s">
        <v>24</v>
      </c>
      <c r="C938" s="4"/>
      <c r="D938" s="4"/>
      <c r="E938" s="4"/>
      <c r="F938" s="5"/>
      <c r="G938" s="29"/>
      <c r="H938" s="30"/>
    </row>
    <row r="939">
      <c r="B939" s="9" t="s">
        <v>2</v>
      </c>
      <c r="C939" s="33" t="s">
        <v>25</v>
      </c>
      <c r="D939" s="33" t="s">
        <v>26</v>
      </c>
      <c r="E939" s="9" t="s">
        <v>5</v>
      </c>
      <c r="F939" s="9" t="s">
        <v>6</v>
      </c>
      <c r="G939" s="29"/>
      <c r="H939" s="30"/>
    </row>
    <row r="940">
      <c r="B940" s="12">
        <v>1.0</v>
      </c>
      <c r="C940" s="13"/>
      <c r="D940" s="13"/>
      <c r="E940" s="12"/>
      <c r="F940" s="12"/>
      <c r="G940" s="29"/>
      <c r="H940" s="30"/>
    </row>
    <row r="941">
      <c r="B941" s="12">
        <v>2.0</v>
      </c>
      <c r="C941" s="13"/>
      <c r="D941" s="13"/>
      <c r="E941" s="12"/>
      <c r="F941" s="12"/>
      <c r="G941" s="29"/>
      <c r="H941" s="30"/>
    </row>
    <row r="942">
      <c r="B942" s="12">
        <v>3.0</v>
      </c>
      <c r="C942" s="12"/>
      <c r="D942" s="12"/>
      <c r="E942" s="12"/>
      <c r="F942" s="12"/>
      <c r="G942" s="29"/>
      <c r="H942" s="30"/>
    </row>
    <row r="943">
      <c r="B943" s="12">
        <v>4.0</v>
      </c>
      <c r="C943" s="12"/>
      <c r="D943" s="12"/>
      <c r="E943" s="12"/>
      <c r="F943" s="12"/>
      <c r="G943" s="29"/>
      <c r="H943" s="30"/>
    </row>
    <row r="944">
      <c r="B944" s="12">
        <v>5.0</v>
      </c>
      <c r="C944" s="12"/>
      <c r="D944" s="12"/>
      <c r="E944" s="12"/>
      <c r="F944" s="12"/>
      <c r="G944" s="29"/>
      <c r="H944" s="30"/>
    </row>
    <row r="945">
      <c r="B945" s="12">
        <v>6.0</v>
      </c>
      <c r="C945" s="12"/>
      <c r="D945" s="12"/>
      <c r="E945" s="12"/>
      <c r="F945" s="12"/>
      <c r="G945" s="10"/>
      <c r="H945" s="11"/>
    </row>
    <row r="946">
      <c r="B946" s="34"/>
    </row>
    <row r="948">
      <c r="A948" s="1"/>
      <c r="B948" s="3">
        <v>45800.0</v>
      </c>
      <c r="C948" s="4"/>
      <c r="D948" s="4"/>
      <c r="E948" s="4"/>
      <c r="F948" s="4"/>
      <c r="G948" s="4"/>
      <c r="H948" s="5"/>
    </row>
    <row r="949">
      <c r="B949" s="6" t="s">
        <v>0</v>
      </c>
      <c r="C949" s="4"/>
      <c r="D949" s="4"/>
      <c r="E949" s="4"/>
      <c r="F949" s="5"/>
      <c r="G949" s="7" t="s">
        <v>1</v>
      </c>
      <c r="H949" s="8"/>
    </row>
    <row r="950">
      <c r="B950" s="9" t="s">
        <v>2</v>
      </c>
      <c r="C950" s="9" t="s">
        <v>3</v>
      </c>
      <c r="D950" s="9" t="s">
        <v>4</v>
      </c>
      <c r="E950" s="9" t="s">
        <v>5</v>
      </c>
      <c r="F950" s="9" t="s">
        <v>6</v>
      </c>
      <c r="G950" s="10"/>
      <c r="H950" s="11"/>
    </row>
    <row r="951">
      <c r="B951" s="12">
        <v>1.0</v>
      </c>
      <c r="C951" s="13"/>
      <c r="D951" s="13"/>
      <c r="E951" s="13"/>
      <c r="F951" s="12"/>
      <c r="G951" s="14" t="s">
        <v>7</v>
      </c>
      <c r="H951" s="15">
        <f>H908 - SUMIF(F951:F960, "SR A/C - HDFC", E951:E960)-SUMIF(F977:F979, "SR A/C - HDFC", E977:E979)-SUMIF(F971:F973, "SR A/C - HDFC", E971:E973)+SUMIF(F965:F967, "SR A/C - HDFC", E965:E967)+SUMIF(F983:F988, "SR A/C - HDFC", E983:E988)</f>
        <v>3303.73</v>
      </c>
    </row>
    <row r="952">
      <c r="B952" s="12">
        <v>2.0</v>
      </c>
      <c r="C952" s="13"/>
      <c r="D952" s="13"/>
      <c r="E952" s="13"/>
      <c r="F952" s="13"/>
      <c r="G952" s="14" t="s">
        <v>8</v>
      </c>
      <c r="H952" s="15">
        <f>H909 - SUMIF(F951:F960, "DP A/C - Salary", E951:E960)-SUMIF(F977:F979, "DP A/C - Salary", E977:E979)-SUMIF(F971:F973, "DP A/C - Salary", E971:E973)+SUMIF(F965:F967, "DP A/C - Salary", E965:E967)+SUMIF(F983:F988, "DP A/C - Salary", E983:E988)</f>
        <v>5928</v>
      </c>
    </row>
    <row r="953">
      <c r="B953" s="12">
        <v>3.0</v>
      </c>
      <c r="C953" s="13"/>
      <c r="D953" s="13"/>
      <c r="E953" s="13"/>
      <c r="F953" s="13"/>
      <c r="G953" s="14" t="s">
        <v>9</v>
      </c>
      <c r="H953" s="15">
        <f>H910 - SUMIF(F951:F960, "SR CASH", E951:E960)-SUMIF(F977:F979, "SR CASH", E977:E979)-SUMIF(F971:F973, "SR CASH", E971:E973)+SUMIF(F965:F967, "SR CASH", E965:E967)+SUMIF(F983:F988, "SR CASH", E983:E988)</f>
        <v>1633</v>
      </c>
    </row>
    <row r="954">
      <c r="B954" s="12">
        <v>4.0</v>
      </c>
      <c r="C954" s="13"/>
      <c r="D954" s="13"/>
      <c r="E954" s="13"/>
      <c r="F954" s="13"/>
      <c r="G954" s="14" t="s">
        <v>10</v>
      </c>
      <c r="H954" s="15">
        <f>H911 - SUMIF(F951:F960, "DP CASH", E951:E960)-SUMIF(F977:F979, "DP CASH", E977:E979)-SUMIF(F971:F973, "DP CASH", E971:E973)+SUMIF(F965:F967, "DP CASH", E965:E967)+SUMIF(F983:F988, "DP CASH", E983:E988)</f>
        <v>839</v>
      </c>
    </row>
    <row r="955">
      <c r="B955" s="12">
        <v>5.0</v>
      </c>
      <c r="C955" s="12"/>
      <c r="D955" s="12"/>
      <c r="E955" s="12"/>
      <c r="F955" s="12"/>
      <c r="G955" s="14" t="s">
        <v>11</v>
      </c>
      <c r="H955" s="15">
        <f>H912 - SUMIF(F951:F960, "SR A/C - TDCC", E951:E960)-SUMIF(F977:F979, "SR A/C - TDCC", E977:E979)-SUMIF(F971:F973, "SR A/C - TDCC", E971:E973)+SUMIF(F965:F967, "SR A/C - TDCC", E965:E967)+SUMIF(F983:F988, "SR A/C - TDCC", E983:E988)</f>
        <v>106373.4</v>
      </c>
    </row>
    <row r="956">
      <c r="B956" s="12">
        <v>6.0</v>
      </c>
      <c r="C956" s="12"/>
      <c r="D956" s="12"/>
      <c r="E956" s="12"/>
      <c r="F956" s="12"/>
      <c r="G956" s="14" t="s">
        <v>12</v>
      </c>
      <c r="H956" s="15">
        <f>H913 - SUMIF(F951:F960, "DP A/C - IPPB", E951:E960)-SUMIF(F977:F979, "DP A/C - IPPB", E977:E979)-SUMIF(F971:F973, "DP A/C - IPPB", E971:E973)+SUMIF(F965:F967, "DP A/C - IPPB", E965:E967)+SUMIF(F983:F988, "DP A/C - IPPB", E983:E988)</f>
        <v>50</v>
      </c>
    </row>
    <row r="957">
      <c r="B957" s="12">
        <v>7.0</v>
      </c>
      <c r="C957" s="12"/>
      <c r="D957" s="12"/>
      <c r="E957" s="12"/>
      <c r="F957" s="12"/>
      <c r="G957" s="16"/>
      <c r="H957" s="5"/>
    </row>
    <row r="958">
      <c r="B958" s="12">
        <v>8.0</v>
      </c>
      <c r="C958" s="12"/>
      <c r="D958" s="12"/>
      <c r="E958" s="12"/>
      <c r="F958" s="12"/>
      <c r="G958" s="17" t="s">
        <v>13</v>
      </c>
      <c r="H958" s="5"/>
    </row>
    <row r="959">
      <c r="B959" s="12">
        <v>9.0</v>
      </c>
      <c r="C959" s="12"/>
      <c r="D959" s="12"/>
      <c r="E959" s="12"/>
      <c r="F959" s="12"/>
      <c r="G959" s="18">
        <f>E961+G916</f>
        <v>0</v>
      </c>
      <c r="H959" s="5"/>
    </row>
    <row r="960">
      <c r="B960" s="12">
        <v>10.0</v>
      </c>
      <c r="C960" s="12"/>
      <c r="D960" s="12"/>
      <c r="E960" s="12"/>
      <c r="F960" s="12"/>
      <c r="G960" s="19" t="s">
        <v>14</v>
      </c>
      <c r="H960" s="5"/>
    </row>
    <row r="961">
      <c r="B961" s="20" t="s">
        <v>15</v>
      </c>
      <c r="C961" s="4"/>
      <c r="D961" s="5"/>
      <c r="E961" s="9">
        <f>SUM(E951:E960)</f>
        <v>0</v>
      </c>
      <c r="F961" s="12"/>
      <c r="G961" s="16">
        <f>E968+G918</f>
        <v>0</v>
      </c>
      <c r="H961" s="5"/>
    </row>
    <row r="962">
      <c r="B962" s="16"/>
      <c r="C962" s="4"/>
      <c r="D962" s="4"/>
      <c r="E962" s="4"/>
      <c r="F962" s="5"/>
      <c r="G962" s="21" t="s">
        <v>16</v>
      </c>
      <c r="H962" s="5"/>
      <c r="I962" s="1"/>
    </row>
    <row r="963">
      <c r="B963" s="22" t="s">
        <v>17</v>
      </c>
      <c r="C963" s="4"/>
      <c r="D963" s="4"/>
      <c r="E963" s="4"/>
      <c r="F963" s="5"/>
      <c r="G963" s="16">
        <f>E974+G920-SUMIF(C965:C967,"Reimbursement",E965:E967)</f>
        <v>0</v>
      </c>
      <c r="H963" s="5"/>
    </row>
    <row r="964">
      <c r="B964" s="9" t="s">
        <v>2</v>
      </c>
      <c r="C964" s="23" t="s">
        <v>18</v>
      </c>
      <c r="D964" s="20" t="s">
        <v>4</v>
      </c>
      <c r="E964" s="9" t="s">
        <v>5</v>
      </c>
      <c r="F964" s="9" t="s">
        <v>6</v>
      </c>
      <c r="G964" s="24" t="s">
        <v>19</v>
      </c>
      <c r="H964" s="5"/>
    </row>
    <row r="965">
      <c r="B965" s="12">
        <v>1.0</v>
      </c>
      <c r="C965" s="25"/>
      <c r="D965" s="13"/>
      <c r="E965" s="13"/>
      <c r="F965" s="13"/>
      <c r="G965" s="26">
        <f>E980+G922</f>
        <v>0</v>
      </c>
      <c r="H965" s="5"/>
    </row>
    <row r="966">
      <c r="B966" s="12">
        <v>2.0</v>
      </c>
      <c r="C966" s="28"/>
      <c r="D966" s="12"/>
      <c r="E966" s="12"/>
      <c r="F966" s="12"/>
      <c r="G966" s="27"/>
      <c r="H966" s="8"/>
    </row>
    <row r="967">
      <c r="B967" s="12">
        <v>3.0</v>
      </c>
      <c r="C967" s="28"/>
      <c r="D967" s="12"/>
      <c r="E967" s="12"/>
      <c r="F967" s="12"/>
      <c r="G967" s="29"/>
      <c r="H967" s="30"/>
    </row>
    <row r="968">
      <c r="B968" s="20" t="s">
        <v>15</v>
      </c>
      <c r="C968" s="4"/>
      <c r="D968" s="5"/>
      <c r="E968" s="9">
        <f>SUM(E965:E967)</f>
        <v>0</v>
      </c>
      <c r="F968" s="12"/>
      <c r="G968" s="29"/>
      <c r="H968" s="30"/>
    </row>
    <row r="969">
      <c r="B969" s="31" t="s">
        <v>20</v>
      </c>
      <c r="C969" s="4"/>
      <c r="D969" s="4"/>
      <c r="E969" s="4"/>
      <c r="F969" s="5"/>
      <c r="G969" s="29"/>
      <c r="H969" s="30"/>
    </row>
    <row r="970">
      <c r="B970" s="9" t="s">
        <v>2</v>
      </c>
      <c r="C970" s="23" t="s">
        <v>21</v>
      </c>
      <c r="D970" s="20" t="s">
        <v>4</v>
      </c>
      <c r="E970" s="9" t="s">
        <v>5</v>
      </c>
      <c r="F970" s="9" t="s">
        <v>6</v>
      </c>
      <c r="G970" s="29"/>
      <c r="H970" s="30"/>
    </row>
    <row r="971">
      <c r="B971" s="12">
        <v>1.0</v>
      </c>
      <c r="C971" s="28"/>
      <c r="D971" s="12"/>
      <c r="E971" s="12"/>
      <c r="F971" s="12"/>
      <c r="G971" s="29"/>
      <c r="H971" s="30"/>
    </row>
    <row r="972">
      <c r="B972" s="12">
        <v>2.0</v>
      </c>
      <c r="C972" s="13"/>
      <c r="D972" s="12"/>
      <c r="E972" s="12"/>
      <c r="F972" s="12"/>
      <c r="G972" s="29"/>
      <c r="H972" s="30"/>
    </row>
    <row r="973">
      <c r="B973" s="12">
        <v>3.0</v>
      </c>
      <c r="C973" s="13"/>
      <c r="D973" s="12"/>
      <c r="E973" s="12"/>
      <c r="F973" s="12"/>
      <c r="G973" s="29"/>
      <c r="H973" s="30"/>
    </row>
    <row r="974">
      <c r="B974" s="20" t="s">
        <v>15</v>
      </c>
      <c r="C974" s="4"/>
      <c r="D974" s="5"/>
      <c r="E974" s="9">
        <f>SUM(E971:E973)</f>
        <v>0</v>
      </c>
      <c r="F974" s="12"/>
      <c r="G974" s="29"/>
      <c r="H974" s="30"/>
    </row>
    <row r="975">
      <c r="B975" s="32" t="s">
        <v>22</v>
      </c>
      <c r="C975" s="4"/>
      <c r="D975" s="4"/>
      <c r="E975" s="4"/>
      <c r="F975" s="5"/>
      <c r="G975" s="29"/>
      <c r="H975" s="30"/>
    </row>
    <row r="976">
      <c r="B976" s="9" t="s">
        <v>2</v>
      </c>
      <c r="C976" s="23" t="s">
        <v>23</v>
      </c>
      <c r="D976" s="20" t="s">
        <v>4</v>
      </c>
      <c r="E976" s="9" t="s">
        <v>5</v>
      </c>
      <c r="F976" s="9" t="s">
        <v>6</v>
      </c>
      <c r="G976" s="29"/>
      <c r="H976" s="30"/>
    </row>
    <row r="977">
      <c r="B977" s="12">
        <v>1.0</v>
      </c>
      <c r="C977" s="28"/>
      <c r="D977" s="12"/>
      <c r="E977" s="12"/>
      <c r="F977" s="12"/>
      <c r="G977" s="29"/>
      <c r="H977" s="30"/>
    </row>
    <row r="978">
      <c r="B978" s="12">
        <v>2.0</v>
      </c>
      <c r="C978" s="13"/>
      <c r="D978" s="12"/>
      <c r="E978" s="12"/>
      <c r="F978" s="12"/>
      <c r="G978" s="29"/>
      <c r="H978" s="30"/>
    </row>
    <row r="979">
      <c r="B979" s="12">
        <v>3.0</v>
      </c>
      <c r="C979" s="13"/>
      <c r="D979" s="12"/>
      <c r="E979" s="12"/>
      <c r="F979" s="12"/>
      <c r="G979" s="29"/>
      <c r="H979" s="30"/>
    </row>
    <row r="980">
      <c r="B980" s="20" t="s">
        <v>15</v>
      </c>
      <c r="C980" s="4"/>
      <c r="D980" s="5"/>
      <c r="E980" s="9">
        <f>SUM(E977:E979)</f>
        <v>0</v>
      </c>
      <c r="F980" s="12"/>
      <c r="G980" s="29"/>
      <c r="H980" s="30"/>
    </row>
    <row r="981">
      <c r="B981" s="32" t="s">
        <v>24</v>
      </c>
      <c r="C981" s="4"/>
      <c r="D981" s="4"/>
      <c r="E981" s="4"/>
      <c r="F981" s="5"/>
      <c r="G981" s="29"/>
      <c r="H981" s="30"/>
    </row>
    <row r="982">
      <c r="B982" s="9" t="s">
        <v>2</v>
      </c>
      <c r="C982" s="33" t="s">
        <v>25</v>
      </c>
      <c r="D982" s="33" t="s">
        <v>26</v>
      </c>
      <c r="E982" s="9" t="s">
        <v>5</v>
      </c>
      <c r="F982" s="9" t="s">
        <v>6</v>
      </c>
      <c r="G982" s="29"/>
      <c r="H982" s="30"/>
    </row>
    <row r="983">
      <c r="B983" s="12">
        <v>1.0</v>
      </c>
      <c r="C983" s="13"/>
      <c r="D983" s="13"/>
      <c r="E983" s="12"/>
      <c r="F983" s="12"/>
      <c r="G983" s="29"/>
      <c r="H983" s="30"/>
    </row>
    <row r="984">
      <c r="B984" s="12">
        <v>2.0</v>
      </c>
      <c r="C984" s="13"/>
      <c r="D984" s="13"/>
      <c r="E984" s="12"/>
      <c r="F984" s="12"/>
      <c r="G984" s="29"/>
      <c r="H984" s="30"/>
    </row>
    <row r="985">
      <c r="B985" s="12">
        <v>3.0</v>
      </c>
      <c r="C985" s="12"/>
      <c r="D985" s="12"/>
      <c r="E985" s="12"/>
      <c r="F985" s="12"/>
      <c r="G985" s="29"/>
      <c r="H985" s="30"/>
    </row>
    <row r="986">
      <c r="B986" s="12">
        <v>4.0</v>
      </c>
      <c r="C986" s="12"/>
      <c r="D986" s="12"/>
      <c r="E986" s="12"/>
      <c r="F986" s="12"/>
      <c r="G986" s="29"/>
      <c r="H986" s="30"/>
    </row>
    <row r="987">
      <c r="B987" s="12">
        <v>5.0</v>
      </c>
      <c r="C987" s="12"/>
      <c r="D987" s="12"/>
      <c r="E987" s="12"/>
      <c r="F987" s="12"/>
      <c r="G987" s="29"/>
      <c r="H987" s="30"/>
    </row>
    <row r="988">
      <c r="B988" s="12">
        <v>6.0</v>
      </c>
      <c r="C988" s="12"/>
      <c r="D988" s="12"/>
      <c r="E988" s="12"/>
      <c r="F988" s="12"/>
      <c r="G988" s="10"/>
      <c r="H988" s="11"/>
    </row>
    <row r="989">
      <c r="B989" s="34"/>
    </row>
    <row r="991">
      <c r="A991" s="1"/>
      <c r="B991" s="3">
        <v>45801.0</v>
      </c>
      <c r="C991" s="4"/>
      <c r="D991" s="4"/>
      <c r="E991" s="4"/>
      <c r="F991" s="4"/>
      <c r="G991" s="4"/>
      <c r="H991" s="5"/>
    </row>
    <row r="992">
      <c r="B992" s="6" t="s">
        <v>0</v>
      </c>
      <c r="C992" s="4"/>
      <c r="D992" s="4"/>
      <c r="E992" s="4"/>
      <c r="F992" s="5"/>
      <c r="G992" s="7" t="s">
        <v>1</v>
      </c>
      <c r="H992" s="8"/>
    </row>
    <row r="993">
      <c r="B993" s="9" t="s">
        <v>2</v>
      </c>
      <c r="C993" s="9" t="s">
        <v>3</v>
      </c>
      <c r="D993" s="9" t="s">
        <v>4</v>
      </c>
      <c r="E993" s="9" t="s">
        <v>5</v>
      </c>
      <c r="F993" s="9" t="s">
        <v>6</v>
      </c>
      <c r="G993" s="10"/>
      <c r="H993" s="11"/>
    </row>
    <row r="994">
      <c r="B994" s="12">
        <v>1.0</v>
      </c>
      <c r="C994" s="13"/>
      <c r="D994" s="13"/>
      <c r="E994" s="13"/>
      <c r="F994" s="13"/>
      <c r="G994" s="14" t="s">
        <v>7</v>
      </c>
      <c r="H994" s="15">
        <f>H951 - SUMIF(F994:F1003, "SR A/C - HDFC", E994:E1003)-SUMIF(F1020:F1022, "SR A/C - HDFC", E1020:E1022)-SUMIF(F1014:F1016, "SR A/C - HDFC", E1014:E1016)+SUMIF(F1008:F1010, "SR A/C - HDFC", E1008:E1010)+SUMIF(F1026:F1031, "SR A/C - HDFC", E1026:E1031)</f>
        <v>3303.73</v>
      </c>
    </row>
    <row r="995">
      <c r="B995" s="12">
        <v>2.0</v>
      </c>
      <c r="C995" s="12"/>
      <c r="D995" s="12"/>
      <c r="E995" s="12"/>
      <c r="F995" s="12"/>
      <c r="G995" s="14" t="s">
        <v>8</v>
      </c>
      <c r="H995" s="15">
        <f>H952 - SUMIF(F994:F1003, "DP A/C - Salary", E994:E1003)-SUMIF(F1020:F1022, "DP A/C - Salary", E1020:E1022)-SUMIF(F1014:F1016, "DP A/C - Salary", E1014:E1016)+SUMIF(F1008:F1010, "DP A/C - Salary", E1008:E1010)+SUMIF(F1026:F1031, "DP A/C - Salary", E1026:E1031)</f>
        <v>5928</v>
      </c>
    </row>
    <row r="996">
      <c r="B996" s="12">
        <v>3.0</v>
      </c>
      <c r="C996" s="12"/>
      <c r="D996" s="12"/>
      <c r="E996" s="12"/>
      <c r="F996" s="12"/>
      <c r="G996" s="14" t="s">
        <v>9</v>
      </c>
      <c r="H996" s="15">
        <f>H953 - SUMIF(F994:F1003, "SR CASH", E994:E1003)-SUMIF(F1020:F1022, "SR CASH", E1020:E1022)-SUMIF(F1014:F1016, "SR CASH", E1014:E1016)+SUMIF(F1008:F1010, "SR CASH", E1008:E1010)+SUMIF(F1026:F1031, "SR CASH", E1026:E1031)</f>
        <v>1633</v>
      </c>
    </row>
    <row r="997">
      <c r="B997" s="12">
        <v>4.0</v>
      </c>
      <c r="C997" s="12"/>
      <c r="D997" s="12"/>
      <c r="E997" s="12"/>
      <c r="F997" s="12"/>
      <c r="G997" s="14" t="s">
        <v>10</v>
      </c>
      <c r="H997" s="15">
        <f>H954 - SUMIF(F994:F1003, "DP CASH", E994:E1003)-SUMIF(F1020:F1022, "DP CASH", E1020:E1022)-SUMIF(F1014:F1016, "DP CASH", E1014:E1016)+SUMIF(F1008:F1010, "DP CASH", E1008:E1010)+SUMIF(F1026:F1031, "DP CASH", E1026:E1031)</f>
        <v>839</v>
      </c>
    </row>
    <row r="998">
      <c r="B998" s="12">
        <v>5.0</v>
      </c>
      <c r="C998" s="12"/>
      <c r="D998" s="12"/>
      <c r="E998" s="12"/>
      <c r="F998" s="12"/>
      <c r="G998" s="14" t="s">
        <v>11</v>
      </c>
      <c r="H998" s="15">
        <f>H955 - SUMIF(F994:F1003, "SR A/C - TDCC", E994:E1003)-SUMIF(F1020:F1022, "SR A/C - TDCC", E1020:E1022)-SUMIF(F1014:F1016, "SR A/C - TDCC", E1014:E1016)+SUMIF(F1008:F1010, "SR A/C - TDCC", E1008:E1010)+SUMIF(F1026:F1031, "SR A/C - TDCC", E1026:E1031)</f>
        <v>106373.4</v>
      </c>
    </row>
    <row r="999">
      <c r="B999" s="12">
        <v>6.0</v>
      </c>
      <c r="C999" s="12"/>
      <c r="D999" s="12"/>
      <c r="E999" s="12"/>
      <c r="F999" s="12"/>
      <c r="G999" s="14" t="s">
        <v>12</v>
      </c>
      <c r="H999" s="15">
        <f>H956 - SUMIF(F994:F1003, "DP A/C - IPPB", E994:E1003)-SUMIF(F1020:F1022, "DP A/C - IPPB", E1020:E1022)-SUMIF(F1014:F1016, "DP A/C - IPPB", E1014:E1016)+SUMIF(F1008:F1010, "DP A/C - IPPB", E1008:E1010)+SUMIF(F1026:F1031, "DP A/C - IPPB", E1026:E1031)</f>
        <v>50</v>
      </c>
    </row>
    <row r="1000">
      <c r="B1000" s="12">
        <v>7.0</v>
      </c>
      <c r="C1000" s="12"/>
      <c r="D1000" s="12"/>
      <c r="E1000" s="12"/>
      <c r="F1000" s="12"/>
      <c r="G1000" s="16"/>
      <c r="H1000" s="5"/>
    </row>
    <row r="1001">
      <c r="B1001" s="12">
        <v>8.0</v>
      </c>
      <c r="C1001" s="12"/>
      <c r="D1001" s="12"/>
      <c r="E1001" s="12"/>
      <c r="F1001" s="12"/>
      <c r="G1001" s="17" t="s">
        <v>13</v>
      </c>
      <c r="H1001" s="5"/>
    </row>
    <row r="1002">
      <c r="B1002" s="12">
        <v>9.0</v>
      </c>
      <c r="C1002" s="12"/>
      <c r="D1002" s="12"/>
      <c r="E1002" s="12"/>
      <c r="F1002" s="12"/>
      <c r="G1002" s="18">
        <f>E1004+G959</f>
        <v>0</v>
      </c>
      <c r="H1002" s="5"/>
    </row>
    <row r="1003">
      <c r="B1003" s="12">
        <v>10.0</v>
      </c>
      <c r="C1003" s="12"/>
      <c r="D1003" s="12"/>
      <c r="E1003" s="12"/>
      <c r="F1003" s="12"/>
      <c r="G1003" s="19" t="s">
        <v>14</v>
      </c>
      <c r="H1003" s="5"/>
    </row>
    <row r="1004">
      <c r="B1004" s="20" t="s">
        <v>15</v>
      </c>
      <c r="C1004" s="4"/>
      <c r="D1004" s="5"/>
      <c r="E1004" s="9">
        <f>SUM(E994:E1003)</f>
        <v>0</v>
      </c>
      <c r="F1004" s="12"/>
      <c r="G1004" s="16">
        <f>E1011+G961</f>
        <v>0</v>
      </c>
      <c r="H1004" s="5"/>
    </row>
    <row r="1005">
      <c r="B1005" s="16"/>
      <c r="C1005" s="4"/>
      <c r="D1005" s="4"/>
      <c r="E1005" s="4"/>
      <c r="F1005" s="5"/>
      <c r="G1005" s="21" t="s">
        <v>16</v>
      </c>
      <c r="H1005" s="5"/>
      <c r="I1005" s="1"/>
    </row>
    <row r="1006">
      <c r="B1006" s="22" t="s">
        <v>17</v>
      </c>
      <c r="C1006" s="4"/>
      <c r="D1006" s="4"/>
      <c r="E1006" s="4"/>
      <c r="F1006" s="5"/>
      <c r="G1006" s="16">
        <f>E1017+G963-SUMIF(C1008:C1010,"Reimbursement",E1008:E1010)</f>
        <v>0</v>
      </c>
      <c r="H1006" s="5"/>
    </row>
    <row r="1007">
      <c r="B1007" s="9" t="s">
        <v>2</v>
      </c>
      <c r="C1007" s="23" t="s">
        <v>18</v>
      </c>
      <c r="D1007" s="20" t="s">
        <v>4</v>
      </c>
      <c r="E1007" s="9" t="s">
        <v>5</v>
      </c>
      <c r="F1007" s="9" t="s">
        <v>6</v>
      </c>
      <c r="G1007" s="24" t="s">
        <v>19</v>
      </c>
      <c r="H1007" s="5"/>
    </row>
    <row r="1008">
      <c r="B1008" s="12">
        <v>1.0</v>
      </c>
      <c r="C1008" s="28"/>
      <c r="D1008" s="12"/>
      <c r="E1008" s="12"/>
      <c r="F1008" s="12"/>
      <c r="G1008" s="26">
        <f>E1023+G965</f>
        <v>0</v>
      </c>
      <c r="H1008" s="5"/>
    </row>
    <row r="1009">
      <c r="B1009" s="12">
        <v>2.0</v>
      </c>
      <c r="C1009" s="28"/>
      <c r="D1009" s="12"/>
      <c r="E1009" s="12"/>
      <c r="F1009" s="12"/>
      <c r="G1009" s="27"/>
      <c r="H1009" s="8"/>
    </row>
    <row r="1010">
      <c r="B1010" s="12">
        <v>3.0</v>
      </c>
      <c r="C1010" s="28"/>
      <c r="D1010" s="12"/>
      <c r="E1010" s="12"/>
      <c r="F1010" s="12"/>
      <c r="G1010" s="29"/>
      <c r="H1010" s="30"/>
    </row>
    <row r="1011">
      <c r="B1011" s="20" t="s">
        <v>15</v>
      </c>
      <c r="C1011" s="4"/>
      <c r="D1011" s="5"/>
      <c r="E1011" s="9">
        <f>SUM(E1008:E1010)</f>
        <v>0</v>
      </c>
      <c r="F1011" s="12"/>
      <c r="G1011" s="29"/>
      <c r="H1011" s="30"/>
    </row>
    <row r="1012">
      <c r="B1012" s="31" t="s">
        <v>20</v>
      </c>
      <c r="C1012" s="4"/>
      <c r="D1012" s="4"/>
      <c r="E1012" s="4"/>
      <c r="F1012" s="5"/>
      <c r="G1012" s="29"/>
      <c r="H1012" s="30"/>
    </row>
    <row r="1013">
      <c r="B1013" s="9" t="s">
        <v>2</v>
      </c>
      <c r="C1013" s="23" t="s">
        <v>21</v>
      </c>
      <c r="D1013" s="20" t="s">
        <v>4</v>
      </c>
      <c r="E1013" s="9" t="s">
        <v>5</v>
      </c>
      <c r="F1013" s="9" t="s">
        <v>6</v>
      </c>
      <c r="G1013" s="29"/>
      <c r="H1013" s="30"/>
    </row>
    <row r="1014">
      <c r="B1014" s="12">
        <v>1.0</v>
      </c>
      <c r="C1014" s="28"/>
      <c r="D1014" s="12"/>
      <c r="E1014" s="12"/>
      <c r="F1014" s="12"/>
      <c r="G1014" s="29"/>
      <c r="H1014" s="30"/>
    </row>
    <row r="1015">
      <c r="B1015" s="12">
        <v>2.0</v>
      </c>
      <c r="C1015" s="13"/>
      <c r="D1015" s="12"/>
      <c r="E1015" s="12"/>
      <c r="F1015" s="12"/>
      <c r="G1015" s="29"/>
      <c r="H1015" s="30"/>
    </row>
    <row r="1016">
      <c r="B1016" s="12">
        <v>3.0</v>
      </c>
      <c r="C1016" s="13"/>
      <c r="D1016" s="12"/>
      <c r="E1016" s="12"/>
      <c r="F1016" s="12"/>
      <c r="G1016" s="29"/>
      <c r="H1016" s="30"/>
    </row>
    <row r="1017">
      <c r="B1017" s="20" t="s">
        <v>15</v>
      </c>
      <c r="C1017" s="4"/>
      <c r="D1017" s="5"/>
      <c r="E1017" s="9">
        <f>SUM(E1014:E1016)</f>
        <v>0</v>
      </c>
      <c r="F1017" s="12"/>
      <c r="G1017" s="29"/>
      <c r="H1017" s="30"/>
    </row>
    <row r="1018">
      <c r="B1018" s="32" t="s">
        <v>22</v>
      </c>
      <c r="C1018" s="4"/>
      <c r="D1018" s="4"/>
      <c r="E1018" s="4"/>
      <c r="F1018" s="5"/>
      <c r="G1018" s="29"/>
      <c r="H1018" s="30"/>
    </row>
    <row r="1019">
      <c r="B1019" s="9" t="s">
        <v>2</v>
      </c>
      <c r="C1019" s="23" t="s">
        <v>23</v>
      </c>
      <c r="D1019" s="20" t="s">
        <v>4</v>
      </c>
      <c r="E1019" s="9" t="s">
        <v>5</v>
      </c>
      <c r="F1019" s="9" t="s">
        <v>6</v>
      </c>
      <c r="G1019" s="29"/>
      <c r="H1019" s="30"/>
    </row>
    <row r="1020">
      <c r="B1020" s="12">
        <v>1.0</v>
      </c>
      <c r="C1020" s="28"/>
      <c r="D1020" s="12"/>
      <c r="E1020" s="12"/>
      <c r="F1020" s="12"/>
      <c r="G1020" s="29"/>
      <c r="H1020" s="30"/>
    </row>
    <row r="1021">
      <c r="B1021" s="12">
        <v>2.0</v>
      </c>
      <c r="C1021" s="13"/>
      <c r="D1021" s="12"/>
      <c r="E1021" s="12"/>
      <c r="F1021" s="12"/>
      <c r="G1021" s="29"/>
      <c r="H1021" s="30"/>
    </row>
    <row r="1022">
      <c r="B1022" s="12">
        <v>3.0</v>
      </c>
      <c r="C1022" s="13"/>
      <c r="D1022" s="12"/>
      <c r="E1022" s="12"/>
      <c r="F1022" s="12"/>
      <c r="G1022" s="29"/>
      <c r="H1022" s="30"/>
    </row>
    <row r="1023">
      <c r="B1023" s="20" t="s">
        <v>15</v>
      </c>
      <c r="C1023" s="4"/>
      <c r="D1023" s="5"/>
      <c r="E1023" s="9">
        <f>SUM(E1020:E1022)</f>
        <v>0</v>
      </c>
      <c r="F1023" s="12"/>
      <c r="G1023" s="29"/>
      <c r="H1023" s="30"/>
    </row>
    <row r="1024">
      <c r="B1024" s="32" t="s">
        <v>24</v>
      </c>
      <c r="C1024" s="4"/>
      <c r="D1024" s="4"/>
      <c r="E1024" s="4"/>
      <c r="F1024" s="5"/>
      <c r="G1024" s="29"/>
      <c r="H1024" s="30"/>
    </row>
    <row r="1025">
      <c r="B1025" s="9" t="s">
        <v>2</v>
      </c>
      <c r="C1025" s="33" t="s">
        <v>25</v>
      </c>
      <c r="D1025" s="33" t="s">
        <v>26</v>
      </c>
      <c r="E1025" s="9" t="s">
        <v>5</v>
      </c>
      <c r="F1025" s="9" t="s">
        <v>6</v>
      </c>
      <c r="G1025" s="29"/>
      <c r="H1025" s="30"/>
    </row>
    <row r="1026">
      <c r="B1026" s="12">
        <v>1.0</v>
      </c>
      <c r="C1026" s="13"/>
      <c r="D1026" s="13"/>
      <c r="E1026" s="12"/>
      <c r="F1026" s="12"/>
      <c r="G1026" s="29"/>
      <c r="H1026" s="30"/>
    </row>
    <row r="1027">
      <c r="B1027" s="12">
        <v>2.0</v>
      </c>
      <c r="C1027" s="13"/>
      <c r="D1027" s="13"/>
      <c r="E1027" s="12"/>
      <c r="F1027" s="12"/>
      <c r="G1027" s="29"/>
      <c r="H1027" s="30"/>
    </row>
    <row r="1028">
      <c r="B1028" s="12">
        <v>3.0</v>
      </c>
      <c r="C1028" s="12"/>
      <c r="D1028" s="12"/>
      <c r="E1028" s="12"/>
      <c r="F1028" s="12"/>
      <c r="G1028" s="29"/>
      <c r="H1028" s="30"/>
    </row>
    <row r="1029">
      <c r="B1029" s="12">
        <v>4.0</v>
      </c>
      <c r="C1029" s="12"/>
      <c r="D1029" s="12"/>
      <c r="E1029" s="12"/>
      <c r="F1029" s="12"/>
      <c r="G1029" s="29"/>
      <c r="H1029" s="30"/>
    </row>
    <row r="1030">
      <c r="B1030" s="12">
        <v>5.0</v>
      </c>
      <c r="C1030" s="12"/>
      <c r="D1030" s="12"/>
      <c r="E1030" s="12"/>
      <c r="F1030" s="12"/>
      <c r="G1030" s="29"/>
      <c r="H1030" s="30"/>
    </row>
    <row r="1031">
      <c r="B1031" s="12">
        <v>6.0</v>
      </c>
      <c r="C1031" s="12"/>
      <c r="D1031" s="12"/>
      <c r="E1031" s="12"/>
      <c r="F1031" s="12"/>
      <c r="G1031" s="10"/>
      <c r="H1031" s="11"/>
    </row>
    <row r="1032">
      <c r="B1032" s="34"/>
    </row>
    <row r="1034">
      <c r="A1034" s="1"/>
      <c r="B1034" s="3">
        <v>45802.0</v>
      </c>
      <c r="C1034" s="4"/>
      <c r="D1034" s="4"/>
      <c r="E1034" s="4"/>
      <c r="F1034" s="4"/>
      <c r="G1034" s="4"/>
      <c r="H1034" s="5"/>
    </row>
    <row r="1035">
      <c r="B1035" s="6" t="s">
        <v>0</v>
      </c>
      <c r="C1035" s="4"/>
      <c r="D1035" s="4"/>
      <c r="E1035" s="4"/>
      <c r="F1035" s="5"/>
      <c r="G1035" s="7" t="s">
        <v>1</v>
      </c>
      <c r="H1035" s="8"/>
    </row>
    <row r="1036">
      <c r="B1036" s="9" t="s">
        <v>2</v>
      </c>
      <c r="C1036" s="9" t="s">
        <v>3</v>
      </c>
      <c r="D1036" s="9" t="s">
        <v>4</v>
      </c>
      <c r="E1036" s="9" t="s">
        <v>5</v>
      </c>
      <c r="F1036" s="9" t="s">
        <v>6</v>
      </c>
      <c r="G1036" s="10"/>
      <c r="H1036" s="11"/>
    </row>
    <row r="1037">
      <c r="B1037" s="12">
        <v>1.0</v>
      </c>
      <c r="C1037" s="13"/>
      <c r="D1037" s="13"/>
      <c r="E1037" s="13"/>
      <c r="F1037" s="13"/>
      <c r="G1037" s="14" t="s">
        <v>7</v>
      </c>
      <c r="H1037" s="15">
        <f>H994 - SUMIF(F1037:F1046, "SR A/C - HDFC", E1037:E1046)-SUMIF(F1063:F1065, "SR A/C - HDFC", E1063:E1065)-SUMIF(F1057:F1059, "SR A/C - HDFC", E1057:E1059)+SUMIF(F1051:F1053, "SR A/C - HDFC", E1051:E1053)+SUMIF(F1069:F1074, "SR A/C - HDFC", E1069:E1074)</f>
        <v>3303.73</v>
      </c>
    </row>
    <row r="1038">
      <c r="B1038" s="12">
        <v>2.0</v>
      </c>
      <c r="C1038" s="12"/>
      <c r="D1038" s="12"/>
      <c r="E1038" s="12"/>
      <c r="F1038" s="12"/>
      <c r="G1038" s="14" t="s">
        <v>8</v>
      </c>
      <c r="H1038" s="15">
        <f>H995 - SUMIF(F1037:F1046, "DP A/C - Salary", E1037:E1046)-SUMIF(F1063:F1065, "DP A/C - Salary", E1063:E1065)-SUMIF(F1057:F1059, "DP A/C - Salary", E1057:E1059)+SUMIF(F1051:F1053, "DP A/C - Salary", E1051:E1053)+SUMIF(F1069:F1074, "DP A/C - Salary", E1069:E1074)</f>
        <v>5928</v>
      </c>
    </row>
    <row r="1039">
      <c r="B1039" s="12">
        <v>3.0</v>
      </c>
      <c r="C1039" s="12"/>
      <c r="D1039" s="12"/>
      <c r="E1039" s="12"/>
      <c r="F1039" s="12"/>
      <c r="G1039" s="14" t="s">
        <v>9</v>
      </c>
      <c r="H1039" s="15">
        <f>H996 - SUMIF(F1037:F1046, "SR CASH", E1037:E1046)-SUMIF(F1063:F1065, "SR CASH", E1063:E1065)-SUMIF(F1057:F1059, "SR CASH", E1057:E1059)+SUMIF(F1051:F1053, "SR CASH", E1051:E1053)+SUMIF(F1069:F1074, "SR CASH", E1069:E1074)</f>
        <v>1633</v>
      </c>
    </row>
    <row r="1040">
      <c r="B1040" s="12">
        <v>4.0</v>
      </c>
      <c r="C1040" s="12"/>
      <c r="D1040" s="12"/>
      <c r="E1040" s="12"/>
      <c r="F1040" s="12"/>
      <c r="G1040" s="14" t="s">
        <v>10</v>
      </c>
      <c r="H1040" s="15">
        <f>H997 - SUMIF(F1037:F1046, "DP CASH", E1037:E1046)-SUMIF(F1063:F1065, "DP CASH", E1063:E1065)-SUMIF(F1057:F1059, "DP CASH", E1057:E1059)+SUMIF(F1051:F1053, "DP CASH", E1051:E1053)+SUMIF(F1069:F1074, "DP CASH", E1069:E1074)</f>
        <v>839</v>
      </c>
    </row>
    <row r="1041">
      <c r="B1041" s="12">
        <v>5.0</v>
      </c>
      <c r="C1041" s="12"/>
      <c r="D1041" s="12"/>
      <c r="E1041" s="12"/>
      <c r="F1041" s="12"/>
      <c r="G1041" s="14" t="s">
        <v>11</v>
      </c>
      <c r="H1041" s="15">
        <f>H998 - SUMIF(F1037:F1046, "SR A/C - TDCC", E1037:E1046)-SUMIF(F1063:F1065, "SR A/C - TDCC", E1063:E1065)-SUMIF(F1057:F1059, "SR A/C - TDCC", E1057:E1059)+SUMIF(F1051:F1053, "SR A/C - TDCC", E1051:E1053)+SUMIF(F1069:F1074, "SR A/C - TDCC", E1069:E1074)</f>
        <v>106373.4</v>
      </c>
    </row>
    <row r="1042">
      <c r="B1042" s="12">
        <v>6.0</v>
      </c>
      <c r="C1042" s="12"/>
      <c r="D1042" s="12"/>
      <c r="E1042" s="12"/>
      <c r="F1042" s="12"/>
      <c r="G1042" s="14" t="s">
        <v>12</v>
      </c>
      <c r="H1042" s="15">
        <f>H999 - SUMIF(F1037:F1046, "DP A/C - IPPB", E1037:E1046)-SUMIF(F1063:F1065, "DP A/C - IPPB", E1063:E1065)-SUMIF(F1057:F1059, "DP A/C - IPPB", E1057:E1059)+SUMIF(F1051:F1053, "DP A/C - IPPB", E1051:E1053)+SUMIF(F1069:F1074, "DP A/C - IPPB", E1069:E1074)</f>
        <v>50</v>
      </c>
    </row>
    <row r="1043">
      <c r="B1043" s="12">
        <v>7.0</v>
      </c>
      <c r="C1043" s="12"/>
      <c r="D1043" s="12"/>
      <c r="E1043" s="12"/>
      <c r="F1043" s="12"/>
      <c r="G1043" s="16"/>
      <c r="H1043" s="5"/>
    </row>
    <row r="1044">
      <c r="B1044" s="12">
        <v>8.0</v>
      </c>
      <c r="C1044" s="12"/>
      <c r="D1044" s="12"/>
      <c r="E1044" s="12"/>
      <c r="F1044" s="12"/>
      <c r="G1044" s="17" t="s">
        <v>13</v>
      </c>
      <c r="H1044" s="5"/>
    </row>
    <row r="1045">
      <c r="B1045" s="12">
        <v>9.0</v>
      </c>
      <c r="C1045" s="12"/>
      <c r="D1045" s="12"/>
      <c r="E1045" s="12"/>
      <c r="F1045" s="12"/>
      <c r="G1045" s="18">
        <f>E1047+G1002</f>
        <v>0</v>
      </c>
      <c r="H1045" s="5"/>
    </row>
    <row r="1046">
      <c r="B1046" s="12">
        <v>10.0</v>
      </c>
      <c r="C1046" s="12"/>
      <c r="D1046" s="12"/>
      <c r="E1046" s="12"/>
      <c r="F1046" s="12"/>
      <c r="G1046" s="19" t="s">
        <v>14</v>
      </c>
      <c r="H1046" s="5"/>
    </row>
    <row r="1047">
      <c r="B1047" s="20" t="s">
        <v>15</v>
      </c>
      <c r="C1047" s="4"/>
      <c r="D1047" s="5"/>
      <c r="E1047" s="9">
        <f>SUM(E1037:E1046)</f>
        <v>0</v>
      </c>
      <c r="F1047" s="12"/>
      <c r="G1047" s="16">
        <f>E1054+G1004</f>
        <v>0</v>
      </c>
      <c r="H1047" s="5"/>
    </row>
    <row r="1048">
      <c r="B1048" s="16"/>
      <c r="C1048" s="4"/>
      <c r="D1048" s="4"/>
      <c r="E1048" s="4"/>
      <c r="F1048" s="5"/>
      <c r="G1048" s="21" t="s">
        <v>16</v>
      </c>
      <c r="H1048" s="5"/>
      <c r="I1048" s="1"/>
    </row>
    <row r="1049">
      <c r="B1049" s="22" t="s">
        <v>17</v>
      </c>
      <c r="C1049" s="4"/>
      <c r="D1049" s="4"/>
      <c r="E1049" s="4"/>
      <c r="F1049" s="5"/>
      <c r="G1049" s="16">
        <f>E1060+G1006-SUMIF(C1051:C1053,"Reimbursement",E1051:E1053)</f>
        <v>0</v>
      </c>
      <c r="H1049" s="5"/>
    </row>
    <row r="1050">
      <c r="B1050" s="9" t="s">
        <v>2</v>
      </c>
      <c r="C1050" s="23" t="s">
        <v>18</v>
      </c>
      <c r="D1050" s="20" t="s">
        <v>4</v>
      </c>
      <c r="E1050" s="9" t="s">
        <v>5</v>
      </c>
      <c r="F1050" s="9" t="s">
        <v>6</v>
      </c>
      <c r="G1050" s="24" t="s">
        <v>19</v>
      </c>
      <c r="H1050" s="5"/>
    </row>
    <row r="1051">
      <c r="B1051" s="12">
        <v>1.0</v>
      </c>
      <c r="C1051" s="25"/>
      <c r="D1051" s="13"/>
      <c r="E1051" s="13"/>
      <c r="F1051" s="13"/>
      <c r="G1051" s="26">
        <f>E1066+G1008</f>
        <v>0</v>
      </c>
      <c r="H1051" s="5"/>
    </row>
    <row r="1052">
      <c r="B1052" s="12">
        <v>2.0</v>
      </c>
      <c r="C1052" s="28"/>
      <c r="D1052" s="12"/>
      <c r="E1052" s="12"/>
      <c r="F1052" s="12"/>
      <c r="G1052" s="27"/>
      <c r="H1052" s="8"/>
    </row>
    <row r="1053">
      <c r="B1053" s="12">
        <v>3.0</v>
      </c>
      <c r="C1053" s="28"/>
      <c r="D1053" s="12"/>
      <c r="E1053" s="12"/>
      <c r="F1053" s="12"/>
      <c r="G1053" s="29"/>
      <c r="H1053" s="30"/>
    </row>
    <row r="1054">
      <c r="B1054" s="20" t="s">
        <v>15</v>
      </c>
      <c r="C1054" s="4"/>
      <c r="D1054" s="5"/>
      <c r="E1054" s="9">
        <f>SUM(E1051:E1053)</f>
        <v>0</v>
      </c>
      <c r="F1054" s="12"/>
      <c r="G1054" s="29"/>
      <c r="H1054" s="30"/>
    </row>
    <row r="1055">
      <c r="B1055" s="31" t="s">
        <v>20</v>
      </c>
      <c r="C1055" s="4"/>
      <c r="D1055" s="4"/>
      <c r="E1055" s="4"/>
      <c r="F1055" s="5"/>
      <c r="G1055" s="29"/>
      <c r="H1055" s="30"/>
    </row>
    <row r="1056">
      <c r="B1056" s="9" t="s">
        <v>2</v>
      </c>
      <c r="C1056" s="23" t="s">
        <v>21</v>
      </c>
      <c r="D1056" s="20" t="s">
        <v>4</v>
      </c>
      <c r="E1056" s="9" t="s">
        <v>5</v>
      </c>
      <c r="F1056" s="9" t="s">
        <v>6</v>
      </c>
      <c r="G1056" s="29"/>
      <c r="H1056" s="30"/>
    </row>
    <row r="1057">
      <c r="B1057" s="12">
        <v>1.0</v>
      </c>
      <c r="C1057" s="28"/>
      <c r="D1057" s="12"/>
      <c r="E1057" s="12"/>
      <c r="F1057" s="12"/>
      <c r="G1057" s="29"/>
      <c r="H1057" s="30"/>
    </row>
    <row r="1058">
      <c r="B1058" s="12">
        <v>2.0</v>
      </c>
      <c r="C1058" s="13"/>
      <c r="D1058" s="12"/>
      <c r="E1058" s="12"/>
      <c r="F1058" s="12"/>
      <c r="G1058" s="29"/>
      <c r="H1058" s="30"/>
    </row>
    <row r="1059">
      <c r="B1059" s="12">
        <v>3.0</v>
      </c>
      <c r="C1059" s="13"/>
      <c r="D1059" s="12"/>
      <c r="E1059" s="12"/>
      <c r="F1059" s="12"/>
      <c r="G1059" s="29"/>
      <c r="H1059" s="30"/>
    </row>
    <row r="1060">
      <c r="B1060" s="20" t="s">
        <v>15</v>
      </c>
      <c r="C1060" s="4"/>
      <c r="D1060" s="5"/>
      <c r="E1060" s="9">
        <f>SUM(E1057:E1059)</f>
        <v>0</v>
      </c>
      <c r="F1060" s="12"/>
      <c r="G1060" s="29"/>
      <c r="H1060" s="30"/>
    </row>
    <row r="1061">
      <c r="B1061" s="32" t="s">
        <v>22</v>
      </c>
      <c r="C1061" s="4"/>
      <c r="D1061" s="4"/>
      <c r="E1061" s="4"/>
      <c r="F1061" s="5"/>
      <c r="G1061" s="29"/>
      <c r="H1061" s="30"/>
    </row>
    <row r="1062">
      <c r="B1062" s="9" t="s">
        <v>2</v>
      </c>
      <c r="C1062" s="23" t="s">
        <v>23</v>
      </c>
      <c r="D1062" s="20" t="s">
        <v>4</v>
      </c>
      <c r="E1062" s="9" t="s">
        <v>5</v>
      </c>
      <c r="F1062" s="9" t="s">
        <v>6</v>
      </c>
      <c r="G1062" s="29"/>
      <c r="H1062" s="30"/>
    </row>
    <row r="1063">
      <c r="B1063" s="12">
        <v>1.0</v>
      </c>
      <c r="C1063" s="28"/>
      <c r="D1063" s="12"/>
      <c r="E1063" s="12"/>
      <c r="F1063" s="12"/>
      <c r="G1063" s="29"/>
      <c r="H1063" s="30"/>
    </row>
    <row r="1064">
      <c r="B1064" s="12">
        <v>2.0</v>
      </c>
      <c r="C1064" s="13"/>
      <c r="D1064" s="12"/>
      <c r="E1064" s="12"/>
      <c r="F1064" s="12"/>
      <c r="G1064" s="29"/>
      <c r="H1064" s="30"/>
    </row>
    <row r="1065">
      <c r="B1065" s="12">
        <v>3.0</v>
      </c>
      <c r="C1065" s="13"/>
      <c r="D1065" s="12"/>
      <c r="E1065" s="12"/>
      <c r="F1065" s="12"/>
      <c r="G1065" s="29"/>
      <c r="H1065" s="30"/>
    </row>
    <row r="1066">
      <c r="B1066" s="20" t="s">
        <v>15</v>
      </c>
      <c r="C1066" s="4"/>
      <c r="D1066" s="5"/>
      <c r="E1066" s="9">
        <f>SUM(E1063:E1065)</f>
        <v>0</v>
      </c>
      <c r="F1066" s="12"/>
      <c r="G1066" s="29"/>
      <c r="H1066" s="30"/>
    </row>
    <row r="1067">
      <c r="B1067" s="32" t="s">
        <v>24</v>
      </c>
      <c r="C1067" s="4"/>
      <c r="D1067" s="4"/>
      <c r="E1067" s="4"/>
      <c r="F1067" s="5"/>
      <c r="G1067" s="29"/>
      <c r="H1067" s="30"/>
    </row>
    <row r="1068">
      <c r="B1068" s="9" t="s">
        <v>2</v>
      </c>
      <c r="C1068" s="33" t="s">
        <v>25</v>
      </c>
      <c r="D1068" s="33" t="s">
        <v>26</v>
      </c>
      <c r="E1068" s="9" t="s">
        <v>5</v>
      </c>
      <c r="F1068" s="9" t="s">
        <v>6</v>
      </c>
      <c r="G1068" s="29"/>
      <c r="H1068" s="30"/>
    </row>
    <row r="1069">
      <c r="B1069" s="12">
        <v>1.0</v>
      </c>
      <c r="C1069" s="13"/>
      <c r="D1069" s="13"/>
      <c r="E1069" s="12"/>
      <c r="F1069" s="12"/>
      <c r="G1069" s="29"/>
      <c r="H1069" s="30"/>
    </row>
    <row r="1070">
      <c r="B1070" s="12">
        <v>2.0</v>
      </c>
      <c r="C1070" s="13"/>
      <c r="D1070" s="13"/>
      <c r="E1070" s="12"/>
      <c r="F1070" s="12"/>
      <c r="G1070" s="29"/>
      <c r="H1070" s="30"/>
    </row>
    <row r="1071">
      <c r="B1071" s="12">
        <v>3.0</v>
      </c>
      <c r="C1071" s="12"/>
      <c r="D1071" s="12"/>
      <c r="E1071" s="12"/>
      <c r="F1071" s="12"/>
      <c r="G1071" s="29"/>
      <c r="H1071" s="30"/>
    </row>
    <row r="1072">
      <c r="B1072" s="12">
        <v>4.0</v>
      </c>
      <c r="C1072" s="12"/>
      <c r="D1072" s="12"/>
      <c r="E1072" s="12"/>
      <c r="F1072" s="12"/>
      <c r="G1072" s="29"/>
      <c r="H1072" s="30"/>
    </row>
    <row r="1073">
      <c r="B1073" s="12">
        <v>5.0</v>
      </c>
      <c r="C1073" s="12"/>
      <c r="D1073" s="12"/>
      <c r="E1073" s="12"/>
      <c r="F1073" s="12"/>
      <c r="G1073" s="29"/>
      <c r="H1073" s="30"/>
    </row>
    <row r="1074">
      <c r="B1074" s="12">
        <v>6.0</v>
      </c>
      <c r="C1074" s="12"/>
      <c r="D1074" s="12"/>
      <c r="E1074" s="12"/>
      <c r="F1074" s="12"/>
      <c r="G1074" s="10"/>
      <c r="H1074" s="11"/>
    </row>
    <row r="1075">
      <c r="B1075" s="34"/>
    </row>
    <row r="1077">
      <c r="A1077" s="1"/>
      <c r="B1077" s="3">
        <v>45803.0</v>
      </c>
      <c r="C1077" s="4"/>
      <c r="D1077" s="4"/>
      <c r="E1077" s="4"/>
      <c r="F1077" s="4"/>
      <c r="G1077" s="4"/>
      <c r="H1077" s="5"/>
    </row>
    <row r="1078">
      <c r="B1078" s="6" t="s">
        <v>0</v>
      </c>
      <c r="C1078" s="4"/>
      <c r="D1078" s="4"/>
      <c r="E1078" s="4"/>
      <c r="F1078" s="5"/>
      <c r="G1078" s="7" t="s">
        <v>1</v>
      </c>
      <c r="H1078" s="8"/>
    </row>
    <row r="1079">
      <c r="B1079" s="9" t="s">
        <v>2</v>
      </c>
      <c r="C1079" s="9" t="s">
        <v>3</v>
      </c>
      <c r="D1079" s="9" t="s">
        <v>4</v>
      </c>
      <c r="E1079" s="9" t="s">
        <v>5</v>
      </c>
      <c r="F1079" s="9" t="s">
        <v>6</v>
      </c>
      <c r="G1079" s="10"/>
      <c r="H1079" s="11"/>
    </row>
    <row r="1080">
      <c r="B1080" s="12">
        <v>1.0</v>
      </c>
      <c r="C1080" s="13"/>
      <c r="D1080" s="13"/>
      <c r="E1080" s="13"/>
      <c r="F1080" s="12"/>
      <c r="G1080" s="14" t="s">
        <v>7</v>
      </c>
      <c r="H1080" s="15">
        <f>H1037 - SUMIF(F1080:F1089, "SR A/C - HDFC", E1080:E1089)-SUMIF(F1106:F1108, "SR A/C - HDFC", E1106:E1108)-SUMIF(F1100:F1102, "SR A/C - HDFC", E1100:E1102)+SUMIF(F1094:F1096, "SR A/C - HDFC", E1094:E1096)+SUMIF(F1112:F1117, "SR A/C - HDFC", E1112:E1117)</f>
        <v>3303.73</v>
      </c>
    </row>
    <row r="1081">
      <c r="B1081" s="12">
        <v>2.0</v>
      </c>
      <c r="C1081" s="13"/>
      <c r="D1081" s="13"/>
      <c r="E1081" s="13"/>
      <c r="F1081" s="13"/>
      <c r="G1081" s="14" t="s">
        <v>8</v>
      </c>
      <c r="H1081" s="15">
        <f>H1038 - SUMIF(F1080:F1089, "DP A/C - Salary", E1080:E1089)-SUMIF(F1106:F1108, "DP A/C - Salary", E1106:E1108)-SUMIF(F1100:F1102, "DP A/C - Salary", E1100:E1102)+SUMIF(F1094:F1096, "DP A/C - Salary", E1094:E1096)+SUMIF(F1112:F1117, "DP A/C - Salary", E1112:E1117)</f>
        <v>5928</v>
      </c>
    </row>
    <row r="1082">
      <c r="B1082" s="12">
        <v>3.0</v>
      </c>
      <c r="C1082" s="13"/>
      <c r="D1082" s="13"/>
      <c r="E1082" s="13"/>
      <c r="F1082" s="12"/>
      <c r="G1082" s="14" t="s">
        <v>9</v>
      </c>
      <c r="H1082" s="15">
        <f>H1039 - SUMIF(F1080:F1089, "SR CASH", E1080:E1089)-SUMIF(F1106:F1108, "SR CASH", E1106:E1108)-SUMIF(F1100:F1102, "SR CASH", E1100:E1102)+SUMIF(F1094:F1096, "SR CASH", E1094:E1096)+SUMIF(F1112:F1117, "SR CASH", E1112:E1117)</f>
        <v>1633</v>
      </c>
    </row>
    <row r="1083">
      <c r="B1083" s="12">
        <v>4.0</v>
      </c>
      <c r="C1083" s="13"/>
      <c r="D1083" s="13"/>
      <c r="E1083" s="13"/>
      <c r="F1083" s="13"/>
      <c r="G1083" s="14" t="s">
        <v>10</v>
      </c>
      <c r="H1083" s="15">
        <f>H1040 - SUMIF(F1080:F1089, "DP CASH", E1080:E1089)-SUMIF(F1106:F1108, "DP CASH", E1106:E1108)-SUMIF(F1100:F1102, "DP CASH", E1100:E1102)+SUMIF(F1094:F1096, "DP CASH", E1094:E1096)+SUMIF(F1112:F1117, "DP CASH", E1112:E1117)</f>
        <v>839</v>
      </c>
    </row>
    <row r="1084">
      <c r="B1084" s="12">
        <v>5.0</v>
      </c>
      <c r="C1084" s="13"/>
      <c r="D1084" s="13"/>
      <c r="E1084" s="13"/>
      <c r="F1084" s="13"/>
      <c r="G1084" s="14" t="s">
        <v>11</v>
      </c>
      <c r="H1084" s="15">
        <f>H1041 - SUMIF(F1080:F1089, "SR A/C - TDCC", E1080:E1089)-SUMIF(F1106:F1108, "SR A/C - TDCC", E1106:E1108)-SUMIF(F1100:F1102, "SR A/C - TDCC", E1100:E1102)+SUMIF(F1094:F1096, "SR A/C - TDCC", E1094:E1096)+SUMIF(F1112:F1117, "SR A/C - TDCC", E1112:E1117)</f>
        <v>106373.4</v>
      </c>
    </row>
    <row r="1085">
      <c r="B1085" s="12">
        <v>6.0</v>
      </c>
      <c r="C1085" s="12"/>
      <c r="D1085" s="12"/>
      <c r="E1085" s="12"/>
      <c r="F1085" s="12"/>
      <c r="G1085" s="14" t="s">
        <v>12</v>
      </c>
      <c r="H1085" s="15">
        <f>H1042 - SUMIF(F1080:F1089, "DP A/C - IPPB", E1080:E1089)-SUMIF(F1106:F1108, "DP A/C - IPPB", E1106:E1108)-SUMIF(F1100:F1102, "DP A/C - IPPB", E1100:E1102)+SUMIF(F1094:F1096, "DP A/C - IPPB", E1094:E1096)+SUMIF(F1112:F1117, "DP A/C - IPPB", E1112:E1117)</f>
        <v>50</v>
      </c>
    </row>
    <row r="1086">
      <c r="B1086" s="12">
        <v>7.0</v>
      </c>
      <c r="C1086" s="12"/>
      <c r="D1086" s="12"/>
      <c r="E1086" s="12"/>
      <c r="F1086" s="12"/>
      <c r="G1086" s="16"/>
      <c r="H1086" s="5"/>
    </row>
    <row r="1087">
      <c r="B1087" s="12">
        <v>8.0</v>
      </c>
      <c r="C1087" s="12"/>
      <c r="D1087" s="12"/>
      <c r="E1087" s="12"/>
      <c r="F1087" s="12"/>
      <c r="G1087" s="17" t="s">
        <v>13</v>
      </c>
      <c r="H1087" s="5"/>
    </row>
    <row r="1088">
      <c r="B1088" s="12">
        <v>9.0</v>
      </c>
      <c r="C1088" s="12"/>
      <c r="D1088" s="12"/>
      <c r="E1088" s="12"/>
      <c r="F1088" s="12"/>
      <c r="G1088" s="18">
        <f>E1090+G1045</f>
        <v>0</v>
      </c>
      <c r="H1088" s="5"/>
    </row>
    <row r="1089">
      <c r="B1089" s="12">
        <v>10.0</v>
      </c>
      <c r="C1089" s="12"/>
      <c r="D1089" s="12"/>
      <c r="E1089" s="12"/>
      <c r="F1089" s="12"/>
      <c r="G1089" s="19" t="s">
        <v>14</v>
      </c>
      <c r="H1089" s="5"/>
    </row>
    <row r="1090">
      <c r="B1090" s="20" t="s">
        <v>15</v>
      </c>
      <c r="C1090" s="4"/>
      <c r="D1090" s="5"/>
      <c r="E1090" s="9">
        <f>SUM(E1080:E1089)</f>
        <v>0</v>
      </c>
      <c r="F1090" s="12"/>
      <c r="G1090" s="16">
        <f>E1097+G1047</f>
        <v>0</v>
      </c>
      <c r="H1090" s="5"/>
    </row>
    <row r="1091">
      <c r="B1091" s="16"/>
      <c r="C1091" s="4"/>
      <c r="D1091" s="4"/>
      <c r="E1091" s="4"/>
      <c r="F1091" s="5"/>
      <c r="G1091" s="21" t="s">
        <v>16</v>
      </c>
      <c r="H1091" s="5"/>
      <c r="I1091" s="1"/>
    </row>
    <row r="1092">
      <c r="B1092" s="22" t="s">
        <v>17</v>
      </c>
      <c r="C1092" s="4"/>
      <c r="D1092" s="4"/>
      <c r="E1092" s="4"/>
      <c r="F1092" s="5"/>
      <c r="G1092" s="16">
        <f>E1103+G1049-SUMIF(C1094:C1096,"Reimbursement",E1094:E1096)</f>
        <v>0</v>
      </c>
      <c r="H1092" s="5"/>
    </row>
    <row r="1093">
      <c r="B1093" s="9" t="s">
        <v>2</v>
      </c>
      <c r="C1093" s="23" t="s">
        <v>18</v>
      </c>
      <c r="D1093" s="20" t="s">
        <v>4</v>
      </c>
      <c r="E1093" s="9" t="s">
        <v>5</v>
      </c>
      <c r="F1093" s="9" t="s">
        <v>6</v>
      </c>
      <c r="G1093" s="24" t="s">
        <v>19</v>
      </c>
      <c r="H1093" s="5"/>
    </row>
    <row r="1094">
      <c r="B1094" s="12">
        <v>1.0</v>
      </c>
      <c r="C1094" s="28"/>
      <c r="D1094" s="12"/>
      <c r="E1094" s="12"/>
      <c r="F1094" s="12"/>
      <c r="G1094" s="26">
        <f>E1109+G1051</f>
        <v>0</v>
      </c>
      <c r="H1094" s="5"/>
    </row>
    <row r="1095">
      <c r="B1095" s="12">
        <v>2.0</v>
      </c>
      <c r="C1095" s="28"/>
      <c r="D1095" s="12"/>
      <c r="E1095" s="12"/>
      <c r="F1095" s="12"/>
      <c r="G1095" s="27"/>
      <c r="H1095" s="8"/>
    </row>
    <row r="1096">
      <c r="B1096" s="12">
        <v>3.0</v>
      </c>
      <c r="C1096" s="28"/>
      <c r="D1096" s="12"/>
      <c r="E1096" s="12"/>
      <c r="F1096" s="12"/>
      <c r="G1096" s="29"/>
      <c r="H1096" s="30"/>
    </row>
    <row r="1097">
      <c r="B1097" s="20" t="s">
        <v>15</v>
      </c>
      <c r="C1097" s="4"/>
      <c r="D1097" s="5"/>
      <c r="E1097" s="9">
        <f>SUM(E1094:E1096)</f>
        <v>0</v>
      </c>
      <c r="F1097" s="12"/>
      <c r="G1097" s="29"/>
      <c r="H1097" s="30"/>
    </row>
    <row r="1098">
      <c r="B1098" s="31" t="s">
        <v>20</v>
      </c>
      <c r="C1098" s="4"/>
      <c r="D1098" s="4"/>
      <c r="E1098" s="4"/>
      <c r="F1098" s="5"/>
      <c r="G1098" s="29"/>
      <c r="H1098" s="30"/>
    </row>
    <row r="1099">
      <c r="B1099" s="9" t="s">
        <v>2</v>
      </c>
      <c r="C1099" s="23" t="s">
        <v>21</v>
      </c>
      <c r="D1099" s="20" t="s">
        <v>4</v>
      </c>
      <c r="E1099" s="9" t="s">
        <v>5</v>
      </c>
      <c r="F1099" s="9" t="s">
        <v>6</v>
      </c>
      <c r="G1099" s="29"/>
      <c r="H1099" s="30"/>
    </row>
    <row r="1100">
      <c r="B1100" s="12">
        <v>1.0</v>
      </c>
      <c r="C1100" s="28"/>
      <c r="D1100" s="12"/>
      <c r="E1100" s="12"/>
      <c r="F1100" s="12"/>
      <c r="G1100" s="29"/>
      <c r="H1100" s="30"/>
    </row>
    <row r="1101">
      <c r="B1101" s="12">
        <v>2.0</v>
      </c>
      <c r="C1101" s="13"/>
      <c r="D1101" s="12"/>
      <c r="E1101" s="12"/>
      <c r="F1101" s="12"/>
      <c r="G1101" s="29"/>
      <c r="H1101" s="30"/>
    </row>
    <row r="1102">
      <c r="B1102" s="12">
        <v>3.0</v>
      </c>
      <c r="C1102" s="13"/>
      <c r="D1102" s="12"/>
      <c r="E1102" s="12"/>
      <c r="F1102" s="12"/>
      <c r="G1102" s="29"/>
      <c r="H1102" s="30"/>
    </row>
    <row r="1103">
      <c r="B1103" s="20" t="s">
        <v>15</v>
      </c>
      <c r="C1103" s="4"/>
      <c r="D1103" s="5"/>
      <c r="E1103" s="9">
        <f>SUM(E1100:E1102)</f>
        <v>0</v>
      </c>
      <c r="F1103" s="12"/>
      <c r="G1103" s="29"/>
      <c r="H1103" s="30"/>
    </row>
    <row r="1104">
      <c r="B1104" s="32" t="s">
        <v>22</v>
      </c>
      <c r="C1104" s="4"/>
      <c r="D1104" s="4"/>
      <c r="E1104" s="4"/>
      <c r="F1104" s="5"/>
      <c r="G1104" s="29"/>
      <c r="H1104" s="30"/>
    </row>
    <row r="1105">
      <c r="B1105" s="9" t="s">
        <v>2</v>
      </c>
      <c r="C1105" s="23" t="s">
        <v>23</v>
      </c>
      <c r="D1105" s="20" t="s">
        <v>4</v>
      </c>
      <c r="E1105" s="9" t="s">
        <v>5</v>
      </c>
      <c r="F1105" s="9" t="s">
        <v>6</v>
      </c>
      <c r="G1105" s="29"/>
      <c r="H1105" s="30"/>
    </row>
    <row r="1106">
      <c r="B1106" s="12">
        <v>1.0</v>
      </c>
      <c r="C1106" s="28"/>
      <c r="D1106" s="12"/>
      <c r="E1106" s="12"/>
      <c r="F1106" s="12"/>
      <c r="G1106" s="29"/>
      <c r="H1106" s="30"/>
    </row>
    <row r="1107">
      <c r="B1107" s="12">
        <v>2.0</v>
      </c>
      <c r="C1107" s="13"/>
      <c r="D1107" s="12"/>
      <c r="E1107" s="12"/>
      <c r="F1107" s="12"/>
      <c r="G1107" s="29"/>
      <c r="H1107" s="30"/>
    </row>
    <row r="1108">
      <c r="B1108" s="12">
        <v>3.0</v>
      </c>
      <c r="C1108" s="13"/>
      <c r="D1108" s="12"/>
      <c r="E1108" s="12"/>
      <c r="F1108" s="12"/>
      <c r="G1108" s="29"/>
      <c r="H1108" s="30"/>
    </row>
    <row r="1109">
      <c r="B1109" s="20" t="s">
        <v>15</v>
      </c>
      <c r="C1109" s="4"/>
      <c r="D1109" s="5"/>
      <c r="E1109" s="9">
        <f>SUM(E1106:E1108)</f>
        <v>0</v>
      </c>
      <c r="F1109" s="12"/>
      <c r="G1109" s="29"/>
      <c r="H1109" s="30"/>
    </row>
    <row r="1110">
      <c r="B1110" s="32" t="s">
        <v>24</v>
      </c>
      <c r="C1110" s="4"/>
      <c r="D1110" s="4"/>
      <c r="E1110" s="4"/>
      <c r="F1110" s="5"/>
      <c r="G1110" s="29"/>
      <c r="H1110" s="30"/>
    </row>
    <row r="1111">
      <c r="B1111" s="9" t="s">
        <v>2</v>
      </c>
      <c r="C1111" s="33" t="s">
        <v>25</v>
      </c>
      <c r="D1111" s="33" t="s">
        <v>26</v>
      </c>
      <c r="E1111" s="9" t="s">
        <v>5</v>
      </c>
      <c r="F1111" s="9" t="s">
        <v>6</v>
      </c>
      <c r="G1111" s="29"/>
      <c r="H1111" s="30"/>
    </row>
    <row r="1112">
      <c r="B1112" s="12">
        <v>1.0</v>
      </c>
      <c r="C1112" s="13"/>
      <c r="D1112" s="13"/>
      <c r="E1112" s="13"/>
      <c r="F1112" s="13"/>
      <c r="G1112" s="29"/>
      <c r="H1112" s="30"/>
    </row>
    <row r="1113">
      <c r="B1113" s="12">
        <v>2.0</v>
      </c>
      <c r="C1113" s="13"/>
      <c r="D1113" s="13"/>
      <c r="E1113" s="13"/>
      <c r="F1113" s="13"/>
      <c r="G1113" s="29"/>
      <c r="H1113" s="30"/>
    </row>
    <row r="1114">
      <c r="B1114" s="12">
        <v>3.0</v>
      </c>
      <c r="C1114" s="12"/>
      <c r="D1114" s="12"/>
      <c r="E1114" s="12"/>
      <c r="F1114" s="12"/>
      <c r="G1114" s="29"/>
      <c r="H1114" s="30"/>
    </row>
    <row r="1115">
      <c r="B1115" s="12">
        <v>4.0</v>
      </c>
      <c r="C1115" s="12"/>
      <c r="D1115" s="12"/>
      <c r="E1115" s="12"/>
      <c r="F1115" s="12"/>
      <c r="G1115" s="29"/>
      <c r="H1115" s="30"/>
    </row>
    <row r="1116">
      <c r="B1116" s="12">
        <v>5.0</v>
      </c>
      <c r="C1116" s="12"/>
      <c r="D1116" s="12"/>
      <c r="E1116" s="12"/>
      <c r="F1116" s="12"/>
      <c r="G1116" s="29"/>
      <c r="H1116" s="30"/>
    </row>
    <row r="1117">
      <c r="B1117" s="12">
        <v>6.0</v>
      </c>
      <c r="C1117" s="12"/>
      <c r="D1117" s="12"/>
      <c r="E1117" s="12"/>
      <c r="F1117" s="12"/>
      <c r="G1117" s="10"/>
      <c r="H1117" s="11"/>
    </row>
    <row r="1118">
      <c r="B1118" s="34"/>
    </row>
    <row r="1120">
      <c r="A1120" s="1"/>
      <c r="B1120" s="3">
        <v>45804.0</v>
      </c>
      <c r="C1120" s="4"/>
      <c r="D1120" s="4"/>
      <c r="E1120" s="4"/>
      <c r="F1120" s="4"/>
      <c r="G1120" s="4"/>
      <c r="H1120" s="5"/>
    </row>
    <row r="1121">
      <c r="B1121" s="6" t="s">
        <v>0</v>
      </c>
      <c r="C1121" s="4"/>
      <c r="D1121" s="4"/>
      <c r="E1121" s="4"/>
      <c r="F1121" s="5"/>
      <c r="G1121" s="7" t="s">
        <v>1</v>
      </c>
      <c r="H1121" s="8"/>
    </row>
    <row r="1122">
      <c r="B1122" s="9" t="s">
        <v>2</v>
      </c>
      <c r="C1122" s="9" t="s">
        <v>3</v>
      </c>
      <c r="D1122" s="9" t="s">
        <v>4</v>
      </c>
      <c r="E1122" s="9" t="s">
        <v>5</v>
      </c>
      <c r="F1122" s="9" t="s">
        <v>6</v>
      </c>
      <c r="G1122" s="10"/>
      <c r="H1122" s="11"/>
    </row>
    <row r="1123">
      <c r="B1123" s="12">
        <v>1.0</v>
      </c>
      <c r="C1123" s="13"/>
      <c r="D1123" s="13"/>
      <c r="E1123" s="13"/>
      <c r="F1123" s="13"/>
      <c r="G1123" s="14" t="s">
        <v>7</v>
      </c>
      <c r="H1123" s="15">
        <f>H1080 - SUMIF(F1123:F1132, "SR A/C - HDFC", E1123:E1132)-SUMIF(F1149:F1151, "SR A/C - HDFC", E1149:E1151)-SUMIF(F1143:F1145, "SR A/C - HDFC", E1143:E1145)+SUMIF(F1137:F1139, "SR A/C - HDFC", E1137:E1139)+SUMIF(F1155:F1160, "SR A/C - HDFC", E1155:E1160)</f>
        <v>3303.73</v>
      </c>
    </row>
    <row r="1124">
      <c r="B1124" s="12">
        <v>2.0</v>
      </c>
      <c r="C1124" s="13"/>
      <c r="D1124" s="13"/>
      <c r="E1124" s="13"/>
      <c r="F1124" s="13"/>
      <c r="G1124" s="14" t="s">
        <v>8</v>
      </c>
      <c r="H1124" s="15">
        <f>H1081 - SUMIF(F1123:F1132, "DP A/C - Salary", E1123:E1132)-SUMIF(F1149:F1151, "DP A/C - Salary", E1149:E1151)-SUMIF(F1143:F1145, "DP A/C - Salary", E1143:E1145)+SUMIF(F1137:F1139, "DP A/C - Salary", E1137:E1139)+SUMIF(F1155:F1160, "DP A/C - Salary", E1155:E1160)</f>
        <v>5928</v>
      </c>
    </row>
    <row r="1125">
      <c r="B1125" s="12">
        <v>3.0</v>
      </c>
      <c r="C1125" s="13"/>
      <c r="D1125" s="13"/>
      <c r="E1125" s="13"/>
      <c r="F1125" s="13"/>
      <c r="G1125" s="14" t="s">
        <v>9</v>
      </c>
      <c r="H1125" s="15">
        <f>H1082 - SUMIF(F1123:F1132, "SR CASH", E1123:E1132)-SUMIF(F1149:F1151, "SR CASH", E1149:E1151)-SUMIF(F1143:F1145, "SR CASH", E1143:E1145)+SUMIF(F1137:F1139, "SR CASH", E1137:E1139)+SUMIF(F1155:F1160, "SR CASH", E1155:E1160)</f>
        <v>1633</v>
      </c>
    </row>
    <row r="1126">
      <c r="B1126" s="12">
        <v>4.0</v>
      </c>
      <c r="C1126" s="12"/>
      <c r="D1126" s="12"/>
      <c r="E1126" s="12"/>
      <c r="F1126" s="12"/>
      <c r="G1126" s="14" t="s">
        <v>10</v>
      </c>
      <c r="H1126" s="15">
        <f>H1083 - SUMIF(F1123:F1132, "DP CASH", E1123:E1132)-SUMIF(F1149:F1151, "DP CASH", E1149:E1151)-SUMIF(F1143:F1145, "DP CASH", E1143:E1145)+SUMIF(F1137:F1139, "DP CASH", E1137:E1139)+SUMIF(F1155:F1160, "DP CASH", E1155:E1160)</f>
        <v>839</v>
      </c>
    </row>
    <row r="1127">
      <c r="B1127" s="12">
        <v>5.0</v>
      </c>
      <c r="C1127" s="12"/>
      <c r="D1127" s="12"/>
      <c r="E1127" s="12"/>
      <c r="F1127" s="12"/>
      <c r="G1127" s="14" t="s">
        <v>11</v>
      </c>
      <c r="H1127" s="15">
        <f>H1084 - SUMIF(F1123:F1132, "SR A/C - TDCC", E1123:E1132)-SUMIF(F1149:F1151, "SR A/C - TDCC", E1149:E1151)-SUMIF(F1143:F1145, "SR A/C - TDCC", E1143:E1145)+SUMIF(F1137:F1139, "SR A/C - TDCC", E1137:E1139)+SUMIF(F1155:F1160, "SR A/C - TDCC", E1155:E1160)</f>
        <v>106373.4</v>
      </c>
    </row>
    <row r="1128">
      <c r="B1128" s="12">
        <v>6.0</v>
      </c>
      <c r="C1128" s="12"/>
      <c r="D1128" s="12"/>
      <c r="E1128" s="12"/>
      <c r="F1128" s="12"/>
      <c r="G1128" s="14" t="s">
        <v>12</v>
      </c>
      <c r="H1128" s="15">
        <f>H1085 - SUMIF(F1123:F1132, "DP A/C - IPPB", E1123:E1132)-SUMIF(F1149:F1151, "DP A/C - IPPB", E1149:E1151)-SUMIF(F1143:F1145, "DP A/C - IPPB", E1143:E1145)+SUMIF(F1137:F1139, "DP A/C - IPPB", E1137:E1139)+SUMIF(F1155:F1160, "DP A/C - IPPB", E1155:E1160)</f>
        <v>50</v>
      </c>
    </row>
    <row r="1129">
      <c r="B1129" s="12">
        <v>7.0</v>
      </c>
      <c r="C1129" s="12"/>
      <c r="D1129" s="12"/>
      <c r="E1129" s="12"/>
      <c r="F1129" s="12"/>
      <c r="G1129" s="16"/>
      <c r="H1129" s="5"/>
    </row>
    <row r="1130">
      <c r="B1130" s="12">
        <v>8.0</v>
      </c>
      <c r="C1130" s="12"/>
      <c r="D1130" s="12"/>
      <c r="E1130" s="12"/>
      <c r="F1130" s="12"/>
      <c r="G1130" s="17" t="s">
        <v>13</v>
      </c>
      <c r="H1130" s="5"/>
    </row>
    <row r="1131">
      <c r="B1131" s="12">
        <v>9.0</v>
      </c>
      <c r="C1131" s="12"/>
      <c r="D1131" s="12"/>
      <c r="E1131" s="12"/>
      <c r="F1131" s="12"/>
      <c r="G1131" s="18">
        <f>E1133+G1088</f>
        <v>0</v>
      </c>
      <c r="H1131" s="5"/>
    </row>
    <row r="1132">
      <c r="B1132" s="12">
        <v>10.0</v>
      </c>
      <c r="C1132" s="12"/>
      <c r="D1132" s="12"/>
      <c r="E1132" s="12"/>
      <c r="F1132" s="12"/>
      <c r="G1132" s="19" t="s">
        <v>14</v>
      </c>
      <c r="H1132" s="5"/>
    </row>
    <row r="1133">
      <c r="B1133" s="20" t="s">
        <v>15</v>
      </c>
      <c r="C1133" s="4"/>
      <c r="D1133" s="5"/>
      <c r="E1133" s="9">
        <f>SUM(E1123:E1132)</f>
        <v>0</v>
      </c>
      <c r="F1133" s="12"/>
      <c r="G1133" s="16">
        <f>E1140+G1090</f>
        <v>0</v>
      </c>
      <c r="H1133" s="5"/>
    </row>
    <row r="1134">
      <c r="B1134" s="16"/>
      <c r="C1134" s="4"/>
      <c r="D1134" s="4"/>
      <c r="E1134" s="4"/>
      <c r="F1134" s="5"/>
      <c r="G1134" s="21" t="s">
        <v>16</v>
      </c>
      <c r="H1134" s="5"/>
      <c r="I1134" s="1"/>
    </row>
    <row r="1135">
      <c r="B1135" s="22" t="s">
        <v>17</v>
      </c>
      <c r="C1135" s="4"/>
      <c r="D1135" s="4"/>
      <c r="E1135" s="4"/>
      <c r="F1135" s="5"/>
      <c r="G1135" s="16">
        <f>E1146+G1092-SUMIF(C1137:C1139,"Reimbursement",E1137:E1139)</f>
        <v>0</v>
      </c>
      <c r="H1135" s="5"/>
    </row>
    <row r="1136">
      <c r="B1136" s="9" t="s">
        <v>2</v>
      </c>
      <c r="C1136" s="23" t="s">
        <v>18</v>
      </c>
      <c r="D1136" s="20" t="s">
        <v>4</v>
      </c>
      <c r="E1136" s="9" t="s">
        <v>5</v>
      </c>
      <c r="F1136" s="9" t="s">
        <v>6</v>
      </c>
      <c r="G1136" s="24" t="s">
        <v>19</v>
      </c>
      <c r="H1136" s="5"/>
    </row>
    <row r="1137">
      <c r="B1137" s="12">
        <v>1.0</v>
      </c>
      <c r="C1137" s="28"/>
      <c r="D1137" s="12"/>
      <c r="E1137" s="12"/>
      <c r="F1137" s="12"/>
      <c r="G1137" s="26">
        <f>E1152+G1094</f>
        <v>0</v>
      </c>
      <c r="H1137" s="5"/>
    </row>
    <row r="1138">
      <c r="B1138" s="12">
        <v>2.0</v>
      </c>
      <c r="C1138" s="28"/>
      <c r="D1138" s="12"/>
      <c r="E1138" s="12"/>
      <c r="F1138" s="12"/>
      <c r="G1138" s="27"/>
      <c r="H1138" s="8"/>
    </row>
    <row r="1139">
      <c r="B1139" s="12">
        <v>3.0</v>
      </c>
      <c r="C1139" s="28"/>
      <c r="D1139" s="12"/>
      <c r="E1139" s="12"/>
      <c r="F1139" s="12"/>
      <c r="G1139" s="29"/>
      <c r="H1139" s="30"/>
    </row>
    <row r="1140">
      <c r="B1140" s="20" t="s">
        <v>15</v>
      </c>
      <c r="C1140" s="4"/>
      <c r="D1140" s="5"/>
      <c r="E1140" s="9">
        <f>SUM(E1137:E1139)</f>
        <v>0</v>
      </c>
      <c r="F1140" s="12"/>
      <c r="G1140" s="29"/>
      <c r="H1140" s="30"/>
    </row>
    <row r="1141">
      <c r="B1141" s="31" t="s">
        <v>20</v>
      </c>
      <c r="C1141" s="4"/>
      <c r="D1141" s="4"/>
      <c r="E1141" s="4"/>
      <c r="F1141" s="5"/>
      <c r="G1141" s="29"/>
      <c r="H1141" s="30"/>
    </row>
    <row r="1142">
      <c r="B1142" s="9" t="s">
        <v>2</v>
      </c>
      <c r="C1142" s="23" t="s">
        <v>21</v>
      </c>
      <c r="D1142" s="20" t="s">
        <v>4</v>
      </c>
      <c r="E1142" s="9" t="s">
        <v>5</v>
      </c>
      <c r="F1142" s="9" t="s">
        <v>6</v>
      </c>
      <c r="G1142" s="29"/>
      <c r="H1142" s="30"/>
    </row>
    <row r="1143">
      <c r="B1143" s="12">
        <v>1.0</v>
      </c>
      <c r="C1143" s="25"/>
      <c r="D1143" s="13"/>
      <c r="E1143" s="13"/>
      <c r="F1143" s="13"/>
      <c r="G1143" s="29"/>
      <c r="H1143" s="30"/>
    </row>
    <row r="1144">
      <c r="B1144" s="12">
        <v>2.0</v>
      </c>
      <c r="C1144" s="13"/>
      <c r="D1144" s="12"/>
      <c r="E1144" s="12"/>
      <c r="F1144" s="12"/>
      <c r="G1144" s="29"/>
      <c r="H1144" s="30"/>
    </row>
    <row r="1145">
      <c r="B1145" s="12">
        <v>3.0</v>
      </c>
      <c r="C1145" s="13"/>
      <c r="D1145" s="12"/>
      <c r="E1145" s="12"/>
      <c r="F1145" s="12"/>
      <c r="G1145" s="29"/>
      <c r="H1145" s="30"/>
    </row>
    <row r="1146">
      <c r="B1146" s="20" t="s">
        <v>15</v>
      </c>
      <c r="C1146" s="4"/>
      <c r="D1146" s="5"/>
      <c r="E1146" s="9">
        <f>SUM(E1143:E1145)</f>
        <v>0</v>
      </c>
      <c r="F1146" s="12"/>
      <c r="G1146" s="29"/>
      <c r="H1146" s="30"/>
    </row>
    <row r="1147">
      <c r="B1147" s="32" t="s">
        <v>22</v>
      </c>
      <c r="C1147" s="4"/>
      <c r="D1147" s="4"/>
      <c r="E1147" s="4"/>
      <c r="F1147" s="5"/>
      <c r="G1147" s="29"/>
      <c r="H1147" s="30"/>
    </row>
    <row r="1148">
      <c r="B1148" s="9" t="s">
        <v>2</v>
      </c>
      <c r="C1148" s="23" t="s">
        <v>23</v>
      </c>
      <c r="D1148" s="20" t="s">
        <v>4</v>
      </c>
      <c r="E1148" s="9" t="s">
        <v>5</v>
      </c>
      <c r="F1148" s="9" t="s">
        <v>6</v>
      </c>
      <c r="G1148" s="29"/>
      <c r="H1148" s="30"/>
    </row>
    <row r="1149">
      <c r="B1149" s="12">
        <v>1.0</v>
      </c>
      <c r="C1149" s="28"/>
      <c r="D1149" s="12"/>
      <c r="E1149" s="12"/>
      <c r="F1149" s="12"/>
      <c r="G1149" s="29"/>
      <c r="H1149" s="30"/>
    </row>
    <row r="1150">
      <c r="B1150" s="12">
        <v>2.0</v>
      </c>
      <c r="C1150" s="13"/>
      <c r="D1150" s="12"/>
      <c r="E1150" s="12"/>
      <c r="F1150" s="12"/>
      <c r="G1150" s="29"/>
      <c r="H1150" s="30"/>
    </row>
    <row r="1151">
      <c r="B1151" s="12">
        <v>3.0</v>
      </c>
      <c r="C1151" s="13"/>
      <c r="D1151" s="12"/>
      <c r="E1151" s="12"/>
      <c r="F1151" s="12"/>
      <c r="G1151" s="29"/>
      <c r="H1151" s="30"/>
    </row>
    <row r="1152">
      <c r="B1152" s="20" t="s">
        <v>15</v>
      </c>
      <c r="C1152" s="4"/>
      <c r="D1152" s="5"/>
      <c r="E1152" s="9">
        <f>SUM(E1149:E1151)</f>
        <v>0</v>
      </c>
      <c r="F1152" s="12"/>
      <c r="G1152" s="29"/>
      <c r="H1152" s="30"/>
    </row>
    <row r="1153">
      <c r="B1153" s="32" t="s">
        <v>24</v>
      </c>
      <c r="C1153" s="4"/>
      <c r="D1153" s="4"/>
      <c r="E1153" s="4"/>
      <c r="F1153" s="5"/>
      <c r="G1153" s="29"/>
      <c r="H1153" s="30"/>
    </row>
    <row r="1154">
      <c r="B1154" s="9" t="s">
        <v>2</v>
      </c>
      <c r="C1154" s="33" t="s">
        <v>25</v>
      </c>
      <c r="D1154" s="33" t="s">
        <v>26</v>
      </c>
      <c r="E1154" s="9" t="s">
        <v>5</v>
      </c>
      <c r="F1154" s="9" t="s">
        <v>6</v>
      </c>
      <c r="G1154" s="29"/>
      <c r="H1154" s="30"/>
    </row>
    <row r="1155">
      <c r="B1155" s="12">
        <v>1.0</v>
      </c>
      <c r="C1155" s="13"/>
      <c r="D1155" s="13"/>
      <c r="E1155" s="13"/>
      <c r="F1155" s="13"/>
      <c r="G1155" s="29"/>
      <c r="H1155" s="30"/>
    </row>
    <row r="1156">
      <c r="B1156" s="12">
        <v>2.0</v>
      </c>
      <c r="C1156" s="13"/>
      <c r="D1156" s="13"/>
      <c r="E1156" s="13"/>
      <c r="F1156" s="13"/>
      <c r="G1156" s="29"/>
      <c r="H1156" s="30"/>
    </row>
    <row r="1157">
      <c r="B1157" s="12">
        <v>3.0</v>
      </c>
      <c r="C1157" s="13"/>
      <c r="D1157" s="13"/>
      <c r="E1157" s="13"/>
      <c r="F1157" s="13"/>
      <c r="G1157" s="29"/>
      <c r="H1157" s="30"/>
    </row>
    <row r="1158">
      <c r="B1158" s="12">
        <v>4.0</v>
      </c>
      <c r="C1158" s="13"/>
      <c r="D1158" s="13"/>
      <c r="E1158" s="13"/>
      <c r="F1158" s="13"/>
      <c r="G1158" s="29"/>
      <c r="H1158" s="30"/>
    </row>
    <row r="1159">
      <c r="B1159" s="12">
        <v>5.0</v>
      </c>
      <c r="C1159" s="12"/>
      <c r="D1159" s="12"/>
      <c r="E1159" s="12"/>
      <c r="F1159" s="12"/>
      <c r="G1159" s="29"/>
      <c r="H1159" s="30"/>
    </row>
    <row r="1160">
      <c r="B1160" s="12">
        <v>6.0</v>
      </c>
      <c r="C1160" s="12"/>
      <c r="D1160" s="12"/>
      <c r="E1160" s="12"/>
      <c r="F1160" s="12"/>
      <c r="G1160" s="10"/>
      <c r="H1160" s="11"/>
    </row>
    <row r="1161">
      <c r="B1161" s="34"/>
    </row>
    <row r="1163">
      <c r="A1163" s="1"/>
      <c r="B1163" s="3">
        <v>45805.0</v>
      </c>
      <c r="C1163" s="4"/>
      <c r="D1163" s="4"/>
      <c r="E1163" s="4"/>
      <c r="F1163" s="4"/>
      <c r="G1163" s="4"/>
      <c r="H1163" s="5"/>
    </row>
    <row r="1164">
      <c r="B1164" s="6" t="s">
        <v>0</v>
      </c>
      <c r="C1164" s="4"/>
      <c r="D1164" s="4"/>
      <c r="E1164" s="4"/>
      <c r="F1164" s="5"/>
      <c r="G1164" s="7" t="s">
        <v>1</v>
      </c>
      <c r="H1164" s="8"/>
    </row>
    <row r="1165">
      <c r="B1165" s="9" t="s">
        <v>2</v>
      </c>
      <c r="C1165" s="9" t="s">
        <v>3</v>
      </c>
      <c r="D1165" s="9" t="s">
        <v>4</v>
      </c>
      <c r="E1165" s="9" t="s">
        <v>5</v>
      </c>
      <c r="F1165" s="9" t="s">
        <v>6</v>
      </c>
      <c r="G1165" s="10"/>
      <c r="H1165" s="11"/>
    </row>
    <row r="1166">
      <c r="B1166" s="12">
        <v>1.0</v>
      </c>
      <c r="C1166" s="13"/>
      <c r="D1166" s="12"/>
      <c r="E1166" s="12"/>
      <c r="F1166" s="12"/>
      <c r="G1166" s="14" t="s">
        <v>7</v>
      </c>
      <c r="H1166" s="15">
        <f>H1123 - SUMIF(F1166:F1175, "SR A/C - HDFC", E1166:E1175)-SUMIF(F1192:F1194, "SR A/C - HDFC", E1192:E1194)-SUMIF(F1186:F1188, "SR A/C - HDFC", E1186:E1188)+SUMIF(F1180:F1182, "SR A/C - HDFC", E1180:E1182)+SUMIF(F1198:F1203, "SR A/C - HDFC", E1198:E1203)</f>
        <v>3303.73</v>
      </c>
    </row>
    <row r="1167">
      <c r="B1167" s="12">
        <v>2.0</v>
      </c>
      <c r="C1167" s="12"/>
      <c r="D1167" s="12"/>
      <c r="E1167" s="12"/>
      <c r="F1167" s="12"/>
      <c r="G1167" s="14" t="s">
        <v>8</v>
      </c>
      <c r="H1167" s="15">
        <f>H1124 - SUMIF(F1166:F1175, "DP A/C - Salary", E1166:E1175)-SUMIF(F1192:F1194, "DP A/C - Salary", E1192:E1194)-SUMIF(F1186:F1188, "DP A/C - Salary", E1186:E1188)+SUMIF(F1180:F1182, "DP A/C - Salary", E1180:E1182)+SUMIF(F1198:F1203, "DP A/C - Salary", E1198:E1203)</f>
        <v>5928</v>
      </c>
    </row>
    <row r="1168">
      <c r="B1168" s="12">
        <v>3.0</v>
      </c>
      <c r="C1168" s="12"/>
      <c r="D1168" s="12"/>
      <c r="E1168" s="12"/>
      <c r="F1168" s="12"/>
      <c r="G1168" s="14" t="s">
        <v>9</v>
      </c>
      <c r="H1168" s="15">
        <f>H1125 - SUMIF(F1166:F1175, "SR CASH", E1166:E1175)-SUMIF(F1192:F1194, "SR CASH", E1192:E1194)-SUMIF(F1186:F1188, "SR CASH", E1186:E1188)+SUMIF(F1180:F1182, "SR CASH", E1180:E1182)+SUMIF(F1198:F1203, "SR CASH", E1198:E1203)</f>
        <v>1633</v>
      </c>
    </row>
    <row r="1169">
      <c r="B1169" s="12">
        <v>4.0</v>
      </c>
      <c r="C1169" s="12"/>
      <c r="D1169" s="12"/>
      <c r="E1169" s="12"/>
      <c r="F1169" s="12"/>
      <c r="G1169" s="14" t="s">
        <v>10</v>
      </c>
      <c r="H1169" s="15">
        <f>H1126 - SUMIF(F1166:F1175, "DP CASH", E1166:E1175)-SUMIF(F1192:F1194, "DP CASH", E1192:E1194)-SUMIF(F1186:F1188, "DP CASH", E1186:E1188)+SUMIF(F1180:F1182, "DP CASH", E1180:E1182)+SUMIF(F1198:F1203, "DP CASH", E1198:E1203)</f>
        <v>839</v>
      </c>
    </row>
    <row r="1170">
      <c r="B1170" s="12">
        <v>5.0</v>
      </c>
      <c r="C1170" s="12"/>
      <c r="D1170" s="12"/>
      <c r="E1170" s="12"/>
      <c r="F1170" s="12"/>
      <c r="G1170" s="14" t="s">
        <v>11</v>
      </c>
      <c r="H1170" s="15">
        <f>H1127 - SUMIF(F1166:F1175, "SR A/C - TDCC", E1166:E1175)-SUMIF(F1192:F1194, "SR A/C - TDCC", E1192:E1194)-SUMIF(F1186:F1188, "SR A/C - TDCC", E1186:E1188)+SUMIF(F1180:F1182, "SR A/C - TDCC", E1180:E1182)+SUMIF(F1198:F1203, "SR A/C - TDCC", E1198:E1203)</f>
        <v>106373.4</v>
      </c>
    </row>
    <row r="1171">
      <c r="B1171" s="12">
        <v>6.0</v>
      </c>
      <c r="C1171" s="12"/>
      <c r="D1171" s="12"/>
      <c r="E1171" s="12"/>
      <c r="F1171" s="12"/>
      <c r="G1171" s="14" t="s">
        <v>12</v>
      </c>
      <c r="H1171" s="15">
        <f>H1128 - SUMIF(F1166:F1175, "DP A/C - IPPB", E1166:E1175)-SUMIF(F1192:F1194, "DP A/C - IPPB", E1192:E1194)-SUMIF(F1186:F1188, "DP A/C - IPPB", E1186:E1188)+SUMIF(F1180:F1182, "DP A/C - IPPB", E1180:E1182)+SUMIF(F1198:F1203, "DP A/C - IPPB", E1198:E1203)</f>
        <v>50</v>
      </c>
    </row>
    <row r="1172">
      <c r="B1172" s="12">
        <v>7.0</v>
      </c>
      <c r="C1172" s="12"/>
      <c r="D1172" s="12"/>
      <c r="E1172" s="12"/>
      <c r="F1172" s="12"/>
      <c r="G1172" s="16"/>
      <c r="H1172" s="5"/>
    </row>
    <row r="1173">
      <c r="B1173" s="12">
        <v>8.0</v>
      </c>
      <c r="C1173" s="12"/>
      <c r="D1173" s="12"/>
      <c r="E1173" s="12"/>
      <c r="F1173" s="12"/>
      <c r="G1173" s="17" t="s">
        <v>13</v>
      </c>
      <c r="H1173" s="5"/>
    </row>
    <row r="1174">
      <c r="B1174" s="12">
        <v>9.0</v>
      </c>
      <c r="C1174" s="12"/>
      <c r="D1174" s="12"/>
      <c r="E1174" s="12"/>
      <c r="F1174" s="12"/>
      <c r="G1174" s="18">
        <f>E1176+G1131</f>
        <v>0</v>
      </c>
      <c r="H1174" s="5"/>
    </row>
    <row r="1175">
      <c r="B1175" s="12">
        <v>10.0</v>
      </c>
      <c r="C1175" s="12"/>
      <c r="D1175" s="12"/>
      <c r="E1175" s="12"/>
      <c r="F1175" s="12"/>
      <c r="G1175" s="19" t="s">
        <v>14</v>
      </c>
      <c r="H1175" s="5"/>
    </row>
    <row r="1176">
      <c r="B1176" s="20" t="s">
        <v>15</v>
      </c>
      <c r="C1176" s="4"/>
      <c r="D1176" s="5"/>
      <c r="E1176" s="9">
        <f>SUM(E1166:E1175)</f>
        <v>0</v>
      </c>
      <c r="F1176" s="12"/>
      <c r="G1176" s="16">
        <f>E1183+G1133</f>
        <v>0</v>
      </c>
      <c r="H1176" s="5"/>
    </row>
    <row r="1177">
      <c r="B1177" s="16"/>
      <c r="C1177" s="4"/>
      <c r="D1177" s="4"/>
      <c r="E1177" s="4"/>
      <c r="F1177" s="5"/>
      <c r="G1177" s="21" t="s">
        <v>16</v>
      </c>
      <c r="H1177" s="5"/>
      <c r="I1177" s="1"/>
    </row>
    <row r="1178">
      <c r="B1178" s="22" t="s">
        <v>17</v>
      </c>
      <c r="C1178" s="4"/>
      <c r="D1178" s="4"/>
      <c r="E1178" s="4"/>
      <c r="F1178" s="5"/>
      <c r="G1178" s="16">
        <f>E1189+G1135-SUMIF(C1180:C1182,"Reimbursement",E1180:E1182)</f>
        <v>0</v>
      </c>
      <c r="H1178" s="5"/>
    </row>
    <row r="1179">
      <c r="B1179" s="9" t="s">
        <v>2</v>
      </c>
      <c r="C1179" s="23" t="s">
        <v>18</v>
      </c>
      <c r="D1179" s="20" t="s">
        <v>4</v>
      </c>
      <c r="E1179" s="9" t="s">
        <v>5</v>
      </c>
      <c r="F1179" s="9" t="s">
        <v>6</v>
      </c>
      <c r="G1179" s="24" t="s">
        <v>19</v>
      </c>
      <c r="H1179" s="5"/>
    </row>
    <row r="1180">
      <c r="B1180" s="12">
        <v>1.0</v>
      </c>
      <c r="C1180" s="28"/>
      <c r="D1180" s="12"/>
      <c r="E1180" s="12"/>
      <c r="F1180" s="12"/>
      <c r="G1180" s="26">
        <f>E1195+G1137</f>
        <v>0</v>
      </c>
      <c r="H1180" s="5"/>
    </row>
    <row r="1181">
      <c r="B1181" s="12">
        <v>2.0</v>
      </c>
      <c r="C1181" s="28"/>
      <c r="D1181" s="12"/>
      <c r="E1181" s="12"/>
      <c r="F1181" s="12"/>
      <c r="G1181" s="27"/>
      <c r="H1181" s="8"/>
    </row>
    <row r="1182">
      <c r="B1182" s="12">
        <v>3.0</v>
      </c>
      <c r="C1182" s="28"/>
      <c r="D1182" s="12"/>
      <c r="E1182" s="12"/>
      <c r="F1182" s="12"/>
      <c r="G1182" s="29"/>
      <c r="H1182" s="30"/>
    </row>
    <row r="1183">
      <c r="B1183" s="20" t="s">
        <v>15</v>
      </c>
      <c r="C1183" s="4"/>
      <c r="D1183" s="5"/>
      <c r="E1183" s="9">
        <f>SUM(E1180:E1182)</f>
        <v>0</v>
      </c>
      <c r="F1183" s="12"/>
      <c r="G1183" s="29"/>
      <c r="H1183" s="30"/>
    </row>
    <row r="1184">
      <c r="B1184" s="31" t="s">
        <v>20</v>
      </c>
      <c r="C1184" s="4"/>
      <c r="D1184" s="4"/>
      <c r="E1184" s="4"/>
      <c r="F1184" s="5"/>
      <c r="G1184" s="29"/>
      <c r="H1184" s="30"/>
    </row>
    <row r="1185">
      <c r="B1185" s="9" t="s">
        <v>2</v>
      </c>
      <c r="C1185" s="23" t="s">
        <v>21</v>
      </c>
      <c r="D1185" s="20" t="s">
        <v>4</v>
      </c>
      <c r="E1185" s="9" t="s">
        <v>5</v>
      </c>
      <c r="F1185" s="9" t="s">
        <v>6</v>
      </c>
      <c r="G1185" s="29"/>
      <c r="H1185" s="30"/>
    </row>
    <row r="1186">
      <c r="B1186" s="12">
        <v>1.0</v>
      </c>
      <c r="C1186" s="28"/>
      <c r="D1186" s="12"/>
      <c r="E1186" s="12"/>
      <c r="F1186" s="12"/>
      <c r="G1186" s="29"/>
      <c r="H1186" s="30"/>
    </row>
    <row r="1187">
      <c r="B1187" s="12">
        <v>2.0</v>
      </c>
      <c r="C1187" s="13"/>
      <c r="D1187" s="12"/>
      <c r="E1187" s="12"/>
      <c r="F1187" s="12"/>
      <c r="G1187" s="29"/>
      <c r="H1187" s="30"/>
    </row>
    <row r="1188">
      <c r="B1188" s="12">
        <v>3.0</v>
      </c>
      <c r="C1188" s="13"/>
      <c r="D1188" s="12"/>
      <c r="E1188" s="12"/>
      <c r="F1188" s="12"/>
      <c r="G1188" s="29"/>
      <c r="H1188" s="30"/>
    </row>
    <row r="1189">
      <c r="B1189" s="20" t="s">
        <v>15</v>
      </c>
      <c r="C1189" s="4"/>
      <c r="D1189" s="5"/>
      <c r="E1189" s="9">
        <f>SUM(E1186:E1188)</f>
        <v>0</v>
      </c>
      <c r="F1189" s="12"/>
      <c r="G1189" s="29"/>
      <c r="H1189" s="30"/>
    </row>
    <row r="1190">
      <c r="B1190" s="32" t="s">
        <v>22</v>
      </c>
      <c r="C1190" s="4"/>
      <c r="D1190" s="4"/>
      <c r="E1190" s="4"/>
      <c r="F1190" s="5"/>
      <c r="G1190" s="29"/>
      <c r="H1190" s="30"/>
    </row>
    <row r="1191">
      <c r="B1191" s="9" t="s">
        <v>2</v>
      </c>
      <c r="C1191" s="23" t="s">
        <v>23</v>
      </c>
      <c r="D1191" s="20" t="s">
        <v>4</v>
      </c>
      <c r="E1191" s="9" t="s">
        <v>5</v>
      </c>
      <c r="F1191" s="9" t="s">
        <v>6</v>
      </c>
      <c r="G1191" s="29"/>
      <c r="H1191" s="30"/>
    </row>
    <row r="1192">
      <c r="B1192" s="12">
        <v>1.0</v>
      </c>
      <c r="C1192" s="28"/>
      <c r="D1192" s="12"/>
      <c r="E1192" s="12"/>
      <c r="F1192" s="12"/>
      <c r="G1192" s="29"/>
      <c r="H1192" s="30"/>
    </row>
    <row r="1193">
      <c r="B1193" s="12">
        <v>2.0</v>
      </c>
      <c r="C1193" s="13"/>
      <c r="D1193" s="12"/>
      <c r="E1193" s="12"/>
      <c r="F1193" s="12"/>
      <c r="G1193" s="29"/>
      <c r="H1193" s="30"/>
    </row>
    <row r="1194">
      <c r="B1194" s="12">
        <v>3.0</v>
      </c>
      <c r="C1194" s="13"/>
      <c r="D1194" s="12"/>
      <c r="E1194" s="12"/>
      <c r="F1194" s="12"/>
      <c r="G1194" s="29"/>
      <c r="H1194" s="30"/>
    </row>
    <row r="1195">
      <c r="B1195" s="20" t="s">
        <v>15</v>
      </c>
      <c r="C1195" s="4"/>
      <c r="D1195" s="5"/>
      <c r="E1195" s="9">
        <f>SUM(E1192:E1194)</f>
        <v>0</v>
      </c>
      <c r="F1195" s="12"/>
      <c r="G1195" s="29"/>
      <c r="H1195" s="30"/>
    </row>
    <row r="1196">
      <c r="B1196" s="32" t="s">
        <v>24</v>
      </c>
      <c r="C1196" s="4"/>
      <c r="D1196" s="4"/>
      <c r="E1196" s="4"/>
      <c r="F1196" s="5"/>
      <c r="G1196" s="29"/>
      <c r="H1196" s="30"/>
    </row>
    <row r="1197">
      <c r="B1197" s="9" t="s">
        <v>2</v>
      </c>
      <c r="C1197" s="33" t="s">
        <v>25</v>
      </c>
      <c r="D1197" s="33" t="s">
        <v>26</v>
      </c>
      <c r="E1197" s="9" t="s">
        <v>5</v>
      </c>
      <c r="F1197" s="9" t="s">
        <v>6</v>
      </c>
      <c r="G1197" s="29"/>
      <c r="H1197" s="30"/>
    </row>
    <row r="1198">
      <c r="B1198" s="12">
        <v>1.0</v>
      </c>
      <c r="C1198" s="13"/>
      <c r="D1198" s="13"/>
      <c r="E1198" s="12"/>
      <c r="F1198" s="12"/>
      <c r="G1198" s="29"/>
      <c r="H1198" s="30"/>
    </row>
    <row r="1199">
      <c r="B1199" s="12">
        <v>2.0</v>
      </c>
      <c r="C1199" s="13"/>
      <c r="D1199" s="13"/>
      <c r="E1199" s="12"/>
      <c r="F1199" s="12"/>
      <c r="G1199" s="29"/>
      <c r="H1199" s="30"/>
    </row>
    <row r="1200">
      <c r="B1200" s="12">
        <v>3.0</v>
      </c>
      <c r="C1200" s="12"/>
      <c r="D1200" s="12"/>
      <c r="E1200" s="12"/>
      <c r="F1200" s="12"/>
      <c r="G1200" s="29"/>
      <c r="H1200" s="30"/>
    </row>
    <row r="1201">
      <c r="B1201" s="12">
        <v>4.0</v>
      </c>
      <c r="C1201" s="12"/>
      <c r="D1201" s="12"/>
      <c r="E1201" s="12"/>
      <c r="F1201" s="12"/>
      <c r="G1201" s="29"/>
      <c r="H1201" s="30"/>
    </row>
    <row r="1202">
      <c r="B1202" s="12">
        <v>5.0</v>
      </c>
      <c r="C1202" s="12"/>
      <c r="D1202" s="12"/>
      <c r="E1202" s="12"/>
      <c r="F1202" s="12"/>
      <c r="G1202" s="29"/>
      <c r="H1202" s="30"/>
    </row>
    <row r="1203">
      <c r="B1203" s="12">
        <v>6.0</v>
      </c>
      <c r="C1203" s="12"/>
      <c r="D1203" s="12"/>
      <c r="E1203" s="12"/>
      <c r="F1203" s="12"/>
      <c r="G1203" s="10"/>
      <c r="H1203" s="11"/>
    </row>
    <row r="1204">
      <c r="B1204" s="34"/>
    </row>
    <row r="1206">
      <c r="A1206" s="1"/>
      <c r="B1206" s="3">
        <v>45806.0</v>
      </c>
      <c r="C1206" s="4"/>
      <c r="D1206" s="4"/>
      <c r="E1206" s="4"/>
      <c r="F1206" s="4"/>
      <c r="G1206" s="4"/>
      <c r="H1206" s="5"/>
    </row>
    <row r="1207">
      <c r="B1207" s="6" t="s">
        <v>0</v>
      </c>
      <c r="C1207" s="4"/>
      <c r="D1207" s="4"/>
      <c r="E1207" s="4"/>
      <c r="F1207" s="5"/>
      <c r="G1207" s="7" t="s">
        <v>1</v>
      </c>
      <c r="H1207" s="8"/>
    </row>
    <row r="1208">
      <c r="B1208" s="9" t="s">
        <v>2</v>
      </c>
      <c r="C1208" s="9" t="s">
        <v>3</v>
      </c>
      <c r="D1208" s="9" t="s">
        <v>4</v>
      </c>
      <c r="E1208" s="9" t="s">
        <v>5</v>
      </c>
      <c r="F1208" s="9" t="s">
        <v>6</v>
      </c>
      <c r="G1208" s="10"/>
      <c r="H1208" s="11"/>
    </row>
    <row r="1209">
      <c r="B1209" s="12">
        <v>1.0</v>
      </c>
      <c r="C1209" s="13"/>
      <c r="D1209" s="12"/>
      <c r="E1209" s="12"/>
      <c r="F1209" s="12"/>
      <c r="G1209" s="14" t="s">
        <v>7</v>
      </c>
      <c r="H1209" s="15">
        <f>H1166 - SUMIF(F1209:F1218, "SR A/C - HDFC", E1209:E1218)-SUMIF(F1235:F1237, "SR A/C - HDFC", E1235:E1237)-SUMIF(F1229:F1231, "SR A/C - HDFC", E1229:E1231)+SUMIF(F1223:F1225, "SR A/C - HDFC", E1223:E1225)+SUMIF(F1241:F1246, "SR A/C - HDFC", E1241:E1246)</f>
        <v>3303.73</v>
      </c>
    </row>
    <row r="1210">
      <c r="B1210" s="12">
        <v>2.0</v>
      </c>
      <c r="C1210" s="12"/>
      <c r="D1210" s="12"/>
      <c r="E1210" s="12"/>
      <c r="F1210" s="12"/>
      <c r="G1210" s="14" t="s">
        <v>8</v>
      </c>
      <c r="H1210" s="15">
        <f>H1167 - SUMIF(F1209:F1218, "DP A/C - Salary", E1209:E1218)-SUMIF(F1235:F1237, "DP A/C - Salary", E1235:E1237)-SUMIF(F1229:F1231, "DP A/C - Salary", E1229:E1231)+SUMIF(F1223:F1225, "DP A/C - Salary", E1223:E1225)+SUMIF(F1241:F1246, "DP A/C - Salary", E1241:E1246)</f>
        <v>5928</v>
      </c>
    </row>
    <row r="1211">
      <c r="B1211" s="12">
        <v>3.0</v>
      </c>
      <c r="C1211" s="12"/>
      <c r="D1211" s="12"/>
      <c r="E1211" s="12"/>
      <c r="F1211" s="12"/>
      <c r="G1211" s="14" t="s">
        <v>9</v>
      </c>
      <c r="H1211" s="15">
        <f>H1168 - SUMIF(F1209:F1218, "SR CASH", E1209:E1218)-SUMIF(F1235:F1237, "SR CASH", E1235:E1237)-SUMIF(F1229:F1231, "SR CASH", E1229:E1231)+SUMIF(F1223:F1225, "SR CASH", E1223:E1225)+SUMIF(F1241:F1246, "SR CASH", E1241:E1246)</f>
        <v>1633</v>
      </c>
    </row>
    <row r="1212">
      <c r="B1212" s="12">
        <v>4.0</v>
      </c>
      <c r="C1212" s="12"/>
      <c r="D1212" s="12"/>
      <c r="E1212" s="12"/>
      <c r="F1212" s="12"/>
      <c r="G1212" s="14" t="s">
        <v>10</v>
      </c>
      <c r="H1212" s="15">
        <f>H1169 - SUMIF(F1209:F1218, "DP CASH", E1209:E1218)-SUMIF(F1235:F1237, "DP CASH", E1235:E1237)-SUMIF(F1229:F1231, "DP CASH", E1229:E1231)+SUMIF(F1223:F1225, "DP CASH", E1223:E1225)+SUMIF(F1241:F1246, "DP CASH", E1241:E1246)</f>
        <v>839</v>
      </c>
    </row>
    <row r="1213">
      <c r="B1213" s="12">
        <v>5.0</v>
      </c>
      <c r="C1213" s="12"/>
      <c r="D1213" s="12"/>
      <c r="E1213" s="12"/>
      <c r="F1213" s="12"/>
      <c r="G1213" s="14" t="s">
        <v>11</v>
      </c>
      <c r="H1213" s="15">
        <f>H1170 - SUMIF(F1209:F1218, "SR A/C - TDCC", E1209:E1218)-SUMIF(F1235:F1237, "SR A/C - TDCC", E1235:E1237)-SUMIF(F1229:F1231, "SR A/C - TDCC", E1229:E1231)+SUMIF(F1223:F1225, "SR A/C - TDCC", E1223:E1225)+SUMIF(F1241:F1246, "SR A/C - TDCC", E1241:E1246)</f>
        <v>106373.4</v>
      </c>
    </row>
    <row r="1214">
      <c r="B1214" s="12">
        <v>6.0</v>
      </c>
      <c r="C1214" s="12"/>
      <c r="D1214" s="12"/>
      <c r="E1214" s="12"/>
      <c r="F1214" s="12"/>
      <c r="G1214" s="14" t="s">
        <v>12</v>
      </c>
      <c r="H1214" s="15">
        <f>H1171 - SUMIF(F1209:F1218, "DP A/C - IPPB", E1209:E1218)-SUMIF(F1235:F1237, "DP A/C - IPPB", E1235:E1237)-SUMIF(F1229:F1231, "DP A/C - IPPB", E1229:E1231)+SUMIF(F1223:F1225, "DP A/C - IPPB", E1223:E1225)+SUMIF(F1241:F1246, "DP A/C - IPPB", E1241:E1246)</f>
        <v>50</v>
      </c>
    </row>
    <row r="1215">
      <c r="B1215" s="12">
        <v>7.0</v>
      </c>
      <c r="C1215" s="12"/>
      <c r="D1215" s="12"/>
      <c r="E1215" s="12"/>
      <c r="F1215" s="12"/>
      <c r="G1215" s="16"/>
      <c r="H1215" s="5"/>
    </row>
    <row r="1216">
      <c r="B1216" s="12">
        <v>8.0</v>
      </c>
      <c r="C1216" s="12"/>
      <c r="D1216" s="12"/>
      <c r="E1216" s="12"/>
      <c r="F1216" s="12"/>
      <c r="G1216" s="17" t="s">
        <v>13</v>
      </c>
      <c r="H1216" s="5"/>
    </row>
    <row r="1217">
      <c r="B1217" s="12">
        <v>9.0</v>
      </c>
      <c r="C1217" s="12"/>
      <c r="D1217" s="12"/>
      <c r="E1217" s="12"/>
      <c r="F1217" s="12"/>
      <c r="G1217" s="18">
        <f>E1219+G1174</f>
        <v>0</v>
      </c>
      <c r="H1217" s="5"/>
    </row>
    <row r="1218">
      <c r="B1218" s="12">
        <v>10.0</v>
      </c>
      <c r="C1218" s="12"/>
      <c r="D1218" s="12"/>
      <c r="E1218" s="12"/>
      <c r="F1218" s="12"/>
      <c r="G1218" s="19" t="s">
        <v>14</v>
      </c>
      <c r="H1218" s="5"/>
    </row>
    <row r="1219">
      <c r="B1219" s="20" t="s">
        <v>15</v>
      </c>
      <c r="C1219" s="4"/>
      <c r="D1219" s="5"/>
      <c r="E1219" s="9">
        <f>SUM(E1209:E1218)</f>
        <v>0</v>
      </c>
      <c r="F1219" s="12"/>
      <c r="G1219" s="16">
        <f>E1226+G1176</f>
        <v>0</v>
      </c>
      <c r="H1219" s="5"/>
    </row>
    <row r="1220">
      <c r="B1220" s="16"/>
      <c r="C1220" s="4"/>
      <c r="D1220" s="4"/>
      <c r="E1220" s="4"/>
      <c r="F1220" s="5"/>
      <c r="G1220" s="21" t="s">
        <v>16</v>
      </c>
      <c r="H1220" s="5"/>
      <c r="I1220" s="1"/>
    </row>
    <row r="1221">
      <c r="B1221" s="22" t="s">
        <v>17</v>
      </c>
      <c r="C1221" s="4"/>
      <c r="D1221" s="4"/>
      <c r="E1221" s="4"/>
      <c r="F1221" s="5"/>
      <c r="G1221" s="16">
        <f>E1232+G1178-SUMIF(C1223:C1225,"Reimbursement",E1223:E1225)</f>
        <v>0</v>
      </c>
      <c r="H1221" s="5"/>
    </row>
    <row r="1222">
      <c r="B1222" s="9" t="s">
        <v>2</v>
      </c>
      <c r="C1222" s="23" t="s">
        <v>18</v>
      </c>
      <c r="D1222" s="20" t="s">
        <v>4</v>
      </c>
      <c r="E1222" s="9" t="s">
        <v>5</v>
      </c>
      <c r="F1222" s="9" t="s">
        <v>6</v>
      </c>
      <c r="G1222" s="24" t="s">
        <v>19</v>
      </c>
      <c r="H1222" s="5"/>
    </row>
    <row r="1223">
      <c r="B1223" s="12">
        <v>1.0</v>
      </c>
      <c r="C1223" s="28"/>
      <c r="D1223" s="12"/>
      <c r="E1223" s="12"/>
      <c r="F1223" s="12"/>
      <c r="G1223" s="26">
        <f>E1238+G1180</f>
        <v>0</v>
      </c>
      <c r="H1223" s="5"/>
    </row>
    <row r="1224">
      <c r="B1224" s="12">
        <v>2.0</v>
      </c>
      <c r="C1224" s="28"/>
      <c r="D1224" s="12"/>
      <c r="E1224" s="12"/>
      <c r="F1224" s="12"/>
      <c r="G1224" s="27"/>
      <c r="H1224" s="8"/>
    </row>
    <row r="1225">
      <c r="B1225" s="12">
        <v>3.0</v>
      </c>
      <c r="C1225" s="28"/>
      <c r="D1225" s="12"/>
      <c r="E1225" s="12"/>
      <c r="F1225" s="12"/>
      <c r="G1225" s="29"/>
      <c r="H1225" s="30"/>
    </row>
    <row r="1226">
      <c r="B1226" s="20" t="s">
        <v>15</v>
      </c>
      <c r="C1226" s="4"/>
      <c r="D1226" s="5"/>
      <c r="E1226" s="9">
        <f>SUM(E1223:E1225)</f>
        <v>0</v>
      </c>
      <c r="F1226" s="12"/>
      <c r="G1226" s="29"/>
      <c r="H1226" s="30"/>
    </row>
    <row r="1227">
      <c r="B1227" s="31" t="s">
        <v>20</v>
      </c>
      <c r="C1227" s="4"/>
      <c r="D1227" s="4"/>
      <c r="E1227" s="4"/>
      <c r="F1227" s="5"/>
      <c r="G1227" s="29"/>
      <c r="H1227" s="30"/>
    </row>
    <row r="1228">
      <c r="B1228" s="9" t="s">
        <v>2</v>
      </c>
      <c r="C1228" s="23" t="s">
        <v>21</v>
      </c>
      <c r="D1228" s="20" t="s">
        <v>4</v>
      </c>
      <c r="E1228" s="9" t="s">
        <v>5</v>
      </c>
      <c r="F1228" s="9" t="s">
        <v>6</v>
      </c>
      <c r="G1228" s="29"/>
      <c r="H1228" s="30"/>
    </row>
    <row r="1229">
      <c r="B1229" s="12">
        <v>1.0</v>
      </c>
      <c r="C1229" s="28"/>
      <c r="D1229" s="12"/>
      <c r="E1229" s="12"/>
      <c r="F1229" s="12"/>
      <c r="G1229" s="29"/>
      <c r="H1229" s="30"/>
    </row>
    <row r="1230">
      <c r="B1230" s="12">
        <v>2.0</v>
      </c>
      <c r="C1230" s="13"/>
      <c r="D1230" s="12"/>
      <c r="E1230" s="12"/>
      <c r="F1230" s="12"/>
      <c r="G1230" s="29"/>
      <c r="H1230" s="30"/>
    </row>
    <row r="1231">
      <c r="B1231" s="12">
        <v>3.0</v>
      </c>
      <c r="C1231" s="13"/>
      <c r="D1231" s="12"/>
      <c r="E1231" s="12"/>
      <c r="F1231" s="12"/>
      <c r="G1231" s="29"/>
      <c r="H1231" s="30"/>
    </row>
    <row r="1232">
      <c r="B1232" s="20" t="s">
        <v>15</v>
      </c>
      <c r="C1232" s="4"/>
      <c r="D1232" s="5"/>
      <c r="E1232" s="9">
        <f>SUM(E1229:E1231)</f>
        <v>0</v>
      </c>
      <c r="F1232" s="12"/>
      <c r="G1232" s="29"/>
      <c r="H1232" s="30"/>
    </row>
    <row r="1233">
      <c r="B1233" s="32" t="s">
        <v>22</v>
      </c>
      <c r="C1233" s="4"/>
      <c r="D1233" s="4"/>
      <c r="E1233" s="4"/>
      <c r="F1233" s="5"/>
      <c r="G1233" s="29"/>
      <c r="H1233" s="30"/>
    </row>
    <row r="1234">
      <c r="B1234" s="9" t="s">
        <v>2</v>
      </c>
      <c r="C1234" s="23" t="s">
        <v>23</v>
      </c>
      <c r="D1234" s="20" t="s">
        <v>4</v>
      </c>
      <c r="E1234" s="9" t="s">
        <v>5</v>
      </c>
      <c r="F1234" s="9" t="s">
        <v>6</v>
      </c>
      <c r="G1234" s="29"/>
      <c r="H1234" s="30"/>
    </row>
    <row r="1235">
      <c r="B1235" s="12">
        <v>1.0</v>
      </c>
      <c r="C1235" s="28"/>
      <c r="D1235" s="12"/>
      <c r="E1235" s="12"/>
      <c r="F1235" s="12"/>
      <c r="G1235" s="29"/>
      <c r="H1235" s="30"/>
    </row>
    <row r="1236">
      <c r="B1236" s="12">
        <v>2.0</v>
      </c>
      <c r="C1236" s="13"/>
      <c r="D1236" s="12"/>
      <c r="E1236" s="12"/>
      <c r="F1236" s="12"/>
      <c r="G1236" s="29"/>
      <c r="H1236" s="30"/>
    </row>
    <row r="1237">
      <c r="B1237" s="12">
        <v>3.0</v>
      </c>
      <c r="C1237" s="13"/>
      <c r="D1237" s="12"/>
      <c r="E1237" s="12"/>
      <c r="F1237" s="12"/>
      <c r="G1237" s="29"/>
      <c r="H1237" s="30"/>
    </row>
    <row r="1238">
      <c r="B1238" s="20" t="s">
        <v>15</v>
      </c>
      <c r="C1238" s="4"/>
      <c r="D1238" s="5"/>
      <c r="E1238" s="9">
        <f>SUM(E1235:E1237)</f>
        <v>0</v>
      </c>
      <c r="F1238" s="12"/>
      <c r="G1238" s="29"/>
      <c r="H1238" s="30"/>
    </row>
    <row r="1239">
      <c r="B1239" s="32" t="s">
        <v>24</v>
      </c>
      <c r="C1239" s="4"/>
      <c r="D1239" s="4"/>
      <c r="E1239" s="4"/>
      <c r="F1239" s="5"/>
      <c r="G1239" s="29"/>
      <c r="H1239" s="30"/>
    </row>
    <row r="1240">
      <c r="B1240" s="9" t="s">
        <v>2</v>
      </c>
      <c r="C1240" s="33" t="s">
        <v>25</v>
      </c>
      <c r="D1240" s="33" t="s">
        <v>26</v>
      </c>
      <c r="E1240" s="9" t="s">
        <v>5</v>
      </c>
      <c r="F1240" s="9" t="s">
        <v>6</v>
      </c>
      <c r="G1240" s="29"/>
      <c r="H1240" s="30"/>
    </row>
    <row r="1241">
      <c r="B1241" s="12">
        <v>1.0</v>
      </c>
      <c r="C1241" s="13"/>
      <c r="D1241" s="13"/>
      <c r="E1241" s="12"/>
      <c r="F1241" s="12"/>
      <c r="G1241" s="29"/>
      <c r="H1241" s="30"/>
    </row>
    <row r="1242">
      <c r="B1242" s="12">
        <v>2.0</v>
      </c>
      <c r="C1242" s="13"/>
      <c r="D1242" s="13"/>
      <c r="E1242" s="12"/>
      <c r="F1242" s="12"/>
      <c r="G1242" s="29"/>
      <c r="H1242" s="30"/>
    </row>
    <row r="1243">
      <c r="B1243" s="12">
        <v>3.0</v>
      </c>
      <c r="C1243" s="12"/>
      <c r="D1243" s="12"/>
      <c r="E1243" s="12"/>
      <c r="F1243" s="12"/>
      <c r="G1243" s="29"/>
      <c r="H1243" s="30"/>
    </row>
    <row r="1244">
      <c r="B1244" s="12">
        <v>4.0</v>
      </c>
      <c r="C1244" s="12"/>
      <c r="D1244" s="12"/>
      <c r="E1244" s="12"/>
      <c r="F1244" s="12"/>
      <c r="G1244" s="29"/>
      <c r="H1244" s="30"/>
    </row>
    <row r="1245">
      <c r="B1245" s="12">
        <v>5.0</v>
      </c>
      <c r="C1245" s="12"/>
      <c r="D1245" s="12"/>
      <c r="E1245" s="12"/>
      <c r="F1245" s="12"/>
      <c r="G1245" s="29"/>
      <c r="H1245" s="30"/>
    </row>
    <row r="1246">
      <c r="B1246" s="12">
        <v>6.0</v>
      </c>
      <c r="C1246" s="12"/>
      <c r="D1246" s="12"/>
      <c r="E1246" s="12"/>
      <c r="F1246" s="12"/>
      <c r="G1246" s="10"/>
      <c r="H1246" s="11"/>
    </row>
    <row r="1247">
      <c r="B1247" s="34"/>
    </row>
    <row r="1249">
      <c r="A1249" s="1"/>
      <c r="B1249" s="3">
        <v>45807.0</v>
      </c>
      <c r="C1249" s="4"/>
      <c r="D1249" s="4"/>
      <c r="E1249" s="4"/>
      <c r="F1249" s="4"/>
      <c r="G1249" s="4"/>
      <c r="H1249" s="5"/>
    </row>
    <row r="1250">
      <c r="B1250" s="6" t="s">
        <v>0</v>
      </c>
      <c r="C1250" s="4"/>
      <c r="D1250" s="4"/>
      <c r="E1250" s="4"/>
      <c r="F1250" s="5"/>
      <c r="G1250" s="7" t="s">
        <v>1</v>
      </c>
      <c r="H1250" s="8"/>
    </row>
    <row r="1251">
      <c r="B1251" s="9" t="s">
        <v>2</v>
      </c>
      <c r="C1251" s="9" t="s">
        <v>3</v>
      </c>
      <c r="D1251" s="9" t="s">
        <v>4</v>
      </c>
      <c r="E1251" s="9" t="s">
        <v>5</v>
      </c>
      <c r="F1251" s="9" t="s">
        <v>6</v>
      </c>
      <c r="G1251" s="10"/>
      <c r="H1251" s="11"/>
    </row>
    <row r="1252">
      <c r="B1252" s="12">
        <v>1.0</v>
      </c>
      <c r="C1252" s="13"/>
      <c r="D1252" s="12"/>
      <c r="E1252" s="12"/>
      <c r="F1252" s="12"/>
      <c r="G1252" s="14" t="s">
        <v>7</v>
      </c>
      <c r="H1252" s="15">
        <f>H1209 - SUMIF(F1252:F1261, "SR A/C - HDFC", E1252:E1261)-SUMIF(F1278:F1280, "SR A/C - HDFC", E1278:E1280)-SUMIF(F1272:F1274, "SR A/C - HDFC", E1272:E1274)+SUMIF(F1266:F1268, "SR A/C - HDFC", E1266:E1268)+SUMIF(F1284:F1289, "SR A/C - HDFC", E1284:E1289)</f>
        <v>3303.73</v>
      </c>
    </row>
    <row r="1253">
      <c r="B1253" s="12">
        <v>2.0</v>
      </c>
      <c r="C1253" s="12"/>
      <c r="D1253" s="12"/>
      <c r="E1253" s="12"/>
      <c r="F1253" s="12"/>
      <c r="G1253" s="14" t="s">
        <v>8</v>
      </c>
      <c r="H1253" s="15">
        <f>H1210 - SUMIF(F1252:F1261, "DP A/C - Salary", E1252:E1261)-SUMIF(F1278:F1280, "DP A/C - Salary", E1278:E1280)-SUMIF(F1272:F1274, "DP A/C - Salary", E1272:E1274)+SUMIF(F1266:F1268, "DP A/C - Salary", E1266:E1268)+SUMIF(F1284:F1289, "DP A/C - Salary", E1284:E1289)</f>
        <v>5928</v>
      </c>
    </row>
    <row r="1254">
      <c r="B1254" s="12">
        <v>3.0</v>
      </c>
      <c r="C1254" s="12"/>
      <c r="D1254" s="12"/>
      <c r="E1254" s="12"/>
      <c r="F1254" s="12"/>
      <c r="G1254" s="14" t="s">
        <v>9</v>
      </c>
      <c r="H1254" s="15">
        <f>H1211 - SUMIF(F1252:F1261, "SR CASH", E1252:E1261)-SUMIF(F1278:F1280, "SR CASH", E1278:E1280)-SUMIF(F1272:F1274, "SR CASH", E1272:E1274)+SUMIF(F1266:F1268, "SR CASH", E1266:E1268)+SUMIF(F1284:F1289, "SR CASH", E1284:E1289)</f>
        <v>1633</v>
      </c>
    </row>
    <row r="1255">
      <c r="B1255" s="12">
        <v>4.0</v>
      </c>
      <c r="C1255" s="12"/>
      <c r="D1255" s="12"/>
      <c r="E1255" s="12"/>
      <c r="F1255" s="12"/>
      <c r="G1255" s="14" t="s">
        <v>10</v>
      </c>
      <c r="H1255" s="15">
        <f>H1212 - SUMIF(F1252:F1261, "DP CASH", E1252:E1261)-SUMIF(F1278:F1280, "DP CASH", E1278:E1280)-SUMIF(F1272:F1274, "DP CASH", E1272:E1274)+SUMIF(F1266:F1268, "DP CASH", E1266:E1268)+SUMIF(F1284:F1289, "DP CASH", E1284:E1289)</f>
        <v>839</v>
      </c>
    </row>
    <row r="1256">
      <c r="B1256" s="12">
        <v>5.0</v>
      </c>
      <c r="C1256" s="12"/>
      <c r="D1256" s="12"/>
      <c r="E1256" s="12"/>
      <c r="F1256" s="12"/>
      <c r="G1256" s="14" t="s">
        <v>11</v>
      </c>
      <c r="H1256" s="15">
        <f>H1213 - SUMIF(F1252:F1261, "SR A/C - TDCC", E1252:E1261)-SUMIF(F1278:F1280, "SR A/C - TDCC", E1278:E1280)-SUMIF(F1272:F1274, "SR A/C - TDCC", E1272:E1274)+SUMIF(F1266:F1268, "SR A/C - TDCC", E1266:E1268)+SUMIF(F1284:F1289, "SR A/C - TDCC", E1284:E1289)</f>
        <v>106373.4</v>
      </c>
    </row>
    <row r="1257">
      <c r="B1257" s="12">
        <v>6.0</v>
      </c>
      <c r="C1257" s="12"/>
      <c r="D1257" s="12"/>
      <c r="E1257" s="12"/>
      <c r="F1257" s="12"/>
      <c r="G1257" s="14" t="s">
        <v>12</v>
      </c>
      <c r="H1257" s="15">
        <f>H1214 - SUMIF(F1252:F1261, "DP A/C - IPPB", E1252:E1261)-SUMIF(F1278:F1280, "DP A/C - IPPB", E1278:E1280)-SUMIF(F1272:F1274, "DP A/C - IPPB", E1272:E1274)+SUMIF(F1266:F1268, "DP A/C - IPPB", E1266:E1268)+SUMIF(F1284:F1289, "DP A/C - IPPB", E1284:E1289)</f>
        <v>50</v>
      </c>
    </row>
    <row r="1258">
      <c r="B1258" s="12">
        <v>7.0</v>
      </c>
      <c r="C1258" s="12"/>
      <c r="D1258" s="12"/>
      <c r="E1258" s="12"/>
      <c r="F1258" s="12"/>
      <c r="G1258" s="16"/>
      <c r="H1258" s="5"/>
    </row>
    <row r="1259">
      <c r="B1259" s="12">
        <v>8.0</v>
      </c>
      <c r="C1259" s="12"/>
      <c r="D1259" s="12"/>
      <c r="E1259" s="12"/>
      <c r="F1259" s="12"/>
      <c r="G1259" s="17" t="s">
        <v>13</v>
      </c>
      <c r="H1259" s="5"/>
    </row>
    <row r="1260">
      <c r="B1260" s="12">
        <v>9.0</v>
      </c>
      <c r="C1260" s="12"/>
      <c r="D1260" s="12"/>
      <c r="E1260" s="12"/>
      <c r="F1260" s="12"/>
      <c r="G1260" s="18">
        <f>E1262+G1217</f>
        <v>0</v>
      </c>
      <c r="H1260" s="5"/>
    </row>
    <row r="1261">
      <c r="B1261" s="12">
        <v>10.0</v>
      </c>
      <c r="C1261" s="12"/>
      <c r="D1261" s="12"/>
      <c r="E1261" s="12"/>
      <c r="F1261" s="12"/>
      <c r="G1261" s="19" t="s">
        <v>14</v>
      </c>
      <c r="H1261" s="5"/>
    </row>
    <row r="1262">
      <c r="B1262" s="20" t="s">
        <v>15</v>
      </c>
      <c r="C1262" s="4"/>
      <c r="D1262" s="5"/>
      <c r="E1262" s="9">
        <f>SUM(E1252:E1261)</f>
        <v>0</v>
      </c>
      <c r="F1262" s="12"/>
      <c r="G1262" s="16">
        <f>E1269+G1219</f>
        <v>0</v>
      </c>
      <c r="H1262" s="5"/>
    </row>
    <row r="1263">
      <c r="B1263" s="16"/>
      <c r="C1263" s="4"/>
      <c r="D1263" s="4"/>
      <c r="E1263" s="4"/>
      <c r="F1263" s="5"/>
      <c r="G1263" s="21" t="s">
        <v>16</v>
      </c>
      <c r="H1263" s="5"/>
      <c r="I1263" s="1"/>
    </row>
    <row r="1264">
      <c r="B1264" s="22" t="s">
        <v>17</v>
      </c>
      <c r="C1264" s="4"/>
      <c r="D1264" s="4"/>
      <c r="E1264" s="4"/>
      <c r="F1264" s="5"/>
      <c r="G1264" s="16">
        <f>E1275+G1221-SUMIF(C1266:C1268,"Reimbursement",E1266:E1268)</f>
        <v>0</v>
      </c>
      <c r="H1264" s="5"/>
    </row>
    <row r="1265">
      <c r="B1265" s="9" t="s">
        <v>2</v>
      </c>
      <c r="C1265" s="23" t="s">
        <v>18</v>
      </c>
      <c r="D1265" s="20" t="s">
        <v>4</v>
      </c>
      <c r="E1265" s="9" t="s">
        <v>5</v>
      </c>
      <c r="F1265" s="9" t="s">
        <v>6</v>
      </c>
      <c r="G1265" s="24" t="s">
        <v>19</v>
      </c>
      <c r="H1265" s="5"/>
    </row>
    <row r="1266">
      <c r="B1266" s="12">
        <v>1.0</v>
      </c>
      <c r="C1266" s="28"/>
      <c r="D1266" s="12"/>
      <c r="E1266" s="12"/>
      <c r="F1266" s="12"/>
      <c r="G1266" s="26">
        <f>E1281+G1223</f>
        <v>0</v>
      </c>
      <c r="H1266" s="5"/>
    </row>
    <row r="1267">
      <c r="B1267" s="12">
        <v>2.0</v>
      </c>
      <c r="C1267" s="28"/>
      <c r="D1267" s="12"/>
      <c r="E1267" s="12"/>
      <c r="F1267" s="12"/>
      <c r="G1267" s="27"/>
      <c r="H1267" s="8"/>
    </row>
    <row r="1268">
      <c r="B1268" s="12">
        <v>3.0</v>
      </c>
      <c r="C1268" s="28"/>
      <c r="D1268" s="12"/>
      <c r="E1268" s="12"/>
      <c r="F1268" s="12"/>
      <c r="G1268" s="29"/>
      <c r="H1268" s="30"/>
    </row>
    <row r="1269">
      <c r="B1269" s="20" t="s">
        <v>15</v>
      </c>
      <c r="C1269" s="4"/>
      <c r="D1269" s="5"/>
      <c r="E1269" s="9">
        <f>SUM(E1266:E1268)</f>
        <v>0</v>
      </c>
      <c r="F1269" s="12"/>
      <c r="G1269" s="29"/>
      <c r="H1269" s="30"/>
    </row>
    <row r="1270">
      <c r="B1270" s="31" t="s">
        <v>20</v>
      </c>
      <c r="C1270" s="4"/>
      <c r="D1270" s="4"/>
      <c r="E1270" s="4"/>
      <c r="F1270" s="5"/>
      <c r="G1270" s="29"/>
      <c r="H1270" s="30"/>
    </row>
    <row r="1271">
      <c r="B1271" s="9" t="s">
        <v>2</v>
      </c>
      <c r="C1271" s="23" t="s">
        <v>21</v>
      </c>
      <c r="D1271" s="20" t="s">
        <v>4</v>
      </c>
      <c r="E1271" s="9" t="s">
        <v>5</v>
      </c>
      <c r="F1271" s="9" t="s">
        <v>6</v>
      </c>
      <c r="G1271" s="29"/>
      <c r="H1271" s="30"/>
    </row>
    <row r="1272">
      <c r="B1272" s="12">
        <v>1.0</v>
      </c>
      <c r="C1272" s="28"/>
      <c r="D1272" s="12"/>
      <c r="E1272" s="12"/>
      <c r="F1272" s="12"/>
      <c r="G1272" s="29"/>
      <c r="H1272" s="30"/>
    </row>
    <row r="1273">
      <c r="B1273" s="12">
        <v>2.0</v>
      </c>
      <c r="C1273" s="13"/>
      <c r="D1273" s="12"/>
      <c r="E1273" s="12"/>
      <c r="F1273" s="12"/>
      <c r="G1273" s="29"/>
      <c r="H1273" s="30"/>
    </row>
    <row r="1274">
      <c r="B1274" s="12">
        <v>3.0</v>
      </c>
      <c r="C1274" s="13"/>
      <c r="D1274" s="12"/>
      <c r="E1274" s="12"/>
      <c r="F1274" s="12"/>
      <c r="G1274" s="29"/>
      <c r="H1274" s="30"/>
    </row>
    <row r="1275">
      <c r="B1275" s="20" t="s">
        <v>15</v>
      </c>
      <c r="C1275" s="4"/>
      <c r="D1275" s="5"/>
      <c r="E1275" s="9">
        <f>SUM(E1272:E1274)</f>
        <v>0</v>
      </c>
      <c r="F1275" s="12"/>
      <c r="G1275" s="29"/>
      <c r="H1275" s="30"/>
    </row>
    <row r="1276">
      <c r="B1276" s="32" t="s">
        <v>22</v>
      </c>
      <c r="C1276" s="4"/>
      <c r="D1276" s="4"/>
      <c r="E1276" s="4"/>
      <c r="F1276" s="5"/>
      <c r="G1276" s="29"/>
      <c r="H1276" s="30"/>
    </row>
    <row r="1277">
      <c r="B1277" s="9" t="s">
        <v>2</v>
      </c>
      <c r="C1277" s="23" t="s">
        <v>23</v>
      </c>
      <c r="D1277" s="20" t="s">
        <v>4</v>
      </c>
      <c r="E1277" s="9" t="s">
        <v>5</v>
      </c>
      <c r="F1277" s="9" t="s">
        <v>6</v>
      </c>
      <c r="G1277" s="29"/>
      <c r="H1277" s="30"/>
    </row>
    <row r="1278">
      <c r="B1278" s="12">
        <v>1.0</v>
      </c>
      <c r="C1278" s="28"/>
      <c r="D1278" s="12"/>
      <c r="E1278" s="12"/>
      <c r="F1278" s="12"/>
      <c r="G1278" s="29"/>
      <c r="H1278" s="30"/>
    </row>
    <row r="1279">
      <c r="B1279" s="12">
        <v>2.0</v>
      </c>
      <c r="C1279" s="13"/>
      <c r="D1279" s="12"/>
      <c r="E1279" s="12"/>
      <c r="F1279" s="12"/>
      <c r="G1279" s="29"/>
      <c r="H1279" s="30"/>
    </row>
    <row r="1280">
      <c r="B1280" s="12">
        <v>3.0</v>
      </c>
      <c r="C1280" s="13"/>
      <c r="D1280" s="12"/>
      <c r="E1280" s="12"/>
      <c r="F1280" s="12"/>
      <c r="G1280" s="29"/>
      <c r="H1280" s="30"/>
    </row>
    <row r="1281">
      <c r="B1281" s="20" t="s">
        <v>15</v>
      </c>
      <c r="C1281" s="4"/>
      <c r="D1281" s="5"/>
      <c r="E1281" s="9">
        <f>SUM(E1278:E1280)</f>
        <v>0</v>
      </c>
      <c r="F1281" s="12"/>
      <c r="G1281" s="29"/>
      <c r="H1281" s="30"/>
    </row>
    <row r="1282">
      <c r="B1282" s="32" t="s">
        <v>24</v>
      </c>
      <c r="C1282" s="4"/>
      <c r="D1282" s="4"/>
      <c r="E1282" s="4"/>
      <c r="F1282" s="5"/>
      <c r="G1282" s="29"/>
      <c r="H1282" s="30"/>
    </row>
    <row r="1283">
      <c r="B1283" s="9" t="s">
        <v>2</v>
      </c>
      <c r="C1283" s="33" t="s">
        <v>25</v>
      </c>
      <c r="D1283" s="33" t="s">
        <v>26</v>
      </c>
      <c r="E1283" s="9" t="s">
        <v>5</v>
      </c>
      <c r="F1283" s="9" t="s">
        <v>6</v>
      </c>
      <c r="G1283" s="29"/>
      <c r="H1283" s="30"/>
    </row>
    <row r="1284">
      <c r="B1284" s="12">
        <v>1.0</v>
      </c>
      <c r="C1284" s="13"/>
      <c r="D1284" s="13"/>
      <c r="E1284" s="12"/>
      <c r="F1284" s="12"/>
      <c r="G1284" s="29"/>
      <c r="H1284" s="30"/>
    </row>
    <row r="1285">
      <c r="B1285" s="12">
        <v>2.0</v>
      </c>
      <c r="C1285" s="13"/>
      <c r="D1285" s="13"/>
      <c r="E1285" s="12"/>
      <c r="F1285" s="12"/>
      <c r="G1285" s="29"/>
      <c r="H1285" s="30"/>
    </row>
    <row r="1286">
      <c r="B1286" s="12">
        <v>3.0</v>
      </c>
      <c r="C1286" s="12"/>
      <c r="D1286" s="12"/>
      <c r="E1286" s="12"/>
      <c r="F1286" s="12"/>
      <c r="G1286" s="29"/>
      <c r="H1286" s="30"/>
    </row>
    <row r="1287">
      <c r="B1287" s="12">
        <v>4.0</v>
      </c>
      <c r="C1287" s="12"/>
      <c r="D1287" s="12"/>
      <c r="E1287" s="12"/>
      <c r="F1287" s="12"/>
      <c r="G1287" s="29"/>
      <c r="H1287" s="30"/>
    </row>
    <row r="1288">
      <c r="B1288" s="12">
        <v>5.0</v>
      </c>
      <c r="C1288" s="12"/>
      <c r="D1288" s="12"/>
      <c r="E1288" s="12"/>
      <c r="F1288" s="12"/>
      <c r="G1288" s="29"/>
      <c r="H1288" s="30"/>
    </row>
    <row r="1289">
      <c r="B1289" s="12">
        <v>6.0</v>
      </c>
      <c r="C1289" s="12"/>
      <c r="D1289" s="12"/>
      <c r="E1289" s="12"/>
      <c r="F1289" s="12"/>
      <c r="G1289" s="10"/>
      <c r="H1289" s="11"/>
    </row>
    <row r="1290">
      <c r="B1290" s="34"/>
    </row>
    <row r="1292">
      <c r="A1292" s="1"/>
      <c r="B1292" s="3">
        <v>45808.0</v>
      </c>
      <c r="C1292" s="4"/>
      <c r="D1292" s="4"/>
      <c r="E1292" s="4"/>
      <c r="F1292" s="4"/>
      <c r="G1292" s="4"/>
      <c r="H1292" s="5"/>
    </row>
    <row r="1293">
      <c r="B1293" s="6" t="s">
        <v>0</v>
      </c>
      <c r="C1293" s="4"/>
      <c r="D1293" s="4"/>
      <c r="E1293" s="4"/>
      <c r="F1293" s="5"/>
      <c r="G1293" s="7" t="s">
        <v>1</v>
      </c>
      <c r="H1293" s="8"/>
    </row>
    <row r="1294">
      <c r="B1294" s="9" t="s">
        <v>2</v>
      </c>
      <c r="C1294" s="9" t="s">
        <v>3</v>
      </c>
      <c r="D1294" s="9" t="s">
        <v>4</v>
      </c>
      <c r="E1294" s="9" t="s">
        <v>5</v>
      </c>
      <c r="F1294" s="9" t="s">
        <v>6</v>
      </c>
      <c r="G1294" s="10"/>
      <c r="H1294" s="11"/>
    </row>
    <row r="1295">
      <c r="B1295" s="12">
        <v>1.0</v>
      </c>
      <c r="C1295" s="13"/>
      <c r="D1295" s="12"/>
      <c r="E1295" s="12"/>
      <c r="F1295" s="12"/>
      <c r="G1295" s="14" t="s">
        <v>7</v>
      </c>
      <c r="H1295" s="15">
        <f>H1252 - SUMIF(F1295:F1304, "SR A/C - HDFC", E1295:E1304)-SUMIF(F1321:F1323, "SR A/C - HDFC", E1321:E1323)-SUMIF(F1315:F1317, "SR A/C - HDFC", E1315:E1317)+SUMIF(F1309:F1311, "SR A/C - HDFC", E1309:E1311)+SUMIF(F1327:F1332, "SR A/C - HDFC", E1327:E1332)</f>
        <v>3303.73</v>
      </c>
    </row>
    <row r="1296">
      <c r="B1296" s="12">
        <v>2.0</v>
      </c>
      <c r="C1296" s="12"/>
      <c r="D1296" s="12"/>
      <c r="E1296" s="12"/>
      <c r="F1296" s="12"/>
      <c r="G1296" s="14" t="s">
        <v>8</v>
      </c>
      <c r="H1296" s="15">
        <f>H1253 - SUMIF(F1295:F1304, "DP A/C - Salary", E1295:E1304)-SUMIF(F1321:F1323, "DP A/C - Salary", E1321:E1323)-SUMIF(F1315:F1317, "DP A/C - Salary", E1315:E1317)+SUMIF(F1309:F1311, "DP A/C - Salary", E1309:E1311)+SUMIF(F1327:F1332, "DP A/C - Salary", E1327:E1332)</f>
        <v>5928</v>
      </c>
    </row>
    <row r="1297">
      <c r="B1297" s="12">
        <v>3.0</v>
      </c>
      <c r="C1297" s="12"/>
      <c r="D1297" s="12"/>
      <c r="E1297" s="12"/>
      <c r="F1297" s="12"/>
      <c r="G1297" s="14" t="s">
        <v>9</v>
      </c>
      <c r="H1297" s="15">
        <f>H1254 - SUMIF(F1295:F1304, "SR CASH", E1295:E1304)-SUMIF(F1321:F1323, "SR CASH", E1321:E1323)-SUMIF(F1315:F1317, "SR CASH", E1315:E1317)+SUMIF(F1309:F1311, "SR CASH", E1309:E1311)+SUMIF(F1327:F1332, "SR CASH", E1327:E1332)</f>
        <v>1633</v>
      </c>
    </row>
    <row r="1298">
      <c r="B1298" s="12">
        <v>4.0</v>
      </c>
      <c r="C1298" s="12"/>
      <c r="D1298" s="12"/>
      <c r="E1298" s="12"/>
      <c r="F1298" s="12"/>
      <c r="G1298" s="14" t="s">
        <v>10</v>
      </c>
      <c r="H1298" s="15">
        <f>H1255 - SUMIF(F1295:F1304, "DP CASH", E1295:E1304)-SUMIF(F1321:F1323, "DP CASH", E1321:E1323)-SUMIF(F1315:F1317, "DP CASH", E1315:E1317)+SUMIF(F1309:F1311, "DP CASH", E1309:E1311)+SUMIF(F1327:F1332, "DP CASH", E1327:E1332)</f>
        <v>839</v>
      </c>
    </row>
    <row r="1299">
      <c r="B1299" s="12">
        <v>5.0</v>
      </c>
      <c r="C1299" s="12"/>
      <c r="D1299" s="12"/>
      <c r="E1299" s="12"/>
      <c r="F1299" s="12"/>
      <c r="G1299" s="14" t="s">
        <v>11</v>
      </c>
      <c r="H1299" s="15">
        <f>H1256 - SUMIF(F1295:F1304, "SR A/C - TDCC", E1295:E1304)-SUMIF(F1321:F1323, "SR A/C - TDCC", E1321:E1323)-SUMIF(F1315:F1317, "SR A/C - TDCC", E1315:E1317)+SUMIF(F1309:F1311, "SR A/C - TDCC", E1309:E1311)+SUMIF(F1327:F1332, "SR A/C - TDCC", E1327:E1332)</f>
        <v>106373.4</v>
      </c>
    </row>
    <row r="1300">
      <c r="B1300" s="12">
        <v>6.0</v>
      </c>
      <c r="C1300" s="12"/>
      <c r="D1300" s="12"/>
      <c r="E1300" s="12"/>
      <c r="F1300" s="12"/>
      <c r="G1300" s="14" t="s">
        <v>12</v>
      </c>
      <c r="H1300" s="15">
        <f>H1257 - SUMIF(F1295:F1304, "DP A/C - IPPB", E1295:E1304)-SUMIF(F1321:F1323, "DP A/C - IPPB", E1321:E1323)-SUMIF(F1315:F1317, "DP A/C - IPPB", E1315:E1317)+SUMIF(F1309:F1311, "DP A/C - IPPB", E1309:E1311)+SUMIF(F1327:F1332, "DP A/C - IPPB", E1327:E1332)</f>
        <v>50</v>
      </c>
    </row>
    <row r="1301">
      <c r="B1301" s="12">
        <v>7.0</v>
      </c>
      <c r="C1301" s="12"/>
      <c r="D1301" s="12"/>
      <c r="E1301" s="12"/>
      <c r="F1301" s="12"/>
      <c r="G1301" s="16"/>
      <c r="H1301" s="5"/>
    </row>
    <row r="1302">
      <c r="B1302" s="12">
        <v>8.0</v>
      </c>
      <c r="C1302" s="12"/>
      <c r="D1302" s="12"/>
      <c r="E1302" s="12"/>
      <c r="F1302" s="12"/>
      <c r="G1302" s="17" t="s">
        <v>13</v>
      </c>
      <c r="H1302" s="5"/>
    </row>
    <row r="1303">
      <c r="B1303" s="12">
        <v>9.0</v>
      </c>
      <c r="C1303" s="12"/>
      <c r="D1303" s="12"/>
      <c r="E1303" s="12"/>
      <c r="F1303" s="12"/>
      <c r="G1303" s="18">
        <f>E1305+G1260</f>
        <v>0</v>
      </c>
      <c r="H1303" s="5"/>
    </row>
    <row r="1304">
      <c r="B1304" s="12">
        <v>10.0</v>
      </c>
      <c r="C1304" s="12"/>
      <c r="D1304" s="12"/>
      <c r="E1304" s="12"/>
      <c r="F1304" s="12"/>
      <c r="G1304" s="19" t="s">
        <v>14</v>
      </c>
      <c r="H1304" s="5"/>
    </row>
    <row r="1305">
      <c r="B1305" s="20" t="s">
        <v>15</v>
      </c>
      <c r="C1305" s="4"/>
      <c r="D1305" s="5"/>
      <c r="E1305" s="9">
        <f>SUM(E1295:E1304)</f>
        <v>0</v>
      </c>
      <c r="F1305" s="12"/>
      <c r="G1305" s="16">
        <f>E1312+G1262</f>
        <v>0</v>
      </c>
      <c r="H1305" s="5"/>
    </row>
    <row r="1306">
      <c r="B1306" s="16"/>
      <c r="C1306" s="4"/>
      <c r="D1306" s="4"/>
      <c r="E1306" s="4"/>
      <c r="F1306" s="5"/>
      <c r="G1306" s="21" t="s">
        <v>16</v>
      </c>
      <c r="H1306" s="5"/>
      <c r="I1306" s="1"/>
    </row>
    <row r="1307">
      <c r="B1307" s="22" t="s">
        <v>17</v>
      </c>
      <c r="C1307" s="4"/>
      <c r="D1307" s="4"/>
      <c r="E1307" s="4"/>
      <c r="F1307" s="5"/>
      <c r="G1307" s="16">
        <f>E1318+G1264-SUMIF(C1309:C1311,"Reimbursement",E1309:E1311)</f>
        <v>0</v>
      </c>
      <c r="H1307" s="5"/>
      <c r="I1307" s="1"/>
    </row>
    <row r="1308">
      <c r="B1308" s="9" t="s">
        <v>2</v>
      </c>
      <c r="C1308" s="23" t="s">
        <v>18</v>
      </c>
      <c r="D1308" s="20" t="s">
        <v>4</v>
      </c>
      <c r="E1308" s="9" t="s">
        <v>5</v>
      </c>
      <c r="F1308" s="9" t="s">
        <v>6</v>
      </c>
      <c r="G1308" s="24" t="s">
        <v>19</v>
      </c>
      <c r="H1308" s="5"/>
      <c r="I1308" s="1"/>
    </row>
    <row r="1309">
      <c r="B1309" s="12">
        <v>1.0</v>
      </c>
      <c r="C1309" s="25"/>
      <c r="D1309" s="12"/>
      <c r="E1309" s="13"/>
      <c r="F1309" s="13" t="s">
        <v>7</v>
      </c>
      <c r="G1309" s="26">
        <f>E1324+G1266</f>
        <v>0</v>
      </c>
      <c r="H1309" s="5"/>
      <c r="I1309" s="1"/>
    </row>
    <row r="1310">
      <c r="B1310" s="12">
        <v>2.0</v>
      </c>
      <c r="C1310" s="28"/>
      <c r="D1310" s="12"/>
      <c r="E1310" s="12"/>
      <c r="F1310" s="12"/>
      <c r="G1310" s="27"/>
      <c r="H1310" s="8"/>
      <c r="I1310" s="1"/>
    </row>
    <row r="1311">
      <c r="B1311" s="12">
        <v>3.0</v>
      </c>
      <c r="C1311" s="28"/>
      <c r="D1311" s="12"/>
      <c r="E1311" s="12"/>
      <c r="F1311" s="12"/>
      <c r="G1311" s="29"/>
      <c r="H1311" s="30"/>
      <c r="I1311" s="1"/>
    </row>
    <row r="1312">
      <c r="B1312" s="20" t="s">
        <v>15</v>
      </c>
      <c r="C1312" s="4"/>
      <c r="D1312" s="5"/>
      <c r="E1312" s="9">
        <f>SUM(E1309:E1311)</f>
        <v>0</v>
      </c>
      <c r="F1312" s="12"/>
      <c r="G1312" s="29"/>
      <c r="H1312" s="30"/>
      <c r="I1312" s="1"/>
    </row>
    <row r="1313">
      <c r="B1313" s="31" t="s">
        <v>20</v>
      </c>
      <c r="C1313" s="4"/>
      <c r="D1313" s="4"/>
      <c r="E1313" s="4"/>
      <c r="F1313" s="5"/>
      <c r="G1313" s="29"/>
      <c r="H1313" s="30"/>
      <c r="I1313" s="1"/>
    </row>
    <row r="1314">
      <c r="B1314" s="9" t="s">
        <v>2</v>
      </c>
      <c r="C1314" s="23" t="s">
        <v>21</v>
      </c>
      <c r="D1314" s="20" t="s">
        <v>4</v>
      </c>
      <c r="E1314" s="9" t="s">
        <v>5</v>
      </c>
      <c r="F1314" s="9" t="s">
        <v>6</v>
      </c>
      <c r="G1314" s="29"/>
      <c r="H1314" s="30"/>
      <c r="I1314" s="1"/>
    </row>
    <row r="1315">
      <c r="B1315" s="12">
        <v>1.0</v>
      </c>
      <c r="C1315" s="28"/>
      <c r="D1315" s="12"/>
      <c r="E1315" s="12"/>
      <c r="F1315" s="12"/>
      <c r="G1315" s="29"/>
      <c r="H1315" s="30"/>
      <c r="I1315" s="1"/>
    </row>
    <row r="1316">
      <c r="B1316" s="12">
        <v>2.0</v>
      </c>
      <c r="C1316" s="13"/>
      <c r="D1316" s="12"/>
      <c r="E1316" s="12"/>
      <c r="F1316" s="12"/>
      <c r="G1316" s="29"/>
      <c r="H1316" s="30"/>
      <c r="I1316" s="1"/>
    </row>
    <row r="1317">
      <c r="B1317" s="12">
        <v>3.0</v>
      </c>
      <c r="C1317" s="13"/>
      <c r="D1317" s="12"/>
      <c r="E1317" s="12"/>
      <c r="F1317" s="12"/>
      <c r="G1317" s="29"/>
      <c r="H1317" s="30"/>
      <c r="I1317" s="1"/>
    </row>
    <row r="1318">
      <c r="B1318" s="20" t="s">
        <v>15</v>
      </c>
      <c r="C1318" s="4"/>
      <c r="D1318" s="5"/>
      <c r="E1318" s="9">
        <f>SUM(E1315:E1317)</f>
        <v>0</v>
      </c>
      <c r="F1318" s="12"/>
      <c r="G1318" s="29"/>
      <c r="H1318" s="30"/>
      <c r="I1318" s="1"/>
    </row>
    <row r="1319">
      <c r="B1319" s="32" t="s">
        <v>22</v>
      </c>
      <c r="C1319" s="4"/>
      <c r="D1319" s="4"/>
      <c r="E1319" s="4"/>
      <c r="F1319" s="5"/>
      <c r="G1319" s="29"/>
      <c r="H1319" s="30"/>
      <c r="I1319" s="1"/>
    </row>
    <row r="1320">
      <c r="B1320" s="9" t="s">
        <v>2</v>
      </c>
      <c r="C1320" s="23" t="s">
        <v>23</v>
      </c>
      <c r="D1320" s="20" t="s">
        <v>4</v>
      </c>
      <c r="E1320" s="9" t="s">
        <v>5</v>
      </c>
      <c r="F1320" s="9" t="s">
        <v>6</v>
      </c>
      <c r="G1320" s="29"/>
      <c r="H1320" s="30"/>
      <c r="I1320" s="1"/>
    </row>
    <row r="1321">
      <c r="B1321" s="12">
        <v>1.0</v>
      </c>
      <c r="C1321" s="28"/>
      <c r="D1321" s="12"/>
      <c r="E1321" s="12"/>
      <c r="F1321" s="12"/>
      <c r="G1321" s="29"/>
      <c r="H1321" s="30"/>
      <c r="I1321" s="1"/>
    </row>
    <row r="1322">
      <c r="B1322" s="12">
        <v>2.0</v>
      </c>
      <c r="C1322" s="13"/>
      <c r="D1322" s="12"/>
      <c r="E1322" s="12"/>
      <c r="F1322" s="12"/>
      <c r="G1322" s="29"/>
      <c r="H1322" s="30"/>
      <c r="I1322" s="1"/>
    </row>
    <row r="1323">
      <c r="B1323" s="12">
        <v>3.0</v>
      </c>
      <c r="C1323" s="13"/>
      <c r="D1323" s="12"/>
      <c r="E1323" s="12"/>
      <c r="F1323" s="12"/>
      <c r="G1323" s="29"/>
      <c r="H1323" s="30"/>
      <c r="I1323" s="1"/>
    </row>
    <row r="1324">
      <c r="B1324" s="20" t="s">
        <v>15</v>
      </c>
      <c r="C1324" s="4"/>
      <c r="D1324" s="5"/>
      <c r="E1324" s="9">
        <f>SUM(E1321:E1323)</f>
        <v>0</v>
      </c>
      <c r="F1324" s="12"/>
      <c r="G1324" s="29"/>
      <c r="H1324" s="30"/>
      <c r="I1324" s="1"/>
    </row>
    <row r="1325">
      <c r="B1325" s="32" t="s">
        <v>24</v>
      </c>
      <c r="C1325" s="4"/>
      <c r="D1325" s="4"/>
      <c r="E1325" s="4"/>
      <c r="F1325" s="5"/>
      <c r="G1325" s="29"/>
      <c r="H1325" s="30"/>
      <c r="I1325" s="1"/>
    </row>
    <row r="1326">
      <c r="B1326" s="9" t="s">
        <v>2</v>
      </c>
      <c r="C1326" s="33" t="s">
        <v>25</v>
      </c>
      <c r="D1326" s="33" t="s">
        <v>26</v>
      </c>
      <c r="E1326" s="9" t="s">
        <v>5</v>
      </c>
      <c r="F1326" s="9" t="s">
        <v>6</v>
      </c>
      <c r="G1326" s="29"/>
      <c r="H1326" s="30"/>
      <c r="I1326" s="1"/>
    </row>
    <row r="1327">
      <c r="B1327" s="12">
        <v>1.0</v>
      </c>
      <c r="C1327" s="13"/>
      <c r="D1327" s="13"/>
      <c r="E1327" s="12"/>
      <c r="F1327" s="12"/>
      <c r="G1327" s="29"/>
      <c r="H1327" s="30"/>
      <c r="I1327" s="1"/>
    </row>
    <row r="1328">
      <c r="B1328" s="12">
        <v>2.0</v>
      </c>
      <c r="C1328" s="13"/>
      <c r="D1328" s="13"/>
      <c r="E1328" s="12"/>
      <c r="F1328" s="12"/>
      <c r="G1328" s="29"/>
      <c r="H1328" s="30"/>
      <c r="I1328" s="1"/>
    </row>
    <row r="1329">
      <c r="B1329" s="12">
        <v>3.0</v>
      </c>
      <c r="C1329" s="12"/>
      <c r="D1329" s="12"/>
      <c r="E1329" s="12"/>
      <c r="F1329" s="12"/>
      <c r="G1329" s="29"/>
      <c r="H1329" s="30"/>
      <c r="I1329" s="1"/>
    </row>
    <row r="1330">
      <c r="B1330" s="12">
        <v>4.0</v>
      </c>
      <c r="C1330" s="12"/>
      <c r="D1330" s="12"/>
      <c r="E1330" s="12"/>
      <c r="F1330" s="12"/>
      <c r="G1330" s="29"/>
      <c r="H1330" s="30"/>
      <c r="I1330" s="1"/>
    </row>
    <row r="1331">
      <c r="B1331" s="12">
        <v>5.0</v>
      </c>
      <c r="C1331" s="12"/>
      <c r="D1331" s="12"/>
      <c r="E1331" s="12"/>
      <c r="F1331" s="12"/>
      <c r="G1331" s="29"/>
      <c r="H1331" s="30"/>
      <c r="I1331" s="1"/>
    </row>
    <row r="1332">
      <c r="B1332" s="12">
        <v>6.0</v>
      </c>
      <c r="C1332" s="12"/>
      <c r="D1332" s="12"/>
      <c r="E1332" s="12"/>
      <c r="F1332" s="12"/>
      <c r="G1332" s="10"/>
      <c r="H1332" s="11"/>
      <c r="I1332" s="1"/>
    </row>
    <row r="1333">
      <c r="B1333" s="34"/>
      <c r="I1333" s="1"/>
    </row>
    <row r="1334">
      <c r="I1334" s="1"/>
    </row>
    <row r="1335">
      <c r="A1335" s="1"/>
      <c r="B1335" s="2"/>
      <c r="C1335" s="2"/>
      <c r="D1335" s="2"/>
      <c r="E1335" s="2"/>
      <c r="F1335" s="2"/>
      <c r="G1335" s="2"/>
      <c r="H1335" s="2"/>
      <c r="I1335" s="1"/>
    </row>
    <row r="1336">
      <c r="A1336" s="35"/>
    </row>
    <row r="1338">
      <c r="A1338" s="1"/>
      <c r="B1338" s="2"/>
      <c r="C1338" s="2"/>
      <c r="D1338" s="2"/>
      <c r="E1338" s="2"/>
      <c r="F1338" s="2"/>
      <c r="G1338" s="2"/>
      <c r="H1338" s="2"/>
      <c r="I1338" s="1"/>
    </row>
    <row r="1339">
      <c r="A1339" s="1"/>
      <c r="B1339" s="2"/>
      <c r="C1339" s="36" t="s">
        <v>27</v>
      </c>
      <c r="D1339" s="5"/>
      <c r="E1339" s="2"/>
      <c r="F1339" s="37" t="s">
        <v>28</v>
      </c>
      <c r="G1339" s="5"/>
      <c r="H1339" s="2"/>
      <c r="I1339" s="1"/>
    </row>
    <row r="1340">
      <c r="A1340" s="1"/>
      <c r="B1340" s="2"/>
      <c r="C1340" s="33" t="s">
        <v>29</v>
      </c>
      <c r="D1340" s="38">
        <f>SUMIF(C5:C1304, "Vehicle service", E5:E1304)</f>
        <v>0</v>
      </c>
      <c r="E1340" s="2"/>
      <c r="F1340" s="39" t="s">
        <v>30</v>
      </c>
      <c r="G1340" s="38">
        <f>SUMIF(C5:C1332, "SR Salary", E5:E1332)</f>
        <v>0</v>
      </c>
      <c r="H1340" s="2"/>
      <c r="I1340" s="1"/>
    </row>
    <row r="1341">
      <c r="A1341" s="1"/>
      <c r="B1341" s="2"/>
      <c r="C1341" s="9" t="s">
        <v>31</v>
      </c>
      <c r="D1341" s="38">
        <f>SUMIF(C5:C1304, "Car loan", E5:E1304)</f>
        <v>0</v>
      </c>
      <c r="E1341" s="2"/>
      <c r="F1341" s="39" t="s">
        <v>32</v>
      </c>
      <c r="G1341" s="38">
        <f>SUMIF(C5:C1332, "DP Salary", E5:E1332)</f>
        <v>0</v>
      </c>
      <c r="H1341" s="2"/>
      <c r="I1341" s="1"/>
    </row>
    <row r="1342">
      <c r="A1342" s="1"/>
      <c r="B1342" s="2"/>
      <c r="C1342" s="9" t="s">
        <v>33</v>
      </c>
      <c r="D1342" s="38">
        <f>SUMIF(C5:C1304, "Rental", E5:E1304)</f>
        <v>0</v>
      </c>
      <c r="E1342" s="2"/>
      <c r="F1342" s="39" t="s">
        <v>34</v>
      </c>
      <c r="G1342" s="38">
        <f>SUMIF(C5:C1332, "Commission/Bonus", E5:E1332)</f>
        <v>0</v>
      </c>
      <c r="H1342" s="2"/>
      <c r="I1342" s="1"/>
    </row>
    <row r="1343">
      <c r="A1343" s="1"/>
      <c r="B1343" s="2"/>
      <c r="C1343" s="9" t="s">
        <v>35</v>
      </c>
      <c r="D1343" s="38">
        <f>SUMIF(C5:C1304, "Water bill", E5:E1304)</f>
        <v>0</v>
      </c>
      <c r="E1343" s="2"/>
      <c r="F1343" s="39" t="s">
        <v>36</v>
      </c>
      <c r="G1343" s="38">
        <f>SUMIF(C5:C1332, "Reimbursement", E5:E1332)</f>
        <v>0</v>
      </c>
      <c r="H1343" s="2"/>
      <c r="I1343" s="1"/>
    </row>
    <row r="1344">
      <c r="A1344" s="1"/>
      <c r="B1344" s="2"/>
      <c r="C1344" s="9" t="s">
        <v>37</v>
      </c>
      <c r="D1344" s="38">
        <f>SUMIF(C5:C1304, "Electricity bill", E5:E1304)</f>
        <v>0</v>
      </c>
      <c r="E1344" s="2"/>
      <c r="F1344" s="39" t="s">
        <v>38</v>
      </c>
      <c r="G1344" s="38">
        <f>SUMIF(C5:C1332, "Bank Interest", E5:E1332)</f>
        <v>0</v>
      </c>
      <c r="H1344" s="2"/>
      <c r="I1344" s="1"/>
    </row>
    <row r="1345">
      <c r="A1345" s="1"/>
      <c r="B1345" s="2"/>
      <c r="C1345" s="9" t="s">
        <v>39</v>
      </c>
      <c r="D1345" s="38">
        <f>SUMIF(C5:C1304, "Internet bill", E5:E1304)</f>
        <v>0</v>
      </c>
      <c r="E1345" s="2"/>
      <c r="F1345" s="39" t="s">
        <v>40</v>
      </c>
      <c r="G1345" s="38">
        <f>SUMIF(C5:C1332, "Dividend", E5:E1332)</f>
        <v>0</v>
      </c>
      <c r="H1345" s="2"/>
      <c r="I1345" s="1"/>
    </row>
    <row r="1346">
      <c r="A1346" s="1"/>
      <c r="B1346" s="2"/>
      <c r="C1346" s="9" t="s">
        <v>41</v>
      </c>
      <c r="D1346" s="38">
        <f>SUMIF(C5:C1304, "Insurance", E5:E1304)</f>
        <v>0</v>
      </c>
      <c r="E1346" s="2"/>
      <c r="F1346" s="39" t="s">
        <v>42</v>
      </c>
      <c r="G1346" s="38">
        <f>SUMIF(C5:C1332, "Gift", E5:E1332)</f>
        <v>0</v>
      </c>
      <c r="H1346" s="2"/>
      <c r="I1346" s="1"/>
    </row>
    <row r="1347">
      <c r="A1347" s="1"/>
      <c r="B1347" s="2"/>
      <c r="C1347" s="9" t="s">
        <v>43</v>
      </c>
      <c r="D1347" s="38">
        <f>SUMIF(C5:C1304, "Food &amp; groceries", E5:E1304)</f>
        <v>0</v>
      </c>
      <c r="E1347" s="2"/>
      <c r="F1347" s="2"/>
      <c r="G1347" s="2"/>
      <c r="H1347" s="2"/>
      <c r="I1347" s="1"/>
    </row>
    <row r="1348">
      <c r="A1348" s="1"/>
      <c r="B1348" s="2"/>
      <c r="C1348" s="9" t="s">
        <v>44</v>
      </c>
      <c r="D1348" s="38">
        <f>SUMIF(C5:C1304, "Transportation (petrol, parking, toll)", E5:E1304)</f>
        <v>0</v>
      </c>
      <c r="E1348" s="2"/>
      <c r="F1348" s="2"/>
      <c r="G1348" s="2"/>
      <c r="H1348" s="2"/>
      <c r="I1348" s="1"/>
    </row>
    <row r="1349">
      <c r="A1349" s="1"/>
      <c r="B1349" s="2"/>
      <c r="C1349" s="9" t="s">
        <v>45</v>
      </c>
      <c r="D1349" s="38">
        <f>SUMIF(C5:C1304, "Shopping", E5:E1304)</f>
        <v>0</v>
      </c>
      <c r="E1349" s="2"/>
      <c r="F1349" s="2"/>
      <c r="G1349" s="2"/>
      <c r="H1349" s="2"/>
      <c r="I1349" s="1"/>
    </row>
    <row r="1350">
      <c r="A1350" s="1"/>
      <c r="B1350" s="2"/>
      <c r="C1350" s="9" t="s">
        <v>46</v>
      </c>
      <c r="D1350" s="38">
        <f>SUMIF(C5:C1304, "Social/ Travel", E5:E1304)</f>
        <v>0</v>
      </c>
      <c r="E1350" s="2"/>
      <c r="F1350" s="2"/>
      <c r="G1350" s="2"/>
      <c r="H1350" s="2"/>
      <c r="I1350" s="1"/>
    </row>
    <row r="1351">
      <c r="A1351" s="1"/>
      <c r="B1351" s="2"/>
      <c r="C1351" s="33" t="s">
        <v>47</v>
      </c>
      <c r="D1351" s="38">
        <f>SUMIF(C5:C1304, "Present", E5:E1304)</f>
        <v>0</v>
      </c>
      <c r="E1351" s="2"/>
      <c r="F1351" s="2"/>
      <c r="G1351" s="2"/>
      <c r="H1351" s="2"/>
      <c r="I1351" s="1"/>
    </row>
    <row r="1352">
      <c r="A1352" s="1"/>
      <c r="B1352" s="2"/>
      <c r="C1352" s="9" t="s">
        <v>48</v>
      </c>
      <c r="D1352" s="38">
        <f>SUMIF(C5:C1304, "Hospital bill", E5:E1304)</f>
        <v>0</v>
      </c>
      <c r="E1352" s="2"/>
      <c r="F1352" s="2"/>
      <c r="G1352" s="2"/>
      <c r="H1352" s="2"/>
      <c r="I1352" s="1"/>
    </row>
    <row r="1353">
      <c r="A1353" s="1"/>
      <c r="B1353" s="2"/>
      <c r="C1353" s="9" t="s">
        <v>49</v>
      </c>
      <c r="D1353" s="38">
        <f>SUMIF(C5:C1304, "Medicine bill", E5:E1304)</f>
        <v>0</v>
      </c>
      <c r="E1353" s="2"/>
      <c r="F1353" s="2"/>
      <c r="G1353" s="2"/>
      <c r="H1353" s="2"/>
      <c r="I1353" s="1"/>
    </row>
    <row r="1354">
      <c r="A1354" s="1"/>
      <c r="B1354" s="2"/>
      <c r="C1354" s="9" t="s">
        <v>50</v>
      </c>
      <c r="D1354" s="38">
        <f>SUMIF(C5:C1304, "Others", E5:E1304)</f>
        <v>0</v>
      </c>
      <c r="E1354" s="2"/>
      <c r="F1354" s="1"/>
      <c r="G1354" s="1"/>
      <c r="H1354" s="2"/>
      <c r="I1354" s="1"/>
    </row>
    <row r="1355">
      <c r="A1355" s="1"/>
      <c r="B1355" s="2"/>
      <c r="C1355" s="2"/>
      <c r="D1355" s="2"/>
      <c r="E1355" s="2"/>
      <c r="F1355" s="1"/>
      <c r="G1355" s="1"/>
      <c r="H1355" s="2"/>
      <c r="I1355" s="1"/>
    </row>
    <row r="1356">
      <c r="A1356" s="1"/>
      <c r="B1356" s="2"/>
      <c r="C1356" s="40" t="s">
        <v>51</v>
      </c>
      <c r="D1356" s="41">
        <f>SUM(D1340:D1354)</f>
        <v>0</v>
      </c>
      <c r="E1356" s="2"/>
      <c r="F1356" s="40" t="s">
        <v>51</v>
      </c>
      <c r="G1356" s="41">
        <f>SUM(G1340:G1346)</f>
        <v>0</v>
      </c>
      <c r="H1356" s="2"/>
      <c r="I1356" s="1"/>
    </row>
    <row r="1357">
      <c r="A1357" s="1"/>
      <c r="B1357" s="2"/>
      <c r="C1357" s="2"/>
      <c r="D1357" s="2"/>
      <c r="E1357" s="2"/>
      <c r="F1357" s="1"/>
      <c r="G1357" s="1"/>
      <c r="H1357" s="2"/>
      <c r="I1357" s="1"/>
    </row>
    <row r="1358">
      <c r="A1358" s="1"/>
      <c r="B1358" s="2"/>
      <c r="C1358" s="42" t="s">
        <v>52</v>
      </c>
      <c r="D1358" s="43">
        <f>G1303</f>
        <v>0</v>
      </c>
      <c r="E1358" s="1"/>
      <c r="F1358" s="42" t="s">
        <v>53</v>
      </c>
      <c r="G1358" s="43">
        <f>G1305</f>
        <v>0</v>
      </c>
      <c r="H1358" s="2"/>
      <c r="I1358" s="1"/>
    </row>
    <row r="1359">
      <c r="A1359" s="1"/>
      <c r="B1359" s="2"/>
      <c r="C1359" s="2"/>
      <c r="D1359" s="2"/>
      <c r="E1359" s="2"/>
      <c r="F1359" s="2"/>
      <c r="G1359" s="2"/>
      <c r="H1359" s="2"/>
      <c r="I1359" s="1"/>
    </row>
    <row r="1360">
      <c r="A1360" s="1"/>
      <c r="B1360" s="2"/>
      <c r="C1360" s="2"/>
      <c r="D1360" s="2"/>
      <c r="E1360" s="44"/>
      <c r="F1360" s="1"/>
      <c r="G1360" s="2"/>
      <c r="H1360" s="2"/>
      <c r="I1360" s="1"/>
    </row>
    <row r="1361">
      <c r="A1361" s="1"/>
      <c r="B1361" s="2"/>
      <c r="C1361" s="2"/>
      <c r="D1361" s="45" t="s">
        <v>54</v>
      </c>
      <c r="E1361" s="46">
        <f>G1358-D1358</f>
        <v>0</v>
      </c>
      <c r="F1361" s="2"/>
      <c r="G1361" s="2"/>
      <c r="H1361" s="2"/>
      <c r="I1361" s="1"/>
    </row>
    <row r="1362">
      <c r="A1362" s="1"/>
      <c r="B1362" s="2"/>
      <c r="C1362" s="2"/>
      <c r="D1362" s="45" t="s">
        <v>55</v>
      </c>
      <c r="E1362" s="47" t="str">
        <f>((G1358-D1358)/G1358)</f>
        <v>#DIV/0!</v>
      </c>
      <c r="F1362" s="2"/>
      <c r="G1362" s="2"/>
      <c r="H1362" s="2"/>
      <c r="I1362" s="1"/>
    </row>
    <row r="1363">
      <c r="A1363" s="1"/>
      <c r="B1363" s="2"/>
      <c r="C1363" s="2"/>
      <c r="D1363" s="2"/>
      <c r="E1363" s="2"/>
      <c r="F1363" s="2"/>
      <c r="G1363" s="2"/>
      <c r="H1363" s="2"/>
      <c r="I1363" s="1"/>
    </row>
    <row r="1364">
      <c r="A1364" s="1"/>
      <c r="B1364" s="2"/>
      <c r="C1364" s="2"/>
      <c r="D1364" s="2"/>
      <c r="E1364" s="2"/>
      <c r="F1364" s="2"/>
      <c r="G1364" s="2"/>
      <c r="H1364" s="2"/>
      <c r="I1364" s="1"/>
    </row>
    <row r="1365">
      <c r="A1365" s="1"/>
      <c r="B1365" s="2"/>
      <c r="C1365" s="2"/>
      <c r="D1365" s="2"/>
      <c r="E1365" s="2"/>
      <c r="F1365" s="2"/>
      <c r="G1365" s="2"/>
      <c r="H1365" s="2"/>
      <c r="I1365" s="1"/>
    </row>
    <row r="1366">
      <c r="A1366" s="1"/>
      <c r="B1366" s="2"/>
      <c r="C1366" s="2"/>
      <c r="D1366" s="2"/>
      <c r="E1366" s="2"/>
      <c r="F1366" s="2"/>
      <c r="G1366" s="2"/>
      <c r="H1366" s="2"/>
      <c r="I1366" s="1"/>
    </row>
    <row r="1367">
      <c r="A1367" s="1"/>
      <c r="B1367" s="2"/>
      <c r="C1367" s="2"/>
      <c r="D1367" s="2"/>
      <c r="E1367" s="2"/>
      <c r="F1367" s="2"/>
      <c r="G1367" s="2"/>
      <c r="H1367" s="2"/>
      <c r="I1367" s="1"/>
    </row>
    <row r="1368">
      <c r="A1368" s="1"/>
      <c r="B1368" s="2"/>
      <c r="C1368" s="2"/>
      <c r="D1368" s="2"/>
      <c r="E1368" s="2"/>
      <c r="F1368" s="2"/>
      <c r="G1368" s="2"/>
      <c r="H1368" s="2"/>
      <c r="I1368" s="1"/>
    </row>
    <row r="1369">
      <c r="A1369" s="1"/>
      <c r="B1369" s="2"/>
      <c r="C1369" s="2"/>
      <c r="D1369" s="2"/>
      <c r="E1369" s="2"/>
      <c r="F1369" s="2"/>
      <c r="G1369" s="2"/>
      <c r="H1369" s="2"/>
      <c r="I1369" s="1"/>
    </row>
    <row r="1370">
      <c r="A1370" s="1"/>
      <c r="B1370" s="2"/>
      <c r="C1370" s="2"/>
      <c r="D1370" s="2"/>
      <c r="E1370" s="2"/>
      <c r="F1370" s="2"/>
      <c r="G1370" s="2"/>
      <c r="H1370" s="2"/>
      <c r="I1370" s="1"/>
    </row>
    <row r="1371">
      <c r="A1371" s="1"/>
      <c r="B1371" s="2"/>
      <c r="C1371" s="2"/>
      <c r="D1371" s="2"/>
      <c r="E1371" s="2"/>
      <c r="F1371" s="2"/>
      <c r="G1371" s="2"/>
      <c r="H1371" s="2"/>
      <c r="I1371" s="1"/>
    </row>
    <row r="1372">
      <c r="A1372" s="1"/>
      <c r="B1372" s="2"/>
      <c r="C1372" s="2"/>
      <c r="D1372" s="2"/>
      <c r="E1372" s="2"/>
      <c r="F1372" s="2"/>
      <c r="G1372" s="2"/>
      <c r="H1372" s="2"/>
      <c r="I1372" s="1"/>
    </row>
    <row r="1373">
      <c r="A1373" s="1"/>
      <c r="B1373" s="2"/>
      <c r="C1373" s="2"/>
      <c r="D1373" s="2"/>
      <c r="E1373" s="2"/>
      <c r="F1373" s="2"/>
      <c r="G1373" s="2"/>
      <c r="H1373" s="2"/>
      <c r="I1373" s="1"/>
    </row>
    <row r="1374">
      <c r="A1374" s="1"/>
      <c r="B1374" s="2"/>
      <c r="C1374" s="2"/>
      <c r="D1374" s="2"/>
      <c r="E1374" s="2"/>
      <c r="F1374" s="2"/>
      <c r="G1374" s="2"/>
      <c r="H1374" s="2"/>
      <c r="I1374" s="1"/>
    </row>
    <row r="1375">
      <c r="A1375" s="1"/>
      <c r="B1375" s="2"/>
      <c r="C1375" s="2"/>
      <c r="D1375" s="2"/>
      <c r="E1375" s="2"/>
      <c r="F1375" s="2"/>
      <c r="G1375" s="2"/>
      <c r="H1375" s="2"/>
      <c r="I1375" s="1"/>
    </row>
    <row r="1376">
      <c r="A1376" s="1"/>
      <c r="B1376" s="2"/>
      <c r="C1376" s="2"/>
      <c r="D1376" s="2"/>
      <c r="E1376" s="2"/>
      <c r="F1376" s="2"/>
      <c r="G1376" s="2"/>
      <c r="H1376" s="2"/>
      <c r="I1376" s="1"/>
    </row>
    <row r="1377">
      <c r="A1377" s="1"/>
      <c r="B1377" s="2"/>
      <c r="C1377" s="2"/>
      <c r="D1377" s="2"/>
      <c r="E1377" s="2"/>
      <c r="F1377" s="2"/>
      <c r="G1377" s="2"/>
      <c r="H1377" s="2"/>
      <c r="I1377" s="1"/>
    </row>
    <row r="1378">
      <c r="A1378" s="1"/>
      <c r="B1378" s="2"/>
      <c r="C1378" s="2"/>
      <c r="D1378" s="2"/>
      <c r="E1378" s="2"/>
      <c r="F1378" s="2"/>
      <c r="G1378" s="2"/>
      <c r="H1378" s="2"/>
      <c r="I1378" s="1"/>
    </row>
    <row r="1379">
      <c r="A1379" s="1"/>
      <c r="B1379" s="2"/>
      <c r="C1379" s="2"/>
      <c r="D1379" s="2"/>
      <c r="E1379" s="2"/>
      <c r="F1379" s="2"/>
      <c r="G1379" s="2"/>
      <c r="H1379" s="2"/>
      <c r="I1379" s="1"/>
    </row>
    <row r="1380">
      <c r="A1380" s="1"/>
      <c r="B1380" s="2"/>
      <c r="C1380" s="2"/>
      <c r="D1380" s="2"/>
      <c r="E1380" s="2"/>
      <c r="F1380" s="2"/>
      <c r="G1380" s="2"/>
      <c r="H1380" s="2"/>
      <c r="I1380" s="1"/>
    </row>
    <row r="1381">
      <c r="A1381" s="1"/>
      <c r="B1381" s="2"/>
      <c r="C1381" s="2"/>
      <c r="D1381" s="2"/>
      <c r="E1381" s="2"/>
      <c r="F1381" s="2"/>
      <c r="G1381" s="2"/>
      <c r="H1381" s="2"/>
      <c r="I1381" s="1"/>
    </row>
    <row r="1382">
      <c r="A1382" s="1"/>
      <c r="B1382" s="2"/>
      <c r="C1382" s="2"/>
      <c r="D1382" s="2"/>
      <c r="E1382" s="2"/>
      <c r="F1382" s="2"/>
      <c r="G1382" s="2"/>
      <c r="H1382" s="2"/>
      <c r="I1382" s="1"/>
    </row>
    <row r="1383">
      <c r="A1383" s="1"/>
      <c r="B1383" s="2"/>
      <c r="C1383" s="2"/>
      <c r="D1383" s="2"/>
      <c r="E1383" s="2"/>
      <c r="F1383" s="2"/>
      <c r="G1383" s="2"/>
      <c r="H1383" s="2"/>
      <c r="I1383" s="1"/>
    </row>
    <row r="1384">
      <c r="A1384" s="1"/>
      <c r="B1384" s="2"/>
      <c r="C1384" s="36" t="s">
        <v>56</v>
      </c>
      <c r="D1384" s="5"/>
      <c r="E1384" s="2"/>
      <c r="F1384" s="48" t="s">
        <v>57</v>
      </c>
      <c r="H1384" s="2"/>
      <c r="I1384" s="1"/>
    </row>
    <row r="1385">
      <c r="A1385" s="1"/>
      <c r="B1385" s="2"/>
      <c r="C1385" s="42" t="s">
        <v>58</v>
      </c>
      <c r="D1385" s="25">
        <f>SUMIF(C5:C1332, "Secured Loan", E5:E1332)</f>
        <v>0</v>
      </c>
      <c r="E1385" s="2"/>
      <c r="F1385" s="42" t="s">
        <v>59</v>
      </c>
      <c r="G1385" s="25">
        <f>SUMIF(C5:C1332, "Stocks-Long Term", E5:E1332)</f>
        <v>0</v>
      </c>
      <c r="H1385" s="2"/>
      <c r="I1385" s="1"/>
    </row>
    <row r="1386">
      <c r="A1386" s="1"/>
      <c r="B1386" s="2"/>
      <c r="C1386" s="42" t="s">
        <v>60</v>
      </c>
      <c r="D1386" s="25">
        <f>SUMIF(C5:C1332, "Unsecured Loan", E5:E1332)</f>
        <v>0</v>
      </c>
      <c r="E1386" s="2"/>
      <c r="F1386" s="42" t="s">
        <v>61</v>
      </c>
      <c r="G1386" s="25">
        <f>SUMIF(C5:C1332, "Stocks-Short Term", E5:E1332)</f>
        <v>0</v>
      </c>
      <c r="H1386" s="2"/>
      <c r="I1386" s="1"/>
    </row>
    <row r="1387">
      <c r="A1387" s="1"/>
      <c r="B1387" s="2"/>
      <c r="C1387" s="44"/>
      <c r="D1387" s="44"/>
      <c r="E1387" s="2"/>
      <c r="F1387" s="42" t="s">
        <v>62</v>
      </c>
      <c r="G1387" s="25">
        <f>SUMIF(C5:C1332, "Gold", E5:E1332)</f>
        <v>0</v>
      </c>
      <c r="H1387" s="2"/>
      <c r="I1387" s="1"/>
    </row>
    <row r="1388">
      <c r="A1388" s="1"/>
      <c r="B1388" s="2"/>
      <c r="C1388" s="1"/>
      <c r="D1388" s="1"/>
      <c r="E1388" s="2"/>
      <c r="F1388" s="42" t="s">
        <v>63</v>
      </c>
      <c r="G1388" s="25">
        <f>SUMIF(C5:C1332, "RD-Savings", E5:E1332)</f>
        <v>0</v>
      </c>
      <c r="H1388" s="2"/>
      <c r="I1388" s="1"/>
    </row>
    <row r="1389">
      <c r="A1389" s="1"/>
      <c r="B1389" s="2"/>
      <c r="C1389" s="1"/>
      <c r="D1389" s="1"/>
      <c r="E1389" s="2"/>
      <c r="F1389" s="42" t="s">
        <v>64</v>
      </c>
      <c r="G1389" s="25">
        <f>SUMIF(C5:C1332, "Bonds", E5:E1332)</f>
        <v>0</v>
      </c>
      <c r="H1389" s="2"/>
      <c r="I1389" s="1"/>
    </row>
    <row r="1390">
      <c r="A1390" s="1"/>
      <c r="B1390" s="2"/>
      <c r="C1390" s="1"/>
      <c r="D1390" s="1"/>
      <c r="E1390" s="2"/>
      <c r="F1390" s="42" t="s">
        <v>65</v>
      </c>
      <c r="G1390" s="25">
        <f>SUMIF(C5:C1332, "FD", E5:E1332)</f>
        <v>0</v>
      </c>
      <c r="H1390" s="2"/>
      <c r="I1390" s="1"/>
    </row>
    <row r="1391">
      <c r="A1391" s="1"/>
      <c r="B1391" s="2"/>
      <c r="C1391" s="44"/>
      <c r="D1391" s="44"/>
      <c r="E1391" s="2"/>
      <c r="F1391" s="44"/>
      <c r="G1391" s="49"/>
      <c r="H1391" s="2"/>
      <c r="I1391" s="1"/>
    </row>
    <row r="1392">
      <c r="A1392" s="1"/>
      <c r="B1392" s="2"/>
      <c r="C1392" s="40" t="s">
        <v>51</v>
      </c>
      <c r="D1392" s="41">
        <f>SUM(D1385:D1386)-SUMIF(C19:C1317,"Reimbursement",E19:E1317)</f>
        <v>0</v>
      </c>
      <c r="E1392" s="2"/>
      <c r="F1392" s="40" t="s">
        <v>51</v>
      </c>
      <c r="G1392" s="41">
        <f>SUM(G1385:G1390)</f>
        <v>0</v>
      </c>
      <c r="H1392" s="2"/>
      <c r="I1392" s="1"/>
    </row>
    <row r="1393">
      <c r="A1393" s="1"/>
      <c r="B1393" s="2"/>
      <c r="C1393" s="2"/>
      <c r="D1393" s="2"/>
      <c r="E1393" s="2"/>
      <c r="F1393" s="2"/>
      <c r="G1393" s="2"/>
      <c r="H1393" s="2"/>
      <c r="I1393" s="1"/>
    </row>
    <row r="1394">
      <c r="A1394" s="1"/>
      <c r="B1394" s="2"/>
      <c r="C1394" s="42" t="s">
        <v>66</v>
      </c>
      <c r="D1394" s="43">
        <f>G1307</f>
        <v>0</v>
      </c>
      <c r="E1394" s="2"/>
      <c r="F1394" s="42" t="s">
        <v>67</v>
      </c>
      <c r="G1394" s="43">
        <f>G1309</f>
        <v>0</v>
      </c>
      <c r="H1394" s="2"/>
      <c r="I1394" s="1"/>
    </row>
    <row r="1395">
      <c r="A1395" s="1"/>
      <c r="B1395" s="2"/>
      <c r="C1395" s="2"/>
      <c r="D1395" s="2"/>
      <c r="E1395" s="2"/>
      <c r="F1395" s="2"/>
      <c r="G1395" s="2"/>
      <c r="H1395" s="2"/>
      <c r="I1395" s="1"/>
    </row>
    <row r="1396">
      <c r="A1396" s="1"/>
      <c r="B1396" s="2"/>
      <c r="C1396" s="2"/>
      <c r="D1396" s="2"/>
      <c r="E1396" s="2"/>
      <c r="F1396" s="2"/>
      <c r="G1396" s="2"/>
      <c r="H1396" s="2"/>
      <c r="I1396" s="1"/>
    </row>
    <row r="1397">
      <c r="A1397" s="1"/>
      <c r="B1397" s="2"/>
      <c r="C1397" s="2"/>
      <c r="D1397" s="2"/>
      <c r="E1397" s="2"/>
      <c r="F1397" s="2"/>
      <c r="G1397" s="2"/>
      <c r="H1397" s="2"/>
      <c r="I1397" s="1"/>
    </row>
    <row r="1398">
      <c r="A1398" s="1"/>
      <c r="B1398" s="2"/>
      <c r="C1398" s="2"/>
      <c r="D1398" s="2"/>
      <c r="E1398" s="2"/>
      <c r="F1398" s="2"/>
      <c r="G1398" s="2"/>
      <c r="H1398" s="2"/>
      <c r="I1398" s="1"/>
    </row>
    <row r="1399">
      <c r="A1399" s="1"/>
      <c r="B1399" s="2"/>
      <c r="C1399" s="2"/>
      <c r="D1399" s="2"/>
      <c r="E1399" s="2"/>
      <c r="F1399" s="2"/>
      <c r="G1399" s="2"/>
      <c r="H1399" s="2"/>
      <c r="I1399" s="1"/>
    </row>
    <row r="1400">
      <c r="A1400" s="1"/>
      <c r="B1400" s="2"/>
      <c r="C1400" s="2"/>
      <c r="D1400" s="2"/>
      <c r="E1400" s="2"/>
      <c r="F1400" s="2"/>
      <c r="G1400" s="2"/>
      <c r="H1400" s="2"/>
      <c r="I1400" s="1"/>
    </row>
    <row r="1401">
      <c r="A1401" s="1"/>
      <c r="B1401" s="2"/>
      <c r="C1401" s="2"/>
      <c r="D1401" s="2"/>
      <c r="E1401" s="2"/>
      <c r="F1401" s="2"/>
      <c r="G1401" s="2"/>
      <c r="H1401" s="2"/>
      <c r="I1401" s="1"/>
    </row>
    <row r="1402">
      <c r="A1402" s="1"/>
      <c r="B1402" s="2"/>
      <c r="C1402" s="2"/>
      <c r="D1402" s="2"/>
      <c r="E1402" s="2"/>
      <c r="F1402" s="2"/>
      <c r="G1402" s="2"/>
      <c r="H1402" s="2"/>
      <c r="I1402" s="1"/>
    </row>
    <row r="1403">
      <c r="A1403" s="1"/>
      <c r="B1403" s="2"/>
      <c r="C1403" s="2"/>
      <c r="D1403" s="2"/>
      <c r="E1403" s="2"/>
      <c r="F1403" s="2"/>
      <c r="G1403" s="2"/>
      <c r="H1403" s="2"/>
      <c r="I1403" s="1"/>
    </row>
    <row r="1404">
      <c r="A1404" s="1"/>
      <c r="B1404" s="2"/>
      <c r="C1404" s="2"/>
      <c r="D1404" s="2"/>
      <c r="E1404" s="2"/>
      <c r="F1404" s="2"/>
      <c r="G1404" s="2"/>
      <c r="H1404" s="2"/>
      <c r="I1404" s="1"/>
    </row>
    <row r="1405">
      <c r="A1405" s="1"/>
      <c r="B1405" s="2"/>
      <c r="C1405" s="2"/>
      <c r="D1405" s="2"/>
      <c r="E1405" s="2"/>
      <c r="F1405" s="2"/>
      <c r="G1405" s="2"/>
      <c r="H1405" s="2"/>
      <c r="I1405" s="1"/>
    </row>
    <row r="1406">
      <c r="A1406" s="1"/>
      <c r="B1406" s="2"/>
      <c r="C1406" s="2"/>
      <c r="D1406" s="2"/>
      <c r="E1406" s="2"/>
      <c r="F1406" s="2"/>
      <c r="G1406" s="2"/>
      <c r="H1406" s="2"/>
      <c r="I1406" s="1"/>
    </row>
    <row r="1407">
      <c r="A1407" s="1"/>
      <c r="B1407" s="2"/>
      <c r="C1407" s="2"/>
      <c r="D1407" s="2"/>
      <c r="E1407" s="2"/>
      <c r="F1407" s="2"/>
      <c r="G1407" s="2"/>
      <c r="H1407" s="2"/>
      <c r="I1407" s="1"/>
    </row>
    <row r="1408">
      <c r="A1408" s="1"/>
      <c r="B1408" s="2"/>
      <c r="C1408" s="2"/>
      <c r="D1408" s="2"/>
      <c r="E1408" s="2"/>
      <c r="F1408" s="2"/>
      <c r="G1408" s="2"/>
      <c r="H1408" s="2"/>
      <c r="I1408" s="1"/>
    </row>
    <row r="1409">
      <c r="A1409" s="1"/>
      <c r="B1409" s="2"/>
      <c r="C1409" s="2"/>
      <c r="D1409" s="2"/>
      <c r="E1409" s="2"/>
      <c r="F1409" s="2"/>
      <c r="G1409" s="2"/>
      <c r="H1409" s="2"/>
      <c r="I1409" s="1"/>
    </row>
    <row r="1410">
      <c r="A1410" s="1"/>
      <c r="B1410" s="2"/>
      <c r="C1410" s="2"/>
      <c r="D1410" s="2"/>
      <c r="E1410" s="2"/>
      <c r="F1410" s="2"/>
      <c r="G1410" s="2"/>
      <c r="H1410" s="2"/>
      <c r="I1410" s="1"/>
    </row>
    <row r="1411">
      <c r="A1411" s="1"/>
      <c r="B1411" s="2"/>
      <c r="C1411" s="2"/>
      <c r="D1411" s="1"/>
      <c r="E1411" s="1"/>
      <c r="F1411" s="2"/>
      <c r="G1411" s="2"/>
      <c r="H1411" s="2"/>
      <c r="I1411" s="1"/>
    </row>
    <row r="1412">
      <c r="A1412" s="1"/>
      <c r="B1412" s="2"/>
      <c r="C1412" s="2"/>
      <c r="D1412" s="1"/>
      <c r="E1412" s="1"/>
      <c r="F1412" s="2"/>
      <c r="G1412" s="2"/>
      <c r="H1412" s="2"/>
      <c r="I1412" s="1"/>
    </row>
    <row r="1413">
      <c r="A1413" s="1"/>
      <c r="B1413" s="2"/>
      <c r="C1413" s="2"/>
      <c r="D1413" s="1"/>
      <c r="E1413" s="1"/>
      <c r="F1413" s="2"/>
      <c r="G1413" s="2"/>
      <c r="H1413" s="2"/>
      <c r="I1413" s="1"/>
    </row>
    <row r="1414">
      <c r="A1414" s="1"/>
      <c r="B1414" s="2"/>
      <c r="C1414" s="2"/>
      <c r="D1414" s="1"/>
      <c r="E1414" s="1"/>
      <c r="F1414" s="2"/>
      <c r="G1414" s="2"/>
      <c r="H1414" s="2"/>
      <c r="I1414" s="1"/>
    </row>
    <row r="1415">
      <c r="A1415" s="1"/>
      <c r="B1415" s="2"/>
      <c r="C1415" s="2"/>
      <c r="D1415" s="1"/>
      <c r="E1415" s="1"/>
      <c r="F1415" s="2"/>
      <c r="G1415" s="2"/>
      <c r="H1415" s="2"/>
      <c r="I1415" s="1"/>
    </row>
    <row r="1416">
      <c r="A1416" s="1"/>
      <c r="B1416" s="2"/>
      <c r="C1416" s="2"/>
      <c r="D1416" s="1"/>
      <c r="E1416" s="1"/>
      <c r="F1416" s="2"/>
      <c r="G1416" s="2"/>
      <c r="H1416" s="2"/>
      <c r="I1416" s="1"/>
    </row>
    <row r="1417">
      <c r="A1417" s="1"/>
      <c r="B1417" s="2"/>
      <c r="C1417" s="2"/>
      <c r="D1417" s="1"/>
      <c r="E1417" s="1"/>
      <c r="F1417" s="2"/>
      <c r="G1417" s="2"/>
      <c r="H1417" s="2"/>
      <c r="I1417" s="1"/>
    </row>
    <row r="1418">
      <c r="A1418" s="1"/>
      <c r="B1418" s="2"/>
      <c r="C1418" s="2"/>
      <c r="D1418" s="1"/>
      <c r="E1418" s="1"/>
      <c r="F1418" s="2"/>
      <c r="G1418" s="2"/>
      <c r="H1418" s="2"/>
      <c r="I1418" s="1"/>
    </row>
    <row r="1419">
      <c r="A1419" s="1"/>
      <c r="B1419" s="2"/>
      <c r="C1419" s="2"/>
      <c r="D1419" s="36" t="s">
        <v>68</v>
      </c>
      <c r="E1419" s="5"/>
      <c r="F1419" s="2"/>
      <c r="G1419" s="2"/>
      <c r="H1419" s="2"/>
      <c r="I1419" s="1"/>
    </row>
    <row r="1420">
      <c r="A1420" s="1"/>
      <c r="B1420" s="2"/>
      <c r="C1420" s="2"/>
      <c r="D1420" s="50" t="s">
        <v>7</v>
      </c>
      <c r="E1420" s="15">
        <f t="shared" ref="E1420:E1425" si="1">H1295</f>
        <v>3303.73</v>
      </c>
      <c r="F1420" s="2"/>
      <c r="G1420" s="2"/>
      <c r="H1420" s="2"/>
      <c r="I1420" s="1"/>
    </row>
    <row r="1421">
      <c r="A1421" s="1"/>
      <c r="B1421" s="2"/>
      <c r="C1421" s="2"/>
      <c r="D1421" s="50" t="s">
        <v>8</v>
      </c>
      <c r="E1421" s="15">
        <f t="shared" si="1"/>
        <v>5928</v>
      </c>
      <c r="F1421" s="2"/>
      <c r="G1421" s="2"/>
      <c r="H1421" s="2"/>
      <c r="I1421" s="1"/>
    </row>
    <row r="1422">
      <c r="A1422" s="1"/>
      <c r="B1422" s="2"/>
      <c r="C1422" s="2"/>
      <c r="D1422" s="50" t="s">
        <v>9</v>
      </c>
      <c r="E1422" s="15">
        <f t="shared" si="1"/>
        <v>1633</v>
      </c>
      <c r="F1422" s="2"/>
      <c r="G1422" s="2"/>
      <c r="H1422" s="2"/>
      <c r="I1422" s="1"/>
    </row>
    <row r="1423">
      <c r="A1423" s="1"/>
      <c r="B1423" s="2"/>
      <c r="C1423" s="2"/>
      <c r="D1423" s="50" t="s">
        <v>10</v>
      </c>
      <c r="E1423" s="15">
        <f t="shared" si="1"/>
        <v>839</v>
      </c>
      <c r="F1423" s="2"/>
      <c r="G1423" s="2"/>
      <c r="H1423" s="2"/>
      <c r="I1423" s="1"/>
    </row>
    <row r="1424">
      <c r="A1424" s="1"/>
      <c r="B1424" s="2"/>
      <c r="C1424" s="2"/>
      <c r="D1424" s="50" t="s">
        <v>11</v>
      </c>
      <c r="E1424" s="15">
        <f t="shared" si="1"/>
        <v>106373.4</v>
      </c>
      <c r="F1424" s="2"/>
      <c r="G1424" s="2"/>
      <c r="H1424" s="2"/>
      <c r="I1424" s="1"/>
    </row>
    <row r="1425">
      <c r="A1425" s="1"/>
      <c r="B1425" s="2"/>
      <c r="C1425" s="2"/>
      <c r="D1425" s="50" t="s">
        <v>12</v>
      </c>
      <c r="E1425" s="15">
        <f t="shared" si="1"/>
        <v>50</v>
      </c>
      <c r="F1425" s="2"/>
      <c r="G1425" s="2"/>
      <c r="H1425" s="2"/>
      <c r="I1425" s="1"/>
    </row>
    <row r="1426">
      <c r="A1426" s="1"/>
      <c r="B1426" s="2"/>
      <c r="C1426" s="2"/>
      <c r="D1426" s="2"/>
      <c r="E1426" s="2"/>
      <c r="F1426" s="2"/>
      <c r="G1426" s="2"/>
      <c r="H1426" s="2"/>
      <c r="I1426" s="1"/>
    </row>
    <row r="1427">
      <c r="A1427" s="1"/>
      <c r="B1427" s="2"/>
      <c r="C1427" s="2"/>
      <c r="D1427" s="51" t="s">
        <v>69</v>
      </c>
      <c r="E1427" s="46">
        <f>SUM(E1420:E1425)</f>
        <v>118127.13</v>
      </c>
      <c r="F1427" s="2"/>
      <c r="G1427" s="2"/>
      <c r="H1427" s="2"/>
      <c r="I1427" s="1"/>
    </row>
    <row r="1428">
      <c r="A1428" s="1"/>
      <c r="B1428" s="2"/>
      <c r="C1428" s="2"/>
      <c r="D1428" s="2"/>
      <c r="E1428" s="2"/>
      <c r="F1428" s="2"/>
      <c r="G1428" s="2"/>
      <c r="H1428" s="2"/>
      <c r="I1428" s="1"/>
    </row>
    <row r="1429">
      <c r="A1429" s="1"/>
      <c r="B1429" s="2"/>
      <c r="C1429" s="2"/>
      <c r="D1429" s="2"/>
      <c r="E1429" s="2"/>
      <c r="F1429" s="2"/>
      <c r="G1429" s="2"/>
      <c r="H1429" s="2"/>
      <c r="I1429" s="1"/>
    </row>
    <row r="1430">
      <c r="A1430" s="1"/>
      <c r="B1430" s="2"/>
      <c r="C1430" s="2"/>
      <c r="D1430" s="2"/>
      <c r="E1430" s="2"/>
      <c r="F1430" s="2"/>
      <c r="G1430" s="2"/>
      <c r="H1430" s="2"/>
      <c r="I1430" s="1"/>
    </row>
    <row r="1431">
      <c r="A1431" s="1"/>
      <c r="B1431" s="2"/>
      <c r="C1431" s="2"/>
      <c r="D1431" s="2"/>
      <c r="E1431" s="2"/>
      <c r="F1431" s="2"/>
      <c r="G1431" s="2"/>
      <c r="H1431" s="2"/>
      <c r="I1431" s="1"/>
    </row>
    <row r="1432">
      <c r="A1432" s="1"/>
      <c r="B1432" s="2"/>
      <c r="C1432" s="2"/>
      <c r="D1432" s="2"/>
      <c r="E1432" s="2"/>
      <c r="F1432" s="2"/>
      <c r="G1432" s="2"/>
      <c r="H1432" s="2"/>
      <c r="I1432" s="1"/>
    </row>
    <row r="1433">
      <c r="A1433" s="1"/>
      <c r="B1433" s="2"/>
      <c r="C1433" s="2"/>
      <c r="D1433" s="2"/>
      <c r="E1433" s="2"/>
      <c r="F1433" s="2"/>
      <c r="G1433" s="2"/>
      <c r="H1433" s="2"/>
      <c r="I1433" s="1"/>
    </row>
    <row r="1434">
      <c r="A1434" s="1"/>
      <c r="B1434" s="2"/>
      <c r="C1434" s="2"/>
      <c r="D1434" s="2"/>
      <c r="E1434" s="2"/>
      <c r="F1434" s="2"/>
      <c r="G1434" s="2"/>
      <c r="H1434" s="2"/>
      <c r="I1434" s="1"/>
    </row>
    <row r="1435">
      <c r="A1435" s="1"/>
      <c r="B1435" s="2"/>
      <c r="C1435" s="2"/>
      <c r="D1435" s="2"/>
      <c r="E1435" s="2"/>
      <c r="F1435" s="2"/>
      <c r="G1435" s="2"/>
      <c r="H1435" s="2"/>
      <c r="I1435" s="1"/>
    </row>
    <row r="1436">
      <c r="A1436" s="1"/>
      <c r="B1436" s="2"/>
      <c r="C1436" s="2"/>
      <c r="D1436" s="2"/>
      <c r="E1436" s="2"/>
      <c r="F1436" s="2"/>
      <c r="G1436" s="2"/>
      <c r="H1436" s="2"/>
      <c r="I1436" s="1"/>
    </row>
    <row r="1437">
      <c r="A1437" s="1"/>
      <c r="B1437" s="2"/>
      <c r="C1437" s="2"/>
      <c r="D1437" s="2"/>
      <c r="E1437" s="2"/>
      <c r="F1437" s="2"/>
      <c r="G1437" s="2"/>
      <c r="H1437" s="2"/>
      <c r="I1437" s="1"/>
    </row>
    <row r="1438">
      <c r="A1438" s="1"/>
      <c r="B1438" s="2"/>
      <c r="C1438" s="2"/>
      <c r="D1438" s="2"/>
      <c r="E1438" s="2"/>
      <c r="F1438" s="2"/>
      <c r="G1438" s="2"/>
      <c r="H1438" s="2"/>
      <c r="I1438" s="1"/>
    </row>
    <row r="1439">
      <c r="A1439" s="1"/>
      <c r="B1439" s="2"/>
      <c r="C1439" s="2"/>
      <c r="D1439" s="2"/>
      <c r="E1439" s="2"/>
      <c r="F1439" s="2"/>
      <c r="G1439" s="2"/>
      <c r="H1439" s="2"/>
      <c r="I1439" s="1"/>
    </row>
    <row r="1440">
      <c r="A1440" s="1"/>
      <c r="B1440" s="2"/>
      <c r="C1440" s="2"/>
      <c r="D1440" s="2"/>
      <c r="E1440" s="2"/>
      <c r="F1440" s="2"/>
      <c r="G1440" s="2"/>
      <c r="H1440" s="2"/>
      <c r="I1440" s="1"/>
    </row>
    <row r="1441">
      <c r="A1441" s="1"/>
      <c r="B1441" s="2"/>
      <c r="C1441" s="2"/>
      <c r="D1441" s="2"/>
      <c r="E1441" s="2"/>
      <c r="F1441" s="2"/>
      <c r="G1441" s="2"/>
      <c r="H1441" s="2"/>
      <c r="I1441" s="1"/>
    </row>
    <row r="1442">
      <c r="A1442" s="1"/>
      <c r="B1442" s="2"/>
      <c r="C1442" s="2"/>
      <c r="D1442" s="2"/>
      <c r="E1442" s="2"/>
      <c r="F1442" s="2"/>
      <c r="G1442" s="2"/>
      <c r="H1442" s="2"/>
      <c r="I1442" s="1"/>
    </row>
    <row r="1443">
      <c r="A1443" s="1"/>
      <c r="B1443" s="2"/>
      <c r="C1443" s="2"/>
      <c r="D1443" s="2"/>
      <c r="E1443" s="2"/>
      <c r="F1443" s="2"/>
      <c r="G1443" s="2"/>
      <c r="H1443" s="2"/>
      <c r="I1443" s="1"/>
    </row>
    <row r="1444">
      <c r="A1444" s="1"/>
      <c r="B1444" s="2"/>
      <c r="C1444" s="2"/>
      <c r="D1444" s="2"/>
      <c r="E1444" s="2"/>
      <c r="F1444" s="2"/>
      <c r="G1444" s="2"/>
      <c r="H1444" s="2"/>
      <c r="I1444" s="1"/>
    </row>
    <row r="1445">
      <c r="A1445" s="1"/>
      <c r="B1445" s="2"/>
      <c r="C1445" s="2"/>
      <c r="D1445" s="2"/>
      <c r="E1445" s="2"/>
      <c r="F1445" s="2"/>
      <c r="G1445" s="2"/>
      <c r="H1445" s="2"/>
      <c r="I1445" s="1"/>
    </row>
    <row r="1446">
      <c r="A1446" s="1"/>
      <c r="B1446" s="2"/>
      <c r="C1446" s="2"/>
      <c r="D1446" s="2"/>
      <c r="E1446" s="2"/>
      <c r="F1446" s="2"/>
      <c r="G1446" s="2"/>
      <c r="H1446" s="2"/>
      <c r="I1446" s="1"/>
    </row>
    <row r="1447">
      <c r="A1447" s="1"/>
      <c r="B1447" s="2"/>
      <c r="C1447" s="2"/>
      <c r="D1447" s="2"/>
      <c r="E1447" s="2"/>
      <c r="F1447" s="2"/>
      <c r="G1447" s="2"/>
      <c r="H1447" s="2"/>
      <c r="I1447" s="1"/>
    </row>
    <row r="1448">
      <c r="A1448" s="1"/>
      <c r="B1448" s="2"/>
      <c r="C1448" s="2"/>
      <c r="D1448" s="2"/>
      <c r="E1448" s="2"/>
      <c r="F1448" s="2"/>
      <c r="G1448" s="2"/>
      <c r="H1448" s="2"/>
      <c r="I1448" s="1"/>
    </row>
    <row r="1449">
      <c r="A1449" s="1"/>
      <c r="B1449" s="2"/>
      <c r="C1449" s="2"/>
      <c r="D1449" s="2"/>
      <c r="E1449" s="2"/>
      <c r="F1449" s="2"/>
      <c r="G1449" s="2"/>
      <c r="H1449" s="2"/>
      <c r="I1449" s="1"/>
    </row>
    <row r="1450">
      <c r="A1450" s="1"/>
      <c r="B1450" s="2"/>
      <c r="C1450" s="2"/>
      <c r="D1450" s="2"/>
      <c r="E1450" s="2"/>
      <c r="F1450" s="2"/>
      <c r="G1450" s="2"/>
      <c r="H1450" s="2"/>
      <c r="I1450" s="1"/>
    </row>
    <row r="1451">
      <c r="A1451" s="1"/>
      <c r="B1451" s="2"/>
      <c r="C1451" s="2"/>
      <c r="D1451" s="2"/>
      <c r="E1451" s="2"/>
      <c r="F1451" s="2"/>
      <c r="G1451" s="2"/>
      <c r="H1451" s="2"/>
      <c r="I1451" s="1"/>
    </row>
    <row r="1452">
      <c r="A1452" s="1"/>
      <c r="B1452" s="2"/>
      <c r="C1452" s="2"/>
      <c r="D1452" s="2"/>
      <c r="E1452" s="2"/>
      <c r="F1452" s="2"/>
      <c r="G1452" s="2"/>
      <c r="H1452" s="2"/>
      <c r="I1452" s="1"/>
    </row>
    <row r="1453">
      <c r="A1453" s="1"/>
      <c r="B1453" s="2"/>
      <c r="C1453" s="2"/>
      <c r="D1453" s="2"/>
      <c r="E1453" s="2"/>
      <c r="F1453" s="2"/>
      <c r="G1453" s="2"/>
      <c r="H1453" s="2"/>
      <c r="I1453" s="1"/>
    </row>
    <row r="1454">
      <c r="A1454" s="1"/>
      <c r="B1454" s="2"/>
      <c r="C1454" s="2"/>
      <c r="D1454" s="2"/>
      <c r="E1454" s="2"/>
      <c r="F1454" s="2"/>
      <c r="G1454" s="2"/>
      <c r="H1454" s="2"/>
      <c r="I1454" s="1"/>
    </row>
    <row r="1455">
      <c r="A1455" s="1"/>
      <c r="B1455" s="2"/>
      <c r="C1455" s="2"/>
      <c r="D1455" s="2"/>
      <c r="E1455" s="2"/>
      <c r="F1455" s="2"/>
      <c r="G1455" s="2"/>
      <c r="H1455" s="2"/>
      <c r="I1455" s="1"/>
    </row>
    <row r="1456">
      <c r="A1456" s="1"/>
      <c r="B1456" s="2"/>
      <c r="C1456" s="2"/>
      <c r="D1456" s="2"/>
      <c r="E1456" s="2"/>
      <c r="F1456" s="2"/>
      <c r="G1456" s="2"/>
      <c r="H1456" s="2"/>
      <c r="I1456" s="1"/>
    </row>
    <row r="1457">
      <c r="A1457" s="1"/>
      <c r="B1457" s="2"/>
      <c r="C1457" s="2"/>
      <c r="D1457" s="2"/>
      <c r="E1457" s="2"/>
      <c r="F1457" s="2"/>
      <c r="G1457" s="2"/>
      <c r="H1457" s="2"/>
      <c r="I1457" s="1"/>
    </row>
    <row r="1458">
      <c r="A1458" s="1"/>
      <c r="B1458" s="2"/>
      <c r="C1458" s="2"/>
      <c r="D1458" s="2"/>
      <c r="E1458" s="2"/>
      <c r="F1458" s="2"/>
      <c r="G1458" s="2"/>
      <c r="H1458" s="2"/>
      <c r="I1458" s="1"/>
    </row>
    <row r="1459">
      <c r="A1459" s="1"/>
      <c r="B1459" s="2"/>
      <c r="C1459" s="2"/>
      <c r="D1459" s="2"/>
      <c r="E1459" s="2"/>
      <c r="F1459" s="2"/>
      <c r="G1459" s="2"/>
      <c r="H1459" s="2"/>
      <c r="I1459" s="1"/>
    </row>
    <row r="1460">
      <c r="A1460" s="1"/>
      <c r="B1460" s="2"/>
      <c r="C1460" s="2"/>
      <c r="D1460" s="2"/>
      <c r="E1460" s="2"/>
      <c r="F1460" s="2"/>
      <c r="G1460" s="2"/>
      <c r="H1460" s="2"/>
      <c r="I1460" s="1"/>
    </row>
    <row r="1461">
      <c r="A1461" s="1"/>
      <c r="B1461" s="2"/>
      <c r="C1461" s="2"/>
      <c r="D1461" s="2"/>
      <c r="E1461" s="2"/>
      <c r="F1461" s="2"/>
      <c r="G1461" s="2"/>
      <c r="H1461" s="2"/>
      <c r="I1461" s="1"/>
    </row>
    <row r="1462">
      <c r="A1462" s="1"/>
      <c r="B1462" s="2"/>
      <c r="C1462" s="2"/>
      <c r="D1462" s="2"/>
      <c r="E1462" s="2"/>
      <c r="F1462" s="2"/>
      <c r="G1462" s="2"/>
      <c r="H1462" s="2"/>
      <c r="I1462" s="1"/>
    </row>
    <row r="1463">
      <c r="A1463" s="1"/>
      <c r="B1463" s="2"/>
      <c r="C1463" s="2"/>
      <c r="D1463" s="2"/>
      <c r="E1463" s="2"/>
      <c r="F1463" s="2"/>
      <c r="G1463" s="2"/>
      <c r="H1463" s="2"/>
      <c r="I1463" s="1"/>
    </row>
    <row r="1464">
      <c r="A1464" s="1"/>
      <c r="B1464" s="2"/>
      <c r="C1464" s="2"/>
      <c r="D1464" s="2"/>
      <c r="E1464" s="2"/>
      <c r="F1464" s="2"/>
      <c r="G1464" s="2"/>
      <c r="H1464" s="2"/>
      <c r="I1464" s="1"/>
    </row>
    <row r="1465">
      <c r="A1465" s="1"/>
      <c r="B1465" s="2"/>
      <c r="C1465" s="2"/>
      <c r="D1465" s="2"/>
      <c r="E1465" s="2"/>
      <c r="F1465" s="2"/>
      <c r="G1465" s="2"/>
      <c r="H1465" s="2"/>
      <c r="I1465" s="1"/>
    </row>
    <row r="1466">
      <c r="A1466" s="1"/>
      <c r="B1466" s="2"/>
      <c r="C1466" s="2"/>
      <c r="D1466" s="2"/>
      <c r="E1466" s="2"/>
      <c r="F1466" s="2"/>
      <c r="G1466" s="2"/>
      <c r="H1466" s="2"/>
      <c r="I1466" s="1"/>
    </row>
    <row r="1467">
      <c r="A1467" s="1"/>
      <c r="B1467" s="2"/>
      <c r="C1467" s="2"/>
      <c r="D1467" s="2"/>
      <c r="E1467" s="2"/>
      <c r="F1467" s="2"/>
      <c r="G1467" s="2"/>
      <c r="H1467" s="2"/>
      <c r="I1467" s="1"/>
    </row>
    <row r="1468">
      <c r="A1468" s="1"/>
      <c r="B1468" s="2"/>
      <c r="C1468" s="2"/>
      <c r="D1468" s="2"/>
      <c r="E1468" s="2"/>
      <c r="F1468" s="2"/>
      <c r="G1468" s="2"/>
      <c r="H1468" s="2"/>
      <c r="I1468" s="1"/>
    </row>
    <row r="1469">
      <c r="A1469" s="1"/>
      <c r="B1469" s="2"/>
      <c r="C1469" s="2"/>
      <c r="D1469" s="2"/>
      <c r="E1469" s="2"/>
      <c r="F1469" s="2"/>
      <c r="G1469" s="2"/>
      <c r="H1469" s="2"/>
      <c r="I1469" s="1"/>
    </row>
    <row r="1470">
      <c r="A1470" s="1"/>
      <c r="B1470" s="2"/>
      <c r="C1470" s="2"/>
      <c r="D1470" s="2"/>
      <c r="E1470" s="2"/>
      <c r="F1470" s="2"/>
      <c r="G1470" s="2"/>
      <c r="H1470" s="2"/>
      <c r="I1470" s="1"/>
    </row>
    <row r="1471">
      <c r="A1471" s="1"/>
      <c r="B1471" s="2"/>
      <c r="C1471" s="2"/>
      <c r="D1471" s="2"/>
      <c r="E1471" s="2"/>
      <c r="F1471" s="2"/>
      <c r="G1471" s="2"/>
      <c r="H1471" s="2"/>
      <c r="I1471" s="1"/>
    </row>
    <row r="1472">
      <c r="A1472" s="1"/>
      <c r="B1472" s="2"/>
      <c r="C1472" s="2"/>
      <c r="D1472" s="2"/>
      <c r="E1472" s="2"/>
      <c r="F1472" s="2"/>
      <c r="G1472" s="2"/>
      <c r="H1472" s="2"/>
      <c r="I1472" s="1"/>
    </row>
    <row r="1473">
      <c r="A1473" s="1"/>
      <c r="B1473" s="2"/>
      <c r="C1473" s="2"/>
      <c r="D1473" s="2"/>
      <c r="E1473" s="2"/>
      <c r="F1473" s="2"/>
      <c r="G1473" s="2"/>
      <c r="H1473" s="2"/>
      <c r="I1473" s="1"/>
    </row>
    <row r="1474">
      <c r="A1474" s="1"/>
      <c r="B1474" s="2"/>
      <c r="C1474" s="2"/>
      <c r="D1474" s="2"/>
      <c r="E1474" s="2"/>
      <c r="F1474" s="2"/>
      <c r="G1474" s="2"/>
      <c r="H1474" s="2"/>
      <c r="I1474" s="1"/>
    </row>
    <row r="1475">
      <c r="A1475" s="1"/>
      <c r="B1475" s="2"/>
      <c r="C1475" s="2"/>
      <c r="D1475" s="2"/>
      <c r="E1475" s="2"/>
      <c r="F1475" s="2"/>
      <c r="G1475" s="2"/>
      <c r="H1475" s="2"/>
      <c r="I1475" s="1"/>
    </row>
    <row r="1476">
      <c r="A1476" s="1"/>
      <c r="B1476" s="2"/>
      <c r="C1476" s="2"/>
      <c r="D1476" s="2"/>
      <c r="E1476" s="2"/>
      <c r="F1476" s="2"/>
      <c r="G1476" s="2"/>
      <c r="H1476" s="2"/>
      <c r="I1476" s="1"/>
    </row>
    <row r="1477">
      <c r="A1477" s="1"/>
      <c r="B1477" s="2"/>
      <c r="C1477" s="2"/>
      <c r="D1477" s="2"/>
      <c r="E1477" s="2"/>
      <c r="F1477" s="2"/>
      <c r="G1477" s="2"/>
      <c r="H1477" s="2"/>
      <c r="I1477" s="1"/>
    </row>
    <row r="1478">
      <c r="A1478" s="1"/>
      <c r="B1478" s="2"/>
      <c r="C1478" s="2"/>
      <c r="D1478" s="2"/>
      <c r="E1478" s="2"/>
      <c r="F1478" s="2"/>
      <c r="G1478" s="2"/>
      <c r="H1478" s="2"/>
      <c r="I1478" s="1"/>
    </row>
    <row r="1479">
      <c r="A1479" s="1"/>
      <c r="B1479" s="2"/>
      <c r="C1479" s="2"/>
      <c r="D1479" s="2"/>
      <c r="E1479" s="2"/>
      <c r="F1479" s="2"/>
      <c r="G1479" s="2"/>
      <c r="H1479" s="2"/>
      <c r="I1479" s="1"/>
    </row>
    <row r="1480">
      <c r="A1480" s="1"/>
      <c r="B1480" s="2"/>
      <c r="C1480" s="2"/>
      <c r="D1480" s="2"/>
      <c r="E1480" s="2"/>
      <c r="F1480" s="2"/>
      <c r="G1480" s="2"/>
      <c r="H1480" s="2"/>
      <c r="I1480" s="1"/>
    </row>
    <row r="1481">
      <c r="A1481" s="1"/>
      <c r="B1481" s="2"/>
      <c r="C1481" s="2"/>
      <c r="D1481" s="2"/>
      <c r="E1481" s="2"/>
      <c r="F1481" s="2"/>
      <c r="G1481" s="2"/>
      <c r="H1481" s="2"/>
      <c r="I1481" s="1"/>
    </row>
    <row r="1482">
      <c r="A1482" s="1"/>
      <c r="B1482" s="2"/>
      <c r="C1482" s="2"/>
      <c r="D1482" s="2"/>
      <c r="E1482" s="2"/>
      <c r="F1482" s="2"/>
      <c r="G1482" s="2"/>
      <c r="H1482" s="2"/>
      <c r="I1482" s="1"/>
    </row>
    <row r="1483">
      <c r="A1483" s="1"/>
      <c r="B1483" s="2"/>
      <c r="C1483" s="2"/>
      <c r="D1483" s="2"/>
      <c r="E1483" s="2"/>
      <c r="F1483" s="2"/>
      <c r="G1483" s="2"/>
      <c r="H1483" s="2"/>
      <c r="I1483" s="1"/>
    </row>
    <row r="1484">
      <c r="A1484" s="1"/>
      <c r="B1484" s="2"/>
      <c r="C1484" s="2"/>
      <c r="D1484" s="2"/>
      <c r="E1484" s="2"/>
      <c r="F1484" s="2"/>
      <c r="G1484" s="2"/>
      <c r="H1484" s="2"/>
      <c r="I1484" s="1"/>
    </row>
    <row r="1485">
      <c r="A1485" s="1"/>
      <c r="B1485" s="2"/>
      <c r="C1485" s="2"/>
      <c r="D1485" s="2"/>
      <c r="E1485" s="2"/>
      <c r="F1485" s="2"/>
      <c r="G1485" s="2"/>
      <c r="H1485" s="2"/>
      <c r="I1485" s="1"/>
    </row>
    <row r="1486">
      <c r="A1486" s="1"/>
      <c r="B1486" s="2"/>
      <c r="C1486" s="2"/>
      <c r="D1486" s="2"/>
      <c r="E1486" s="2"/>
      <c r="F1486" s="2"/>
      <c r="G1486" s="2"/>
      <c r="H1486" s="2"/>
      <c r="I1486" s="1"/>
    </row>
    <row r="1487">
      <c r="A1487" s="1"/>
      <c r="B1487" s="2"/>
      <c r="C1487" s="2"/>
      <c r="D1487" s="2"/>
      <c r="E1487" s="2"/>
      <c r="F1487" s="2"/>
      <c r="G1487" s="2"/>
      <c r="H1487" s="2"/>
      <c r="I1487" s="1"/>
    </row>
    <row r="1488">
      <c r="A1488" s="1"/>
      <c r="B1488" s="2"/>
      <c r="C1488" s="2"/>
      <c r="D1488" s="2"/>
      <c r="E1488" s="2"/>
      <c r="F1488" s="2"/>
      <c r="G1488" s="2"/>
      <c r="H1488" s="2"/>
      <c r="I1488" s="1"/>
    </row>
    <row r="1489">
      <c r="A1489" s="1"/>
      <c r="B1489" s="2"/>
      <c r="C1489" s="2"/>
      <c r="D1489" s="2"/>
      <c r="E1489" s="2"/>
      <c r="F1489" s="2"/>
      <c r="G1489" s="2"/>
      <c r="H1489" s="2"/>
      <c r="I1489" s="1"/>
    </row>
    <row r="1490">
      <c r="A1490" s="1"/>
      <c r="B1490" s="2"/>
      <c r="C1490" s="2"/>
      <c r="D1490" s="2"/>
      <c r="E1490" s="2"/>
      <c r="F1490" s="2"/>
      <c r="G1490" s="2"/>
      <c r="H1490" s="2"/>
      <c r="I1490" s="1"/>
    </row>
    <row r="1491">
      <c r="A1491" s="1"/>
      <c r="B1491" s="2"/>
      <c r="C1491" s="2"/>
      <c r="D1491" s="2"/>
      <c r="E1491" s="2"/>
      <c r="F1491" s="2"/>
      <c r="G1491" s="2"/>
      <c r="H1491" s="2"/>
      <c r="I1491" s="1"/>
    </row>
    <row r="1492">
      <c r="A1492" s="1"/>
      <c r="B1492" s="2"/>
      <c r="C1492" s="2"/>
      <c r="D1492" s="2"/>
      <c r="E1492" s="2"/>
      <c r="F1492" s="2"/>
      <c r="G1492" s="2"/>
      <c r="H1492" s="2"/>
      <c r="I1492" s="1"/>
    </row>
    <row r="1493">
      <c r="A1493" s="1"/>
      <c r="B1493" s="2"/>
      <c r="C1493" s="2"/>
      <c r="D1493" s="2"/>
      <c r="E1493" s="2"/>
      <c r="F1493" s="2"/>
      <c r="G1493" s="2"/>
      <c r="H1493" s="2"/>
      <c r="I1493" s="1"/>
    </row>
    <row r="1494">
      <c r="A1494" s="1"/>
      <c r="B1494" s="2"/>
      <c r="C1494" s="2"/>
      <c r="D1494" s="2"/>
      <c r="E1494" s="2"/>
      <c r="F1494" s="2"/>
      <c r="G1494" s="2"/>
      <c r="H1494" s="2"/>
      <c r="I1494" s="1"/>
    </row>
    <row r="1495">
      <c r="A1495" s="1"/>
      <c r="B1495" s="2"/>
      <c r="C1495" s="2"/>
      <c r="D1495" s="2"/>
      <c r="E1495" s="2"/>
      <c r="F1495" s="2"/>
      <c r="G1495" s="2"/>
      <c r="H1495" s="2"/>
      <c r="I1495" s="1"/>
    </row>
    <row r="1496">
      <c r="A1496" s="1"/>
      <c r="B1496" s="2"/>
      <c r="C1496" s="2"/>
      <c r="D1496" s="2"/>
      <c r="E1496" s="2"/>
      <c r="F1496" s="2"/>
      <c r="G1496" s="2"/>
      <c r="H1496" s="2"/>
      <c r="I1496" s="1"/>
    </row>
    <row r="1497">
      <c r="A1497" s="1"/>
      <c r="B1497" s="2"/>
      <c r="C1497" s="2"/>
      <c r="D1497" s="2"/>
      <c r="E1497" s="2"/>
      <c r="F1497" s="2"/>
      <c r="G1497" s="2"/>
      <c r="H1497" s="2"/>
      <c r="I1497" s="1"/>
    </row>
    <row r="1498">
      <c r="A1498" s="1"/>
      <c r="B1498" s="2"/>
      <c r="C1498" s="2"/>
      <c r="D1498" s="2"/>
      <c r="E1498" s="2"/>
      <c r="F1498" s="2"/>
      <c r="G1498" s="2"/>
      <c r="H1498" s="2"/>
      <c r="I1498" s="1"/>
    </row>
    <row r="1499">
      <c r="A1499" s="1"/>
      <c r="B1499" s="2"/>
      <c r="C1499" s="2"/>
      <c r="D1499" s="2"/>
      <c r="E1499" s="2"/>
      <c r="F1499" s="2"/>
      <c r="G1499" s="2"/>
      <c r="H1499" s="2"/>
      <c r="I1499" s="1"/>
    </row>
    <row r="1500">
      <c r="A1500" s="1"/>
      <c r="B1500" s="2"/>
      <c r="C1500" s="2"/>
      <c r="D1500" s="2"/>
      <c r="E1500" s="2"/>
      <c r="F1500" s="2"/>
      <c r="G1500" s="2"/>
      <c r="H1500" s="2"/>
      <c r="I1500" s="1"/>
    </row>
    <row r="1501">
      <c r="A1501" s="1"/>
      <c r="B1501" s="2"/>
      <c r="C1501" s="2"/>
      <c r="D1501" s="2"/>
      <c r="E1501" s="2"/>
      <c r="F1501" s="2"/>
      <c r="G1501" s="2"/>
      <c r="H1501" s="2"/>
      <c r="I1501" s="1"/>
    </row>
    <row r="1502">
      <c r="A1502" s="1"/>
      <c r="B1502" s="2"/>
      <c r="C1502" s="2"/>
      <c r="D1502" s="2"/>
      <c r="E1502" s="2"/>
      <c r="F1502" s="2"/>
      <c r="G1502" s="2"/>
      <c r="H1502" s="2"/>
      <c r="I1502" s="1"/>
    </row>
    <row r="1503">
      <c r="A1503" s="1"/>
      <c r="B1503" s="2"/>
      <c r="C1503" s="2"/>
      <c r="D1503" s="2"/>
      <c r="E1503" s="2"/>
      <c r="F1503" s="2"/>
      <c r="G1503" s="2"/>
      <c r="H1503" s="2"/>
      <c r="I1503" s="1"/>
    </row>
  </sheetData>
  <mergeCells count="780">
    <mergeCell ref="B60:F60"/>
    <mergeCell ref="B65:D65"/>
    <mergeCell ref="B66:F66"/>
    <mergeCell ref="B71:D71"/>
    <mergeCell ref="B72:F72"/>
    <mergeCell ref="B77:D77"/>
    <mergeCell ref="B78:F78"/>
    <mergeCell ref="B238:F238"/>
    <mergeCell ref="B243:D243"/>
    <mergeCell ref="A45:A87"/>
    <mergeCell ref="A88:A130"/>
    <mergeCell ref="A131:A173"/>
    <mergeCell ref="A174:A216"/>
    <mergeCell ref="B231:F231"/>
    <mergeCell ref="B232:F232"/>
    <mergeCell ref="B250:F250"/>
    <mergeCell ref="B244:F244"/>
    <mergeCell ref="B249:D249"/>
    <mergeCell ref="B261:F261"/>
    <mergeCell ref="B273:D273"/>
    <mergeCell ref="B274:F274"/>
    <mergeCell ref="B275:F275"/>
    <mergeCell ref="B281:F281"/>
    <mergeCell ref="B280:D280"/>
    <mergeCell ref="B286:D286"/>
    <mergeCell ref="B287:F287"/>
    <mergeCell ref="B292:D292"/>
    <mergeCell ref="B293:F293"/>
    <mergeCell ref="B304:F304"/>
    <mergeCell ref="B316:D316"/>
    <mergeCell ref="B531:D531"/>
    <mergeCell ref="B532:F532"/>
    <mergeCell ref="B495:D495"/>
    <mergeCell ref="B496:F496"/>
    <mergeCell ref="B501:D501"/>
    <mergeCell ref="B502:F502"/>
    <mergeCell ref="B507:D507"/>
    <mergeCell ref="B508:F508"/>
    <mergeCell ref="B519:F519"/>
    <mergeCell ref="B317:F317"/>
    <mergeCell ref="B318:F318"/>
    <mergeCell ref="B323:D323"/>
    <mergeCell ref="B324:F324"/>
    <mergeCell ref="B329:D329"/>
    <mergeCell ref="B330:F330"/>
    <mergeCell ref="B335:D335"/>
    <mergeCell ref="B336:F336"/>
    <mergeCell ref="B347:F347"/>
    <mergeCell ref="B359:D359"/>
    <mergeCell ref="B360:F360"/>
    <mergeCell ref="B361:F361"/>
    <mergeCell ref="B366:D366"/>
    <mergeCell ref="B367:F367"/>
    <mergeCell ref="B387:H388"/>
    <mergeCell ref="B389:H389"/>
    <mergeCell ref="B430:H431"/>
    <mergeCell ref="B432:H432"/>
    <mergeCell ref="B473:H474"/>
    <mergeCell ref="B475:H475"/>
    <mergeCell ref="B516:H517"/>
    <mergeCell ref="B533:F533"/>
    <mergeCell ref="B538:D538"/>
    <mergeCell ref="B539:F539"/>
    <mergeCell ref="B544:D544"/>
    <mergeCell ref="B545:F545"/>
    <mergeCell ref="B550:D550"/>
    <mergeCell ref="B561:H561"/>
    <mergeCell ref="B562:F562"/>
    <mergeCell ref="G963:H963"/>
    <mergeCell ref="G964:H964"/>
    <mergeCell ref="G965:H965"/>
    <mergeCell ref="G966:H988"/>
    <mergeCell ref="G1000:H1000"/>
    <mergeCell ref="G1001:H1001"/>
    <mergeCell ref="G1002:H1002"/>
    <mergeCell ref="G1003:H1003"/>
    <mergeCell ref="G1007:H1007"/>
    <mergeCell ref="G1008:H1008"/>
    <mergeCell ref="G1009:H1031"/>
    <mergeCell ref="G1035:H1036"/>
    <mergeCell ref="G1043:H1043"/>
    <mergeCell ref="G1046:H1046"/>
    <mergeCell ref="G1049:H1049"/>
    <mergeCell ref="G1050:H1050"/>
    <mergeCell ref="G1051:H1051"/>
    <mergeCell ref="G1052:H1074"/>
    <mergeCell ref="B1060:D1060"/>
    <mergeCell ref="B1061:F1061"/>
    <mergeCell ref="B1066:D1066"/>
    <mergeCell ref="B1067:F1067"/>
    <mergeCell ref="B1075:H1076"/>
    <mergeCell ref="B1077:H1077"/>
    <mergeCell ref="B1078:F1078"/>
    <mergeCell ref="G1078:H1079"/>
    <mergeCell ref="G1086:H1086"/>
    <mergeCell ref="G1087:H1087"/>
    <mergeCell ref="G958:H958"/>
    <mergeCell ref="G959:H959"/>
    <mergeCell ref="B961:D961"/>
    <mergeCell ref="G961:H961"/>
    <mergeCell ref="B962:F962"/>
    <mergeCell ref="G962:H962"/>
    <mergeCell ref="B963:F963"/>
    <mergeCell ref="B968:D968"/>
    <mergeCell ref="B969:F969"/>
    <mergeCell ref="B974:D974"/>
    <mergeCell ref="B975:F975"/>
    <mergeCell ref="B980:D980"/>
    <mergeCell ref="B981:F981"/>
    <mergeCell ref="B989:H990"/>
    <mergeCell ref="B991:H991"/>
    <mergeCell ref="B992:F992"/>
    <mergeCell ref="G992:H993"/>
    <mergeCell ref="B1004:D1004"/>
    <mergeCell ref="G1004:H1004"/>
    <mergeCell ref="B1005:F1005"/>
    <mergeCell ref="G1005:H1005"/>
    <mergeCell ref="B1024:F1024"/>
    <mergeCell ref="B1032:H1033"/>
    <mergeCell ref="B1034:H1034"/>
    <mergeCell ref="B1035:F1035"/>
    <mergeCell ref="B1006:F1006"/>
    <mergeCell ref="G1006:H1006"/>
    <mergeCell ref="B1011:D1011"/>
    <mergeCell ref="B1012:F1012"/>
    <mergeCell ref="B1017:D1017"/>
    <mergeCell ref="B1018:F1018"/>
    <mergeCell ref="B1023:D1023"/>
    <mergeCell ref="I1005:I1047"/>
    <mergeCell ref="I1048:I1090"/>
    <mergeCell ref="G1088:H1088"/>
    <mergeCell ref="G1089:H1089"/>
    <mergeCell ref="B1090:D1090"/>
    <mergeCell ref="G1090:H1090"/>
    <mergeCell ref="G1044:H1044"/>
    <mergeCell ref="G1045:H1045"/>
    <mergeCell ref="B1047:D1047"/>
    <mergeCell ref="G1047:H1047"/>
    <mergeCell ref="B1048:F1048"/>
    <mergeCell ref="G1048:H1048"/>
    <mergeCell ref="B1049:F1049"/>
    <mergeCell ref="G1093:H1093"/>
    <mergeCell ref="G1094:H1094"/>
    <mergeCell ref="B1092:F1092"/>
    <mergeCell ref="B1097:D1097"/>
    <mergeCell ref="B1098:F1098"/>
    <mergeCell ref="B1103:D1103"/>
    <mergeCell ref="B1104:F1104"/>
    <mergeCell ref="B1109:D1109"/>
    <mergeCell ref="B1120:H1120"/>
    <mergeCell ref="B1121:F1121"/>
    <mergeCell ref="G1121:H1122"/>
    <mergeCell ref="G1129:H1129"/>
    <mergeCell ref="B1196:F1196"/>
    <mergeCell ref="B1204:H1205"/>
    <mergeCell ref="G1180:H1180"/>
    <mergeCell ref="G1181:H1203"/>
    <mergeCell ref="B1183:D1183"/>
    <mergeCell ref="B1184:F1184"/>
    <mergeCell ref="B1189:D1189"/>
    <mergeCell ref="B1190:F1190"/>
    <mergeCell ref="B1195:D1195"/>
    <mergeCell ref="B1110:F1110"/>
    <mergeCell ref="B1118:H1119"/>
    <mergeCell ref="B1054:D1054"/>
    <mergeCell ref="B1055:F1055"/>
    <mergeCell ref="B1091:F1091"/>
    <mergeCell ref="G1091:H1091"/>
    <mergeCell ref="I1091:I1133"/>
    <mergeCell ref="G1092:H1092"/>
    <mergeCell ref="G1095:H1117"/>
    <mergeCell ref="B1140:D1140"/>
    <mergeCell ref="B1146:D1146"/>
    <mergeCell ref="B1147:F1147"/>
    <mergeCell ref="B1152:D1152"/>
    <mergeCell ref="B1153:F1153"/>
    <mergeCell ref="B1161:H1162"/>
    <mergeCell ref="B1163:H1163"/>
    <mergeCell ref="B1164:F1164"/>
    <mergeCell ref="G1132:H1132"/>
    <mergeCell ref="B1133:D1133"/>
    <mergeCell ref="G1133:H1133"/>
    <mergeCell ref="B1134:F1134"/>
    <mergeCell ref="G1134:H1134"/>
    <mergeCell ref="B1135:F1135"/>
    <mergeCell ref="B1141:F1141"/>
    <mergeCell ref="I1134:I1176"/>
    <mergeCell ref="I1177:I1219"/>
    <mergeCell ref="G1130:H1130"/>
    <mergeCell ref="G1131:H1131"/>
    <mergeCell ref="G1135:H1135"/>
    <mergeCell ref="G1136:H1136"/>
    <mergeCell ref="G1137:H1137"/>
    <mergeCell ref="G1138:H1160"/>
    <mergeCell ref="G1175:H1175"/>
    <mergeCell ref="G1217:H1217"/>
    <mergeCell ref="G1218:H1218"/>
    <mergeCell ref="B1219:D1219"/>
    <mergeCell ref="G1219:H1219"/>
    <mergeCell ref="G1164:H1165"/>
    <mergeCell ref="G1172:H1172"/>
    <mergeCell ref="B1206:H1206"/>
    <mergeCell ref="B1207:F1207"/>
    <mergeCell ref="G1207:H1208"/>
    <mergeCell ref="G1215:H1215"/>
    <mergeCell ref="G1216:H1216"/>
    <mergeCell ref="G1264:H1264"/>
    <mergeCell ref="G1265:H1265"/>
    <mergeCell ref="G1266:H1266"/>
    <mergeCell ref="G1267:H1289"/>
    <mergeCell ref="B1275:D1275"/>
    <mergeCell ref="B1276:F1276"/>
    <mergeCell ref="B1281:D1281"/>
    <mergeCell ref="B1282:F1282"/>
    <mergeCell ref="B1290:H1291"/>
    <mergeCell ref="B1292:H1292"/>
    <mergeCell ref="B1293:F1293"/>
    <mergeCell ref="G1293:H1294"/>
    <mergeCell ref="G1301:H1301"/>
    <mergeCell ref="G1302:H1302"/>
    <mergeCell ref="G1173:H1173"/>
    <mergeCell ref="G1174:H1174"/>
    <mergeCell ref="B1176:D1176"/>
    <mergeCell ref="G1176:H1176"/>
    <mergeCell ref="B1177:F1177"/>
    <mergeCell ref="G1177:H1177"/>
    <mergeCell ref="B1178:F1178"/>
    <mergeCell ref="B1238:D1238"/>
    <mergeCell ref="B1239:F1239"/>
    <mergeCell ref="B1247:H1248"/>
    <mergeCell ref="B1249:H1249"/>
    <mergeCell ref="B1250:F1250"/>
    <mergeCell ref="B1220:F1220"/>
    <mergeCell ref="G1220:H1220"/>
    <mergeCell ref="B1221:F1221"/>
    <mergeCell ref="B1226:D1226"/>
    <mergeCell ref="B1227:F1227"/>
    <mergeCell ref="B1232:D1232"/>
    <mergeCell ref="B1233:F1233"/>
    <mergeCell ref="G1250:H1251"/>
    <mergeCell ref="G1258:H1258"/>
    <mergeCell ref="I1220:I1262"/>
    <mergeCell ref="I1263:I1305"/>
    <mergeCell ref="G1178:H1178"/>
    <mergeCell ref="G1179:H1179"/>
    <mergeCell ref="G1221:H1221"/>
    <mergeCell ref="G1222:H1222"/>
    <mergeCell ref="G1223:H1223"/>
    <mergeCell ref="G1224:H1246"/>
    <mergeCell ref="G1261:H1261"/>
    <mergeCell ref="G1303:H1303"/>
    <mergeCell ref="G1304:H1304"/>
    <mergeCell ref="B1305:D1305"/>
    <mergeCell ref="G1305:H1305"/>
    <mergeCell ref="G20:H42"/>
    <mergeCell ref="B45:H45"/>
    <mergeCell ref="G99:H99"/>
    <mergeCell ref="G100:H100"/>
    <mergeCell ref="B101:D101"/>
    <mergeCell ref="G101:H101"/>
    <mergeCell ref="A2:A44"/>
    <mergeCell ref="B2:H2"/>
    <mergeCell ref="I2:I58"/>
    <mergeCell ref="B3:F3"/>
    <mergeCell ref="G3:H4"/>
    <mergeCell ref="G11:H11"/>
    <mergeCell ref="I59:I101"/>
    <mergeCell ref="B86:H87"/>
    <mergeCell ref="B88:H88"/>
    <mergeCell ref="B89:F89"/>
    <mergeCell ref="G89:H90"/>
    <mergeCell ref="G97:H97"/>
    <mergeCell ref="G98:H98"/>
    <mergeCell ref="B102:F102"/>
    <mergeCell ref="G102:H102"/>
    <mergeCell ref="B103:F103"/>
    <mergeCell ref="B108:D108"/>
    <mergeCell ref="B109:F109"/>
    <mergeCell ref="B114:D114"/>
    <mergeCell ref="B115:F115"/>
    <mergeCell ref="B120:D120"/>
    <mergeCell ref="B121:F121"/>
    <mergeCell ref="B129:H130"/>
    <mergeCell ref="B131:H131"/>
    <mergeCell ref="B132:F132"/>
    <mergeCell ref="G60:H60"/>
    <mergeCell ref="G61:H61"/>
    <mergeCell ref="G218:H219"/>
    <mergeCell ref="G226:H226"/>
    <mergeCell ref="G227:H227"/>
    <mergeCell ref="G228:H228"/>
    <mergeCell ref="G229:H229"/>
    <mergeCell ref="B230:D230"/>
    <mergeCell ref="B237:D237"/>
    <mergeCell ref="B258:H259"/>
    <mergeCell ref="B260:H260"/>
    <mergeCell ref="G270:H270"/>
    <mergeCell ref="G271:H271"/>
    <mergeCell ref="B301:H302"/>
    <mergeCell ref="B303:H303"/>
    <mergeCell ref="B344:H345"/>
    <mergeCell ref="B346:H346"/>
    <mergeCell ref="G261:H262"/>
    <mergeCell ref="G269:H269"/>
    <mergeCell ref="G272:H272"/>
    <mergeCell ref="G273:H273"/>
    <mergeCell ref="G274:H274"/>
    <mergeCell ref="G276:H276"/>
    <mergeCell ref="G277:H277"/>
    <mergeCell ref="G278:H300"/>
    <mergeCell ref="G304:H305"/>
    <mergeCell ref="G312:H312"/>
    <mergeCell ref="G313:H313"/>
    <mergeCell ref="G314:H314"/>
    <mergeCell ref="G315:H315"/>
    <mergeCell ref="G316:H316"/>
    <mergeCell ref="G317:H317"/>
    <mergeCell ref="B372:D372"/>
    <mergeCell ref="B373:F373"/>
    <mergeCell ref="B378:D378"/>
    <mergeCell ref="B379:F379"/>
    <mergeCell ref="B390:F390"/>
    <mergeCell ref="B403:F403"/>
    <mergeCell ref="B404:F404"/>
    <mergeCell ref="B402:D402"/>
    <mergeCell ref="B409:D409"/>
    <mergeCell ref="B410:F410"/>
    <mergeCell ref="B415:D415"/>
    <mergeCell ref="B416:F416"/>
    <mergeCell ref="B421:D421"/>
    <mergeCell ref="B422:F422"/>
    <mergeCell ref="B433:F433"/>
    <mergeCell ref="B445:D445"/>
    <mergeCell ref="B446:F446"/>
    <mergeCell ref="B447:F447"/>
    <mergeCell ref="B452:D452"/>
    <mergeCell ref="B453:F453"/>
    <mergeCell ref="B459:F459"/>
    <mergeCell ref="B458:D458"/>
    <mergeCell ref="B464:D464"/>
    <mergeCell ref="B465:F465"/>
    <mergeCell ref="B476:F476"/>
    <mergeCell ref="B488:D488"/>
    <mergeCell ref="B489:F489"/>
    <mergeCell ref="B490:F490"/>
    <mergeCell ref="A217:A259"/>
    <mergeCell ref="A260:A302"/>
    <mergeCell ref="A303:A345"/>
    <mergeCell ref="A346:A388"/>
    <mergeCell ref="A389:A431"/>
    <mergeCell ref="A432:A474"/>
    <mergeCell ref="A475:A517"/>
    <mergeCell ref="A518:A560"/>
    <mergeCell ref="A561:A603"/>
    <mergeCell ref="A604:A646"/>
    <mergeCell ref="A647:A689"/>
    <mergeCell ref="A690:A732"/>
    <mergeCell ref="A733:A775"/>
    <mergeCell ref="A776:A818"/>
    <mergeCell ref="A1120:A1162"/>
    <mergeCell ref="A1163:A1205"/>
    <mergeCell ref="A1206:A1248"/>
    <mergeCell ref="A1249:A1291"/>
    <mergeCell ref="A1292:A1334"/>
    <mergeCell ref="A819:A861"/>
    <mergeCell ref="A862:A904"/>
    <mergeCell ref="A905:A947"/>
    <mergeCell ref="A948:A990"/>
    <mergeCell ref="A991:A1033"/>
    <mergeCell ref="A1034:A1076"/>
    <mergeCell ref="A1077:A1119"/>
    <mergeCell ref="G1259:H1259"/>
    <mergeCell ref="G1260:H1260"/>
    <mergeCell ref="B1262:D1262"/>
    <mergeCell ref="G1262:H1262"/>
    <mergeCell ref="B1263:F1263"/>
    <mergeCell ref="G1263:H1263"/>
    <mergeCell ref="B1264:F1264"/>
    <mergeCell ref="G1309:H1309"/>
    <mergeCell ref="G1310:H1332"/>
    <mergeCell ref="B1269:D1269"/>
    <mergeCell ref="B1270:F1270"/>
    <mergeCell ref="B1306:F1306"/>
    <mergeCell ref="G1306:H1306"/>
    <mergeCell ref="B1307:F1307"/>
    <mergeCell ref="G1307:H1307"/>
    <mergeCell ref="G1308:H1308"/>
    <mergeCell ref="A1336:I1337"/>
    <mergeCell ref="C1339:D1339"/>
    <mergeCell ref="F1339:G1339"/>
    <mergeCell ref="C1384:D1384"/>
    <mergeCell ref="F1384:G1384"/>
    <mergeCell ref="D1419:E1419"/>
    <mergeCell ref="B1312:D1312"/>
    <mergeCell ref="B1313:F1313"/>
    <mergeCell ref="B1318:D1318"/>
    <mergeCell ref="B1319:F1319"/>
    <mergeCell ref="B1324:D1324"/>
    <mergeCell ref="B1325:F1325"/>
    <mergeCell ref="B1333:H1334"/>
    <mergeCell ref="G13:H13"/>
    <mergeCell ref="G14:H14"/>
    <mergeCell ref="B15:D15"/>
    <mergeCell ref="G15:H15"/>
    <mergeCell ref="B16:F16"/>
    <mergeCell ref="G16:H16"/>
    <mergeCell ref="B17:F17"/>
    <mergeCell ref="G17:H17"/>
    <mergeCell ref="G18:H18"/>
    <mergeCell ref="G19:H19"/>
    <mergeCell ref="B23:F23"/>
    <mergeCell ref="B28:D28"/>
    <mergeCell ref="B29:F29"/>
    <mergeCell ref="B34:D34"/>
    <mergeCell ref="G12:H12"/>
    <mergeCell ref="B22:D22"/>
    <mergeCell ref="B35:F35"/>
    <mergeCell ref="B43:H44"/>
    <mergeCell ref="B46:F46"/>
    <mergeCell ref="G46:H47"/>
    <mergeCell ref="G54:H54"/>
    <mergeCell ref="G55:H55"/>
    <mergeCell ref="G56:H56"/>
    <mergeCell ref="G57:H57"/>
    <mergeCell ref="B58:D58"/>
    <mergeCell ref="G58:H58"/>
    <mergeCell ref="B59:F59"/>
    <mergeCell ref="G59:H59"/>
    <mergeCell ref="B157:D157"/>
    <mergeCell ref="B163:D163"/>
    <mergeCell ref="B144:D144"/>
    <mergeCell ref="B145:F145"/>
    <mergeCell ref="G145:H145"/>
    <mergeCell ref="B146:F146"/>
    <mergeCell ref="B151:D151"/>
    <mergeCell ref="B152:F152"/>
    <mergeCell ref="B158:F158"/>
    <mergeCell ref="G106:H128"/>
    <mergeCell ref="G146:H146"/>
    <mergeCell ref="I188:I230"/>
    <mergeCell ref="G189:H189"/>
    <mergeCell ref="G190:H190"/>
    <mergeCell ref="G191:H191"/>
    <mergeCell ref="G192:H214"/>
    <mergeCell ref="G62:H62"/>
    <mergeCell ref="G63:H85"/>
    <mergeCell ref="I102:I144"/>
    <mergeCell ref="G103:H103"/>
    <mergeCell ref="G104:H104"/>
    <mergeCell ref="G105:H105"/>
    <mergeCell ref="I145:I187"/>
    <mergeCell ref="G132:H133"/>
    <mergeCell ref="G140:H140"/>
    <mergeCell ref="G141:H141"/>
    <mergeCell ref="G142:H142"/>
    <mergeCell ref="G143:H143"/>
    <mergeCell ref="G144:H144"/>
    <mergeCell ref="G147:H147"/>
    <mergeCell ref="G148:H148"/>
    <mergeCell ref="G149:H171"/>
    <mergeCell ref="G175:H176"/>
    <mergeCell ref="G183:H183"/>
    <mergeCell ref="G184:H184"/>
    <mergeCell ref="G185:H185"/>
    <mergeCell ref="G186:H186"/>
    <mergeCell ref="B188:F188"/>
    <mergeCell ref="B189:F189"/>
    <mergeCell ref="B164:F164"/>
    <mergeCell ref="B172:H173"/>
    <mergeCell ref="B174:H174"/>
    <mergeCell ref="B175:F175"/>
    <mergeCell ref="B187:D187"/>
    <mergeCell ref="G187:H187"/>
    <mergeCell ref="G188:H188"/>
    <mergeCell ref="B217:H217"/>
    <mergeCell ref="B218:F218"/>
    <mergeCell ref="B194:D194"/>
    <mergeCell ref="B195:F195"/>
    <mergeCell ref="B200:D200"/>
    <mergeCell ref="B201:F201"/>
    <mergeCell ref="B206:D206"/>
    <mergeCell ref="B207:F207"/>
    <mergeCell ref="B215:H216"/>
    <mergeCell ref="G235:H257"/>
    <mergeCell ref="G275:H275"/>
    <mergeCell ref="G230:H230"/>
    <mergeCell ref="G231:H231"/>
    <mergeCell ref="I231:I273"/>
    <mergeCell ref="G232:H232"/>
    <mergeCell ref="G233:H233"/>
    <mergeCell ref="G234:H234"/>
    <mergeCell ref="I274:I316"/>
    <mergeCell ref="G356:H356"/>
    <mergeCell ref="G357:H357"/>
    <mergeCell ref="G358:H358"/>
    <mergeCell ref="G359:H359"/>
    <mergeCell ref="G360:H360"/>
    <mergeCell ref="G355:H355"/>
    <mergeCell ref="G361:H361"/>
    <mergeCell ref="G362:H362"/>
    <mergeCell ref="G363:H363"/>
    <mergeCell ref="G398:H398"/>
    <mergeCell ref="G399:H399"/>
    <mergeCell ref="G364:H386"/>
    <mergeCell ref="G390:H391"/>
    <mergeCell ref="G400:H400"/>
    <mergeCell ref="G401:H401"/>
    <mergeCell ref="I317:I359"/>
    <mergeCell ref="G318:H318"/>
    <mergeCell ref="G319:H319"/>
    <mergeCell ref="G320:H320"/>
    <mergeCell ref="G321:H343"/>
    <mergeCell ref="G347:H348"/>
    <mergeCell ref="I360:I402"/>
    <mergeCell ref="G433:H434"/>
    <mergeCell ref="G441:H441"/>
    <mergeCell ref="G442:H442"/>
    <mergeCell ref="G443:H443"/>
    <mergeCell ref="G444:H444"/>
    <mergeCell ref="G445:H445"/>
    <mergeCell ref="G446:H446"/>
    <mergeCell ref="G448:H448"/>
    <mergeCell ref="G449:H449"/>
    <mergeCell ref="G519:H520"/>
    <mergeCell ref="G527:H527"/>
    <mergeCell ref="G488:H488"/>
    <mergeCell ref="G489:H489"/>
    <mergeCell ref="I489:I531"/>
    <mergeCell ref="G490:H490"/>
    <mergeCell ref="G491:H491"/>
    <mergeCell ref="G492:H492"/>
    <mergeCell ref="G493:H515"/>
    <mergeCell ref="G407:H429"/>
    <mergeCell ref="G447:H447"/>
    <mergeCell ref="G450:H472"/>
    <mergeCell ref="G476:H477"/>
    <mergeCell ref="G484:H484"/>
    <mergeCell ref="G485:H485"/>
    <mergeCell ref="G486:H486"/>
    <mergeCell ref="G487:H487"/>
    <mergeCell ref="G402:H402"/>
    <mergeCell ref="G403:H403"/>
    <mergeCell ref="I403:I445"/>
    <mergeCell ref="G404:H404"/>
    <mergeCell ref="G405:H405"/>
    <mergeCell ref="G406:H406"/>
    <mergeCell ref="I446:I488"/>
    <mergeCell ref="G528:H528"/>
    <mergeCell ref="G529:H529"/>
    <mergeCell ref="G530:H530"/>
    <mergeCell ref="G531:H531"/>
    <mergeCell ref="G605:H606"/>
    <mergeCell ref="G613:H613"/>
    <mergeCell ref="G571:H571"/>
    <mergeCell ref="G572:H572"/>
    <mergeCell ref="G576:H576"/>
    <mergeCell ref="G577:H577"/>
    <mergeCell ref="G578:H578"/>
    <mergeCell ref="G579:H601"/>
    <mergeCell ref="G616:H616"/>
    <mergeCell ref="G619:H619"/>
    <mergeCell ref="G620:H620"/>
    <mergeCell ref="G621:H621"/>
    <mergeCell ref="G622:H644"/>
    <mergeCell ref="B630:D630"/>
    <mergeCell ref="B631:F631"/>
    <mergeCell ref="B636:D636"/>
    <mergeCell ref="B637:F637"/>
    <mergeCell ref="B645:H646"/>
    <mergeCell ref="B647:H647"/>
    <mergeCell ref="B648:F648"/>
    <mergeCell ref="G648:H649"/>
    <mergeCell ref="G656:H656"/>
    <mergeCell ref="G657:H657"/>
    <mergeCell ref="B551:F551"/>
    <mergeCell ref="B559:H560"/>
    <mergeCell ref="G562:H563"/>
    <mergeCell ref="G570:H570"/>
    <mergeCell ref="B518:H518"/>
    <mergeCell ref="G532:H532"/>
    <mergeCell ref="I532:I574"/>
    <mergeCell ref="G533:H533"/>
    <mergeCell ref="G534:H534"/>
    <mergeCell ref="G535:H535"/>
    <mergeCell ref="G536:H558"/>
    <mergeCell ref="B581:D581"/>
    <mergeCell ref="B587:D587"/>
    <mergeCell ref="B588:F588"/>
    <mergeCell ref="B593:D593"/>
    <mergeCell ref="B594:F594"/>
    <mergeCell ref="B602:H603"/>
    <mergeCell ref="B604:H604"/>
    <mergeCell ref="B605:F605"/>
    <mergeCell ref="G573:H573"/>
    <mergeCell ref="B574:D574"/>
    <mergeCell ref="G574:H574"/>
    <mergeCell ref="B575:F575"/>
    <mergeCell ref="G575:H575"/>
    <mergeCell ref="B576:F576"/>
    <mergeCell ref="B582:F582"/>
    <mergeCell ref="I575:I617"/>
    <mergeCell ref="I618:I660"/>
    <mergeCell ref="G658:H658"/>
    <mergeCell ref="G659:H659"/>
    <mergeCell ref="B660:D660"/>
    <mergeCell ref="G660:H660"/>
    <mergeCell ref="G614:H614"/>
    <mergeCell ref="G615:H615"/>
    <mergeCell ref="B617:D617"/>
    <mergeCell ref="G617:H617"/>
    <mergeCell ref="B618:F618"/>
    <mergeCell ref="G618:H618"/>
    <mergeCell ref="B619:F619"/>
    <mergeCell ref="G663:H663"/>
    <mergeCell ref="G664:H664"/>
    <mergeCell ref="B662:F662"/>
    <mergeCell ref="B667:D667"/>
    <mergeCell ref="B668:F668"/>
    <mergeCell ref="B673:D673"/>
    <mergeCell ref="B674:F674"/>
    <mergeCell ref="B679:D679"/>
    <mergeCell ref="B690:H690"/>
    <mergeCell ref="B691:F691"/>
    <mergeCell ref="G691:H692"/>
    <mergeCell ref="G699:H699"/>
    <mergeCell ref="B766:F766"/>
    <mergeCell ref="B774:H775"/>
    <mergeCell ref="G750:H750"/>
    <mergeCell ref="G751:H773"/>
    <mergeCell ref="B753:D753"/>
    <mergeCell ref="B754:F754"/>
    <mergeCell ref="B759:D759"/>
    <mergeCell ref="B760:F760"/>
    <mergeCell ref="B765:D765"/>
    <mergeCell ref="B680:F680"/>
    <mergeCell ref="B688:H689"/>
    <mergeCell ref="B624:D624"/>
    <mergeCell ref="B625:F625"/>
    <mergeCell ref="B661:F661"/>
    <mergeCell ref="G661:H661"/>
    <mergeCell ref="I661:I703"/>
    <mergeCell ref="G662:H662"/>
    <mergeCell ref="G665:H687"/>
    <mergeCell ref="B710:D710"/>
    <mergeCell ref="B716:D716"/>
    <mergeCell ref="B717:F717"/>
    <mergeCell ref="B722:D722"/>
    <mergeCell ref="B723:F723"/>
    <mergeCell ref="B731:H732"/>
    <mergeCell ref="B733:H733"/>
    <mergeCell ref="B734:F734"/>
    <mergeCell ref="G702:H702"/>
    <mergeCell ref="B703:D703"/>
    <mergeCell ref="G703:H703"/>
    <mergeCell ref="B704:F704"/>
    <mergeCell ref="G704:H704"/>
    <mergeCell ref="B705:F705"/>
    <mergeCell ref="B711:F711"/>
    <mergeCell ref="I704:I746"/>
    <mergeCell ref="I747:I789"/>
    <mergeCell ref="G700:H700"/>
    <mergeCell ref="G701:H701"/>
    <mergeCell ref="G705:H705"/>
    <mergeCell ref="G706:H706"/>
    <mergeCell ref="G707:H707"/>
    <mergeCell ref="G708:H730"/>
    <mergeCell ref="G745:H745"/>
    <mergeCell ref="G787:H787"/>
    <mergeCell ref="G788:H788"/>
    <mergeCell ref="B789:D789"/>
    <mergeCell ref="G789:H789"/>
    <mergeCell ref="G734:H735"/>
    <mergeCell ref="G742:H742"/>
    <mergeCell ref="B776:H776"/>
    <mergeCell ref="B777:F777"/>
    <mergeCell ref="G777:H778"/>
    <mergeCell ref="G785:H785"/>
    <mergeCell ref="G786:H786"/>
    <mergeCell ref="G834:H834"/>
    <mergeCell ref="G835:H835"/>
    <mergeCell ref="G836:H836"/>
    <mergeCell ref="G837:H859"/>
    <mergeCell ref="B845:D845"/>
    <mergeCell ref="B846:F846"/>
    <mergeCell ref="B851:D851"/>
    <mergeCell ref="B852:F852"/>
    <mergeCell ref="B860:H861"/>
    <mergeCell ref="B862:H862"/>
    <mergeCell ref="B863:F863"/>
    <mergeCell ref="G863:H864"/>
    <mergeCell ref="G871:H871"/>
    <mergeCell ref="G872:H872"/>
    <mergeCell ref="G743:H743"/>
    <mergeCell ref="G744:H744"/>
    <mergeCell ref="B746:D746"/>
    <mergeCell ref="G746:H746"/>
    <mergeCell ref="B747:F747"/>
    <mergeCell ref="G747:H747"/>
    <mergeCell ref="B748:F748"/>
    <mergeCell ref="B808:D808"/>
    <mergeCell ref="B809:F809"/>
    <mergeCell ref="B817:H818"/>
    <mergeCell ref="B819:H819"/>
    <mergeCell ref="B820:F820"/>
    <mergeCell ref="B790:F790"/>
    <mergeCell ref="G790:H790"/>
    <mergeCell ref="B791:F791"/>
    <mergeCell ref="B796:D796"/>
    <mergeCell ref="B797:F797"/>
    <mergeCell ref="B802:D802"/>
    <mergeCell ref="B803:F803"/>
    <mergeCell ref="G820:H821"/>
    <mergeCell ref="G828:H828"/>
    <mergeCell ref="I790:I832"/>
    <mergeCell ref="I833:I875"/>
    <mergeCell ref="G748:H748"/>
    <mergeCell ref="G749:H749"/>
    <mergeCell ref="G791:H791"/>
    <mergeCell ref="G792:H792"/>
    <mergeCell ref="G793:H793"/>
    <mergeCell ref="G794:H816"/>
    <mergeCell ref="G831:H831"/>
    <mergeCell ref="G873:H873"/>
    <mergeCell ref="G874:H874"/>
    <mergeCell ref="B875:D875"/>
    <mergeCell ref="G875:H875"/>
    <mergeCell ref="G829:H829"/>
    <mergeCell ref="G830:H830"/>
    <mergeCell ref="B832:D832"/>
    <mergeCell ref="G832:H832"/>
    <mergeCell ref="B833:F833"/>
    <mergeCell ref="G833:H833"/>
    <mergeCell ref="B834:F834"/>
    <mergeCell ref="G878:H878"/>
    <mergeCell ref="G879:H879"/>
    <mergeCell ref="B877:F877"/>
    <mergeCell ref="B882:D882"/>
    <mergeCell ref="B883:F883"/>
    <mergeCell ref="B888:D888"/>
    <mergeCell ref="B889:F889"/>
    <mergeCell ref="B894:D894"/>
    <mergeCell ref="B905:H905"/>
    <mergeCell ref="B906:F906"/>
    <mergeCell ref="G906:H907"/>
    <mergeCell ref="G914:H914"/>
    <mergeCell ref="B895:F895"/>
    <mergeCell ref="B903:H904"/>
    <mergeCell ref="B839:D839"/>
    <mergeCell ref="B840:F840"/>
    <mergeCell ref="B876:F876"/>
    <mergeCell ref="G876:H876"/>
    <mergeCell ref="I876:I918"/>
    <mergeCell ref="G877:H877"/>
    <mergeCell ref="G880:H902"/>
    <mergeCell ref="B925:D925"/>
    <mergeCell ref="B931:D931"/>
    <mergeCell ref="B932:F932"/>
    <mergeCell ref="B937:D937"/>
    <mergeCell ref="B938:F938"/>
    <mergeCell ref="B946:H947"/>
    <mergeCell ref="B948:H948"/>
    <mergeCell ref="B949:F949"/>
    <mergeCell ref="G917:H917"/>
    <mergeCell ref="B918:D918"/>
    <mergeCell ref="G918:H918"/>
    <mergeCell ref="B919:F919"/>
    <mergeCell ref="G919:H919"/>
    <mergeCell ref="B920:F920"/>
    <mergeCell ref="B926:F926"/>
    <mergeCell ref="G949:H950"/>
    <mergeCell ref="G957:H957"/>
    <mergeCell ref="I919:I961"/>
    <mergeCell ref="I962:I1004"/>
    <mergeCell ref="G915:H915"/>
    <mergeCell ref="G916:H916"/>
    <mergeCell ref="G920:H920"/>
    <mergeCell ref="G921:H921"/>
    <mergeCell ref="G922:H922"/>
    <mergeCell ref="G923:H945"/>
    <mergeCell ref="G960:H960"/>
  </mergeCells>
  <dataValidations>
    <dataValidation type="list" allowBlank="1" showErrorMessage="1" sqref="C25:C27 C68:C70 C111:C113 C154:C156 C197:C199 C240:C242 C283:C285 C326:C328 C369:C371 C412:C414 C455:C457 C498:C500 C541:C543 C584:C586 C627:C629 C670:C672 C713:C715 C756:C758 C799:C801 C842:C844 C885:C887 C928:C930 C971:C973 C1014:C1016 C1057:C1059 C1100:C1102 C1143:C1145 C1186:C1188 C1229:C1231 C1272:C1274 C1315:C1317">
      <formula1>"Secured Loan,Unsecured Loan"</formula1>
    </dataValidation>
    <dataValidation type="list" allowBlank="1" showErrorMessage="1" sqref="C31:C33 C74:C76 C117:C119 C160:C162 C203:C205 C246:C248 C289:C291 C332:C334 C375:C377 C418:C420 C461:C463 C504:C506 C547:C549 C590:C592 C633:C635 C676:C678 C719:C721 C762:C764 C805:C807 C848:C850 C891:C893 C934:C936 C977:C979 C1020:C1022 C1063:C1065 C1106:C1108 C1149:C1151 C1192:C1194 C1235:C1237 C1278:C1280 C1321:C1323">
      <formula1>"Stocks-Long Term,Stocks-Short Term,Gold,RD-Savings,Bonds,FD"</formula1>
    </dataValidation>
    <dataValidation type="list" allowBlank="1" showErrorMessage="1" sqref="C5:C14 C48:C57 C91:C100 C134:C143 C177:C186 C220:C229 C263:C272 C306:C315 C349:C358 C392:C401 C435:C444 C478:C487 C521:C530 C564:C573 C607:C616 C650:C659 C693:C702 C736:C745 C779:C788 C822:C831 C865:C874 C908:C917 C951:C960 C994:C1003 C1037:C1046 C1080:C1089 C1123:C1132 C1166:C1175 C1209:C1218 C1252:C1261 C1295:C1304">
      <formula1>"Internet bill,Rental,Insurance,Food &amp; groceries,Transportation (petrol, parking, toll),Shopping,Social/ Travel,Present,Hospital bill,Medicine bill,Others,Water bill,Electricity bill,Car loan,Vehicle service"</formula1>
    </dataValidation>
    <dataValidation type="list" allowBlank="1" showErrorMessage="1" sqref="C19:C21 C62:C64 C105:C107 C148:C150 C191:C193 C234:C236 C277:C279 C320:C322 C363:C365 C406:C408 C449:C451 C492:C494 C535:C537 C578:C580 C621:C623 C664:C666 C707:C709 C750:C752 C793:C795 C836:C838 C879:C881 C922:C924 C965:C967 C1008:C1010 C1051:C1053 C1094:C1096 C1137:C1139 C1180:C1182 C1223:C1225 C1266:C1268 C1309:C1311">
      <formula1>"SR Salary,DP Salary,Commission/Bonus,Reimbursement,Bank Interest,Dividend,Gift"</formula1>
    </dataValidation>
    <dataValidation type="list" allowBlank="1" showErrorMessage="1" sqref="F5:F14 F19:F21 F25:F27 F31:F33 C37:D42 F37:F42 F48:F57 F62:F64 F68:F70 F74:F76 C80:D85 F80:F85 F91:F100 F105:F107 F111:F113 F117:F119 C123:D128 F123:F128 F134:F143 F148:F150 F154:F156 F160:F162 C166:D171 F166:F171 F177:F186 F191:F193 F197:F199 F203:F205 C209:D214 F209:F214 F220:F229 F234:F236 F240:F242 F246:F248 C252:D257 F252:F257 F263:F272 F277:F279 F283:F285 F289:F291 C295:D300 F295:F300 F306:F315 F320:F322 F326:F328 F332:F334 C338:D343 F338:F343 F349:F358 F363:F365 F369:F371 F375:F377 C381:D386 F381:F386 F392:F401 F406:F408 F412:F414 F418:F420 C424:D429 F424:F429 F435:F444 F449:F451 F455:F457 F461:F463 C467:D472 F467:F472 F478:F487 F492:F494 F498:F500 F504:F506 C510:D515 F510:F515 F521:F530 F535:F537 F541:F543 F547:F549 C553:D558 F553:F558 F564:F573 F578:F580 F584:F586 F590:F592 C596:D601 F596:F601 F607:F616 F621:F623 F627:F629 F633:F635 C639:D644 F639:F644 F650:F659 F664:F666 F670:F672 F676:F678 C682:D687 F682:F687 F693:F702 F707:F709 F713:F715 F719:F721 C725:D730 F725:F730 F736:F745 F750:F752 F756:F758 F762:F764 C768:D773 F768:F773 F779:F788 F793:F795 F799:F801 F805:F807 C811:D816 F811:F816 F822:F831 F836:F838 F842:F844 F848:F850 C854:D859 F854:F859 F865:F874 F879:F881 F885:F887 F891:F893 C897:D902 F897:F902 F908:F917 F922:F924 F928:F930 F934:F936 C940:D945 F940:F945 F951:F960 F965:F967 F971:F973 F977:F979 C983:D988 F983:F988 F994:F1003 F1008:F1010 F1014:F1016 F1020:F1022 C1026:D1031 F1026:F1031 F1037:F1046 F1051:F1053 F1057:F1059 F1063:F1065 C1069:D1074 F1069:F1074 F1080:F1089 F1094:F1096 F1100:F1102 F1106:F1108 C1112:D1117 F1112:F1117 F1123:F1132 F1137:F1139 F1143:F1145 F1149:F1151 C1155:D1160 F1155:F1160 F1166:F1175 F1180:F1182 F1186:F1188 F1192:F1194 C1198:D1203 F1198:F1203 F1209:F1218 F1223:F1225 F1229:F1231 F1235:F1237 C1241:D1246 F1241:F1246 F1252:F1261 F1266:F1268 F1272:F1274 F1278:F1280 C1284:D1289 F1284:F1289 F1295:F1304 F1309:F1311 F1315:F1317 F1321:F1323 C1327:D1332 F1327:F1332">
      <formula1>"SR A/C - HDFC,DP A/C - Salary,SR CASH,DP CASH,DP A/C - IPPB,SR A/C - TDCC"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25"/>
    <col customWidth="1" min="3" max="3" width="32.13"/>
    <col customWidth="1" min="4" max="4" width="37.0"/>
    <col customWidth="1" min="6" max="6" width="18.38"/>
    <col customWidth="1" min="7" max="7" width="13.88"/>
  </cols>
  <sheetData>
    <row r="1">
      <c r="A1" s="1"/>
      <c r="B1" s="2"/>
      <c r="C1" s="2"/>
      <c r="D1" s="2"/>
      <c r="E1" s="2"/>
      <c r="F1" s="2"/>
      <c r="G1" s="1"/>
      <c r="H1" s="1"/>
      <c r="I1" s="1"/>
    </row>
    <row r="2">
      <c r="A2" s="1"/>
      <c r="B2" s="52">
        <v>45809.0</v>
      </c>
      <c r="C2" s="4"/>
      <c r="D2" s="4"/>
      <c r="E2" s="4"/>
      <c r="F2" s="4"/>
      <c r="G2" s="4"/>
      <c r="H2" s="5"/>
      <c r="I2" s="1"/>
    </row>
    <row r="3">
      <c r="B3" s="6" t="s">
        <v>0</v>
      </c>
      <c r="C3" s="4"/>
      <c r="D3" s="4"/>
      <c r="E3" s="4"/>
      <c r="F3" s="5"/>
      <c r="G3" s="7" t="s">
        <v>1</v>
      </c>
      <c r="H3" s="8"/>
    </row>
    <row r="4"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0"/>
      <c r="H4" s="11"/>
    </row>
    <row r="5">
      <c r="B5" s="12">
        <v>1.0</v>
      </c>
      <c r="C5" s="13"/>
      <c r="D5" s="13"/>
      <c r="E5" s="13"/>
      <c r="F5" s="13"/>
      <c r="G5" s="14" t="s">
        <v>7</v>
      </c>
      <c r="H5" s="15">
        <f>'November 2025'!E1420 - SUMIF(F5:F14, "SR A/C - HDFC", E5:E14)-SUMIF(F31:F33, "SR A/C - HDFC", E31:E33)-SUMIF(F25:F27, "SR A/C - HDFC", E25:E27)+SUMIF(F19:F21, "SR A/C - HDFC", E19:E21)+SUMIF(F37:F42, "SR A/C - HDFC", E37:E42)</f>
        <v>3303.73</v>
      </c>
    </row>
    <row r="6">
      <c r="B6" s="12">
        <v>2.0</v>
      </c>
      <c r="C6" s="13"/>
      <c r="D6" s="13"/>
      <c r="E6" s="13"/>
      <c r="F6" s="13"/>
      <c r="G6" s="14" t="s">
        <v>8</v>
      </c>
      <c r="H6" s="15">
        <f>'November 2025'!E1421 - SUMIF(F5:F14, "DP A/C - Salary", E5:E14)-SUMIF(F31:F33, "DP A/C - Salary", E31:E33)-SUMIF(F25:F27, "DP A/C - Salary", E25:E27)+SUMIF(F19:F21, "DP A/C - Salary", E19:E21)+SUMIF(F37:F42, "DP A/C - Salary", E37:E42)</f>
        <v>5928</v>
      </c>
    </row>
    <row r="7">
      <c r="B7" s="12">
        <v>3.0</v>
      </c>
      <c r="C7" s="13"/>
      <c r="D7" s="13"/>
      <c r="E7" s="13"/>
      <c r="F7" s="13"/>
      <c r="G7" s="14" t="s">
        <v>9</v>
      </c>
      <c r="H7" s="15">
        <f>'November 2025'!E1422 - SUMIF(F5:F14, "SR CASH", E5:E14)-SUMIF(F31:F33, "SR CASH", E31:E33)-SUMIF(F25:F27, "SR CASH", E25:E27)+SUMIF(F19:F21, "SR CASH", E19:E21)+SUMIF(F37:F42, "SR CASH", E37:E42)</f>
        <v>1633</v>
      </c>
    </row>
    <row r="8">
      <c r="B8" s="12">
        <v>4.0</v>
      </c>
      <c r="C8" s="13"/>
      <c r="D8" s="13"/>
      <c r="E8" s="13"/>
      <c r="F8" s="13"/>
      <c r="G8" s="14" t="s">
        <v>10</v>
      </c>
      <c r="H8" s="15">
        <f>'November 2025'!E1423 - SUMIF(F5:F14, "DP CASH", E5:E14)-SUMIF(F31:F33, "DP CASH", E31:E33)-SUMIF(F25:F27, "DP CASH", E25:E27)+SUMIF(F19:F21, "DP CASH", E19:E21)+SUMIF(F37:F42, "DP CASH", E37:E42)</f>
        <v>839</v>
      </c>
    </row>
    <row r="9">
      <c r="B9" s="12">
        <v>5.0</v>
      </c>
      <c r="C9" s="13"/>
      <c r="D9" s="12"/>
      <c r="E9" s="13"/>
      <c r="F9" s="12"/>
      <c r="G9" s="14" t="s">
        <v>11</v>
      </c>
      <c r="H9" s="15">
        <f>'November 2025'!E1424 - SUMIF(F5:F14, "SR A/C - TDCC", E5:E14)-SUMIF(F31:F33, "SR A/C - TDCC", E31:E33)-SUMIF(F25:F27, "SR A/C - TDCC", E25:E27)+SUMIF(F19:F21, "SR A/C - TDCC", E19:E21)+SUMIF(F37:F42, "SR A/C - TDCC", E37:E42)</f>
        <v>106373.4</v>
      </c>
    </row>
    <row r="10">
      <c r="B10" s="12">
        <v>6.0</v>
      </c>
      <c r="C10" s="13"/>
      <c r="D10" s="12"/>
      <c r="E10" s="13"/>
      <c r="F10" s="12"/>
      <c r="G10" s="14" t="s">
        <v>12</v>
      </c>
      <c r="H10" s="15">
        <f>'November 2025'!E1425 - SUMIF(F5:F14, "DP A/C - IPPB", E5:E14)-SUMIF(F31:F33, "DP A/C - IPPB", E31:E33)-SUMIF(F25:F27, "DP A/C - IPPB", E25:E27)+SUMIF(F19:F21, "DP A/C - IPPB", E19:E21)+SUMIF(F37:F42, "DP A/C - IPPB", E37:E42)</f>
        <v>50</v>
      </c>
    </row>
    <row r="11">
      <c r="B11" s="12">
        <v>7.0</v>
      </c>
      <c r="C11" s="13"/>
      <c r="D11" s="12"/>
      <c r="E11" s="13"/>
      <c r="F11" s="12"/>
      <c r="G11" s="16"/>
      <c r="H11" s="5"/>
    </row>
    <row r="12">
      <c r="B12" s="12">
        <v>8.0</v>
      </c>
      <c r="C12" s="13"/>
      <c r="D12" s="12"/>
      <c r="E12" s="13"/>
      <c r="F12" s="12"/>
      <c r="G12" s="17" t="s">
        <v>13</v>
      </c>
      <c r="H12" s="5"/>
    </row>
    <row r="13">
      <c r="B13" s="12">
        <v>9.0</v>
      </c>
      <c r="C13" s="13"/>
      <c r="D13" s="12"/>
      <c r="E13" s="13"/>
      <c r="F13" s="12"/>
      <c r="G13" s="18">
        <f>E15</f>
        <v>0</v>
      </c>
      <c r="H13" s="5"/>
    </row>
    <row r="14">
      <c r="B14" s="12">
        <v>10.0</v>
      </c>
      <c r="C14" s="13"/>
      <c r="D14" s="12"/>
      <c r="E14" s="13"/>
      <c r="F14" s="12"/>
      <c r="G14" s="19" t="s">
        <v>14</v>
      </c>
      <c r="H14" s="5"/>
    </row>
    <row r="15">
      <c r="B15" s="20" t="s">
        <v>15</v>
      </c>
      <c r="C15" s="4"/>
      <c r="D15" s="5"/>
      <c r="E15" s="9">
        <f>SUM(E5:E14)</f>
        <v>0</v>
      </c>
      <c r="F15" s="12"/>
      <c r="G15" s="16">
        <f>E22</f>
        <v>0</v>
      </c>
      <c r="H15" s="5"/>
    </row>
    <row r="16">
      <c r="B16" s="16"/>
      <c r="C16" s="4"/>
      <c r="D16" s="4"/>
      <c r="E16" s="4"/>
      <c r="F16" s="5"/>
      <c r="G16" s="21" t="s">
        <v>16</v>
      </c>
      <c r="H16" s="5"/>
    </row>
    <row r="17">
      <c r="B17" s="22" t="s">
        <v>17</v>
      </c>
      <c r="C17" s="4"/>
      <c r="D17" s="4"/>
      <c r="E17" s="4"/>
      <c r="F17" s="5"/>
      <c r="G17" s="16">
        <f>E28-SUMIF(C19:C21,"Reimbursement",E19:E21)</f>
        <v>0</v>
      </c>
      <c r="H17" s="5"/>
    </row>
    <row r="18">
      <c r="B18" s="9" t="s">
        <v>2</v>
      </c>
      <c r="C18" s="23" t="s">
        <v>18</v>
      </c>
      <c r="D18" s="20" t="s">
        <v>4</v>
      </c>
      <c r="E18" s="9" t="s">
        <v>5</v>
      </c>
      <c r="F18" s="9" t="s">
        <v>6</v>
      </c>
      <c r="G18" s="24" t="s">
        <v>19</v>
      </c>
      <c r="H18" s="5"/>
    </row>
    <row r="19">
      <c r="B19" s="12">
        <v>1.0</v>
      </c>
      <c r="C19" s="53"/>
      <c r="D19" s="13"/>
      <c r="E19" s="13"/>
      <c r="F19" s="13"/>
      <c r="G19" s="26">
        <f>E34</f>
        <v>0</v>
      </c>
      <c r="H19" s="5"/>
    </row>
    <row r="20">
      <c r="B20" s="12">
        <v>2.0</v>
      </c>
      <c r="C20" s="25"/>
      <c r="D20" s="13"/>
      <c r="E20" s="13"/>
      <c r="F20" s="13"/>
      <c r="G20" s="27"/>
      <c r="H20" s="8"/>
    </row>
    <row r="21">
      <c r="B21" s="12">
        <v>3.0</v>
      </c>
      <c r="C21" s="28"/>
      <c r="D21" s="12"/>
      <c r="E21" s="12"/>
      <c r="F21" s="12"/>
      <c r="G21" s="29"/>
      <c r="H21" s="30"/>
    </row>
    <row r="22">
      <c r="B22" s="20" t="s">
        <v>15</v>
      </c>
      <c r="C22" s="4"/>
      <c r="D22" s="5"/>
      <c r="E22" s="9">
        <f>SUM(E19:E21)</f>
        <v>0</v>
      </c>
      <c r="F22" s="12"/>
      <c r="G22" s="29"/>
      <c r="H22" s="30"/>
    </row>
    <row r="23">
      <c r="B23" s="31" t="s">
        <v>20</v>
      </c>
      <c r="C23" s="4"/>
      <c r="D23" s="4"/>
      <c r="E23" s="4"/>
      <c r="F23" s="5"/>
      <c r="G23" s="29"/>
      <c r="H23" s="30"/>
    </row>
    <row r="24">
      <c r="B24" s="9" t="s">
        <v>2</v>
      </c>
      <c r="C24" s="23" t="s">
        <v>21</v>
      </c>
      <c r="D24" s="20" t="s">
        <v>4</v>
      </c>
      <c r="E24" s="9" t="s">
        <v>5</v>
      </c>
      <c r="F24" s="9" t="s">
        <v>6</v>
      </c>
      <c r="G24" s="29"/>
      <c r="H24" s="30"/>
    </row>
    <row r="25">
      <c r="B25" s="12">
        <v>1.0</v>
      </c>
      <c r="C25" s="25"/>
      <c r="D25" s="13"/>
      <c r="E25" s="13"/>
      <c r="F25" s="13"/>
      <c r="G25" s="29"/>
      <c r="H25" s="30"/>
    </row>
    <row r="26">
      <c r="B26" s="12">
        <v>2.0</v>
      </c>
      <c r="C26" s="13"/>
      <c r="D26" s="13"/>
      <c r="E26" s="13"/>
      <c r="F26" s="12"/>
      <c r="G26" s="29"/>
      <c r="H26" s="30"/>
    </row>
    <row r="27">
      <c r="B27" s="12">
        <v>3.0</v>
      </c>
      <c r="C27" s="13"/>
      <c r="D27" s="13"/>
      <c r="E27" s="13"/>
      <c r="F27" s="12"/>
      <c r="G27" s="29"/>
      <c r="H27" s="30"/>
    </row>
    <row r="28">
      <c r="B28" s="20" t="s">
        <v>15</v>
      </c>
      <c r="C28" s="4"/>
      <c r="D28" s="5"/>
      <c r="E28" s="9">
        <f>SUM(E25:E27)</f>
        <v>0</v>
      </c>
      <c r="F28" s="12"/>
      <c r="G28" s="29"/>
      <c r="H28" s="30"/>
    </row>
    <row r="29">
      <c r="B29" s="32" t="s">
        <v>22</v>
      </c>
      <c r="C29" s="4"/>
      <c r="D29" s="4"/>
      <c r="E29" s="4"/>
      <c r="F29" s="5"/>
      <c r="G29" s="29"/>
      <c r="H29" s="30"/>
    </row>
    <row r="30">
      <c r="B30" s="9" t="s">
        <v>2</v>
      </c>
      <c r="C30" s="23" t="s">
        <v>23</v>
      </c>
      <c r="D30" s="20" t="s">
        <v>4</v>
      </c>
      <c r="E30" s="9" t="s">
        <v>5</v>
      </c>
      <c r="F30" s="9" t="s">
        <v>6</v>
      </c>
      <c r="G30" s="29"/>
      <c r="H30" s="30"/>
    </row>
    <row r="31">
      <c r="B31" s="12">
        <v>1.0</v>
      </c>
      <c r="C31" s="53"/>
      <c r="D31" s="13"/>
      <c r="E31" s="13"/>
      <c r="F31" s="12"/>
      <c r="G31" s="29"/>
      <c r="H31" s="30"/>
    </row>
    <row r="32">
      <c r="B32" s="12">
        <v>2.0</v>
      </c>
      <c r="C32" s="13"/>
      <c r="D32" s="13"/>
      <c r="E32" s="12"/>
      <c r="F32" s="12"/>
      <c r="G32" s="29"/>
      <c r="H32" s="30"/>
    </row>
    <row r="33">
      <c r="B33" s="12">
        <v>3.0</v>
      </c>
      <c r="C33" s="13"/>
      <c r="D33" s="13"/>
      <c r="E33" s="12"/>
      <c r="F33" s="12"/>
      <c r="G33" s="29"/>
      <c r="H33" s="30"/>
    </row>
    <row r="34">
      <c r="B34" s="20" t="s">
        <v>15</v>
      </c>
      <c r="C34" s="4"/>
      <c r="D34" s="5"/>
      <c r="E34" s="9">
        <f>SUM(E31:E33)</f>
        <v>0</v>
      </c>
      <c r="F34" s="12"/>
      <c r="G34" s="29"/>
      <c r="H34" s="30"/>
    </row>
    <row r="35">
      <c r="B35" s="32" t="s">
        <v>24</v>
      </c>
      <c r="C35" s="4"/>
      <c r="D35" s="4"/>
      <c r="E35" s="4"/>
      <c r="F35" s="5"/>
      <c r="G35" s="29"/>
      <c r="H35" s="30"/>
    </row>
    <row r="36">
      <c r="B36" s="9" t="s">
        <v>2</v>
      </c>
      <c r="C36" s="33" t="s">
        <v>25</v>
      </c>
      <c r="D36" s="33" t="s">
        <v>26</v>
      </c>
      <c r="E36" s="9" t="s">
        <v>5</v>
      </c>
      <c r="F36" s="9" t="s">
        <v>6</v>
      </c>
      <c r="G36" s="29"/>
      <c r="H36" s="30"/>
    </row>
    <row r="37">
      <c r="B37" s="12">
        <v>1.0</v>
      </c>
      <c r="C37" s="13"/>
      <c r="D37" s="13"/>
      <c r="E37" s="13"/>
      <c r="F37" s="12"/>
      <c r="G37" s="29"/>
      <c r="H37" s="30"/>
    </row>
    <row r="38">
      <c r="B38" s="12">
        <v>2.0</v>
      </c>
      <c r="C38" s="13"/>
      <c r="D38" s="13"/>
      <c r="E38" s="13"/>
      <c r="F38" s="13"/>
      <c r="G38" s="29"/>
      <c r="H38" s="30"/>
    </row>
    <row r="39">
      <c r="B39" s="12">
        <v>3.0</v>
      </c>
      <c r="C39" s="12"/>
      <c r="D39" s="12"/>
      <c r="E39" s="12"/>
      <c r="F39" s="12"/>
      <c r="G39" s="29"/>
      <c r="H39" s="30"/>
    </row>
    <row r="40">
      <c r="B40" s="12">
        <v>4.0</v>
      </c>
      <c r="C40" s="12"/>
      <c r="D40" s="12"/>
      <c r="E40" s="12"/>
      <c r="F40" s="12"/>
      <c r="G40" s="29"/>
      <c r="H40" s="30"/>
    </row>
    <row r="41">
      <c r="B41" s="12">
        <v>5.0</v>
      </c>
      <c r="C41" s="12"/>
      <c r="D41" s="12"/>
      <c r="E41" s="12"/>
      <c r="F41" s="12"/>
      <c r="G41" s="29"/>
      <c r="H41" s="30"/>
    </row>
    <row r="42">
      <c r="B42" s="12">
        <v>6.0</v>
      </c>
      <c r="C42" s="12"/>
      <c r="D42" s="12"/>
      <c r="E42" s="12"/>
      <c r="F42" s="12"/>
      <c r="G42" s="10"/>
      <c r="H42" s="11"/>
    </row>
    <row r="43">
      <c r="B43" s="34"/>
    </row>
    <row r="45">
      <c r="A45" s="1"/>
      <c r="B45" s="3">
        <v>45779.0</v>
      </c>
      <c r="C45" s="4"/>
      <c r="D45" s="4"/>
      <c r="E45" s="4"/>
      <c r="F45" s="4"/>
      <c r="G45" s="4"/>
      <c r="H45" s="5"/>
    </row>
    <row r="46">
      <c r="B46" s="6" t="s">
        <v>0</v>
      </c>
      <c r="C46" s="4"/>
      <c r="D46" s="4"/>
      <c r="E46" s="4"/>
      <c r="F46" s="5"/>
      <c r="G46" s="7" t="s">
        <v>1</v>
      </c>
      <c r="H46" s="8"/>
    </row>
    <row r="47">
      <c r="B47" s="9" t="s">
        <v>2</v>
      </c>
      <c r="C47" s="9" t="s">
        <v>3</v>
      </c>
      <c r="D47" s="9" t="s">
        <v>4</v>
      </c>
      <c r="E47" s="9" t="s">
        <v>5</v>
      </c>
      <c r="F47" s="9" t="s">
        <v>6</v>
      </c>
      <c r="G47" s="10"/>
      <c r="H47" s="11"/>
    </row>
    <row r="48">
      <c r="B48" s="12">
        <v>1.0</v>
      </c>
      <c r="C48" s="13"/>
      <c r="D48" s="13"/>
      <c r="E48" s="13"/>
      <c r="F48" s="13"/>
      <c r="G48" s="14" t="s">
        <v>7</v>
      </c>
      <c r="H48" s="15">
        <f>H5 - SUMIF(F48:F57, "SR A/C - HDFC", E48:E57)-SUMIF(F74:F76, "SR A/C - HDFC", E74:E76)-SUMIF(F68:F70, "SR A/C - HDFC", E68:E70)+SUMIF(F62:F64, "SR A/C - HDFC", E62:E64)+SUMIF(F80:F85, "SR A/C - HDFC", E80:E85)</f>
        <v>3303.73</v>
      </c>
    </row>
    <row r="49">
      <c r="B49" s="12">
        <v>2.0</v>
      </c>
      <c r="C49" s="13"/>
      <c r="D49" s="13"/>
      <c r="E49" s="13"/>
      <c r="F49" s="13"/>
      <c r="G49" s="14" t="s">
        <v>8</v>
      </c>
      <c r="H49" s="15">
        <f>H6 - SUMIF(F48:F57, "DP A/C - Salary", E48:E57)-SUMIF(F74:F76, "DP A/C - Salary", E74:E76)-SUMIF(F68:F70, "DP A/C - Salary", E68:E70)+SUMIF(F62:F64, "DP A/C - Salary", E62:E64)+SUMIF(F80:F85, "DP A/C - Salary", E80:E85)</f>
        <v>5928</v>
      </c>
    </row>
    <row r="50">
      <c r="B50" s="12">
        <v>3.0</v>
      </c>
      <c r="C50" s="13"/>
      <c r="D50" s="13"/>
      <c r="E50" s="13"/>
      <c r="F50" s="13"/>
      <c r="G50" s="14" t="s">
        <v>9</v>
      </c>
      <c r="H50" s="15">
        <f>H7 - SUMIF(F48:F57, "SR CASH", E48:E57)-SUMIF(F74:F76, "SR CASH", E74:E76)-SUMIF(F68:F70, "SR CASH", E68:E70)+SUMIF(F62:F64, "SR CASH", E62:E64)+SUMIF(F80:F85, "SR CASH", E80:E85)</f>
        <v>1633</v>
      </c>
    </row>
    <row r="51">
      <c r="B51" s="12">
        <v>4.0</v>
      </c>
      <c r="C51" s="13"/>
      <c r="D51" s="12"/>
      <c r="E51" s="13"/>
      <c r="F51" s="12"/>
      <c r="G51" s="14" t="s">
        <v>10</v>
      </c>
      <c r="H51" s="15">
        <f>H8 - SUMIF(F48:F57, "DP CASH", E48:E57)-SUMIF(F74:F76, "DP CASH", E74:E76)-SUMIF(F68:F70, "DP CASH", E68:E70)+SUMIF(F62:F64, "DP CASH", E62:E64)+SUMIF(F80:F85, "DP CASH", E80:E85)</f>
        <v>839</v>
      </c>
    </row>
    <row r="52">
      <c r="B52" s="12">
        <v>5.0</v>
      </c>
      <c r="C52" s="13"/>
      <c r="D52" s="12"/>
      <c r="E52" s="13"/>
      <c r="F52" s="12"/>
      <c r="G52" s="14" t="s">
        <v>11</v>
      </c>
      <c r="H52" s="15">
        <f>H9 - SUMIF(F48:F57, "SR A/C - TDCC", E48:E57)-SUMIF(F74:F76, "SR A/C - TDCC", E74:E76)-SUMIF(F68:F70, "SR A/C - TDCC", E68:E70)+SUMIF(F62:F64, "SR A/C - TDCC", E62:E64)+SUMIF(F80:F85, "SR A/C - TDCC", E80:E85)</f>
        <v>106373.4</v>
      </c>
    </row>
    <row r="53">
      <c r="B53" s="12">
        <v>6.0</v>
      </c>
      <c r="C53" s="13"/>
      <c r="D53" s="12"/>
      <c r="E53" s="13"/>
      <c r="F53" s="12"/>
      <c r="G53" s="14" t="s">
        <v>12</v>
      </c>
      <c r="H53" s="15">
        <f>H10 - SUMIF(F48:F57, "DP A/C - IPPB", E48:E57)-SUMIF(F74:F76, "DP A/C - IPPB", E74:E76)-SUMIF(F68:F70, "DP A/C - IPPB", E68:E70)+SUMIF(F62:F64, "DP A/C - IPPB", E62:E64)+SUMIF(F80:F85, "DP A/C - IPPB", E80:E85)</f>
        <v>50</v>
      </c>
    </row>
    <row r="54">
      <c r="B54" s="12">
        <v>7.0</v>
      </c>
      <c r="C54" s="12"/>
      <c r="D54" s="12"/>
      <c r="E54" s="12"/>
      <c r="F54" s="12"/>
      <c r="G54" s="16"/>
      <c r="H54" s="5"/>
    </row>
    <row r="55">
      <c r="B55" s="12">
        <v>8.0</v>
      </c>
      <c r="C55" s="12"/>
      <c r="D55" s="12"/>
      <c r="E55" s="12"/>
      <c r="F55" s="12"/>
      <c r="G55" s="17" t="s">
        <v>13</v>
      </c>
      <c r="H55" s="5"/>
    </row>
    <row r="56">
      <c r="B56" s="12">
        <v>9.0</v>
      </c>
      <c r="C56" s="12"/>
      <c r="D56" s="12"/>
      <c r="E56" s="12"/>
      <c r="F56" s="12"/>
      <c r="G56" s="18">
        <f>E58+G13</f>
        <v>0</v>
      </c>
      <c r="H56" s="5"/>
    </row>
    <row r="57">
      <c r="B57" s="12">
        <v>10.0</v>
      </c>
      <c r="C57" s="12"/>
      <c r="D57" s="12"/>
      <c r="E57" s="12"/>
      <c r="F57" s="12"/>
      <c r="G57" s="19" t="s">
        <v>14</v>
      </c>
      <c r="H57" s="5"/>
    </row>
    <row r="58">
      <c r="B58" s="20" t="s">
        <v>15</v>
      </c>
      <c r="C58" s="4"/>
      <c r="D58" s="5"/>
      <c r="E58" s="9">
        <f>SUM(E48:E57)</f>
        <v>0</v>
      </c>
      <c r="F58" s="12"/>
      <c r="G58" s="16">
        <f>E65+G15</f>
        <v>0</v>
      </c>
      <c r="H58" s="5"/>
    </row>
    <row r="59">
      <c r="B59" s="16"/>
      <c r="C59" s="4"/>
      <c r="D59" s="4"/>
      <c r="E59" s="4"/>
      <c r="F59" s="5"/>
      <c r="G59" s="21" t="s">
        <v>16</v>
      </c>
      <c r="H59" s="5"/>
      <c r="I59" s="1"/>
    </row>
    <row r="60">
      <c r="B60" s="22" t="s">
        <v>17</v>
      </c>
      <c r="C60" s="4"/>
      <c r="D60" s="4"/>
      <c r="E60" s="4"/>
      <c r="F60" s="5"/>
      <c r="G60" s="16">
        <f>E71+G17-SUMIF(C62:C64,"Reimbursement",E62:E64)</f>
        <v>0</v>
      </c>
      <c r="H60" s="5"/>
    </row>
    <row r="61">
      <c r="B61" s="9" t="s">
        <v>2</v>
      </c>
      <c r="C61" s="23" t="s">
        <v>18</v>
      </c>
      <c r="D61" s="20" t="s">
        <v>4</v>
      </c>
      <c r="E61" s="9" t="s">
        <v>5</v>
      </c>
      <c r="F61" s="9" t="s">
        <v>6</v>
      </c>
      <c r="G61" s="24" t="s">
        <v>19</v>
      </c>
      <c r="H61" s="5"/>
    </row>
    <row r="62">
      <c r="B62" s="12">
        <v>1.0</v>
      </c>
      <c r="C62" s="28"/>
      <c r="D62" s="12"/>
      <c r="E62" s="12"/>
      <c r="F62" s="12"/>
      <c r="G62" s="26">
        <f>E77+G19</f>
        <v>0</v>
      </c>
      <c r="H62" s="5"/>
    </row>
    <row r="63">
      <c r="B63" s="12">
        <v>2.0</v>
      </c>
      <c r="C63" s="28"/>
      <c r="D63" s="12"/>
      <c r="E63" s="12"/>
      <c r="F63" s="12"/>
      <c r="G63" s="27"/>
      <c r="H63" s="8"/>
    </row>
    <row r="64">
      <c r="B64" s="12">
        <v>3.0</v>
      </c>
      <c r="C64" s="28"/>
      <c r="D64" s="12"/>
      <c r="E64" s="12"/>
      <c r="F64" s="12"/>
      <c r="G64" s="29"/>
      <c r="H64" s="30"/>
    </row>
    <row r="65">
      <c r="B65" s="20" t="s">
        <v>15</v>
      </c>
      <c r="C65" s="4"/>
      <c r="D65" s="5"/>
      <c r="E65" s="9">
        <f>SUM(E62:E64)</f>
        <v>0</v>
      </c>
      <c r="F65" s="12"/>
      <c r="G65" s="29"/>
      <c r="H65" s="30"/>
    </row>
    <row r="66">
      <c r="B66" s="31" t="s">
        <v>20</v>
      </c>
      <c r="C66" s="4"/>
      <c r="D66" s="4"/>
      <c r="E66" s="4"/>
      <c r="F66" s="5"/>
      <c r="G66" s="29"/>
      <c r="H66" s="30"/>
    </row>
    <row r="67">
      <c r="B67" s="9" t="s">
        <v>2</v>
      </c>
      <c r="C67" s="23" t="s">
        <v>21</v>
      </c>
      <c r="D67" s="20" t="s">
        <v>4</v>
      </c>
      <c r="E67" s="9" t="s">
        <v>5</v>
      </c>
      <c r="F67" s="9" t="s">
        <v>6</v>
      </c>
      <c r="G67" s="29"/>
      <c r="H67" s="30"/>
    </row>
    <row r="68">
      <c r="B68" s="12">
        <v>1.0</v>
      </c>
      <c r="C68" s="28"/>
      <c r="D68" s="12"/>
      <c r="E68" s="12"/>
      <c r="F68" s="12"/>
      <c r="G68" s="29"/>
      <c r="H68" s="30"/>
    </row>
    <row r="69">
      <c r="B69" s="12">
        <v>2.0</v>
      </c>
      <c r="C69" s="13"/>
      <c r="D69" s="12"/>
      <c r="E69" s="12"/>
      <c r="F69" s="12"/>
      <c r="G69" s="29"/>
      <c r="H69" s="30"/>
    </row>
    <row r="70">
      <c r="B70" s="12">
        <v>3.0</v>
      </c>
      <c r="C70" s="13"/>
      <c r="D70" s="12"/>
      <c r="E70" s="12"/>
      <c r="F70" s="12"/>
      <c r="G70" s="29"/>
      <c r="H70" s="30"/>
    </row>
    <row r="71">
      <c r="B71" s="20" t="s">
        <v>15</v>
      </c>
      <c r="C71" s="4"/>
      <c r="D71" s="5"/>
      <c r="E71" s="9">
        <f>SUM(E68:E70)</f>
        <v>0</v>
      </c>
      <c r="F71" s="12"/>
      <c r="G71" s="29"/>
      <c r="H71" s="30"/>
    </row>
    <row r="72">
      <c r="B72" s="32" t="s">
        <v>22</v>
      </c>
      <c r="C72" s="4"/>
      <c r="D72" s="4"/>
      <c r="E72" s="4"/>
      <c r="F72" s="5"/>
      <c r="G72" s="29"/>
      <c r="H72" s="30"/>
    </row>
    <row r="73">
      <c r="B73" s="9" t="s">
        <v>2</v>
      </c>
      <c r="C73" s="23" t="s">
        <v>23</v>
      </c>
      <c r="D73" s="20" t="s">
        <v>4</v>
      </c>
      <c r="E73" s="9" t="s">
        <v>5</v>
      </c>
      <c r="F73" s="9" t="s">
        <v>6</v>
      </c>
      <c r="G73" s="29"/>
      <c r="H73" s="30"/>
    </row>
    <row r="74">
      <c r="B74" s="12">
        <v>1.0</v>
      </c>
      <c r="C74" s="28"/>
      <c r="D74" s="12"/>
      <c r="E74" s="12"/>
      <c r="F74" s="12"/>
      <c r="G74" s="29"/>
      <c r="H74" s="30"/>
    </row>
    <row r="75">
      <c r="B75" s="12">
        <v>2.0</v>
      </c>
      <c r="C75" s="13"/>
      <c r="D75" s="12"/>
      <c r="E75" s="12"/>
      <c r="F75" s="12"/>
      <c r="G75" s="29"/>
      <c r="H75" s="30"/>
    </row>
    <row r="76">
      <c r="B76" s="12">
        <v>3.0</v>
      </c>
      <c r="C76" s="13"/>
      <c r="D76" s="12"/>
      <c r="E76" s="12"/>
      <c r="F76" s="12"/>
      <c r="G76" s="29"/>
      <c r="H76" s="30"/>
    </row>
    <row r="77">
      <c r="B77" s="20" t="s">
        <v>15</v>
      </c>
      <c r="C77" s="4"/>
      <c r="D77" s="5"/>
      <c r="E77" s="9">
        <f>SUM(E74:E76)</f>
        <v>0</v>
      </c>
      <c r="F77" s="12"/>
      <c r="G77" s="29"/>
      <c r="H77" s="30"/>
    </row>
    <row r="78">
      <c r="B78" s="32" t="s">
        <v>24</v>
      </c>
      <c r="C78" s="4"/>
      <c r="D78" s="4"/>
      <c r="E78" s="4"/>
      <c r="F78" s="5"/>
      <c r="G78" s="29"/>
      <c r="H78" s="30"/>
    </row>
    <row r="79">
      <c r="B79" s="9" t="s">
        <v>2</v>
      </c>
      <c r="C79" s="33" t="s">
        <v>25</v>
      </c>
      <c r="D79" s="33" t="s">
        <v>26</v>
      </c>
      <c r="E79" s="9" t="s">
        <v>5</v>
      </c>
      <c r="F79" s="9" t="s">
        <v>6</v>
      </c>
      <c r="G79" s="29"/>
      <c r="H79" s="30"/>
    </row>
    <row r="80">
      <c r="B80" s="12">
        <v>1.0</v>
      </c>
      <c r="C80" s="13"/>
      <c r="D80" s="13"/>
      <c r="E80" s="12"/>
      <c r="F80" s="12"/>
      <c r="G80" s="29"/>
      <c r="H80" s="30"/>
    </row>
    <row r="81">
      <c r="B81" s="12">
        <v>2.0</v>
      </c>
      <c r="C81" s="13"/>
      <c r="D81" s="13"/>
      <c r="E81" s="12"/>
      <c r="F81" s="12"/>
      <c r="G81" s="29"/>
      <c r="H81" s="30"/>
    </row>
    <row r="82">
      <c r="B82" s="12">
        <v>3.0</v>
      </c>
      <c r="C82" s="12"/>
      <c r="D82" s="12"/>
      <c r="E82" s="12"/>
      <c r="F82" s="12"/>
      <c r="G82" s="29"/>
      <c r="H82" s="30"/>
    </row>
    <row r="83">
      <c r="B83" s="12">
        <v>4.0</v>
      </c>
      <c r="C83" s="12"/>
      <c r="D83" s="12"/>
      <c r="E83" s="12"/>
      <c r="F83" s="12"/>
      <c r="G83" s="29"/>
      <c r="H83" s="30"/>
    </row>
    <row r="84">
      <c r="B84" s="12">
        <v>5.0</v>
      </c>
      <c r="C84" s="12"/>
      <c r="D84" s="12"/>
      <c r="E84" s="12"/>
      <c r="F84" s="12"/>
      <c r="G84" s="29"/>
      <c r="H84" s="30"/>
    </row>
    <row r="85">
      <c r="B85" s="12">
        <v>6.0</v>
      </c>
      <c r="C85" s="12"/>
      <c r="D85" s="12"/>
      <c r="E85" s="12"/>
      <c r="F85" s="12"/>
      <c r="G85" s="10"/>
      <c r="H85" s="11"/>
    </row>
    <row r="86">
      <c r="B86" s="34"/>
    </row>
    <row r="88">
      <c r="A88" s="1"/>
      <c r="B88" s="3">
        <v>45780.0</v>
      </c>
      <c r="C88" s="4"/>
      <c r="D88" s="4"/>
      <c r="E88" s="4"/>
      <c r="F88" s="4"/>
      <c r="G88" s="4"/>
      <c r="H88" s="5"/>
    </row>
    <row r="89">
      <c r="B89" s="6" t="s">
        <v>0</v>
      </c>
      <c r="C89" s="4"/>
      <c r="D89" s="4"/>
      <c r="E89" s="4"/>
      <c r="F89" s="5"/>
      <c r="G89" s="7" t="s">
        <v>1</v>
      </c>
      <c r="H89" s="8"/>
    </row>
    <row r="90">
      <c r="B90" s="9" t="s">
        <v>2</v>
      </c>
      <c r="C90" s="9" t="s">
        <v>3</v>
      </c>
      <c r="D90" s="9" t="s">
        <v>4</v>
      </c>
      <c r="E90" s="9" t="s">
        <v>5</v>
      </c>
      <c r="F90" s="9" t="s">
        <v>6</v>
      </c>
      <c r="G90" s="10"/>
      <c r="H90" s="11"/>
    </row>
    <row r="91">
      <c r="B91" s="12">
        <v>1.0</v>
      </c>
      <c r="C91" s="13"/>
      <c r="D91" s="12"/>
      <c r="E91" s="12"/>
      <c r="F91" s="12"/>
      <c r="G91" s="14" t="s">
        <v>7</v>
      </c>
      <c r="H91" s="15">
        <f>H48 - SUMIF(F91:F100, "SR A/C - HDFC", E91:E100)-SUMIF(F117:F119, "SR A/C - HDFC", E117:E119)-SUMIF(F111:F113, "SR A/C - HDFC", E111:E113)+SUMIF(F105:F107, "SR A/C - HDFC", E105:E107)+SUMIF(F123:F128, "SR A/C - HDFC", E123:E128)</f>
        <v>3303.73</v>
      </c>
    </row>
    <row r="92">
      <c r="B92" s="12">
        <v>2.0</v>
      </c>
      <c r="C92" s="12"/>
      <c r="D92" s="12"/>
      <c r="E92" s="12"/>
      <c r="F92" s="12"/>
      <c r="G92" s="14" t="s">
        <v>8</v>
      </c>
      <c r="H92" s="15">
        <f>H49 - SUMIF(F91:F100, "DP A/C - Salary", E91:E100)-SUMIF(F117:F119, "DP A/C - Salary", E117:E119)-SUMIF(F111:F113, "DP A/C - Salary", E111:E113)+SUMIF(F105:F107, "DP A/C - Salary", E105:E107)+SUMIF(F123:F128, "DP A/C - Salary", E123:E128)</f>
        <v>5928</v>
      </c>
    </row>
    <row r="93">
      <c r="B93" s="12">
        <v>3.0</v>
      </c>
      <c r="C93" s="12"/>
      <c r="D93" s="12"/>
      <c r="E93" s="12"/>
      <c r="F93" s="12"/>
      <c r="G93" s="14" t="s">
        <v>9</v>
      </c>
      <c r="H93" s="15">
        <f>H50 - SUMIF(F91:F100, "SR CASH", E91:E100)-SUMIF(F117:F119, "SR CASH", E117:E119)-SUMIF(F111:F113, "SR CASH", E111:E113)+SUMIF(F105:F107, "SR CASH", E105:E107)+SUMIF(F123:F128, "SR CASH", E123:E128)</f>
        <v>1633</v>
      </c>
    </row>
    <row r="94">
      <c r="B94" s="12">
        <v>4.0</v>
      </c>
      <c r="C94" s="12"/>
      <c r="D94" s="12"/>
      <c r="E94" s="12"/>
      <c r="F94" s="12"/>
      <c r="G94" s="14" t="s">
        <v>10</v>
      </c>
      <c r="H94" s="15">
        <f>H51 - SUMIF(F91:F100, "DP CASH", E91:E100)-SUMIF(F117:F119, "DP CASH", E117:E119)-SUMIF(F111:F113, "DP CASH", E111:E113)+SUMIF(F105:F107, "DP CASH", E105:E107)+SUMIF(F123:F128, "DP CASH", E123:E128)</f>
        <v>839</v>
      </c>
    </row>
    <row r="95">
      <c r="B95" s="12">
        <v>5.0</v>
      </c>
      <c r="C95" s="12"/>
      <c r="D95" s="12"/>
      <c r="E95" s="12"/>
      <c r="F95" s="12"/>
      <c r="G95" s="14" t="s">
        <v>11</v>
      </c>
      <c r="H95" s="15">
        <f>H52 - SUMIF(F91:F100, "SR A/C - TDCC", E91:E100)-SUMIF(F117:F119, "SR A/C - TDCC", E117:E119)-SUMIF(F111:F113, "SR A/C - TDCC", E111:E113)+SUMIF(F105:F107, "SR A/C - TDCC", E105:E107)+SUMIF(F123:F128, "SR A/C - TDCC", E123:E128)</f>
        <v>106373.4</v>
      </c>
    </row>
    <row r="96">
      <c r="B96" s="12">
        <v>6.0</v>
      </c>
      <c r="C96" s="12"/>
      <c r="D96" s="12"/>
      <c r="E96" s="12"/>
      <c r="F96" s="12"/>
      <c r="G96" s="14" t="s">
        <v>12</v>
      </c>
      <c r="H96" s="15">
        <f>H53 - SUMIF(F91:F100, "DP A/C - IPPB", E91:E100)-SUMIF(F117:F119, "DP A/C - IPPB", E117:E119)-SUMIF(F111:F113, "DP A/C - IPPB", E111:E113)+SUMIF(F105:F107, "DP A/C - IPPB", E105:E107)+SUMIF(F123:F128, "DP A/C - IPPB", E123:E128)</f>
        <v>50</v>
      </c>
    </row>
    <row r="97">
      <c r="B97" s="12">
        <v>7.0</v>
      </c>
      <c r="C97" s="12"/>
      <c r="D97" s="12"/>
      <c r="E97" s="12"/>
      <c r="F97" s="12"/>
      <c r="G97" s="16"/>
      <c r="H97" s="5"/>
    </row>
    <row r="98">
      <c r="B98" s="12">
        <v>8.0</v>
      </c>
      <c r="C98" s="12"/>
      <c r="D98" s="12"/>
      <c r="E98" s="12"/>
      <c r="F98" s="12"/>
      <c r="G98" s="17" t="s">
        <v>13</v>
      </c>
      <c r="H98" s="5"/>
    </row>
    <row r="99">
      <c r="B99" s="12">
        <v>9.0</v>
      </c>
      <c r="C99" s="12"/>
      <c r="D99" s="12"/>
      <c r="E99" s="12"/>
      <c r="F99" s="12"/>
      <c r="G99" s="18">
        <f>E101+G56</f>
        <v>0</v>
      </c>
      <c r="H99" s="5"/>
    </row>
    <row r="100">
      <c r="B100" s="12">
        <v>10.0</v>
      </c>
      <c r="C100" s="12"/>
      <c r="D100" s="12"/>
      <c r="E100" s="12"/>
      <c r="F100" s="12"/>
      <c r="G100" s="19" t="s">
        <v>14</v>
      </c>
      <c r="H100" s="5"/>
    </row>
    <row r="101">
      <c r="B101" s="20" t="s">
        <v>15</v>
      </c>
      <c r="C101" s="4"/>
      <c r="D101" s="5"/>
      <c r="E101" s="9">
        <f>SUM(E91:E100)</f>
        <v>0</v>
      </c>
      <c r="F101" s="12"/>
      <c r="G101" s="16">
        <f>E108+G58</f>
        <v>0</v>
      </c>
      <c r="H101" s="5"/>
    </row>
    <row r="102">
      <c r="B102" s="16"/>
      <c r="C102" s="4"/>
      <c r="D102" s="4"/>
      <c r="E102" s="4"/>
      <c r="F102" s="5"/>
      <c r="G102" s="21" t="s">
        <v>16</v>
      </c>
      <c r="H102" s="5"/>
      <c r="I102" s="1"/>
    </row>
    <row r="103">
      <c r="B103" s="22" t="s">
        <v>17</v>
      </c>
      <c r="C103" s="4"/>
      <c r="D103" s="4"/>
      <c r="E103" s="4"/>
      <c r="F103" s="5"/>
      <c r="G103" s="16">
        <f>E114+G60-SUMIF(C105:C107,"Reimbursement",E105:E107)</f>
        <v>0</v>
      </c>
      <c r="H103" s="5"/>
    </row>
    <row r="104">
      <c r="B104" s="9" t="s">
        <v>2</v>
      </c>
      <c r="C104" s="23" t="s">
        <v>18</v>
      </c>
      <c r="D104" s="20" t="s">
        <v>4</v>
      </c>
      <c r="E104" s="9" t="s">
        <v>5</v>
      </c>
      <c r="F104" s="9" t="s">
        <v>6</v>
      </c>
      <c r="G104" s="24" t="s">
        <v>19</v>
      </c>
      <c r="H104" s="5"/>
    </row>
    <row r="105">
      <c r="B105" s="12">
        <v>1.0</v>
      </c>
      <c r="C105" s="25"/>
      <c r="D105" s="12"/>
      <c r="E105" s="13"/>
      <c r="F105" s="13"/>
      <c r="G105" s="26">
        <f>E120+G62</f>
        <v>0</v>
      </c>
      <c r="H105" s="5"/>
    </row>
    <row r="106">
      <c r="B106" s="12">
        <v>2.0</v>
      </c>
      <c r="C106" s="28"/>
      <c r="D106" s="12"/>
      <c r="E106" s="12"/>
      <c r="F106" s="12"/>
      <c r="G106" s="27"/>
      <c r="H106" s="8"/>
    </row>
    <row r="107">
      <c r="B107" s="12">
        <v>3.0</v>
      </c>
      <c r="C107" s="28"/>
      <c r="D107" s="12"/>
      <c r="E107" s="12"/>
      <c r="F107" s="12"/>
      <c r="G107" s="29"/>
      <c r="H107" s="30"/>
    </row>
    <row r="108">
      <c r="B108" s="20" t="s">
        <v>15</v>
      </c>
      <c r="C108" s="4"/>
      <c r="D108" s="5"/>
      <c r="E108" s="9">
        <f>SUM(E105:E107)</f>
        <v>0</v>
      </c>
      <c r="F108" s="12"/>
      <c r="G108" s="29"/>
      <c r="H108" s="30"/>
    </row>
    <row r="109">
      <c r="B109" s="31" t="s">
        <v>20</v>
      </c>
      <c r="C109" s="4"/>
      <c r="D109" s="4"/>
      <c r="E109" s="4"/>
      <c r="F109" s="5"/>
      <c r="G109" s="29"/>
      <c r="H109" s="30"/>
    </row>
    <row r="110">
      <c r="B110" s="9" t="s">
        <v>2</v>
      </c>
      <c r="C110" s="23" t="s">
        <v>21</v>
      </c>
      <c r="D110" s="20" t="s">
        <v>4</v>
      </c>
      <c r="E110" s="9" t="s">
        <v>5</v>
      </c>
      <c r="F110" s="9" t="s">
        <v>6</v>
      </c>
      <c r="G110" s="29"/>
      <c r="H110" s="30"/>
    </row>
    <row r="111">
      <c r="B111" s="12">
        <v>1.0</v>
      </c>
      <c r="C111" s="28"/>
      <c r="D111" s="12"/>
      <c r="E111" s="12"/>
      <c r="F111" s="12"/>
      <c r="G111" s="29"/>
      <c r="H111" s="30"/>
    </row>
    <row r="112">
      <c r="B112" s="12">
        <v>2.0</v>
      </c>
      <c r="C112" s="13"/>
      <c r="D112" s="12"/>
      <c r="E112" s="12"/>
      <c r="F112" s="12"/>
      <c r="G112" s="29"/>
      <c r="H112" s="30"/>
    </row>
    <row r="113">
      <c r="B113" s="12">
        <v>3.0</v>
      </c>
      <c r="C113" s="13"/>
      <c r="D113" s="12"/>
      <c r="E113" s="12"/>
      <c r="F113" s="12"/>
      <c r="G113" s="29"/>
      <c r="H113" s="30"/>
    </row>
    <row r="114">
      <c r="B114" s="20" t="s">
        <v>15</v>
      </c>
      <c r="C114" s="4"/>
      <c r="D114" s="5"/>
      <c r="E114" s="9">
        <f>SUM(E111:E113)</f>
        <v>0</v>
      </c>
      <c r="F114" s="12"/>
      <c r="G114" s="29"/>
      <c r="H114" s="30"/>
    </row>
    <row r="115">
      <c r="B115" s="32" t="s">
        <v>22</v>
      </c>
      <c r="C115" s="4"/>
      <c r="D115" s="4"/>
      <c r="E115" s="4"/>
      <c r="F115" s="5"/>
      <c r="G115" s="29"/>
      <c r="H115" s="30"/>
    </row>
    <row r="116">
      <c r="B116" s="9" t="s">
        <v>2</v>
      </c>
      <c r="C116" s="23" t="s">
        <v>23</v>
      </c>
      <c r="D116" s="20" t="s">
        <v>4</v>
      </c>
      <c r="E116" s="9" t="s">
        <v>5</v>
      </c>
      <c r="F116" s="9" t="s">
        <v>6</v>
      </c>
      <c r="G116" s="29"/>
      <c r="H116" s="30"/>
    </row>
    <row r="117">
      <c r="B117" s="12">
        <v>1.0</v>
      </c>
      <c r="C117" s="28"/>
      <c r="D117" s="12"/>
      <c r="E117" s="12"/>
      <c r="F117" s="12"/>
      <c r="G117" s="29"/>
      <c r="H117" s="30"/>
    </row>
    <row r="118">
      <c r="B118" s="12">
        <v>2.0</v>
      </c>
      <c r="C118" s="13"/>
      <c r="D118" s="12"/>
      <c r="E118" s="12"/>
      <c r="F118" s="12"/>
      <c r="G118" s="29"/>
      <c r="H118" s="30"/>
    </row>
    <row r="119">
      <c r="B119" s="12">
        <v>3.0</v>
      </c>
      <c r="C119" s="13"/>
      <c r="D119" s="12"/>
      <c r="E119" s="12"/>
      <c r="F119" s="12"/>
      <c r="G119" s="29"/>
      <c r="H119" s="30"/>
    </row>
    <row r="120">
      <c r="B120" s="20" t="s">
        <v>15</v>
      </c>
      <c r="C120" s="4"/>
      <c r="D120" s="5"/>
      <c r="E120" s="9">
        <f>SUM(E117:E119)</f>
        <v>0</v>
      </c>
      <c r="F120" s="12"/>
      <c r="G120" s="29"/>
      <c r="H120" s="30"/>
    </row>
    <row r="121">
      <c r="B121" s="32" t="s">
        <v>24</v>
      </c>
      <c r="C121" s="4"/>
      <c r="D121" s="4"/>
      <c r="E121" s="4"/>
      <c r="F121" s="5"/>
      <c r="G121" s="29"/>
      <c r="H121" s="30"/>
    </row>
    <row r="122">
      <c r="B122" s="9" t="s">
        <v>2</v>
      </c>
      <c r="C122" s="33" t="s">
        <v>25</v>
      </c>
      <c r="D122" s="33" t="s">
        <v>26</v>
      </c>
      <c r="E122" s="9" t="s">
        <v>5</v>
      </c>
      <c r="F122" s="9" t="s">
        <v>6</v>
      </c>
      <c r="G122" s="29"/>
      <c r="H122" s="30"/>
    </row>
    <row r="123">
      <c r="B123" s="12">
        <v>1.0</v>
      </c>
      <c r="C123" s="13"/>
      <c r="D123" s="13"/>
      <c r="E123" s="12"/>
      <c r="F123" s="12"/>
      <c r="G123" s="29"/>
      <c r="H123" s="30"/>
    </row>
    <row r="124">
      <c r="B124" s="12">
        <v>2.0</v>
      </c>
      <c r="C124" s="13"/>
      <c r="D124" s="13"/>
      <c r="E124" s="12"/>
      <c r="F124" s="12"/>
      <c r="G124" s="29"/>
      <c r="H124" s="30"/>
    </row>
    <row r="125">
      <c r="B125" s="12">
        <v>3.0</v>
      </c>
      <c r="C125" s="12"/>
      <c r="D125" s="12"/>
      <c r="E125" s="12"/>
      <c r="F125" s="12"/>
      <c r="G125" s="29"/>
      <c r="H125" s="30"/>
    </row>
    <row r="126">
      <c r="B126" s="12">
        <v>4.0</v>
      </c>
      <c r="C126" s="12"/>
      <c r="D126" s="12"/>
      <c r="E126" s="12"/>
      <c r="F126" s="12"/>
      <c r="G126" s="29"/>
      <c r="H126" s="30"/>
    </row>
    <row r="127">
      <c r="B127" s="12">
        <v>5.0</v>
      </c>
      <c r="C127" s="12"/>
      <c r="D127" s="12"/>
      <c r="E127" s="12"/>
      <c r="F127" s="12"/>
      <c r="G127" s="29"/>
      <c r="H127" s="30"/>
    </row>
    <row r="128">
      <c r="B128" s="12">
        <v>6.0</v>
      </c>
      <c r="C128" s="12"/>
      <c r="D128" s="12"/>
      <c r="E128" s="12"/>
      <c r="F128" s="12"/>
      <c r="G128" s="10"/>
      <c r="H128" s="11"/>
    </row>
    <row r="129">
      <c r="B129" s="34"/>
    </row>
    <row r="131">
      <c r="A131" s="1"/>
      <c r="B131" s="3">
        <v>45781.0</v>
      </c>
      <c r="C131" s="4"/>
      <c r="D131" s="4"/>
      <c r="E131" s="4"/>
      <c r="F131" s="4"/>
      <c r="G131" s="4"/>
      <c r="H131" s="5"/>
    </row>
    <row r="132">
      <c r="B132" s="6" t="s">
        <v>0</v>
      </c>
      <c r="C132" s="4"/>
      <c r="D132" s="4"/>
      <c r="E132" s="4"/>
      <c r="F132" s="5"/>
      <c r="G132" s="7" t="s">
        <v>1</v>
      </c>
      <c r="H132" s="8"/>
    </row>
    <row r="133">
      <c r="B133" s="9" t="s">
        <v>2</v>
      </c>
      <c r="C133" s="9" t="s">
        <v>3</v>
      </c>
      <c r="D133" s="9" t="s">
        <v>4</v>
      </c>
      <c r="E133" s="9" t="s">
        <v>5</v>
      </c>
      <c r="F133" s="9" t="s">
        <v>6</v>
      </c>
      <c r="G133" s="10"/>
      <c r="H133" s="11"/>
    </row>
    <row r="134">
      <c r="B134" s="12">
        <v>1.0</v>
      </c>
      <c r="C134" s="13"/>
      <c r="D134" s="13"/>
      <c r="E134" s="13"/>
      <c r="F134" s="13"/>
      <c r="G134" s="14" t="s">
        <v>7</v>
      </c>
      <c r="H134" s="15">
        <f>H91 - SUMIF(F134:F143, "SR A/C - HDFC", E134:E143)-SUMIF(F160:F162, "SR A/C - HDFC", E160:E162)-SUMIF(F154:F156, "SR A/C - HDFC", E154:E156)+SUMIF(F148:F150, "SR A/C - HDFC", E148:E150)+SUMIF(F166:F171, "SR A/C - HDFC", E166:E171)</f>
        <v>3303.73</v>
      </c>
    </row>
    <row r="135">
      <c r="B135" s="12">
        <v>2.0</v>
      </c>
      <c r="C135" s="13"/>
      <c r="D135" s="13"/>
      <c r="E135" s="13"/>
      <c r="F135" s="13"/>
      <c r="G135" s="14" t="s">
        <v>8</v>
      </c>
      <c r="H135" s="15">
        <f>H92 - SUMIF(F134:F143, "DP A/C - Salary", E134:E143)-SUMIF(F160:F162, "DP A/C - Salary", E160:E162)-SUMIF(F154:F156, "DP A/C - Salary", E154:E156)+SUMIF(F148:F150, "DP A/C - Salary", E148:E150)+SUMIF(F166:F171, "DP A/C - Salary", E166:E171)</f>
        <v>5928</v>
      </c>
    </row>
    <row r="136">
      <c r="B136" s="12">
        <v>3.0</v>
      </c>
      <c r="C136" s="12"/>
      <c r="D136" s="12"/>
      <c r="E136" s="12"/>
      <c r="F136" s="12"/>
      <c r="G136" s="14" t="s">
        <v>9</v>
      </c>
      <c r="H136" s="15">
        <f>H93 - SUMIF(F134:F143, "SR CASH", E134:E143)-SUMIF(F160:F162, "SR CASH", E160:E162)-SUMIF(F154:F156, "SR CASH", E154:E156)+SUMIF(F148:F150, "SR CASH", E148:E150)+SUMIF(F166:F171, "SR CASH", E166:E171)</f>
        <v>1633</v>
      </c>
    </row>
    <row r="137">
      <c r="B137" s="12">
        <v>4.0</v>
      </c>
      <c r="C137" s="12"/>
      <c r="D137" s="12"/>
      <c r="E137" s="12"/>
      <c r="F137" s="12"/>
      <c r="G137" s="14" t="s">
        <v>10</v>
      </c>
      <c r="H137" s="15">
        <f>H94 - SUMIF(F134:F143, "DP CASH", E134:E143)-SUMIF(F160:F162, "DP CASH", E160:E162)-SUMIF(F154:F156, "DP CASH", E154:E156)+SUMIF(F148:F150, "DP CASH", E148:E150)+SUMIF(F166:F171, "DP CASH", E166:E171)</f>
        <v>839</v>
      </c>
    </row>
    <row r="138">
      <c r="B138" s="12">
        <v>5.0</v>
      </c>
      <c r="C138" s="12"/>
      <c r="D138" s="12"/>
      <c r="E138" s="12"/>
      <c r="F138" s="12"/>
      <c r="G138" s="14" t="s">
        <v>11</v>
      </c>
      <c r="H138" s="15">
        <f>H95 - SUMIF(F134:F143, "SR A/C - TDCC", E134:E143)-SUMIF(F160:F162, "SR A/C - TDCC", E160:E162)-SUMIF(F154:F156, "SR A/C - TDCC", E154:E156)+SUMIF(F148:F150, "SR A/C - TDCC", E148:E150)+SUMIF(F166:F171, "SR A/C - TDCC", E166:E171)</f>
        <v>106373.4</v>
      </c>
    </row>
    <row r="139">
      <c r="B139" s="12">
        <v>6.0</v>
      </c>
      <c r="C139" s="12"/>
      <c r="D139" s="12"/>
      <c r="E139" s="12"/>
      <c r="F139" s="12"/>
      <c r="G139" s="14" t="s">
        <v>12</v>
      </c>
      <c r="H139" s="15">
        <f>H96 - SUMIF(F134:F143, "DP A/C - IPPB", E134:E143)-SUMIF(F160:F162, "DP A/C - IPPB", E160:E162)-SUMIF(F154:F156, "DP A/C - IPPB", E154:E156)+SUMIF(F148:F150, "DP A/C - IPPB", E148:E150)+SUMIF(F166:F171, "DP A/C - IPPB", E166:E171)</f>
        <v>50</v>
      </c>
    </row>
    <row r="140">
      <c r="B140" s="12">
        <v>7.0</v>
      </c>
      <c r="C140" s="12"/>
      <c r="D140" s="12"/>
      <c r="E140" s="12"/>
      <c r="F140" s="12"/>
      <c r="G140" s="16"/>
      <c r="H140" s="5"/>
    </row>
    <row r="141">
      <c r="B141" s="12">
        <v>8.0</v>
      </c>
      <c r="C141" s="12"/>
      <c r="D141" s="12"/>
      <c r="E141" s="12"/>
      <c r="F141" s="12"/>
      <c r="G141" s="17" t="s">
        <v>13</v>
      </c>
      <c r="H141" s="5"/>
    </row>
    <row r="142">
      <c r="B142" s="12">
        <v>9.0</v>
      </c>
      <c r="C142" s="12"/>
      <c r="D142" s="12"/>
      <c r="E142" s="12"/>
      <c r="F142" s="12"/>
      <c r="G142" s="18">
        <f>E144+G99</f>
        <v>0</v>
      </c>
      <c r="H142" s="5"/>
    </row>
    <row r="143">
      <c r="B143" s="12">
        <v>10.0</v>
      </c>
      <c r="C143" s="12"/>
      <c r="D143" s="12"/>
      <c r="E143" s="12"/>
      <c r="F143" s="12"/>
      <c r="G143" s="19" t="s">
        <v>14</v>
      </c>
      <c r="H143" s="5"/>
    </row>
    <row r="144">
      <c r="B144" s="20" t="s">
        <v>15</v>
      </c>
      <c r="C144" s="4"/>
      <c r="D144" s="5"/>
      <c r="E144" s="9">
        <f>SUM(E134:E143)</f>
        <v>0</v>
      </c>
      <c r="F144" s="12"/>
      <c r="G144" s="16">
        <f>E151+G101</f>
        <v>0</v>
      </c>
      <c r="H144" s="5"/>
    </row>
    <row r="145">
      <c r="B145" s="16"/>
      <c r="C145" s="4"/>
      <c r="D145" s="4"/>
      <c r="E145" s="4"/>
      <c r="F145" s="5"/>
      <c r="G145" s="21" t="s">
        <v>16</v>
      </c>
      <c r="H145" s="5"/>
      <c r="I145" s="1"/>
    </row>
    <row r="146">
      <c r="B146" s="22" t="s">
        <v>17</v>
      </c>
      <c r="C146" s="4"/>
      <c r="D146" s="4"/>
      <c r="E146" s="4"/>
      <c r="F146" s="5"/>
      <c r="G146" s="16">
        <f>E157+G103-SUMIF(C148:C150,"Reimbursement",E148:E150)</f>
        <v>0</v>
      </c>
      <c r="H146" s="5"/>
    </row>
    <row r="147">
      <c r="B147" s="9" t="s">
        <v>2</v>
      </c>
      <c r="C147" s="23" t="s">
        <v>18</v>
      </c>
      <c r="D147" s="20" t="s">
        <v>4</v>
      </c>
      <c r="E147" s="9" t="s">
        <v>5</v>
      </c>
      <c r="F147" s="9" t="s">
        <v>6</v>
      </c>
      <c r="G147" s="24" t="s">
        <v>19</v>
      </c>
      <c r="H147" s="5"/>
    </row>
    <row r="148">
      <c r="B148" s="12">
        <v>1.0</v>
      </c>
      <c r="C148" s="25"/>
      <c r="D148" s="12"/>
      <c r="E148" s="13"/>
      <c r="F148" s="12"/>
      <c r="G148" s="26">
        <f>E163+G105</f>
        <v>0</v>
      </c>
      <c r="H148" s="5"/>
    </row>
    <row r="149">
      <c r="B149" s="12">
        <v>2.0</v>
      </c>
      <c r="C149" s="28"/>
      <c r="D149" s="12"/>
      <c r="E149" s="12"/>
      <c r="F149" s="12"/>
      <c r="G149" s="27"/>
      <c r="H149" s="8"/>
    </row>
    <row r="150">
      <c r="B150" s="12">
        <v>3.0</v>
      </c>
      <c r="C150" s="28"/>
      <c r="D150" s="12"/>
      <c r="E150" s="12"/>
      <c r="F150" s="12"/>
      <c r="G150" s="29"/>
      <c r="H150" s="30"/>
    </row>
    <row r="151">
      <c r="B151" s="20" t="s">
        <v>15</v>
      </c>
      <c r="C151" s="4"/>
      <c r="D151" s="5"/>
      <c r="E151" s="9">
        <f>SUM(E148:E150)</f>
        <v>0</v>
      </c>
      <c r="F151" s="12"/>
      <c r="G151" s="29"/>
      <c r="H151" s="30"/>
    </row>
    <row r="152">
      <c r="B152" s="31" t="s">
        <v>20</v>
      </c>
      <c r="C152" s="4"/>
      <c r="D152" s="4"/>
      <c r="E152" s="4"/>
      <c r="F152" s="5"/>
      <c r="G152" s="29"/>
      <c r="H152" s="30"/>
    </row>
    <row r="153">
      <c r="B153" s="9" t="s">
        <v>2</v>
      </c>
      <c r="C153" s="23" t="s">
        <v>21</v>
      </c>
      <c r="D153" s="20" t="s">
        <v>4</v>
      </c>
      <c r="E153" s="9" t="s">
        <v>5</v>
      </c>
      <c r="F153" s="9" t="s">
        <v>6</v>
      </c>
      <c r="G153" s="29"/>
      <c r="H153" s="30"/>
    </row>
    <row r="154">
      <c r="B154" s="12">
        <v>1.0</v>
      </c>
      <c r="C154" s="28"/>
      <c r="D154" s="12"/>
      <c r="E154" s="12"/>
      <c r="F154" s="12"/>
      <c r="G154" s="29"/>
      <c r="H154" s="30"/>
    </row>
    <row r="155">
      <c r="B155" s="12">
        <v>2.0</v>
      </c>
      <c r="C155" s="13"/>
      <c r="D155" s="12"/>
      <c r="E155" s="12"/>
      <c r="F155" s="12"/>
      <c r="G155" s="29"/>
      <c r="H155" s="30"/>
    </row>
    <row r="156">
      <c r="B156" s="12">
        <v>3.0</v>
      </c>
      <c r="C156" s="13"/>
      <c r="D156" s="12"/>
      <c r="E156" s="12"/>
      <c r="F156" s="12"/>
      <c r="G156" s="29"/>
      <c r="H156" s="30"/>
    </row>
    <row r="157">
      <c r="B157" s="20" t="s">
        <v>15</v>
      </c>
      <c r="C157" s="4"/>
      <c r="D157" s="5"/>
      <c r="E157" s="9">
        <f>SUM(E154:E156)</f>
        <v>0</v>
      </c>
      <c r="F157" s="12"/>
      <c r="G157" s="29"/>
      <c r="H157" s="30"/>
    </row>
    <row r="158">
      <c r="B158" s="32" t="s">
        <v>22</v>
      </c>
      <c r="C158" s="4"/>
      <c r="D158" s="4"/>
      <c r="E158" s="4"/>
      <c r="F158" s="5"/>
      <c r="G158" s="29"/>
      <c r="H158" s="30"/>
    </row>
    <row r="159">
      <c r="B159" s="9" t="s">
        <v>2</v>
      </c>
      <c r="C159" s="23" t="s">
        <v>23</v>
      </c>
      <c r="D159" s="20" t="s">
        <v>4</v>
      </c>
      <c r="E159" s="9" t="s">
        <v>5</v>
      </c>
      <c r="F159" s="9" t="s">
        <v>6</v>
      </c>
      <c r="G159" s="29"/>
      <c r="H159" s="30"/>
    </row>
    <row r="160">
      <c r="B160" s="12">
        <v>1.0</v>
      </c>
      <c r="C160" s="25"/>
      <c r="D160" s="13"/>
      <c r="E160" s="13"/>
      <c r="F160" s="13"/>
      <c r="G160" s="29"/>
      <c r="H160" s="30"/>
    </row>
    <row r="161">
      <c r="B161" s="12">
        <v>2.0</v>
      </c>
      <c r="C161" s="13"/>
      <c r="D161" s="12"/>
      <c r="E161" s="12"/>
      <c r="F161" s="12"/>
      <c r="G161" s="29"/>
      <c r="H161" s="30"/>
    </row>
    <row r="162">
      <c r="B162" s="12">
        <v>3.0</v>
      </c>
      <c r="C162" s="13"/>
      <c r="D162" s="12"/>
      <c r="E162" s="12"/>
      <c r="F162" s="12"/>
      <c r="G162" s="29"/>
      <c r="H162" s="30"/>
    </row>
    <row r="163">
      <c r="B163" s="20" t="s">
        <v>15</v>
      </c>
      <c r="C163" s="4"/>
      <c r="D163" s="5"/>
      <c r="E163" s="9">
        <f>SUM(E160:E162)</f>
        <v>0</v>
      </c>
      <c r="F163" s="12"/>
      <c r="G163" s="29"/>
      <c r="H163" s="30"/>
    </row>
    <row r="164">
      <c r="B164" s="32" t="s">
        <v>24</v>
      </c>
      <c r="C164" s="4"/>
      <c r="D164" s="4"/>
      <c r="E164" s="4"/>
      <c r="F164" s="5"/>
      <c r="G164" s="29"/>
      <c r="H164" s="30"/>
    </row>
    <row r="165">
      <c r="B165" s="9" t="s">
        <v>2</v>
      </c>
      <c r="C165" s="33" t="s">
        <v>25</v>
      </c>
      <c r="D165" s="33" t="s">
        <v>26</v>
      </c>
      <c r="E165" s="9" t="s">
        <v>5</v>
      </c>
      <c r="F165" s="9" t="s">
        <v>6</v>
      </c>
      <c r="G165" s="29"/>
      <c r="H165" s="30"/>
    </row>
    <row r="166">
      <c r="B166" s="12">
        <v>1.0</v>
      </c>
      <c r="C166" s="13"/>
      <c r="D166" s="13"/>
      <c r="E166" s="13"/>
      <c r="F166" s="13"/>
      <c r="G166" s="29"/>
      <c r="H166" s="30"/>
    </row>
    <row r="167">
      <c r="B167" s="12">
        <v>2.0</v>
      </c>
      <c r="C167" s="13"/>
      <c r="D167" s="13"/>
      <c r="E167" s="13"/>
      <c r="F167" s="13"/>
      <c r="G167" s="29"/>
      <c r="H167" s="30"/>
    </row>
    <row r="168">
      <c r="B168" s="12">
        <v>3.0</v>
      </c>
      <c r="C168" s="12"/>
      <c r="D168" s="12"/>
      <c r="E168" s="12"/>
      <c r="F168" s="12"/>
      <c r="G168" s="29"/>
      <c r="H168" s="30"/>
    </row>
    <row r="169">
      <c r="B169" s="12">
        <v>4.0</v>
      </c>
      <c r="C169" s="12"/>
      <c r="D169" s="12"/>
      <c r="E169" s="12"/>
      <c r="F169" s="12"/>
      <c r="G169" s="29"/>
      <c r="H169" s="30"/>
    </row>
    <row r="170">
      <c r="B170" s="12">
        <v>5.0</v>
      </c>
      <c r="C170" s="12"/>
      <c r="D170" s="12"/>
      <c r="E170" s="12"/>
      <c r="F170" s="12"/>
      <c r="G170" s="29"/>
      <c r="H170" s="30"/>
    </row>
    <row r="171">
      <c r="B171" s="12">
        <v>6.0</v>
      </c>
      <c r="C171" s="12"/>
      <c r="D171" s="12"/>
      <c r="E171" s="12"/>
      <c r="F171" s="12"/>
      <c r="G171" s="10"/>
      <c r="H171" s="11"/>
    </row>
    <row r="172">
      <c r="B172" s="34"/>
    </row>
    <row r="174">
      <c r="A174" s="1"/>
      <c r="B174" s="3">
        <v>45782.0</v>
      </c>
      <c r="C174" s="4"/>
      <c r="D174" s="4"/>
      <c r="E174" s="4"/>
      <c r="F174" s="4"/>
      <c r="G174" s="4"/>
      <c r="H174" s="5"/>
    </row>
    <row r="175">
      <c r="B175" s="6" t="s">
        <v>0</v>
      </c>
      <c r="C175" s="4"/>
      <c r="D175" s="4"/>
      <c r="E175" s="4"/>
      <c r="F175" s="5"/>
      <c r="G175" s="7" t="s">
        <v>1</v>
      </c>
      <c r="H175" s="8"/>
    </row>
    <row r="176">
      <c r="B176" s="9" t="s">
        <v>2</v>
      </c>
      <c r="C176" s="9" t="s">
        <v>3</v>
      </c>
      <c r="D176" s="9" t="s">
        <v>4</v>
      </c>
      <c r="E176" s="9" t="s">
        <v>5</v>
      </c>
      <c r="F176" s="9" t="s">
        <v>6</v>
      </c>
      <c r="G176" s="10"/>
      <c r="H176" s="11"/>
    </row>
    <row r="177">
      <c r="B177" s="12">
        <v>1.0</v>
      </c>
      <c r="C177" s="13"/>
      <c r="D177" s="13"/>
      <c r="E177" s="13"/>
      <c r="F177" s="12"/>
      <c r="G177" s="14" t="s">
        <v>7</v>
      </c>
      <c r="H177" s="15">
        <f>H134 - SUMIF(F177:F186, "SR A/C - HDFC", E177:E186)-SUMIF(F203:F205, "SR A/C - HDFC", E203:E205)-SUMIF(F197:F199, "SR A/C - HDFC", E197:E199)+SUMIF(F191:F193, "SR A/C - HDFC", E191:E193)+SUMIF(F209:F214, "SR A/C - HDFC", E209:E214)</f>
        <v>3303.73</v>
      </c>
    </row>
    <row r="178">
      <c r="B178" s="12">
        <v>2.0</v>
      </c>
      <c r="C178" s="13"/>
      <c r="D178" s="13"/>
      <c r="E178" s="13"/>
      <c r="F178" s="13"/>
      <c r="G178" s="14" t="s">
        <v>8</v>
      </c>
      <c r="H178" s="15">
        <f>H135 - SUMIF(F177:F186, "DP A/C - Salary", E177:E186)-SUMIF(F203:F205, "DP A/C - Salary", E203:E205)-SUMIF(F197:F199, "DP A/C - Salary", E197:E199)+SUMIF(F191:F193, "DP A/C - Salary", E191:E193)+SUMIF(F209:F214, "DP A/C - Salary", E209:E214)</f>
        <v>5928</v>
      </c>
    </row>
    <row r="179">
      <c r="B179" s="12">
        <v>3.0</v>
      </c>
      <c r="C179" s="12"/>
      <c r="D179" s="12"/>
      <c r="E179" s="12"/>
      <c r="F179" s="12"/>
      <c r="G179" s="14" t="s">
        <v>9</v>
      </c>
      <c r="H179" s="15">
        <f>H136 - SUMIF(F177:F186, "SR CASH", E177:E186)-SUMIF(F203:F205, "SR CASH", E203:E205)-SUMIF(F197:F199, "SR CASH", E197:E199)+SUMIF(F191:F193, "SR CASH", E191:E193)+SUMIF(F209:F214, "SR CASH", E209:E214)</f>
        <v>1633</v>
      </c>
    </row>
    <row r="180">
      <c r="B180" s="12">
        <v>4.0</v>
      </c>
      <c r="C180" s="12"/>
      <c r="D180" s="12"/>
      <c r="E180" s="12"/>
      <c r="F180" s="12"/>
      <c r="G180" s="14" t="s">
        <v>10</v>
      </c>
      <c r="H180" s="15">
        <f>H137 - SUMIF(F177:F186, "DP CASH", E177:E186)-SUMIF(F203:F205, "DP CASH", E203:E205)-SUMIF(F197:F199, "DP CASH", E197:E199)+SUMIF(F191:F193, "DP CASH", E191:E193)+SUMIF(F209:F214, "DP CASH", E209:E214)</f>
        <v>839</v>
      </c>
    </row>
    <row r="181">
      <c r="B181" s="12">
        <v>5.0</v>
      </c>
      <c r="C181" s="12"/>
      <c r="D181" s="12"/>
      <c r="E181" s="12"/>
      <c r="F181" s="12"/>
      <c r="G181" s="14" t="s">
        <v>11</v>
      </c>
      <c r="H181" s="15">
        <f>H138 - SUMIF(F177:F186, "SR A/C - TDCC", E177:E186)-SUMIF(F203:F205, "SR A/C - TDCC", E203:E205)-SUMIF(F197:F199, "SR A/C - TDCC", E197:E199)+SUMIF(F191:F193, "SR A/C - TDCC", E191:E193)+SUMIF(F209:F214, "SR A/C - TDCC", E209:E214)</f>
        <v>106373.4</v>
      </c>
    </row>
    <row r="182">
      <c r="B182" s="12">
        <v>6.0</v>
      </c>
      <c r="C182" s="12"/>
      <c r="D182" s="12"/>
      <c r="E182" s="12"/>
      <c r="F182" s="12"/>
      <c r="G182" s="14" t="s">
        <v>12</v>
      </c>
      <c r="H182" s="15">
        <f>H139 - SUMIF(F177:F186, "DP A/C - IPPB", E177:E186)-SUMIF(F203:F205, "DP A/C - IPPB", E203:E205)-SUMIF(F197:F199, "DP A/C - IPPB", E197:E199)+SUMIF(F191:F193, "DP A/C - IPPB", E191:E193)+SUMIF(F209:F214, "DP A/C - IPPB", E209:E214)</f>
        <v>50</v>
      </c>
    </row>
    <row r="183">
      <c r="B183" s="12">
        <v>7.0</v>
      </c>
      <c r="C183" s="12"/>
      <c r="D183" s="12"/>
      <c r="E183" s="12"/>
      <c r="F183" s="12"/>
      <c r="G183" s="16"/>
      <c r="H183" s="5"/>
    </row>
    <row r="184">
      <c r="B184" s="12">
        <v>8.0</v>
      </c>
      <c r="C184" s="12"/>
      <c r="D184" s="12"/>
      <c r="E184" s="12"/>
      <c r="F184" s="12"/>
      <c r="G184" s="17" t="s">
        <v>13</v>
      </c>
      <c r="H184" s="5"/>
    </row>
    <row r="185">
      <c r="B185" s="12">
        <v>9.0</v>
      </c>
      <c r="C185" s="12"/>
      <c r="D185" s="12"/>
      <c r="E185" s="12"/>
      <c r="F185" s="12"/>
      <c r="G185" s="18">
        <f>E187+G142</f>
        <v>0</v>
      </c>
      <c r="H185" s="5"/>
    </row>
    <row r="186">
      <c r="B186" s="12">
        <v>10.0</v>
      </c>
      <c r="C186" s="12"/>
      <c r="D186" s="12"/>
      <c r="E186" s="12"/>
      <c r="F186" s="12"/>
      <c r="G186" s="19" t="s">
        <v>14</v>
      </c>
      <c r="H186" s="5"/>
    </row>
    <row r="187">
      <c r="B187" s="20" t="s">
        <v>15</v>
      </c>
      <c r="C187" s="4"/>
      <c r="D187" s="5"/>
      <c r="E187" s="9">
        <f>SUM(E177:E186)</f>
        <v>0</v>
      </c>
      <c r="F187" s="12"/>
      <c r="G187" s="16">
        <f>E194+G144</f>
        <v>0</v>
      </c>
      <c r="H187" s="5"/>
    </row>
    <row r="188">
      <c r="B188" s="16"/>
      <c r="C188" s="4"/>
      <c r="D188" s="4"/>
      <c r="E188" s="4"/>
      <c r="F188" s="5"/>
      <c r="G188" s="21" t="s">
        <v>16</v>
      </c>
      <c r="H188" s="5"/>
      <c r="I188" s="1"/>
    </row>
    <row r="189">
      <c r="B189" s="22" t="s">
        <v>17</v>
      </c>
      <c r="C189" s="4"/>
      <c r="D189" s="4"/>
      <c r="E189" s="4"/>
      <c r="F189" s="5"/>
      <c r="G189" s="16">
        <f>E200+G146-SUMIF(C191:C193,"Reimbursement",E191:E193)</f>
        <v>0</v>
      </c>
      <c r="H189" s="5"/>
    </row>
    <row r="190">
      <c r="B190" s="9" t="s">
        <v>2</v>
      </c>
      <c r="C190" s="23" t="s">
        <v>18</v>
      </c>
      <c r="D190" s="20" t="s">
        <v>4</v>
      </c>
      <c r="E190" s="9" t="s">
        <v>5</v>
      </c>
      <c r="F190" s="9" t="s">
        <v>6</v>
      </c>
      <c r="G190" s="24" t="s">
        <v>19</v>
      </c>
      <c r="H190" s="5"/>
    </row>
    <row r="191">
      <c r="B191" s="12">
        <v>1.0</v>
      </c>
      <c r="C191" s="25"/>
      <c r="D191" s="12"/>
      <c r="E191" s="13"/>
      <c r="F191" s="13"/>
      <c r="G191" s="26">
        <f>E206+G148</f>
        <v>0</v>
      </c>
      <c r="H191" s="5"/>
    </row>
    <row r="192">
      <c r="B192" s="12">
        <v>2.0</v>
      </c>
      <c r="C192" s="28"/>
      <c r="D192" s="12"/>
      <c r="E192" s="12"/>
      <c r="F192" s="12"/>
      <c r="G192" s="27"/>
      <c r="H192" s="8"/>
    </row>
    <row r="193">
      <c r="B193" s="12">
        <v>3.0</v>
      </c>
      <c r="C193" s="28"/>
      <c r="D193" s="12"/>
      <c r="E193" s="12"/>
      <c r="F193" s="12"/>
      <c r="G193" s="29"/>
      <c r="H193" s="30"/>
    </row>
    <row r="194">
      <c r="B194" s="20" t="s">
        <v>15</v>
      </c>
      <c r="C194" s="4"/>
      <c r="D194" s="5"/>
      <c r="E194" s="9">
        <f>SUM(E191:E193)</f>
        <v>0</v>
      </c>
      <c r="F194" s="12"/>
      <c r="G194" s="29"/>
      <c r="H194" s="30"/>
    </row>
    <row r="195">
      <c r="B195" s="31" t="s">
        <v>20</v>
      </c>
      <c r="C195" s="4"/>
      <c r="D195" s="4"/>
      <c r="E195" s="4"/>
      <c r="F195" s="5"/>
      <c r="G195" s="29"/>
      <c r="H195" s="30"/>
    </row>
    <row r="196">
      <c r="B196" s="9" t="s">
        <v>2</v>
      </c>
      <c r="C196" s="23" t="s">
        <v>21</v>
      </c>
      <c r="D196" s="20" t="s">
        <v>4</v>
      </c>
      <c r="E196" s="9" t="s">
        <v>5</v>
      </c>
      <c r="F196" s="9" t="s">
        <v>6</v>
      </c>
      <c r="G196" s="29"/>
      <c r="H196" s="30"/>
    </row>
    <row r="197">
      <c r="B197" s="12">
        <v>1.0</v>
      </c>
      <c r="C197" s="28"/>
      <c r="D197" s="12"/>
      <c r="E197" s="12"/>
      <c r="F197" s="12"/>
      <c r="G197" s="29"/>
      <c r="H197" s="30"/>
    </row>
    <row r="198">
      <c r="B198" s="12">
        <v>2.0</v>
      </c>
      <c r="C198" s="13"/>
      <c r="D198" s="12"/>
      <c r="E198" s="12"/>
      <c r="F198" s="12"/>
      <c r="G198" s="29"/>
      <c r="H198" s="30"/>
    </row>
    <row r="199">
      <c r="B199" s="12">
        <v>3.0</v>
      </c>
      <c r="C199" s="13"/>
      <c r="D199" s="12"/>
      <c r="E199" s="12"/>
      <c r="F199" s="12"/>
      <c r="G199" s="29"/>
      <c r="H199" s="30"/>
    </row>
    <row r="200">
      <c r="B200" s="20" t="s">
        <v>15</v>
      </c>
      <c r="C200" s="4"/>
      <c r="D200" s="5"/>
      <c r="E200" s="9">
        <f>SUM(E197:E199)</f>
        <v>0</v>
      </c>
      <c r="F200" s="12"/>
      <c r="G200" s="29"/>
      <c r="H200" s="30"/>
    </row>
    <row r="201">
      <c r="B201" s="32" t="s">
        <v>22</v>
      </c>
      <c r="C201" s="4"/>
      <c r="D201" s="4"/>
      <c r="E201" s="4"/>
      <c r="F201" s="5"/>
      <c r="G201" s="29"/>
      <c r="H201" s="30"/>
    </row>
    <row r="202">
      <c r="B202" s="9" t="s">
        <v>2</v>
      </c>
      <c r="C202" s="23" t="s">
        <v>23</v>
      </c>
      <c r="D202" s="20" t="s">
        <v>4</v>
      </c>
      <c r="E202" s="9" t="s">
        <v>5</v>
      </c>
      <c r="F202" s="9" t="s">
        <v>6</v>
      </c>
      <c r="G202" s="29"/>
      <c r="H202" s="30"/>
    </row>
    <row r="203">
      <c r="B203" s="12">
        <v>1.0</v>
      </c>
      <c r="C203" s="28"/>
      <c r="D203" s="12"/>
      <c r="E203" s="12"/>
      <c r="F203" s="12"/>
      <c r="G203" s="29"/>
      <c r="H203" s="30"/>
    </row>
    <row r="204">
      <c r="B204" s="12">
        <v>2.0</v>
      </c>
      <c r="C204" s="13"/>
      <c r="D204" s="12"/>
      <c r="E204" s="12"/>
      <c r="F204" s="12"/>
      <c r="G204" s="29"/>
      <c r="H204" s="30"/>
    </row>
    <row r="205">
      <c r="B205" s="12">
        <v>3.0</v>
      </c>
      <c r="C205" s="13"/>
      <c r="D205" s="12"/>
      <c r="E205" s="12"/>
      <c r="F205" s="12"/>
      <c r="G205" s="29"/>
      <c r="H205" s="30"/>
    </row>
    <row r="206">
      <c r="B206" s="20" t="s">
        <v>15</v>
      </c>
      <c r="C206" s="4"/>
      <c r="D206" s="5"/>
      <c r="E206" s="9">
        <f>SUM(E203:E205)</f>
        <v>0</v>
      </c>
      <c r="F206" s="12"/>
      <c r="G206" s="29"/>
      <c r="H206" s="30"/>
    </row>
    <row r="207">
      <c r="B207" s="32" t="s">
        <v>24</v>
      </c>
      <c r="C207" s="4"/>
      <c r="D207" s="4"/>
      <c r="E207" s="4"/>
      <c r="F207" s="5"/>
      <c r="G207" s="29"/>
      <c r="H207" s="30"/>
    </row>
    <row r="208">
      <c r="B208" s="9" t="s">
        <v>2</v>
      </c>
      <c r="C208" s="33" t="s">
        <v>25</v>
      </c>
      <c r="D208" s="33" t="s">
        <v>26</v>
      </c>
      <c r="E208" s="9" t="s">
        <v>5</v>
      </c>
      <c r="F208" s="9" t="s">
        <v>6</v>
      </c>
      <c r="G208" s="29"/>
      <c r="H208" s="30"/>
    </row>
    <row r="209">
      <c r="B209" s="12">
        <v>1.0</v>
      </c>
      <c r="C209" s="13"/>
      <c r="D209" s="13"/>
      <c r="E209" s="13"/>
      <c r="F209" s="13"/>
      <c r="G209" s="29"/>
      <c r="H209" s="30"/>
    </row>
    <row r="210">
      <c r="B210" s="12">
        <v>2.0</v>
      </c>
      <c r="C210" s="13"/>
      <c r="D210" s="13"/>
      <c r="E210" s="13"/>
      <c r="F210" s="13"/>
      <c r="G210" s="29"/>
      <c r="H210" s="30"/>
    </row>
    <row r="211">
      <c r="B211" s="12">
        <v>3.0</v>
      </c>
      <c r="C211" s="12"/>
      <c r="D211" s="12"/>
      <c r="E211" s="12"/>
      <c r="F211" s="12"/>
      <c r="G211" s="29"/>
      <c r="H211" s="30"/>
    </row>
    <row r="212">
      <c r="B212" s="12">
        <v>4.0</v>
      </c>
      <c r="C212" s="12"/>
      <c r="D212" s="12"/>
      <c r="E212" s="12"/>
      <c r="F212" s="12"/>
      <c r="G212" s="29"/>
      <c r="H212" s="30"/>
    </row>
    <row r="213">
      <c r="B213" s="12">
        <v>5.0</v>
      </c>
      <c r="C213" s="12"/>
      <c r="D213" s="12"/>
      <c r="E213" s="12"/>
      <c r="F213" s="12"/>
      <c r="G213" s="29"/>
      <c r="H213" s="30"/>
    </row>
    <row r="214">
      <c r="B214" s="12">
        <v>6.0</v>
      </c>
      <c r="C214" s="12"/>
      <c r="D214" s="12"/>
      <c r="E214" s="12"/>
      <c r="F214" s="12"/>
      <c r="G214" s="10"/>
      <c r="H214" s="11"/>
    </row>
    <row r="215">
      <c r="B215" s="34"/>
    </row>
    <row r="217">
      <c r="A217" s="1"/>
      <c r="B217" s="3">
        <v>45783.0</v>
      </c>
      <c r="C217" s="4"/>
      <c r="D217" s="4"/>
      <c r="E217" s="4"/>
      <c r="F217" s="4"/>
      <c r="G217" s="4"/>
      <c r="H217" s="5"/>
    </row>
    <row r="218">
      <c r="B218" s="6" t="s">
        <v>0</v>
      </c>
      <c r="C218" s="4"/>
      <c r="D218" s="4"/>
      <c r="E218" s="4"/>
      <c r="F218" s="5"/>
      <c r="G218" s="7" t="s">
        <v>1</v>
      </c>
      <c r="H218" s="8"/>
    </row>
    <row r="219">
      <c r="B219" s="9" t="s">
        <v>2</v>
      </c>
      <c r="C219" s="9" t="s">
        <v>3</v>
      </c>
      <c r="D219" s="9" t="s">
        <v>4</v>
      </c>
      <c r="E219" s="9" t="s">
        <v>5</v>
      </c>
      <c r="F219" s="9" t="s">
        <v>6</v>
      </c>
      <c r="G219" s="10"/>
      <c r="H219" s="11"/>
    </row>
    <row r="220">
      <c r="B220" s="12">
        <v>1.0</v>
      </c>
      <c r="C220" s="13"/>
      <c r="D220" s="13"/>
      <c r="E220" s="13"/>
      <c r="F220" s="12"/>
      <c r="G220" s="14" t="s">
        <v>7</v>
      </c>
      <c r="H220" s="15">
        <f>H177 - SUMIF(F220:F229, "SR A/C - HDFC", E220:E229)-SUMIF(F246:F248, "SR A/C - HDFC", E246:E248)-SUMIF(F240:F242, "SR A/C - HDFC", E240:E242)+SUMIF(F234:F236, "SR A/C - HDFC", E234:E236)+SUMIF(F252:F257, "SR A/C - HDFC", E252:E257)</f>
        <v>3303.73</v>
      </c>
    </row>
    <row r="221">
      <c r="B221" s="12">
        <v>2.0</v>
      </c>
      <c r="C221" s="13"/>
      <c r="D221" s="13"/>
      <c r="E221" s="13"/>
      <c r="F221" s="13"/>
      <c r="G221" s="14" t="s">
        <v>8</v>
      </c>
      <c r="H221" s="15">
        <f>H178 - SUMIF(F220:F229, "DP A/C - Salary", E220:E229)-SUMIF(F246:F248, "DP A/C - Salary", E246:E248)-SUMIF(F240:F242, "DP A/C - Salary", E240:E242)+SUMIF(F234:F236, "DP A/C - Salary", E234:E236)+SUMIF(F252:F257, "DP A/C - Salary", E252:E257)</f>
        <v>5928</v>
      </c>
    </row>
    <row r="222">
      <c r="B222" s="12">
        <v>3.0</v>
      </c>
      <c r="C222" s="13"/>
      <c r="D222" s="13"/>
      <c r="E222" s="13"/>
      <c r="F222" s="13"/>
      <c r="G222" s="14" t="s">
        <v>9</v>
      </c>
      <c r="H222" s="15">
        <f>H179 - SUMIF(F220:F229, "SR CASH", E220:E229)-SUMIF(F246:F248, "SR CASH", E246:E248)-SUMIF(F240:F242, "SR CASH", E240:E242)+SUMIF(F234:F236, "SR CASH", E234:E236)+SUMIF(F252:F257, "SR CASH", E252:E257)</f>
        <v>1633</v>
      </c>
    </row>
    <row r="223">
      <c r="B223" s="12">
        <v>4.0</v>
      </c>
      <c r="C223" s="12"/>
      <c r="D223" s="12"/>
      <c r="E223" s="12"/>
      <c r="F223" s="12"/>
      <c r="G223" s="14" t="s">
        <v>10</v>
      </c>
      <c r="H223" s="15">
        <f>H180 - SUMIF(F220:F229, "DP CASH", E220:E229)-SUMIF(F246:F248, "DP CASH", E246:E248)-SUMIF(F240:F242, "DP CASH", E240:E242)+SUMIF(F234:F236, "DP CASH", E234:E236)+SUMIF(F252:F257, "DP CASH", E252:E257)</f>
        <v>839</v>
      </c>
    </row>
    <row r="224">
      <c r="B224" s="12">
        <v>5.0</v>
      </c>
      <c r="C224" s="12"/>
      <c r="D224" s="12"/>
      <c r="E224" s="12"/>
      <c r="F224" s="12"/>
      <c r="G224" s="14" t="s">
        <v>11</v>
      </c>
      <c r="H224" s="15">
        <f>H181 - SUMIF(F220:F229, "SR A/C - TDCC", E220:E229)-SUMIF(F246:F248, "SR A/C - TDCC", E246:E248)-SUMIF(F240:F242, "SR A/C - TDCC", E240:E242)+SUMIF(F234:F236, "SR A/C - TDCC", E234:E236)+SUMIF(F252:F257, "SR A/C - TDCC", E252:E257)</f>
        <v>106373.4</v>
      </c>
    </row>
    <row r="225">
      <c r="B225" s="12">
        <v>6.0</v>
      </c>
      <c r="C225" s="12"/>
      <c r="D225" s="12"/>
      <c r="E225" s="12"/>
      <c r="F225" s="12"/>
      <c r="G225" s="14" t="s">
        <v>12</v>
      </c>
      <c r="H225" s="15">
        <f>H182 - SUMIF(F220:F229, "DP A/C - IPPB", E220:E229)-SUMIF(F246:F248, "DP A/C - IPPB", E246:E248)-SUMIF(F240:F242, "DP A/C - IPPB", E240:E242)+SUMIF(F234:F236, "DP A/C - IPPB", E234:E236)+SUMIF(F252:F257, "DP A/C - IPPB", E252:E257)</f>
        <v>50</v>
      </c>
    </row>
    <row r="226">
      <c r="B226" s="12">
        <v>7.0</v>
      </c>
      <c r="C226" s="12"/>
      <c r="D226" s="12"/>
      <c r="E226" s="12"/>
      <c r="F226" s="12"/>
      <c r="G226" s="16"/>
      <c r="H226" s="5"/>
    </row>
    <row r="227">
      <c r="B227" s="12">
        <v>8.0</v>
      </c>
      <c r="C227" s="12"/>
      <c r="D227" s="12"/>
      <c r="E227" s="12"/>
      <c r="F227" s="12"/>
      <c r="G227" s="17" t="s">
        <v>13</v>
      </c>
      <c r="H227" s="5"/>
    </row>
    <row r="228">
      <c r="B228" s="12">
        <v>9.0</v>
      </c>
      <c r="C228" s="12"/>
      <c r="D228" s="12"/>
      <c r="E228" s="12"/>
      <c r="F228" s="12"/>
      <c r="G228" s="18">
        <f>E230+G185</f>
        <v>0</v>
      </c>
      <c r="H228" s="5"/>
    </row>
    <row r="229">
      <c r="B229" s="12">
        <v>10.0</v>
      </c>
      <c r="C229" s="12"/>
      <c r="D229" s="12"/>
      <c r="E229" s="12"/>
      <c r="F229" s="12"/>
      <c r="G229" s="19" t="s">
        <v>14</v>
      </c>
      <c r="H229" s="5"/>
    </row>
    <row r="230">
      <c r="B230" s="20" t="s">
        <v>15</v>
      </c>
      <c r="C230" s="4"/>
      <c r="D230" s="5"/>
      <c r="E230" s="9">
        <f>SUM(E220:E229)</f>
        <v>0</v>
      </c>
      <c r="F230" s="12"/>
      <c r="G230" s="16">
        <f>E237+G187</f>
        <v>0</v>
      </c>
      <c r="H230" s="5"/>
    </row>
    <row r="231">
      <c r="B231" s="16"/>
      <c r="C231" s="4"/>
      <c r="D231" s="4"/>
      <c r="E231" s="4"/>
      <c r="F231" s="5"/>
      <c r="G231" s="21" t="s">
        <v>16</v>
      </c>
      <c r="H231" s="5"/>
      <c r="I231" s="1"/>
    </row>
    <row r="232">
      <c r="B232" s="22" t="s">
        <v>17</v>
      </c>
      <c r="C232" s="4"/>
      <c r="D232" s="4"/>
      <c r="E232" s="4"/>
      <c r="F232" s="5"/>
      <c r="G232" s="16">
        <f>E243+G189-SUMIF(C234:C236,"Reimbursement",E234:E236)</f>
        <v>0</v>
      </c>
      <c r="H232" s="5"/>
    </row>
    <row r="233">
      <c r="B233" s="9" t="s">
        <v>2</v>
      </c>
      <c r="C233" s="23" t="s">
        <v>18</v>
      </c>
      <c r="D233" s="20" t="s">
        <v>4</v>
      </c>
      <c r="E233" s="9" t="s">
        <v>5</v>
      </c>
      <c r="F233" s="9" t="s">
        <v>6</v>
      </c>
      <c r="G233" s="24" t="s">
        <v>19</v>
      </c>
      <c r="H233" s="5"/>
    </row>
    <row r="234">
      <c r="B234" s="12">
        <v>1.0</v>
      </c>
      <c r="C234" s="25"/>
      <c r="D234" s="13"/>
      <c r="E234" s="13"/>
      <c r="F234" s="13"/>
      <c r="G234" s="26">
        <f>E249+G191</f>
        <v>0</v>
      </c>
      <c r="H234" s="5"/>
    </row>
    <row r="235">
      <c r="B235" s="12">
        <v>2.0</v>
      </c>
      <c r="C235" s="28"/>
      <c r="D235" s="12"/>
      <c r="E235" s="12"/>
      <c r="F235" s="12"/>
      <c r="G235" s="27"/>
      <c r="H235" s="8"/>
    </row>
    <row r="236">
      <c r="B236" s="12">
        <v>3.0</v>
      </c>
      <c r="C236" s="28"/>
      <c r="D236" s="12"/>
      <c r="E236" s="12"/>
      <c r="F236" s="12"/>
      <c r="G236" s="29"/>
      <c r="H236" s="30"/>
    </row>
    <row r="237">
      <c r="B237" s="20" t="s">
        <v>15</v>
      </c>
      <c r="C237" s="4"/>
      <c r="D237" s="5"/>
      <c r="E237" s="9">
        <f>SUM(E234:E236)</f>
        <v>0</v>
      </c>
      <c r="F237" s="12"/>
      <c r="G237" s="29"/>
      <c r="H237" s="30"/>
    </row>
    <row r="238">
      <c r="B238" s="31" t="s">
        <v>20</v>
      </c>
      <c r="C238" s="4"/>
      <c r="D238" s="4"/>
      <c r="E238" s="4"/>
      <c r="F238" s="5"/>
      <c r="G238" s="29"/>
      <c r="H238" s="30"/>
    </row>
    <row r="239">
      <c r="B239" s="9" t="s">
        <v>2</v>
      </c>
      <c r="C239" s="23" t="s">
        <v>21</v>
      </c>
      <c r="D239" s="20" t="s">
        <v>4</v>
      </c>
      <c r="E239" s="9" t="s">
        <v>5</v>
      </c>
      <c r="F239" s="9" t="s">
        <v>6</v>
      </c>
      <c r="G239" s="29"/>
      <c r="H239" s="30"/>
    </row>
    <row r="240">
      <c r="B240" s="12">
        <v>1.0</v>
      </c>
      <c r="C240" s="28"/>
      <c r="D240" s="12"/>
      <c r="E240" s="12"/>
      <c r="F240" s="12"/>
      <c r="G240" s="29"/>
      <c r="H240" s="30"/>
    </row>
    <row r="241">
      <c r="B241" s="12">
        <v>2.0</v>
      </c>
      <c r="C241" s="13"/>
      <c r="D241" s="12"/>
      <c r="E241" s="12"/>
      <c r="F241" s="12"/>
      <c r="G241" s="29"/>
      <c r="H241" s="30"/>
    </row>
    <row r="242">
      <c r="B242" s="12">
        <v>3.0</v>
      </c>
      <c r="C242" s="13"/>
      <c r="D242" s="12"/>
      <c r="E242" s="12"/>
      <c r="F242" s="12"/>
      <c r="G242" s="29"/>
      <c r="H242" s="30"/>
    </row>
    <row r="243">
      <c r="B243" s="20" t="s">
        <v>15</v>
      </c>
      <c r="C243" s="4"/>
      <c r="D243" s="5"/>
      <c r="E243" s="9">
        <f>SUM(E240:E242)</f>
        <v>0</v>
      </c>
      <c r="F243" s="12"/>
      <c r="G243" s="29"/>
      <c r="H243" s="30"/>
    </row>
    <row r="244">
      <c r="B244" s="32" t="s">
        <v>22</v>
      </c>
      <c r="C244" s="4"/>
      <c r="D244" s="4"/>
      <c r="E244" s="4"/>
      <c r="F244" s="5"/>
      <c r="G244" s="29"/>
      <c r="H244" s="30"/>
    </row>
    <row r="245">
      <c r="B245" s="9" t="s">
        <v>2</v>
      </c>
      <c r="C245" s="23" t="s">
        <v>23</v>
      </c>
      <c r="D245" s="20" t="s">
        <v>4</v>
      </c>
      <c r="E245" s="9" t="s">
        <v>5</v>
      </c>
      <c r="F245" s="9" t="s">
        <v>6</v>
      </c>
      <c r="G245" s="29"/>
      <c r="H245" s="30"/>
    </row>
    <row r="246">
      <c r="B246" s="12">
        <v>1.0</v>
      </c>
      <c r="C246" s="25"/>
      <c r="D246" s="13"/>
      <c r="E246" s="13"/>
      <c r="F246" s="13"/>
      <c r="G246" s="29"/>
      <c r="H246" s="30"/>
    </row>
    <row r="247">
      <c r="B247" s="12">
        <v>2.0</v>
      </c>
      <c r="C247" s="13"/>
      <c r="D247" s="12"/>
      <c r="E247" s="12"/>
      <c r="F247" s="12"/>
      <c r="G247" s="29"/>
      <c r="H247" s="30"/>
    </row>
    <row r="248">
      <c r="B248" s="12">
        <v>3.0</v>
      </c>
      <c r="C248" s="13"/>
      <c r="D248" s="12"/>
      <c r="E248" s="12"/>
      <c r="F248" s="12"/>
      <c r="G248" s="29"/>
      <c r="H248" s="30"/>
    </row>
    <row r="249">
      <c r="B249" s="20" t="s">
        <v>15</v>
      </c>
      <c r="C249" s="4"/>
      <c r="D249" s="5"/>
      <c r="E249" s="9">
        <f>SUM(E246:E248)</f>
        <v>0</v>
      </c>
      <c r="F249" s="12"/>
      <c r="G249" s="29"/>
      <c r="H249" s="30"/>
    </row>
    <row r="250">
      <c r="B250" s="32" t="s">
        <v>24</v>
      </c>
      <c r="C250" s="4"/>
      <c r="D250" s="4"/>
      <c r="E250" s="4"/>
      <c r="F250" s="5"/>
      <c r="G250" s="29"/>
      <c r="H250" s="30"/>
    </row>
    <row r="251">
      <c r="B251" s="9" t="s">
        <v>2</v>
      </c>
      <c r="C251" s="33" t="s">
        <v>25</v>
      </c>
      <c r="D251" s="33" t="s">
        <v>26</v>
      </c>
      <c r="E251" s="9" t="s">
        <v>5</v>
      </c>
      <c r="F251" s="9" t="s">
        <v>6</v>
      </c>
      <c r="G251" s="29"/>
      <c r="H251" s="30"/>
    </row>
    <row r="252">
      <c r="B252" s="12">
        <v>1.0</v>
      </c>
      <c r="C252" s="13"/>
      <c r="D252" s="13"/>
      <c r="E252" s="13"/>
      <c r="F252" s="13"/>
      <c r="G252" s="29"/>
      <c r="H252" s="30"/>
    </row>
    <row r="253">
      <c r="B253" s="12">
        <v>2.0</v>
      </c>
      <c r="C253" s="13"/>
      <c r="D253" s="13"/>
      <c r="E253" s="13"/>
      <c r="F253" s="13"/>
      <c r="G253" s="29"/>
      <c r="H253" s="30"/>
    </row>
    <row r="254">
      <c r="B254" s="12">
        <v>3.0</v>
      </c>
      <c r="C254" s="13"/>
      <c r="D254" s="13"/>
      <c r="E254" s="13"/>
      <c r="F254" s="13"/>
      <c r="G254" s="29"/>
      <c r="H254" s="30"/>
    </row>
    <row r="255">
      <c r="B255" s="12">
        <v>4.0</v>
      </c>
      <c r="C255" s="13"/>
      <c r="D255" s="13"/>
      <c r="E255" s="13"/>
      <c r="F255" s="13"/>
      <c r="G255" s="29"/>
      <c r="H255" s="30"/>
    </row>
    <row r="256">
      <c r="B256" s="12">
        <v>5.0</v>
      </c>
      <c r="C256" s="12"/>
      <c r="D256" s="12"/>
      <c r="E256" s="12"/>
      <c r="F256" s="12"/>
      <c r="G256" s="29"/>
      <c r="H256" s="30"/>
    </row>
    <row r="257">
      <c r="B257" s="12">
        <v>6.0</v>
      </c>
      <c r="C257" s="12"/>
      <c r="D257" s="12"/>
      <c r="E257" s="12"/>
      <c r="F257" s="12"/>
      <c r="G257" s="10"/>
      <c r="H257" s="11"/>
    </row>
    <row r="258">
      <c r="B258" s="34"/>
    </row>
    <row r="260">
      <c r="A260" s="1"/>
      <c r="B260" s="3">
        <v>45784.0</v>
      </c>
      <c r="C260" s="4"/>
      <c r="D260" s="4"/>
      <c r="E260" s="4"/>
      <c r="F260" s="4"/>
      <c r="G260" s="4"/>
      <c r="H260" s="5"/>
    </row>
    <row r="261">
      <c r="B261" s="6" t="s">
        <v>0</v>
      </c>
      <c r="C261" s="4"/>
      <c r="D261" s="4"/>
      <c r="E261" s="4"/>
      <c r="F261" s="5"/>
      <c r="G261" s="7" t="s">
        <v>1</v>
      </c>
      <c r="H261" s="8"/>
    </row>
    <row r="262">
      <c r="B262" s="9" t="s">
        <v>2</v>
      </c>
      <c r="C262" s="9" t="s">
        <v>3</v>
      </c>
      <c r="D262" s="9" t="s">
        <v>4</v>
      </c>
      <c r="E262" s="9" t="s">
        <v>5</v>
      </c>
      <c r="F262" s="9" t="s">
        <v>6</v>
      </c>
      <c r="G262" s="10"/>
      <c r="H262" s="11"/>
    </row>
    <row r="263">
      <c r="B263" s="12">
        <v>1.0</v>
      </c>
      <c r="C263" s="13"/>
      <c r="D263" s="13"/>
      <c r="E263" s="13"/>
      <c r="F263" s="12"/>
      <c r="G263" s="14" t="s">
        <v>7</v>
      </c>
      <c r="H263" s="15">
        <f>H220 - SUMIF(F263:F272, "SR A/C - HDFC", E263:E272)-SUMIF(F289:F291, "SR A/C - HDFC", E289:E291)-SUMIF(F283:F285, "SR A/C - HDFC", E283:E285)+SUMIF(F277:F279, "SR A/C - HDFC", E277:E279)+SUMIF(F295:F300, "SR A/C - HDFC", E295:E300)</f>
        <v>3303.73</v>
      </c>
    </row>
    <row r="264">
      <c r="B264" s="12">
        <v>2.0</v>
      </c>
      <c r="C264" s="13"/>
      <c r="D264" s="13"/>
      <c r="E264" s="13"/>
      <c r="F264" s="12"/>
      <c r="G264" s="14" t="s">
        <v>8</v>
      </c>
      <c r="H264" s="15">
        <f>H221 - SUMIF(F263:F272, "DP A/C - Salary", E263:E272)-SUMIF(F289:F291, "DP A/C - Salary", E289:E291)-SUMIF(F283:F285, "DP A/C - Salary", E283:E285)+SUMIF(F277:F279, "DP A/C - Salary", E277:E279)+SUMIF(F295:F300, "DP A/C - Salary", E295:E300)</f>
        <v>5928</v>
      </c>
    </row>
    <row r="265">
      <c r="B265" s="12">
        <v>3.0</v>
      </c>
      <c r="C265" s="13"/>
      <c r="D265" s="13"/>
      <c r="E265" s="13"/>
      <c r="F265" s="13"/>
      <c r="G265" s="14" t="s">
        <v>9</v>
      </c>
      <c r="H265" s="15">
        <f>H222 - SUMIF(F263:F272, "SR CASH", E263:E272)-SUMIF(F289:F291, "SR CASH", E289:E291)-SUMIF(F283:F285, "SR CASH", E283:E285)+SUMIF(F277:F279, "SR CASH", E277:E279)+SUMIF(F295:F300, "SR CASH", E295:E300)</f>
        <v>1633</v>
      </c>
    </row>
    <row r="266">
      <c r="B266" s="12">
        <v>4.0</v>
      </c>
      <c r="C266" s="13"/>
      <c r="D266" s="13"/>
      <c r="E266" s="13"/>
      <c r="F266" s="12"/>
      <c r="G266" s="14" t="s">
        <v>10</v>
      </c>
      <c r="H266" s="15">
        <f>H223 - SUMIF(F263:F272, "DP CASH", E263:E272)-SUMIF(F289:F291, "DP CASH", E289:E291)-SUMIF(F283:F285, "DP CASH", E283:E285)+SUMIF(F277:F279, "DP CASH", E277:E279)+SUMIF(F295:F300, "DP CASH", E295:E300)</f>
        <v>839</v>
      </c>
    </row>
    <row r="267">
      <c r="B267" s="12">
        <v>5.0</v>
      </c>
      <c r="C267" s="13"/>
      <c r="D267" s="13"/>
      <c r="E267" s="13"/>
      <c r="F267" s="13"/>
      <c r="G267" s="14" t="s">
        <v>11</v>
      </c>
      <c r="H267" s="15">
        <f>H224 - SUMIF(F263:F272, "SR A/C - TDCC", E263:E272)-SUMIF(F289:F291, "SR A/C - TDCC", E289:E291)-SUMIF(F283:F285, "SR A/C - TDCC", E283:E285)+SUMIF(F277:F279, "SR A/C - TDCC", E277:E279)+SUMIF(F295:F300, "SR A/C - TDCC", E295:E300)</f>
        <v>106373.4</v>
      </c>
    </row>
    <row r="268">
      <c r="B268" s="12">
        <v>6.0</v>
      </c>
      <c r="C268" s="13"/>
      <c r="D268" s="13"/>
      <c r="E268" s="13"/>
      <c r="F268" s="13"/>
      <c r="G268" s="14" t="s">
        <v>12</v>
      </c>
      <c r="H268" s="15">
        <f>H225 - SUMIF(F263:F272, "DP A/C - IPPB", E263:E272)-SUMIF(F289:F291, "DP A/C - IPPB", E289:E291)-SUMIF(F283:F285, "DP A/C - IPPB", E283:E285)+SUMIF(F277:F279, "DP A/C - IPPB", E277:E279)+SUMIF(F295:F300, "DP A/C - IPPB", E295:E300)</f>
        <v>50</v>
      </c>
    </row>
    <row r="269">
      <c r="B269" s="12">
        <v>7.0</v>
      </c>
      <c r="C269" s="12"/>
      <c r="D269" s="12"/>
      <c r="E269" s="12"/>
      <c r="F269" s="12"/>
      <c r="G269" s="16"/>
      <c r="H269" s="5"/>
    </row>
    <row r="270">
      <c r="B270" s="12">
        <v>8.0</v>
      </c>
      <c r="C270" s="12"/>
      <c r="D270" s="12"/>
      <c r="E270" s="12"/>
      <c r="F270" s="12"/>
      <c r="G270" s="17" t="s">
        <v>13</v>
      </c>
      <c r="H270" s="5"/>
    </row>
    <row r="271">
      <c r="B271" s="12">
        <v>9.0</v>
      </c>
      <c r="C271" s="12"/>
      <c r="D271" s="12"/>
      <c r="E271" s="12"/>
      <c r="F271" s="12"/>
      <c r="G271" s="18">
        <f>E273+G228</f>
        <v>0</v>
      </c>
      <c r="H271" s="5"/>
    </row>
    <row r="272">
      <c r="B272" s="12">
        <v>10.0</v>
      </c>
      <c r="C272" s="12"/>
      <c r="D272" s="12"/>
      <c r="E272" s="12"/>
      <c r="F272" s="12"/>
      <c r="G272" s="19" t="s">
        <v>14</v>
      </c>
      <c r="H272" s="5"/>
    </row>
    <row r="273">
      <c r="B273" s="20" t="s">
        <v>15</v>
      </c>
      <c r="C273" s="4"/>
      <c r="D273" s="5"/>
      <c r="E273" s="9">
        <f>SUM(E263:E272)</f>
        <v>0</v>
      </c>
      <c r="F273" s="12"/>
      <c r="G273" s="16">
        <f>E280+G230</f>
        <v>0</v>
      </c>
      <c r="H273" s="5"/>
    </row>
    <row r="274">
      <c r="B274" s="16"/>
      <c r="C274" s="4"/>
      <c r="D274" s="4"/>
      <c r="E274" s="4"/>
      <c r="F274" s="5"/>
      <c r="G274" s="21" t="s">
        <v>16</v>
      </c>
      <c r="H274" s="5"/>
      <c r="I274" s="1"/>
    </row>
    <row r="275">
      <c r="B275" s="22" t="s">
        <v>17</v>
      </c>
      <c r="C275" s="4"/>
      <c r="D275" s="4"/>
      <c r="E275" s="4"/>
      <c r="F275" s="5"/>
      <c r="G275" s="16">
        <f>E286+G232-SUMIF(C277:C279,"Reimbursement",E277:E279)</f>
        <v>0</v>
      </c>
      <c r="H275" s="5"/>
    </row>
    <row r="276">
      <c r="B276" s="9" t="s">
        <v>2</v>
      </c>
      <c r="C276" s="23" t="s">
        <v>18</v>
      </c>
      <c r="D276" s="20" t="s">
        <v>4</v>
      </c>
      <c r="E276" s="9" t="s">
        <v>5</v>
      </c>
      <c r="F276" s="9" t="s">
        <v>6</v>
      </c>
      <c r="G276" s="24" t="s">
        <v>19</v>
      </c>
      <c r="H276" s="5"/>
    </row>
    <row r="277">
      <c r="B277" s="12">
        <v>1.0</v>
      </c>
      <c r="C277" s="28"/>
      <c r="D277" s="12"/>
      <c r="E277" s="12"/>
      <c r="F277" s="12"/>
      <c r="G277" s="26">
        <f>E292+G234</f>
        <v>0</v>
      </c>
      <c r="H277" s="5"/>
    </row>
    <row r="278">
      <c r="B278" s="12">
        <v>2.0</v>
      </c>
      <c r="C278" s="28"/>
      <c r="D278" s="12"/>
      <c r="E278" s="12"/>
      <c r="F278" s="12"/>
      <c r="G278" s="27"/>
      <c r="H278" s="8"/>
    </row>
    <row r="279">
      <c r="B279" s="12">
        <v>3.0</v>
      </c>
      <c r="C279" s="28"/>
      <c r="D279" s="12"/>
      <c r="E279" s="12"/>
      <c r="F279" s="12"/>
      <c r="G279" s="29"/>
      <c r="H279" s="30"/>
    </row>
    <row r="280">
      <c r="B280" s="20" t="s">
        <v>15</v>
      </c>
      <c r="C280" s="4"/>
      <c r="D280" s="5"/>
      <c r="E280" s="9">
        <f>SUM(E277:E279)</f>
        <v>0</v>
      </c>
      <c r="F280" s="12"/>
      <c r="G280" s="29"/>
      <c r="H280" s="30"/>
    </row>
    <row r="281">
      <c r="B281" s="31" t="s">
        <v>20</v>
      </c>
      <c r="C281" s="4"/>
      <c r="D281" s="4"/>
      <c r="E281" s="4"/>
      <c r="F281" s="5"/>
      <c r="G281" s="29"/>
      <c r="H281" s="30"/>
    </row>
    <row r="282">
      <c r="B282" s="9" t="s">
        <v>2</v>
      </c>
      <c r="C282" s="23" t="s">
        <v>21</v>
      </c>
      <c r="D282" s="20" t="s">
        <v>4</v>
      </c>
      <c r="E282" s="9" t="s">
        <v>5</v>
      </c>
      <c r="F282" s="9" t="s">
        <v>6</v>
      </c>
      <c r="G282" s="29"/>
      <c r="H282" s="30"/>
    </row>
    <row r="283">
      <c r="B283" s="12">
        <v>1.0</v>
      </c>
      <c r="C283" s="28"/>
      <c r="D283" s="12"/>
      <c r="E283" s="12"/>
      <c r="F283" s="12"/>
      <c r="G283" s="29"/>
      <c r="H283" s="30"/>
    </row>
    <row r="284">
      <c r="B284" s="12">
        <v>2.0</v>
      </c>
      <c r="C284" s="13"/>
      <c r="D284" s="12"/>
      <c r="E284" s="12"/>
      <c r="F284" s="12"/>
      <c r="G284" s="29"/>
      <c r="H284" s="30"/>
    </row>
    <row r="285">
      <c r="B285" s="12">
        <v>3.0</v>
      </c>
      <c r="C285" s="13"/>
      <c r="D285" s="12"/>
      <c r="E285" s="12"/>
      <c r="F285" s="12"/>
      <c r="G285" s="29"/>
      <c r="H285" s="30"/>
    </row>
    <row r="286">
      <c r="B286" s="20" t="s">
        <v>15</v>
      </c>
      <c r="C286" s="4"/>
      <c r="D286" s="5"/>
      <c r="E286" s="9">
        <f>SUM(E283:E285)</f>
        <v>0</v>
      </c>
      <c r="F286" s="12"/>
      <c r="G286" s="29"/>
      <c r="H286" s="30"/>
    </row>
    <row r="287">
      <c r="B287" s="32" t="s">
        <v>22</v>
      </c>
      <c r="C287" s="4"/>
      <c r="D287" s="4"/>
      <c r="E287" s="4"/>
      <c r="F287" s="5"/>
      <c r="G287" s="29"/>
      <c r="H287" s="30"/>
    </row>
    <row r="288">
      <c r="B288" s="9" t="s">
        <v>2</v>
      </c>
      <c r="C288" s="23" t="s">
        <v>23</v>
      </c>
      <c r="D288" s="20" t="s">
        <v>4</v>
      </c>
      <c r="E288" s="9" t="s">
        <v>5</v>
      </c>
      <c r="F288" s="9" t="s">
        <v>6</v>
      </c>
      <c r="G288" s="29"/>
      <c r="H288" s="30"/>
    </row>
    <row r="289">
      <c r="B289" s="12">
        <v>1.0</v>
      </c>
      <c r="C289" s="25"/>
      <c r="D289" s="13"/>
      <c r="E289" s="13"/>
      <c r="F289" s="13"/>
      <c r="G289" s="29"/>
      <c r="H289" s="30"/>
    </row>
    <row r="290">
      <c r="B290" s="12">
        <v>2.0</v>
      </c>
      <c r="C290" s="13"/>
      <c r="D290" s="12"/>
      <c r="E290" s="12"/>
      <c r="F290" s="12"/>
      <c r="G290" s="29"/>
      <c r="H290" s="30"/>
    </row>
    <row r="291">
      <c r="B291" s="12">
        <v>3.0</v>
      </c>
      <c r="C291" s="13"/>
      <c r="D291" s="12"/>
      <c r="E291" s="12"/>
      <c r="F291" s="12"/>
      <c r="G291" s="29"/>
      <c r="H291" s="30"/>
    </row>
    <row r="292">
      <c r="B292" s="20" t="s">
        <v>15</v>
      </c>
      <c r="C292" s="4"/>
      <c r="D292" s="5"/>
      <c r="E292" s="9">
        <f>SUM(E289:E291)</f>
        <v>0</v>
      </c>
      <c r="F292" s="12"/>
      <c r="G292" s="29"/>
      <c r="H292" s="30"/>
    </row>
    <row r="293">
      <c r="B293" s="32" t="s">
        <v>24</v>
      </c>
      <c r="C293" s="4"/>
      <c r="D293" s="4"/>
      <c r="E293" s="4"/>
      <c r="F293" s="5"/>
      <c r="G293" s="29"/>
      <c r="H293" s="30"/>
    </row>
    <row r="294">
      <c r="B294" s="9" t="s">
        <v>2</v>
      </c>
      <c r="C294" s="33" t="s">
        <v>25</v>
      </c>
      <c r="D294" s="33" t="s">
        <v>26</v>
      </c>
      <c r="E294" s="9" t="s">
        <v>5</v>
      </c>
      <c r="F294" s="9" t="s">
        <v>6</v>
      </c>
      <c r="G294" s="29"/>
      <c r="H294" s="30"/>
    </row>
    <row r="295">
      <c r="B295" s="12">
        <v>1.0</v>
      </c>
      <c r="C295" s="13"/>
      <c r="D295" s="13"/>
      <c r="E295" s="13"/>
      <c r="F295" s="13"/>
      <c r="G295" s="29"/>
      <c r="H295" s="30"/>
    </row>
    <row r="296">
      <c r="B296" s="12">
        <v>2.0</v>
      </c>
      <c r="C296" s="13"/>
      <c r="D296" s="13"/>
      <c r="E296" s="13"/>
      <c r="F296" s="13"/>
      <c r="G296" s="29"/>
      <c r="H296" s="30"/>
    </row>
    <row r="297">
      <c r="B297" s="12">
        <v>3.0</v>
      </c>
      <c r="C297" s="12"/>
      <c r="D297" s="12"/>
      <c r="E297" s="12"/>
      <c r="F297" s="12"/>
      <c r="G297" s="29"/>
      <c r="H297" s="30"/>
    </row>
    <row r="298">
      <c r="B298" s="12">
        <v>4.0</v>
      </c>
      <c r="C298" s="12"/>
      <c r="D298" s="12"/>
      <c r="E298" s="12"/>
      <c r="F298" s="12"/>
      <c r="G298" s="29"/>
      <c r="H298" s="30"/>
    </row>
    <row r="299">
      <c r="B299" s="12">
        <v>5.0</v>
      </c>
      <c r="C299" s="12"/>
      <c r="D299" s="12"/>
      <c r="E299" s="12"/>
      <c r="F299" s="12"/>
      <c r="G299" s="29"/>
      <c r="H299" s="30"/>
    </row>
    <row r="300">
      <c r="B300" s="12">
        <v>6.0</v>
      </c>
      <c r="C300" s="12"/>
      <c r="D300" s="12"/>
      <c r="E300" s="12"/>
      <c r="F300" s="12"/>
      <c r="G300" s="10"/>
      <c r="H300" s="11"/>
    </row>
    <row r="301">
      <c r="B301" s="34"/>
    </row>
    <row r="303">
      <c r="A303" s="1"/>
      <c r="B303" s="3">
        <v>45785.0</v>
      </c>
      <c r="C303" s="4"/>
      <c r="D303" s="4"/>
      <c r="E303" s="4"/>
      <c r="F303" s="4"/>
      <c r="G303" s="4"/>
      <c r="H303" s="5"/>
    </row>
    <row r="304">
      <c r="B304" s="6" t="s">
        <v>0</v>
      </c>
      <c r="C304" s="4"/>
      <c r="D304" s="4"/>
      <c r="E304" s="4"/>
      <c r="F304" s="5"/>
      <c r="G304" s="7" t="s">
        <v>1</v>
      </c>
      <c r="H304" s="8"/>
    </row>
    <row r="305">
      <c r="B305" s="9" t="s">
        <v>2</v>
      </c>
      <c r="C305" s="9" t="s">
        <v>3</v>
      </c>
      <c r="D305" s="9" t="s">
        <v>4</v>
      </c>
      <c r="E305" s="9" t="s">
        <v>5</v>
      </c>
      <c r="F305" s="9" t="s">
        <v>6</v>
      </c>
      <c r="G305" s="10"/>
      <c r="H305" s="11"/>
    </row>
    <row r="306">
      <c r="B306" s="12">
        <v>1.0</v>
      </c>
      <c r="C306" s="13"/>
      <c r="D306" s="12"/>
      <c r="E306" s="12"/>
      <c r="F306" s="12"/>
      <c r="G306" s="14" t="s">
        <v>7</v>
      </c>
      <c r="H306" s="15">
        <f>H263 - SUMIF(F306:F315, "SR A/C - HDFC", E306:E315)-SUMIF(F332:F334, "SR A/C - HDFC", E332:E334)-SUMIF(F326:F328, "SR A/C - HDFC", E326:E328)+SUMIF(F320:F322, "SR A/C - HDFC", E320:E322)+SUMIF(F338:F343, "SR A/C - HDFC", E338:E343)</f>
        <v>3303.73</v>
      </c>
    </row>
    <row r="307">
      <c r="B307" s="12">
        <v>2.0</v>
      </c>
      <c r="C307" s="12"/>
      <c r="D307" s="12"/>
      <c r="E307" s="12"/>
      <c r="F307" s="12"/>
      <c r="G307" s="14" t="s">
        <v>8</v>
      </c>
      <c r="H307" s="15">
        <f>H264 - SUMIF(F306:F315, "DP A/C - Salary", E306:E315)-SUMIF(F332:F334, "DP A/C - Salary", E332:E334)-SUMIF(F326:F328, "DP A/C - Salary", E326:E328)+SUMIF(F320:F322, "DP A/C - Salary", E320:E322)+SUMIF(F338:F343, "DP A/C - Salary", E338:E343)</f>
        <v>5928</v>
      </c>
    </row>
    <row r="308">
      <c r="B308" s="12">
        <v>3.0</v>
      </c>
      <c r="C308" s="12"/>
      <c r="D308" s="12"/>
      <c r="E308" s="12"/>
      <c r="F308" s="12"/>
      <c r="G308" s="14" t="s">
        <v>9</v>
      </c>
      <c r="H308" s="15">
        <f>H265 - SUMIF(F306:F315, "SR CASH", E306:E315)-SUMIF(F332:F334, "SR CASH", E332:E334)-SUMIF(F326:F328, "SR CASH", E326:E328)+SUMIF(F320:F322, "SR CASH", E320:E322)+SUMIF(F338:F343, "SR CASH", E338:E343)</f>
        <v>1633</v>
      </c>
    </row>
    <row r="309">
      <c r="B309" s="12">
        <v>4.0</v>
      </c>
      <c r="C309" s="12"/>
      <c r="D309" s="12"/>
      <c r="E309" s="12"/>
      <c r="F309" s="12"/>
      <c r="G309" s="14" t="s">
        <v>10</v>
      </c>
      <c r="H309" s="15">
        <f>H266 - SUMIF(F306:F315, "DP CASH", E306:E315)-SUMIF(F332:F334, "DP CASH", E332:E334)-SUMIF(F326:F328, "DP CASH", E326:E328)+SUMIF(F320:F322, "DP CASH", E320:E322)+SUMIF(F338:F343, "DP CASH", E338:E343)</f>
        <v>839</v>
      </c>
    </row>
    <row r="310">
      <c r="B310" s="12">
        <v>5.0</v>
      </c>
      <c r="C310" s="12"/>
      <c r="D310" s="12"/>
      <c r="E310" s="12"/>
      <c r="F310" s="12"/>
      <c r="G310" s="14" t="s">
        <v>11</v>
      </c>
      <c r="H310" s="15">
        <f>H267 - SUMIF(F306:F315, "SR A/C - TDCC", E306:E315)-SUMIF(F332:F334, "SR A/C - TDCC", E332:E334)-SUMIF(F326:F328, "SR A/C - TDCC", E326:E328)+SUMIF(F320:F322, "SR A/C - TDCC", E320:E322)+SUMIF(F338:F343, "SR A/C - TDCC", E338:E343)</f>
        <v>106373.4</v>
      </c>
    </row>
    <row r="311">
      <c r="B311" s="12">
        <v>6.0</v>
      </c>
      <c r="C311" s="12"/>
      <c r="D311" s="12"/>
      <c r="E311" s="12"/>
      <c r="F311" s="12"/>
      <c r="G311" s="14" t="s">
        <v>12</v>
      </c>
      <c r="H311" s="15">
        <f>H268 - SUMIF(F306:F315, "DP A/C - IPPB", E306:E315)-SUMIF(F332:F334, "DP A/C - IPPB", E332:E334)-SUMIF(F326:F328, "DP A/C - IPPB", E326:E328)+SUMIF(F320:F322, "DP A/C - IPPB", E320:E322)+SUMIF(F338:F343, "DP A/C - IPPB", E338:E343)</f>
        <v>50</v>
      </c>
    </row>
    <row r="312">
      <c r="B312" s="12">
        <v>7.0</v>
      </c>
      <c r="C312" s="12"/>
      <c r="D312" s="12"/>
      <c r="E312" s="12"/>
      <c r="F312" s="12"/>
      <c r="G312" s="16"/>
      <c r="H312" s="5"/>
    </row>
    <row r="313">
      <c r="B313" s="12">
        <v>8.0</v>
      </c>
      <c r="C313" s="12"/>
      <c r="D313" s="12"/>
      <c r="E313" s="12"/>
      <c r="F313" s="12"/>
      <c r="G313" s="17" t="s">
        <v>13</v>
      </c>
      <c r="H313" s="5"/>
    </row>
    <row r="314">
      <c r="B314" s="12">
        <v>9.0</v>
      </c>
      <c r="C314" s="12"/>
      <c r="D314" s="12"/>
      <c r="E314" s="12"/>
      <c r="F314" s="12"/>
      <c r="G314" s="18">
        <f>E316+G271</f>
        <v>0</v>
      </c>
      <c r="H314" s="5"/>
    </row>
    <row r="315">
      <c r="B315" s="12">
        <v>10.0</v>
      </c>
      <c r="C315" s="12"/>
      <c r="D315" s="12"/>
      <c r="E315" s="12"/>
      <c r="F315" s="12"/>
      <c r="G315" s="19" t="s">
        <v>14</v>
      </c>
      <c r="H315" s="5"/>
    </row>
    <row r="316">
      <c r="B316" s="20" t="s">
        <v>15</v>
      </c>
      <c r="C316" s="4"/>
      <c r="D316" s="5"/>
      <c r="E316" s="9">
        <f>SUM(E306:E315)</f>
        <v>0</v>
      </c>
      <c r="F316" s="12"/>
      <c r="G316" s="16">
        <f>E323+G273</f>
        <v>0</v>
      </c>
      <c r="H316" s="5"/>
    </row>
    <row r="317">
      <c r="B317" s="16"/>
      <c r="C317" s="4"/>
      <c r="D317" s="4"/>
      <c r="E317" s="4"/>
      <c r="F317" s="5"/>
      <c r="G317" s="21" t="s">
        <v>16</v>
      </c>
      <c r="H317" s="5"/>
      <c r="I317" s="1"/>
    </row>
    <row r="318">
      <c r="B318" s="22" t="s">
        <v>17</v>
      </c>
      <c r="C318" s="4"/>
      <c r="D318" s="4"/>
      <c r="E318" s="4"/>
      <c r="F318" s="5"/>
      <c r="G318" s="16">
        <f>E329+G275-SUMIF(C320:C322,"Reimbursement",E320:E322)</f>
        <v>0</v>
      </c>
      <c r="H318" s="5"/>
    </row>
    <row r="319">
      <c r="B319" s="9" t="s">
        <v>2</v>
      </c>
      <c r="C319" s="23" t="s">
        <v>18</v>
      </c>
      <c r="D319" s="20" t="s">
        <v>4</v>
      </c>
      <c r="E319" s="9" t="s">
        <v>5</v>
      </c>
      <c r="F319" s="9" t="s">
        <v>6</v>
      </c>
      <c r="G319" s="24" t="s">
        <v>19</v>
      </c>
      <c r="H319" s="5"/>
    </row>
    <row r="320">
      <c r="B320" s="12">
        <v>1.0</v>
      </c>
      <c r="C320" s="25"/>
      <c r="D320" s="13"/>
      <c r="E320" s="13"/>
      <c r="F320" s="13"/>
      <c r="G320" s="26">
        <f>E335+G277</f>
        <v>0</v>
      </c>
      <c r="H320" s="5"/>
    </row>
    <row r="321">
      <c r="B321" s="12">
        <v>2.0</v>
      </c>
      <c r="C321" s="25"/>
      <c r="D321" s="13"/>
      <c r="E321" s="13"/>
      <c r="F321" s="13"/>
      <c r="G321" s="27"/>
      <c r="H321" s="8"/>
    </row>
    <row r="322">
      <c r="B322" s="12">
        <v>3.0</v>
      </c>
      <c r="C322" s="28"/>
      <c r="D322" s="12"/>
      <c r="E322" s="12"/>
      <c r="F322" s="12"/>
      <c r="G322" s="29"/>
      <c r="H322" s="30"/>
    </row>
    <row r="323">
      <c r="B323" s="20" t="s">
        <v>15</v>
      </c>
      <c r="C323" s="4"/>
      <c r="D323" s="5"/>
      <c r="E323" s="9">
        <f>SUM(E320:E322)</f>
        <v>0</v>
      </c>
      <c r="F323" s="12"/>
      <c r="G323" s="29"/>
      <c r="H323" s="30"/>
    </row>
    <row r="324">
      <c r="B324" s="31" t="s">
        <v>20</v>
      </c>
      <c r="C324" s="4"/>
      <c r="D324" s="4"/>
      <c r="E324" s="4"/>
      <c r="F324" s="5"/>
      <c r="G324" s="29"/>
      <c r="H324" s="30"/>
    </row>
    <row r="325">
      <c r="B325" s="9" t="s">
        <v>2</v>
      </c>
      <c r="C325" s="23" t="s">
        <v>21</v>
      </c>
      <c r="D325" s="20" t="s">
        <v>4</v>
      </c>
      <c r="E325" s="9" t="s">
        <v>5</v>
      </c>
      <c r="F325" s="9" t="s">
        <v>6</v>
      </c>
      <c r="G325" s="29"/>
      <c r="H325" s="30"/>
    </row>
    <row r="326">
      <c r="B326" s="12">
        <v>1.0</v>
      </c>
      <c r="C326" s="28"/>
      <c r="D326" s="12"/>
      <c r="E326" s="12"/>
      <c r="F326" s="12"/>
      <c r="G326" s="29"/>
      <c r="H326" s="30"/>
    </row>
    <row r="327">
      <c r="B327" s="12">
        <v>2.0</v>
      </c>
      <c r="C327" s="13"/>
      <c r="D327" s="12"/>
      <c r="E327" s="12"/>
      <c r="F327" s="12"/>
      <c r="G327" s="29"/>
      <c r="H327" s="30"/>
    </row>
    <row r="328">
      <c r="B328" s="12">
        <v>3.0</v>
      </c>
      <c r="C328" s="13"/>
      <c r="D328" s="12"/>
      <c r="E328" s="12"/>
      <c r="F328" s="12"/>
      <c r="G328" s="29"/>
      <c r="H328" s="30"/>
    </row>
    <row r="329">
      <c r="B329" s="20" t="s">
        <v>15</v>
      </c>
      <c r="C329" s="4"/>
      <c r="D329" s="5"/>
      <c r="E329" s="9">
        <f>SUM(E326:E328)</f>
        <v>0</v>
      </c>
      <c r="F329" s="12"/>
      <c r="G329" s="29"/>
      <c r="H329" s="30"/>
    </row>
    <row r="330">
      <c r="B330" s="32" t="s">
        <v>22</v>
      </c>
      <c r="C330" s="4"/>
      <c r="D330" s="4"/>
      <c r="E330" s="4"/>
      <c r="F330" s="5"/>
      <c r="G330" s="29"/>
      <c r="H330" s="30"/>
    </row>
    <row r="331">
      <c r="B331" s="9" t="s">
        <v>2</v>
      </c>
      <c r="C331" s="23" t="s">
        <v>23</v>
      </c>
      <c r="D331" s="20" t="s">
        <v>4</v>
      </c>
      <c r="E331" s="9" t="s">
        <v>5</v>
      </c>
      <c r="F331" s="9" t="s">
        <v>6</v>
      </c>
      <c r="G331" s="29"/>
      <c r="H331" s="30"/>
    </row>
    <row r="332">
      <c r="B332" s="12">
        <v>1.0</v>
      </c>
      <c r="C332" s="28"/>
      <c r="D332" s="12"/>
      <c r="E332" s="12"/>
      <c r="F332" s="12"/>
      <c r="G332" s="29"/>
      <c r="H332" s="30"/>
    </row>
    <row r="333">
      <c r="B333" s="12">
        <v>2.0</v>
      </c>
      <c r="C333" s="13"/>
      <c r="D333" s="12"/>
      <c r="E333" s="12"/>
      <c r="F333" s="12"/>
      <c r="G333" s="29"/>
      <c r="H333" s="30"/>
    </row>
    <row r="334">
      <c r="B334" s="12">
        <v>3.0</v>
      </c>
      <c r="C334" s="13"/>
      <c r="D334" s="12"/>
      <c r="E334" s="12"/>
      <c r="F334" s="12"/>
      <c r="G334" s="29"/>
      <c r="H334" s="30"/>
    </row>
    <row r="335">
      <c r="B335" s="20" t="s">
        <v>15</v>
      </c>
      <c r="C335" s="4"/>
      <c r="D335" s="5"/>
      <c r="E335" s="9">
        <f>SUM(E332:E334)</f>
        <v>0</v>
      </c>
      <c r="F335" s="12"/>
      <c r="G335" s="29"/>
      <c r="H335" s="30"/>
    </row>
    <row r="336">
      <c r="B336" s="32" t="s">
        <v>24</v>
      </c>
      <c r="C336" s="4"/>
      <c r="D336" s="4"/>
      <c r="E336" s="4"/>
      <c r="F336" s="5"/>
      <c r="G336" s="29"/>
      <c r="H336" s="30"/>
    </row>
    <row r="337">
      <c r="B337" s="9" t="s">
        <v>2</v>
      </c>
      <c r="C337" s="33" t="s">
        <v>25</v>
      </c>
      <c r="D337" s="33" t="s">
        <v>26</v>
      </c>
      <c r="E337" s="9" t="s">
        <v>5</v>
      </c>
      <c r="F337" s="9" t="s">
        <v>6</v>
      </c>
      <c r="G337" s="29"/>
      <c r="H337" s="30"/>
    </row>
    <row r="338">
      <c r="B338" s="12">
        <v>1.0</v>
      </c>
      <c r="C338" s="13"/>
      <c r="D338" s="13"/>
      <c r="E338" s="13"/>
      <c r="F338" s="13"/>
      <c r="G338" s="29"/>
      <c r="H338" s="30"/>
    </row>
    <row r="339">
      <c r="B339" s="12">
        <v>2.0</v>
      </c>
      <c r="C339" s="13"/>
      <c r="D339" s="13"/>
      <c r="E339" s="12"/>
      <c r="F339" s="12"/>
      <c r="G339" s="29"/>
      <c r="H339" s="30"/>
    </row>
    <row r="340">
      <c r="B340" s="12">
        <v>3.0</v>
      </c>
      <c r="C340" s="12"/>
      <c r="D340" s="12"/>
      <c r="E340" s="12"/>
      <c r="F340" s="12"/>
      <c r="G340" s="29"/>
      <c r="H340" s="30"/>
    </row>
    <row r="341">
      <c r="B341" s="12">
        <v>4.0</v>
      </c>
      <c r="C341" s="12"/>
      <c r="D341" s="12"/>
      <c r="E341" s="12"/>
      <c r="F341" s="12"/>
      <c r="G341" s="29"/>
      <c r="H341" s="30"/>
    </row>
    <row r="342">
      <c r="B342" s="12">
        <v>5.0</v>
      </c>
      <c r="C342" s="12"/>
      <c r="D342" s="12"/>
      <c r="E342" s="12"/>
      <c r="F342" s="12"/>
      <c r="G342" s="29"/>
      <c r="H342" s="30"/>
    </row>
    <row r="343">
      <c r="B343" s="12">
        <v>6.0</v>
      </c>
      <c r="C343" s="12"/>
      <c r="D343" s="12"/>
      <c r="E343" s="12"/>
      <c r="F343" s="12"/>
      <c r="G343" s="10"/>
      <c r="H343" s="11"/>
    </row>
    <row r="344">
      <c r="B344" s="34"/>
    </row>
    <row r="346">
      <c r="A346" s="1"/>
      <c r="B346" s="3">
        <v>45786.0</v>
      </c>
      <c r="C346" s="4"/>
      <c r="D346" s="4"/>
      <c r="E346" s="4"/>
      <c r="F346" s="4"/>
      <c r="G346" s="4"/>
      <c r="H346" s="5"/>
    </row>
    <row r="347">
      <c r="B347" s="6" t="s">
        <v>0</v>
      </c>
      <c r="C347" s="4"/>
      <c r="D347" s="4"/>
      <c r="E347" s="4"/>
      <c r="F347" s="5"/>
      <c r="G347" s="7" t="s">
        <v>1</v>
      </c>
      <c r="H347" s="8"/>
    </row>
    <row r="348">
      <c r="B348" s="9" t="s">
        <v>2</v>
      </c>
      <c r="C348" s="9" t="s">
        <v>3</v>
      </c>
      <c r="D348" s="9" t="s">
        <v>4</v>
      </c>
      <c r="E348" s="9" t="s">
        <v>5</v>
      </c>
      <c r="F348" s="9" t="s">
        <v>6</v>
      </c>
      <c r="G348" s="10"/>
      <c r="H348" s="11"/>
    </row>
    <row r="349">
      <c r="B349" s="12">
        <v>1.0</v>
      </c>
      <c r="C349" s="13"/>
      <c r="D349" s="13"/>
      <c r="E349" s="13"/>
      <c r="F349" s="13"/>
      <c r="G349" s="14" t="s">
        <v>7</v>
      </c>
      <c r="H349" s="15">
        <f>H306 - SUMIF(F349:F358, "SR A/C - HDFC", E349:E358)-SUMIF(F375:F377, "SR A/C - HDFC", E375:E377)-SUMIF(F369:F371, "SR A/C - HDFC", E369:E371)+SUMIF(F363:F365, "SR A/C - HDFC", E363:E365)+SUMIF(F381:F386, "SR A/C - HDFC", E381:E386)</f>
        <v>3303.73</v>
      </c>
    </row>
    <row r="350">
      <c r="B350" s="12">
        <v>2.0</v>
      </c>
      <c r="C350" s="13"/>
      <c r="D350" s="13"/>
      <c r="E350" s="13"/>
      <c r="F350" s="13"/>
      <c r="G350" s="14" t="s">
        <v>8</v>
      </c>
      <c r="H350" s="15">
        <f>H307 - SUMIF(F349:F358, "DP A/C - Salary", E349:E358)-SUMIF(F375:F377, "DP A/C - Salary", E375:E377)-SUMIF(F369:F371, "DP A/C - Salary", E369:E371)+SUMIF(F363:F365, "DP A/C - Salary", E363:E365)+SUMIF(F381:F386, "DP A/C - Salary", E381:E386)</f>
        <v>5928</v>
      </c>
    </row>
    <row r="351">
      <c r="B351" s="12">
        <v>3.0</v>
      </c>
      <c r="C351" s="13"/>
      <c r="D351" s="13"/>
      <c r="E351" s="13"/>
      <c r="F351" s="13"/>
      <c r="G351" s="14" t="s">
        <v>9</v>
      </c>
      <c r="H351" s="15">
        <f>H308 - SUMIF(F349:F358, "SR CASH", E349:E358)-SUMIF(F375:F377, "SR CASH", E375:E377)-SUMIF(F369:F371, "SR CASH", E369:E371)+SUMIF(F363:F365, "SR CASH", E363:E365)+SUMIF(F381:F386, "SR CASH", E381:E386)</f>
        <v>1633</v>
      </c>
    </row>
    <row r="352">
      <c r="B352" s="12">
        <v>4.0</v>
      </c>
      <c r="C352" s="13"/>
      <c r="D352" s="13"/>
      <c r="E352" s="13"/>
      <c r="F352" s="12"/>
      <c r="G352" s="14" t="s">
        <v>10</v>
      </c>
      <c r="H352" s="15">
        <f>H309 - SUMIF(F349:F358, "DP CASH", E349:E358)-SUMIF(F375:F377, "DP CASH", E375:E377)-SUMIF(F369:F371, "DP CASH", E369:E371)+SUMIF(F363:F365, "DP CASH", E363:E365)+SUMIF(F381:F386, "DP CASH", E381:E386)</f>
        <v>839</v>
      </c>
    </row>
    <row r="353">
      <c r="B353" s="12">
        <v>5.0</v>
      </c>
      <c r="C353" s="12"/>
      <c r="D353" s="12"/>
      <c r="E353" s="12"/>
      <c r="F353" s="12"/>
      <c r="G353" s="14" t="s">
        <v>11</v>
      </c>
      <c r="H353" s="15">
        <f>H310 - SUMIF(F349:F358, "SR A/C - TDCC", E349:E358)-SUMIF(F375:F377, "SR A/C - TDCC", E375:E377)-SUMIF(F369:F371, "SR A/C - TDCC", E369:E371)+SUMIF(F363:F365, "SR A/C - TDCC", E363:E365)+SUMIF(F381:F386, "SR A/C - TDCC", E381:E386)</f>
        <v>106373.4</v>
      </c>
    </row>
    <row r="354">
      <c r="B354" s="12">
        <v>6.0</v>
      </c>
      <c r="C354" s="12"/>
      <c r="D354" s="12"/>
      <c r="E354" s="12"/>
      <c r="F354" s="12"/>
      <c r="G354" s="14" t="s">
        <v>12</v>
      </c>
      <c r="H354" s="15">
        <f>H311 - SUMIF(F349:F358, "DP A/C - IPPB", E349:E358)-SUMIF(F375:F377, "DP A/C - IPPB", E375:E377)-SUMIF(F369:F371, "DP A/C - IPPB", E369:E371)+SUMIF(F363:F365, "DP A/C - IPPB", E363:E365)+SUMIF(F381:F386, "DP A/C - IPPB", E381:E386)</f>
        <v>50</v>
      </c>
    </row>
    <row r="355">
      <c r="B355" s="12">
        <v>7.0</v>
      </c>
      <c r="C355" s="12"/>
      <c r="D355" s="12"/>
      <c r="E355" s="12"/>
      <c r="F355" s="12"/>
      <c r="G355" s="16"/>
      <c r="H355" s="5"/>
    </row>
    <row r="356">
      <c r="B356" s="12">
        <v>8.0</v>
      </c>
      <c r="C356" s="12"/>
      <c r="D356" s="12"/>
      <c r="E356" s="12"/>
      <c r="F356" s="12"/>
      <c r="G356" s="17" t="s">
        <v>13</v>
      </c>
      <c r="H356" s="5"/>
    </row>
    <row r="357">
      <c r="B357" s="12">
        <v>9.0</v>
      </c>
      <c r="C357" s="12"/>
      <c r="D357" s="12"/>
      <c r="E357" s="12"/>
      <c r="F357" s="12"/>
      <c r="G357" s="18">
        <f>E359+G314</f>
        <v>0</v>
      </c>
      <c r="H357" s="5"/>
    </row>
    <row r="358">
      <c r="B358" s="12">
        <v>10.0</v>
      </c>
      <c r="C358" s="12"/>
      <c r="D358" s="12"/>
      <c r="E358" s="12"/>
      <c r="F358" s="12"/>
      <c r="G358" s="19" t="s">
        <v>14</v>
      </c>
      <c r="H358" s="5"/>
    </row>
    <row r="359">
      <c r="B359" s="20" t="s">
        <v>15</v>
      </c>
      <c r="C359" s="4"/>
      <c r="D359" s="5"/>
      <c r="E359" s="9">
        <f>SUM(E349:E358)</f>
        <v>0</v>
      </c>
      <c r="F359" s="12"/>
      <c r="G359" s="16">
        <f>E366+G316</f>
        <v>0</v>
      </c>
      <c r="H359" s="5"/>
    </row>
    <row r="360">
      <c r="B360" s="16"/>
      <c r="C360" s="4"/>
      <c r="D360" s="4"/>
      <c r="E360" s="4"/>
      <c r="F360" s="5"/>
      <c r="G360" s="21" t="s">
        <v>16</v>
      </c>
      <c r="H360" s="5"/>
      <c r="I360" s="1"/>
    </row>
    <row r="361">
      <c r="B361" s="22" t="s">
        <v>17</v>
      </c>
      <c r="C361" s="4"/>
      <c r="D361" s="4"/>
      <c r="E361" s="4"/>
      <c r="F361" s="5"/>
      <c r="G361" s="16">
        <f>E372+G318-SUMIF(C363:C365,"Reimbursement",E363:E365)</f>
        <v>0</v>
      </c>
      <c r="H361" s="5"/>
    </row>
    <row r="362">
      <c r="B362" s="9" t="s">
        <v>2</v>
      </c>
      <c r="C362" s="23" t="s">
        <v>18</v>
      </c>
      <c r="D362" s="20" t="s">
        <v>4</v>
      </c>
      <c r="E362" s="9" t="s">
        <v>5</v>
      </c>
      <c r="F362" s="9" t="s">
        <v>6</v>
      </c>
      <c r="G362" s="24" t="s">
        <v>19</v>
      </c>
      <c r="H362" s="5"/>
    </row>
    <row r="363">
      <c r="B363" s="12">
        <v>1.0</v>
      </c>
      <c r="C363" s="25"/>
      <c r="D363" s="13"/>
      <c r="E363" s="13"/>
      <c r="F363" s="13"/>
      <c r="G363" s="26">
        <f>E378+G320</f>
        <v>0</v>
      </c>
      <c r="H363" s="5"/>
    </row>
    <row r="364">
      <c r="B364" s="12">
        <v>2.0</v>
      </c>
      <c r="C364" s="28"/>
      <c r="D364" s="12"/>
      <c r="E364" s="12"/>
      <c r="F364" s="12"/>
      <c r="G364" s="27"/>
      <c r="H364" s="8"/>
    </row>
    <row r="365">
      <c r="B365" s="12">
        <v>3.0</v>
      </c>
      <c r="C365" s="28"/>
      <c r="D365" s="12"/>
      <c r="E365" s="12"/>
      <c r="F365" s="12"/>
      <c r="G365" s="29"/>
      <c r="H365" s="30"/>
    </row>
    <row r="366">
      <c r="B366" s="20" t="s">
        <v>15</v>
      </c>
      <c r="C366" s="4"/>
      <c r="D366" s="5"/>
      <c r="E366" s="9">
        <f>SUM(E363:E365)</f>
        <v>0</v>
      </c>
      <c r="F366" s="12"/>
      <c r="G366" s="29"/>
      <c r="H366" s="30"/>
    </row>
    <row r="367">
      <c r="B367" s="31" t="s">
        <v>20</v>
      </c>
      <c r="C367" s="4"/>
      <c r="D367" s="4"/>
      <c r="E367" s="4"/>
      <c r="F367" s="5"/>
      <c r="G367" s="29"/>
      <c r="H367" s="30"/>
    </row>
    <row r="368">
      <c r="B368" s="9" t="s">
        <v>2</v>
      </c>
      <c r="C368" s="23" t="s">
        <v>21</v>
      </c>
      <c r="D368" s="20" t="s">
        <v>4</v>
      </c>
      <c r="E368" s="9" t="s">
        <v>5</v>
      </c>
      <c r="F368" s="9" t="s">
        <v>6</v>
      </c>
      <c r="G368" s="29"/>
      <c r="H368" s="30"/>
    </row>
    <row r="369">
      <c r="B369" s="12">
        <v>1.0</v>
      </c>
      <c r="C369" s="28"/>
      <c r="D369" s="12"/>
      <c r="E369" s="12"/>
      <c r="F369" s="12"/>
      <c r="G369" s="29"/>
      <c r="H369" s="30"/>
    </row>
    <row r="370">
      <c r="B370" s="12">
        <v>2.0</v>
      </c>
      <c r="C370" s="13"/>
      <c r="D370" s="12"/>
      <c r="E370" s="12"/>
      <c r="F370" s="12"/>
      <c r="G370" s="29"/>
      <c r="H370" s="30"/>
    </row>
    <row r="371">
      <c r="B371" s="12">
        <v>3.0</v>
      </c>
      <c r="C371" s="13"/>
      <c r="D371" s="12"/>
      <c r="E371" s="12"/>
      <c r="F371" s="12"/>
      <c r="G371" s="29"/>
      <c r="H371" s="30"/>
    </row>
    <row r="372">
      <c r="B372" s="20" t="s">
        <v>15</v>
      </c>
      <c r="C372" s="4"/>
      <c r="D372" s="5"/>
      <c r="E372" s="9">
        <f>SUM(E369:E371)</f>
        <v>0</v>
      </c>
      <c r="F372" s="12"/>
      <c r="G372" s="29"/>
      <c r="H372" s="30"/>
    </row>
    <row r="373">
      <c r="B373" s="32" t="s">
        <v>22</v>
      </c>
      <c r="C373" s="4"/>
      <c r="D373" s="4"/>
      <c r="E373" s="4"/>
      <c r="F373" s="5"/>
      <c r="G373" s="29"/>
      <c r="H373" s="30"/>
    </row>
    <row r="374">
      <c r="B374" s="9" t="s">
        <v>2</v>
      </c>
      <c r="C374" s="23" t="s">
        <v>23</v>
      </c>
      <c r="D374" s="20" t="s">
        <v>4</v>
      </c>
      <c r="E374" s="9" t="s">
        <v>5</v>
      </c>
      <c r="F374" s="9" t="s">
        <v>6</v>
      </c>
      <c r="G374" s="29"/>
      <c r="H374" s="30"/>
    </row>
    <row r="375">
      <c r="B375" s="12">
        <v>1.0</v>
      </c>
      <c r="C375" s="28"/>
      <c r="D375" s="12"/>
      <c r="E375" s="12"/>
      <c r="F375" s="12"/>
      <c r="G375" s="29"/>
      <c r="H375" s="30"/>
    </row>
    <row r="376">
      <c r="B376" s="12">
        <v>2.0</v>
      </c>
      <c r="C376" s="13"/>
      <c r="D376" s="12"/>
      <c r="E376" s="12"/>
      <c r="F376" s="12"/>
      <c r="G376" s="29"/>
      <c r="H376" s="30"/>
    </row>
    <row r="377">
      <c r="B377" s="12">
        <v>3.0</v>
      </c>
      <c r="C377" s="13"/>
      <c r="D377" s="12"/>
      <c r="E377" s="12"/>
      <c r="F377" s="12"/>
      <c r="G377" s="29"/>
      <c r="H377" s="30"/>
    </row>
    <row r="378">
      <c r="B378" s="20" t="s">
        <v>15</v>
      </c>
      <c r="C378" s="4"/>
      <c r="D378" s="5"/>
      <c r="E378" s="9">
        <f>SUM(E375:E377)</f>
        <v>0</v>
      </c>
      <c r="F378" s="12"/>
      <c r="G378" s="29"/>
      <c r="H378" s="30"/>
    </row>
    <row r="379">
      <c r="B379" s="32" t="s">
        <v>24</v>
      </c>
      <c r="C379" s="4"/>
      <c r="D379" s="4"/>
      <c r="E379" s="4"/>
      <c r="F379" s="5"/>
      <c r="G379" s="29"/>
      <c r="H379" s="30"/>
    </row>
    <row r="380">
      <c r="B380" s="9" t="s">
        <v>2</v>
      </c>
      <c r="C380" s="33" t="s">
        <v>25</v>
      </c>
      <c r="D380" s="33" t="s">
        <v>26</v>
      </c>
      <c r="E380" s="9" t="s">
        <v>5</v>
      </c>
      <c r="F380" s="9" t="s">
        <v>6</v>
      </c>
      <c r="G380" s="29"/>
      <c r="H380" s="30"/>
    </row>
    <row r="381">
      <c r="B381" s="12">
        <v>1.0</v>
      </c>
      <c r="C381" s="13"/>
      <c r="D381" s="13"/>
      <c r="E381" s="12"/>
      <c r="F381" s="12"/>
      <c r="G381" s="29"/>
      <c r="H381" s="30"/>
    </row>
    <row r="382">
      <c r="B382" s="12">
        <v>2.0</v>
      </c>
      <c r="C382" s="13"/>
      <c r="D382" s="13"/>
      <c r="E382" s="12"/>
      <c r="F382" s="12"/>
      <c r="G382" s="29"/>
      <c r="H382" s="30"/>
    </row>
    <row r="383">
      <c r="B383" s="12">
        <v>3.0</v>
      </c>
      <c r="C383" s="12"/>
      <c r="D383" s="12"/>
      <c r="E383" s="12"/>
      <c r="F383" s="12"/>
      <c r="G383" s="29"/>
      <c r="H383" s="30"/>
    </row>
    <row r="384">
      <c r="B384" s="12">
        <v>4.0</v>
      </c>
      <c r="C384" s="12"/>
      <c r="D384" s="12"/>
      <c r="E384" s="12"/>
      <c r="F384" s="12"/>
      <c r="G384" s="29"/>
      <c r="H384" s="30"/>
    </row>
    <row r="385">
      <c r="B385" s="12">
        <v>5.0</v>
      </c>
      <c r="C385" s="12"/>
      <c r="D385" s="12"/>
      <c r="E385" s="12"/>
      <c r="F385" s="12"/>
      <c r="G385" s="29"/>
      <c r="H385" s="30"/>
    </row>
    <row r="386">
      <c r="B386" s="12">
        <v>6.0</v>
      </c>
      <c r="C386" s="12"/>
      <c r="D386" s="12"/>
      <c r="E386" s="12"/>
      <c r="F386" s="12"/>
      <c r="G386" s="10"/>
      <c r="H386" s="11"/>
    </row>
    <row r="387">
      <c r="B387" s="34"/>
    </row>
    <row r="389">
      <c r="A389" s="1"/>
      <c r="B389" s="3">
        <v>45787.0</v>
      </c>
      <c r="C389" s="4"/>
      <c r="D389" s="4"/>
      <c r="E389" s="4"/>
      <c r="F389" s="4"/>
      <c r="G389" s="4"/>
      <c r="H389" s="5"/>
    </row>
    <row r="390">
      <c r="B390" s="6" t="s">
        <v>0</v>
      </c>
      <c r="C390" s="4"/>
      <c r="D390" s="4"/>
      <c r="E390" s="4"/>
      <c r="F390" s="5"/>
      <c r="G390" s="7" t="s">
        <v>1</v>
      </c>
      <c r="H390" s="8"/>
    </row>
    <row r="391">
      <c r="B391" s="9" t="s">
        <v>2</v>
      </c>
      <c r="C391" s="9" t="s">
        <v>3</v>
      </c>
      <c r="D391" s="9" t="s">
        <v>4</v>
      </c>
      <c r="E391" s="9" t="s">
        <v>5</v>
      </c>
      <c r="F391" s="9" t="s">
        <v>6</v>
      </c>
      <c r="G391" s="10"/>
      <c r="H391" s="11"/>
    </row>
    <row r="392">
      <c r="B392" s="12">
        <v>1.0</v>
      </c>
      <c r="C392" s="13"/>
      <c r="D392" s="12"/>
      <c r="E392" s="12"/>
      <c r="F392" s="12"/>
      <c r="G392" s="14" t="s">
        <v>7</v>
      </c>
      <c r="H392" s="15">
        <f>H349 - SUMIF(F392:F401, "SR A/C - HDFC", E392:E401)-SUMIF(F418:F420, "SR A/C - HDFC", E418:E420)-SUMIF(F412:F414, "SR A/C - HDFC", E412:E414)+SUMIF(F406:F408, "SR A/C - HDFC", E406:E408)+SUMIF(F424:F429, "SR A/C - HDFC", E424:E429)</f>
        <v>3303.73</v>
      </c>
    </row>
    <row r="393">
      <c r="B393" s="12">
        <v>2.0</v>
      </c>
      <c r="C393" s="12"/>
      <c r="D393" s="12"/>
      <c r="E393" s="12"/>
      <c r="F393" s="12"/>
      <c r="G393" s="14" t="s">
        <v>8</v>
      </c>
      <c r="H393" s="15">
        <f>H350 - SUMIF(F392:F401, "DP A/C - Salary", E392:E401)-SUMIF(F418:F420, "DP A/C - Salary", E418:E420)-SUMIF(F412:F414, "DP A/C - Salary", E412:E414)+SUMIF(F406:F408, "DP A/C - Salary", E406:E408)+SUMIF(F424:F429, "DP A/C - Salary", E424:E429)</f>
        <v>5928</v>
      </c>
    </row>
    <row r="394">
      <c r="B394" s="12">
        <v>3.0</v>
      </c>
      <c r="C394" s="12"/>
      <c r="D394" s="12"/>
      <c r="E394" s="12"/>
      <c r="F394" s="12"/>
      <c r="G394" s="14" t="s">
        <v>9</v>
      </c>
      <c r="H394" s="15">
        <f>H351 - SUMIF(F392:F401, "SR CASH", E392:E401)-SUMIF(F418:F420, "SR CASH", E418:E420)-SUMIF(F412:F414, "SR CASH", E412:E414)+SUMIF(F406:F408, "SR CASH", E406:E408)+SUMIF(F424:F429, "SR CASH", E424:E429)</f>
        <v>1633</v>
      </c>
    </row>
    <row r="395">
      <c r="B395" s="12">
        <v>4.0</v>
      </c>
      <c r="C395" s="12"/>
      <c r="D395" s="12"/>
      <c r="E395" s="12"/>
      <c r="F395" s="12"/>
      <c r="G395" s="14" t="s">
        <v>10</v>
      </c>
      <c r="H395" s="15">
        <f>H352 - SUMIF(F392:F401, "DP CASH", E392:E401)-SUMIF(F418:F420, "DP CASH", E418:E420)-SUMIF(F412:F414, "DP CASH", E412:E414)+SUMIF(F406:F408, "DP CASH", E406:E408)+SUMIF(F424:F429, "DP CASH", E424:E429)</f>
        <v>839</v>
      </c>
    </row>
    <row r="396">
      <c r="B396" s="12">
        <v>5.0</v>
      </c>
      <c r="C396" s="12"/>
      <c r="D396" s="12"/>
      <c r="E396" s="12"/>
      <c r="F396" s="12"/>
      <c r="G396" s="14" t="s">
        <v>11</v>
      </c>
      <c r="H396" s="15">
        <f>H353 - SUMIF(F392:F401, "SR A/C - TDCC", E392:E401)-SUMIF(F418:F420, "SR A/C - TDCC", E418:E420)-SUMIF(F412:F414, "SR A/C - TDCC", E412:E414)+SUMIF(F406:F408, "SR A/C - TDCC", E406:E408)+SUMIF(F424:F429, "SR A/C - TDCC", E424:E429)</f>
        <v>106373.4</v>
      </c>
    </row>
    <row r="397">
      <c r="B397" s="12">
        <v>6.0</v>
      </c>
      <c r="C397" s="12"/>
      <c r="D397" s="12"/>
      <c r="E397" s="12"/>
      <c r="F397" s="12"/>
      <c r="G397" s="14" t="s">
        <v>12</v>
      </c>
      <c r="H397" s="15">
        <f>H354 - SUMIF(F392:F401, "DP A/C - IPPB", E392:E401)-SUMIF(F418:F420, "DP A/C - IPPB", E418:E420)-SUMIF(F412:F414, "DP A/C - IPPB", E412:E414)+SUMIF(F406:F408, "DP A/C - IPPB", E406:E408)+SUMIF(F424:F429, "DP A/C - IPPB", E424:E429)</f>
        <v>50</v>
      </c>
    </row>
    <row r="398">
      <c r="B398" s="12">
        <v>7.0</v>
      </c>
      <c r="C398" s="12"/>
      <c r="D398" s="12"/>
      <c r="E398" s="12"/>
      <c r="F398" s="12"/>
      <c r="G398" s="16"/>
      <c r="H398" s="5"/>
    </row>
    <row r="399">
      <c r="B399" s="12">
        <v>8.0</v>
      </c>
      <c r="C399" s="12"/>
      <c r="D399" s="12"/>
      <c r="E399" s="12"/>
      <c r="F399" s="12"/>
      <c r="G399" s="17" t="s">
        <v>13</v>
      </c>
      <c r="H399" s="5"/>
    </row>
    <row r="400">
      <c r="B400" s="12">
        <v>9.0</v>
      </c>
      <c r="C400" s="12"/>
      <c r="D400" s="12"/>
      <c r="E400" s="12"/>
      <c r="F400" s="12"/>
      <c r="G400" s="18">
        <f>E402+G357</f>
        <v>0</v>
      </c>
      <c r="H400" s="5"/>
    </row>
    <row r="401">
      <c r="B401" s="12">
        <v>10.0</v>
      </c>
      <c r="C401" s="12"/>
      <c r="D401" s="12"/>
      <c r="E401" s="12"/>
      <c r="F401" s="12"/>
      <c r="G401" s="19" t="s">
        <v>14</v>
      </c>
      <c r="H401" s="5"/>
    </row>
    <row r="402">
      <c r="B402" s="20" t="s">
        <v>15</v>
      </c>
      <c r="C402" s="4"/>
      <c r="D402" s="5"/>
      <c r="E402" s="9">
        <f>SUM(E392:E401)</f>
        <v>0</v>
      </c>
      <c r="F402" s="12"/>
      <c r="G402" s="16">
        <f>E409+G359</f>
        <v>0</v>
      </c>
      <c r="H402" s="5"/>
    </row>
    <row r="403">
      <c r="B403" s="16"/>
      <c r="C403" s="4"/>
      <c r="D403" s="4"/>
      <c r="E403" s="4"/>
      <c r="F403" s="5"/>
      <c r="G403" s="21" t="s">
        <v>16</v>
      </c>
      <c r="H403" s="5"/>
      <c r="I403" s="1"/>
    </row>
    <row r="404">
      <c r="B404" s="22" t="s">
        <v>17</v>
      </c>
      <c r="C404" s="4"/>
      <c r="D404" s="4"/>
      <c r="E404" s="4"/>
      <c r="F404" s="5"/>
      <c r="G404" s="16">
        <f>E415+G361-SUMIF(C406:C408,"Reimbursement",E406:E408)</f>
        <v>0</v>
      </c>
      <c r="H404" s="5"/>
    </row>
    <row r="405">
      <c r="B405" s="9" t="s">
        <v>2</v>
      </c>
      <c r="C405" s="23" t="s">
        <v>18</v>
      </c>
      <c r="D405" s="20" t="s">
        <v>4</v>
      </c>
      <c r="E405" s="9" t="s">
        <v>5</v>
      </c>
      <c r="F405" s="9" t="s">
        <v>6</v>
      </c>
      <c r="G405" s="24" t="s">
        <v>19</v>
      </c>
      <c r="H405" s="5"/>
    </row>
    <row r="406">
      <c r="B406" s="12">
        <v>1.0</v>
      </c>
      <c r="C406" s="28"/>
      <c r="D406" s="12"/>
      <c r="E406" s="12"/>
      <c r="F406" s="12"/>
      <c r="G406" s="26">
        <f>E421+G363</f>
        <v>0</v>
      </c>
      <c r="H406" s="5"/>
    </row>
    <row r="407">
      <c r="B407" s="12">
        <v>2.0</v>
      </c>
      <c r="C407" s="28"/>
      <c r="D407" s="12"/>
      <c r="E407" s="12"/>
      <c r="F407" s="12"/>
      <c r="G407" s="27"/>
      <c r="H407" s="8"/>
    </row>
    <row r="408">
      <c r="B408" s="12">
        <v>3.0</v>
      </c>
      <c r="C408" s="28"/>
      <c r="D408" s="12"/>
      <c r="E408" s="12"/>
      <c r="F408" s="12"/>
      <c r="G408" s="29"/>
      <c r="H408" s="30"/>
    </row>
    <row r="409">
      <c r="B409" s="20" t="s">
        <v>15</v>
      </c>
      <c r="C409" s="4"/>
      <c r="D409" s="5"/>
      <c r="E409" s="9">
        <f>SUM(E406:E408)</f>
        <v>0</v>
      </c>
      <c r="F409" s="12"/>
      <c r="G409" s="29"/>
      <c r="H409" s="30"/>
    </row>
    <row r="410">
      <c r="B410" s="31" t="s">
        <v>20</v>
      </c>
      <c r="C410" s="4"/>
      <c r="D410" s="4"/>
      <c r="E410" s="4"/>
      <c r="F410" s="5"/>
      <c r="G410" s="29"/>
      <c r="H410" s="30"/>
    </row>
    <row r="411">
      <c r="B411" s="9" t="s">
        <v>2</v>
      </c>
      <c r="C411" s="23" t="s">
        <v>21</v>
      </c>
      <c r="D411" s="20" t="s">
        <v>4</v>
      </c>
      <c r="E411" s="9" t="s">
        <v>5</v>
      </c>
      <c r="F411" s="9" t="s">
        <v>6</v>
      </c>
      <c r="G411" s="29"/>
      <c r="H411" s="30"/>
    </row>
    <row r="412">
      <c r="B412" s="12">
        <v>1.0</v>
      </c>
      <c r="C412" s="28"/>
      <c r="D412" s="12"/>
      <c r="E412" s="12"/>
      <c r="F412" s="12"/>
      <c r="G412" s="29"/>
      <c r="H412" s="30"/>
    </row>
    <row r="413">
      <c r="B413" s="12">
        <v>2.0</v>
      </c>
      <c r="C413" s="13"/>
      <c r="D413" s="12"/>
      <c r="E413" s="12"/>
      <c r="F413" s="12"/>
      <c r="G413" s="29"/>
      <c r="H413" s="30"/>
    </row>
    <row r="414">
      <c r="B414" s="12">
        <v>3.0</v>
      </c>
      <c r="C414" s="13"/>
      <c r="D414" s="12"/>
      <c r="E414" s="12"/>
      <c r="F414" s="12"/>
      <c r="G414" s="29"/>
      <c r="H414" s="30"/>
    </row>
    <row r="415">
      <c r="B415" s="20" t="s">
        <v>15</v>
      </c>
      <c r="C415" s="4"/>
      <c r="D415" s="5"/>
      <c r="E415" s="9">
        <f>SUM(E412:E414)</f>
        <v>0</v>
      </c>
      <c r="F415" s="12"/>
      <c r="G415" s="29"/>
      <c r="H415" s="30"/>
    </row>
    <row r="416">
      <c r="B416" s="32" t="s">
        <v>22</v>
      </c>
      <c r="C416" s="4"/>
      <c r="D416" s="4"/>
      <c r="E416" s="4"/>
      <c r="F416" s="5"/>
      <c r="G416" s="29"/>
      <c r="H416" s="30"/>
    </row>
    <row r="417">
      <c r="B417" s="9" t="s">
        <v>2</v>
      </c>
      <c r="C417" s="23" t="s">
        <v>23</v>
      </c>
      <c r="D417" s="20" t="s">
        <v>4</v>
      </c>
      <c r="E417" s="9" t="s">
        <v>5</v>
      </c>
      <c r="F417" s="9" t="s">
        <v>6</v>
      </c>
      <c r="G417" s="29"/>
      <c r="H417" s="30"/>
    </row>
    <row r="418">
      <c r="B418" s="12">
        <v>1.0</v>
      </c>
      <c r="C418" s="28"/>
      <c r="D418" s="12"/>
      <c r="E418" s="12"/>
      <c r="F418" s="12"/>
      <c r="G418" s="29"/>
      <c r="H418" s="30"/>
    </row>
    <row r="419">
      <c r="B419" s="12">
        <v>2.0</v>
      </c>
      <c r="C419" s="13"/>
      <c r="D419" s="12"/>
      <c r="E419" s="12"/>
      <c r="F419" s="12"/>
      <c r="G419" s="29"/>
      <c r="H419" s="30"/>
    </row>
    <row r="420">
      <c r="B420" s="12">
        <v>3.0</v>
      </c>
      <c r="C420" s="13"/>
      <c r="D420" s="12"/>
      <c r="E420" s="12"/>
      <c r="F420" s="12"/>
      <c r="G420" s="29"/>
      <c r="H420" s="30"/>
    </row>
    <row r="421">
      <c r="B421" s="20" t="s">
        <v>15</v>
      </c>
      <c r="C421" s="4"/>
      <c r="D421" s="5"/>
      <c r="E421" s="9">
        <f>SUM(E418:E420)</f>
        <v>0</v>
      </c>
      <c r="F421" s="12"/>
      <c r="G421" s="29"/>
      <c r="H421" s="30"/>
    </row>
    <row r="422">
      <c r="B422" s="32" t="s">
        <v>24</v>
      </c>
      <c r="C422" s="4"/>
      <c r="D422" s="4"/>
      <c r="E422" s="4"/>
      <c r="F422" s="5"/>
      <c r="G422" s="29"/>
      <c r="H422" s="30"/>
    </row>
    <row r="423">
      <c r="B423" s="9" t="s">
        <v>2</v>
      </c>
      <c r="C423" s="33" t="s">
        <v>25</v>
      </c>
      <c r="D423" s="33" t="s">
        <v>26</v>
      </c>
      <c r="E423" s="9" t="s">
        <v>5</v>
      </c>
      <c r="F423" s="9" t="s">
        <v>6</v>
      </c>
      <c r="G423" s="29"/>
      <c r="H423" s="30"/>
    </row>
    <row r="424">
      <c r="B424" s="12">
        <v>1.0</v>
      </c>
      <c r="C424" s="13"/>
      <c r="D424" s="13"/>
      <c r="E424" s="12"/>
      <c r="F424" s="12"/>
      <c r="G424" s="29"/>
      <c r="H424" s="30"/>
    </row>
    <row r="425">
      <c r="B425" s="12">
        <v>2.0</v>
      </c>
      <c r="C425" s="13"/>
      <c r="D425" s="13"/>
      <c r="E425" s="12"/>
      <c r="F425" s="12"/>
      <c r="G425" s="29"/>
      <c r="H425" s="30"/>
    </row>
    <row r="426">
      <c r="B426" s="12">
        <v>3.0</v>
      </c>
      <c r="C426" s="12"/>
      <c r="D426" s="12"/>
      <c r="E426" s="12"/>
      <c r="F426" s="12"/>
      <c r="G426" s="29"/>
      <c r="H426" s="30"/>
    </row>
    <row r="427">
      <c r="B427" s="12">
        <v>4.0</v>
      </c>
      <c r="C427" s="12"/>
      <c r="D427" s="12"/>
      <c r="E427" s="12"/>
      <c r="F427" s="12"/>
      <c r="G427" s="29"/>
      <c r="H427" s="30"/>
    </row>
    <row r="428">
      <c r="B428" s="12">
        <v>5.0</v>
      </c>
      <c r="C428" s="12"/>
      <c r="D428" s="12"/>
      <c r="E428" s="12"/>
      <c r="F428" s="12"/>
      <c r="G428" s="29"/>
      <c r="H428" s="30"/>
    </row>
    <row r="429">
      <c r="B429" s="12">
        <v>6.0</v>
      </c>
      <c r="C429" s="12"/>
      <c r="D429" s="12"/>
      <c r="E429" s="12"/>
      <c r="F429" s="12"/>
      <c r="G429" s="10"/>
      <c r="H429" s="11"/>
    </row>
    <row r="430">
      <c r="B430" s="34"/>
    </row>
    <row r="432">
      <c r="A432" s="1"/>
      <c r="B432" s="3">
        <v>45788.0</v>
      </c>
      <c r="C432" s="4"/>
      <c r="D432" s="4"/>
      <c r="E432" s="4"/>
      <c r="F432" s="4"/>
      <c r="G432" s="4"/>
      <c r="H432" s="5"/>
    </row>
    <row r="433">
      <c r="B433" s="6" t="s">
        <v>0</v>
      </c>
      <c r="C433" s="4"/>
      <c r="D433" s="4"/>
      <c r="E433" s="4"/>
      <c r="F433" s="5"/>
      <c r="G433" s="7" t="s">
        <v>1</v>
      </c>
      <c r="H433" s="8"/>
    </row>
    <row r="434">
      <c r="B434" s="9" t="s">
        <v>2</v>
      </c>
      <c r="C434" s="9" t="s">
        <v>3</v>
      </c>
      <c r="D434" s="9" t="s">
        <v>4</v>
      </c>
      <c r="E434" s="9" t="s">
        <v>5</v>
      </c>
      <c r="F434" s="9" t="s">
        <v>6</v>
      </c>
      <c r="G434" s="10"/>
      <c r="H434" s="11"/>
    </row>
    <row r="435">
      <c r="B435" s="12">
        <v>1.0</v>
      </c>
      <c r="C435" s="13"/>
      <c r="D435" s="13"/>
      <c r="E435" s="13"/>
      <c r="F435" s="13"/>
      <c r="G435" s="14" t="s">
        <v>7</v>
      </c>
      <c r="H435" s="15">
        <f>H392 - SUMIF(F435:F444, "SR A/C - HDFC", E435:E444)-SUMIF(F461:F463, "SR A/C - HDFC", E461:E463)-SUMIF(F455:F457, "SR A/C - HDFC", E455:E457)+SUMIF(F449:F451, "SR A/C - HDFC", E449:E451)+SUMIF(F467:F472, "SR A/C - HDFC", E467:E472)</f>
        <v>3303.73</v>
      </c>
    </row>
    <row r="436">
      <c r="B436" s="12">
        <v>2.0</v>
      </c>
      <c r="C436" s="12"/>
      <c r="D436" s="12"/>
      <c r="E436" s="12"/>
      <c r="F436" s="12"/>
      <c r="G436" s="14" t="s">
        <v>8</v>
      </c>
      <c r="H436" s="15">
        <f>H393 - SUMIF(F435:F444, "DP A/C - Salary", E435:E444)-SUMIF(F461:F463, "DP A/C - Salary", E461:E463)-SUMIF(F455:F457, "DP A/C - Salary", E455:E457)+SUMIF(F449:F451, "DP A/C - Salary", E449:E451)+SUMIF(F467:F472, "DP A/C - Salary", E467:E472)</f>
        <v>5928</v>
      </c>
    </row>
    <row r="437">
      <c r="B437" s="12">
        <v>3.0</v>
      </c>
      <c r="C437" s="12"/>
      <c r="D437" s="12"/>
      <c r="E437" s="12"/>
      <c r="F437" s="12"/>
      <c r="G437" s="14" t="s">
        <v>9</v>
      </c>
      <c r="H437" s="15">
        <f>H394 - SUMIF(F435:F444, "SR CASH", E435:E444)-SUMIF(F461:F463, "SR CASH", E461:E463)-SUMIF(F455:F457, "SR CASH", E455:E457)+SUMIF(F449:F451, "SR CASH", E449:E451)+SUMIF(F467:F472, "SR CASH", E467:E472)</f>
        <v>1633</v>
      </c>
    </row>
    <row r="438">
      <c r="B438" s="12">
        <v>4.0</v>
      </c>
      <c r="C438" s="12"/>
      <c r="D438" s="12"/>
      <c r="E438" s="12"/>
      <c r="F438" s="12"/>
      <c r="G438" s="14" t="s">
        <v>10</v>
      </c>
      <c r="H438" s="15">
        <f>H395 - SUMIF(F435:F444, "DP CASH", E435:E444)-SUMIF(F461:F463, "DP CASH", E461:E463)-SUMIF(F455:F457, "DP CASH", E455:E457)+SUMIF(F449:F451, "DP CASH", E449:E451)+SUMIF(F467:F472, "DP CASH", E467:E472)</f>
        <v>839</v>
      </c>
    </row>
    <row r="439">
      <c r="B439" s="12">
        <v>5.0</v>
      </c>
      <c r="C439" s="12"/>
      <c r="D439" s="12"/>
      <c r="E439" s="12"/>
      <c r="F439" s="12"/>
      <c r="G439" s="14" t="s">
        <v>11</v>
      </c>
      <c r="H439" s="15">
        <f>H396 - SUMIF(F435:F444, "SR A/C - TDCC", E435:E444)-SUMIF(F461:F463, "SR A/C - TDCC", E461:E463)-SUMIF(F455:F457, "SR A/C - TDCC", E455:E457)+SUMIF(F449:F451, "SR A/C - TDCC", E449:E451)+SUMIF(F467:F472, "SR A/C - TDCC", E467:E472)</f>
        <v>106373.4</v>
      </c>
    </row>
    <row r="440">
      <c r="B440" s="12">
        <v>6.0</v>
      </c>
      <c r="C440" s="12"/>
      <c r="D440" s="12"/>
      <c r="E440" s="12"/>
      <c r="F440" s="12"/>
      <c r="G440" s="14" t="s">
        <v>12</v>
      </c>
      <c r="H440" s="15">
        <f>H397 - SUMIF(F435:F444, "DP A/C - IPPB", E435:E444)-SUMIF(F461:F463, "DP A/C - IPPB", E461:E463)-SUMIF(F455:F457, "DP A/C - IPPB", E455:E457)+SUMIF(F449:F451, "DP A/C - IPPB", E449:E451)+SUMIF(F467:F472, "DP A/C - IPPB", E467:E472)</f>
        <v>50</v>
      </c>
    </row>
    <row r="441">
      <c r="B441" s="12">
        <v>7.0</v>
      </c>
      <c r="C441" s="12"/>
      <c r="D441" s="12"/>
      <c r="E441" s="12"/>
      <c r="F441" s="12"/>
      <c r="G441" s="16"/>
      <c r="H441" s="5"/>
    </row>
    <row r="442">
      <c r="B442" s="12">
        <v>8.0</v>
      </c>
      <c r="C442" s="12"/>
      <c r="D442" s="12"/>
      <c r="E442" s="12"/>
      <c r="F442" s="12"/>
      <c r="G442" s="17" t="s">
        <v>13</v>
      </c>
      <c r="H442" s="5"/>
    </row>
    <row r="443">
      <c r="B443" s="12">
        <v>9.0</v>
      </c>
      <c r="C443" s="12"/>
      <c r="D443" s="12"/>
      <c r="E443" s="12"/>
      <c r="F443" s="12"/>
      <c r="G443" s="18">
        <f>E445+G400</f>
        <v>0</v>
      </c>
      <c r="H443" s="5"/>
    </row>
    <row r="444">
      <c r="B444" s="12">
        <v>10.0</v>
      </c>
      <c r="C444" s="12"/>
      <c r="D444" s="12"/>
      <c r="E444" s="12"/>
      <c r="F444" s="12"/>
      <c r="G444" s="19" t="s">
        <v>14</v>
      </c>
      <c r="H444" s="5"/>
    </row>
    <row r="445">
      <c r="B445" s="20" t="s">
        <v>15</v>
      </c>
      <c r="C445" s="4"/>
      <c r="D445" s="5"/>
      <c r="E445" s="9">
        <f>SUM(E435:E444)</f>
        <v>0</v>
      </c>
      <c r="F445" s="12"/>
      <c r="G445" s="16">
        <f>E452+G402</f>
        <v>0</v>
      </c>
      <c r="H445" s="5"/>
    </row>
    <row r="446">
      <c r="B446" s="16"/>
      <c r="C446" s="4"/>
      <c r="D446" s="4"/>
      <c r="E446" s="4"/>
      <c r="F446" s="5"/>
      <c r="G446" s="21" t="s">
        <v>16</v>
      </c>
      <c r="H446" s="5"/>
      <c r="I446" s="1"/>
    </row>
    <row r="447">
      <c r="B447" s="22" t="s">
        <v>17</v>
      </c>
      <c r="C447" s="4"/>
      <c r="D447" s="4"/>
      <c r="E447" s="4"/>
      <c r="F447" s="5"/>
      <c r="G447" s="16">
        <f>E458+G404-SUMIF(C449:C451,"Reimbursement",E449:E451)</f>
        <v>0</v>
      </c>
      <c r="H447" s="5"/>
    </row>
    <row r="448">
      <c r="B448" s="9" t="s">
        <v>2</v>
      </c>
      <c r="C448" s="23" t="s">
        <v>18</v>
      </c>
      <c r="D448" s="20" t="s">
        <v>4</v>
      </c>
      <c r="E448" s="9" t="s">
        <v>5</v>
      </c>
      <c r="F448" s="9" t="s">
        <v>6</v>
      </c>
      <c r="G448" s="24" t="s">
        <v>19</v>
      </c>
      <c r="H448" s="5"/>
    </row>
    <row r="449">
      <c r="B449" s="12">
        <v>1.0</v>
      </c>
      <c r="C449" s="25"/>
      <c r="D449" s="13"/>
      <c r="E449" s="13"/>
      <c r="F449" s="13"/>
      <c r="G449" s="26">
        <f>E464+G406</f>
        <v>0</v>
      </c>
      <c r="H449" s="5"/>
    </row>
    <row r="450">
      <c r="B450" s="12">
        <v>2.0</v>
      </c>
      <c r="C450" s="28"/>
      <c r="D450" s="12"/>
      <c r="E450" s="12"/>
      <c r="F450" s="12"/>
      <c r="G450" s="27"/>
      <c r="H450" s="8"/>
    </row>
    <row r="451">
      <c r="B451" s="12">
        <v>3.0</v>
      </c>
      <c r="C451" s="28"/>
      <c r="D451" s="12"/>
      <c r="E451" s="12"/>
      <c r="F451" s="12"/>
      <c r="G451" s="29"/>
      <c r="H451" s="30"/>
    </row>
    <row r="452">
      <c r="B452" s="20" t="s">
        <v>15</v>
      </c>
      <c r="C452" s="4"/>
      <c r="D452" s="5"/>
      <c r="E452" s="9">
        <f>SUM(E449:E451)</f>
        <v>0</v>
      </c>
      <c r="F452" s="12"/>
      <c r="G452" s="29"/>
      <c r="H452" s="30"/>
    </row>
    <row r="453">
      <c r="B453" s="31" t="s">
        <v>20</v>
      </c>
      <c r="C453" s="4"/>
      <c r="D453" s="4"/>
      <c r="E453" s="4"/>
      <c r="F453" s="5"/>
      <c r="G453" s="29"/>
      <c r="H453" s="30"/>
    </row>
    <row r="454">
      <c r="B454" s="9" t="s">
        <v>2</v>
      </c>
      <c r="C454" s="23" t="s">
        <v>21</v>
      </c>
      <c r="D454" s="20" t="s">
        <v>4</v>
      </c>
      <c r="E454" s="9" t="s">
        <v>5</v>
      </c>
      <c r="F454" s="9" t="s">
        <v>6</v>
      </c>
      <c r="G454" s="29"/>
      <c r="H454" s="30"/>
    </row>
    <row r="455">
      <c r="B455" s="12">
        <v>1.0</v>
      </c>
      <c r="C455" s="28"/>
      <c r="D455" s="12"/>
      <c r="E455" s="12"/>
      <c r="F455" s="12"/>
      <c r="G455" s="29"/>
      <c r="H455" s="30"/>
    </row>
    <row r="456">
      <c r="B456" s="12">
        <v>2.0</v>
      </c>
      <c r="C456" s="13"/>
      <c r="D456" s="12"/>
      <c r="E456" s="12"/>
      <c r="F456" s="12"/>
      <c r="G456" s="29"/>
      <c r="H456" s="30"/>
    </row>
    <row r="457">
      <c r="B457" s="12">
        <v>3.0</v>
      </c>
      <c r="C457" s="13"/>
      <c r="D457" s="12"/>
      <c r="E457" s="12"/>
      <c r="F457" s="12"/>
      <c r="G457" s="29"/>
      <c r="H457" s="30"/>
    </row>
    <row r="458">
      <c r="B458" s="20" t="s">
        <v>15</v>
      </c>
      <c r="C458" s="4"/>
      <c r="D458" s="5"/>
      <c r="E458" s="9">
        <f>SUM(E455:E457)</f>
        <v>0</v>
      </c>
      <c r="F458" s="12"/>
      <c r="G458" s="29"/>
      <c r="H458" s="30"/>
    </row>
    <row r="459">
      <c r="B459" s="32" t="s">
        <v>22</v>
      </c>
      <c r="C459" s="4"/>
      <c r="D459" s="4"/>
      <c r="E459" s="4"/>
      <c r="F459" s="5"/>
      <c r="G459" s="29"/>
      <c r="H459" s="30"/>
    </row>
    <row r="460">
      <c r="B460" s="9" t="s">
        <v>2</v>
      </c>
      <c r="C460" s="23" t="s">
        <v>23</v>
      </c>
      <c r="D460" s="20" t="s">
        <v>4</v>
      </c>
      <c r="E460" s="9" t="s">
        <v>5</v>
      </c>
      <c r="F460" s="9" t="s">
        <v>6</v>
      </c>
      <c r="G460" s="29"/>
      <c r="H460" s="30"/>
    </row>
    <row r="461">
      <c r="B461" s="12">
        <v>1.0</v>
      </c>
      <c r="C461" s="28"/>
      <c r="D461" s="12"/>
      <c r="E461" s="12"/>
      <c r="F461" s="12"/>
      <c r="G461" s="29"/>
      <c r="H461" s="30"/>
    </row>
    <row r="462">
      <c r="B462" s="12">
        <v>2.0</v>
      </c>
      <c r="C462" s="13"/>
      <c r="D462" s="12"/>
      <c r="E462" s="12"/>
      <c r="F462" s="12"/>
      <c r="G462" s="29"/>
      <c r="H462" s="30"/>
    </row>
    <row r="463">
      <c r="B463" s="12">
        <v>3.0</v>
      </c>
      <c r="C463" s="13"/>
      <c r="D463" s="12"/>
      <c r="E463" s="12"/>
      <c r="F463" s="12"/>
      <c r="G463" s="29"/>
      <c r="H463" s="30"/>
    </row>
    <row r="464">
      <c r="B464" s="20" t="s">
        <v>15</v>
      </c>
      <c r="C464" s="4"/>
      <c r="D464" s="5"/>
      <c r="E464" s="9">
        <f>SUM(E461:E463)</f>
        <v>0</v>
      </c>
      <c r="F464" s="12"/>
      <c r="G464" s="29"/>
      <c r="H464" s="30"/>
    </row>
    <row r="465">
      <c r="B465" s="32" t="s">
        <v>24</v>
      </c>
      <c r="C465" s="4"/>
      <c r="D465" s="4"/>
      <c r="E465" s="4"/>
      <c r="F465" s="5"/>
      <c r="G465" s="29"/>
      <c r="H465" s="30"/>
    </row>
    <row r="466">
      <c r="B466" s="9" t="s">
        <v>2</v>
      </c>
      <c r="C466" s="33" t="s">
        <v>25</v>
      </c>
      <c r="D466" s="33" t="s">
        <v>26</v>
      </c>
      <c r="E466" s="9" t="s">
        <v>5</v>
      </c>
      <c r="F466" s="9" t="s">
        <v>6</v>
      </c>
      <c r="G466" s="29"/>
      <c r="H466" s="30"/>
    </row>
    <row r="467">
      <c r="B467" s="12">
        <v>1.0</v>
      </c>
      <c r="C467" s="13"/>
      <c r="D467" s="13"/>
      <c r="E467" s="12"/>
      <c r="F467" s="12"/>
      <c r="G467" s="29"/>
      <c r="H467" s="30"/>
    </row>
    <row r="468">
      <c r="B468" s="12">
        <v>2.0</v>
      </c>
      <c r="C468" s="13"/>
      <c r="D468" s="13"/>
      <c r="E468" s="12"/>
      <c r="F468" s="12"/>
      <c r="G468" s="29"/>
      <c r="H468" s="30"/>
    </row>
    <row r="469">
      <c r="B469" s="12">
        <v>3.0</v>
      </c>
      <c r="C469" s="12"/>
      <c r="D469" s="12"/>
      <c r="E469" s="12"/>
      <c r="F469" s="12"/>
      <c r="G469" s="29"/>
      <c r="H469" s="30"/>
    </row>
    <row r="470">
      <c r="B470" s="12">
        <v>4.0</v>
      </c>
      <c r="C470" s="12"/>
      <c r="D470" s="12"/>
      <c r="E470" s="12"/>
      <c r="F470" s="12"/>
      <c r="G470" s="29"/>
      <c r="H470" s="30"/>
    </row>
    <row r="471">
      <c r="B471" s="12">
        <v>5.0</v>
      </c>
      <c r="C471" s="12"/>
      <c r="D471" s="12"/>
      <c r="E471" s="12"/>
      <c r="F471" s="12"/>
      <c r="G471" s="29"/>
      <c r="H471" s="30"/>
    </row>
    <row r="472">
      <c r="B472" s="12">
        <v>6.0</v>
      </c>
      <c r="C472" s="12"/>
      <c r="D472" s="12"/>
      <c r="E472" s="12"/>
      <c r="F472" s="12"/>
      <c r="G472" s="10"/>
      <c r="H472" s="11"/>
    </row>
    <row r="473">
      <c r="B473" s="34"/>
    </row>
    <row r="475">
      <c r="A475" s="1"/>
      <c r="B475" s="3">
        <v>45789.0</v>
      </c>
      <c r="C475" s="4"/>
      <c r="D475" s="4"/>
      <c r="E475" s="4"/>
      <c r="F475" s="4"/>
      <c r="G475" s="4"/>
      <c r="H475" s="5"/>
    </row>
    <row r="476">
      <c r="B476" s="6" t="s">
        <v>0</v>
      </c>
      <c r="C476" s="4"/>
      <c r="D476" s="4"/>
      <c r="E476" s="4"/>
      <c r="F476" s="5"/>
      <c r="G476" s="7" t="s">
        <v>1</v>
      </c>
      <c r="H476" s="8"/>
    </row>
    <row r="477">
      <c r="B477" s="9" t="s">
        <v>2</v>
      </c>
      <c r="C477" s="9" t="s">
        <v>3</v>
      </c>
      <c r="D477" s="9" t="s">
        <v>4</v>
      </c>
      <c r="E477" s="9" t="s">
        <v>5</v>
      </c>
      <c r="F477" s="9" t="s">
        <v>6</v>
      </c>
      <c r="G477" s="10"/>
      <c r="H477" s="11"/>
    </row>
    <row r="478">
      <c r="B478" s="12">
        <v>1.0</v>
      </c>
      <c r="C478" s="13"/>
      <c r="D478" s="13"/>
      <c r="E478" s="13"/>
      <c r="F478" s="13"/>
      <c r="G478" s="14" t="s">
        <v>7</v>
      </c>
      <c r="H478" s="15">
        <f>H435 - SUMIF(F478:F487, "SR A/C - HDFC", E478:E487)-SUMIF(F504:F506, "SR A/C - HDFC", E504:E506)-SUMIF(F498:F500, "SR A/C - HDFC", E498:E500)+SUMIF(F492:F494, "SR A/C - HDFC", E492:E494)+SUMIF(F510:F515, "SR A/C - HDFC", E510:E515)</f>
        <v>3303.73</v>
      </c>
    </row>
    <row r="479">
      <c r="B479" s="12">
        <v>2.0</v>
      </c>
      <c r="C479" s="13"/>
      <c r="D479" s="13"/>
      <c r="E479" s="13"/>
      <c r="F479" s="13"/>
      <c r="G479" s="14" t="s">
        <v>8</v>
      </c>
      <c r="H479" s="15">
        <f>H436 - SUMIF(F478:F487, "DP A/C - Salary", E478:E487)-SUMIF(F504:F506, "DP A/C - Salary", E504:E506)-SUMIF(F498:F500, "DP A/C - Salary", E498:E500)+SUMIF(F492:F494, "DP A/C - Salary", E492:E494)+SUMIF(F510:F515, "DP A/C - Salary", E510:E515)</f>
        <v>5928</v>
      </c>
    </row>
    <row r="480">
      <c r="B480" s="12">
        <v>3.0</v>
      </c>
      <c r="C480" s="13"/>
      <c r="D480" s="13"/>
      <c r="E480" s="13"/>
      <c r="F480" s="13"/>
      <c r="G480" s="14" t="s">
        <v>9</v>
      </c>
      <c r="H480" s="15">
        <f>H437 - SUMIF(F478:F487, "SR CASH", E478:E487)-SUMIF(F504:F506, "SR CASH", E504:E506)-SUMIF(F498:F500, "SR CASH", E498:E500)+SUMIF(F492:F494, "SR CASH", E492:E494)+SUMIF(F510:F515, "SR CASH", E510:E515)</f>
        <v>1633</v>
      </c>
    </row>
    <row r="481">
      <c r="B481" s="12">
        <v>4.0</v>
      </c>
      <c r="C481" s="12"/>
      <c r="D481" s="12"/>
      <c r="E481" s="12"/>
      <c r="F481" s="12"/>
      <c r="G481" s="14" t="s">
        <v>10</v>
      </c>
      <c r="H481" s="15">
        <f>H438 - SUMIF(F478:F487, "DP CASH", E478:E487)-SUMIF(F504:F506, "DP CASH", E504:E506)-SUMIF(F498:F500, "DP CASH", E498:E500)+SUMIF(F492:F494, "DP CASH", E492:E494)+SUMIF(F510:F515, "DP CASH", E510:E515)</f>
        <v>839</v>
      </c>
    </row>
    <row r="482">
      <c r="B482" s="12">
        <v>5.0</v>
      </c>
      <c r="C482" s="12"/>
      <c r="D482" s="12"/>
      <c r="E482" s="12"/>
      <c r="F482" s="12"/>
      <c r="G482" s="14" t="s">
        <v>11</v>
      </c>
      <c r="H482" s="15">
        <f>H439 - SUMIF(F478:F487, "SR A/C - TDCC", E478:E487)-SUMIF(F504:F506, "SR A/C - TDCC", E504:E506)-SUMIF(F498:F500, "SR A/C - TDCC", E498:E500)+SUMIF(F492:F494, "SR A/C - TDCC", E492:E494)+SUMIF(F510:F515, "SR A/C - TDCC", E510:E515)</f>
        <v>106373.4</v>
      </c>
    </row>
    <row r="483">
      <c r="B483" s="12">
        <v>6.0</v>
      </c>
      <c r="C483" s="12"/>
      <c r="D483" s="12"/>
      <c r="E483" s="12"/>
      <c r="F483" s="12"/>
      <c r="G483" s="14" t="s">
        <v>12</v>
      </c>
      <c r="H483" s="15">
        <f>H440 - SUMIF(F478:F487, "DP A/C - IPPB", E478:E487)-SUMIF(F504:F506, "DP A/C - IPPB", E504:E506)-SUMIF(F498:F500, "DP A/C - IPPB", E498:E500)+SUMIF(F492:F494, "DP A/C - IPPB", E492:E494)+SUMIF(F510:F515, "DP A/C - IPPB", E510:E515)</f>
        <v>50</v>
      </c>
    </row>
    <row r="484">
      <c r="B484" s="12">
        <v>7.0</v>
      </c>
      <c r="C484" s="12"/>
      <c r="D484" s="12"/>
      <c r="E484" s="12"/>
      <c r="F484" s="12"/>
      <c r="G484" s="16"/>
      <c r="H484" s="5"/>
    </row>
    <row r="485">
      <c r="B485" s="12">
        <v>8.0</v>
      </c>
      <c r="C485" s="12"/>
      <c r="D485" s="12"/>
      <c r="E485" s="12"/>
      <c r="F485" s="12"/>
      <c r="G485" s="17" t="s">
        <v>13</v>
      </c>
      <c r="H485" s="5"/>
    </row>
    <row r="486">
      <c r="B486" s="12">
        <v>9.0</v>
      </c>
      <c r="C486" s="12"/>
      <c r="D486" s="12"/>
      <c r="E486" s="12"/>
      <c r="F486" s="12"/>
      <c r="G486" s="18">
        <f>E488+G443</f>
        <v>0</v>
      </c>
      <c r="H486" s="5"/>
    </row>
    <row r="487">
      <c r="B487" s="12">
        <v>10.0</v>
      </c>
      <c r="C487" s="12"/>
      <c r="D487" s="12"/>
      <c r="E487" s="12"/>
      <c r="F487" s="12"/>
      <c r="G487" s="19" t="s">
        <v>14</v>
      </c>
      <c r="H487" s="5"/>
    </row>
    <row r="488">
      <c r="B488" s="20" t="s">
        <v>15</v>
      </c>
      <c r="C488" s="4"/>
      <c r="D488" s="5"/>
      <c r="E488" s="9">
        <f>SUM(E478:E487)</f>
        <v>0</v>
      </c>
      <c r="F488" s="12"/>
      <c r="G488" s="16">
        <f>E495+G445</f>
        <v>0</v>
      </c>
      <c r="H488" s="5"/>
    </row>
    <row r="489">
      <c r="B489" s="16"/>
      <c r="C489" s="4"/>
      <c r="D489" s="4"/>
      <c r="E489" s="4"/>
      <c r="F489" s="5"/>
      <c r="G489" s="21" t="s">
        <v>16</v>
      </c>
      <c r="H489" s="5"/>
      <c r="I489" s="1"/>
    </row>
    <row r="490">
      <c r="B490" s="22" t="s">
        <v>17</v>
      </c>
      <c r="C490" s="4"/>
      <c r="D490" s="4"/>
      <c r="E490" s="4"/>
      <c r="F490" s="5"/>
      <c r="G490" s="16">
        <f>E501+G447-SUMIF(C492:C494,"Reimbursement",E492:E494)</f>
        <v>0</v>
      </c>
      <c r="H490" s="5"/>
    </row>
    <row r="491">
      <c r="B491" s="9" t="s">
        <v>2</v>
      </c>
      <c r="C491" s="23" t="s">
        <v>18</v>
      </c>
      <c r="D491" s="20" t="s">
        <v>4</v>
      </c>
      <c r="E491" s="9" t="s">
        <v>5</v>
      </c>
      <c r="F491" s="9" t="s">
        <v>6</v>
      </c>
      <c r="G491" s="24" t="s">
        <v>19</v>
      </c>
      <c r="H491" s="5"/>
    </row>
    <row r="492">
      <c r="B492" s="12">
        <v>1.0</v>
      </c>
      <c r="C492" s="28"/>
      <c r="D492" s="12"/>
      <c r="E492" s="12"/>
      <c r="F492" s="12"/>
      <c r="G492" s="26">
        <f>E507+G449</f>
        <v>0</v>
      </c>
      <c r="H492" s="5"/>
    </row>
    <row r="493">
      <c r="B493" s="12">
        <v>2.0</v>
      </c>
      <c r="C493" s="28"/>
      <c r="D493" s="12"/>
      <c r="E493" s="12"/>
      <c r="F493" s="12"/>
      <c r="G493" s="27"/>
      <c r="H493" s="8"/>
    </row>
    <row r="494">
      <c r="B494" s="12">
        <v>3.0</v>
      </c>
      <c r="C494" s="28"/>
      <c r="D494" s="12"/>
      <c r="E494" s="12"/>
      <c r="F494" s="12"/>
      <c r="G494" s="29"/>
      <c r="H494" s="30"/>
    </row>
    <row r="495">
      <c r="B495" s="20" t="s">
        <v>15</v>
      </c>
      <c r="C495" s="4"/>
      <c r="D495" s="5"/>
      <c r="E495" s="9">
        <f>SUM(E492:E494)</f>
        <v>0</v>
      </c>
      <c r="F495" s="12"/>
      <c r="G495" s="29"/>
      <c r="H495" s="30"/>
    </row>
    <row r="496">
      <c r="B496" s="31" t="s">
        <v>20</v>
      </c>
      <c r="C496" s="4"/>
      <c r="D496" s="4"/>
      <c r="E496" s="4"/>
      <c r="F496" s="5"/>
      <c r="G496" s="29"/>
      <c r="H496" s="30"/>
    </row>
    <row r="497">
      <c r="B497" s="9" t="s">
        <v>2</v>
      </c>
      <c r="C497" s="23" t="s">
        <v>21</v>
      </c>
      <c r="D497" s="20" t="s">
        <v>4</v>
      </c>
      <c r="E497" s="9" t="s">
        <v>5</v>
      </c>
      <c r="F497" s="9" t="s">
        <v>6</v>
      </c>
      <c r="G497" s="29"/>
      <c r="H497" s="30"/>
    </row>
    <row r="498">
      <c r="B498" s="12">
        <v>1.0</v>
      </c>
      <c r="C498" s="28"/>
      <c r="D498" s="12"/>
      <c r="E498" s="12"/>
      <c r="F498" s="12"/>
      <c r="G498" s="29"/>
      <c r="H498" s="30"/>
    </row>
    <row r="499">
      <c r="B499" s="12">
        <v>2.0</v>
      </c>
      <c r="C499" s="13"/>
      <c r="D499" s="12"/>
      <c r="E499" s="12"/>
      <c r="F499" s="12"/>
      <c r="G499" s="29"/>
      <c r="H499" s="30"/>
    </row>
    <row r="500">
      <c r="B500" s="12">
        <v>3.0</v>
      </c>
      <c r="C500" s="13"/>
      <c r="D500" s="12"/>
      <c r="E500" s="12"/>
      <c r="F500" s="12"/>
      <c r="G500" s="29"/>
      <c r="H500" s="30"/>
    </row>
    <row r="501">
      <c r="B501" s="20" t="s">
        <v>15</v>
      </c>
      <c r="C501" s="4"/>
      <c r="D501" s="5"/>
      <c r="E501" s="9">
        <f>SUM(E498:E500)</f>
        <v>0</v>
      </c>
      <c r="F501" s="12"/>
      <c r="G501" s="29"/>
      <c r="H501" s="30"/>
    </row>
    <row r="502">
      <c r="B502" s="32" t="s">
        <v>22</v>
      </c>
      <c r="C502" s="4"/>
      <c r="D502" s="4"/>
      <c r="E502" s="4"/>
      <c r="F502" s="5"/>
      <c r="G502" s="29"/>
      <c r="H502" s="30"/>
    </row>
    <row r="503">
      <c r="B503" s="9" t="s">
        <v>2</v>
      </c>
      <c r="C503" s="23" t="s">
        <v>23</v>
      </c>
      <c r="D503" s="20" t="s">
        <v>4</v>
      </c>
      <c r="E503" s="9" t="s">
        <v>5</v>
      </c>
      <c r="F503" s="9" t="s">
        <v>6</v>
      </c>
      <c r="G503" s="29"/>
      <c r="H503" s="30"/>
    </row>
    <row r="504">
      <c r="B504" s="12">
        <v>1.0</v>
      </c>
      <c r="C504" s="28"/>
      <c r="D504" s="12"/>
      <c r="E504" s="12"/>
      <c r="F504" s="12"/>
      <c r="G504" s="29"/>
      <c r="H504" s="30"/>
    </row>
    <row r="505">
      <c r="B505" s="12">
        <v>2.0</v>
      </c>
      <c r="C505" s="13"/>
      <c r="D505" s="12"/>
      <c r="E505" s="12"/>
      <c r="F505" s="12"/>
      <c r="G505" s="29"/>
      <c r="H505" s="30"/>
    </row>
    <row r="506">
      <c r="B506" s="12">
        <v>3.0</v>
      </c>
      <c r="C506" s="13"/>
      <c r="D506" s="12"/>
      <c r="E506" s="12"/>
      <c r="F506" s="12"/>
      <c r="G506" s="29"/>
      <c r="H506" s="30"/>
    </row>
    <row r="507">
      <c r="B507" s="20" t="s">
        <v>15</v>
      </c>
      <c r="C507" s="4"/>
      <c r="D507" s="5"/>
      <c r="E507" s="9">
        <f>SUM(E504:E506)</f>
        <v>0</v>
      </c>
      <c r="F507" s="12"/>
      <c r="G507" s="29"/>
      <c r="H507" s="30"/>
    </row>
    <row r="508">
      <c r="B508" s="32" t="s">
        <v>24</v>
      </c>
      <c r="C508" s="4"/>
      <c r="D508" s="4"/>
      <c r="E508" s="4"/>
      <c r="F508" s="5"/>
      <c r="G508" s="29"/>
      <c r="H508" s="30"/>
    </row>
    <row r="509">
      <c r="B509" s="9" t="s">
        <v>2</v>
      </c>
      <c r="C509" s="33" t="s">
        <v>25</v>
      </c>
      <c r="D509" s="33" t="s">
        <v>26</v>
      </c>
      <c r="E509" s="9" t="s">
        <v>5</v>
      </c>
      <c r="F509" s="9" t="s">
        <v>6</v>
      </c>
      <c r="G509" s="29"/>
      <c r="H509" s="30"/>
    </row>
    <row r="510">
      <c r="B510" s="12">
        <v>1.0</v>
      </c>
      <c r="C510" s="13"/>
      <c r="D510" s="13"/>
      <c r="E510" s="12"/>
      <c r="F510" s="12"/>
      <c r="G510" s="29"/>
      <c r="H510" s="30"/>
    </row>
    <row r="511">
      <c r="B511" s="12">
        <v>2.0</v>
      </c>
      <c r="C511" s="13"/>
      <c r="D511" s="13"/>
      <c r="E511" s="12"/>
      <c r="F511" s="12"/>
      <c r="G511" s="29"/>
      <c r="H511" s="30"/>
    </row>
    <row r="512">
      <c r="B512" s="12">
        <v>3.0</v>
      </c>
      <c r="C512" s="12"/>
      <c r="D512" s="12"/>
      <c r="E512" s="12"/>
      <c r="F512" s="12"/>
      <c r="G512" s="29"/>
      <c r="H512" s="30"/>
    </row>
    <row r="513">
      <c r="B513" s="12">
        <v>4.0</v>
      </c>
      <c r="C513" s="12"/>
      <c r="D513" s="12"/>
      <c r="E513" s="12"/>
      <c r="F513" s="12"/>
      <c r="G513" s="29"/>
      <c r="H513" s="30"/>
    </row>
    <row r="514">
      <c r="B514" s="12">
        <v>5.0</v>
      </c>
      <c r="C514" s="12"/>
      <c r="D514" s="12"/>
      <c r="E514" s="12"/>
      <c r="F514" s="12"/>
      <c r="G514" s="29"/>
      <c r="H514" s="30"/>
    </row>
    <row r="515">
      <c r="B515" s="12">
        <v>6.0</v>
      </c>
      <c r="C515" s="12"/>
      <c r="D515" s="12"/>
      <c r="E515" s="12"/>
      <c r="F515" s="12"/>
      <c r="G515" s="10"/>
      <c r="H515" s="11"/>
    </row>
    <row r="516">
      <c r="B516" s="34"/>
    </row>
    <row r="518">
      <c r="A518" s="1"/>
      <c r="B518" s="3">
        <v>45790.0</v>
      </c>
      <c r="C518" s="4"/>
      <c r="D518" s="4"/>
      <c r="E518" s="4"/>
      <c r="F518" s="4"/>
      <c r="G518" s="4"/>
      <c r="H518" s="5"/>
    </row>
    <row r="519">
      <c r="B519" s="6" t="s">
        <v>0</v>
      </c>
      <c r="C519" s="4"/>
      <c r="D519" s="4"/>
      <c r="E519" s="4"/>
      <c r="F519" s="5"/>
      <c r="G519" s="7" t="s">
        <v>1</v>
      </c>
      <c r="H519" s="8"/>
    </row>
    <row r="520">
      <c r="B520" s="9" t="s">
        <v>2</v>
      </c>
      <c r="C520" s="9" t="s">
        <v>3</v>
      </c>
      <c r="D520" s="9" t="s">
        <v>4</v>
      </c>
      <c r="E520" s="9" t="s">
        <v>5</v>
      </c>
      <c r="F520" s="9" t="s">
        <v>6</v>
      </c>
      <c r="G520" s="10"/>
      <c r="H520" s="11"/>
    </row>
    <row r="521">
      <c r="B521" s="12">
        <v>1.0</v>
      </c>
      <c r="C521" s="13"/>
      <c r="D521" s="13"/>
      <c r="E521" s="13"/>
      <c r="F521" s="12"/>
      <c r="G521" s="14" t="s">
        <v>7</v>
      </c>
      <c r="H521" s="15">
        <f>H478 - SUMIF(F521:F530, "SR A/C - HDFC", E521:E530)-SUMIF(F547:F549, "SR A/C - HDFC", E547:E549)-SUMIF(F541:F543, "SR A/C - HDFC", E541:E543)+SUMIF(F535:F537, "SR A/C - HDFC", E535:E537)+SUMIF(F553:F558, "SR A/C - HDFC", E553:E558)</f>
        <v>3303.73</v>
      </c>
    </row>
    <row r="522">
      <c r="B522" s="12">
        <v>2.0</v>
      </c>
      <c r="C522" s="13"/>
      <c r="D522" s="13"/>
      <c r="E522" s="13"/>
      <c r="F522" s="13"/>
      <c r="G522" s="14" t="s">
        <v>8</v>
      </c>
      <c r="H522" s="15">
        <f>H479 - SUMIF(F521:F530, "DP A/C - Salary", E521:E530)-SUMIF(F547:F549, "DP A/C - Salary", E547:E549)-SUMIF(F541:F543, "DP A/C - Salary", E541:E543)+SUMIF(F535:F537, "DP A/C - Salary", E535:E537)+SUMIF(F553:F558, "DP A/C - Salary", E553:E558)</f>
        <v>5928</v>
      </c>
    </row>
    <row r="523">
      <c r="B523" s="12">
        <v>3.0</v>
      </c>
      <c r="C523" s="13"/>
      <c r="D523" s="13"/>
      <c r="E523" s="13"/>
      <c r="F523" s="13"/>
      <c r="G523" s="14" t="s">
        <v>9</v>
      </c>
      <c r="H523" s="15">
        <f>H480 - SUMIF(F521:F530, "SR CASH", E521:E530)-SUMIF(F547:F549, "SR CASH", E547:E549)-SUMIF(F541:F543, "SR CASH", E541:E543)+SUMIF(F535:F537, "SR CASH", E535:E537)+SUMIF(F553:F558, "SR CASH", E553:E558)</f>
        <v>1633</v>
      </c>
    </row>
    <row r="524">
      <c r="B524" s="12">
        <v>4.0</v>
      </c>
      <c r="C524" s="13"/>
      <c r="D524" s="13"/>
      <c r="E524" s="13"/>
      <c r="F524" s="13"/>
      <c r="G524" s="14" t="s">
        <v>10</v>
      </c>
      <c r="H524" s="15">
        <f>H481 - SUMIF(F521:F530, "DP CASH", E521:E530)-SUMIF(F547:F549, "DP CASH", E547:E549)-SUMIF(F541:F543, "DP CASH", E541:E543)+SUMIF(F535:F537, "DP CASH", E535:E537)+SUMIF(F553:F558, "DP CASH", E553:E558)</f>
        <v>839</v>
      </c>
    </row>
    <row r="525">
      <c r="B525" s="12">
        <v>5.0</v>
      </c>
      <c r="C525" s="13"/>
      <c r="D525" s="13"/>
      <c r="E525" s="13"/>
      <c r="F525" s="13"/>
      <c r="G525" s="14" t="s">
        <v>11</v>
      </c>
      <c r="H525" s="15">
        <f>H482 - SUMIF(F521:F530, "SR A/C - TDCC", E521:E530)-SUMIF(F547:F549, "SR A/C - TDCC", E547:E549)-SUMIF(F541:F543, "SR A/C - TDCC", E541:E543)+SUMIF(F535:F537, "SR A/C - TDCC", E535:E537)+SUMIF(F553:F558, "SR A/C - TDCC", E553:E558)</f>
        <v>106373.4</v>
      </c>
    </row>
    <row r="526">
      <c r="B526" s="12">
        <v>6.0</v>
      </c>
      <c r="C526" s="12"/>
      <c r="D526" s="12"/>
      <c r="E526" s="12"/>
      <c r="F526" s="12"/>
      <c r="G526" s="14" t="s">
        <v>12</v>
      </c>
      <c r="H526" s="15">
        <f>H483 - SUMIF(F521:F530, "DP A/C - IPPB", E521:E530)-SUMIF(F547:F549, "DP A/C - IPPB", E547:E549)-SUMIF(F541:F543, "DP A/C - IPPB", E541:E543)+SUMIF(F535:F537, "DP A/C - IPPB", E535:E537)+SUMIF(F553:F558, "DP A/C - IPPB", E553:E558)</f>
        <v>50</v>
      </c>
    </row>
    <row r="527">
      <c r="B527" s="12">
        <v>7.0</v>
      </c>
      <c r="C527" s="12"/>
      <c r="D527" s="12"/>
      <c r="E527" s="12"/>
      <c r="F527" s="12"/>
      <c r="G527" s="16"/>
      <c r="H527" s="5"/>
    </row>
    <row r="528">
      <c r="B528" s="12">
        <v>8.0</v>
      </c>
      <c r="C528" s="12"/>
      <c r="D528" s="12"/>
      <c r="E528" s="12"/>
      <c r="F528" s="12"/>
      <c r="G528" s="17" t="s">
        <v>13</v>
      </c>
      <c r="H528" s="5"/>
    </row>
    <row r="529">
      <c r="B529" s="12">
        <v>9.0</v>
      </c>
      <c r="C529" s="12"/>
      <c r="D529" s="12"/>
      <c r="E529" s="12"/>
      <c r="F529" s="12"/>
      <c r="G529" s="18">
        <f>E531+G486</f>
        <v>0</v>
      </c>
      <c r="H529" s="5"/>
    </row>
    <row r="530">
      <c r="B530" s="12">
        <v>10.0</v>
      </c>
      <c r="C530" s="12"/>
      <c r="D530" s="12"/>
      <c r="E530" s="12"/>
      <c r="F530" s="12"/>
      <c r="G530" s="19" t="s">
        <v>14</v>
      </c>
      <c r="H530" s="5"/>
    </row>
    <row r="531">
      <c r="B531" s="20" t="s">
        <v>15</v>
      </c>
      <c r="C531" s="4"/>
      <c r="D531" s="5"/>
      <c r="E531" s="9">
        <f>SUM(E521:E530)</f>
        <v>0</v>
      </c>
      <c r="F531" s="12"/>
      <c r="G531" s="16">
        <f>E538+G488</f>
        <v>0</v>
      </c>
      <c r="H531" s="5"/>
    </row>
    <row r="532">
      <c r="B532" s="16"/>
      <c r="C532" s="4"/>
      <c r="D532" s="4"/>
      <c r="E532" s="4"/>
      <c r="F532" s="5"/>
      <c r="G532" s="21" t="s">
        <v>16</v>
      </c>
      <c r="H532" s="5"/>
      <c r="I532" s="1"/>
    </row>
    <row r="533">
      <c r="B533" s="22" t="s">
        <v>17</v>
      </c>
      <c r="C533" s="4"/>
      <c r="D533" s="4"/>
      <c r="E533" s="4"/>
      <c r="F533" s="5"/>
      <c r="G533" s="16">
        <f>E544+G490-SUMIF(C535:C537,"Reimbursement",E535:E537)</f>
        <v>0</v>
      </c>
      <c r="H533" s="5"/>
    </row>
    <row r="534">
      <c r="B534" s="9" t="s">
        <v>2</v>
      </c>
      <c r="C534" s="23" t="s">
        <v>18</v>
      </c>
      <c r="D534" s="20" t="s">
        <v>4</v>
      </c>
      <c r="E534" s="9" t="s">
        <v>5</v>
      </c>
      <c r="F534" s="9" t="s">
        <v>6</v>
      </c>
      <c r="G534" s="24" t="s">
        <v>19</v>
      </c>
      <c r="H534" s="5"/>
    </row>
    <row r="535">
      <c r="B535" s="12">
        <v>1.0</v>
      </c>
      <c r="C535" s="28"/>
      <c r="D535" s="12"/>
      <c r="E535" s="12"/>
      <c r="F535" s="12"/>
      <c r="G535" s="26">
        <f>E550+G492</f>
        <v>0</v>
      </c>
      <c r="H535" s="5"/>
    </row>
    <row r="536">
      <c r="B536" s="12">
        <v>2.0</v>
      </c>
      <c r="C536" s="28"/>
      <c r="D536" s="12"/>
      <c r="E536" s="12"/>
      <c r="F536" s="12"/>
      <c r="G536" s="27"/>
      <c r="H536" s="8"/>
    </row>
    <row r="537">
      <c r="B537" s="12">
        <v>3.0</v>
      </c>
      <c r="C537" s="28"/>
      <c r="D537" s="12"/>
      <c r="E537" s="12"/>
      <c r="F537" s="12"/>
      <c r="G537" s="29"/>
      <c r="H537" s="30"/>
    </row>
    <row r="538">
      <c r="B538" s="20" t="s">
        <v>15</v>
      </c>
      <c r="C538" s="4"/>
      <c r="D538" s="5"/>
      <c r="E538" s="9">
        <f>SUM(E535:E537)</f>
        <v>0</v>
      </c>
      <c r="F538" s="12"/>
      <c r="G538" s="29"/>
      <c r="H538" s="30"/>
    </row>
    <row r="539">
      <c r="B539" s="31" t="s">
        <v>20</v>
      </c>
      <c r="C539" s="4"/>
      <c r="D539" s="4"/>
      <c r="E539" s="4"/>
      <c r="F539" s="5"/>
      <c r="G539" s="29"/>
      <c r="H539" s="30"/>
    </row>
    <row r="540">
      <c r="B540" s="9" t="s">
        <v>2</v>
      </c>
      <c r="C540" s="23" t="s">
        <v>21</v>
      </c>
      <c r="D540" s="20" t="s">
        <v>4</v>
      </c>
      <c r="E540" s="9" t="s">
        <v>5</v>
      </c>
      <c r="F540" s="9" t="s">
        <v>6</v>
      </c>
      <c r="G540" s="29"/>
      <c r="H540" s="30"/>
    </row>
    <row r="541">
      <c r="B541" s="12">
        <v>1.0</v>
      </c>
      <c r="C541" s="28"/>
      <c r="D541" s="12"/>
      <c r="E541" s="12"/>
      <c r="F541" s="12"/>
      <c r="G541" s="29"/>
      <c r="H541" s="30"/>
    </row>
    <row r="542">
      <c r="B542" s="12">
        <v>2.0</v>
      </c>
      <c r="C542" s="13"/>
      <c r="D542" s="12"/>
      <c r="E542" s="12"/>
      <c r="F542" s="12"/>
      <c r="G542" s="29"/>
      <c r="H542" s="30"/>
    </row>
    <row r="543">
      <c r="B543" s="12">
        <v>3.0</v>
      </c>
      <c r="C543" s="13"/>
      <c r="D543" s="12"/>
      <c r="E543" s="12"/>
      <c r="F543" s="12"/>
      <c r="G543" s="29"/>
      <c r="H543" s="30"/>
    </row>
    <row r="544">
      <c r="B544" s="20" t="s">
        <v>15</v>
      </c>
      <c r="C544" s="4"/>
      <c r="D544" s="5"/>
      <c r="E544" s="9">
        <f>SUM(E541:E543)</f>
        <v>0</v>
      </c>
      <c r="F544" s="12"/>
      <c r="G544" s="29"/>
      <c r="H544" s="30"/>
    </row>
    <row r="545">
      <c r="B545" s="32" t="s">
        <v>22</v>
      </c>
      <c r="C545" s="4"/>
      <c r="D545" s="4"/>
      <c r="E545" s="4"/>
      <c r="F545" s="5"/>
      <c r="G545" s="29"/>
      <c r="H545" s="30"/>
    </row>
    <row r="546">
      <c r="B546" s="9" t="s">
        <v>2</v>
      </c>
      <c r="C546" s="23" t="s">
        <v>23</v>
      </c>
      <c r="D546" s="20" t="s">
        <v>4</v>
      </c>
      <c r="E546" s="9" t="s">
        <v>5</v>
      </c>
      <c r="F546" s="9" t="s">
        <v>6</v>
      </c>
      <c r="G546" s="29"/>
      <c r="H546" s="30"/>
    </row>
    <row r="547">
      <c r="B547" s="12">
        <v>1.0</v>
      </c>
      <c r="C547" s="28"/>
      <c r="D547" s="12"/>
      <c r="E547" s="12"/>
      <c r="F547" s="12"/>
      <c r="G547" s="29"/>
      <c r="H547" s="30"/>
    </row>
    <row r="548">
      <c r="B548" s="12">
        <v>2.0</v>
      </c>
      <c r="C548" s="13"/>
      <c r="D548" s="12"/>
      <c r="E548" s="12"/>
      <c r="F548" s="12"/>
      <c r="G548" s="29"/>
      <c r="H548" s="30"/>
    </row>
    <row r="549">
      <c r="B549" s="12">
        <v>3.0</v>
      </c>
      <c r="C549" s="13"/>
      <c r="D549" s="12"/>
      <c r="E549" s="12"/>
      <c r="F549" s="12"/>
      <c r="G549" s="29"/>
      <c r="H549" s="30"/>
    </row>
    <row r="550">
      <c r="B550" s="20" t="s">
        <v>15</v>
      </c>
      <c r="C550" s="4"/>
      <c r="D550" s="5"/>
      <c r="E550" s="9">
        <f>SUM(E547:E549)</f>
        <v>0</v>
      </c>
      <c r="F550" s="12"/>
      <c r="G550" s="29"/>
      <c r="H550" s="30"/>
    </row>
    <row r="551">
      <c r="B551" s="32" t="s">
        <v>24</v>
      </c>
      <c r="C551" s="4"/>
      <c r="D551" s="4"/>
      <c r="E551" s="4"/>
      <c r="F551" s="5"/>
      <c r="G551" s="29"/>
      <c r="H551" s="30"/>
    </row>
    <row r="552">
      <c r="B552" s="9" t="s">
        <v>2</v>
      </c>
      <c r="C552" s="33" t="s">
        <v>25</v>
      </c>
      <c r="D552" s="33" t="s">
        <v>26</v>
      </c>
      <c r="E552" s="9" t="s">
        <v>5</v>
      </c>
      <c r="F552" s="9" t="s">
        <v>6</v>
      </c>
      <c r="G552" s="29"/>
      <c r="H552" s="30"/>
    </row>
    <row r="553">
      <c r="B553" s="12">
        <v>1.0</v>
      </c>
      <c r="C553" s="13"/>
      <c r="D553" s="13"/>
      <c r="E553" s="13"/>
      <c r="F553" s="13"/>
      <c r="G553" s="29"/>
      <c r="H553" s="30"/>
    </row>
    <row r="554">
      <c r="B554" s="12">
        <v>2.0</v>
      </c>
      <c r="C554" s="13"/>
      <c r="D554" s="13"/>
      <c r="E554" s="13"/>
      <c r="F554" s="13"/>
      <c r="G554" s="29"/>
      <c r="H554" s="30"/>
    </row>
    <row r="555">
      <c r="B555" s="12">
        <v>3.0</v>
      </c>
      <c r="C555" s="12"/>
      <c r="D555" s="12"/>
      <c r="E555" s="12"/>
      <c r="F555" s="12"/>
      <c r="G555" s="29"/>
      <c r="H555" s="30"/>
    </row>
    <row r="556">
      <c r="B556" s="12">
        <v>4.0</v>
      </c>
      <c r="C556" s="12"/>
      <c r="D556" s="12"/>
      <c r="E556" s="12"/>
      <c r="F556" s="12"/>
      <c r="G556" s="29"/>
      <c r="H556" s="30"/>
    </row>
    <row r="557">
      <c r="B557" s="12">
        <v>5.0</v>
      </c>
      <c r="C557" s="12"/>
      <c r="D557" s="12"/>
      <c r="E557" s="12"/>
      <c r="F557" s="12"/>
      <c r="G557" s="29"/>
      <c r="H557" s="30"/>
    </row>
    <row r="558">
      <c r="B558" s="12">
        <v>6.0</v>
      </c>
      <c r="C558" s="12"/>
      <c r="D558" s="12"/>
      <c r="E558" s="12"/>
      <c r="F558" s="12"/>
      <c r="G558" s="10"/>
      <c r="H558" s="11"/>
    </row>
    <row r="559">
      <c r="B559" s="34"/>
    </row>
    <row r="561">
      <c r="A561" s="1"/>
      <c r="B561" s="3">
        <v>45791.0</v>
      </c>
      <c r="C561" s="4"/>
      <c r="D561" s="4"/>
      <c r="E561" s="4"/>
      <c r="F561" s="4"/>
      <c r="G561" s="4"/>
      <c r="H561" s="5"/>
    </row>
    <row r="562">
      <c r="B562" s="6" t="s">
        <v>0</v>
      </c>
      <c r="C562" s="4"/>
      <c r="D562" s="4"/>
      <c r="E562" s="4"/>
      <c r="F562" s="5"/>
      <c r="G562" s="7" t="s">
        <v>1</v>
      </c>
      <c r="H562" s="8"/>
    </row>
    <row r="563">
      <c r="B563" s="9" t="s">
        <v>2</v>
      </c>
      <c r="C563" s="9" t="s">
        <v>3</v>
      </c>
      <c r="D563" s="9" t="s">
        <v>4</v>
      </c>
      <c r="E563" s="9" t="s">
        <v>5</v>
      </c>
      <c r="F563" s="9" t="s">
        <v>6</v>
      </c>
      <c r="G563" s="10"/>
      <c r="H563" s="11"/>
    </row>
    <row r="564">
      <c r="B564" s="12">
        <v>1.0</v>
      </c>
      <c r="C564" s="13"/>
      <c r="D564" s="13"/>
      <c r="E564" s="13"/>
      <c r="F564" s="12"/>
      <c r="G564" s="14" t="s">
        <v>7</v>
      </c>
      <c r="H564" s="15">
        <f>H521 - SUMIF(F564:F573, "SR A/C - HDFC", E564:E573)-SUMIF(F590:F592, "SR A/C - HDFC", E590:E592)-SUMIF(F584:F586, "SR A/C - HDFC", E584:E586)+SUMIF(F578:F580, "SR A/C - HDFC", E578:E580)+SUMIF(F596:F601, "SR A/C - HDFC", E596:E601)</f>
        <v>3303.73</v>
      </c>
    </row>
    <row r="565">
      <c r="B565" s="12">
        <v>2.0</v>
      </c>
      <c r="C565" s="13"/>
      <c r="D565" s="13"/>
      <c r="E565" s="13"/>
      <c r="F565" s="13"/>
      <c r="G565" s="14" t="s">
        <v>8</v>
      </c>
      <c r="H565" s="15">
        <f>H522 - SUMIF(F564:F573, "DP A/C - Salary", E564:E573)-SUMIF(F590:F592, "DP A/C - Salary", E590:E592)-SUMIF(F584:F586, "DP A/C - Salary", E584:E586)+SUMIF(F578:F580, "DP A/C - Salary", E578:E580)+SUMIF(F596:F601, "DP A/C - Salary", E596:E601)</f>
        <v>5928</v>
      </c>
    </row>
    <row r="566">
      <c r="B566" s="12">
        <v>3.0</v>
      </c>
      <c r="C566" s="13"/>
      <c r="D566" s="13"/>
      <c r="E566" s="13"/>
      <c r="F566" s="12"/>
      <c r="G566" s="14" t="s">
        <v>9</v>
      </c>
      <c r="H566" s="15">
        <f>H523 - SUMIF(F564:F573, "SR CASH", E564:E573)-SUMIF(F590:F592, "SR CASH", E590:E592)-SUMIF(F584:F586, "SR CASH", E584:E586)+SUMIF(F578:F580, "SR CASH", E578:E580)+SUMIF(F596:F601, "SR CASH", E596:E601)</f>
        <v>1633</v>
      </c>
    </row>
    <row r="567">
      <c r="B567" s="12">
        <v>4.0</v>
      </c>
      <c r="C567" s="12"/>
      <c r="D567" s="12"/>
      <c r="E567" s="12"/>
      <c r="F567" s="12"/>
      <c r="G567" s="14" t="s">
        <v>10</v>
      </c>
      <c r="H567" s="15">
        <f>H524 - SUMIF(F564:F573, "DP CASH", E564:E573)-SUMIF(F590:F592, "DP CASH", E590:E592)-SUMIF(F584:F586, "DP CASH", E584:E586)+SUMIF(F578:F580, "DP CASH", E578:E580)+SUMIF(F596:F601, "DP CASH", E596:E601)</f>
        <v>839</v>
      </c>
    </row>
    <row r="568">
      <c r="B568" s="12">
        <v>5.0</v>
      </c>
      <c r="C568" s="12"/>
      <c r="D568" s="12"/>
      <c r="E568" s="12"/>
      <c r="F568" s="12"/>
      <c r="G568" s="14" t="s">
        <v>11</v>
      </c>
      <c r="H568" s="15">
        <f>H525 - SUMIF(F564:F573, "SR A/C - TDCC", E564:E573)-SUMIF(F590:F592, "SR A/C - TDCC", E590:E592)-SUMIF(F584:F586, "SR A/C - TDCC", E584:E586)+SUMIF(F578:F580, "SR A/C - TDCC", E578:E580)+SUMIF(F596:F601, "SR A/C - TDCC", E596:E601)</f>
        <v>106373.4</v>
      </c>
    </row>
    <row r="569">
      <c r="B569" s="12">
        <v>6.0</v>
      </c>
      <c r="C569" s="12"/>
      <c r="D569" s="12"/>
      <c r="E569" s="12"/>
      <c r="F569" s="12"/>
      <c r="G569" s="14" t="s">
        <v>12</v>
      </c>
      <c r="H569" s="15">
        <f>H526 - SUMIF(F564:F573, "DP A/C - IPPB", E564:E573)-SUMIF(F590:F592, "DP A/C - IPPB", E590:E592)-SUMIF(F584:F586, "DP A/C - IPPB", E584:E586)+SUMIF(F578:F580, "DP A/C - IPPB", E578:E580)+SUMIF(F596:F601, "DP A/C - IPPB", E596:E601)</f>
        <v>50</v>
      </c>
    </row>
    <row r="570">
      <c r="B570" s="12">
        <v>7.0</v>
      </c>
      <c r="C570" s="12"/>
      <c r="D570" s="12"/>
      <c r="E570" s="12"/>
      <c r="F570" s="12"/>
      <c r="G570" s="16"/>
      <c r="H570" s="5"/>
    </row>
    <row r="571">
      <c r="B571" s="12">
        <v>8.0</v>
      </c>
      <c r="C571" s="12"/>
      <c r="D571" s="12"/>
      <c r="E571" s="12"/>
      <c r="F571" s="12"/>
      <c r="G571" s="17" t="s">
        <v>13</v>
      </c>
      <c r="H571" s="5"/>
    </row>
    <row r="572">
      <c r="B572" s="12">
        <v>9.0</v>
      </c>
      <c r="C572" s="12"/>
      <c r="D572" s="12"/>
      <c r="E572" s="12"/>
      <c r="F572" s="12"/>
      <c r="G572" s="18">
        <f>E574+G529</f>
        <v>0</v>
      </c>
      <c r="H572" s="5"/>
    </row>
    <row r="573">
      <c r="B573" s="12">
        <v>10.0</v>
      </c>
      <c r="C573" s="12"/>
      <c r="D573" s="12"/>
      <c r="E573" s="12"/>
      <c r="F573" s="12"/>
      <c r="G573" s="19" t="s">
        <v>14</v>
      </c>
      <c r="H573" s="5"/>
    </row>
    <row r="574">
      <c r="B574" s="20" t="s">
        <v>15</v>
      </c>
      <c r="C574" s="4"/>
      <c r="D574" s="5"/>
      <c r="E574" s="9">
        <f>SUM(E564:E573)</f>
        <v>0</v>
      </c>
      <c r="F574" s="12"/>
      <c r="G574" s="16">
        <f>E581+G531</f>
        <v>0</v>
      </c>
      <c r="H574" s="5"/>
    </row>
    <row r="575">
      <c r="B575" s="16"/>
      <c r="C575" s="4"/>
      <c r="D575" s="4"/>
      <c r="E575" s="4"/>
      <c r="F575" s="5"/>
      <c r="G575" s="21" t="s">
        <v>16</v>
      </c>
      <c r="H575" s="5"/>
      <c r="I575" s="1"/>
    </row>
    <row r="576">
      <c r="B576" s="22" t="s">
        <v>17</v>
      </c>
      <c r="C576" s="4"/>
      <c r="D576" s="4"/>
      <c r="E576" s="4"/>
      <c r="F576" s="5"/>
      <c r="G576" s="16">
        <f>E587+G533-SUMIF(C578:C580,"Reimbursement",E578:E580)</f>
        <v>0</v>
      </c>
      <c r="H576" s="5"/>
    </row>
    <row r="577">
      <c r="B577" s="9" t="s">
        <v>2</v>
      </c>
      <c r="C577" s="23" t="s">
        <v>18</v>
      </c>
      <c r="D577" s="20" t="s">
        <v>4</v>
      </c>
      <c r="E577" s="9" t="s">
        <v>5</v>
      </c>
      <c r="F577" s="9" t="s">
        <v>6</v>
      </c>
      <c r="G577" s="24" t="s">
        <v>19</v>
      </c>
      <c r="H577" s="5"/>
    </row>
    <row r="578">
      <c r="B578" s="12">
        <v>1.0</v>
      </c>
      <c r="C578" s="25"/>
      <c r="D578" s="13"/>
      <c r="E578" s="13"/>
      <c r="F578" s="13"/>
      <c r="G578" s="26">
        <f>E593+G535</f>
        <v>0</v>
      </c>
      <c r="H578" s="5"/>
    </row>
    <row r="579">
      <c r="B579" s="12">
        <v>2.0</v>
      </c>
      <c r="C579" s="28"/>
      <c r="D579" s="12"/>
      <c r="E579" s="12"/>
      <c r="F579" s="12"/>
      <c r="G579" s="27"/>
      <c r="H579" s="8"/>
    </row>
    <row r="580">
      <c r="B580" s="12">
        <v>3.0</v>
      </c>
      <c r="C580" s="28"/>
      <c r="D580" s="12"/>
      <c r="E580" s="12"/>
      <c r="F580" s="12"/>
      <c r="G580" s="29"/>
      <c r="H580" s="30"/>
    </row>
    <row r="581">
      <c r="B581" s="20" t="s">
        <v>15</v>
      </c>
      <c r="C581" s="4"/>
      <c r="D581" s="5"/>
      <c r="E581" s="9">
        <f>SUM(E578:E580)</f>
        <v>0</v>
      </c>
      <c r="F581" s="12"/>
      <c r="G581" s="29"/>
      <c r="H581" s="30"/>
    </row>
    <row r="582">
      <c r="B582" s="31" t="s">
        <v>20</v>
      </c>
      <c r="C582" s="4"/>
      <c r="D582" s="4"/>
      <c r="E582" s="4"/>
      <c r="F582" s="5"/>
      <c r="G582" s="29"/>
      <c r="H582" s="30"/>
    </row>
    <row r="583">
      <c r="B583" s="9" t="s">
        <v>2</v>
      </c>
      <c r="C583" s="23" t="s">
        <v>21</v>
      </c>
      <c r="D583" s="20" t="s">
        <v>4</v>
      </c>
      <c r="E583" s="9" t="s">
        <v>5</v>
      </c>
      <c r="F583" s="9" t="s">
        <v>6</v>
      </c>
      <c r="G583" s="29"/>
      <c r="H583" s="30"/>
    </row>
    <row r="584">
      <c r="B584" s="12">
        <v>1.0</v>
      </c>
      <c r="C584" s="28"/>
      <c r="D584" s="12"/>
      <c r="E584" s="12"/>
      <c r="F584" s="12"/>
      <c r="G584" s="29"/>
      <c r="H584" s="30"/>
    </row>
    <row r="585">
      <c r="B585" s="12">
        <v>2.0</v>
      </c>
      <c r="C585" s="13"/>
      <c r="D585" s="12"/>
      <c r="E585" s="12"/>
      <c r="F585" s="12"/>
      <c r="G585" s="29"/>
      <c r="H585" s="30"/>
    </row>
    <row r="586">
      <c r="B586" s="12">
        <v>3.0</v>
      </c>
      <c r="C586" s="13"/>
      <c r="D586" s="12"/>
      <c r="E586" s="12"/>
      <c r="F586" s="12"/>
      <c r="G586" s="29"/>
      <c r="H586" s="30"/>
    </row>
    <row r="587">
      <c r="B587" s="20" t="s">
        <v>15</v>
      </c>
      <c r="C587" s="4"/>
      <c r="D587" s="5"/>
      <c r="E587" s="9">
        <f>SUM(E584:E586)</f>
        <v>0</v>
      </c>
      <c r="F587" s="12"/>
      <c r="G587" s="29"/>
      <c r="H587" s="30"/>
    </row>
    <row r="588">
      <c r="B588" s="32" t="s">
        <v>22</v>
      </c>
      <c r="C588" s="4"/>
      <c r="D588" s="4"/>
      <c r="E588" s="4"/>
      <c r="F588" s="5"/>
      <c r="G588" s="29"/>
      <c r="H588" s="30"/>
    </row>
    <row r="589">
      <c r="B589" s="9" t="s">
        <v>2</v>
      </c>
      <c r="C589" s="23" t="s">
        <v>23</v>
      </c>
      <c r="D589" s="20" t="s">
        <v>4</v>
      </c>
      <c r="E589" s="9" t="s">
        <v>5</v>
      </c>
      <c r="F589" s="9" t="s">
        <v>6</v>
      </c>
      <c r="G589" s="29"/>
      <c r="H589" s="30"/>
    </row>
    <row r="590">
      <c r="B590" s="12">
        <v>1.0</v>
      </c>
      <c r="C590" s="28"/>
      <c r="D590" s="12"/>
      <c r="E590" s="12"/>
      <c r="F590" s="12"/>
      <c r="G590" s="29"/>
      <c r="H590" s="30"/>
    </row>
    <row r="591">
      <c r="B591" s="12">
        <v>2.0</v>
      </c>
      <c r="C591" s="13"/>
      <c r="D591" s="12"/>
      <c r="E591" s="12"/>
      <c r="F591" s="12"/>
      <c r="G591" s="29"/>
      <c r="H591" s="30"/>
    </row>
    <row r="592">
      <c r="B592" s="12">
        <v>3.0</v>
      </c>
      <c r="C592" s="13"/>
      <c r="D592" s="12"/>
      <c r="E592" s="12"/>
      <c r="F592" s="12"/>
      <c r="G592" s="29"/>
      <c r="H592" s="30"/>
    </row>
    <row r="593">
      <c r="B593" s="20" t="s">
        <v>15</v>
      </c>
      <c r="C593" s="4"/>
      <c r="D593" s="5"/>
      <c r="E593" s="9">
        <f>SUM(E590:E592)</f>
        <v>0</v>
      </c>
      <c r="F593" s="12"/>
      <c r="G593" s="29"/>
      <c r="H593" s="30"/>
    </row>
    <row r="594">
      <c r="B594" s="32" t="s">
        <v>24</v>
      </c>
      <c r="C594" s="4"/>
      <c r="D594" s="4"/>
      <c r="E594" s="4"/>
      <c r="F594" s="5"/>
      <c r="G594" s="29"/>
      <c r="H594" s="30"/>
    </row>
    <row r="595">
      <c r="B595" s="9" t="s">
        <v>2</v>
      </c>
      <c r="C595" s="33" t="s">
        <v>25</v>
      </c>
      <c r="D595" s="33" t="s">
        <v>26</v>
      </c>
      <c r="E595" s="9" t="s">
        <v>5</v>
      </c>
      <c r="F595" s="9" t="s">
        <v>6</v>
      </c>
      <c r="G595" s="29"/>
      <c r="H595" s="30"/>
    </row>
    <row r="596">
      <c r="B596" s="12">
        <v>1.0</v>
      </c>
      <c r="C596" s="13"/>
      <c r="D596" s="13"/>
      <c r="E596" s="12"/>
      <c r="F596" s="12"/>
      <c r="G596" s="29"/>
      <c r="H596" s="30"/>
    </row>
    <row r="597">
      <c r="B597" s="12">
        <v>2.0</v>
      </c>
      <c r="C597" s="13"/>
      <c r="D597" s="13"/>
      <c r="E597" s="12"/>
      <c r="F597" s="12"/>
      <c r="G597" s="29"/>
      <c r="H597" s="30"/>
    </row>
    <row r="598">
      <c r="B598" s="12">
        <v>3.0</v>
      </c>
      <c r="C598" s="12"/>
      <c r="D598" s="12"/>
      <c r="E598" s="12"/>
      <c r="F598" s="12"/>
      <c r="G598" s="29"/>
      <c r="H598" s="30"/>
    </row>
    <row r="599">
      <c r="B599" s="12">
        <v>4.0</v>
      </c>
      <c r="C599" s="12"/>
      <c r="D599" s="12"/>
      <c r="E599" s="12"/>
      <c r="F599" s="12"/>
      <c r="G599" s="29"/>
      <c r="H599" s="30"/>
    </row>
    <row r="600">
      <c r="B600" s="12">
        <v>5.0</v>
      </c>
      <c r="C600" s="12"/>
      <c r="D600" s="12"/>
      <c r="E600" s="12"/>
      <c r="F600" s="12"/>
      <c r="G600" s="29"/>
      <c r="H600" s="30"/>
    </row>
    <row r="601">
      <c r="B601" s="12">
        <v>6.0</v>
      </c>
      <c r="C601" s="12"/>
      <c r="D601" s="12"/>
      <c r="E601" s="12"/>
      <c r="F601" s="12"/>
      <c r="G601" s="10"/>
      <c r="H601" s="11"/>
    </row>
    <row r="602">
      <c r="B602" s="34"/>
    </row>
    <row r="604">
      <c r="A604" s="1"/>
      <c r="B604" s="3">
        <v>45792.0</v>
      </c>
      <c r="C604" s="4"/>
      <c r="D604" s="4"/>
      <c r="E604" s="4"/>
      <c r="F604" s="4"/>
      <c r="G604" s="4"/>
      <c r="H604" s="5"/>
    </row>
    <row r="605">
      <c r="B605" s="6" t="s">
        <v>0</v>
      </c>
      <c r="C605" s="4"/>
      <c r="D605" s="4"/>
      <c r="E605" s="4"/>
      <c r="F605" s="5"/>
      <c r="G605" s="7" t="s">
        <v>1</v>
      </c>
      <c r="H605" s="8"/>
    </row>
    <row r="606">
      <c r="B606" s="9" t="s">
        <v>2</v>
      </c>
      <c r="C606" s="9" t="s">
        <v>3</v>
      </c>
      <c r="D606" s="9" t="s">
        <v>4</v>
      </c>
      <c r="E606" s="9" t="s">
        <v>5</v>
      </c>
      <c r="F606" s="9" t="s">
        <v>6</v>
      </c>
      <c r="G606" s="10"/>
      <c r="H606" s="11"/>
    </row>
    <row r="607">
      <c r="B607" s="12">
        <v>1.0</v>
      </c>
      <c r="C607" s="13"/>
      <c r="D607" s="12"/>
      <c r="E607" s="12"/>
      <c r="F607" s="12"/>
      <c r="G607" s="14" t="s">
        <v>7</v>
      </c>
      <c r="H607" s="15">
        <f>H564 - SUMIF(F607:F616, "SR A/C - HDFC", E607:E616)-SUMIF(F633:F635, "SR A/C - HDFC", E633:E635)-SUMIF(F627:F629, "SR A/C - HDFC", E627:E629)+SUMIF(F621:F623, "SR A/C - HDFC", E621:E623)+SUMIF(F639:F644, "SR A/C - HDFC", E639:E644)</f>
        <v>3303.73</v>
      </c>
    </row>
    <row r="608">
      <c r="B608" s="12">
        <v>2.0</v>
      </c>
      <c r="C608" s="12"/>
      <c r="D608" s="12"/>
      <c r="E608" s="12"/>
      <c r="F608" s="12"/>
      <c r="G608" s="14" t="s">
        <v>8</v>
      </c>
      <c r="H608" s="15">
        <f>H565 - SUMIF(F607:F616, "DP A/C - Salary", E607:E616)-SUMIF(F633:F635, "DP A/C - Salary", E633:E635)-SUMIF(F627:F629, "DP A/C - Salary", E627:E629)+SUMIF(F621:F623, "DP A/C - Salary", E621:E623)+SUMIF(F639:F644, "DP A/C - Salary", E639:E644)</f>
        <v>5928</v>
      </c>
    </row>
    <row r="609">
      <c r="B609" s="12">
        <v>3.0</v>
      </c>
      <c r="C609" s="12"/>
      <c r="D609" s="12"/>
      <c r="E609" s="12"/>
      <c r="F609" s="12"/>
      <c r="G609" s="14" t="s">
        <v>9</v>
      </c>
      <c r="H609" s="15">
        <f>H566 - SUMIF(F607:F616, "SR CASH", E607:E616)-SUMIF(F633:F635, "SR CASH", E633:E635)-SUMIF(F627:F629, "SR CASH", E627:E629)+SUMIF(F621:F623, "SR CASH", E621:E623)+SUMIF(F639:F644, "SR CASH", E639:E644)</f>
        <v>1633</v>
      </c>
    </row>
    <row r="610">
      <c r="B610" s="12">
        <v>4.0</v>
      </c>
      <c r="C610" s="12"/>
      <c r="D610" s="12"/>
      <c r="E610" s="12"/>
      <c r="F610" s="12"/>
      <c r="G610" s="14" t="s">
        <v>10</v>
      </c>
      <c r="H610" s="15">
        <f>H567 - SUMIF(F607:F616, "DP CASH", E607:E616)-SUMIF(F633:F635, "DP CASH", E633:E635)-SUMIF(F627:F629, "DP CASH", E627:E629)+SUMIF(F621:F623, "DP CASH", E621:E623)+SUMIF(F639:F644, "DP CASH", E639:E644)</f>
        <v>839</v>
      </c>
    </row>
    <row r="611">
      <c r="B611" s="12">
        <v>5.0</v>
      </c>
      <c r="C611" s="12"/>
      <c r="D611" s="12"/>
      <c r="E611" s="12"/>
      <c r="F611" s="12"/>
      <c r="G611" s="14" t="s">
        <v>11</v>
      </c>
      <c r="H611" s="15">
        <f>H568 - SUMIF(F607:F616, "SR A/C - TDCC", E607:E616)-SUMIF(F633:F635, "SR A/C - TDCC", E633:E635)-SUMIF(F627:F629, "SR A/C - TDCC", E627:E629)+SUMIF(F621:F623, "SR A/C - TDCC", E621:E623)+SUMIF(F639:F644, "SR A/C - TDCC", E639:E644)</f>
        <v>106373.4</v>
      </c>
    </row>
    <row r="612">
      <c r="B612" s="12">
        <v>6.0</v>
      </c>
      <c r="C612" s="12"/>
      <c r="D612" s="12"/>
      <c r="E612" s="12"/>
      <c r="F612" s="12"/>
      <c r="G612" s="14" t="s">
        <v>12</v>
      </c>
      <c r="H612" s="15">
        <f>H569 - SUMIF(F607:F616, "DP A/C - IPPB", E607:E616)-SUMIF(F633:F635, "DP A/C - IPPB", E633:E635)-SUMIF(F627:F629, "DP A/C - IPPB", E627:E629)+SUMIF(F621:F623, "DP A/C - IPPB", E621:E623)+SUMIF(F639:F644, "DP A/C - IPPB", E639:E644)</f>
        <v>50</v>
      </c>
    </row>
    <row r="613">
      <c r="B613" s="12">
        <v>7.0</v>
      </c>
      <c r="C613" s="12"/>
      <c r="D613" s="12"/>
      <c r="E613" s="12"/>
      <c r="F613" s="12"/>
      <c r="G613" s="16"/>
      <c r="H613" s="5"/>
    </row>
    <row r="614">
      <c r="B614" s="12">
        <v>8.0</v>
      </c>
      <c r="C614" s="12"/>
      <c r="D614" s="12"/>
      <c r="E614" s="12"/>
      <c r="F614" s="12"/>
      <c r="G614" s="17" t="s">
        <v>13</v>
      </c>
      <c r="H614" s="5"/>
    </row>
    <row r="615">
      <c r="B615" s="12">
        <v>9.0</v>
      </c>
      <c r="C615" s="12"/>
      <c r="D615" s="12"/>
      <c r="E615" s="12"/>
      <c r="F615" s="12"/>
      <c r="G615" s="18">
        <f>E617+G572</f>
        <v>0</v>
      </c>
      <c r="H615" s="5"/>
    </row>
    <row r="616">
      <c r="B616" s="12">
        <v>10.0</v>
      </c>
      <c r="C616" s="12"/>
      <c r="D616" s="12"/>
      <c r="E616" s="12"/>
      <c r="F616" s="12"/>
      <c r="G616" s="19" t="s">
        <v>14</v>
      </c>
      <c r="H616" s="5"/>
    </row>
    <row r="617">
      <c r="B617" s="20" t="s">
        <v>15</v>
      </c>
      <c r="C617" s="4"/>
      <c r="D617" s="5"/>
      <c r="E617" s="9">
        <f>SUM(E607:E616)</f>
        <v>0</v>
      </c>
      <c r="F617" s="12"/>
      <c r="G617" s="16">
        <f>E624+G574</f>
        <v>0</v>
      </c>
      <c r="H617" s="5"/>
    </row>
    <row r="618">
      <c r="B618" s="16"/>
      <c r="C618" s="4"/>
      <c r="D618" s="4"/>
      <c r="E618" s="4"/>
      <c r="F618" s="5"/>
      <c r="G618" s="21" t="s">
        <v>16</v>
      </c>
      <c r="H618" s="5"/>
      <c r="I618" s="1"/>
    </row>
    <row r="619">
      <c r="B619" s="22" t="s">
        <v>17</v>
      </c>
      <c r="C619" s="4"/>
      <c r="D619" s="4"/>
      <c r="E619" s="4"/>
      <c r="F619" s="5"/>
      <c r="G619" s="16">
        <f>E630+G576-SUMIF(C621:C623,"Reimbursement",E621:E623)</f>
        <v>0</v>
      </c>
      <c r="H619" s="5"/>
    </row>
    <row r="620">
      <c r="B620" s="9" t="s">
        <v>2</v>
      </c>
      <c r="C620" s="23" t="s">
        <v>18</v>
      </c>
      <c r="D620" s="20" t="s">
        <v>4</v>
      </c>
      <c r="E620" s="9" t="s">
        <v>5</v>
      </c>
      <c r="F620" s="9" t="s">
        <v>6</v>
      </c>
      <c r="G620" s="24" t="s">
        <v>19</v>
      </c>
      <c r="H620" s="5"/>
    </row>
    <row r="621">
      <c r="B621" s="12">
        <v>1.0</v>
      </c>
      <c r="C621" s="25"/>
      <c r="D621" s="13"/>
      <c r="E621" s="13"/>
      <c r="F621" s="13"/>
      <c r="G621" s="26">
        <f>E636+G578</f>
        <v>0</v>
      </c>
      <c r="H621" s="5"/>
    </row>
    <row r="622">
      <c r="B622" s="12">
        <v>2.0</v>
      </c>
      <c r="C622" s="28"/>
      <c r="D622" s="12"/>
      <c r="E622" s="12"/>
      <c r="F622" s="12"/>
      <c r="G622" s="27"/>
      <c r="H622" s="8"/>
    </row>
    <row r="623">
      <c r="B623" s="12">
        <v>3.0</v>
      </c>
      <c r="C623" s="28"/>
      <c r="D623" s="12"/>
      <c r="E623" s="12"/>
      <c r="F623" s="12"/>
      <c r="G623" s="29"/>
      <c r="H623" s="30"/>
    </row>
    <row r="624">
      <c r="B624" s="20" t="s">
        <v>15</v>
      </c>
      <c r="C624" s="4"/>
      <c r="D624" s="5"/>
      <c r="E624" s="9">
        <f>SUM(E621:E623)</f>
        <v>0</v>
      </c>
      <c r="F624" s="12"/>
      <c r="G624" s="29"/>
      <c r="H624" s="30"/>
    </row>
    <row r="625">
      <c r="B625" s="31" t="s">
        <v>20</v>
      </c>
      <c r="C625" s="4"/>
      <c r="D625" s="4"/>
      <c r="E625" s="4"/>
      <c r="F625" s="5"/>
      <c r="G625" s="29"/>
      <c r="H625" s="30"/>
    </row>
    <row r="626">
      <c r="B626" s="9" t="s">
        <v>2</v>
      </c>
      <c r="C626" s="23" t="s">
        <v>21</v>
      </c>
      <c r="D626" s="20" t="s">
        <v>4</v>
      </c>
      <c r="E626" s="9" t="s">
        <v>5</v>
      </c>
      <c r="F626" s="9" t="s">
        <v>6</v>
      </c>
      <c r="G626" s="29"/>
      <c r="H626" s="30"/>
    </row>
    <row r="627">
      <c r="B627" s="12">
        <v>1.0</v>
      </c>
      <c r="C627" s="28"/>
      <c r="D627" s="12"/>
      <c r="E627" s="12"/>
      <c r="F627" s="12"/>
      <c r="G627" s="29"/>
      <c r="H627" s="30"/>
    </row>
    <row r="628">
      <c r="B628" s="12">
        <v>2.0</v>
      </c>
      <c r="C628" s="13"/>
      <c r="D628" s="12"/>
      <c r="E628" s="12"/>
      <c r="F628" s="12"/>
      <c r="G628" s="29"/>
      <c r="H628" s="30"/>
    </row>
    <row r="629">
      <c r="B629" s="12">
        <v>3.0</v>
      </c>
      <c r="C629" s="13"/>
      <c r="D629" s="12"/>
      <c r="E629" s="12"/>
      <c r="F629" s="12"/>
      <c r="G629" s="29"/>
      <c r="H629" s="30"/>
    </row>
    <row r="630">
      <c r="B630" s="20" t="s">
        <v>15</v>
      </c>
      <c r="C630" s="4"/>
      <c r="D630" s="5"/>
      <c r="E630" s="9">
        <f>SUM(E627:E629)</f>
        <v>0</v>
      </c>
      <c r="F630" s="12"/>
      <c r="G630" s="29"/>
      <c r="H630" s="30"/>
    </row>
    <row r="631">
      <c r="B631" s="32" t="s">
        <v>22</v>
      </c>
      <c r="C631" s="4"/>
      <c r="D631" s="4"/>
      <c r="E631" s="4"/>
      <c r="F631" s="5"/>
      <c r="G631" s="29"/>
      <c r="H631" s="30"/>
    </row>
    <row r="632">
      <c r="B632" s="9" t="s">
        <v>2</v>
      </c>
      <c r="C632" s="23" t="s">
        <v>23</v>
      </c>
      <c r="D632" s="20" t="s">
        <v>4</v>
      </c>
      <c r="E632" s="9" t="s">
        <v>5</v>
      </c>
      <c r="F632" s="9" t="s">
        <v>6</v>
      </c>
      <c r="G632" s="29"/>
      <c r="H632" s="30"/>
    </row>
    <row r="633">
      <c r="B633" s="12">
        <v>1.0</v>
      </c>
      <c r="C633" s="25"/>
      <c r="D633" s="13"/>
      <c r="E633" s="13"/>
      <c r="F633" s="13"/>
      <c r="G633" s="29"/>
      <c r="H633" s="30"/>
    </row>
    <row r="634">
      <c r="B634" s="12">
        <v>2.0</v>
      </c>
      <c r="C634" s="13"/>
      <c r="D634" s="12"/>
      <c r="E634" s="12"/>
      <c r="F634" s="12"/>
      <c r="G634" s="29"/>
      <c r="H634" s="30"/>
    </row>
    <row r="635">
      <c r="B635" s="12">
        <v>3.0</v>
      </c>
      <c r="C635" s="13"/>
      <c r="D635" s="12"/>
      <c r="E635" s="12"/>
      <c r="F635" s="12"/>
      <c r="G635" s="29"/>
      <c r="H635" s="30"/>
    </row>
    <row r="636">
      <c r="B636" s="20" t="s">
        <v>15</v>
      </c>
      <c r="C636" s="4"/>
      <c r="D636" s="5"/>
      <c r="E636" s="9">
        <f>SUM(E633:E635)</f>
        <v>0</v>
      </c>
      <c r="F636" s="12"/>
      <c r="G636" s="29"/>
      <c r="H636" s="30"/>
    </row>
    <row r="637">
      <c r="B637" s="32" t="s">
        <v>24</v>
      </c>
      <c r="C637" s="4"/>
      <c r="D637" s="4"/>
      <c r="E637" s="4"/>
      <c r="F637" s="5"/>
      <c r="G637" s="29"/>
      <c r="H637" s="30"/>
    </row>
    <row r="638">
      <c r="B638" s="9" t="s">
        <v>2</v>
      </c>
      <c r="C638" s="33" t="s">
        <v>25</v>
      </c>
      <c r="D638" s="33" t="s">
        <v>26</v>
      </c>
      <c r="E638" s="9" t="s">
        <v>5</v>
      </c>
      <c r="F638" s="9" t="s">
        <v>6</v>
      </c>
      <c r="G638" s="29"/>
      <c r="H638" s="30"/>
    </row>
    <row r="639">
      <c r="B639" s="12">
        <v>1.0</v>
      </c>
      <c r="C639" s="13"/>
      <c r="D639" s="13"/>
      <c r="E639" s="12"/>
      <c r="F639" s="12"/>
      <c r="G639" s="29"/>
      <c r="H639" s="30"/>
    </row>
    <row r="640">
      <c r="B640" s="12">
        <v>2.0</v>
      </c>
      <c r="C640" s="13"/>
      <c r="D640" s="13"/>
      <c r="E640" s="12"/>
      <c r="F640" s="12"/>
      <c r="G640" s="29"/>
      <c r="H640" s="30"/>
    </row>
    <row r="641">
      <c r="B641" s="12">
        <v>3.0</v>
      </c>
      <c r="C641" s="12"/>
      <c r="D641" s="12"/>
      <c r="E641" s="12"/>
      <c r="F641" s="12"/>
      <c r="G641" s="29"/>
      <c r="H641" s="30"/>
    </row>
    <row r="642">
      <c r="B642" s="12">
        <v>4.0</v>
      </c>
      <c r="C642" s="12"/>
      <c r="D642" s="12"/>
      <c r="E642" s="12"/>
      <c r="F642" s="12"/>
      <c r="G642" s="29"/>
      <c r="H642" s="30"/>
    </row>
    <row r="643">
      <c r="B643" s="12">
        <v>5.0</v>
      </c>
      <c r="C643" s="12"/>
      <c r="D643" s="12"/>
      <c r="E643" s="12"/>
      <c r="F643" s="12"/>
      <c r="G643" s="29"/>
      <c r="H643" s="30"/>
    </row>
    <row r="644">
      <c r="B644" s="12">
        <v>6.0</v>
      </c>
      <c r="C644" s="12"/>
      <c r="D644" s="12"/>
      <c r="E644" s="12"/>
      <c r="F644" s="12"/>
      <c r="G644" s="10"/>
      <c r="H644" s="11"/>
    </row>
    <row r="645">
      <c r="B645" s="34"/>
    </row>
    <row r="647">
      <c r="A647" s="1"/>
      <c r="B647" s="3">
        <v>45793.0</v>
      </c>
      <c r="C647" s="4"/>
      <c r="D647" s="4"/>
      <c r="E647" s="4"/>
      <c r="F647" s="4"/>
      <c r="G647" s="4"/>
      <c r="H647" s="5"/>
    </row>
    <row r="648">
      <c r="B648" s="6" t="s">
        <v>0</v>
      </c>
      <c r="C648" s="4"/>
      <c r="D648" s="4"/>
      <c r="E648" s="4"/>
      <c r="F648" s="5"/>
      <c r="G648" s="7" t="s">
        <v>1</v>
      </c>
      <c r="H648" s="8"/>
    </row>
    <row r="649">
      <c r="B649" s="9" t="s">
        <v>2</v>
      </c>
      <c r="C649" s="9" t="s">
        <v>3</v>
      </c>
      <c r="D649" s="9" t="s">
        <v>4</v>
      </c>
      <c r="E649" s="9" t="s">
        <v>5</v>
      </c>
      <c r="F649" s="9" t="s">
        <v>6</v>
      </c>
      <c r="G649" s="10"/>
      <c r="H649" s="11"/>
    </row>
    <row r="650">
      <c r="B650" s="12">
        <v>1.0</v>
      </c>
      <c r="C650" s="13"/>
      <c r="D650" s="13"/>
      <c r="E650" s="13"/>
      <c r="F650" s="13"/>
      <c r="G650" s="14" t="s">
        <v>7</v>
      </c>
      <c r="H650" s="15">
        <f>H607 - SUMIF(F650:F659, "SR A/C - HDFC", E650:E659)-SUMIF(F676:F678, "SR A/C - HDFC", E676:E678)-SUMIF(F670:F672, "SR A/C - HDFC", E670:E672)+SUMIF(F664:F666, "SR A/C - HDFC", E664:E666)+SUMIF(F682:F687, "SR A/C - HDFC", E682:E687)</f>
        <v>3303.73</v>
      </c>
    </row>
    <row r="651">
      <c r="B651" s="12">
        <v>2.0</v>
      </c>
      <c r="C651" s="13"/>
      <c r="D651" s="13"/>
      <c r="E651" s="13"/>
      <c r="F651" s="13"/>
      <c r="G651" s="14" t="s">
        <v>8</v>
      </c>
      <c r="H651" s="15">
        <f>H608 - SUMIF(F650:F659, "DP A/C - Salary", E650:E659)-SUMIF(F676:F678, "DP A/C - Salary", E676:E678)-SUMIF(F670:F672, "DP A/C - Salary", E670:E672)+SUMIF(F664:F666, "DP A/C - Salary", E664:E666)+SUMIF(F682:F687, "DP A/C - Salary", E682:E687)</f>
        <v>5928</v>
      </c>
    </row>
    <row r="652">
      <c r="B652" s="12">
        <v>3.0</v>
      </c>
      <c r="C652" s="12"/>
      <c r="D652" s="12"/>
      <c r="E652" s="12"/>
      <c r="F652" s="12"/>
      <c r="G652" s="14" t="s">
        <v>9</v>
      </c>
      <c r="H652" s="15">
        <f>H609 - SUMIF(F650:F659, "SR CASH", E650:E659)-SUMIF(F676:F678, "SR CASH", E676:E678)-SUMIF(F670:F672, "SR CASH", E670:E672)+SUMIF(F664:F666, "SR CASH", E664:E666)+SUMIF(F682:F687, "SR CASH", E682:E687)</f>
        <v>1633</v>
      </c>
    </row>
    <row r="653">
      <c r="B653" s="12">
        <v>4.0</v>
      </c>
      <c r="C653" s="12"/>
      <c r="D653" s="12"/>
      <c r="E653" s="12"/>
      <c r="F653" s="12"/>
      <c r="G653" s="14" t="s">
        <v>10</v>
      </c>
      <c r="H653" s="15">
        <f>H610 - SUMIF(F650:F659, "DP CASH", E650:E659)-SUMIF(F676:F678, "DP CASH", E676:E678)-SUMIF(F670:F672, "DP CASH", E670:E672)+SUMIF(F664:F666, "DP CASH", E664:E666)+SUMIF(F682:F687, "DP CASH", E682:E687)</f>
        <v>839</v>
      </c>
    </row>
    <row r="654">
      <c r="B654" s="12">
        <v>5.0</v>
      </c>
      <c r="C654" s="12"/>
      <c r="D654" s="12"/>
      <c r="E654" s="12"/>
      <c r="F654" s="12"/>
      <c r="G654" s="14" t="s">
        <v>11</v>
      </c>
      <c r="H654" s="15">
        <f>H611 - SUMIF(F650:F659, "SR A/C - TDCC", E650:E659)-SUMIF(F676:F678, "SR A/C - TDCC", E676:E678)-SUMIF(F670:F672, "SR A/C - TDCC", E670:E672)+SUMIF(F664:F666, "SR A/C - TDCC", E664:E666)+SUMIF(F682:F687, "SR A/C - TDCC", E682:E687)</f>
        <v>106373.4</v>
      </c>
    </row>
    <row r="655">
      <c r="B655" s="12">
        <v>6.0</v>
      </c>
      <c r="C655" s="12"/>
      <c r="D655" s="12"/>
      <c r="E655" s="12"/>
      <c r="F655" s="12"/>
      <c r="G655" s="14" t="s">
        <v>12</v>
      </c>
      <c r="H655" s="15">
        <f>H612 - SUMIF(F650:F659, "DP A/C - IPPB", E650:E659)-SUMIF(F676:F678, "DP A/C - IPPB", E676:E678)-SUMIF(F670:F672, "DP A/C - IPPB", E670:E672)+SUMIF(F664:F666, "DP A/C - IPPB", E664:E666)+SUMIF(F682:F687, "DP A/C - IPPB", E682:E687)</f>
        <v>50</v>
      </c>
    </row>
    <row r="656">
      <c r="B656" s="12">
        <v>7.0</v>
      </c>
      <c r="C656" s="12"/>
      <c r="D656" s="12"/>
      <c r="E656" s="12"/>
      <c r="F656" s="12"/>
      <c r="G656" s="16"/>
      <c r="H656" s="5"/>
    </row>
    <row r="657">
      <c r="B657" s="12">
        <v>8.0</v>
      </c>
      <c r="C657" s="12"/>
      <c r="D657" s="12"/>
      <c r="E657" s="12"/>
      <c r="F657" s="12"/>
      <c r="G657" s="17" t="s">
        <v>13</v>
      </c>
      <c r="H657" s="5"/>
    </row>
    <row r="658">
      <c r="B658" s="12">
        <v>9.0</v>
      </c>
      <c r="C658" s="12"/>
      <c r="D658" s="12"/>
      <c r="E658" s="12"/>
      <c r="F658" s="12"/>
      <c r="G658" s="18">
        <f>E660+G615</f>
        <v>0</v>
      </c>
      <c r="H658" s="5"/>
    </row>
    <row r="659">
      <c r="B659" s="12">
        <v>10.0</v>
      </c>
      <c r="C659" s="12"/>
      <c r="D659" s="12"/>
      <c r="E659" s="12"/>
      <c r="F659" s="12"/>
      <c r="G659" s="19" t="s">
        <v>14</v>
      </c>
      <c r="H659" s="5"/>
    </row>
    <row r="660">
      <c r="B660" s="20" t="s">
        <v>15</v>
      </c>
      <c r="C660" s="4"/>
      <c r="D660" s="5"/>
      <c r="E660" s="9">
        <f>SUM(E650:E659)</f>
        <v>0</v>
      </c>
      <c r="F660" s="12"/>
      <c r="G660" s="16">
        <f>E667+G617</f>
        <v>0</v>
      </c>
      <c r="H660" s="5"/>
    </row>
    <row r="661">
      <c r="B661" s="16"/>
      <c r="C661" s="4"/>
      <c r="D661" s="4"/>
      <c r="E661" s="4"/>
      <c r="F661" s="5"/>
      <c r="G661" s="21" t="s">
        <v>16</v>
      </c>
      <c r="H661" s="5"/>
      <c r="I661" s="1"/>
    </row>
    <row r="662">
      <c r="B662" s="22" t="s">
        <v>17</v>
      </c>
      <c r="C662" s="4"/>
      <c r="D662" s="4"/>
      <c r="E662" s="4"/>
      <c r="F662" s="5"/>
      <c r="G662" s="16">
        <f>E673+G619-SUMIF(C664:C666,"Reimbursement",E664:E666)</f>
        <v>0</v>
      </c>
      <c r="H662" s="5"/>
    </row>
    <row r="663">
      <c r="B663" s="9" t="s">
        <v>2</v>
      </c>
      <c r="C663" s="23" t="s">
        <v>18</v>
      </c>
      <c r="D663" s="20" t="s">
        <v>4</v>
      </c>
      <c r="E663" s="9" t="s">
        <v>5</v>
      </c>
      <c r="F663" s="9" t="s">
        <v>6</v>
      </c>
      <c r="G663" s="24" t="s">
        <v>19</v>
      </c>
      <c r="H663" s="5"/>
    </row>
    <row r="664">
      <c r="B664" s="12">
        <v>1.0</v>
      </c>
      <c r="C664" s="28"/>
      <c r="D664" s="12"/>
      <c r="E664" s="12"/>
      <c r="F664" s="12"/>
      <c r="G664" s="26">
        <f>E679+G621</f>
        <v>0</v>
      </c>
      <c r="H664" s="5"/>
    </row>
    <row r="665">
      <c r="B665" s="12">
        <v>2.0</v>
      </c>
      <c r="C665" s="28"/>
      <c r="D665" s="12"/>
      <c r="E665" s="12"/>
      <c r="F665" s="12"/>
      <c r="G665" s="27"/>
      <c r="H665" s="8"/>
    </row>
    <row r="666">
      <c r="B666" s="12">
        <v>3.0</v>
      </c>
      <c r="C666" s="28"/>
      <c r="D666" s="12"/>
      <c r="E666" s="12"/>
      <c r="F666" s="12"/>
      <c r="G666" s="29"/>
      <c r="H666" s="30"/>
    </row>
    <row r="667">
      <c r="B667" s="20" t="s">
        <v>15</v>
      </c>
      <c r="C667" s="4"/>
      <c r="D667" s="5"/>
      <c r="E667" s="9">
        <f>SUM(E664:E666)</f>
        <v>0</v>
      </c>
      <c r="F667" s="12"/>
      <c r="G667" s="29"/>
      <c r="H667" s="30"/>
    </row>
    <row r="668">
      <c r="B668" s="31" t="s">
        <v>20</v>
      </c>
      <c r="C668" s="4"/>
      <c r="D668" s="4"/>
      <c r="E668" s="4"/>
      <c r="F668" s="5"/>
      <c r="G668" s="29"/>
      <c r="H668" s="30"/>
    </row>
    <row r="669">
      <c r="B669" s="9" t="s">
        <v>2</v>
      </c>
      <c r="C669" s="23" t="s">
        <v>21</v>
      </c>
      <c r="D669" s="20" t="s">
        <v>4</v>
      </c>
      <c r="E669" s="9" t="s">
        <v>5</v>
      </c>
      <c r="F669" s="9" t="s">
        <v>6</v>
      </c>
      <c r="G669" s="29"/>
      <c r="H669" s="30"/>
    </row>
    <row r="670">
      <c r="B670" s="12">
        <v>1.0</v>
      </c>
      <c r="C670" s="28"/>
      <c r="D670" s="12"/>
      <c r="E670" s="12"/>
      <c r="F670" s="12"/>
      <c r="G670" s="29"/>
      <c r="H670" s="30"/>
    </row>
    <row r="671">
      <c r="B671" s="12">
        <v>2.0</v>
      </c>
      <c r="C671" s="13"/>
      <c r="D671" s="12"/>
      <c r="E671" s="12"/>
      <c r="F671" s="12"/>
      <c r="G671" s="29"/>
      <c r="H671" s="30"/>
    </row>
    <row r="672">
      <c r="B672" s="12">
        <v>3.0</v>
      </c>
      <c r="C672" s="13"/>
      <c r="D672" s="12"/>
      <c r="E672" s="12"/>
      <c r="F672" s="12"/>
      <c r="G672" s="29"/>
      <c r="H672" s="30"/>
    </row>
    <row r="673">
      <c r="B673" s="20" t="s">
        <v>15</v>
      </c>
      <c r="C673" s="4"/>
      <c r="D673" s="5"/>
      <c r="E673" s="9">
        <f>SUM(E670:E672)</f>
        <v>0</v>
      </c>
      <c r="F673" s="12"/>
      <c r="G673" s="29"/>
      <c r="H673" s="30"/>
    </row>
    <row r="674">
      <c r="B674" s="32" t="s">
        <v>22</v>
      </c>
      <c r="C674" s="4"/>
      <c r="D674" s="4"/>
      <c r="E674" s="4"/>
      <c r="F674" s="5"/>
      <c r="G674" s="29"/>
      <c r="H674" s="30"/>
    </row>
    <row r="675">
      <c r="B675" s="9" t="s">
        <v>2</v>
      </c>
      <c r="C675" s="23" t="s">
        <v>23</v>
      </c>
      <c r="D675" s="20" t="s">
        <v>4</v>
      </c>
      <c r="E675" s="9" t="s">
        <v>5</v>
      </c>
      <c r="F675" s="9" t="s">
        <v>6</v>
      </c>
      <c r="G675" s="29"/>
      <c r="H675" s="30"/>
    </row>
    <row r="676">
      <c r="B676" s="12">
        <v>1.0</v>
      </c>
      <c r="C676" s="25"/>
      <c r="D676" s="13"/>
      <c r="E676" s="13"/>
      <c r="F676" s="13"/>
      <c r="G676" s="29"/>
      <c r="H676" s="30"/>
    </row>
    <row r="677">
      <c r="B677" s="12">
        <v>2.0</v>
      </c>
      <c r="C677" s="13"/>
      <c r="D677" s="12"/>
      <c r="E677" s="12"/>
      <c r="F677" s="12"/>
      <c r="G677" s="29"/>
      <c r="H677" s="30"/>
    </row>
    <row r="678">
      <c r="B678" s="12">
        <v>3.0</v>
      </c>
      <c r="C678" s="13"/>
      <c r="D678" s="12"/>
      <c r="E678" s="12"/>
      <c r="F678" s="12"/>
      <c r="G678" s="29"/>
      <c r="H678" s="30"/>
    </row>
    <row r="679">
      <c r="B679" s="20" t="s">
        <v>15</v>
      </c>
      <c r="C679" s="4"/>
      <c r="D679" s="5"/>
      <c r="E679" s="9">
        <f>SUM(E676:E678)</f>
        <v>0</v>
      </c>
      <c r="F679" s="12"/>
      <c r="G679" s="29"/>
      <c r="H679" s="30"/>
    </row>
    <row r="680">
      <c r="B680" s="32" t="s">
        <v>24</v>
      </c>
      <c r="C680" s="4"/>
      <c r="D680" s="4"/>
      <c r="E680" s="4"/>
      <c r="F680" s="5"/>
      <c r="G680" s="29"/>
      <c r="H680" s="30"/>
    </row>
    <row r="681">
      <c r="B681" s="9" t="s">
        <v>2</v>
      </c>
      <c r="C681" s="33" t="s">
        <v>25</v>
      </c>
      <c r="D681" s="33" t="s">
        <v>26</v>
      </c>
      <c r="E681" s="9" t="s">
        <v>5</v>
      </c>
      <c r="F681" s="9" t="s">
        <v>6</v>
      </c>
      <c r="G681" s="29"/>
      <c r="H681" s="30"/>
    </row>
    <row r="682">
      <c r="B682" s="12">
        <v>1.0</v>
      </c>
      <c r="C682" s="13"/>
      <c r="D682" s="13"/>
      <c r="E682" s="13"/>
      <c r="F682" s="13"/>
      <c r="G682" s="29"/>
      <c r="H682" s="30"/>
    </row>
    <row r="683">
      <c r="B683" s="12">
        <v>2.0</v>
      </c>
      <c r="C683" s="13"/>
      <c r="D683" s="13"/>
      <c r="E683" s="13"/>
      <c r="F683" s="13"/>
      <c r="G683" s="29"/>
      <c r="H683" s="30"/>
    </row>
    <row r="684">
      <c r="B684" s="12">
        <v>3.0</v>
      </c>
      <c r="C684" s="12"/>
      <c r="D684" s="12"/>
      <c r="E684" s="12"/>
      <c r="F684" s="12"/>
      <c r="G684" s="29"/>
      <c r="H684" s="30"/>
    </row>
    <row r="685">
      <c r="B685" s="12">
        <v>4.0</v>
      </c>
      <c r="C685" s="12"/>
      <c r="D685" s="12"/>
      <c r="E685" s="12"/>
      <c r="F685" s="12"/>
      <c r="G685" s="29"/>
      <c r="H685" s="30"/>
    </row>
    <row r="686">
      <c r="B686" s="12">
        <v>5.0</v>
      </c>
      <c r="C686" s="12"/>
      <c r="D686" s="12"/>
      <c r="E686" s="12"/>
      <c r="F686" s="12"/>
      <c r="G686" s="29"/>
      <c r="H686" s="30"/>
    </row>
    <row r="687">
      <c r="B687" s="12">
        <v>6.0</v>
      </c>
      <c r="C687" s="12"/>
      <c r="D687" s="12"/>
      <c r="E687" s="12"/>
      <c r="F687" s="12"/>
      <c r="G687" s="10"/>
      <c r="H687" s="11"/>
    </row>
    <row r="688">
      <c r="B688" s="34"/>
    </row>
    <row r="690">
      <c r="A690" s="1"/>
      <c r="B690" s="3">
        <v>45794.0</v>
      </c>
      <c r="C690" s="4"/>
      <c r="D690" s="4"/>
      <c r="E690" s="4"/>
      <c r="F690" s="4"/>
      <c r="G690" s="4"/>
      <c r="H690" s="5"/>
    </row>
    <row r="691">
      <c r="B691" s="6" t="s">
        <v>0</v>
      </c>
      <c r="C691" s="4"/>
      <c r="D691" s="4"/>
      <c r="E691" s="4"/>
      <c r="F691" s="5"/>
      <c r="G691" s="7" t="s">
        <v>1</v>
      </c>
      <c r="H691" s="8"/>
    </row>
    <row r="692">
      <c r="B692" s="9" t="s">
        <v>2</v>
      </c>
      <c r="C692" s="9" t="s">
        <v>3</v>
      </c>
      <c r="D692" s="9" t="s">
        <v>4</v>
      </c>
      <c r="E692" s="9" t="s">
        <v>5</v>
      </c>
      <c r="F692" s="9" t="s">
        <v>6</v>
      </c>
      <c r="G692" s="10"/>
      <c r="H692" s="11"/>
    </row>
    <row r="693">
      <c r="B693" s="12">
        <v>1.0</v>
      </c>
      <c r="C693" s="13"/>
      <c r="D693" s="12"/>
      <c r="E693" s="12"/>
      <c r="F693" s="12"/>
      <c r="G693" s="14" t="s">
        <v>7</v>
      </c>
      <c r="H693" s="15">
        <f>H650 - SUMIF(F693:F702, "SR A/C - HDFC", E693:E702)-SUMIF(F719:F721, "SR A/C - HDFC", E719:E721)-SUMIF(F713:F715, "SR A/C - HDFC", E713:E715)+SUMIF(F707:F709, "SR A/C - HDFC", E707:E709)+SUMIF(F725:F730, "SR A/C - HDFC", E725:E730)</f>
        <v>3303.73</v>
      </c>
    </row>
    <row r="694">
      <c r="B694" s="12">
        <v>2.0</v>
      </c>
      <c r="C694" s="12"/>
      <c r="D694" s="12"/>
      <c r="E694" s="12"/>
      <c r="F694" s="12"/>
      <c r="G694" s="14" t="s">
        <v>8</v>
      </c>
      <c r="H694" s="15">
        <f>H651 - SUMIF(F693:F702, "DP A/C - Salary", E693:E702)-SUMIF(F719:F721, "DP A/C - Salary", E719:E721)-SUMIF(F713:F715, "DP A/C - Salary", E713:E715)+SUMIF(F707:F709, "DP A/C - Salary", E707:E709)+SUMIF(F725:F730, "DP A/C - Salary", E725:E730)</f>
        <v>5928</v>
      </c>
    </row>
    <row r="695">
      <c r="B695" s="12">
        <v>3.0</v>
      </c>
      <c r="C695" s="12"/>
      <c r="D695" s="12"/>
      <c r="E695" s="12"/>
      <c r="F695" s="12"/>
      <c r="G695" s="14" t="s">
        <v>9</v>
      </c>
      <c r="H695" s="15">
        <f>H652 - SUMIF(F693:F702, "SR CASH", E693:E702)-SUMIF(F719:F721, "SR CASH", E719:E721)-SUMIF(F713:F715, "SR CASH", E713:E715)+SUMIF(F707:F709, "SR CASH", E707:E709)+SUMIF(F725:F730, "SR CASH", E725:E730)</f>
        <v>1633</v>
      </c>
    </row>
    <row r="696">
      <c r="B696" s="12">
        <v>4.0</v>
      </c>
      <c r="C696" s="12"/>
      <c r="D696" s="12"/>
      <c r="E696" s="12"/>
      <c r="F696" s="12"/>
      <c r="G696" s="14" t="s">
        <v>10</v>
      </c>
      <c r="H696" s="15">
        <f>H653 - SUMIF(F693:F702, "DP CASH", E693:E702)-SUMIF(F719:F721, "DP CASH", E719:E721)-SUMIF(F713:F715, "DP CASH", E713:E715)+SUMIF(F707:F709, "DP CASH", E707:E709)+SUMIF(F725:F730, "DP CASH", E725:E730)</f>
        <v>839</v>
      </c>
    </row>
    <row r="697">
      <c r="B697" s="12">
        <v>5.0</v>
      </c>
      <c r="C697" s="12"/>
      <c r="D697" s="12"/>
      <c r="E697" s="12"/>
      <c r="F697" s="12"/>
      <c r="G697" s="14" t="s">
        <v>11</v>
      </c>
      <c r="H697" s="15">
        <f>H654 - SUMIF(F693:F702, "SR A/C - TDCC", E693:E702)-SUMIF(F719:F721, "SR A/C - TDCC", E719:E721)-SUMIF(F713:F715, "SR A/C - TDCC", E713:E715)+SUMIF(F707:F709, "SR A/C - TDCC", E707:E709)+SUMIF(F725:F730, "SR A/C - TDCC", E725:E730)</f>
        <v>106373.4</v>
      </c>
    </row>
    <row r="698">
      <c r="B698" s="12">
        <v>6.0</v>
      </c>
      <c r="C698" s="12"/>
      <c r="D698" s="12"/>
      <c r="E698" s="12"/>
      <c r="F698" s="12"/>
      <c r="G698" s="14" t="s">
        <v>12</v>
      </c>
      <c r="H698" s="15">
        <f>H655 - SUMIF(F693:F702, "DP A/C - IPPB", E693:E702)-SUMIF(F719:F721, "DP A/C - IPPB", E719:E721)-SUMIF(F713:F715, "DP A/C - IPPB", E713:E715)+SUMIF(F707:F709, "DP A/C - IPPB", E707:E709)+SUMIF(F725:F730, "DP A/C - IPPB", E725:E730)</f>
        <v>50</v>
      </c>
    </row>
    <row r="699">
      <c r="B699" s="12">
        <v>7.0</v>
      </c>
      <c r="C699" s="12"/>
      <c r="D699" s="12"/>
      <c r="E699" s="12"/>
      <c r="F699" s="12"/>
      <c r="G699" s="16"/>
      <c r="H699" s="5"/>
    </row>
    <row r="700">
      <c r="B700" s="12">
        <v>8.0</v>
      </c>
      <c r="C700" s="12"/>
      <c r="D700" s="12"/>
      <c r="E700" s="12"/>
      <c r="F700" s="12"/>
      <c r="G700" s="17" t="s">
        <v>13</v>
      </c>
      <c r="H700" s="5"/>
    </row>
    <row r="701">
      <c r="B701" s="12">
        <v>9.0</v>
      </c>
      <c r="C701" s="12"/>
      <c r="D701" s="12"/>
      <c r="E701" s="12"/>
      <c r="F701" s="12"/>
      <c r="G701" s="18">
        <f>E703+G658</f>
        <v>0</v>
      </c>
      <c r="H701" s="5"/>
    </row>
    <row r="702">
      <c r="B702" s="12">
        <v>10.0</v>
      </c>
      <c r="C702" s="12"/>
      <c r="D702" s="12"/>
      <c r="E702" s="12"/>
      <c r="F702" s="12"/>
      <c r="G702" s="19" t="s">
        <v>14</v>
      </c>
      <c r="H702" s="5"/>
    </row>
    <row r="703">
      <c r="B703" s="20" t="s">
        <v>15</v>
      </c>
      <c r="C703" s="4"/>
      <c r="D703" s="5"/>
      <c r="E703" s="9">
        <f>SUM(E693:E702)</f>
        <v>0</v>
      </c>
      <c r="F703" s="12"/>
      <c r="G703" s="16">
        <f>E710+G660</f>
        <v>0</v>
      </c>
      <c r="H703" s="5"/>
    </row>
    <row r="704">
      <c r="B704" s="16"/>
      <c r="C704" s="4"/>
      <c r="D704" s="4"/>
      <c r="E704" s="4"/>
      <c r="F704" s="5"/>
      <c r="G704" s="21" t="s">
        <v>16</v>
      </c>
      <c r="H704" s="5"/>
      <c r="I704" s="1"/>
    </row>
    <row r="705">
      <c r="B705" s="22" t="s">
        <v>17</v>
      </c>
      <c r="C705" s="4"/>
      <c r="D705" s="4"/>
      <c r="E705" s="4"/>
      <c r="F705" s="5"/>
      <c r="G705" s="16">
        <f>E716+G662-SUMIF(C707:C709,"Reimbursement",E707:E709)</f>
        <v>0</v>
      </c>
      <c r="H705" s="5"/>
    </row>
    <row r="706">
      <c r="B706" s="9" t="s">
        <v>2</v>
      </c>
      <c r="C706" s="23" t="s">
        <v>18</v>
      </c>
      <c r="D706" s="20" t="s">
        <v>4</v>
      </c>
      <c r="E706" s="9" t="s">
        <v>5</v>
      </c>
      <c r="F706" s="9" t="s">
        <v>6</v>
      </c>
      <c r="G706" s="24" t="s">
        <v>19</v>
      </c>
      <c r="H706" s="5"/>
    </row>
    <row r="707">
      <c r="B707" s="12">
        <v>1.0</v>
      </c>
      <c r="C707" s="28"/>
      <c r="D707" s="12"/>
      <c r="E707" s="12"/>
      <c r="F707" s="12"/>
      <c r="G707" s="26">
        <f>E722+G664</f>
        <v>0</v>
      </c>
      <c r="H707" s="5"/>
    </row>
    <row r="708">
      <c r="B708" s="12">
        <v>2.0</v>
      </c>
      <c r="C708" s="28"/>
      <c r="D708" s="12"/>
      <c r="E708" s="12"/>
      <c r="F708" s="12"/>
      <c r="G708" s="27"/>
      <c r="H708" s="8"/>
    </row>
    <row r="709">
      <c r="B709" s="12">
        <v>3.0</v>
      </c>
      <c r="C709" s="28"/>
      <c r="D709" s="12"/>
      <c r="E709" s="12"/>
      <c r="F709" s="12"/>
      <c r="G709" s="29"/>
      <c r="H709" s="30"/>
    </row>
    <row r="710">
      <c r="B710" s="20" t="s">
        <v>15</v>
      </c>
      <c r="C710" s="4"/>
      <c r="D710" s="5"/>
      <c r="E710" s="9">
        <f>SUM(E707:E709)</f>
        <v>0</v>
      </c>
      <c r="F710" s="12"/>
      <c r="G710" s="29"/>
      <c r="H710" s="30"/>
    </row>
    <row r="711">
      <c r="B711" s="31" t="s">
        <v>20</v>
      </c>
      <c r="C711" s="4"/>
      <c r="D711" s="4"/>
      <c r="E711" s="4"/>
      <c r="F711" s="5"/>
      <c r="G711" s="29"/>
      <c r="H711" s="30"/>
    </row>
    <row r="712">
      <c r="B712" s="9" t="s">
        <v>2</v>
      </c>
      <c r="C712" s="23" t="s">
        <v>21</v>
      </c>
      <c r="D712" s="20" t="s">
        <v>4</v>
      </c>
      <c r="E712" s="9" t="s">
        <v>5</v>
      </c>
      <c r="F712" s="9" t="s">
        <v>6</v>
      </c>
      <c r="G712" s="29"/>
      <c r="H712" s="30"/>
    </row>
    <row r="713">
      <c r="B713" s="12">
        <v>1.0</v>
      </c>
      <c r="C713" s="28"/>
      <c r="D713" s="12"/>
      <c r="E713" s="12"/>
      <c r="F713" s="12"/>
      <c r="G713" s="29"/>
      <c r="H713" s="30"/>
    </row>
    <row r="714">
      <c r="B714" s="12">
        <v>2.0</v>
      </c>
      <c r="C714" s="13"/>
      <c r="D714" s="12"/>
      <c r="E714" s="12"/>
      <c r="F714" s="12"/>
      <c r="G714" s="29"/>
      <c r="H714" s="30"/>
    </row>
    <row r="715">
      <c r="B715" s="12">
        <v>3.0</v>
      </c>
      <c r="C715" s="13"/>
      <c r="D715" s="12"/>
      <c r="E715" s="12"/>
      <c r="F715" s="12"/>
      <c r="G715" s="29"/>
      <c r="H715" s="30"/>
    </row>
    <row r="716">
      <c r="B716" s="20" t="s">
        <v>15</v>
      </c>
      <c r="C716" s="4"/>
      <c r="D716" s="5"/>
      <c r="E716" s="9">
        <f>SUM(E713:E715)</f>
        <v>0</v>
      </c>
      <c r="F716" s="12"/>
      <c r="G716" s="29"/>
      <c r="H716" s="30"/>
    </row>
    <row r="717">
      <c r="B717" s="32" t="s">
        <v>22</v>
      </c>
      <c r="C717" s="4"/>
      <c r="D717" s="4"/>
      <c r="E717" s="4"/>
      <c r="F717" s="5"/>
      <c r="G717" s="29"/>
      <c r="H717" s="30"/>
    </row>
    <row r="718">
      <c r="B718" s="9" t="s">
        <v>2</v>
      </c>
      <c r="C718" s="23" t="s">
        <v>23</v>
      </c>
      <c r="D718" s="20" t="s">
        <v>4</v>
      </c>
      <c r="E718" s="9" t="s">
        <v>5</v>
      </c>
      <c r="F718" s="9" t="s">
        <v>6</v>
      </c>
      <c r="G718" s="29"/>
      <c r="H718" s="30"/>
    </row>
    <row r="719">
      <c r="B719" s="12">
        <v>1.0</v>
      </c>
      <c r="C719" s="28"/>
      <c r="D719" s="12"/>
      <c r="E719" s="12"/>
      <c r="F719" s="12"/>
      <c r="G719" s="29"/>
      <c r="H719" s="30"/>
    </row>
    <row r="720">
      <c r="B720" s="12">
        <v>2.0</v>
      </c>
      <c r="C720" s="13"/>
      <c r="D720" s="12"/>
      <c r="E720" s="12"/>
      <c r="F720" s="12"/>
      <c r="G720" s="29"/>
      <c r="H720" s="30"/>
    </row>
    <row r="721">
      <c r="B721" s="12">
        <v>3.0</v>
      </c>
      <c r="C721" s="13"/>
      <c r="D721" s="12"/>
      <c r="E721" s="12"/>
      <c r="F721" s="12"/>
      <c r="G721" s="29"/>
      <c r="H721" s="30"/>
    </row>
    <row r="722">
      <c r="B722" s="20" t="s">
        <v>15</v>
      </c>
      <c r="C722" s="4"/>
      <c r="D722" s="5"/>
      <c r="E722" s="9">
        <f>SUM(E719:E721)</f>
        <v>0</v>
      </c>
      <c r="F722" s="12"/>
      <c r="G722" s="29"/>
      <c r="H722" s="30"/>
    </row>
    <row r="723">
      <c r="B723" s="32" t="s">
        <v>24</v>
      </c>
      <c r="C723" s="4"/>
      <c r="D723" s="4"/>
      <c r="E723" s="4"/>
      <c r="F723" s="5"/>
      <c r="G723" s="29"/>
      <c r="H723" s="30"/>
    </row>
    <row r="724">
      <c r="B724" s="9" t="s">
        <v>2</v>
      </c>
      <c r="C724" s="33" t="s">
        <v>25</v>
      </c>
      <c r="D724" s="33" t="s">
        <v>26</v>
      </c>
      <c r="E724" s="9" t="s">
        <v>5</v>
      </c>
      <c r="F724" s="9" t="s">
        <v>6</v>
      </c>
      <c r="G724" s="29"/>
      <c r="H724" s="30"/>
    </row>
    <row r="725">
      <c r="B725" s="12">
        <v>1.0</v>
      </c>
      <c r="C725" s="13"/>
      <c r="D725" s="13"/>
      <c r="E725" s="13"/>
      <c r="F725" s="13"/>
      <c r="G725" s="29"/>
      <c r="H725" s="30"/>
    </row>
    <row r="726">
      <c r="B726" s="12">
        <v>2.0</v>
      </c>
      <c r="C726" s="13"/>
      <c r="D726" s="13"/>
      <c r="E726" s="13"/>
      <c r="F726" s="13"/>
      <c r="G726" s="29"/>
      <c r="H726" s="30"/>
    </row>
    <row r="727">
      <c r="B727" s="12">
        <v>3.0</v>
      </c>
      <c r="C727" s="12"/>
      <c r="D727" s="12"/>
      <c r="E727" s="12"/>
      <c r="F727" s="12"/>
      <c r="G727" s="29"/>
      <c r="H727" s="30"/>
    </row>
    <row r="728">
      <c r="B728" s="12">
        <v>4.0</v>
      </c>
      <c r="C728" s="12"/>
      <c r="D728" s="12"/>
      <c r="E728" s="12"/>
      <c r="F728" s="12"/>
      <c r="G728" s="29"/>
      <c r="H728" s="30"/>
    </row>
    <row r="729">
      <c r="B729" s="12">
        <v>5.0</v>
      </c>
      <c r="C729" s="12"/>
      <c r="D729" s="12"/>
      <c r="E729" s="12"/>
      <c r="F729" s="12"/>
      <c r="G729" s="29"/>
      <c r="H729" s="30"/>
    </row>
    <row r="730">
      <c r="B730" s="12">
        <v>6.0</v>
      </c>
      <c r="C730" s="12"/>
      <c r="D730" s="12"/>
      <c r="E730" s="12"/>
      <c r="F730" s="12"/>
      <c r="G730" s="10"/>
      <c r="H730" s="11"/>
    </row>
    <row r="731">
      <c r="B731" s="34"/>
    </row>
    <row r="733">
      <c r="A733" s="1"/>
      <c r="B733" s="3">
        <v>45795.0</v>
      </c>
      <c r="C733" s="4"/>
      <c r="D733" s="4"/>
      <c r="E733" s="4"/>
      <c r="F733" s="4"/>
      <c r="G733" s="4"/>
      <c r="H733" s="5"/>
    </row>
    <row r="734">
      <c r="B734" s="6" t="s">
        <v>0</v>
      </c>
      <c r="C734" s="4"/>
      <c r="D734" s="4"/>
      <c r="E734" s="4"/>
      <c r="F734" s="5"/>
      <c r="G734" s="7" t="s">
        <v>1</v>
      </c>
      <c r="H734" s="8"/>
    </row>
    <row r="735">
      <c r="B735" s="9" t="s">
        <v>2</v>
      </c>
      <c r="C735" s="9" t="s">
        <v>3</v>
      </c>
      <c r="D735" s="9" t="s">
        <v>4</v>
      </c>
      <c r="E735" s="9" t="s">
        <v>5</v>
      </c>
      <c r="F735" s="9" t="s">
        <v>6</v>
      </c>
      <c r="G735" s="10"/>
      <c r="H735" s="11"/>
    </row>
    <row r="736">
      <c r="B736" s="12">
        <v>1.0</v>
      </c>
      <c r="C736" s="13"/>
      <c r="D736" s="13"/>
      <c r="E736" s="13"/>
      <c r="F736" s="12"/>
      <c r="G736" s="14" t="s">
        <v>7</v>
      </c>
      <c r="H736" s="15">
        <f>H693 - SUMIF(F736:F745, "SR A/C - HDFC", E736:E745)-SUMIF(F762:F764, "SR A/C - HDFC", E762:E764)-SUMIF(F756:F758, "SR A/C - HDFC", E756:E758)+SUMIF(F750:F752, "SR A/C - HDFC", E750:E752)+SUMIF(F768:F773, "SR A/C - HDFC", E768:E773)</f>
        <v>3303.73</v>
      </c>
    </row>
    <row r="737">
      <c r="B737" s="12">
        <v>2.0</v>
      </c>
      <c r="C737" s="13"/>
      <c r="D737" s="13"/>
      <c r="E737" s="13"/>
      <c r="F737" s="13"/>
      <c r="G737" s="14" t="s">
        <v>8</v>
      </c>
      <c r="H737" s="15">
        <f>H694 - SUMIF(F736:F745, "DP A/C - Salary", E736:E745)-SUMIF(F762:F764, "DP A/C - Salary", E762:E764)-SUMIF(F756:F758, "DP A/C - Salary", E756:E758)+SUMIF(F750:F752, "DP A/C - Salary", E750:E752)+SUMIF(F768:F773, "DP A/C - Salary", E768:E773)</f>
        <v>5928</v>
      </c>
    </row>
    <row r="738">
      <c r="B738" s="12">
        <v>3.0</v>
      </c>
      <c r="C738" s="13"/>
      <c r="D738" s="13"/>
      <c r="E738" s="13"/>
      <c r="F738" s="13"/>
      <c r="G738" s="14" t="s">
        <v>9</v>
      </c>
      <c r="H738" s="15">
        <f>H695 - SUMIF(F736:F745, "SR CASH", E736:E745)-SUMIF(F762:F764, "SR CASH", E762:E764)-SUMIF(F756:F758, "SR CASH", E756:E758)+SUMIF(F750:F752, "SR CASH", E750:E752)+SUMIF(F768:F773, "SR CASH", E768:E773)</f>
        <v>1633</v>
      </c>
    </row>
    <row r="739">
      <c r="B739" s="12">
        <v>4.0</v>
      </c>
      <c r="C739" s="12"/>
      <c r="D739" s="12"/>
      <c r="E739" s="12"/>
      <c r="F739" s="12"/>
      <c r="G739" s="14" t="s">
        <v>10</v>
      </c>
      <c r="H739" s="15">
        <f>H696 - SUMIF(F736:F745, "DP CASH", E736:E745)-SUMIF(F762:F764, "DP CASH", E762:E764)-SUMIF(F756:F758, "DP CASH", E756:E758)+SUMIF(F750:F752, "DP CASH", E750:E752)+SUMIF(F768:F773, "DP CASH", E768:E773)</f>
        <v>839</v>
      </c>
    </row>
    <row r="740">
      <c r="B740" s="12">
        <v>5.0</v>
      </c>
      <c r="C740" s="12"/>
      <c r="D740" s="12"/>
      <c r="E740" s="12"/>
      <c r="F740" s="12"/>
      <c r="G740" s="14" t="s">
        <v>11</v>
      </c>
      <c r="H740" s="15">
        <f>H697 - SUMIF(F736:F745, "SR A/C - TDCC", E736:E745)-SUMIF(F762:F764, "SR A/C - TDCC", E762:E764)-SUMIF(F756:F758, "SR A/C - TDCC", E756:E758)+SUMIF(F750:F752, "SR A/C - TDCC", E750:E752)+SUMIF(F768:F773, "SR A/C - TDCC", E768:E773)</f>
        <v>106373.4</v>
      </c>
    </row>
    <row r="741">
      <c r="B741" s="12">
        <v>6.0</v>
      </c>
      <c r="C741" s="12"/>
      <c r="D741" s="12"/>
      <c r="E741" s="12"/>
      <c r="F741" s="12"/>
      <c r="G741" s="14" t="s">
        <v>12</v>
      </c>
      <c r="H741" s="15">
        <f>H698 - SUMIF(F736:F745, "DP A/C - IPPB", E736:E745)-SUMIF(F762:F764, "DP A/C - IPPB", E762:E764)-SUMIF(F756:F758, "DP A/C - IPPB", E756:E758)+SUMIF(F750:F752, "DP A/C - IPPB", E750:E752)+SUMIF(F768:F773, "DP A/C - IPPB", E768:E773)</f>
        <v>50</v>
      </c>
    </row>
    <row r="742">
      <c r="B742" s="12">
        <v>7.0</v>
      </c>
      <c r="C742" s="12"/>
      <c r="D742" s="12"/>
      <c r="E742" s="12"/>
      <c r="F742" s="12"/>
      <c r="G742" s="16"/>
      <c r="H742" s="5"/>
    </row>
    <row r="743">
      <c r="B743" s="12">
        <v>8.0</v>
      </c>
      <c r="C743" s="12"/>
      <c r="D743" s="12"/>
      <c r="E743" s="12"/>
      <c r="F743" s="12"/>
      <c r="G743" s="17" t="s">
        <v>13</v>
      </c>
      <c r="H743" s="5"/>
    </row>
    <row r="744">
      <c r="B744" s="12">
        <v>9.0</v>
      </c>
      <c r="C744" s="12"/>
      <c r="D744" s="12"/>
      <c r="E744" s="12"/>
      <c r="F744" s="12"/>
      <c r="G744" s="18">
        <f>E746+G701</f>
        <v>0</v>
      </c>
      <c r="H744" s="5"/>
    </row>
    <row r="745">
      <c r="B745" s="12">
        <v>10.0</v>
      </c>
      <c r="C745" s="12"/>
      <c r="D745" s="12"/>
      <c r="E745" s="12"/>
      <c r="F745" s="12"/>
      <c r="G745" s="19" t="s">
        <v>14</v>
      </c>
      <c r="H745" s="5"/>
    </row>
    <row r="746">
      <c r="B746" s="20" t="s">
        <v>15</v>
      </c>
      <c r="C746" s="4"/>
      <c r="D746" s="5"/>
      <c r="E746" s="9">
        <f>SUM(E736:E745)</f>
        <v>0</v>
      </c>
      <c r="F746" s="12"/>
      <c r="G746" s="16">
        <f>E753+G703</f>
        <v>0</v>
      </c>
      <c r="H746" s="5"/>
    </row>
    <row r="747">
      <c r="B747" s="16"/>
      <c r="C747" s="4"/>
      <c r="D747" s="4"/>
      <c r="E747" s="4"/>
      <c r="F747" s="5"/>
      <c r="G747" s="21" t="s">
        <v>16</v>
      </c>
      <c r="H747" s="5"/>
      <c r="I747" s="1"/>
    </row>
    <row r="748">
      <c r="B748" s="22" t="s">
        <v>17</v>
      </c>
      <c r="C748" s="4"/>
      <c r="D748" s="4"/>
      <c r="E748" s="4"/>
      <c r="F748" s="5"/>
      <c r="G748" s="16">
        <f>E759+G705-SUMIF(C750:C752,"Reimbursement",E750:E752)</f>
        <v>0</v>
      </c>
      <c r="H748" s="5"/>
    </row>
    <row r="749">
      <c r="B749" s="9" t="s">
        <v>2</v>
      </c>
      <c r="C749" s="23" t="s">
        <v>18</v>
      </c>
      <c r="D749" s="20" t="s">
        <v>4</v>
      </c>
      <c r="E749" s="9" t="s">
        <v>5</v>
      </c>
      <c r="F749" s="9" t="s">
        <v>6</v>
      </c>
      <c r="G749" s="24" t="s">
        <v>19</v>
      </c>
      <c r="H749" s="5"/>
    </row>
    <row r="750">
      <c r="B750" s="12">
        <v>1.0</v>
      </c>
      <c r="C750" s="28"/>
      <c r="D750" s="12"/>
      <c r="E750" s="12"/>
      <c r="F750" s="12"/>
      <c r="G750" s="26">
        <f>E765+G707</f>
        <v>0</v>
      </c>
      <c r="H750" s="5"/>
    </row>
    <row r="751">
      <c r="B751" s="12">
        <v>2.0</v>
      </c>
      <c r="C751" s="28"/>
      <c r="D751" s="12"/>
      <c r="E751" s="12"/>
      <c r="F751" s="12"/>
      <c r="G751" s="27"/>
      <c r="H751" s="8"/>
    </row>
    <row r="752">
      <c r="B752" s="12">
        <v>3.0</v>
      </c>
      <c r="C752" s="28"/>
      <c r="D752" s="12"/>
      <c r="E752" s="12"/>
      <c r="F752" s="12"/>
      <c r="G752" s="29"/>
      <c r="H752" s="30"/>
    </row>
    <row r="753">
      <c r="B753" s="20" t="s">
        <v>15</v>
      </c>
      <c r="C753" s="4"/>
      <c r="D753" s="5"/>
      <c r="E753" s="9">
        <f>SUM(E750:E752)</f>
        <v>0</v>
      </c>
      <c r="F753" s="12"/>
      <c r="G753" s="29"/>
      <c r="H753" s="30"/>
    </row>
    <row r="754">
      <c r="B754" s="31" t="s">
        <v>20</v>
      </c>
      <c r="C754" s="4"/>
      <c r="D754" s="4"/>
      <c r="E754" s="4"/>
      <c r="F754" s="5"/>
      <c r="G754" s="29"/>
      <c r="H754" s="30"/>
    </row>
    <row r="755">
      <c r="B755" s="9" t="s">
        <v>2</v>
      </c>
      <c r="C755" s="23" t="s">
        <v>21</v>
      </c>
      <c r="D755" s="20" t="s">
        <v>4</v>
      </c>
      <c r="E755" s="9" t="s">
        <v>5</v>
      </c>
      <c r="F755" s="9" t="s">
        <v>6</v>
      </c>
      <c r="G755" s="29"/>
      <c r="H755" s="30"/>
    </row>
    <row r="756">
      <c r="B756" s="12">
        <v>1.0</v>
      </c>
      <c r="C756" s="25"/>
      <c r="D756" s="13"/>
      <c r="E756" s="13"/>
      <c r="F756" s="13"/>
      <c r="G756" s="29"/>
      <c r="H756" s="30"/>
    </row>
    <row r="757">
      <c r="B757" s="12">
        <v>2.0</v>
      </c>
      <c r="C757" s="13"/>
      <c r="D757" s="12"/>
      <c r="E757" s="12"/>
      <c r="F757" s="12"/>
      <c r="G757" s="29"/>
      <c r="H757" s="30"/>
    </row>
    <row r="758">
      <c r="B758" s="12">
        <v>3.0</v>
      </c>
      <c r="C758" s="13"/>
      <c r="D758" s="12"/>
      <c r="E758" s="12"/>
      <c r="F758" s="12"/>
      <c r="G758" s="29"/>
      <c r="H758" s="30"/>
    </row>
    <row r="759">
      <c r="B759" s="20" t="s">
        <v>15</v>
      </c>
      <c r="C759" s="4"/>
      <c r="D759" s="5"/>
      <c r="E759" s="9">
        <f>SUM(E756:E758)</f>
        <v>0</v>
      </c>
      <c r="F759" s="12"/>
      <c r="G759" s="29"/>
      <c r="H759" s="30"/>
    </row>
    <row r="760">
      <c r="B760" s="32" t="s">
        <v>22</v>
      </c>
      <c r="C760" s="4"/>
      <c r="D760" s="4"/>
      <c r="E760" s="4"/>
      <c r="F760" s="5"/>
      <c r="G760" s="29"/>
      <c r="H760" s="30"/>
    </row>
    <row r="761">
      <c r="B761" s="9" t="s">
        <v>2</v>
      </c>
      <c r="C761" s="23" t="s">
        <v>23</v>
      </c>
      <c r="D761" s="20" t="s">
        <v>4</v>
      </c>
      <c r="E761" s="9" t="s">
        <v>5</v>
      </c>
      <c r="F761" s="9" t="s">
        <v>6</v>
      </c>
      <c r="G761" s="29"/>
      <c r="H761" s="30"/>
    </row>
    <row r="762">
      <c r="B762" s="12">
        <v>1.0</v>
      </c>
      <c r="C762" s="28"/>
      <c r="D762" s="12"/>
      <c r="E762" s="12"/>
      <c r="F762" s="12"/>
      <c r="G762" s="29"/>
      <c r="H762" s="30"/>
    </row>
    <row r="763">
      <c r="B763" s="12">
        <v>2.0</v>
      </c>
      <c r="C763" s="13"/>
      <c r="D763" s="12"/>
      <c r="E763" s="12"/>
      <c r="F763" s="12"/>
      <c r="G763" s="29"/>
      <c r="H763" s="30"/>
    </row>
    <row r="764">
      <c r="B764" s="12">
        <v>3.0</v>
      </c>
      <c r="C764" s="13"/>
      <c r="D764" s="12"/>
      <c r="E764" s="12"/>
      <c r="F764" s="12"/>
      <c r="G764" s="29"/>
      <c r="H764" s="30"/>
    </row>
    <row r="765">
      <c r="B765" s="20" t="s">
        <v>15</v>
      </c>
      <c r="C765" s="4"/>
      <c r="D765" s="5"/>
      <c r="E765" s="9">
        <f>SUM(E762:E764)</f>
        <v>0</v>
      </c>
      <c r="F765" s="12"/>
      <c r="G765" s="29"/>
      <c r="H765" s="30"/>
    </row>
    <row r="766">
      <c r="B766" s="32" t="s">
        <v>24</v>
      </c>
      <c r="C766" s="4"/>
      <c r="D766" s="4"/>
      <c r="E766" s="4"/>
      <c r="F766" s="5"/>
      <c r="G766" s="29"/>
      <c r="H766" s="30"/>
    </row>
    <row r="767">
      <c r="B767" s="9" t="s">
        <v>2</v>
      </c>
      <c r="C767" s="33" t="s">
        <v>25</v>
      </c>
      <c r="D767" s="33" t="s">
        <v>26</v>
      </c>
      <c r="E767" s="9" t="s">
        <v>5</v>
      </c>
      <c r="F767" s="9" t="s">
        <v>6</v>
      </c>
      <c r="G767" s="29"/>
      <c r="H767" s="30"/>
    </row>
    <row r="768">
      <c r="B768" s="12">
        <v>1.0</v>
      </c>
      <c r="C768" s="13"/>
      <c r="D768" s="13"/>
      <c r="E768" s="12"/>
      <c r="F768" s="12"/>
      <c r="G768" s="29"/>
      <c r="H768" s="30"/>
    </row>
    <row r="769">
      <c r="B769" s="12">
        <v>2.0</v>
      </c>
      <c r="C769" s="13"/>
      <c r="D769" s="13"/>
      <c r="E769" s="12"/>
      <c r="F769" s="12"/>
      <c r="G769" s="29"/>
      <c r="H769" s="30"/>
    </row>
    <row r="770">
      <c r="B770" s="12">
        <v>3.0</v>
      </c>
      <c r="C770" s="12"/>
      <c r="D770" s="12"/>
      <c r="E770" s="12"/>
      <c r="F770" s="12"/>
      <c r="G770" s="29"/>
      <c r="H770" s="30"/>
    </row>
    <row r="771">
      <c r="B771" s="12">
        <v>4.0</v>
      </c>
      <c r="C771" s="12"/>
      <c r="D771" s="12"/>
      <c r="E771" s="12"/>
      <c r="F771" s="12"/>
      <c r="G771" s="29"/>
      <c r="H771" s="30"/>
    </row>
    <row r="772">
      <c r="B772" s="12">
        <v>5.0</v>
      </c>
      <c r="C772" s="12"/>
      <c r="D772" s="12"/>
      <c r="E772" s="12"/>
      <c r="F772" s="12"/>
      <c r="G772" s="29"/>
      <c r="H772" s="30"/>
    </row>
    <row r="773">
      <c r="B773" s="12">
        <v>6.0</v>
      </c>
      <c r="C773" s="12"/>
      <c r="D773" s="12"/>
      <c r="E773" s="12"/>
      <c r="F773" s="12"/>
      <c r="G773" s="10"/>
      <c r="H773" s="11"/>
    </row>
    <row r="774">
      <c r="B774" s="34"/>
    </row>
    <row r="776">
      <c r="A776" s="1"/>
      <c r="B776" s="3">
        <v>45796.0</v>
      </c>
      <c r="C776" s="4"/>
      <c r="D776" s="4"/>
      <c r="E776" s="4"/>
      <c r="F776" s="4"/>
      <c r="G776" s="4"/>
      <c r="H776" s="5"/>
    </row>
    <row r="777">
      <c r="B777" s="6" t="s">
        <v>0</v>
      </c>
      <c r="C777" s="4"/>
      <c r="D777" s="4"/>
      <c r="E777" s="4"/>
      <c r="F777" s="5"/>
      <c r="G777" s="7" t="s">
        <v>1</v>
      </c>
      <c r="H777" s="8"/>
    </row>
    <row r="778">
      <c r="B778" s="9" t="s">
        <v>2</v>
      </c>
      <c r="C778" s="9" t="s">
        <v>3</v>
      </c>
      <c r="D778" s="9" t="s">
        <v>4</v>
      </c>
      <c r="E778" s="9" t="s">
        <v>5</v>
      </c>
      <c r="F778" s="9" t="s">
        <v>6</v>
      </c>
      <c r="G778" s="10"/>
      <c r="H778" s="11"/>
    </row>
    <row r="779">
      <c r="B779" s="12">
        <v>1.0</v>
      </c>
      <c r="C779" s="13"/>
      <c r="D779" s="13"/>
      <c r="E779" s="13"/>
      <c r="F779" s="12"/>
      <c r="G779" s="14" t="s">
        <v>7</v>
      </c>
      <c r="H779" s="15">
        <f>H736 - SUMIF(F779:F788, "SR A/C - HDFC", E779:E788)-SUMIF(F805:F807, "SR A/C - HDFC", E805:E807)-SUMIF(F799:F801, "SR A/C - HDFC", E799:E801)+SUMIF(F793:F795, "SR A/C - HDFC", E793:E795)+SUMIF(F811:F816, "SR A/C - HDFC", E811:E816)</f>
        <v>3303.73</v>
      </c>
    </row>
    <row r="780">
      <c r="B780" s="12">
        <v>2.0</v>
      </c>
      <c r="C780" s="13"/>
      <c r="D780" s="13"/>
      <c r="E780" s="13"/>
      <c r="F780" s="13"/>
      <c r="G780" s="14" t="s">
        <v>8</v>
      </c>
      <c r="H780" s="15">
        <f>H737 - SUMIF(F779:F788, "DP A/C - Salary", E779:E788)-SUMIF(F805:F807, "DP A/C - Salary", E805:E807)-SUMIF(F799:F801, "DP A/C - Salary", E799:E801)+SUMIF(F793:F795, "DP A/C - Salary", E793:E795)+SUMIF(F811:F816, "DP A/C - Salary", E811:E816)</f>
        <v>5928</v>
      </c>
    </row>
    <row r="781">
      <c r="B781" s="12">
        <v>3.0</v>
      </c>
      <c r="C781" s="13"/>
      <c r="D781" s="13"/>
      <c r="E781" s="13"/>
      <c r="F781" s="12"/>
      <c r="G781" s="14" t="s">
        <v>9</v>
      </c>
      <c r="H781" s="15">
        <f>H738 - SUMIF(F779:F788, "SR CASH", E779:E788)-SUMIF(F805:F807, "SR CASH", E805:E807)-SUMIF(F799:F801, "SR CASH", E799:E801)+SUMIF(F793:F795, "SR CASH", E793:E795)+SUMIF(F811:F816, "SR CASH", E811:E816)</f>
        <v>1633</v>
      </c>
    </row>
    <row r="782">
      <c r="B782" s="12">
        <v>4.0</v>
      </c>
      <c r="C782" s="13"/>
      <c r="D782" s="13"/>
      <c r="E782" s="13"/>
      <c r="F782" s="13"/>
      <c r="G782" s="14" t="s">
        <v>10</v>
      </c>
      <c r="H782" s="15">
        <f>H739 - SUMIF(F779:F788, "DP CASH", E779:E788)-SUMIF(F805:F807, "DP CASH", E805:E807)-SUMIF(F799:F801, "DP CASH", E799:E801)+SUMIF(F793:F795, "DP CASH", E793:E795)+SUMIF(F811:F816, "DP CASH", E811:E816)</f>
        <v>839</v>
      </c>
    </row>
    <row r="783">
      <c r="B783" s="12">
        <v>5.0</v>
      </c>
      <c r="C783" s="13"/>
      <c r="D783" s="13"/>
      <c r="E783" s="13"/>
      <c r="F783" s="13"/>
      <c r="G783" s="14" t="s">
        <v>11</v>
      </c>
      <c r="H783" s="15">
        <f>H740 - SUMIF(F779:F788, "SR A/C - TDCC", E779:E788)-SUMIF(F805:F807, "SR A/C - TDCC", E805:E807)-SUMIF(F799:F801, "SR A/C - TDCC", E799:E801)+SUMIF(F793:F795, "SR A/C - TDCC", E793:E795)+SUMIF(F811:F816, "SR A/C - TDCC", E811:E816)</f>
        <v>106373.4</v>
      </c>
    </row>
    <row r="784">
      <c r="B784" s="12">
        <v>6.0</v>
      </c>
      <c r="C784" s="13"/>
      <c r="D784" s="13"/>
      <c r="E784" s="13"/>
      <c r="F784" s="13"/>
      <c r="G784" s="14" t="s">
        <v>12</v>
      </c>
      <c r="H784" s="15">
        <f>H741 - SUMIF(F779:F788, "DP A/C - IPPB", E779:E788)-SUMIF(F805:F807, "DP A/C - IPPB", E805:E807)-SUMIF(F799:F801, "DP A/C - IPPB", E799:E801)+SUMIF(F793:F795, "DP A/C - IPPB", E793:E795)+SUMIF(F811:F816, "DP A/C - IPPB", E811:E816)</f>
        <v>50</v>
      </c>
    </row>
    <row r="785">
      <c r="B785" s="12">
        <v>7.0</v>
      </c>
      <c r="C785" s="12"/>
      <c r="D785" s="12"/>
      <c r="E785" s="12"/>
      <c r="F785" s="12"/>
      <c r="G785" s="16"/>
      <c r="H785" s="5"/>
    </row>
    <row r="786">
      <c r="B786" s="12">
        <v>8.0</v>
      </c>
      <c r="C786" s="12"/>
      <c r="D786" s="12"/>
      <c r="E786" s="12"/>
      <c r="F786" s="12"/>
      <c r="G786" s="17" t="s">
        <v>13</v>
      </c>
      <c r="H786" s="5"/>
    </row>
    <row r="787">
      <c r="B787" s="12">
        <v>9.0</v>
      </c>
      <c r="C787" s="12"/>
      <c r="D787" s="12"/>
      <c r="E787" s="12"/>
      <c r="F787" s="12"/>
      <c r="G787" s="18">
        <f>E789+G744</f>
        <v>0</v>
      </c>
      <c r="H787" s="5"/>
    </row>
    <row r="788">
      <c r="B788" s="12">
        <v>10.0</v>
      </c>
      <c r="C788" s="12"/>
      <c r="D788" s="12"/>
      <c r="E788" s="12"/>
      <c r="F788" s="12"/>
      <c r="G788" s="19" t="s">
        <v>14</v>
      </c>
      <c r="H788" s="5"/>
    </row>
    <row r="789">
      <c r="B789" s="20" t="s">
        <v>15</v>
      </c>
      <c r="C789" s="4"/>
      <c r="D789" s="5"/>
      <c r="E789" s="9">
        <f>SUM(E779:E788)</f>
        <v>0</v>
      </c>
      <c r="F789" s="12"/>
      <c r="G789" s="16">
        <f>E796+G746</f>
        <v>0</v>
      </c>
      <c r="H789" s="5"/>
    </row>
    <row r="790">
      <c r="B790" s="16"/>
      <c r="C790" s="4"/>
      <c r="D790" s="4"/>
      <c r="E790" s="4"/>
      <c r="F790" s="5"/>
      <c r="G790" s="21" t="s">
        <v>16</v>
      </c>
      <c r="H790" s="5"/>
      <c r="I790" s="1"/>
    </row>
    <row r="791">
      <c r="B791" s="22" t="s">
        <v>17</v>
      </c>
      <c r="C791" s="4"/>
      <c r="D791" s="4"/>
      <c r="E791" s="4"/>
      <c r="F791" s="5"/>
      <c r="G791" s="16">
        <f>E802+G748-SUMIF(C793:C795,"Reimbursement",E793:E795)</f>
        <v>0</v>
      </c>
      <c r="H791" s="5"/>
    </row>
    <row r="792">
      <c r="B792" s="9" t="s">
        <v>2</v>
      </c>
      <c r="C792" s="23" t="s">
        <v>18</v>
      </c>
      <c r="D792" s="20" t="s">
        <v>4</v>
      </c>
      <c r="E792" s="9" t="s">
        <v>5</v>
      </c>
      <c r="F792" s="9" t="s">
        <v>6</v>
      </c>
      <c r="G792" s="24" t="s">
        <v>19</v>
      </c>
      <c r="H792" s="5"/>
    </row>
    <row r="793">
      <c r="B793" s="12">
        <v>1.0</v>
      </c>
      <c r="C793" s="28"/>
      <c r="D793" s="12"/>
      <c r="E793" s="12"/>
      <c r="F793" s="12"/>
      <c r="G793" s="26">
        <f>E808+G750</f>
        <v>0</v>
      </c>
      <c r="H793" s="5"/>
    </row>
    <row r="794">
      <c r="B794" s="12">
        <v>2.0</v>
      </c>
      <c r="C794" s="28"/>
      <c r="D794" s="12"/>
      <c r="E794" s="12"/>
      <c r="F794" s="12"/>
      <c r="G794" s="27"/>
      <c r="H794" s="8"/>
    </row>
    <row r="795">
      <c r="B795" s="12">
        <v>3.0</v>
      </c>
      <c r="C795" s="28"/>
      <c r="D795" s="12"/>
      <c r="E795" s="12"/>
      <c r="F795" s="12"/>
      <c r="G795" s="29"/>
      <c r="H795" s="30"/>
    </row>
    <row r="796">
      <c r="B796" s="20" t="s">
        <v>15</v>
      </c>
      <c r="C796" s="4"/>
      <c r="D796" s="5"/>
      <c r="E796" s="9">
        <f>SUM(E793:E795)</f>
        <v>0</v>
      </c>
      <c r="F796" s="12"/>
      <c r="G796" s="29"/>
      <c r="H796" s="30"/>
    </row>
    <row r="797">
      <c r="B797" s="31" t="s">
        <v>20</v>
      </c>
      <c r="C797" s="4"/>
      <c r="D797" s="4"/>
      <c r="E797" s="4"/>
      <c r="F797" s="5"/>
      <c r="G797" s="29"/>
      <c r="H797" s="30"/>
    </row>
    <row r="798">
      <c r="B798" s="9" t="s">
        <v>2</v>
      </c>
      <c r="C798" s="23" t="s">
        <v>21</v>
      </c>
      <c r="D798" s="20" t="s">
        <v>4</v>
      </c>
      <c r="E798" s="9" t="s">
        <v>5</v>
      </c>
      <c r="F798" s="9" t="s">
        <v>6</v>
      </c>
      <c r="G798" s="29"/>
      <c r="H798" s="30"/>
    </row>
    <row r="799">
      <c r="B799" s="12">
        <v>1.0</v>
      </c>
      <c r="C799" s="28"/>
      <c r="D799" s="12"/>
      <c r="E799" s="12"/>
      <c r="F799" s="12"/>
      <c r="G799" s="29"/>
      <c r="H799" s="30"/>
    </row>
    <row r="800">
      <c r="B800" s="12">
        <v>2.0</v>
      </c>
      <c r="C800" s="13"/>
      <c r="D800" s="12"/>
      <c r="E800" s="12"/>
      <c r="F800" s="12"/>
      <c r="G800" s="29"/>
      <c r="H800" s="30"/>
    </row>
    <row r="801">
      <c r="B801" s="12">
        <v>3.0</v>
      </c>
      <c r="C801" s="13"/>
      <c r="D801" s="12"/>
      <c r="E801" s="12"/>
      <c r="F801" s="12"/>
      <c r="G801" s="29"/>
      <c r="H801" s="30"/>
    </row>
    <row r="802">
      <c r="B802" s="20" t="s">
        <v>15</v>
      </c>
      <c r="C802" s="4"/>
      <c r="D802" s="5"/>
      <c r="E802" s="9">
        <f>SUM(E799:E801)</f>
        <v>0</v>
      </c>
      <c r="F802" s="12"/>
      <c r="G802" s="29"/>
      <c r="H802" s="30"/>
    </row>
    <row r="803">
      <c r="B803" s="32" t="s">
        <v>22</v>
      </c>
      <c r="C803" s="4"/>
      <c r="D803" s="4"/>
      <c r="E803" s="4"/>
      <c r="F803" s="5"/>
      <c r="G803" s="29"/>
      <c r="H803" s="30"/>
    </row>
    <row r="804">
      <c r="B804" s="9" t="s">
        <v>2</v>
      </c>
      <c r="C804" s="23" t="s">
        <v>23</v>
      </c>
      <c r="D804" s="20" t="s">
        <v>4</v>
      </c>
      <c r="E804" s="9" t="s">
        <v>5</v>
      </c>
      <c r="F804" s="9" t="s">
        <v>6</v>
      </c>
      <c r="G804" s="29"/>
      <c r="H804" s="30"/>
    </row>
    <row r="805">
      <c r="B805" s="12">
        <v>1.0</v>
      </c>
      <c r="C805" s="28"/>
      <c r="D805" s="12"/>
      <c r="E805" s="12"/>
      <c r="F805" s="12"/>
      <c r="G805" s="29"/>
      <c r="H805" s="30"/>
    </row>
    <row r="806">
      <c r="B806" s="12">
        <v>2.0</v>
      </c>
      <c r="C806" s="13"/>
      <c r="D806" s="12"/>
      <c r="E806" s="12"/>
      <c r="F806" s="12"/>
      <c r="G806" s="29"/>
      <c r="H806" s="30"/>
    </row>
    <row r="807">
      <c r="B807" s="12">
        <v>3.0</v>
      </c>
      <c r="C807" s="13"/>
      <c r="D807" s="12"/>
      <c r="E807" s="12"/>
      <c r="F807" s="12"/>
      <c r="G807" s="29"/>
      <c r="H807" s="30"/>
    </row>
    <row r="808">
      <c r="B808" s="20" t="s">
        <v>15</v>
      </c>
      <c r="C808" s="4"/>
      <c r="D808" s="5"/>
      <c r="E808" s="9">
        <f>SUM(E805:E807)</f>
        <v>0</v>
      </c>
      <c r="F808" s="12"/>
      <c r="G808" s="29"/>
      <c r="H808" s="30"/>
    </row>
    <row r="809">
      <c r="B809" s="32" t="s">
        <v>24</v>
      </c>
      <c r="C809" s="4"/>
      <c r="D809" s="4"/>
      <c r="E809" s="4"/>
      <c r="F809" s="5"/>
      <c r="G809" s="29"/>
      <c r="H809" s="30"/>
    </row>
    <row r="810">
      <c r="B810" s="9" t="s">
        <v>2</v>
      </c>
      <c r="C810" s="33" t="s">
        <v>25</v>
      </c>
      <c r="D810" s="33" t="s">
        <v>26</v>
      </c>
      <c r="E810" s="9" t="s">
        <v>5</v>
      </c>
      <c r="F810" s="9" t="s">
        <v>6</v>
      </c>
      <c r="G810" s="29"/>
      <c r="H810" s="30"/>
    </row>
    <row r="811">
      <c r="B811" s="12">
        <v>1.0</v>
      </c>
      <c r="C811" s="13"/>
      <c r="D811" s="13"/>
      <c r="E811" s="12"/>
      <c r="F811" s="12"/>
      <c r="G811" s="29"/>
      <c r="H811" s="30"/>
    </row>
    <row r="812">
      <c r="B812" s="12">
        <v>2.0</v>
      </c>
      <c r="C812" s="13"/>
      <c r="D812" s="13"/>
      <c r="E812" s="12"/>
      <c r="F812" s="12"/>
      <c r="G812" s="29"/>
      <c r="H812" s="30"/>
    </row>
    <row r="813">
      <c r="B813" s="12">
        <v>3.0</v>
      </c>
      <c r="C813" s="12"/>
      <c r="D813" s="12"/>
      <c r="E813" s="12"/>
      <c r="F813" s="12"/>
      <c r="G813" s="29"/>
      <c r="H813" s="30"/>
    </row>
    <row r="814">
      <c r="B814" s="12">
        <v>4.0</v>
      </c>
      <c r="C814" s="12"/>
      <c r="D814" s="12"/>
      <c r="E814" s="12"/>
      <c r="F814" s="12"/>
      <c r="G814" s="29"/>
      <c r="H814" s="30"/>
    </row>
    <row r="815">
      <c r="B815" s="12">
        <v>5.0</v>
      </c>
      <c r="C815" s="12"/>
      <c r="D815" s="12"/>
      <c r="E815" s="12"/>
      <c r="F815" s="12"/>
      <c r="G815" s="29"/>
      <c r="H815" s="30"/>
    </row>
    <row r="816">
      <c r="B816" s="12">
        <v>6.0</v>
      </c>
      <c r="C816" s="12"/>
      <c r="D816" s="12"/>
      <c r="E816" s="12"/>
      <c r="F816" s="12"/>
      <c r="G816" s="10"/>
      <c r="H816" s="11"/>
    </row>
    <row r="817">
      <c r="B817" s="34"/>
    </row>
    <row r="819">
      <c r="A819" s="1"/>
      <c r="B819" s="3">
        <v>45797.0</v>
      </c>
      <c r="C819" s="4"/>
      <c r="D819" s="4"/>
      <c r="E819" s="4"/>
      <c r="F819" s="4"/>
      <c r="G819" s="4"/>
      <c r="H819" s="5"/>
    </row>
    <row r="820">
      <c r="B820" s="6" t="s">
        <v>0</v>
      </c>
      <c r="C820" s="4"/>
      <c r="D820" s="4"/>
      <c r="E820" s="4"/>
      <c r="F820" s="5"/>
      <c r="G820" s="7" t="s">
        <v>1</v>
      </c>
      <c r="H820" s="8"/>
    </row>
    <row r="821">
      <c r="B821" s="9" t="s">
        <v>2</v>
      </c>
      <c r="C821" s="9" t="s">
        <v>3</v>
      </c>
      <c r="D821" s="9" t="s">
        <v>4</v>
      </c>
      <c r="E821" s="9" t="s">
        <v>5</v>
      </c>
      <c r="F821" s="9" t="s">
        <v>6</v>
      </c>
      <c r="G821" s="10"/>
      <c r="H821" s="11"/>
    </row>
    <row r="822">
      <c r="B822" s="12">
        <v>1.0</v>
      </c>
      <c r="C822" s="13"/>
      <c r="D822" s="13"/>
      <c r="E822" s="13"/>
      <c r="F822" s="12"/>
      <c r="G822" s="14" t="s">
        <v>7</v>
      </c>
      <c r="H822" s="15">
        <f>H779 - SUMIF(F822:F831, "SR A/C - HDFC", E822:E831)-SUMIF(F848:F850, "SR A/C - HDFC", E848:E850)-SUMIF(F842:F844, "SR A/C - HDFC", E842:E844)+SUMIF(F836:F838, "SR A/C - HDFC", E836:E838)+SUMIF(F854:F859, "SR A/C - HDFC", E854:E859)</f>
        <v>3303.73</v>
      </c>
    </row>
    <row r="823">
      <c r="B823" s="12">
        <v>2.0</v>
      </c>
      <c r="C823" s="12"/>
      <c r="D823" s="12"/>
      <c r="E823" s="12"/>
      <c r="F823" s="12"/>
      <c r="G823" s="14" t="s">
        <v>8</v>
      </c>
      <c r="H823" s="15">
        <f>H780 - SUMIF(F822:F831, "DP A/C - Salary", E822:E831)-SUMIF(F848:F850, "DP A/C - Salary", E848:E850)-SUMIF(F842:F844, "DP A/C - Salary", E842:E844)+SUMIF(F836:F838, "DP A/C - Salary", E836:E838)+SUMIF(F854:F859, "DP A/C - Salary", E854:E859)</f>
        <v>5928</v>
      </c>
    </row>
    <row r="824">
      <c r="B824" s="12">
        <v>3.0</v>
      </c>
      <c r="C824" s="12"/>
      <c r="D824" s="12"/>
      <c r="E824" s="12"/>
      <c r="F824" s="12"/>
      <c r="G824" s="14" t="s">
        <v>9</v>
      </c>
      <c r="H824" s="15">
        <f>H781 - SUMIF(F822:F831, "SR CASH", E822:E831)-SUMIF(F848:F850, "SR CASH", E848:E850)-SUMIF(F842:F844, "SR CASH", E842:E844)+SUMIF(F836:F838, "SR CASH", E836:E838)+SUMIF(F854:F859, "SR CASH", E854:E859)</f>
        <v>1633</v>
      </c>
    </row>
    <row r="825">
      <c r="B825" s="12">
        <v>4.0</v>
      </c>
      <c r="C825" s="12"/>
      <c r="D825" s="12"/>
      <c r="E825" s="12"/>
      <c r="F825" s="12"/>
      <c r="G825" s="14" t="s">
        <v>10</v>
      </c>
      <c r="H825" s="15">
        <f>H782 - SUMIF(F822:F831, "DP CASH", E822:E831)-SUMIF(F848:F850, "DP CASH", E848:E850)-SUMIF(F842:F844, "DP CASH", E842:E844)+SUMIF(F836:F838, "DP CASH", E836:E838)+SUMIF(F854:F859, "DP CASH", E854:E859)</f>
        <v>839</v>
      </c>
    </row>
    <row r="826">
      <c r="B826" s="12">
        <v>5.0</v>
      </c>
      <c r="C826" s="12"/>
      <c r="D826" s="12"/>
      <c r="E826" s="12"/>
      <c r="F826" s="12"/>
      <c r="G826" s="14" t="s">
        <v>11</v>
      </c>
      <c r="H826" s="15">
        <f>H783 - SUMIF(F822:F831, "SR A/C - TDCC", E822:E831)-SUMIF(F848:F850, "SR A/C - TDCC", E848:E850)-SUMIF(F842:F844, "SR A/C - TDCC", E842:E844)+SUMIF(F836:F838, "SR A/C - TDCC", E836:E838)+SUMIF(F854:F859, "SR A/C - TDCC", E854:E859)</f>
        <v>106373.4</v>
      </c>
    </row>
    <row r="827">
      <c r="B827" s="12">
        <v>6.0</v>
      </c>
      <c r="C827" s="12"/>
      <c r="D827" s="12"/>
      <c r="E827" s="12"/>
      <c r="F827" s="12"/>
      <c r="G827" s="14" t="s">
        <v>12</v>
      </c>
      <c r="H827" s="15">
        <f>H784 - SUMIF(F822:F831, "DP A/C - IPPB", E822:E831)-SUMIF(F848:F850, "DP A/C - IPPB", E848:E850)-SUMIF(F842:F844, "DP A/C - IPPB", E842:E844)+SUMIF(F836:F838, "DP A/C - IPPB", E836:E838)+SUMIF(F854:F859, "DP A/C - IPPB", E854:E859)</f>
        <v>50</v>
      </c>
    </row>
    <row r="828">
      <c r="B828" s="12">
        <v>7.0</v>
      </c>
      <c r="C828" s="12"/>
      <c r="D828" s="12"/>
      <c r="E828" s="12"/>
      <c r="F828" s="12"/>
      <c r="G828" s="16"/>
      <c r="H828" s="5"/>
    </row>
    <row r="829">
      <c r="B829" s="12">
        <v>8.0</v>
      </c>
      <c r="C829" s="12"/>
      <c r="D829" s="12"/>
      <c r="E829" s="12"/>
      <c r="F829" s="12"/>
      <c r="G829" s="17" t="s">
        <v>13</v>
      </c>
      <c r="H829" s="5"/>
    </row>
    <row r="830">
      <c r="B830" s="12">
        <v>9.0</v>
      </c>
      <c r="C830" s="12"/>
      <c r="D830" s="12"/>
      <c r="E830" s="12"/>
      <c r="F830" s="12"/>
      <c r="G830" s="18">
        <f>E832+G787</f>
        <v>0</v>
      </c>
      <c r="H830" s="5"/>
    </row>
    <row r="831">
      <c r="B831" s="12">
        <v>10.0</v>
      </c>
      <c r="C831" s="12"/>
      <c r="D831" s="12"/>
      <c r="E831" s="12"/>
      <c r="F831" s="12"/>
      <c r="G831" s="19" t="s">
        <v>14</v>
      </c>
      <c r="H831" s="5"/>
    </row>
    <row r="832">
      <c r="B832" s="20" t="s">
        <v>15</v>
      </c>
      <c r="C832" s="4"/>
      <c r="D832" s="5"/>
      <c r="E832" s="9">
        <f>SUM(E822:E831)</f>
        <v>0</v>
      </c>
      <c r="F832" s="12"/>
      <c r="G832" s="16">
        <f>E839+G789</f>
        <v>0</v>
      </c>
      <c r="H832" s="5"/>
    </row>
    <row r="833">
      <c r="B833" s="16"/>
      <c r="C833" s="4"/>
      <c r="D833" s="4"/>
      <c r="E833" s="4"/>
      <c r="F833" s="5"/>
      <c r="G833" s="21" t="s">
        <v>16</v>
      </c>
      <c r="H833" s="5"/>
      <c r="I833" s="1"/>
    </row>
    <row r="834">
      <c r="B834" s="22" t="s">
        <v>17</v>
      </c>
      <c r="C834" s="4"/>
      <c r="D834" s="4"/>
      <c r="E834" s="4"/>
      <c r="F834" s="5"/>
      <c r="G834" s="16">
        <f>E845+G791-SUMIF(C836:C838,"Reimbursement",E836:E838)</f>
        <v>0</v>
      </c>
      <c r="H834" s="5"/>
    </row>
    <row r="835">
      <c r="B835" s="9" t="s">
        <v>2</v>
      </c>
      <c r="C835" s="23" t="s">
        <v>18</v>
      </c>
      <c r="D835" s="20" t="s">
        <v>4</v>
      </c>
      <c r="E835" s="9" t="s">
        <v>5</v>
      </c>
      <c r="F835" s="9" t="s">
        <v>6</v>
      </c>
      <c r="G835" s="24" t="s">
        <v>19</v>
      </c>
      <c r="H835" s="5"/>
    </row>
    <row r="836">
      <c r="B836" s="12">
        <v>1.0</v>
      </c>
      <c r="C836" s="28"/>
      <c r="D836" s="12"/>
      <c r="E836" s="12"/>
      <c r="F836" s="12"/>
      <c r="G836" s="26">
        <f>E851+G793</f>
        <v>0</v>
      </c>
      <c r="H836" s="5"/>
    </row>
    <row r="837">
      <c r="B837" s="12">
        <v>2.0</v>
      </c>
      <c r="C837" s="28"/>
      <c r="D837" s="12"/>
      <c r="E837" s="12"/>
      <c r="F837" s="12"/>
      <c r="G837" s="27"/>
      <c r="H837" s="8"/>
    </row>
    <row r="838">
      <c r="B838" s="12">
        <v>3.0</v>
      </c>
      <c r="C838" s="28"/>
      <c r="D838" s="12"/>
      <c r="E838" s="12"/>
      <c r="F838" s="12"/>
      <c r="G838" s="29"/>
      <c r="H838" s="30"/>
    </row>
    <row r="839">
      <c r="B839" s="20" t="s">
        <v>15</v>
      </c>
      <c r="C839" s="4"/>
      <c r="D839" s="5"/>
      <c r="E839" s="9">
        <f>SUM(E836:E838)</f>
        <v>0</v>
      </c>
      <c r="F839" s="12"/>
      <c r="G839" s="29"/>
      <c r="H839" s="30"/>
    </row>
    <row r="840">
      <c r="B840" s="31" t="s">
        <v>20</v>
      </c>
      <c r="C840" s="4"/>
      <c r="D840" s="4"/>
      <c r="E840" s="4"/>
      <c r="F840" s="5"/>
      <c r="G840" s="29"/>
      <c r="H840" s="30"/>
    </row>
    <row r="841">
      <c r="B841" s="9" t="s">
        <v>2</v>
      </c>
      <c r="C841" s="23" t="s">
        <v>21</v>
      </c>
      <c r="D841" s="20" t="s">
        <v>4</v>
      </c>
      <c r="E841" s="9" t="s">
        <v>5</v>
      </c>
      <c r="F841" s="9" t="s">
        <v>6</v>
      </c>
      <c r="G841" s="29"/>
      <c r="H841" s="30"/>
    </row>
    <row r="842">
      <c r="B842" s="12">
        <v>1.0</v>
      </c>
      <c r="C842" s="28"/>
      <c r="D842" s="12"/>
      <c r="E842" s="12"/>
      <c r="F842" s="12"/>
      <c r="G842" s="29"/>
      <c r="H842" s="30"/>
    </row>
    <row r="843">
      <c r="B843" s="12">
        <v>2.0</v>
      </c>
      <c r="C843" s="13"/>
      <c r="D843" s="12"/>
      <c r="E843" s="12"/>
      <c r="F843" s="12"/>
      <c r="G843" s="29"/>
      <c r="H843" s="30"/>
    </row>
    <row r="844">
      <c r="B844" s="12">
        <v>3.0</v>
      </c>
      <c r="C844" s="13"/>
      <c r="D844" s="12"/>
      <c r="E844" s="12"/>
      <c r="F844" s="12"/>
      <c r="G844" s="29"/>
      <c r="H844" s="30"/>
    </row>
    <row r="845">
      <c r="B845" s="20" t="s">
        <v>15</v>
      </c>
      <c r="C845" s="4"/>
      <c r="D845" s="5"/>
      <c r="E845" s="9">
        <f>SUM(E842:E844)</f>
        <v>0</v>
      </c>
      <c r="F845" s="12"/>
      <c r="G845" s="29"/>
      <c r="H845" s="30"/>
    </row>
    <row r="846">
      <c r="B846" s="32" t="s">
        <v>22</v>
      </c>
      <c r="C846" s="4"/>
      <c r="D846" s="4"/>
      <c r="E846" s="4"/>
      <c r="F846" s="5"/>
      <c r="G846" s="29"/>
      <c r="H846" s="30"/>
    </row>
    <row r="847">
      <c r="B847" s="9" t="s">
        <v>2</v>
      </c>
      <c r="C847" s="23" t="s">
        <v>23</v>
      </c>
      <c r="D847" s="20" t="s">
        <v>4</v>
      </c>
      <c r="E847" s="9" t="s">
        <v>5</v>
      </c>
      <c r="F847" s="9" t="s">
        <v>6</v>
      </c>
      <c r="G847" s="29"/>
      <c r="H847" s="30"/>
    </row>
    <row r="848">
      <c r="B848" s="12">
        <v>1.0</v>
      </c>
      <c r="C848" s="28"/>
      <c r="D848" s="12"/>
      <c r="E848" s="12"/>
      <c r="F848" s="12"/>
      <c r="G848" s="29"/>
      <c r="H848" s="30"/>
    </row>
    <row r="849">
      <c r="B849" s="12">
        <v>2.0</v>
      </c>
      <c r="C849" s="13"/>
      <c r="D849" s="12"/>
      <c r="E849" s="12"/>
      <c r="F849" s="12"/>
      <c r="G849" s="29"/>
      <c r="H849" s="30"/>
    </row>
    <row r="850">
      <c r="B850" s="12">
        <v>3.0</v>
      </c>
      <c r="C850" s="13"/>
      <c r="D850" s="12"/>
      <c r="E850" s="12"/>
      <c r="F850" s="12"/>
      <c r="G850" s="29"/>
      <c r="H850" s="30"/>
    </row>
    <row r="851">
      <c r="B851" s="20" t="s">
        <v>15</v>
      </c>
      <c r="C851" s="4"/>
      <c r="D851" s="5"/>
      <c r="E851" s="9">
        <f>SUM(E848:E850)</f>
        <v>0</v>
      </c>
      <c r="F851" s="12"/>
      <c r="G851" s="29"/>
      <c r="H851" s="30"/>
    </row>
    <row r="852">
      <c r="B852" s="32" t="s">
        <v>24</v>
      </c>
      <c r="C852" s="4"/>
      <c r="D852" s="4"/>
      <c r="E852" s="4"/>
      <c r="F852" s="5"/>
      <c r="G852" s="29"/>
      <c r="H852" s="30"/>
    </row>
    <row r="853">
      <c r="B853" s="9" t="s">
        <v>2</v>
      </c>
      <c r="C853" s="33" t="s">
        <v>25</v>
      </c>
      <c r="D853" s="33" t="s">
        <v>26</v>
      </c>
      <c r="E853" s="9" t="s">
        <v>5</v>
      </c>
      <c r="F853" s="9" t="s">
        <v>6</v>
      </c>
      <c r="G853" s="29"/>
      <c r="H853" s="30"/>
    </row>
    <row r="854">
      <c r="B854" s="12">
        <v>1.0</v>
      </c>
      <c r="C854" s="13"/>
      <c r="D854" s="13"/>
      <c r="E854" s="12"/>
      <c r="F854" s="12"/>
      <c r="G854" s="29"/>
      <c r="H854" s="30"/>
    </row>
    <row r="855">
      <c r="B855" s="12">
        <v>2.0</v>
      </c>
      <c r="C855" s="13"/>
      <c r="D855" s="13"/>
      <c r="E855" s="12"/>
      <c r="F855" s="12"/>
      <c r="G855" s="29"/>
      <c r="H855" s="30"/>
    </row>
    <row r="856">
      <c r="B856" s="12">
        <v>3.0</v>
      </c>
      <c r="C856" s="12"/>
      <c r="D856" s="12"/>
      <c r="E856" s="12"/>
      <c r="F856" s="12"/>
      <c r="G856" s="29"/>
      <c r="H856" s="30"/>
    </row>
    <row r="857">
      <c r="B857" s="12">
        <v>4.0</v>
      </c>
      <c r="C857" s="12"/>
      <c r="D857" s="12"/>
      <c r="E857" s="12"/>
      <c r="F857" s="12"/>
      <c r="G857" s="29"/>
      <c r="H857" s="30"/>
    </row>
    <row r="858">
      <c r="B858" s="12">
        <v>5.0</v>
      </c>
      <c r="C858" s="12"/>
      <c r="D858" s="12"/>
      <c r="E858" s="12"/>
      <c r="F858" s="12"/>
      <c r="G858" s="29"/>
      <c r="H858" s="30"/>
    </row>
    <row r="859">
      <c r="B859" s="12">
        <v>6.0</v>
      </c>
      <c r="C859" s="12"/>
      <c r="D859" s="12"/>
      <c r="E859" s="12"/>
      <c r="F859" s="12"/>
      <c r="G859" s="10"/>
      <c r="H859" s="11"/>
    </row>
    <row r="860">
      <c r="B860" s="34"/>
    </row>
    <row r="862">
      <c r="A862" s="1"/>
      <c r="B862" s="3">
        <v>45798.0</v>
      </c>
      <c r="C862" s="4"/>
      <c r="D862" s="4"/>
      <c r="E862" s="4"/>
      <c r="F862" s="4"/>
      <c r="G862" s="4"/>
      <c r="H862" s="5"/>
    </row>
    <row r="863">
      <c r="B863" s="6" t="s">
        <v>0</v>
      </c>
      <c r="C863" s="4"/>
      <c r="D863" s="4"/>
      <c r="E863" s="4"/>
      <c r="F863" s="5"/>
      <c r="G863" s="7" t="s">
        <v>1</v>
      </c>
      <c r="H863" s="8"/>
    </row>
    <row r="864">
      <c r="B864" s="9" t="s">
        <v>2</v>
      </c>
      <c r="C864" s="9" t="s">
        <v>3</v>
      </c>
      <c r="D864" s="9" t="s">
        <v>4</v>
      </c>
      <c r="E864" s="9" t="s">
        <v>5</v>
      </c>
      <c r="F864" s="9" t="s">
        <v>6</v>
      </c>
      <c r="G864" s="10"/>
      <c r="H864" s="11"/>
    </row>
    <row r="865">
      <c r="B865" s="12">
        <v>1.0</v>
      </c>
      <c r="C865" s="13"/>
      <c r="D865" s="13"/>
      <c r="E865" s="13"/>
      <c r="F865" s="12"/>
      <c r="G865" s="14" t="s">
        <v>7</v>
      </c>
      <c r="H865" s="15">
        <f>H822 - SUMIF(F865:F874, "SR A/C - HDFC", E865:E874)-SUMIF(F891:F893, "SR A/C - HDFC", E891:E893)-SUMIF(F885:F887, "SR A/C - HDFC", E885:E887)+SUMIF(F879:F881, "SR A/C - HDFC", E879:E881)+SUMIF(F897:F902, "SR A/C - HDFC", E897:E902)</f>
        <v>3303.73</v>
      </c>
    </row>
    <row r="866">
      <c r="B866" s="12">
        <v>2.0</v>
      </c>
      <c r="C866" s="13"/>
      <c r="D866" s="13"/>
      <c r="E866" s="13"/>
      <c r="F866" s="13"/>
      <c r="G866" s="14" t="s">
        <v>8</v>
      </c>
      <c r="H866" s="15">
        <f>H823 - SUMIF(F865:F874, "DP A/C - Salary", E865:E874)-SUMIF(F891:F893, "DP A/C - Salary", E891:E893)-SUMIF(F885:F887, "DP A/C - Salary", E885:E887)+SUMIF(F879:F881, "DP A/C - Salary", E879:E881)+SUMIF(F897:F902, "DP A/C - Salary", E897:E902)</f>
        <v>5928</v>
      </c>
    </row>
    <row r="867">
      <c r="B867" s="12">
        <v>3.0</v>
      </c>
      <c r="C867" s="13"/>
      <c r="D867" s="13"/>
      <c r="E867" s="13"/>
      <c r="F867" s="12"/>
      <c r="G867" s="14" t="s">
        <v>9</v>
      </c>
      <c r="H867" s="15">
        <f>H824 - SUMIF(F865:F874, "SR CASH", E865:E874)-SUMIF(F891:F893, "SR CASH", E891:E893)-SUMIF(F885:F887, "SR CASH", E885:E887)+SUMIF(F879:F881, "SR CASH", E879:E881)+SUMIF(F897:F902, "SR CASH", E897:E902)</f>
        <v>1633</v>
      </c>
    </row>
    <row r="868">
      <c r="B868" s="12">
        <v>4.0</v>
      </c>
      <c r="C868" s="12"/>
      <c r="D868" s="12"/>
      <c r="E868" s="12"/>
      <c r="F868" s="12"/>
      <c r="G868" s="14" t="s">
        <v>10</v>
      </c>
      <c r="H868" s="15">
        <f>H825 - SUMIF(F865:F874, "DP CASH", E865:E874)-SUMIF(F891:F893, "DP CASH", E891:E893)-SUMIF(F885:F887, "DP CASH", E885:E887)+SUMIF(F879:F881, "DP CASH", E879:E881)+SUMIF(F897:F902, "DP CASH", E897:E902)</f>
        <v>839</v>
      </c>
    </row>
    <row r="869">
      <c r="B869" s="12">
        <v>5.0</v>
      </c>
      <c r="C869" s="12"/>
      <c r="D869" s="12"/>
      <c r="E869" s="12"/>
      <c r="F869" s="12"/>
      <c r="G869" s="14" t="s">
        <v>11</v>
      </c>
      <c r="H869" s="15">
        <f>H826 - SUMIF(F865:F874, "SR A/C - TDCC", E865:E874)-SUMIF(F891:F893, "SR A/C - TDCC", E891:E893)-SUMIF(F885:F887, "SR A/C - TDCC", E885:E887)+SUMIF(F879:F881, "SR A/C - TDCC", E879:E881)+SUMIF(F897:F902, "SR A/C - TDCC", E897:E902)</f>
        <v>106373.4</v>
      </c>
    </row>
    <row r="870">
      <c r="B870" s="12">
        <v>6.0</v>
      </c>
      <c r="C870" s="12"/>
      <c r="D870" s="12"/>
      <c r="E870" s="12"/>
      <c r="F870" s="12"/>
      <c r="G870" s="14" t="s">
        <v>12</v>
      </c>
      <c r="H870" s="15">
        <f>H827 - SUMIF(F865:F874, "DP A/C - IPPB", E865:E874)-SUMIF(F891:F893, "DP A/C - IPPB", E891:E893)-SUMIF(F885:F887, "DP A/C - IPPB", E885:E887)+SUMIF(F879:F881, "DP A/C - IPPB", E879:E881)+SUMIF(F897:F902, "DP A/C - IPPB", E897:E902)</f>
        <v>50</v>
      </c>
    </row>
    <row r="871">
      <c r="B871" s="12">
        <v>7.0</v>
      </c>
      <c r="C871" s="12"/>
      <c r="D871" s="12"/>
      <c r="E871" s="12"/>
      <c r="F871" s="12"/>
      <c r="G871" s="16"/>
      <c r="H871" s="5"/>
    </row>
    <row r="872">
      <c r="B872" s="12">
        <v>8.0</v>
      </c>
      <c r="C872" s="12"/>
      <c r="D872" s="12"/>
      <c r="E872" s="12"/>
      <c r="F872" s="12"/>
      <c r="G872" s="17" t="s">
        <v>13</v>
      </c>
      <c r="H872" s="5"/>
    </row>
    <row r="873">
      <c r="B873" s="12">
        <v>9.0</v>
      </c>
      <c r="C873" s="12"/>
      <c r="D873" s="12"/>
      <c r="E873" s="12"/>
      <c r="F873" s="12"/>
      <c r="G873" s="18">
        <f>E875+G830</f>
        <v>0</v>
      </c>
      <c r="H873" s="5"/>
    </row>
    <row r="874">
      <c r="B874" s="12">
        <v>10.0</v>
      </c>
      <c r="C874" s="12"/>
      <c r="D874" s="13"/>
      <c r="E874" s="13"/>
      <c r="F874" s="13"/>
      <c r="G874" s="19" t="s">
        <v>14</v>
      </c>
      <c r="H874" s="5"/>
    </row>
    <row r="875">
      <c r="B875" s="20" t="s">
        <v>15</v>
      </c>
      <c r="C875" s="4"/>
      <c r="D875" s="5"/>
      <c r="E875" s="9">
        <f>SUM(E865:E874)</f>
        <v>0</v>
      </c>
      <c r="F875" s="12"/>
      <c r="G875" s="16">
        <f>E882+G832</f>
        <v>0</v>
      </c>
      <c r="H875" s="5"/>
    </row>
    <row r="876">
      <c r="B876" s="16"/>
      <c r="C876" s="4"/>
      <c r="D876" s="4"/>
      <c r="E876" s="4"/>
      <c r="F876" s="5"/>
      <c r="G876" s="21" t="s">
        <v>16</v>
      </c>
      <c r="H876" s="5"/>
      <c r="I876" s="1"/>
    </row>
    <row r="877">
      <c r="B877" s="22" t="s">
        <v>17</v>
      </c>
      <c r="C877" s="4"/>
      <c r="D877" s="4"/>
      <c r="E877" s="4"/>
      <c r="F877" s="5"/>
      <c r="G877" s="16">
        <f>E888+G834-SUMIF(C879:C881,"Reimbursement",E879:E881)</f>
        <v>0</v>
      </c>
      <c r="H877" s="5"/>
    </row>
    <row r="878">
      <c r="B878" s="9" t="s">
        <v>2</v>
      </c>
      <c r="C878" s="23" t="s">
        <v>18</v>
      </c>
      <c r="D878" s="20" t="s">
        <v>4</v>
      </c>
      <c r="E878" s="9" t="s">
        <v>5</v>
      </c>
      <c r="F878" s="9" t="s">
        <v>6</v>
      </c>
      <c r="G878" s="24" t="s">
        <v>19</v>
      </c>
      <c r="H878" s="5"/>
    </row>
    <row r="879">
      <c r="B879" s="12">
        <v>1.0</v>
      </c>
      <c r="C879" s="25"/>
      <c r="D879" s="13"/>
      <c r="E879" s="13"/>
      <c r="F879" s="13"/>
      <c r="G879" s="26">
        <f>E894+G836</f>
        <v>0</v>
      </c>
      <c r="H879" s="5"/>
    </row>
    <row r="880">
      <c r="B880" s="12">
        <v>2.0</v>
      </c>
      <c r="C880" s="28"/>
      <c r="D880" s="12"/>
      <c r="E880" s="12"/>
      <c r="F880" s="12"/>
      <c r="G880" s="27"/>
      <c r="H880" s="8"/>
    </row>
    <row r="881">
      <c r="B881" s="12">
        <v>3.0</v>
      </c>
      <c r="C881" s="28"/>
      <c r="D881" s="12"/>
      <c r="E881" s="12"/>
      <c r="F881" s="12"/>
      <c r="G881" s="29"/>
      <c r="H881" s="30"/>
    </row>
    <row r="882">
      <c r="B882" s="20" t="s">
        <v>15</v>
      </c>
      <c r="C882" s="4"/>
      <c r="D882" s="5"/>
      <c r="E882" s="9">
        <f>SUM(E879:E881)</f>
        <v>0</v>
      </c>
      <c r="F882" s="12"/>
      <c r="G882" s="29"/>
      <c r="H882" s="30"/>
    </row>
    <row r="883">
      <c r="B883" s="31" t="s">
        <v>20</v>
      </c>
      <c r="C883" s="4"/>
      <c r="D883" s="4"/>
      <c r="E883" s="4"/>
      <c r="F883" s="5"/>
      <c r="G883" s="29"/>
      <c r="H883" s="30"/>
    </row>
    <row r="884">
      <c r="B884" s="9" t="s">
        <v>2</v>
      </c>
      <c r="C884" s="23" t="s">
        <v>21</v>
      </c>
      <c r="D884" s="20" t="s">
        <v>4</v>
      </c>
      <c r="E884" s="9" t="s">
        <v>5</v>
      </c>
      <c r="F884" s="9" t="s">
        <v>6</v>
      </c>
      <c r="G884" s="29"/>
      <c r="H884" s="30"/>
    </row>
    <row r="885">
      <c r="B885" s="12">
        <v>1.0</v>
      </c>
      <c r="C885" s="28"/>
      <c r="D885" s="12"/>
      <c r="E885" s="12"/>
      <c r="F885" s="12"/>
      <c r="G885" s="29"/>
      <c r="H885" s="30"/>
    </row>
    <row r="886">
      <c r="B886" s="12">
        <v>2.0</v>
      </c>
      <c r="C886" s="13"/>
      <c r="D886" s="12"/>
      <c r="E886" s="12"/>
      <c r="F886" s="12"/>
      <c r="G886" s="29"/>
      <c r="H886" s="30"/>
    </row>
    <row r="887">
      <c r="B887" s="12">
        <v>3.0</v>
      </c>
      <c r="C887" s="13"/>
      <c r="D887" s="12"/>
      <c r="E887" s="12"/>
      <c r="F887" s="12"/>
      <c r="G887" s="29"/>
      <c r="H887" s="30"/>
    </row>
    <row r="888">
      <c r="B888" s="20" t="s">
        <v>15</v>
      </c>
      <c r="C888" s="4"/>
      <c r="D888" s="5"/>
      <c r="E888" s="9">
        <f>SUM(E885:E887)</f>
        <v>0</v>
      </c>
      <c r="F888" s="12"/>
      <c r="G888" s="29"/>
      <c r="H888" s="30"/>
    </row>
    <row r="889">
      <c r="B889" s="32" t="s">
        <v>22</v>
      </c>
      <c r="C889" s="4"/>
      <c r="D889" s="4"/>
      <c r="E889" s="4"/>
      <c r="F889" s="5"/>
      <c r="G889" s="29"/>
      <c r="H889" s="30"/>
    </row>
    <row r="890">
      <c r="B890" s="9" t="s">
        <v>2</v>
      </c>
      <c r="C890" s="23" t="s">
        <v>23</v>
      </c>
      <c r="D890" s="20" t="s">
        <v>4</v>
      </c>
      <c r="E890" s="9" t="s">
        <v>5</v>
      </c>
      <c r="F890" s="9" t="s">
        <v>6</v>
      </c>
      <c r="G890" s="29"/>
      <c r="H890" s="30"/>
    </row>
    <row r="891">
      <c r="B891" s="12">
        <v>1.0</v>
      </c>
      <c r="C891" s="28"/>
      <c r="D891" s="12"/>
      <c r="E891" s="12"/>
      <c r="F891" s="12"/>
      <c r="G891" s="29"/>
      <c r="H891" s="30"/>
    </row>
    <row r="892">
      <c r="B892" s="12">
        <v>2.0</v>
      </c>
      <c r="C892" s="13"/>
      <c r="D892" s="12"/>
      <c r="E892" s="12"/>
      <c r="F892" s="12"/>
      <c r="G892" s="29"/>
      <c r="H892" s="30"/>
    </row>
    <row r="893">
      <c r="B893" s="12">
        <v>3.0</v>
      </c>
      <c r="C893" s="13"/>
      <c r="D893" s="12"/>
      <c r="E893" s="12"/>
      <c r="F893" s="12"/>
      <c r="G893" s="29"/>
      <c r="H893" s="30"/>
    </row>
    <row r="894">
      <c r="B894" s="20" t="s">
        <v>15</v>
      </c>
      <c r="C894" s="4"/>
      <c r="D894" s="5"/>
      <c r="E894" s="9">
        <f>SUM(E891:E893)</f>
        <v>0</v>
      </c>
      <c r="F894" s="12"/>
      <c r="G894" s="29"/>
      <c r="H894" s="30"/>
    </row>
    <row r="895">
      <c r="B895" s="32" t="s">
        <v>24</v>
      </c>
      <c r="C895" s="4"/>
      <c r="D895" s="4"/>
      <c r="E895" s="4"/>
      <c r="F895" s="5"/>
      <c r="G895" s="29"/>
      <c r="H895" s="30"/>
    </row>
    <row r="896">
      <c r="B896" s="9" t="s">
        <v>2</v>
      </c>
      <c r="C896" s="33" t="s">
        <v>25</v>
      </c>
      <c r="D896" s="33" t="s">
        <v>26</v>
      </c>
      <c r="E896" s="9" t="s">
        <v>5</v>
      </c>
      <c r="F896" s="9" t="s">
        <v>6</v>
      </c>
      <c r="G896" s="29"/>
      <c r="H896" s="30"/>
    </row>
    <row r="897">
      <c r="B897" s="12">
        <v>1.0</v>
      </c>
      <c r="C897" s="13"/>
      <c r="D897" s="13"/>
      <c r="E897" s="12"/>
      <c r="F897" s="12"/>
      <c r="G897" s="29"/>
      <c r="H897" s="30"/>
    </row>
    <row r="898">
      <c r="B898" s="12">
        <v>2.0</v>
      </c>
      <c r="C898" s="13"/>
      <c r="D898" s="13"/>
      <c r="E898" s="12"/>
      <c r="F898" s="12"/>
      <c r="G898" s="29"/>
      <c r="H898" s="30"/>
    </row>
    <row r="899">
      <c r="B899" s="12">
        <v>3.0</v>
      </c>
      <c r="C899" s="12"/>
      <c r="D899" s="12"/>
      <c r="E899" s="12"/>
      <c r="F899" s="12"/>
      <c r="G899" s="29"/>
      <c r="H899" s="30"/>
    </row>
    <row r="900">
      <c r="B900" s="12">
        <v>4.0</v>
      </c>
      <c r="C900" s="12"/>
      <c r="D900" s="12"/>
      <c r="E900" s="12"/>
      <c r="F900" s="12"/>
      <c r="G900" s="29"/>
      <c r="H900" s="30"/>
    </row>
    <row r="901">
      <c r="B901" s="12">
        <v>5.0</v>
      </c>
      <c r="C901" s="12"/>
      <c r="D901" s="12"/>
      <c r="E901" s="12"/>
      <c r="F901" s="12"/>
      <c r="G901" s="29"/>
      <c r="H901" s="30"/>
    </row>
    <row r="902">
      <c r="B902" s="12">
        <v>6.0</v>
      </c>
      <c r="C902" s="12"/>
      <c r="D902" s="12"/>
      <c r="E902" s="12"/>
      <c r="F902" s="12"/>
      <c r="G902" s="10"/>
      <c r="H902" s="11"/>
    </row>
    <row r="903">
      <c r="B903" s="34"/>
    </row>
    <row r="905">
      <c r="A905" s="1"/>
      <c r="B905" s="3">
        <v>45799.0</v>
      </c>
      <c r="C905" s="4"/>
      <c r="D905" s="4"/>
      <c r="E905" s="4"/>
      <c r="F905" s="4"/>
      <c r="G905" s="4"/>
      <c r="H905" s="5"/>
    </row>
    <row r="906">
      <c r="B906" s="6" t="s">
        <v>0</v>
      </c>
      <c r="C906" s="4"/>
      <c r="D906" s="4"/>
      <c r="E906" s="4"/>
      <c r="F906" s="5"/>
      <c r="G906" s="7" t="s">
        <v>1</v>
      </c>
      <c r="H906" s="8"/>
    </row>
    <row r="907">
      <c r="B907" s="9" t="s">
        <v>2</v>
      </c>
      <c r="C907" s="9" t="s">
        <v>3</v>
      </c>
      <c r="D907" s="9" t="s">
        <v>4</v>
      </c>
      <c r="E907" s="9" t="s">
        <v>5</v>
      </c>
      <c r="F907" s="9" t="s">
        <v>6</v>
      </c>
      <c r="G907" s="10"/>
      <c r="H907" s="11"/>
    </row>
    <row r="908">
      <c r="B908" s="12">
        <v>1.0</v>
      </c>
      <c r="C908" s="13"/>
      <c r="D908" s="13"/>
      <c r="E908" s="13"/>
      <c r="F908" s="12"/>
      <c r="G908" s="14" t="s">
        <v>7</v>
      </c>
      <c r="H908" s="15">
        <f>H865 - SUMIF(F908:F917, "SR A/C - HDFC", E908:E917)-SUMIF(F934:F936, "SR A/C - HDFC", E934:E936)-SUMIF(F928:F930, "SR A/C - HDFC", E928:E930)+SUMIF(F922:F924, "SR A/C - HDFC", E922:E924)+SUMIF(F940:F945, "SR A/C - HDFC", E940:E945)</f>
        <v>3303.73</v>
      </c>
    </row>
    <row r="909">
      <c r="B909" s="12">
        <v>2.0</v>
      </c>
      <c r="C909" s="13"/>
      <c r="D909" s="13"/>
      <c r="E909" s="13"/>
      <c r="F909" s="13"/>
      <c r="G909" s="14" t="s">
        <v>8</v>
      </c>
      <c r="H909" s="15">
        <f>H866 - SUMIF(F908:F917, "DP A/C - Salary", E908:E917)-SUMIF(F934:F936, "DP A/C - Salary", E934:E936)-SUMIF(F928:F930, "DP A/C - Salary", E928:E930)+SUMIF(F922:F924, "DP A/C - Salary", E922:E924)+SUMIF(F940:F945, "DP A/C - Salary", E940:E945)</f>
        <v>5928</v>
      </c>
    </row>
    <row r="910">
      <c r="B910" s="12">
        <v>3.0</v>
      </c>
      <c r="C910" s="12"/>
      <c r="D910" s="12"/>
      <c r="E910" s="12"/>
      <c r="F910" s="12"/>
      <c r="G910" s="14" t="s">
        <v>9</v>
      </c>
      <c r="H910" s="15">
        <f>H867 - SUMIF(F908:F917, "SR CASH", E908:E917)-SUMIF(F934:F936, "SR CASH", E934:E936)-SUMIF(F928:F930, "SR CASH", E928:E930)+SUMIF(F922:F924, "SR CASH", E922:E924)+SUMIF(F940:F945, "SR CASH", E940:E945)</f>
        <v>1633</v>
      </c>
    </row>
    <row r="911">
      <c r="B911" s="12">
        <v>4.0</v>
      </c>
      <c r="C911" s="12"/>
      <c r="D911" s="12"/>
      <c r="E911" s="12"/>
      <c r="F911" s="12"/>
      <c r="G911" s="14" t="s">
        <v>10</v>
      </c>
      <c r="H911" s="15">
        <f>H868 - SUMIF(F908:F917, "DP CASH", E908:E917)-SUMIF(F934:F936, "DP CASH", E934:E936)-SUMIF(F928:F930, "DP CASH", E928:E930)+SUMIF(F922:F924, "DP CASH", E922:E924)+SUMIF(F940:F945, "DP CASH", E940:E945)</f>
        <v>839</v>
      </c>
    </row>
    <row r="912">
      <c r="B912" s="12">
        <v>5.0</v>
      </c>
      <c r="C912" s="12"/>
      <c r="D912" s="12"/>
      <c r="E912" s="12"/>
      <c r="F912" s="12"/>
      <c r="G912" s="14" t="s">
        <v>11</v>
      </c>
      <c r="H912" s="15">
        <f>H869 - SUMIF(F908:F917, "SR A/C - TDCC", E908:E917)-SUMIF(F934:F936, "SR A/C - TDCC", E934:E936)-SUMIF(F928:F930, "SR A/C - TDCC", E928:E930)+SUMIF(F922:F924, "SR A/C - TDCC", E922:E924)+SUMIF(F940:F945, "SR A/C - TDCC", E940:E945)</f>
        <v>106373.4</v>
      </c>
    </row>
    <row r="913">
      <c r="B913" s="12">
        <v>6.0</v>
      </c>
      <c r="C913" s="12"/>
      <c r="D913" s="12"/>
      <c r="E913" s="12"/>
      <c r="F913" s="12"/>
      <c r="G913" s="14" t="s">
        <v>12</v>
      </c>
      <c r="H913" s="15">
        <f>H870 - SUMIF(F908:F917, "DP A/C - IPPB", E908:E917)-SUMIF(F934:F936, "DP A/C - IPPB", E934:E936)-SUMIF(F928:F930, "DP A/C - IPPB", E928:E930)+SUMIF(F922:F924, "DP A/C - IPPB", E922:E924)+SUMIF(F940:F945, "DP A/C - IPPB", E940:E945)</f>
        <v>50</v>
      </c>
    </row>
    <row r="914">
      <c r="B914" s="12">
        <v>7.0</v>
      </c>
      <c r="C914" s="12"/>
      <c r="D914" s="12"/>
      <c r="E914" s="12"/>
      <c r="F914" s="12"/>
      <c r="G914" s="16"/>
      <c r="H914" s="5"/>
    </row>
    <row r="915">
      <c r="B915" s="12">
        <v>8.0</v>
      </c>
      <c r="C915" s="12"/>
      <c r="D915" s="12"/>
      <c r="E915" s="12"/>
      <c r="F915" s="12"/>
      <c r="G915" s="17" t="s">
        <v>13</v>
      </c>
      <c r="H915" s="5"/>
    </row>
    <row r="916">
      <c r="B916" s="12">
        <v>9.0</v>
      </c>
      <c r="C916" s="12"/>
      <c r="D916" s="12"/>
      <c r="E916" s="12"/>
      <c r="F916" s="12"/>
      <c r="G916" s="18">
        <f>E918+G873</f>
        <v>0</v>
      </c>
      <c r="H916" s="5"/>
    </row>
    <row r="917">
      <c r="B917" s="12">
        <v>10.0</v>
      </c>
      <c r="C917" s="12"/>
      <c r="D917" s="12"/>
      <c r="E917" s="12"/>
      <c r="F917" s="12"/>
      <c r="G917" s="19" t="s">
        <v>14</v>
      </c>
      <c r="H917" s="5"/>
    </row>
    <row r="918">
      <c r="B918" s="20" t="s">
        <v>15</v>
      </c>
      <c r="C918" s="4"/>
      <c r="D918" s="5"/>
      <c r="E918" s="9">
        <f>SUM(E908:E917)</f>
        <v>0</v>
      </c>
      <c r="F918" s="12"/>
      <c r="G918" s="16">
        <f>E925+G875</f>
        <v>0</v>
      </c>
      <c r="H918" s="5"/>
    </row>
    <row r="919">
      <c r="B919" s="16"/>
      <c r="C919" s="4"/>
      <c r="D919" s="4"/>
      <c r="E919" s="4"/>
      <c r="F919" s="5"/>
      <c r="G919" s="21" t="s">
        <v>16</v>
      </c>
      <c r="H919" s="5"/>
      <c r="I919" s="1"/>
    </row>
    <row r="920">
      <c r="B920" s="22" t="s">
        <v>17</v>
      </c>
      <c r="C920" s="4"/>
      <c r="D920" s="4"/>
      <c r="E920" s="4"/>
      <c r="F920" s="5"/>
      <c r="G920" s="16">
        <f>E931+G877-SUMIF(C922:C924,"Reimbursement",E922:E924)</f>
        <v>0</v>
      </c>
      <c r="H920" s="5"/>
    </row>
    <row r="921">
      <c r="B921" s="9" t="s">
        <v>2</v>
      </c>
      <c r="C921" s="23" t="s">
        <v>18</v>
      </c>
      <c r="D921" s="20" t="s">
        <v>4</v>
      </c>
      <c r="E921" s="9" t="s">
        <v>5</v>
      </c>
      <c r="F921" s="9" t="s">
        <v>6</v>
      </c>
      <c r="G921" s="24" t="s">
        <v>19</v>
      </c>
      <c r="H921" s="5"/>
    </row>
    <row r="922">
      <c r="B922" s="12">
        <v>1.0</v>
      </c>
      <c r="C922" s="28"/>
      <c r="D922" s="12"/>
      <c r="E922" s="12"/>
      <c r="F922" s="12"/>
      <c r="G922" s="26">
        <f>E937+G879</f>
        <v>0</v>
      </c>
      <c r="H922" s="5"/>
    </row>
    <row r="923">
      <c r="B923" s="12">
        <v>2.0</v>
      </c>
      <c r="C923" s="28"/>
      <c r="D923" s="12"/>
      <c r="E923" s="12"/>
      <c r="F923" s="12"/>
      <c r="G923" s="27"/>
      <c r="H923" s="8"/>
    </row>
    <row r="924">
      <c r="B924" s="12">
        <v>3.0</v>
      </c>
      <c r="C924" s="28"/>
      <c r="D924" s="12"/>
      <c r="E924" s="12"/>
      <c r="F924" s="12"/>
      <c r="G924" s="29"/>
      <c r="H924" s="30"/>
    </row>
    <row r="925">
      <c r="B925" s="20" t="s">
        <v>15</v>
      </c>
      <c r="C925" s="4"/>
      <c r="D925" s="5"/>
      <c r="E925" s="9">
        <f>SUM(E922:E924)</f>
        <v>0</v>
      </c>
      <c r="F925" s="12"/>
      <c r="G925" s="29"/>
      <c r="H925" s="30"/>
    </row>
    <row r="926">
      <c r="B926" s="31" t="s">
        <v>20</v>
      </c>
      <c r="C926" s="4"/>
      <c r="D926" s="4"/>
      <c r="E926" s="4"/>
      <c r="F926" s="5"/>
      <c r="G926" s="29"/>
      <c r="H926" s="30"/>
    </row>
    <row r="927">
      <c r="B927" s="9" t="s">
        <v>2</v>
      </c>
      <c r="C927" s="23" t="s">
        <v>21</v>
      </c>
      <c r="D927" s="20" t="s">
        <v>4</v>
      </c>
      <c r="E927" s="9" t="s">
        <v>5</v>
      </c>
      <c r="F927" s="9" t="s">
        <v>6</v>
      </c>
      <c r="G927" s="29"/>
      <c r="H927" s="30"/>
    </row>
    <row r="928">
      <c r="B928" s="12">
        <v>1.0</v>
      </c>
      <c r="C928" s="28"/>
      <c r="D928" s="12"/>
      <c r="E928" s="12"/>
      <c r="F928" s="12"/>
      <c r="G928" s="29"/>
      <c r="H928" s="30"/>
    </row>
    <row r="929">
      <c r="B929" s="12">
        <v>2.0</v>
      </c>
      <c r="C929" s="13"/>
      <c r="D929" s="12"/>
      <c r="E929" s="12"/>
      <c r="F929" s="12"/>
      <c r="G929" s="29"/>
      <c r="H929" s="30"/>
    </row>
    <row r="930">
      <c r="B930" s="12">
        <v>3.0</v>
      </c>
      <c r="C930" s="13"/>
      <c r="D930" s="12"/>
      <c r="E930" s="12"/>
      <c r="F930" s="12"/>
      <c r="G930" s="29"/>
      <c r="H930" s="30"/>
    </row>
    <row r="931">
      <c r="B931" s="20" t="s">
        <v>15</v>
      </c>
      <c r="C931" s="4"/>
      <c r="D931" s="5"/>
      <c r="E931" s="9">
        <f>SUM(E928:E930)</f>
        <v>0</v>
      </c>
      <c r="F931" s="12"/>
      <c r="G931" s="29"/>
      <c r="H931" s="30"/>
    </row>
    <row r="932">
      <c r="B932" s="32" t="s">
        <v>22</v>
      </c>
      <c r="C932" s="4"/>
      <c r="D932" s="4"/>
      <c r="E932" s="4"/>
      <c r="F932" s="5"/>
      <c r="G932" s="29"/>
      <c r="H932" s="30"/>
    </row>
    <row r="933">
      <c r="B933" s="9" t="s">
        <v>2</v>
      </c>
      <c r="C933" s="23" t="s">
        <v>23</v>
      </c>
      <c r="D933" s="20" t="s">
        <v>4</v>
      </c>
      <c r="E933" s="9" t="s">
        <v>5</v>
      </c>
      <c r="F933" s="9" t="s">
        <v>6</v>
      </c>
      <c r="G933" s="29"/>
      <c r="H933" s="30"/>
    </row>
    <row r="934">
      <c r="B934" s="12">
        <v>1.0</v>
      </c>
      <c r="C934" s="28"/>
      <c r="D934" s="12"/>
      <c r="E934" s="12"/>
      <c r="F934" s="12"/>
      <c r="G934" s="29"/>
      <c r="H934" s="30"/>
    </row>
    <row r="935">
      <c r="B935" s="12">
        <v>2.0</v>
      </c>
      <c r="C935" s="13"/>
      <c r="D935" s="12"/>
      <c r="E935" s="12"/>
      <c r="F935" s="12"/>
      <c r="G935" s="29"/>
      <c r="H935" s="30"/>
    </row>
    <row r="936">
      <c r="B936" s="12">
        <v>3.0</v>
      </c>
      <c r="C936" s="13"/>
      <c r="D936" s="12"/>
      <c r="E936" s="12"/>
      <c r="F936" s="12"/>
      <c r="G936" s="29"/>
      <c r="H936" s="30"/>
    </row>
    <row r="937">
      <c r="B937" s="20" t="s">
        <v>15</v>
      </c>
      <c r="C937" s="4"/>
      <c r="D937" s="5"/>
      <c r="E937" s="9">
        <f>SUM(E934:E936)</f>
        <v>0</v>
      </c>
      <c r="F937" s="12"/>
      <c r="G937" s="29"/>
      <c r="H937" s="30"/>
    </row>
    <row r="938">
      <c r="B938" s="32" t="s">
        <v>24</v>
      </c>
      <c r="C938" s="4"/>
      <c r="D938" s="4"/>
      <c r="E938" s="4"/>
      <c r="F938" s="5"/>
      <c r="G938" s="29"/>
      <c r="H938" s="30"/>
    </row>
    <row r="939">
      <c r="B939" s="9" t="s">
        <v>2</v>
      </c>
      <c r="C939" s="33" t="s">
        <v>25</v>
      </c>
      <c r="D939" s="33" t="s">
        <v>26</v>
      </c>
      <c r="E939" s="9" t="s">
        <v>5</v>
      </c>
      <c r="F939" s="9" t="s">
        <v>6</v>
      </c>
      <c r="G939" s="29"/>
      <c r="H939" s="30"/>
    </row>
    <row r="940">
      <c r="B940" s="12">
        <v>1.0</v>
      </c>
      <c r="C940" s="13"/>
      <c r="D940" s="13"/>
      <c r="E940" s="12"/>
      <c r="F940" s="12"/>
      <c r="G940" s="29"/>
      <c r="H940" s="30"/>
    </row>
    <row r="941">
      <c r="B941" s="12">
        <v>2.0</v>
      </c>
      <c r="C941" s="13"/>
      <c r="D941" s="13"/>
      <c r="E941" s="12"/>
      <c r="F941" s="12"/>
      <c r="G941" s="29"/>
      <c r="H941" s="30"/>
    </row>
    <row r="942">
      <c r="B942" s="12">
        <v>3.0</v>
      </c>
      <c r="C942" s="12"/>
      <c r="D942" s="12"/>
      <c r="E942" s="12"/>
      <c r="F942" s="12"/>
      <c r="G942" s="29"/>
      <c r="H942" s="30"/>
    </row>
    <row r="943">
      <c r="B943" s="12">
        <v>4.0</v>
      </c>
      <c r="C943" s="12"/>
      <c r="D943" s="12"/>
      <c r="E943" s="12"/>
      <c r="F943" s="12"/>
      <c r="G943" s="29"/>
      <c r="H943" s="30"/>
    </row>
    <row r="944">
      <c r="B944" s="12">
        <v>5.0</v>
      </c>
      <c r="C944" s="12"/>
      <c r="D944" s="12"/>
      <c r="E944" s="12"/>
      <c r="F944" s="12"/>
      <c r="G944" s="29"/>
      <c r="H944" s="30"/>
    </row>
    <row r="945">
      <c r="B945" s="12">
        <v>6.0</v>
      </c>
      <c r="C945" s="12"/>
      <c r="D945" s="12"/>
      <c r="E945" s="12"/>
      <c r="F945" s="12"/>
      <c r="G945" s="10"/>
      <c r="H945" s="11"/>
    </row>
    <row r="946">
      <c r="B946" s="34"/>
    </row>
    <row r="948">
      <c r="A948" s="1"/>
      <c r="B948" s="3">
        <v>45800.0</v>
      </c>
      <c r="C948" s="4"/>
      <c r="D948" s="4"/>
      <c r="E948" s="4"/>
      <c r="F948" s="4"/>
      <c r="G948" s="4"/>
      <c r="H948" s="5"/>
    </row>
    <row r="949">
      <c r="B949" s="6" t="s">
        <v>0</v>
      </c>
      <c r="C949" s="4"/>
      <c r="D949" s="4"/>
      <c r="E949" s="4"/>
      <c r="F949" s="5"/>
      <c r="G949" s="7" t="s">
        <v>1</v>
      </c>
      <c r="H949" s="8"/>
    </row>
    <row r="950">
      <c r="B950" s="9" t="s">
        <v>2</v>
      </c>
      <c r="C950" s="9" t="s">
        <v>3</v>
      </c>
      <c r="D950" s="9" t="s">
        <v>4</v>
      </c>
      <c r="E950" s="9" t="s">
        <v>5</v>
      </c>
      <c r="F950" s="9" t="s">
        <v>6</v>
      </c>
      <c r="G950" s="10"/>
      <c r="H950" s="11"/>
    </row>
    <row r="951">
      <c r="B951" s="12">
        <v>1.0</v>
      </c>
      <c r="C951" s="13"/>
      <c r="D951" s="13"/>
      <c r="E951" s="13"/>
      <c r="F951" s="12"/>
      <c r="G951" s="14" t="s">
        <v>7</v>
      </c>
      <c r="H951" s="15">
        <f>H908 - SUMIF(F951:F960, "SR A/C - HDFC", E951:E960)-SUMIF(F977:F979, "SR A/C - HDFC", E977:E979)-SUMIF(F971:F973, "SR A/C - HDFC", E971:E973)+SUMIF(F965:F967, "SR A/C - HDFC", E965:E967)+SUMIF(F983:F988, "SR A/C - HDFC", E983:E988)</f>
        <v>3303.73</v>
      </c>
    </row>
    <row r="952">
      <c r="B952" s="12">
        <v>2.0</v>
      </c>
      <c r="C952" s="13"/>
      <c r="D952" s="13"/>
      <c r="E952" s="13"/>
      <c r="F952" s="13"/>
      <c r="G952" s="14" t="s">
        <v>8</v>
      </c>
      <c r="H952" s="15">
        <f>H909 - SUMIF(F951:F960, "DP A/C - Salary", E951:E960)-SUMIF(F977:F979, "DP A/C - Salary", E977:E979)-SUMIF(F971:F973, "DP A/C - Salary", E971:E973)+SUMIF(F965:F967, "DP A/C - Salary", E965:E967)+SUMIF(F983:F988, "DP A/C - Salary", E983:E988)</f>
        <v>5928</v>
      </c>
    </row>
    <row r="953">
      <c r="B953" s="12">
        <v>3.0</v>
      </c>
      <c r="C953" s="13"/>
      <c r="D953" s="13"/>
      <c r="E953" s="13"/>
      <c r="F953" s="13"/>
      <c r="G953" s="14" t="s">
        <v>9</v>
      </c>
      <c r="H953" s="15">
        <f>H910 - SUMIF(F951:F960, "SR CASH", E951:E960)-SUMIF(F977:F979, "SR CASH", E977:E979)-SUMIF(F971:F973, "SR CASH", E971:E973)+SUMIF(F965:F967, "SR CASH", E965:E967)+SUMIF(F983:F988, "SR CASH", E983:E988)</f>
        <v>1633</v>
      </c>
    </row>
    <row r="954">
      <c r="B954" s="12">
        <v>4.0</v>
      </c>
      <c r="C954" s="13"/>
      <c r="D954" s="13"/>
      <c r="E954" s="13"/>
      <c r="F954" s="13"/>
      <c r="G954" s="14" t="s">
        <v>10</v>
      </c>
      <c r="H954" s="15">
        <f>H911 - SUMIF(F951:F960, "DP CASH", E951:E960)-SUMIF(F977:F979, "DP CASH", E977:E979)-SUMIF(F971:F973, "DP CASH", E971:E973)+SUMIF(F965:F967, "DP CASH", E965:E967)+SUMIF(F983:F988, "DP CASH", E983:E988)</f>
        <v>839</v>
      </c>
    </row>
    <row r="955">
      <c r="B955" s="12">
        <v>5.0</v>
      </c>
      <c r="C955" s="12"/>
      <c r="D955" s="12"/>
      <c r="E955" s="12"/>
      <c r="F955" s="12"/>
      <c r="G955" s="14" t="s">
        <v>11</v>
      </c>
      <c r="H955" s="15">
        <f>H912 - SUMIF(F951:F960, "SR A/C - TDCC", E951:E960)-SUMIF(F977:F979, "SR A/C - TDCC", E977:E979)-SUMIF(F971:F973, "SR A/C - TDCC", E971:E973)+SUMIF(F965:F967, "SR A/C - TDCC", E965:E967)+SUMIF(F983:F988, "SR A/C - TDCC", E983:E988)</f>
        <v>106373.4</v>
      </c>
    </row>
    <row r="956">
      <c r="B956" s="12">
        <v>6.0</v>
      </c>
      <c r="C956" s="12"/>
      <c r="D956" s="12"/>
      <c r="E956" s="12"/>
      <c r="F956" s="12"/>
      <c r="G956" s="14" t="s">
        <v>12</v>
      </c>
      <c r="H956" s="15">
        <f>H913 - SUMIF(F951:F960, "DP A/C - IPPB", E951:E960)-SUMIF(F977:F979, "DP A/C - IPPB", E977:E979)-SUMIF(F971:F973, "DP A/C - IPPB", E971:E973)+SUMIF(F965:F967, "DP A/C - IPPB", E965:E967)+SUMIF(F983:F988, "DP A/C - IPPB", E983:E988)</f>
        <v>50</v>
      </c>
    </row>
    <row r="957">
      <c r="B957" s="12">
        <v>7.0</v>
      </c>
      <c r="C957" s="12"/>
      <c r="D957" s="12"/>
      <c r="E957" s="12"/>
      <c r="F957" s="12"/>
      <c r="G957" s="16"/>
      <c r="H957" s="5"/>
    </row>
    <row r="958">
      <c r="B958" s="12">
        <v>8.0</v>
      </c>
      <c r="C958" s="12"/>
      <c r="D958" s="12"/>
      <c r="E958" s="12"/>
      <c r="F958" s="12"/>
      <c r="G958" s="17" t="s">
        <v>13</v>
      </c>
      <c r="H958" s="5"/>
    </row>
    <row r="959">
      <c r="B959" s="12">
        <v>9.0</v>
      </c>
      <c r="C959" s="12"/>
      <c r="D959" s="12"/>
      <c r="E959" s="12"/>
      <c r="F959" s="12"/>
      <c r="G959" s="18">
        <f>E961+G916</f>
        <v>0</v>
      </c>
      <c r="H959" s="5"/>
    </row>
    <row r="960">
      <c r="B960" s="12">
        <v>10.0</v>
      </c>
      <c r="C960" s="12"/>
      <c r="D960" s="12"/>
      <c r="E960" s="12"/>
      <c r="F960" s="12"/>
      <c r="G960" s="19" t="s">
        <v>14</v>
      </c>
      <c r="H960" s="5"/>
    </row>
    <row r="961">
      <c r="B961" s="20" t="s">
        <v>15</v>
      </c>
      <c r="C961" s="4"/>
      <c r="D961" s="5"/>
      <c r="E961" s="9">
        <f>SUM(E951:E960)</f>
        <v>0</v>
      </c>
      <c r="F961" s="12"/>
      <c r="G961" s="16">
        <f>E968+G918</f>
        <v>0</v>
      </c>
      <c r="H961" s="5"/>
    </row>
    <row r="962">
      <c r="B962" s="16"/>
      <c r="C962" s="4"/>
      <c r="D962" s="4"/>
      <c r="E962" s="4"/>
      <c r="F962" s="5"/>
      <c r="G962" s="21" t="s">
        <v>16</v>
      </c>
      <c r="H962" s="5"/>
      <c r="I962" s="1"/>
    </row>
    <row r="963">
      <c r="B963" s="22" t="s">
        <v>17</v>
      </c>
      <c r="C963" s="4"/>
      <c r="D963" s="4"/>
      <c r="E963" s="4"/>
      <c r="F963" s="5"/>
      <c r="G963" s="16">
        <f>E974+G920-SUMIF(C965:C967,"Reimbursement",E965:E967)</f>
        <v>0</v>
      </c>
      <c r="H963" s="5"/>
    </row>
    <row r="964">
      <c r="B964" s="9" t="s">
        <v>2</v>
      </c>
      <c r="C964" s="23" t="s">
        <v>18</v>
      </c>
      <c r="D964" s="20" t="s">
        <v>4</v>
      </c>
      <c r="E964" s="9" t="s">
        <v>5</v>
      </c>
      <c r="F964" s="9" t="s">
        <v>6</v>
      </c>
      <c r="G964" s="24" t="s">
        <v>19</v>
      </c>
      <c r="H964" s="5"/>
    </row>
    <row r="965">
      <c r="B965" s="12">
        <v>1.0</v>
      </c>
      <c r="C965" s="25"/>
      <c r="D965" s="13"/>
      <c r="E965" s="13"/>
      <c r="F965" s="13"/>
      <c r="G965" s="26">
        <f>E980+G922</f>
        <v>0</v>
      </c>
      <c r="H965" s="5"/>
    </row>
    <row r="966">
      <c r="B966" s="12">
        <v>2.0</v>
      </c>
      <c r="C966" s="28"/>
      <c r="D966" s="12"/>
      <c r="E966" s="12"/>
      <c r="F966" s="12"/>
      <c r="G966" s="27"/>
      <c r="H966" s="8"/>
    </row>
    <row r="967">
      <c r="B967" s="12">
        <v>3.0</v>
      </c>
      <c r="C967" s="28"/>
      <c r="D967" s="12"/>
      <c r="E967" s="12"/>
      <c r="F967" s="12"/>
      <c r="G967" s="29"/>
      <c r="H967" s="30"/>
    </row>
    <row r="968">
      <c r="B968" s="20" t="s">
        <v>15</v>
      </c>
      <c r="C968" s="4"/>
      <c r="D968" s="5"/>
      <c r="E968" s="9">
        <f>SUM(E965:E967)</f>
        <v>0</v>
      </c>
      <c r="F968" s="12"/>
      <c r="G968" s="29"/>
      <c r="H968" s="30"/>
    </row>
    <row r="969">
      <c r="B969" s="31" t="s">
        <v>20</v>
      </c>
      <c r="C969" s="4"/>
      <c r="D969" s="4"/>
      <c r="E969" s="4"/>
      <c r="F969" s="5"/>
      <c r="G969" s="29"/>
      <c r="H969" s="30"/>
    </row>
    <row r="970">
      <c r="B970" s="9" t="s">
        <v>2</v>
      </c>
      <c r="C970" s="23" t="s">
        <v>21</v>
      </c>
      <c r="D970" s="20" t="s">
        <v>4</v>
      </c>
      <c r="E970" s="9" t="s">
        <v>5</v>
      </c>
      <c r="F970" s="9" t="s">
        <v>6</v>
      </c>
      <c r="G970" s="29"/>
      <c r="H970" s="30"/>
    </row>
    <row r="971">
      <c r="B971" s="12">
        <v>1.0</v>
      </c>
      <c r="C971" s="28"/>
      <c r="D971" s="12"/>
      <c r="E971" s="12"/>
      <c r="F971" s="12"/>
      <c r="G971" s="29"/>
      <c r="H971" s="30"/>
    </row>
    <row r="972">
      <c r="B972" s="12">
        <v>2.0</v>
      </c>
      <c r="C972" s="13"/>
      <c r="D972" s="12"/>
      <c r="E972" s="12"/>
      <c r="F972" s="12"/>
      <c r="G972" s="29"/>
      <c r="H972" s="30"/>
    </row>
    <row r="973">
      <c r="B973" s="12">
        <v>3.0</v>
      </c>
      <c r="C973" s="13"/>
      <c r="D973" s="12"/>
      <c r="E973" s="12"/>
      <c r="F973" s="12"/>
      <c r="G973" s="29"/>
      <c r="H973" s="30"/>
    </row>
    <row r="974">
      <c r="B974" s="20" t="s">
        <v>15</v>
      </c>
      <c r="C974" s="4"/>
      <c r="D974" s="5"/>
      <c r="E974" s="9">
        <f>SUM(E971:E973)</f>
        <v>0</v>
      </c>
      <c r="F974" s="12"/>
      <c r="G974" s="29"/>
      <c r="H974" s="30"/>
    </row>
    <row r="975">
      <c r="B975" s="32" t="s">
        <v>22</v>
      </c>
      <c r="C975" s="4"/>
      <c r="D975" s="4"/>
      <c r="E975" s="4"/>
      <c r="F975" s="5"/>
      <c r="G975" s="29"/>
      <c r="H975" s="30"/>
    </row>
    <row r="976">
      <c r="B976" s="9" t="s">
        <v>2</v>
      </c>
      <c r="C976" s="23" t="s">
        <v>23</v>
      </c>
      <c r="D976" s="20" t="s">
        <v>4</v>
      </c>
      <c r="E976" s="9" t="s">
        <v>5</v>
      </c>
      <c r="F976" s="9" t="s">
        <v>6</v>
      </c>
      <c r="G976" s="29"/>
      <c r="H976" s="30"/>
    </row>
    <row r="977">
      <c r="B977" s="12">
        <v>1.0</v>
      </c>
      <c r="C977" s="28"/>
      <c r="D977" s="12"/>
      <c r="E977" s="12"/>
      <c r="F977" s="12"/>
      <c r="G977" s="29"/>
      <c r="H977" s="30"/>
    </row>
    <row r="978">
      <c r="B978" s="12">
        <v>2.0</v>
      </c>
      <c r="C978" s="13"/>
      <c r="D978" s="12"/>
      <c r="E978" s="12"/>
      <c r="F978" s="12"/>
      <c r="G978" s="29"/>
      <c r="H978" s="30"/>
    </row>
    <row r="979">
      <c r="B979" s="12">
        <v>3.0</v>
      </c>
      <c r="C979" s="13"/>
      <c r="D979" s="12"/>
      <c r="E979" s="12"/>
      <c r="F979" s="12"/>
      <c r="G979" s="29"/>
      <c r="H979" s="30"/>
    </row>
    <row r="980">
      <c r="B980" s="20" t="s">
        <v>15</v>
      </c>
      <c r="C980" s="4"/>
      <c r="D980" s="5"/>
      <c r="E980" s="9">
        <f>SUM(E977:E979)</f>
        <v>0</v>
      </c>
      <c r="F980" s="12"/>
      <c r="G980" s="29"/>
      <c r="H980" s="30"/>
    </row>
    <row r="981">
      <c r="B981" s="32" t="s">
        <v>24</v>
      </c>
      <c r="C981" s="4"/>
      <c r="D981" s="4"/>
      <c r="E981" s="4"/>
      <c r="F981" s="5"/>
      <c r="G981" s="29"/>
      <c r="H981" s="30"/>
    </row>
    <row r="982">
      <c r="B982" s="9" t="s">
        <v>2</v>
      </c>
      <c r="C982" s="33" t="s">
        <v>25</v>
      </c>
      <c r="D982" s="33" t="s">
        <v>26</v>
      </c>
      <c r="E982" s="9" t="s">
        <v>5</v>
      </c>
      <c r="F982" s="9" t="s">
        <v>6</v>
      </c>
      <c r="G982" s="29"/>
      <c r="H982" s="30"/>
    </row>
    <row r="983">
      <c r="B983" s="12">
        <v>1.0</v>
      </c>
      <c r="C983" s="13"/>
      <c r="D983" s="13"/>
      <c r="E983" s="12"/>
      <c r="F983" s="12"/>
      <c r="G983" s="29"/>
      <c r="H983" s="30"/>
    </row>
    <row r="984">
      <c r="B984" s="12">
        <v>2.0</v>
      </c>
      <c r="C984" s="13"/>
      <c r="D984" s="13"/>
      <c r="E984" s="12"/>
      <c r="F984" s="12"/>
      <c r="G984" s="29"/>
      <c r="H984" s="30"/>
    </row>
    <row r="985">
      <c r="B985" s="12">
        <v>3.0</v>
      </c>
      <c r="C985" s="12"/>
      <c r="D985" s="12"/>
      <c r="E985" s="12"/>
      <c r="F985" s="12"/>
      <c r="G985" s="29"/>
      <c r="H985" s="30"/>
    </row>
    <row r="986">
      <c r="B986" s="12">
        <v>4.0</v>
      </c>
      <c r="C986" s="12"/>
      <c r="D986" s="12"/>
      <c r="E986" s="12"/>
      <c r="F986" s="12"/>
      <c r="G986" s="29"/>
      <c r="H986" s="30"/>
    </row>
    <row r="987">
      <c r="B987" s="12">
        <v>5.0</v>
      </c>
      <c r="C987" s="12"/>
      <c r="D987" s="12"/>
      <c r="E987" s="12"/>
      <c r="F987" s="12"/>
      <c r="G987" s="29"/>
      <c r="H987" s="30"/>
    </row>
    <row r="988">
      <c r="B988" s="12">
        <v>6.0</v>
      </c>
      <c r="C988" s="12"/>
      <c r="D988" s="12"/>
      <c r="E988" s="12"/>
      <c r="F988" s="12"/>
      <c r="G988" s="10"/>
      <c r="H988" s="11"/>
    </row>
    <row r="989">
      <c r="B989" s="34"/>
    </row>
    <row r="991">
      <c r="A991" s="1"/>
      <c r="B991" s="3">
        <v>45801.0</v>
      </c>
      <c r="C991" s="4"/>
      <c r="D991" s="4"/>
      <c r="E991" s="4"/>
      <c r="F991" s="4"/>
      <c r="G991" s="4"/>
      <c r="H991" s="5"/>
    </row>
    <row r="992">
      <c r="B992" s="6" t="s">
        <v>0</v>
      </c>
      <c r="C992" s="4"/>
      <c r="D992" s="4"/>
      <c r="E992" s="4"/>
      <c r="F992" s="5"/>
      <c r="G992" s="7" t="s">
        <v>1</v>
      </c>
      <c r="H992" s="8"/>
    </row>
    <row r="993">
      <c r="B993" s="9" t="s">
        <v>2</v>
      </c>
      <c r="C993" s="9" t="s">
        <v>3</v>
      </c>
      <c r="D993" s="9" t="s">
        <v>4</v>
      </c>
      <c r="E993" s="9" t="s">
        <v>5</v>
      </c>
      <c r="F993" s="9" t="s">
        <v>6</v>
      </c>
      <c r="G993" s="10"/>
      <c r="H993" s="11"/>
    </row>
    <row r="994">
      <c r="B994" s="12">
        <v>1.0</v>
      </c>
      <c r="C994" s="13"/>
      <c r="D994" s="13"/>
      <c r="E994" s="13"/>
      <c r="F994" s="13"/>
      <c r="G994" s="14" t="s">
        <v>7</v>
      </c>
      <c r="H994" s="15">
        <f>H951 - SUMIF(F994:F1003, "SR A/C - HDFC", E994:E1003)-SUMIF(F1020:F1022, "SR A/C - HDFC", E1020:E1022)-SUMIF(F1014:F1016, "SR A/C - HDFC", E1014:E1016)+SUMIF(F1008:F1010, "SR A/C - HDFC", E1008:E1010)+SUMIF(F1026:F1031, "SR A/C - HDFC", E1026:E1031)</f>
        <v>3303.73</v>
      </c>
    </row>
    <row r="995">
      <c r="B995" s="12">
        <v>2.0</v>
      </c>
      <c r="C995" s="12"/>
      <c r="D995" s="12"/>
      <c r="E995" s="12"/>
      <c r="F995" s="12"/>
      <c r="G995" s="14" t="s">
        <v>8</v>
      </c>
      <c r="H995" s="15">
        <f>H952 - SUMIF(F994:F1003, "DP A/C - Salary", E994:E1003)-SUMIF(F1020:F1022, "DP A/C - Salary", E1020:E1022)-SUMIF(F1014:F1016, "DP A/C - Salary", E1014:E1016)+SUMIF(F1008:F1010, "DP A/C - Salary", E1008:E1010)+SUMIF(F1026:F1031, "DP A/C - Salary", E1026:E1031)</f>
        <v>5928</v>
      </c>
    </row>
    <row r="996">
      <c r="B996" s="12">
        <v>3.0</v>
      </c>
      <c r="C996" s="12"/>
      <c r="D996" s="12"/>
      <c r="E996" s="12"/>
      <c r="F996" s="12"/>
      <c r="G996" s="14" t="s">
        <v>9</v>
      </c>
      <c r="H996" s="15">
        <f>H953 - SUMIF(F994:F1003, "SR CASH", E994:E1003)-SUMIF(F1020:F1022, "SR CASH", E1020:E1022)-SUMIF(F1014:F1016, "SR CASH", E1014:E1016)+SUMIF(F1008:F1010, "SR CASH", E1008:E1010)+SUMIF(F1026:F1031, "SR CASH", E1026:E1031)</f>
        <v>1633</v>
      </c>
    </row>
    <row r="997">
      <c r="B997" s="12">
        <v>4.0</v>
      </c>
      <c r="C997" s="12"/>
      <c r="D997" s="12"/>
      <c r="E997" s="12"/>
      <c r="F997" s="12"/>
      <c r="G997" s="14" t="s">
        <v>10</v>
      </c>
      <c r="H997" s="15">
        <f>H954 - SUMIF(F994:F1003, "DP CASH", E994:E1003)-SUMIF(F1020:F1022, "DP CASH", E1020:E1022)-SUMIF(F1014:F1016, "DP CASH", E1014:E1016)+SUMIF(F1008:F1010, "DP CASH", E1008:E1010)+SUMIF(F1026:F1031, "DP CASH", E1026:E1031)</f>
        <v>839</v>
      </c>
    </row>
    <row r="998">
      <c r="B998" s="12">
        <v>5.0</v>
      </c>
      <c r="C998" s="12"/>
      <c r="D998" s="12"/>
      <c r="E998" s="12"/>
      <c r="F998" s="12"/>
      <c r="G998" s="14" t="s">
        <v>11</v>
      </c>
      <c r="H998" s="15">
        <f>H955 - SUMIF(F994:F1003, "SR A/C - TDCC", E994:E1003)-SUMIF(F1020:F1022, "SR A/C - TDCC", E1020:E1022)-SUMIF(F1014:F1016, "SR A/C - TDCC", E1014:E1016)+SUMIF(F1008:F1010, "SR A/C - TDCC", E1008:E1010)+SUMIF(F1026:F1031, "SR A/C - TDCC", E1026:E1031)</f>
        <v>106373.4</v>
      </c>
    </row>
    <row r="999">
      <c r="B999" s="12">
        <v>6.0</v>
      </c>
      <c r="C999" s="12"/>
      <c r="D999" s="12"/>
      <c r="E999" s="12"/>
      <c r="F999" s="12"/>
      <c r="G999" s="14" t="s">
        <v>12</v>
      </c>
      <c r="H999" s="15">
        <f>H956 - SUMIF(F994:F1003, "DP A/C - IPPB", E994:E1003)-SUMIF(F1020:F1022, "DP A/C - IPPB", E1020:E1022)-SUMIF(F1014:F1016, "DP A/C - IPPB", E1014:E1016)+SUMIF(F1008:F1010, "DP A/C - IPPB", E1008:E1010)+SUMIF(F1026:F1031, "DP A/C - IPPB", E1026:E1031)</f>
        <v>50</v>
      </c>
    </row>
    <row r="1000">
      <c r="B1000" s="12">
        <v>7.0</v>
      </c>
      <c r="C1000" s="12"/>
      <c r="D1000" s="12"/>
      <c r="E1000" s="12"/>
      <c r="F1000" s="12"/>
      <c r="G1000" s="16"/>
      <c r="H1000" s="5"/>
    </row>
    <row r="1001">
      <c r="B1001" s="12">
        <v>8.0</v>
      </c>
      <c r="C1001" s="12"/>
      <c r="D1001" s="12"/>
      <c r="E1001" s="12"/>
      <c r="F1001" s="12"/>
      <c r="G1001" s="17" t="s">
        <v>13</v>
      </c>
      <c r="H1001" s="5"/>
    </row>
    <row r="1002">
      <c r="B1002" s="12">
        <v>9.0</v>
      </c>
      <c r="C1002" s="12"/>
      <c r="D1002" s="12"/>
      <c r="E1002" s="12"/>
      <c r="F1002" s="12"/>
      <c r="G1002" s="18">
        <f>E1004+G959</f>
        <v>0</v>
      </c>
      <c r="H1002" s="5"/>
    </row>
    <row r="1003">
      <c r="B1003" s="12">
        <v>10.0</v>
      </c>
      <c r="C1003" s="12"/>
      <c r="D1003" s="12"/>
      <c r="E1003" s="12"/>
      <c r="F1003" s="12"/>
      <c r="G1003" s="19" t="s">
        <v>14</v>
      </c>
      <c r="H1003" s="5"/>
    </row>
    <row r="1004">
      <c r="B1004" s="20" t="s">
        <v>15</v>
      </c>
      <c r="C1004" s="4"/>
      <c r="D1004" s="5"/>
      <c r="E1004" s="9">
        <f>SUM(E994:E1003)</f>
        <v>0</v>
      </c>
      <c r="F1004" s="12"/>
      <c r="G1004" s="16">
        <f>E1011+G961</f>
        <v>0</v>
      </c>
      <c r="H1004" s="5"/>
    </row>
    <row r="1005">
      <c r="B1005" s="16"/>
      <c r="C1005" s="4"/>
      <c r="D1005" s="4"/>
      <c r="E1005" s="4"/>
      <c r="F1005" s="5"/>
      <c r="G1005" s="21" t="s">
        <v>16</v>
      </c>
      <c r="H1005" s="5"/>
      <c r="I1005" s="1"/>
    </row>
    <row r="1006">
      <c r="B1006" s="22" t="s">
        <v>17</v>
      </c>
      <c r="C1006" s="4"/>
      <c r="D1006" s="4"/>
      <c r="E1006" s="4"/>
      <c r="F1006" s="5"/>
      <c r="G1006" s="16">
        <f>E1017+G963-SUMIF(C1008:C1010,"Reimbursement",E1008:E1010)</f>
        <v>0</v>
      </c>
      <c r="H1006" s="5"/>
    </row>
    <row r="1007">
      <c r="B1007" s="9" t="s">
        <v>2</v>
      </c>
      <c r="C1007" s="23" t="s">
        <v>18</v>
      </c>
      <c r="D1007" s="20" t="s">
        <v>4</v>
      </c>
      <c r="E1007" s="9" t="s">
        <v>5</v>
      </c>
      <c r="F1007" s="9" t="s">
        <v>6</v>
      </c>
      <c r="G1007" s="24" t="s">
        <v>19</v>
      </c>
      <c r="H1007" s="5"/>
    </row>
    <row r="1008">
      <c r="B1008" s="12">
        <v>1.0</v>
      </c>
      <c r="C1008" s="28"/>
      <c r="D1008" s="12"/>
      <c r="E1008" s="12"/>
      <c r="F1008" s="12"/>
      <c r="G1008" s="26">
        <f>E1023+G965</f>
        <v>0</v>
      </c>
      <c r="H1008" s="5"/>
    </row>
    <row r="1009">
      <c r="B1009" s="12">
        <v>2.0</v>
      </c>
      <c r="C1009" s="28"/>
      <c r="D1009" s="12"/>
      <c r="E1009" s="12"/>
      <c r="F1009" s="12"/>
      <c r="G1009" s="27"/>
      <c r="H1009" s="8"/>
    </row>
    <row r="1010">
      <c r="B1010" s="12">
        <v>3.0</v>
      </c>
      <c r="C1010" s="28"/>
      <c r="D1010" s="12"/>
      <c r="E1010" s="12"/>
      <c r="F1010" s="12"/>
      <c r="G1010" s="29"/>
      <c r="H1010" s="30"/>
    </row>
    <row r="1011">
      <c r="B1011" s="20" t="s">
        <v>15</v>
      </c>
      <c r="C1011" s="4"/>
      <c r="D1011" s="5"/>
      <c r="E1011" s="9">
        <f>SUM(E1008:E1010)</f>
        <v>0</v>
      </c>
      <c r="F1011" s="12"/>
      <c r="G1011" s="29"/>
      <c r="H1011" s="30"/>
    </row>
    <row r="1012">
      <c r="B1012" s="31" t="s">
        <v>20</v>
      </c>
      <c r="C1012" s="4"/>
      <c r="D1012" s="4"/>
      <c r="E1012" s="4"/>
      <c r="F1012" s="5"/>
      <c r="G1012" s="29"/>
      <c r="H1012" s="30"/>
    </row>
    <row r="1013">
      <c r="B1013" s="9" t="s">
        <v>2</v>
      </c>
      <c r="C1013" s="23" t="s">
        <v>21</v>
      </c>
      <c r="D1013" s="20" t="s">
        <v>4</v>
      </c>
      <c r="E1013" s="9" t="s">
        <v>5</v>
      </c>
      <c r="F1013" s="9" t="s">
        <v>6</v>
      </c>
      <c r="G1013" s="29"/>
      <c r="H1013" s="30"/>
    </row>
    <row r="1014">
      <c r="B1014" s="12">
        <v>1.0</v>
      </c>
      <c r="C1014" s="28"/>
      <c r="D1014" s="12"/>
      <c r="E1014" s="12"/>
      <c r="F1014" s="12"/>
      <c r="G1014" s="29"/>
      <c r="H1014" s="30"/>
    </row>
    <row r="1015">
      <c r="B1015" s="12">
        <v>2.0</v>
      </c>
      <c r="C1015" s="13"/>
      <c r="D1015" s="12"/>
      <c r="E1015" s="12"/>
      <c r="F1015" s="12"/>
      <c r="G1015" s="29"/>
      <c r="H1015" s="30"/>
    </row>
    <row r="1016">
      <c r="B1016" s="12">
        <v>3.0</v>
      </c>
      <c r="C1016" s="13"/>
      <c r="D1016" s="12"/>
      <c r="E1016" s="12"/>
      <c r="F1016" s="12"/>
      <c r="G1016" s="29"/>
      <c r="H1016" s="30"/>
    </row>
    <row r="1017">
      <c r="B1017" s="20" t="s">
        <v>15</v>
      </c>
      <c r="C1017" s="4"/>
      <c r="D1017" s="5"/>
      <c r="E1017" s="9">
        <f>SUM(E1014:E1016)</f>
        <v>0</v>
      </c>
      <c r="F1017" s="12"/>
      <c r="G1017" s="29"/>
      <c r="H1017" s="30"/>
    </row>
    <row r="1018">
      <c r="B1018" s="32" t="s">
        <v>22</v>
      </c>
      <c r="C1018" s="4"/>
      <c r="D1018" s="4"/>
      <c r="E1018" s="4"/>
      <c r="F1018" s="5"/>
      <c r="G1018" s="29"/>
      <c r="H1018" s="30"/>
    </row>
    <row r="1019">
      <c r="B1019" s="9" t="s">
        <v>2</v>
      </c>
      <c r="C1019" s="23" t="s">
        <v>23</v>
      </c>
      <c r="D1019" s="20" t="s">
        <v>4</v>
      </c>
      <c r="E1019" s="9" t="s">
        <v>5</v>
      </c>
      <c r="F1019" s="9" t="s">
        <v>6</v>
      </c>
      <c r="G1019" s="29"/>
      <c r="H1019" s="30"/>
    </row>
    <row r="1020">
      <c r="B1020" s="12">
        <v>1.0</v>
      </c>
      <c r="C1020" s="28"/>
      <c r="D1020" s="12"/>
      <c r="E1020" s="12"/>
      <c r="F1020" s="12"/>
      <c r="G1020" s="29"/>
      <c r="H1020" s="30"/>
    </row>
    <row r="1021">
      <c r="B1021" s="12">
        <v>2.0</v>
      </c>
      <c r="C1021" s="13"/>
      <c r="D1021" s="12"/>
      <c r="E1021" s="12"/>
      <c r="F1021" s="12"/>
      <c r="G1021" s="29"/>
      <c r="H1021" s="30"/>
    </row>
    <row r="1022">
      <c r="B1022" s="12">
        <v>3.0</v>
      </c>
      <c r="C1022" s="13"/>
      <c r="D1022" s="12"/>
      <c r="E1022" s="12"/>
      <c r="F1022" s="12"/>
      <c r="G1022" s="29"/>
      <c r="H1022" s="30"/>
    </row>
    <row r="1023">
      <c r="B1023" s="20" t="s">
        <v>15</v>
      </c>
      <c r="C1023" s="4"/>
      <c r="D1023" s="5"/>
      <c r="E1023" s="9">
        <f>SUM(E1020:E1022)</f>
        <v>0</v>
      </c>
      <c r="F1023" s="12"/>
      <c r="G1023" s="29"/>
      <c r="H1023" s="30"/>
    </row>
    <row r="1024">
      <c r="B1024" s="32" t="s">
        <v>24</v>
      </c>
      <c r="C1024" s="4"/>
      <c r="D1024" s="4"/>
      <c r="E1024" s="4"/>
      <c r="F1024" s="5"/>
      <c r="G1024" s="29"/>
      <c r="H1024" s="30"/>
    </row>
    <row r="1025">
      <c r="B1025" s="9" t="s">
        <v>2</v>
      </c>
      <c r="C1025" s="33" t="s">
        <v>25</v>
      </c>
      <c r="D1025" s="33" t="s">
        <v>26</v>
      </c>
      <c r="E1025" s="9" t="s">
        <v>5</v>
      </c>
      <c r="F1025" s="9" t="s">
        <v>6</v>
      </c>
      <c r="G1025" s="29"/>
      <c r="H1025" s="30"/>
    </row>
    <row r="1026">
      <c r="B1026" s="12">
        <v>1.0</v>
      </c>
      <c r="C1026" s="13"/>
      <c r="D1026" s="13"/>
      <c r="E1026" s="12"/>
      <c r="F1026" s="12"/>
      <c r="G1026" s="29"/>
      <c r="H1026" s="30"/>
    </row>
    <row r="1027">
      <c r="B1027" s="12">
        <v>2.0</v>
      </c>
      <c r="C1027" s="13"/>
      <c r="D1027" s="13"/>
      <c r="E1027" s="12"/>
      <c r="F1027" s="12"/>
      <c r="G1027" s="29"/>
      <c r="H1027" s="30"/>
    </row>
    <row r="1028">
      <c r="B1028" s="12">
        <v>3.0</v>
      </c>
      <c r="C1028" s="12"/>
      <c r="D1028" s="12"/>
      <c r="E1028" s="12"/>
      <c r="F1028" s="12"/>
      <c r="G1028" s="29"/>
      <c r="H1028" s="30"/>
    </row>
    <row r="1029">
      <c r="B1029" s="12">
        <v>4.0</v>
      </c>
      <c r="C1029" s="12"/>
      <c r="D1029" s="12"/>
      <c r="E1029" s="12"/>
      <c r="F1029" s="12"/>
      <c r="G1029" s="29"/>
      <c r="H1029" s="30"/>
    </row>
    <row r="1030">
      <c r="B1030" s="12">
        <v>5.0</v>
      </c>
      <c r="C1030" s="12"/>
      <c r="D1030" s="12"/>
      <c r="E1030" s="12"/>
      <c r="F1030" s="12"/>
      <c r="G1030" s="29"/>
      <c r="H1030" s="30"/>
    </row>
    <row r="1031">
      <c r="B1031" s="12">
        <v>6.0</v>
      </c>
      <c r="C1031" s="12"/>
      <c r="D1031" s="12"/>
      <c r="E1031" s="12"/>
      <c r="F1031" s="12"/>
      <c r="G1031" s="10"/>
      <c r="H1031" s="11"/>
    </row>
    <row r="1032">
      <c r="B1032" s="34"/>
    </row>
    <row r="1034">
      <c r="A1034" s="1"/>
      <c r="B1034" s="3">
        <v>45802.0</v>
      </c>
      <c r="C1034" s="4"/>
      <c r="D1034" s="4"/>
      <c r="E1034" s="4"/>
      <c r="F1034" s="4"/>
      <c r="G1034" s="4"/>
      <c r="H1034" s="5"/>
    </row>
    <row r="1035">
      <c r="B1035" s="6" t="s">
        <v>0</v>
      </c>
      <c r="C1035" s="4"/>
      <c r="D1035" s="4"/>
      <c r="E1035" s="4"/>
      <c r="F1035" s="5"/>
      <c r="G1035" s="7" t="s">
        <v>1</v>
      </c>
      <c r="H1035" s="8"/>
    </row>
    <row r="1036">
      <c r="B1036" s="9" t="s">
        <v>2</v>
      </c>
      <c r="C1036" s="9" t="s">
        <v>3</v>
      </c>
      <c r="D1036" s="9" t="s">
        <v>4</v>
      </c>
      <c r="E1036" s="9" t="s">
        <v>5</v>
      </c>
      <c r="F1036" s="9" t="s">
        <v>6</v>
      </c>
      <c r="G1036" s="10"/>
      <c r="H1036" s="11"/>
    </row>
    <row r="1037">
      <c r="B1037" s="12">
        <v>1.0</v>
      </c>
      <c r="C1037" s="13"/>
      <c r="D1037" s="13"/>
      <c r="E1037" s="13"/>
      <c r="F1037" s="13"/>
      <c r="G1037" s="14" t="s">
        <v>7</v>
      </c>
      <c r="H1037" s="15">
        <f>H994 - SUMIF(F1037:F1046, "SR A/C - HDFC", E1037:E1046)-SUMIF(F1063:F1065, "SR A/C - HDFC", E1063:E1065)-SUMIF(F1057:F1059, "SR A/C - HDFC", E1057:E1059)+SUMIF(F1051:F1053, "SR A/C - HDFC", E1051:E1053)+SUMIF(F1069:F1074, "SR A/C - HDFC", E1069:E1074)</f>
        <v>3303.73</v>
      </c>
    </row>
    <row r="1038">
      <c r="B1038" s="12">
        <v>2.0</v>
      </c>
      <c r="C1038" s="12"/>
      <c r="D1038" s="12"/>
      <c r="E1038" s="12"/>
      <c r="F1038" s="12"/>
      <c r="G1038" s="14" t="s">
        <v>8</v>
      </c>
      <c r="H1038" s="15">
        <f>H995 - SUMIF(F1037:F1046, "DP A/C - Salary", E1037:E1046)-SUMIF(F1063:F1065, "DP A/C - Salary", E1063:E1065)-SUMIF(F1057:F1059, "DP A/C - Salary", E1057:E1059)+SUMIF(F1051:F1053, "DP A/C - Salary", E1051:E1053)+SUMIF(F1069:F1074, "DP A/C - Salary", E1069:E1074)</f>
        <v>5928</v>
      </c>
    </row>
    <row r="1039">
      <c r="B1039" s="12">
        <v>3.0</v>
      </c>
      <c r="C1039" s="12"/>
      <c r="D1039" s="12"/>
      <c r="E1039" s="12"/>
      <c r="F1039" s="12"/>
      <c r="G1039" s="14" t="s">
        <v>9</v>
      </c>
      <c r="H1039" s="15">
        <f>H996 - SUMIF(F1037:F1046, "SR CASH", E1037:E1046)-SUMIF(F1063:F1065, "SR CASH", E1063:E1065)-SUMIF(F1057:F1059, "SR CASH", E1057:E1059)+SUMIF(F1051:F1053, "SR CASH", E1051:E1053)+SUMIF(F1069:F1074, "SR CASH", E1069:E1074)</f>
        <v>1633</v>
      </c>
    </row>
    <row r="1040">
      <c r="B1040" s="12">
        <v>4.0</v>
      </c>
      <c r="C1040" s="12"/>
      <c r="D1040" s="12"/>
      <c r="E1040" s="12"/>
      <c r="F1040" s="12"/>
      <c r="G1040" s="14" t="s">
        <v>10</v>
      </c>
      <c r="H1040" s="15">
        <f>H997 - SUMIF(F1037:F1046, "DP CASH", E1037:E1046)-SUMIF(F1063:F1065, "DP CASH", E1063:E1065)-SUMIF(F1057:F1059, "DP CASH", E1057:E1059)+SUMIF(F1051:F1053, "DP CASH", E1051:E1053)+SUMIF(F1069:F1074, "DP CASH", E1069:E1074)</f>
        <v>839</v>
      </c>
    </row>
    <row r="1041">
      <c r="B1041" s="12">
        <v>5.0</v>
      </c>
      <c r="C1041" s="12"/>
      <c r="D1041" s="12"/>
      <c r="E1041" s="12"/>
      <c r="F1041" s="12"/>
      <c r="G1041" s="14" t="s">
        <v>11</v>
      </c>
      <c r="H1041" s="15">
        <f>H998 - SUMIF(F1037:F1046, "SR A/C - TDCC", E1037:E1046)-SUMIF(F1063:F1065, "SR A/C - TDCC", E1063:E1065)-SUMIF(F1057:F1059, "SR A/C - TDCC", E1057:E1059)+SUMIF(F1051:F1053, "SR A/C - TDCC", E1051:E1053)+SUMIF(F1069:F1074, "SR A/C - TDCC", E1069:E1074)</f>
        <v>106373.4</v>
      </c>
    </row>
    <row r="1042">
      <c r="B1042" s="12">
        <v>6.0</v>
      </c>
      <c r="C1042" s="12"/>
      <c r="D1042" s="12"/>
      <c r="E1042" s="12"/>
      <c r="F1042" s="12"/>
      <c r="G1042" s="14" t="s">
        <v>12</v>
      </c>
      <c r="H1042" s="15">
        <f>H999 - SUMIF(F1037:F1046, "DP A/C - IPPB", E1037:E1046)-SUMIF(F1063:F1065, "DP A/C - IPPB", E1063:E1065)-SUMIF(F1057:F1059, "DP A/C - IPPB", E1057:E1059)+SUMIF(F1051:F1053, "DP A/C - IPPB", E1051:E1053)+SUMIF(F1069:F1074, "DP A/C - IPPB", E1069:E1074)</f>
        <v>50</v>
      </c>
    </row>
    <row r="1043">
      <c r="B1043" s="12">
        <v>7.0</v>
      </c>
      <c r="C1043" s="12"/>
      <c r="D1043" s="12"/>
      <c r="E1043" s="12"/>
      <c r="F1043" s="12"/>
      <c r="G1043" s="16"/>
      <c r="H1043" s="5"/>
    </row>
    <row r="1044">
      <c r="B1044" s="12">
        <v>8.0</v>
      </c>
      <c r="C1044" s="12"/>
      <c r="D1044" s="12"/>
      <c r="E1044" s="12"/>
      <c r="F1044" s="12"/>
      <c r="G1044" s="17" t="s">
        <v>13</v>
      </c>
      <c r="H1044" s="5"/>
    </row>
    <row r="1045">
      <c r="B1045" s="12">
        <v>9.0</v>
      </c>
      <c r="C1045" s="12"/>
      <c r="D1045" s="12"/>
      <c r="E1045" s="12"/>
      <c r="F1045" s="12"/>
      <c r="G1045" s="18">
        <f>E1047+G1002</f>
        <v>0</v>
      </c>
      <c r="H1045" s="5"/>
    </row>
    <row r="1046">
      <c r="B1046" s="12">
        <v>10.0</v>
      </c>
      <c r="C1046" s="12"/>
      <c r="D1046" s="12"/>
      <c r="E1046" s="12"/>
      <c r="F1046" s="12"/>
      <c r="G1046" s="19" t="s">
        <v>14</v>
      </c>
      <c r="H1046" s="5"/>
    </row>
    <row r="1047">
      <c r="B1047" s="20" t="s">
        <v>15</v>
      </c>
      <c r="C1047" s="4"/>
      <c r="D1047" s="5"/>
      <c r="E1047" s="9">
        <f>SUM(E1037:E1046)</f>
        <v>0</v>
      </c>
      <c r="F1047" s="12"/>
      <c r="G1047" s="16">
        <f>E1054+G1004</f>
        <v>0</v>
      </c>
      <c r="H1047" s="5"/>
    </row>
    <row r="1048">
      <c r="B1048" s="16"/>
      <c r="C1048" s="4"/>
      <c r="D1048" s="4"/>
      <c r="E1048" s="4"/>
      <c r="F1048" s="5"/>
      <c r="G1048" s="21" t="s">
        <v>16</v>
      </c>
      <c r="H1048" s="5"/>
      <c r="I1048" s="1"/>
    </row>
    <row r="1049">
      <c r="B1049" s="22" t="s">
        <v>17</v>
      </c>
      <c r="C1049" s="4"/>
      <c r="D1049" s="4"/>
      <c r="E1049" s="4"/>
      <c r="F1049" s="5"/>
      <c r="G1049" s="16">
        <f>E1060+G1006-SUMIF(C1051:C1053,"Reimbursement",E1051:E1053)</f>
        <v>0</v>
      </c>
      <c r="H1049" s="5"/>
    </row>
    <row r="1050">
      <c r="B1050" s="9" t="s">
        <v>2</v>
      </c>
      <c r="C1050" s="23" t="s">
        <v>18</v>
      </c>
      <c r="D1050" s="20" t="s">
        <v>4</v>
      </c>
      <c r="E1050" s="9" t="s">
        <v>5</v>
      </c>
      <c r="F1050" s="9" t="s">
        <v>6</v>
      </c>
      <c r="G1050" s="24" t="s">
        <v>19</v>
      </c>
      <c r="H1050" s="5"/>
    </row>
    <row r="1051">
      <c r="B1051" s="12">
        <v>1.0</v>
      </c>
      <c r="C1051" s="25"/>
      <c r="D1051" s="13"/>
      <c r="E1051" s="13"/>
      <c r="F1051" s="13"/>
      <c r="G1051" s="26">
        <f>E1066+G1008</f>
        <v>0</v>
      </c>
      <c r="H1051" s="5"/>
    </row>
    <row r="1052">
      <c r="B1052" s="12">
        <v>2.0</v>
      </c>
      <c r="C1052" s="28"/>
      <c r="D1052" s="12"/>
      <c r="E1052" s="12"/>
      <c r="F1052" s="12"/>
      <c r="G1052" s="27"/>
      <c r="H1052" s="8"/>
    </row>
    <row r="1053">
      <c r="B1053" s="12">
        <v>3.0</v>
      </c>
      <c r="C1053" s="28"/>
      <c r="D1053" s="12"/>
      <c r="E1053" s="12"/>
      <c r="F1053" s="12"/>
      <c r="G1053" s="29"/>
      <c r="H1053" s="30"/>
    </row>
    <row r="1054">
      <c r="B1054" s="20" t="s">
        <v>15</v>
      </c>
      <c r="C1054" s="4"/>
      <c r="D1054" s="5"/>
      <c r="E1054" s="9">
        <f>SUM(E1051:E1053)</f>
        <v>0</v>
      </c>
      <c r="F1054" s="12"/>
      <c r="G1054" s="29"/>
      <c r="H1054" s="30"/>
    </row>
    <row r="1055">
      <c r="B1055" s="31" t="s">
        <v>20</v>
      </c>
      <c r="C1055" s="4"/>
      <c r="D1055" s="4"/>
      <c r="E1055" s="4"/>
      <c r="F1055" s="5"/>
      <c r="G1055" s="29"/>
      <c r="H1055" s="30"/>
    </row>
    <row r="1056">
      <c r="B1056" s="9" t="s">
        <v>2</v>
      </c>
      <c r="C1056" s="23" t="s">
        <v>21</v>
      </c>
      <c r="D1056" s="20" t="s">
        <v>4</v>
      </c>
      <c r="E1056" s="9" t="s">
        <v>5</v>
      </c>
      <c r="F1056" s="9" t="s">
        <v>6</v>
      </c>
      <c r="G1056" s="29"/>
      <c r="H1056" s="30"/>
    </row>
    <row r="1057">
      <c r="B1057" s="12">
        <v>1.0</v>
      </c>
      <c r="C1057" s="28"/>
      <c r="D1057" s="12"/>
      <c r="E1057" s="12"/>
      <c r="F1057" s="12"/>
      <c r="G1057" s="29"/>
      <c r="H1057" s="30"/>
    </row>
    <row r="1058">
      <c r="B1058" s="12">
        <v>2.0</v>
      </c>
      <c r="C1058" s="13"/>
      <c r="D1058" s="12"/>
      <c r="E1058" s="12"/>
      <c r="F1058" s="12"/>
      <c r="G1058" s="29"/>
      <c r="H1058" s="30"/>
    </row>
    <row r="1059">
      <c r="B1059" s="12">
        <v>3.0</v>
      </c>
      <c r="C1059" s="13"/>
      <c r="D1059" s="12"/>
      <c r="E1059" s="12"/>
      <c r="F1059" s="12"/>
      <c r="G1059" s="29"/>
      <c r="H1059" s="30"/>
    </row>
    <row r="1060">
      <c r="B1060" s="20" t="s">
        <v>15</v>
      </c>
      <c r="C1060" s="4"/>
      <c r="D1060" s="5"/>
      <c r="E1060" s="9">
        <f>SUM(E1057:E1059)</f>
        <v>0</v>
      </c>
      <c r="F1060" s="12"/>
      <c r="G1060" s="29"/>
      <c r="H1060" s="30"/>
    </row>
    <row r="1061">
      <c r="B1061" s="32" t="s">
        <v>22</v>
      </c>
      <c r="C1061" s="4"/>
      <c r="D1061" s="4"/>
      <c r="E1061" s="4"/>
      <c r="F1061" s="5"/>
      <c r="G1061" s="29"/>
      <c r="H1061" s="30"/>
    </row>
    <row r="1062">
      <c r="B1062" s="9" t="s">
        <v>2</v>
      </c>
      <c r="C1062" s="23" t="s">
        <v>23</v>
      </c>
      <c r="D1062" s="20" t="s">
        <v>4</v>
      </c>
      <c r="E1062" s="9" t="s">
        <v>5</v>
      </c>
      <c r="F1062" s="9" t="s">
        <v>6</v>
      </c>
      <c r="G1062" s="29"/>
      <c r="H1062" s="30"/>
    </row>
    <row r="1063">
      <c r="B1063" s="12">
        <v>1.0</v>
      </c>
      <c r="C1063" s="28"/>
      <c r="D1063" s="12"/>
      <c r="E1063" s="12"/>
      <c r="F1063" s="12"/>
      <c r="G1063" s="29"/>
      <c r="H1063" s="30"/>
    </row>
    <row r="1064">
      <c r="B1064" s="12">
        <v>2.0</v>
      </c>
      <c r="C1064" s="13"/>
      <c r="D1064" s="12"/>
      <c r="E1064" s="12"/>
      <c r="F1064" s="12"/>
      <c r="G1064" s="29"/>
      <c r="H1064" s="30"/>
    </row>
    <row r="1065">
      <c r="B1065" s="12">
        <v>3.0</v>
      </c>
      <c r="C1065" s="13"/>
      <c r="D1065" s="12"/>
      <c r="E1065" s="12"/>
      <c r="F1065" s="12"/>
      <c r="G1065" s="29"/>
      <c r="H1065" s="30"/>
    </row>
    <row r="1066">
      <c r="B1066" s="20" t="s">
        <v>15</v>
      </c>
      <c r="C1066" s="4"/>
      <c r="D1066" s="5"/>
      <c r="E1066" s="9">
        <f>SUM(E1063:E1065)</f>
        <v>0</v>
      </c>
      <c r="F1066" s="12"/>
      <c r="G1066" s="29"/>
      <c r="H1066" s="30"/>
    </row>
    <row r="1067">
      <c r="B1067" s="32" t="s">
        <v>24</v>
      </c>
      <c r="C1067" s="4"/>
      <c r="D1067" s="4"/>
      <c r="E1067" s="4"/>
      <c r="F1067" s="5"/>
      <c r="G1067" s="29"/>
      <c r="H1067" s="30"/>
    </row>
    <row r="1068">
      <c r="B1068" s="9" t="s">
        <v>2</v>
      </c>
      <c r="C1068" s="33" t="s">
        <v>25</v>
      </c>
      <c r="D1068" s="33" t="s">
        <v>26</v>
      </c>
      <c r="E1068" s="9" t="s">
        <v>5</v>
      </c>
      <c r="F1068" s="9" t="s">
        <v>6</v>
      </c>
      <c r="G1068" s="29"/>
      <c r="H1068" s="30"/>
    </row>
    <row r="1069">
      <c r="B1069" s="12">
        <v>1.0</v>
      </c>
      <c r="C1069" s="13"/>
      <c r="D1069" s="13"/>
      <c r="E1069" s="12"/>
      <c r="F1069" s="12"/>
      <c r="G1069" s="29"/>
      <c r="H1069" s="30"/>
    </row>
    <row r="1070">
      <c r="B1070" s="12">
        <v>2.0</v>
      </c>
      <c r="C1070" s="13"/>
      <c r="D1070" s="13"/>
      <c r="E1070" s="12"/>
      <c r="F1070" s="12"/>
      <c r="G1070" s="29"/>
      <c r="H1070" s="30"/>
    </row>
    <row r="1071">
      <c r="B1071" s="12">
        <v>3.0</v>
      </c>
      <c r="C1071" s="12"/>
      <c r="D1071" s="12"/>
      <c r="E1071" s="12"/>
      <c r="F1071" s="12"/>
      <c r="G1071" s="29"/>
      <c r="H1071" s="30"/>
    </row>
    <row r="1072">
      <c r="B1072" s="12">
        <v>4.0</v>
      </c>
      <c r="C1072" s="12"/>
      <c r="D1072" s="12"/>
      <c r="E1072" s="12"/>
      <c r="F1072" s="12"/>
      <c r="G1072" s="29"/>
      <c r="H1072" s="30"/>
    </row>
    <row r="1073">
      <c r="B1073" s="12">
        <v>5.0</v>
      </c>
      <c r="C1073" s="12"/>
      <c r="D1073" s="12"/>
      <c r="E1073" s="12"/>
      <c r="F1073" s="12"/>
      <c r="G1073" s="29"/>
      <c r="H1073" s="30"/>
    </row>
    <row r="1074">
      <c r="B1074" s="12">
        <v>6.0</v>
      </c>
      <c r="C1074" s="12"/>
      <c r="D1074" s="12"/>
      <c r="E1074" s="12"/>
      <c r="F1074" s="12"/>
      <c r="G1074" s="10"/>
      <c r="H1074" s="11"/>
    </row>
    <row r="1075">
      <c r="B1075" s="34"/>
    </row>
    <row r="1077">
      <c r="A1077" s="1"/>
      <c r="B1077" s="3">
        <v>45803.0</v>
      </c>
      <c r="C1077" s="4"/>
      <c r="D1077" s="4"/>
      <c r="E1077" s="4"/>
      <c r="F1077" s="4"/>
      <c r="G1077" s="4"/>
      <c r="H1077" s="5"/>
    </row>
    <row r="1078">
      <c r="B1078" s="6" t="s">
        <v>0</v>
      </c>
      <c r="C1078" s="4"/>
      <c r="D1078" s="4"/>
      <c r="E1078" s="4"/>
      <c r="F1078" s="5"/>
      <c r="G1078" s="7" t="s">
        <v>1</v>
      </c>
      <c r="H1078" s="8"/>
    </row>
    <row r="1079">
      <c r="B1079" s="9" t="s">
        <v>2</v>
      </c>
      <c r="C1079" s="9" t="s">
        <v>3</v>
      </c>
      <c r="D1079" s="9" t="s">
        <v>4</v>
      </c>
      <c r="E1079" s="9" t="s">
        <v>5</v>
      </c>
      <c r="F1079" s="9" t="s">
        <v>6</v>
      </c>
      <c r="G1079" s="10"/>
      <c r="H1079" s="11"/>
    </row>
    <row r="1080">
      <c r="B1080" s="12">
        <v>1.0</v>
      </c>
      <c r="C1080" s="13"/>
      <c r="D1080" s="13"/>
      <c r="E1080" s="13"/>
      <c r="F1080" s="12"/>
      <c r="G1080" s="14" t="s">
        <v>7</v>
      </c>
      <c r="H1080" s="15">
        <f>H1037 - SUMIF(F1080:F1089, "SR A/C - HDFC", E1080:E1089)-SUMIF(F1106:F1108, "SR A/C - HDFC", E1106:E1108)-SUMIF(F1100:F1102, "SR A/C - HDFC", E1100:E1102)+SUMIF(F1094:F1096, "SR A/C - HDFC", E1094:E1096)+SUMIF(F1112:F1117, "SR A/C - HDFC", E1112:E1117)</f>
        <v>3303.73</v>
      </c>
    </row>
    <row r="1081">
      <c r="B1081" s="12">
        <v>2.0</v>
      </c>
      <c r="C1081" s="13"/>
      <c r="D1081" s="13"/>
      <c r="E1081" s="13"/>
      <c r="F1081" s="13"/>
      <c r="G1081" s="14" t="s">
        <v>8</v>
      </c>
      <c r="H1081" s="15">
        <f>H1038 - SUMIF(F1080:F1089, "DP A/C - Salary", E1080:E1089)-SUMIF(F1106:F1108, "DP A/C - Salary", E1106:E1108)-SUMIF(F1100:F1102, "DP A/C - Salary", E1100:E1102)+SUMIF(F1094:F1096, "DP A/C - Salary", E1094:E1096)+SUMIF(F1112:F1117, "DP A/C - Salary", E1112:E1117)</f>
        <v>5928</v>
      </c>
    </row>
    <row r="1082">
      <c r="B1082" s="12">
        <v>3.0</v>
      </c>
      <c r="C1082" s="13"/>
      <c r="D1082" s="13"/>
      <c r="E1082" s="13"/>
      <c r="F1082" s="12"/>
      <c r="G1082" s="14" t="s">
        <v>9</v>
      </c>
      <c r="H1082" s="15">
        <f>H1039 - SUMIF(F1080:F1089, "SR CASH", E1080:E1089)-SUMIF(F1106:F1108, "SR CASH", E1106:E1108)-SUMIF(F1100:F1102, "SR CASH", E1100:E1102)+SUMIF(F1094:F1096, "SR CASH", E1094:E1096)+SUMIF(F1112:F1117, "SR CASH", E1112:E1117)</f>
        <v>1633</v>
      </c>
    </row>
    <row r="1083">
      <c r="B1083" s="12">
        <v>4.0</v>
      </c>
      <c r="C1083" s="13"/>
      <c r="D1083" s="13"/>
      <c r="E1083" s="13"/>
      <c r="F1083" s="13"/>
      <c r="G1083" s="14" t="s">
        <v>10</v>
      </c>
      <c r="H1083" s="15">
        <f>H1040 - SUMIF(F1080:F1089, "DP CASH", E1080:E1089)-SUMIF(F1106:F1108, "DP CASH", E1106:E1108)-SUMIF(F1100:F1102, "DP CASH", E1100:E1102)+SUMIF(F1094:F1096, "DP CASH", E1094:E1096)+SUMIF(F1112:F1117, "DP CASH", E1112:E1117)</f>
        <v>839</v>
      </c>
    </row>
    <row r="1084">
      <c r="B1084" s="12">
        <v>5.0</v>
      </c>
      <c r="C1084" s="13"/>
      <c r="D1084" s="13"/>
      <c r="E1084" s="13"/>
      <c r="F1084" s="13"/>
      <c r="G1084" s="14" t="s">
        <v>11</v>
      </c>
      <c r="H1084" s="15">
        <f>H1041 - SUMIF(F1080:F1089, "SR A/C - TDCC", E1080:E1089)-SUMIF(F1106:F1108, "SR A/C - TDCC", E1106:E1108)-SUMIF(F1100:F1102, "SR A/C - TDCC", E1100:E1102)+SUMIF(F1094:F1096, "SR A/C - TDCC", E1094:E1096)+SUMIF(F1112:F1117, "SR A/C - TDCC", E1112:E1117)</f>
        <v>106373.4</v>
      </c>
    </row>
    <row r="1085">
      <c r="B1085" s="12">
        <v>6.0</v>
      </c>
      <c r="C1085" s="12"/>
      <c r="D1085" s="12"/>
      <c r="E1085" s="12"/>
      <c r="F1085" s="12"/>
      <c r="G1085" s="14" t="s">
        <v>12</v>
      </c>
      <c r="H1085" s="15">
        <f>H1042 - SUMIF(F1080:F1089, "DP A/C - IPPB", E1080:E1089)-SUMIF(F1106:F1108, "DP A/C - IPPB", E1106:E1108)-SUMIF(F1100:F1102, "DP A/C - IPPB", E1100:E1102)+SUMIF(F1094:F1096, "DP A/C - IPPB", E1094:E1096)+SUMIF(F1112:F1117, "DP A/C - IPPB", E1112:E1117)</f>
        <v>50</v>
      </c>
    </row>
    <row r="1086">
      <c r="B1086" s="12">
        <v>7.0</v>
      </c>
      <c r="C1086" s="12"/>
      <c r="D1086" s="12"/>
      <c r="E1086" s="12"/>
      <c r="F1086" s="12"/>
      <c r="G1086" s="16"/>
      <c r="H1086" s="5"/>
    </row>
    <row r="1087">
      <c r="B1087" s="12">
        <v>8.0</v>
      </c>
      <c r="C1087" s="12"/>
      <c r="D1087" s="12"/>
      <c r="E1087" s="12"/>
      <c r="F1087" s="12"/>
      <c r="G1087" s="17" t="s">
        <v>13</v>
      </c>
      <c r="H1087" s="5"/>
    </row>
    <row r="1088">
      <c r="B1088" s="12">
        <v>9.0</v>
      </c>
      <c r="C1088" s="12"/>
      <c r="D1088" s="12"/>
      <c r="E1088" s="12"/>
      <c r="F1088" s="12"/>
      <c r="G1088" s="18">
        <f>E1090+G1045</f>
        <v>0</v>
      </c>
      <c r="H1088" s="5"/>
    </row>
    <row r="1089">
      <c r="B1089" s="12">
        <v>10.0</v>
      </c>
      <c r="C1089" s="12"/>
      <c r="D1089" s="12"/>
      <c r="E1089" s="12"/>
      <c r="F1089" s="12"/>
      <c r="G1089" s="19" t="s">
        <v>14</v>
      </c>
      <c r="H1089" s="5"/>
    </row>
    <row r="1090">
      <c r="B1090" s="20" t="s">
        <v>15</v>
      </c>
      <c r="C1090" s="4"/>
      <c r="D1090" s="5"/>
      <c r="E1090" s="9">
        <f>SUM(E1080:E1089)</f>
        <v>0</v>
      </c>
      <c r="F1090" s="12"/>
      <c r="G1090" s="16">
        <f>E1097+G1047</f>
        <v>0</v>
      </c>
      <c r="H1090" s="5"/>
    </row>
    <row r="1091">
      <c r="B1091" s="16"/>
      <c r="C1091" s="4"/>
      <c r="D1091" s="4"/>
      <c r="E1091" s="4"/>
      <c r="F1091" s="5"/>
      <c r="G1091" s="21" t="s">
        <v>16</v>
      </c>
      <c r="H1091" s="5"/>
      <c r="I1091" s="1"/>
    </row>
    <row r="1092">
      <c r="B1092" s="22" t="s">
        <v>17</v>
      </c>
      <c r="C1092" s="4"/>
      <c r="D1092" s="4"/>
      <c r="E1092" s="4"/>
      <c r="F1092" s="5"/>
      <c r="G1092" s="16">
        <f>E1103+G1049-SUMIF(C1094:C1096,"Reimbursement",E1094:E1096)</f>
        <v>0</v>
      </c>
      <c r="H1092" s="5"/>
    </row>
    <row r="1093">
      <c r="B1093" s="9" t="s">
        <v>2</v>
      </c>
      <c r="C1093" s="23" t="s">
        <v>18</v>
      </c>
      <c r="D1093" s="20" t="s">
        <v>4</v>
      </c>
      <c r="E1093" s="9" t="s">
        <v>5</v>
      </c>
      <c r="F1093" s="9" t="s">
        <v>6</v>
      </c>
      <c r="G1093" s="24" t="s">
        <v>19</v>
      </c>
      <c r="H1093" s="5"/>
    </row>
    <row r="1094">
      <c r="B1094" s="12">
        <v>1.0</v>
      </c>
      <c r="C1094" s="28"/>
      <c r="D1094" s="12"/>
      <c r="E1094" s="12"/>
      <c r="F1094" s="12"/>
      <c r="G1094" s="26">
        <f>E1109+G1051</f>
        <v>0</v>
      </c>
      <c r="H1094" s="5"/>
    </row>
    <row r="1095">
      <c r="B1095" s="12">
        <v>2.0</v>
      </c>
      <c r="C1095" s="28"/>
      <c r="D1095" s="12"/>
      <c r="E1095" s="12"/>
      <c r="F1095" s="12"/>
      <c r="G1095" s="27"/>
      <c r="H1095" s="8"/>
    </row>
    <row r="1096">
      <c r="B1096" s="12">
        <v>3.0</v>
      </c>
      <c r="C1096" s="28"/>
      <c r="D1096" s="12"/>
      <c r="E1096" s="12"/>
      <c r="F1096" s="12"/>
      <c r="G1096" s="29"/>
      <c r="H1096" s="30"/>
    </row>
    <row r="1097">
      <c r="B1097" s="20" t="s">
        <v>15</v>
      </c>
      <c r="C1097" s="4"/>
      <c r="D1097" s="5"/>
      <c r="E1097" s="9">
        <f>SUM(E1094:E1096)</f>
        <v>0</v>
      </c>
      <c r="F1097" s="12"/>
      <c r="G1097" s="29"/>
      <c r="H1097" s="30"/>
    </row>
    <row r="1098">
      <c r="B1098" s="31" t="s">
        <v>20</v>
      </c>
      <c r="C1098" s="4"/>
      <c r="D1098" s="4"/>
      <c r="E1098" s="4"/>
      <c r="F1098" s="5"/>
      <c r="G1098" s="29"/>
      <c r="H1098" s="30"/>
    </row>
    <row r="1099">
      <c r="B1099" s="9" t="s">
        <v>2</v>
      </c>
      <c r="C1099" s="23" t="s">
        <v>21</v>
      </c>
      <c r="D1099" s="20" t="s">
        <v>4</v>
      </c>
      <c r="E1099" s="9" t="s">
        <v>5</v>
      </c>
      <c r="F1099" s="9" t="s">
        <v>6</v>
      </c>
      <c r="G1099" s="29"/>
      <c r="H1099" s="30"/>
    </row>
    <row r="1100">
      <c r="B1100" s="12">
        <v>1.0</v>
      </c>
      <c r="C1100" s="28"/>
      <c r="D1100" s="12"/>
      <c r="E1100" s="12"/>
      <c r="F1100" s="12"/>
      <c r="G1100" s="29"/>
      <c r="H1100" s="30"/>
    </row>
    <row r="1101">
      <c r="B1101" s="12">
        <v>2.0</v>
      </c>
      <c r="C1101" s="13"/>
      <c r="D1101" s="12"/>
      <c r="E1101" s="12"/>
      <c r="F1101" s="12"/>
      <c r="G1101" s="29"/>
      <c r="H1101" s="30"/>
    </row>
    <row r="1102">
      <c r="B1102" s="12">
        <v>3.0</v>
      </c>
      <c r="C1102" s="13"/>
      <c r="D1102" s="12"/>
      <c r="E1102" s="12"/>
      <c r="F1102" s="12"/>
      <c r="G1102" s="29"/>
      <c r="H1102" s="30"/>
    </row>
    <row r="1103">
      <c r="B1103" s="20" t="s">
        <v>15</v>
      </c>
      <c r="C1103" s="4"/>
      <c r="D1103" s="5"/>
      <c r="E1103" s="9">
        <f>SUM(E1100:E1102)</f>
        <v>0</v>
      </c>
      <c r="F1103" s="12"/>
      <c r="G1103" s="29"/>
      <c r="H1103" s="30"/>
    </row>
    <row r="1104">
      <c r="B1104" s="32" t="s">
        <v>22</v>
      </c>
      <c r="C1104" s="4"/>
      <c r="D1104" s="4"/>
      <c r="E1104" s="4"/>
      <c r="F1104" s="5"/>
      <c r="G1104" s="29"/>
      <c r="H1104" s="30"/>
    </row>
    <row r="1105">
      <c r="B1105" s="9" t="s">
        <v>2</v>
      </c>
      <c r="C1105" s="23" t="s">
        <v>23</v>
      </c>
      <c r="D1105" s="20" t="s">
        <v>4</v>
      </c>
      <c r="E1105" s="9" t="s">
        <v>5</v>
      </c>
      <c r="F1105" s="9" t="s">
        <v>6</v>
      </c>
      <c r="G1105" s="29"/>
      <c r="H1105" s="30"/>
    </row>
    <row r="1106">
      <c r="B1106" s="12">
        <v>1.0</v>
      </c>
      <c r="C1106" s="28"/>
      <c r="D1106" s="12"/>
      <c r="E1106" s="12"/>
      <c r="F1106" s="12"/>
      <c r="G1106" s="29"/>
      <c r="H1106" s="30"/>
    </row>
    <row r="1107">
      <c r="B1107" s="12">
        <v>2.0</v>
      </c>
      <c r="C1107" s="13"/>
      <c r="D1107" s="12"/>
      <c r="E1107" s="12"/>
      <c r="F1107" s="12"/>
      <c r="G1107" s="29"/>
      <c r="H1107" s="30"/>
    </row>
    <row r="1108">
      <c r="B1108" s="12">
        <v>3.0</v>
      </c>
      <c r="C1108" s="13"/>
      <c r="D1108" s="12"/>
      <c r="E1108" s="12"/>
      <c r="F1108" s="12"/>
      <c r="G1108" s="29"/>
      <c r="H1108" s="30"/>
    </row>
    <row r="1109">
      <c r="B1109" s="20" t="s">
        <v>15</v>
      </c>
      <c r="C1109" s="4"/>
      <c r="D1109" s="5"/>
      <c r="E1109" s="9">
        <f>SUM(E1106:E1108)</f>
        <v>0</v>
      </c>
      <c r="F1109" s="12"/>
      <c r="G1109" s="29"/>
      <c r="H1109" s="30"/>
    </row>
    <row r="1110">
      <c r="B1110" s="32" t="s">
        <v>24</v>
      </c>
      <c r="C1110" s="4"/>
      <c r="D1110" s="4"/>
      <c r="E1110" s="4"/>
      <c r="F1110" s="5"/>
      <c r="G1110" s="29"/>
      <c r="H1110" s="30"/>
    </row>
    <row r="1111">
      <c r="B1111" s="9" t="s">
        <v>2</v>
      </c>
      <c r="C1111" s="33" t="s">
        <v>25</v>
      </c>
      <c r="D1111" s="33" t="s">
        <v>26</v>
      </c>
      <c r="E1111" s="9" t="s">
        <v>5</v>
      </c>
      <c r="F1111" s="9" t="s">
        <v>6</v>
      </c>
      <c r="G1111" s="29"/>
      <c r="H1111" s="30"/>
    </row>
    <row r="1112">
      <c r="B1112" s="12">
        <v>1.0</v>
      </c>
      <c r="C1112" s="13"/>
      <c r="D1112" s="13"/>
      <c r="E1112" s="13"/>
      <c r="F1112" s="13"/>
      <c r="G1112" s="29"/>
      <c r="H1112" s="30"/>
    </row>
    <row r="1113">
      <c r="B1113" s="12">
        <v>2.0</v>
      </c>
      <c r="C1113" s="13"/>
      <c r="D1113" s="13"/>
      <c r="E1113" s="13"/>
      <c r="F1113" s="13"/>
      <c r="G1113" s="29"/>
      <c r="H1113" s="30"/>
    </row>
    <row r="1114">
      <c r="B1114" s="12">
        <v>3.0</v>
      </c>
      <c r="C1114" s="12"/>
      <c r="D1114" s="12"/>
      <c r="E1114" s="12"/>
      <c r="F1114" s="12"/>
      <c r="G1114" s="29"/>
      <c r="H1114" s="30"/>
    </row>
    <row r="1115">
      <c r="B1115" s="12">
        <v>4.0</v>
      </c>
      <c r="C1115" s="12"/>
      <c r="D1115" s="12"/>
      <c r="E1115" s="12"/>
      <c r="F1115" s="12"/>
      <c r="G1115" s="29"/>
      <c r="H1115" s="30"/>
    </row>
    <row r="1116">
      <c r="B1116" s="12">
        <v>5.0</v>
      </c>
      <c r="C1116" s="12"/>
      <c r="D1116" s="12"/>
      <c r="E1116" s="12"/>
      <c r="F1116" s="12"/>
      <c r="G1116" s="29"/>
      <c r="H1116" s="30"/>
    </row>
    <row r="1117">
      <c r="B1117" s="12">
        <v>6.0</v>
      </c>
      <c r="C1117" s="12"/>
      <c r="D1117" s="12"/>
      <c r="E1117" s="12"/>
      <c r="F1117" s="12"/>
      <c r="G1117" s="10"/>
      <c r="H1117" s="11"/>
    </row>
    <row r="1118">
      <c r="B1118" s="34"/>
    </row>
    <row r="1120">
      <c r="A1120" s="1"/>
      <c r="B1120" s="3">
        <v>45804.0</v>
      </c>
      <c r="C1120" s="4"/>
      <c r="D1120" s="4"/>
      <c r="E1120" s="4"/>
      <c r="F1120" s="4"/>
      <c r="G1120" s="4"/>
      <c r="H1120" s="5"/>
    </row>
    <row r="1121">
      <c r="B1121" s="6" t="s">
        <v>0</v>
      </c>
      <c r="C1121" s="4"/>
      <c r="D1121" s="4"/>
      <c r="E1121" s="4"/>
      <c r="F1121" s="5"/>
      <c r="G1121" s="7" t="s">
        <v>1</v>
      </c>
      <c r="H1121" s="8"/>
    </row>
    <row r="1122">
      <c r="B1122" s="9" t="s">
        <v>2</v>
      </c>
      <c r="C1122" s="9" t="s">
        <v>3</v>
      </c>
      <c r="D1122" s="9" t="s">
        <v>4</v>
      </c>
      <c r="E1122" s="9" t="s">
        <v>5</v>
      </c>
      <c r="F1122" s="9" t="s">
        <v>6</v>
      </c>
      <c r="G1122" s="10"/>
      <c r="H1122" s="11"/>
    </row>
    <row r="1123">
      <c r="B1123" s="12">
        <v>1.0</v>
      </c>
      <c r="C1123" s="13"/>
      <c r="D1123" s="13"/>
      <c r="E1123" s="13"/>
      <c r="F1123" s="13"/>
      <c r="G1123" s="14" t="s">
        <v>7</v>
      </c>
      <c r="H1123" s="15">
        <f>H1080 - SUMIF(F1123:F1132, "SR A/C - HDFC", E1123:E1132)-SUMIF(F1149:F1151, "SR A/C - HDFC", E1149:E1151)-SUMIF(F1143:F1145, "SR A/C - HDFC", E1143:E1145)+SUMIF(F1137:F1139, "SR A/C - HDFC", E1137:E1139)+SUMIF(F1155:F1160, "SR A/C - HDFC", E1155:E1160)</f>
        <v>3303.73</v>
      </c>
    </row>
    <row r="1124">
      <c r="B1124" s="12">
        <v>2.0</v>
      </c>
      <c r="C1124" s="13"/>
      <c r="D1124" s="13"/>
      <c r="E1124" s="13"/>
      <c r="F1124" s="13"/>
      <c r="G1124" s="14" t="s">
        <v>8</v>
      </c>
      <c r="H1124" s="15">
        <f>H1081 - SUMIF(F1123:F1132, "DP A/C - Salary", E1123:E1132)-SUMIF(F1149:F1151, "DP A/C - Salary", E1149:E1151)-SUMIF(F1143:F1145, "DP A/C - Salary", E1143:E1145)+SUMIF(F1137:F1139, "DP A/C - Salary", E1137:E1139)+SUMIF(F1155:F1160, "DP A/C - Salary", E1155:E1160)</f>
        <v>5928</v>
      </c>
    </row>
    <row r="1125">
      <c r="B1125" s="12">
        <v>3.0</v>
      </c>
      <c r="C1125" s="13"/>
      <c r="D1125" s="13"/>
      <c r="E1125" s="13"/>
      <c r="F1125" s="13"/>
      <c r="G1125" s="14" t="s">
        <v>9</v>
      </c>
      <c r="H1125" s="15">
        <f>H1082 - SUMIF(F1123:F1132, "SR CASH", E1123:E1132)-SUMIF(F1149:F1151, "SR CASH", E1149:E1151)-SUMIF(F1143:F1145, "SR CASH", E1143:E1145)+SUMIF(F1137:F1139, "SR CASH", E1137:E1139)+SUMIF(F1155:F1160, "SR CASH", E1155:E1160)</f>
        <v>1633</v>
      </c>
    </row>
    <row r="1126">
      <c r="B1126" s="12">
        <v>4.0</v>
      </c>
      <c r="C1126" s="12"/>
      <c r="D1126" s="12"/>
      <c r="E1126" s="12"/>
      <c r="F1126" s="12"/>
      <c r="G1126" s="14" t="s">
        <v>10</v>
      </c>
      <c r="H1126" s="15">
        <f>H1083 - SUMIF(F1123:F1132, "DP CASH", E1123:E1132)-SUMIF(F1149:F1151, "DP CASH", E1149:E1151)-SUMIF(F1143:F1145, "DP CASH", E1143:E1145)+SUMIF(F1137:F1139, "DP CASH", E1137:E1139)+SUMIF(F1155:F1160, "DP CASH", E1155:E1160)</f>
        <v>839</v>
      </c>
    </row>
    <row r="1127">
      <c r="B1127" s="12">
        <v>5.0</v>
      </c>
      <c r="C1127" s="12"/>
      <c r="D1127" s="12"/>
      <c r="E1127" s="12"/>
      <c r="F1127" s="12"/>
      <c r="G1127" s="14" t="s">
        <v>11</v>
      </c>
      <c r="H1127" s="15">
        <f>H1084 - SUMIF(F1123:F1132, "SR A/C - TDCC", E1123:E1132)-SUMIF(F1149:F1151, "SR A/C - TDCC", E1149:E1151)-SUMIF(F1143:F1145, "SR A/C - TDCC", E1143:E1145)+SUMIF(F1137:F1139, "SR A/C - TDCC", E1137:E1139)+SUMIF(F1155:F1160, "SR A/C - TDCC", E1155:E1160)</f>
        <v>106373.4</v>
      </c>
    </row>
    <row r="1128">
      <c r="B1128" s="12">
        <v>6.0</v>
      </c>
      <c r="C1128" s="12"/>
      <c r="D1128" s="12"/>
      <c r="E1128" s="12"/>
      <c r="F1128" s="12"/>
      <c r="G1128" s="14" t="s">
        <v>12</v>
      </c>
      <c r="H1128" s="15">
        <f>H1085 - SUMIF(F1123:F1132, "DP A/C - IPPB", E1123:E1132)-SUMIF(F1149:F1151, "DP A/C - IPPB", E1149:E1151)-SUMIF(F1143:F1145, "DP A/C - IPPB", E1143:E1145)+SUMIF(F1137:F1139, "DP A/C - IPPB", E1137:E1139)+SUMIF(F1155:F1160, "DP A/C - IPPB", E1155:E1160)</f>
        <v>50</v>
      </c>
    </row>
    <row r="1129">
      <c r="B1129" s="12">
        <v>7.0</v>
      </c>
      <c r="C1129" s="12"/>
      <c r="D1129" s="12"/>
      <c r="E1129" s="12"/>
      <c r="F1129" s="12"/>
      <c r="G1129" s="16"/>
      <c r="H1129" s="5"/>
    </row>
    <row r="1130">
      <c r="B1130" s="12">
        <v>8.0</v>
      </c>
      <c r="C1130" s="12"/>
      <c r="D1130" s="12"/>
      <c r="E1130" s="12"/>
      <c r="F1130" s="12"/>
      <c r="G1130" s="17" t="s">
        <v>13</v>
      </c>
      <c r="H1130" s="5"/>
    </row>
    <row r="1131">
      <c r="B1131" s="12">
        <v>9.0</v>
      </c>
      <c r="C1131" s="12"/>
      <c r="D1131" s="12"/>
      <c r="E1131" s="12"/>
      <c r="F1131" s="12"/>
      <c r="G1131" s="18">
        <f>E1133+G1088</f>
        <v>0</v>
      </c>
      <c r="H1131" s="5"/>
    </row>
    <row r="1132">
      <c r="B1132" s="12">
        <v>10.0</v>
      </c>
      <c r="C1132" s="12"/>
      <c r="D1132" s="12"/>
      <c r="E1132" s="12"/>
      <c r="F1132" s="12"/>
      <c r="G1132" s="19" t="s">
        <v>14</v>
      </c>
      <c r="H1132" s="5"/>
    </row>
    <row r="1133">
      <c r="B1133" s="20" t="s">
        <v>15</v>
      </c>
      <c r="C1133" s="4"/>
      <c r="D1133" s="5"/>
      <c r="E1133" s="9">
        <f>SUM(E1123:E1132)</f>
        <v>0</v>
      </c>
      <c r="F1133" s="12"/>
      <c r="G1133" s="16">
        <f>E1140+G1090</f>
        <v>0</v>
      </c>
      <c r="H1133" s="5"/>
    </row>
    <row r="1134">
      <c r="B1134" s="16"/>
      <c r="C1134" s="4"/>
      <c r="D1134" s="4"/>
      <c r="E1134" s="4"/>
      <c r="F1134" s="5"/>
      <c r="G1134" s="21" t="s">
        <v>16</v>
      </c>
      <c r="H1134" s="5"/>
      <c r="I1134" s="1"/>
    </row>
    <row r="1135">
      <c r="B1135" s="22" t="s">
        <v>17</v>
      </c>
      <c r="C1135" s="4"/>
      <c r="D1135" s="4"/>
      <c r="E1135" s="4"/>
      <c r="F1135" s="5"/>
      <c r="G1135" s="16">
        <f>E1146+G1092-SUMIF(C1137:C1139,"Reimbursement",E1137:E1139)</f>
        <v>0</v>
      </c>
      <c r="H1135" s="5"/>
    </row>
    <row r="1136">
      <c r="B1136" s="9" t="s">
        <v>2</v>
      </c>
      <c r="C1136" s="23" t="s">
        <v>18</v>
      </c>
      <c r="D1136" s="20" t="s">
        <v>4</v>
      </c>
      <c r="E1136" s="9" t="s">
        <v>5</v>
      </c>
      <c r="F1136" s="9" t="s">
        <v>6</v>
      </c>
      <c r="G1136" s="24" t="s">
        <v>19</v>
      </c>
      <c r="H1136" s="5"/>
    </row>
    <row r="1137">
      <c r="B1137" s="12">
        <v>1.0</v>
      </c>
      <c r="C1137" s="28"/>
      <c r="D1137" s="12"/>
      <c r="E1137" s="12"/>
      <c r="F1137" s="12"/>
      <c r="G1137" s="26">
        <f>E1152+G1094</f>
        <v>0</v>
      </c>
      <c r="H1137" s="5"/>
    </row>
    <row r="1138">
      <c r="B1138" s="12">
        <v>2.0</v>
      </c>
      <c r="C1138" s="28"/>
      <c r="D1138" s="12"/>
      <c r="E1138" s="12"/>
      <c r="F1138" s="12"/>
      <c r="G1138" s="27"/>
      <c r="H1138" s="8"/>
    </row>
    <row r="1139">
      <c r="B1139" s="12">
        <v>3.0</v>
      </c>
      <c r="C1139" s="28"/>
      <c r="D1139" s="12"/>
      <c r="E1139" s="12"/>
      <c r="F1139" s="12"/>
      <c r="G1139" s="29"/>
      <c r="H1139" s="30"/>
    </row>
    <row r="1140">
      <c r="B1140" s="20" t="s">
        <v>15</v>
      </c>
      <c r="C1140" s="4"/>
      <c r="D1140" s="5"/>
      <c r="E1140" s="9">
        <f>SUM(E1137:E1139)</f>
        <v>0</v>
      </c>
      <c r="F1140" s="12"/>
      <c r="G1140" s="29"/>
      <c r="H1140" s="30"/>
    </row>
    <row r="1141">
      <c r="B1141" s="31" t="s">
        <v>20</v>
      </c>
      <c r="C1141" s="4"/>
      <c r="D1141" s="4"/>
      <c r="E1141" s="4"/>
      <c r="F1141" s="5"/>
      <c r="G1141" s="29"/>
      <c r="H1141" s="30"/>
    </row>
    <row r="1142">
      <c r="B1142" s="9" t="s">
        <v>2</v>
      </c>
      <c r="C1142" s="23" t="s">
        <v>21</v>
      </c>
      <c r="D1142" s="20" t="s">
        <v>4</v>
      </c>
      <c r="E1142" s="9" t="s">
        <v>5</v>
      </c>
      <c r="F1142" s="9" t="s">
        <v>6</v>
      </c>
      <c r="G1142" s="29"/>
      <c r="H1142" s="30"/>
    </row>
    <row r="1143">
      <c r="B1143" s="12">
        <v>1.0</v>
      </c>
      <c r="C1143" s="25"/>
      <c r="D1143" s="13"/>
      <c r="E1143" s="13"/>
      <c r="F1143" s="13"/>
      <c r="G1143" s="29"/>
      <c r="H1143" s="30"/>
    </row>
    <row r="1144">
      <c r="B1144" s="12">
        <v>2.0</v>
      </c>
      <c r="C1144" s="13"/>
      <c r="D1144" s="12"/>
      <c r="E1144" s="12"/>
      <c r="F1144" s="12"/>
      <c r="G1144" s="29"/>
      <c r="H1144" s="30"/>
    </row>
    <row r="1145">
      <c r="B1145" s="12">
        <v>3.0</v>
      </c>
      <c r="C1145" s="13"/>
      <c r="D1145" s="12"/>
      <c r="E1145" s="12"/>
      <c r="F1145" s="12"/>
      <c r="G1145" s="29"/>
      <c r="H1145" s="30"/>
    </row>
    <row r="1146">
      <c r="B1146" s="20" t="s">
        <v>15</v>
      </c>
      <c r="C1146" s="4"/>
      <c r="D1146" s="5"/>
      <c r="E1146" s="9">
        <f>SUM(E1143:E1145)</f>
        <v>0</v>
      </c>
      <c r="F1146" s="12"/>
      <c r="G1146" s="29"/>
      <c r="H1146" s="30"/>
    </row>
    <row r="1147">
      <c r="B1147" s="32" t="s">
        <v>22</v>
      </c>
      <c r="C1147" s="4"/>
      <c r="D1147" s="4"/>
      <c r="E1147" s="4"/>
      <c r="F1147" s="5"/>
      <c r="G1147" s="29"/>
      <c r="H1147" s="30"/>
    </row>
    <row r="1148">
      <c r="B1148" s="9" t="s">
        <v>2</v>
      </c>
      <c r="C1148" s="23" t="s">
        <v>23</v>
      </c>
      <c r="D1148" s="20" t="s">
        <v>4</v>
      </c>
      <c r="E1148" s="9" t="s">
        <v>5</v>
      </c>
      <c r="F1148" s="9" t="s">
        <v>6</v>
      </c>
      <c r="G1148" s="29"/>
      <c r="H1148" s="30"/>
    </row>
    <row r="1149">
      <c r="B1149" s="12">
        <v>1.0</v>
      </c>
      <c r="C1149" s="28"/>
      <c r="D1149" s="12"/>
      <c r="E1149" s="12"/>
      <c r="F1149" s="12"/>
      <c r="G1149" s="29"/>
      <c r="H1149" s="30"/>
    </row>
    <row r="1150">
      <c r="B1150" s="12">
        <v>2.0</v>
      </c>
      <c r="C1150" s="13"/>
      <c r="D1150" s="12"/>
      <c r="E1150" s="12"/>
      <c r="F1150" s="12"/>
      <c r="G1150" s="29"/>
      <c r="H1150" s="30"/>
    </row>
    <row r="1151">
      <c r="B1151" s="12">
        <v>3.0</v>
      </c>
      <c r="C1151" s="13"/>
      <c r="D1151" s="12"/>
      <c r="E1151" s="12"/>
      <c r="F1151" s="12"/>
      <c r="G1151" s="29"/>
      <c r="H1151" s="30"/>
    </row>
    <row r="1152">
      <c r="B1152" s="20" t="s">
        <v>15</v>
      </c>
      <c r="C1152" s="4"/>
      <c r="D1152" s="5"/>
      <c r="E1152" s="9">
        <f>SUM(E1149:E1151)</f>
        <v>0</v>
      </c>
      <c r="F1152" s="12"/>
      <c r="G1152" s="29"/>
      <c r="H1152" s="30"/>
    </row>
    <row r="1153">
      <c r="B1153" s="32" t="s">
        <v>24</v>
      </c>
      <c r="C1153" s="4"/>
      <c r="D1153" s="4"/>
      <c r="E1153" s="4"/>
      <c r="F1153" s="5"/>
      <c r="G1153" s="29"/>
      <c r="H1153" s="30"/>
    </row>
    <row r="1154">
      <c r="B1154" s="9" t="s">
        <v>2</v>
      </c>
      <c r="C1154" s="33" t="s">
        <v>25</v>
      </c>
      <c r="D1154" s="33" t="s">
        <v>26</v>
      </c>
      <c r="E1154" s="9" t="s">
        <v>5</v>
      </c>
      <c r="F1154" s="9" t="s">
        <v>6</v>
      </c>
      <c r="G1154" s="29"/>
      <c r="H1154" s="30"/>
    </row>
    <row r="1155">
      <c r="B1155" s="12">
        <v>1.0</v>
      </c>
      <c r="C1155" s="13"/>
      <c r="D1155" s="13"/>
      <c r="E1155" s="13"/>
      <c r="F1155" s="13"/>
      <c r="G1155" s="29"/>
      <c r="H1155" s="30"/>
    </row>
    <row r="1156">
      <c r="B1156" s="12">
        <v>2.0</v>
      </c>
      <c r="C1156" s="13"/>
      <c r="D1156" s="13"/>
      <c r="E1156" s="13"/>
      <c r="F1156" s="13"/>
      <c r="G1156" s="29"/>
      <c r="H1156" s="30"/>
    </row>
    <row r="1157">
      <c r="B1157" s="12">
        <v>3.0</v>
      </c>
      <c r="C1157" s="13"/>
      <c r="D1157" s="13"/>
      <c r="E1157" s="13"/>
      <c r="F1157" s="13"/>
      <c r="G1157" s="29"/>
      <c r="H1157" s="30"/>
    </row>
    <row r="1158">
      <c r="B1158" s="12">
        <v>4.0</v>
      </c>
      <c r="C1158" s="13"/>
      <c r="D1158" s="13"/>
      <c r="E1158" s="13"/>
      <c r="F1158" s="13"/>
      <c r="G1158" s="29"/>
      <c r="H1158" s="30"/>
    </row>
    <row r="1159">
      <c r="B1159" s="12">
        <v>5.0</v>
      </c>
      <c r="C1159" s="12"/>
      <c r="D1159" s="12"/>
      <c r="E1159" s="12"/>
      <c r="F1159" s="12"/>
      <c r="G1159" s="29"/>
      <c r="H1159" s="30"/>
    </row>
    <row r="1160">
      <c r="B1160" s="12">
        <v>6.0</v>
      </c>
      <c r="C1160" s="12"/>
      <c r="D1160" s="12"/>
      <c r="E1160" s="12"/>
      <c r="F1160" s="12"/>
      <c r="G1160" s="10"/>
      <c r="H1160" s="11"/>
    </row>
    <row r="1161">
      <c r="B1161" s="34"/>
    </row>
    <row r="1163">
      <c r="A1163" s="1"/>
      <c r="B1163" s="3">
        <v>45805.0</v>
      </c>
      <c r="C1163" s="4"/>
      <c r="D1163" s="4"/>
      <c r="E1163" s="4"/>
      <c r="F1163" s="4"/>
      <c r="G1163" s="4"/>
      <c r="H1163" s="5"/>
    </row>
    <row r="1164">
      <c r="B1164" s="6" t="s">
        <v>0</v>
      </c>
      <c r="C1164" s="4"/>
      <c r="D1164" s="4"/>
      <c r="E1164" s="4"/>
      <c r="F1164" s="5"/>
      <c r="G1164" s="7" t="s">
        <v>1</v>
      </c>
      <c r="H1164" s="8"/>
    </row>
    <row r="1165">
      <c r="B1165" s="9" t="s">
        <v>2</v>
      </c>
      <c r="C1165" s="9" t="s">
        <v>3</v>
      </c>
      <c r="D1165" s="9" t="s">
        <v>4</v>
      </c>
      <c r="E1165" s="9" t="s">
        <v>5</v>
      </c>
      <c r="F1165" s="9" t="s">
        <v>6</v>
      </c>
      <c r="G1165" s="10"/>
      <c r="H1165" s="11"/>
    </row>
    <row r="1166">
      <c r="B1166" s="12">
        <v>1.0</v>
      </c>
      <c r="C1166" s="13"/>
      <c r="D1166" s="12"/>
      <c r="E1166" s="12"/>
      <c r="F1166" s="12"/>
      <c r="G1166" s="14" t="s">
        <v>7</v>
      </c>
      <c r="H1166" s="15">
        <f>H1123 - SUMIF(F1166:F1175, "SR A/C - HDFC", E1166:E1175)-SUMIF(F1192:F1194, "SR A/C - HDFC", E1192:E1194)-SUMIF(F1186:F1188, "SR A/C - HDFC", E1186:E1188)+SUMIF(F1180:F1182, "SR A/C - HDFC", E1180:E1182)+SUMIF(F1198:F1203, "SR A/C - HDFC", E1198:E1203)</f>
        <v>3303.73</v>
      </c>
    </row>
    <row r="1167">
      <c r="B1167" s="12">
        <v>2.0</v>
      </c>
      <c r="C1167" s="12"/>
      <c r="D1167" s="12"/>
      <c r="E1167" s="12"/>
      <c r="F1167" s="12"/>
      <c r="G1167" s="14" t="s">
        <v>8</v>
      </c>
      <c r="H1167" s="15">
        <f>H1124 - SUMIF(F1166:F1175, "DP A/C - Salary", E1166:E1175)-SUMIF(F1192:F1194, "DP A/C - Salary", E1192:E1194)-SUMIF(F1186:F1188, "DP A/C - Salary", E1186:E1188)+SUMIF(F1180:F1182, "DP A/C - Salary", E1180:E1182)+SUMIF(F1198:F1203, "DP A/C - Salary", E1198:E1203)</f>
        <v>5928</v>
      </c>
    </row>
    <row r="1168">
      <c r="B1168" s="12">
        <v>3.0</v>
      </c>
      <c r="C1168" s="12"/>
      <c r="D1168" s="12"/>
      <c r="E1168" s="12"/>
      <c r="F1168" s="12"/>
      <c r="G1168" s="14" t="s">
        <v>9</v>
      </c>
      <c r="H1168" s="15">
        <f>H1125 - SUMIF(F1166:F1175, "SR CASH", E1166:E1175)-SUMIF(F1192:F1194, "SR CASH", E1192:E1194)-SUMIF(F1186:F1188, "SR CASH", E1186:E1188)+SUMIF(F1180:F1182, "SR CASH", E1180:E1182)+SUMIF(F1198:F1203, "SR CASH", E1198:E1203)</f>
        <v>1633</v>
      </c>
    </row>
    <row r="1169">
      <c r="B1169" s="12">
        <v>4.0</v>
      </c>
      <c r="C1169" s="12"/>
      <c r="D1169" s="12"/>
      <c r="E1169" s="12"/>
      <c r="F1169" s="12"/>
      <c r="G1169" s="14" t="s">
        <v>10</v>
      </c>
      <c r="H1169" s="15">
        <f>H1126 - SUMIF(F1166:F1175, "DP CASH", E1166:E1175)-SUMIF(F1192:F1194, "DP CASH", E1192:E1194)-SUMIF(F1186:F1188, "DP CASH", E1186:E1188)+SUMIF(F1180:F1182, "DP CASH", E1180:E1182)+SUMIF(F1198:F1203, "DP CASH", E1198:E1203)</f>
        <v>839</v>
      </c>
    </row>
    <row r="1170">
      <c r="B1170" s="12">
        <v>5.0</v>
      </c>
      <c r="C1170" s="12"/>
      <c r="D1170" s="12"/>
      <c r="E1170" s="12"/>
      <c r="F1170" s="12"/>
      <c r="G1170" s="14" t="s">
        <v>11</v>
      </c>
      <c r="H1170" s="15">
        <f>H1127 - SUMIF(F1166:F1175, "SR A/C - TDCC", E1166:E1175)-SUMIF(F1192:F1194, "SR A/C - TDCC", E1192:E1194)-SUMIF(F1186:F1188, "SR A/C - TDCC", E1186:E1188)+SUMIF(F1180:F1182, "SR A/C - TDCC", E1180:E1182)+SUMIF(F1198:F1203, "SR A/C - TDCC", E1198:E1203)</f>
        <v>106373.4</v>
      </c>
    </row>
    <row r="1171">
      <c r="B1171" s="12">
        <v>6.0</v>
      </c>
      <c r="C1171" s="12"/>
      <c r="D1171" s="12"/>
      <c r="E1171" s="12"/>
      <c r="F1171" s="12"/>
      <c r="G1171" s="14" t="s">
        <v>12</v>
      </c>
      <c r="H1171" s="15">
        <f>H1128 - SUMIF(F1166:F1175, "DP A/C - IPPB", E1166:E1175)-SUMIF(F1192:F1194, "DP A/C - IPPB", E1192:E1194)-SUMIF(F1186:F1188, "DP A/C - IPPB", E1186:E1188)+SUMIF(F1180:F1182, "DP A/C - IPPB", E1180:E1182)+SUMIF(F1198:F1203, "DP A/C - IPPB", E1198:E1203)</f>
        <v>50</v>
      </c>
    </row>
    <row r="1172">
      <c r="B1172" s="12">
        <v>7.0</v>
      </c>
      <c r="C1172" s="12"/>
      <c r="D1172" s="12"/>
      <c r="E1172" s="12"/>
      <c r="F1172" s="12"/>
      <c r="G1172" s="16"/>
      <c r="H1172" s="5"/>
    </row>
    <row r="1173">
      <c r="B1173" s="12">
        <v>8.0</v>
      </c>
      <c r="C1173" s="12"/>
      <c r="D1173" s="12"/>
      <c r="E1173" s="12"/>
      <c r="F1173" s="12"/>
      <c r="G1173" s="17" t="s">
        <v>13</v>
      </c>
      <c r="H1173" s="5"/>
    </row>
    <row r="1174">
      <c r="B1174" s="12">
        <v>9.0</v>
      </c>
      <c r="C1174" s="12"/>
      <c r="D1174" s="12"/>
      <c r="E1174" s="12"/>
      <c r="F1174" s="12"/>
      <c r="G1174" s="18">
        <f>E1176+G1131</f>
        <v>0</v>
      </c>
      <c r="H1174" s="5"/>
    </row>
    <row r="1175">
      <c r="B1175" s="12">
        <v>10.0</v>
      </c>
      <c r="C1175" s="12"/>
      <c r="D1175" s="12"/>
      <c r="E1175" s="12"/>
      <c r="F1175" s="12"/>
      <c r="G1175" s="19" t="s">
        <v>14</v>
      </c>
      <c r="H1175" s="5"/>
    </row>
    <row r="1176">
      <c r="B1176" s="20" t="s">
        <v>15</v>
      </c>
      <c r="C1176" s="4"/>
      <c r="D1176" s="5"/>
      <c r="E1176" s="9">
        <f>SUM(E1166:E1175)</f>
        <v>0</v>
      </c>
      <c r="F1176" s="12"/>
      <c r="G1176" s="16">
        <f>E1183+G1133</f>
        <v>0</v>
      </c>
      <c r="H1176" s="5"/>
    </row>
    <row r="1177">
      <c r="B1177" s="16"/>
      <c r="C1177" s="4"/>
      <c r="D1177" s="4"/>
      <c r="E1177" s="4"/>
      <c r="F1177" s="5"/>
      <c r="G1177" s="21" t="s">
        <v>16</v>
      </c>
      <c r="H1177" s="5"/>
      <c r="I1177" s="1"/>
    </row>
    <row r="1178">
      <c r="B1178" s="22" t="s">
        <v>17</v>
      </c>
      <c r="C1178" s="4"/>
      <c r="D1178" s="4"/>
      <c r="E1178" s="4"/>
      <c r="F1178" s="5"/>
      <c r="G1178" s="16">
        <f>E1189+G1135-SUMIF(C1180:C1182,"Reimbursement",E1180:E1182)</f>
        <v>0</v>
      </c>
      <c r="H1178" s="5"/>
    </row>
    <row r="1179">
      <c r="B1179" s="9" t="s">
        <v>2</v>
      </c>
      <c r="C1179" s="23" t="s">
        <v>18</v>
      </c>
      <c r="D1179" s="20" t="s">
        <v>4</v>
      </c>
      <c r="E1179" s="9" t="s">
        <v>5</v>
      </c>
      <c r="F1179" s="9" t="s">
        <v>6</v>
      </c>
      <c r="G1179" s="24" t="s">
        <v>19</v>
      </c>
      <c r="H1179" s="5"/>
    </row>
    <row r="1180">
      <c r="B1180" s="12">
        <v>1.0</v>
      </c>
      <c r="C1180" s="28"/>
      <c r="D1180" s="12"/>
      <c r="E1180" s="12"/>
      <c r="F1180" s="12"/>
      <c r="G1180" s="26">
        <f>E1195+G1137</f>
        <v>0</v>
      </c>
      <c r="H1180" s="5"/>
    </row>
    <row r="1181">
      <c r="B1181" s="12">
        <v>2.0</v>
      </c>
      <c r="C1181" s="28"/>
      <c r="D1181" s="12"/>
      <c r="E1181" s="12"/>
      <c r="F1181" s="12"/>
      <c r="G1181" s="27"/>
      <c r="H1181" s="8"/>
    </row>
    <row r="1182">
      <c r="B1182" s="12">
        <v>3.0</v>
      </c>
      <c r="C1182" s="28"/>
      <c r="D1182" s="12"/>
      <c r="E1182" s="12"/>
      <c r="F1182" s="12"/>
      <c r="G1182" s="29"/>
      <c r="H1182" s="30"/>
    </row>
    <row r="1183">
      <c r="B1183" s="20" t="s">
        <v>15</v>
      </c>
      <c r="C1183" s="4"/>
      <c r="D1183" s="5"/>
      <c r="E1183" s="9">
        <f>SUM(E1180:E1182)</f>
        <v>0</v>
      </c>
      <c r="F1183" s="12"/>
      <c r="G1183" s="29"/>
      <c r="H1183" s="30"/>
    </row>
    <row r="1184">
      <c r="B1184" s="31" t="s">
        <v>20</v>
      </c>
      <c r="C1184" s="4"/>
      <c r="D1184" s="4"/>
      <c r="E1184" s="4"/>
      <c r="F1184" s="5"/>
      <c r="G1184" s="29"/>
      <c r="H1184" s="30"/>
    </row>
    <row r="1185">
      <c r="B1185" s="9" t="s">
        <v>2</v>
      </c>
      <c r="C1185" s="23" t="s">
        <v>21</v>
      </c>
      <c r="D1185" s="20" t="s">
        <v>4</v>
      </c>
      <c r="E1185" s="9" t="s">
        <v>5</v>
      </c>
      <c r="F1185" s="9" t="s">
        <v>6</v>
      </c>
      <c r="G1185" s="29"/>
      <c r="H1185" s="30"/>
    </row>
    <row r="1186">
      <c r="B1186" s="12">
        <v>1.0</v>
      </c>
      <c r="C1186" s="28"/>
      <c r="D1186" s="12"/>
      <c r="E1186" s="12"/>
      <c r="F1186" s="12"/>
      <c r="G1186" s="29"/>
      <c r="H1186" s="30"/>
    </row>
    <row r="1187">
      <c r="B1187" s="12">
        <v>2.0</v>
      </c>
      <c r="C1187" s="13"/>
      <c r="D1187" s="12"/>
      <c r="E1187" s="12"/>
      <c r="F1187" s="12"/>
      <c r="G1187" s="29"/>
      <c r="H1187" s="30"/>
    </row>
    <row r="1188">
      <c r="B1188" s="12">
        <v>3.0</v>
      </c>
      <c r="C1188" s="13"/>
      <c r="D1188" s="12"/>
      <c r="E1188" s="12"/>
      <c r="F1188" s="12"/>
      <c r="G1188" s="29"/>
      <c r="H1188" s="30"/>
    </row>
    <row r="1189">
      <c r="B1189" s="20" t="s">
        <v>15</v>
      </c>
      <c r="C1189" s="4"/>
      <c r="D1189" s="5"/>
      <c r="E1189" s="9">
        <f>SUM(E1186:E1188)</f>
        <v>0</v>
      </c>
      <c r="F1189" s="12"/>
      <c r="G1189" s="29"/>
      <c r="H1189" s="30"/>
    </row>
    <row r="1190">
      <c r="B1190" s="32" t="s">
        <v>22</v>
      </c>
      <c r="C1190" s="4"/>
      <c r="D1190" s="4"/>
      <c r="E1190" s="4"/>
      <c r="F1190" s="5"/>
      <c r="G1190" s="29"/>
      <c r="H1190" s="30"/>
    </row>
    <row r="1191">
      <c r="B1191" s="9" t="s">
        <v>2</v>
      </c>
      <c r="C1191" s="23" t="s">
        <v>23</v>
      </c>
      <c r="D1191" s="20" t="s">
        <v>4</v>
      </c>
      <c r="E1191" s="9" t="s">
        <v>5</v>
      </c>
      <c r="F1191" s="9" t="s">
        <v>6</v>
      </c>
      <c r="G1191" s="29"/>
      <c r="H1191" s="30"/>
    </row>
    <row r="1192">
      <c r="B1192" s="12">
        <v>1.0</v>
      </c>
      <c r="C1192" s="28"/>
      <c r="D1192" s="12"/>
      <c r="E1192" s="12"/>
      <c r="F1192" s="12"/>
      <c r="G1192" s="29"/>
      <c r="H1192" s="30"/>
    </row>
    <row r="1193">
      <c r="B1193" s="12">
        <v>2.0</v>
      </c>
      <c r="C1193" s="13"/>
      <c r="D1193" s="12"/>
      <c r="E1193" s="12"/>
      <c r="F1193" s="12"/>
      <c r="G1193" s="29"/>
      <c r="H1193" s="30"/>
    </row>
    <row r="1194">
      <c r="B1194" s="12">
        <v>3.0</v>
      </c>
      <c r="C1194" s="13"/>
      <c r="D1194" s="12"/>
      <c r="E1194" s="12"/>
      <c r="F1194" s="12"/>
      <c r="G1194" s="29"/>
      <c r="H1194" s="30"/>
    </row>
    <row r="1195">
      <c r="B1195" s="20" t="s">
        <v>15</v>
      </c>
      <c r="C1195" s="4"/>
      <c r="D1195" s="5"/>
      <c r="E1195" s="9">
        <f>SUM(E1192:E1194)</f>
        <v>0</v>
      </c>
      <c r="F1195" s="12"/>
      <c r="G1195" s="29"/>
      <c r="H1195" s="30"/>
    </row>
    <row r="1196">
      <c r="B1196" s="32" t="s">
        <v>24</v>
      </c>
      <c r="C1196" s="4"/>
      <c r="D1196" s="4"/>
      <c r="E1196" s="4"/>
      <c r="F1196" s="5"/>
      <c r="G1196" s="29"/>
      <c r="H1196" s="30"/>
    </row>
    <row r="1197">
      <c r="B1197" s="9" t="s">
        <v>2</v>
      </c>
      <c r="C1197" s="33" t="s">
        <v>25</v>
      </c>
      <c r="D1197" s="33" t="s">
        <v>26</v>
      </c>
      <c r="E1197" s="9" t="s">
        <v>5</v>
      </c>
      <c r="F1197" s="9" t="s">
        <v>6</v>
      </c>
      <c r="G1197" s="29"/>
      <c r="H1197" s="30"/>
    </row>
    <row r="1198">
      <c r="B1198" s="12">
        <v>1.0</v>
      </c>
      <c r="C1198" s="13"/>
      <c r="D1198" s="13"/>
      <c r="E1198" s="12"/>
      <c r="F1198" s="12"/>
      <c r="G1198" s="29"/>
      <c r="H1198" s="30"/>
    </row>
    <row r="1199">
      <c r="B1199" s="12">
        <v>2.0</v>
      </c>
      <c r="C1199" s="13"/>
      <c r="D1199" s="13"/>
      <c r="E1199" s="12"/>
      <c r="F1199" s="12"/>
      <c r="G1199" s="29"/>
      <c r="H1199" s="30"/>
    </row>
    <row r="1200">
      <c r="B1200" s="12">
        <v>3.0</v>
      </c>
      <c r="C1200" s="12"/>
      <c r="D1200" s="12"/>
      <c r="E1200" s="12"/>
      <c r="F1200" s="12"/>
      <c r="G1200" s="29"/>
      <c r="H1200" s="30"/>
    </row>
    <row r="1201">
      <c r="B1201" s="12">
        <v>4.0</v>
      </c>
      <c r="C1201" s="12"/>
      <c r="D1201" s="12"/>
      <c r="E1201" s="12"/>
      <c r="F1201" s="12"/>
      <c r="G1201" s="29"/>
      <c r="H1201" s="30"/>
    </row>
    <row r="1202">
      <c r="B1202" s="12">
        <v>5.0</v>
      </c>
      <c r="C1202" s="12"/>
      <c r="D1202" s="12"/>
      <c r="E1202" s="12"/>
      <c r="F1202" s="12"/>
      <c r="G1202" s="29"/>
      <c r="H1202" s="30"/>
    </row>
    <row r="1203">
      <c r="B1203" s="12">
        <v>6.0</v>
      </c>
      <c r="C1203" s="12"/>
      <c r="D1203" s="12"/>
      <c r="E1203" s="12"/>
      <c r="F1203" s="12"/>
      <c r="G1203" s="10"/>
      <c r="H1203" s="11"/>
    </row>
    <row r="1204">
      <c r="B1204" s="34"/>
    </row>
    <row r="1206">
      <c r="A1206" s="1"/>
      <c r="B1206" s="3">
        <v>45806.0</v>
      </c>
      <c r="C1206" s="4"/>
      <c r="D1206" s="4"/>
      <c r="E1206" s="4"/>
      <c r="F1206" s="4"/>
      <c r="G1206" s="4"/>
      <c r="H1206" s="5"/>
    </row>
    <row r="1207">
      <c r="B1207" s="6" t="s">
        <v>0</v>
      </c>
      <c r="C1207" s="4"/>
      <c r="D1207" s="4"/>
      <c r="E1207" s="4"/>
      <c r="F1207" s="5"/>
      <c r="G1207" s="7" t="s">
        <v>1</v>
      </c>
      <c r="H1207" s="8"/>
    </row>
    <row r="1208">
      <c r="B1208" s="9" t="s">
        <v>2</v>
      </c>
      <c r="C1208" s="9" t="s">
        <v>3</v>
      </c>
      <c r="D1208" s="9" t="s">
        <v>4</v>
      </c>
      <c r="E1208" s="9" t="s">
        <v>5</v>
      </c>
      <c r="F1208" s="9" t="s">
        <v>6</v>
      </c>
      <c r="G1208" s="10"/>
      <c r="H1208" s="11"/>
    </row>
    <row r="1209">
      <c r="B1209" s="12">
        <v>1.0</v>
      </c>
      <c r="C1209" s="13"/>
      <c r="D1209" s="12"/>
      <c r="E1209" s="12"/>
      <c r="F1209" s="12"/>
      <c r="G1209" s="14" t="s">
        <v>7</v>
      </c>
      <c r="H1209" s="15">
        <f>H1166 - SUMIF(F1209:F1218, "SR A/C - HDFC", E1209:E1218)-SUMIF(F1235:F1237, "SR A/C - HDFC", E1235:E1237)-SUMIF(F1229:F1231, "SR A/C - HDFC", E1229:E1231)+SUMIF(F1223:F1225, "SR A/C - HDFC", E1223:E1225)+SUMIF(F1241:F1246, "SR A/C - HDFC", E1241:E1246)</f>
        <v>3303.73</v>
      </c>
    </row>
    <row r="1210">
      <c r="B1210" s="12">
        <v>2.0</v>
      </c>
      <c r="C1210" s="12"/>
      <c r="D1210" s="12"/>
      <c r="E1210" s="12"/>
      <c r="F1210" s="12"/>
      <c r="G1210" s="14" t="s">
        <v>8</v>
      </c>
      <c r="H1210" s="15">
        <f>H1167 - SUMIF(F1209:F1218, "DP A/C - Salary", E1209:E1218)-SUMIF(F1235:F1237, "DP A/C - Salary", E1235:E1237)-SUMIF(F1229:F1231, "DP A/C - Salary", E1229:E1231)+SUMIF(F1223:F1225, "DP A/C - Salary", E1223:E1225)+SUMIF(F1241:F1246, "DP A/C - Salary", E1241:E1246)</f>
        <v>5928</v>
      </c>
    </row>
    <row r="1211">
      <c r="B1211" s="12">
        <v>3.0</v>
      </c>
      <c r="C1211" s="12"/>
      <c r="D1211" s="12"/>
      <c r="E1211" s="12"/>
      <c r="F1211" s="12"/>
      <c r="G1211" s="14" t="s">
        <v>9</v>
      </c>
      <c r="H1211" s="15">
        <f>H1168 - SUMIF(F1209:F1218, "SR CASH", E1209:E1218)-SUMIF(F1235:F1237, "SR CASH", E1235:E1237)-SUMIF(F1229:F1231, "SR CASH", E1229:E1231)+SUMIF(F1223:F1225, "SR CASH", E1223:E1225)+SUMIF(F1241:F1246, "SR CASH", E1241:E1246)</f>
        <v>1633</v>
      </c>
    </row>
    <row r="1212">
      <c r="B1212" s="12">
        <v>4.0</v>
      </c>
      <c r="C1212" s="12"/>
      <c r="D1212" s="12"/>
      <c r="E1212" s="12"/>
      <c r="F1212" s="12"/>
      <c r="G1212" s="14" t="s">
        <v>10</v>
      </c>
      <c r="H1212" s="15">
        <f>H1169 - SUMIF(F1209:F1218, "DP CASH", E1209:E1218)-SUMIF(F1235:F1237, "DP CASH", E1235:E1237)-SUMIF(F1229:F1231, "DP CASH", E1229:E1231)+SUMIF(F1223:F1225, "DP CASH", E1223:E1225)+SUMIF(F1241:F1246, "DP CASH", E1241:E1246)</f>
        <v>839</v>
      </c>
    </row>
    <row r="1213">
      <c r="B1213" s="12">
        <v>5.0</v>
      </c>
      <c r="C1213" s="12"/>
      <c r="D1213" s="12"/>
      <c r="E1213" s="12"/>
      <c r="F1213" s="12"/>
      <c r="G1213" s="14" t="s">
        <v>11</v>
      </c>
      <c r="H1213" s="15">
        <f>H1170 - SUMIF(F1209:F1218, "SR A/C - TDCC", E1209:E1218)-SUMIF(F1235:F1237, "SR A/C - TDCC", E1235:E1237)-SUMIF(F1229:F1231, "SR A/C - TDCC", E1229:E1231)+SUMIF(F1223:F1225, "SR A/C - TDCC", E1223:E1225)+SUMIF(F1241:F1246, "SR A/C - TDCC", E1241:E1246)</f>
        <v>106373.4</v>
      </c>
    </row>
    <row r="1214">
      <c r="B1214" s="12">
        <v>6.0</v>
      </c>
      <c r="C1214" s="12"/>
      <c r="D1214" s="12"/>
      <c r="E1214" s="12"/>
      <c r="F1214" s="12"/>
      <c r="G1214" s="14" t="s">
        <v>12</v>
      </c>
      <c r="H1214" s="15">
        <f>H1171 - SUMIF(F1209:F1218, "DP A/C - IPPB", E1209:E1218)-SUMIF(F1235:F1237, "DP A/C - IPPB", E1235:E1237)-SUMIF(F1229:F1231, "DP A/C - IPPB", E1229:E1231)+SUMIF(F1223:F1225, "DP A/C - IPPB", E1223:E1225)+SUMIF(F1241:F1246, "DP A/C - IPPB", E1241:E1246)</f>
        <v>50</v>
      </c>
    </row>
    <row r="1215">
      <c r="B1215" s="12">
        <v>7.0</v>
      </c>
      <c r="C1215" s="12"/>
      <c r="D1215" s="12"/>
      <c r="E1215" s="12"/>
      <c r="F1215" s="12"/>
      <c r="G1215" s="16"/>
      <c r="H1215" s="5"/>
    </row>
    <row r="1216">
      <c r="B1216" s="12">
        <v>8.0</v>
      </c>
      <c r="C1216" s="12"/>
      <c r="D1216" s="12"/>
      <c r="E1216" s="12"/>
      <c r="F1216" s="12"/>
      <c r="G1216" s="17" t="s">
        <v>13</v>
      </c>
      <c r="H1216" s="5"/>
    </row>
    <row r="1217">
      <c r="B1217" s="12">
        <v>9.0</v>
      </c>
      <c r="C1217" s="12"/>
      <c r="D1217" s="12"/>
      <c r="E1217" s="12"/>
      <c r="F1217" s="12"/>
      <c r="G1217" s="18">
        <f>E1219+G1174</f>
        <v>0</v>
      </c>
      <c r="H1217" s="5"/>
    </row>
    <row r="1218">
      <c r="B1218" s="12">
        <v>10.0</v>
      </c>
      <c r="C1218" s="12"/>
      <c r="D1218" s="12"/>
      <c r="E1218" s="12"/>
      <c r="F1218" s="12"/>
      <c r="G1218" s="19" t="s">
        <v>14</v>
      </c>
      <c r="H1218" s="5"/>
    </row>
    <row r="1219">
      <c r="B1219" s="20" t="s">
        <v>15</v>
      </c>
      <c r="C1219" s="4"/>
      <c r="D1219" s="5"/>
      <c r="E1219" s="9">
        <f>SUM(E1209:E1218)</f>
        <v>0</v>
      </c>
      <c r="F1219" s="12"/>
      <c r="G1219" s="16">
        <f>E1226+G1176</f>
        <v>0</v>
      </c>
      <c r="H1219" s="5"/>
    </row>
    <row r="1220">
      <c r="B1220" s="16"/>
      <c r="C1220" s="4"/>
      <c r="D1220" s="4"/>
      <c r="E1220" s="4"/>
      <c r="F1220" s="5"/>
      <c r="G1220" s="21" t="s">
        <v>16</v>
      </c>
      <c r="H1220" s="5"/>
      <c r="I1220" s="1"/>
    </row>
    <row r="1221">
      <c r="B1221" s="22" t="s">
        <v>17</v>
      </c>
      <c r="C1221" s="4"/>
      <c r="D1221" s="4"/>
      <c r="E1221" s="4"/>
      <c r="F1221" s="5"/>
      <c r="G1221" s="16">
        <f>E1232+G1178-SUMIF(C1223:C1225,"Reimbursement",E1223:E1225)</f>
        <v>0</v>
      </c>
      <c r="H1221" s="5"/>
    </row>
    <row r="1222">
      <c r="B1222" s="9" t="s">
        <v>2</v>
      </c>
      <c r="C1222" s="23" t="s">
        <v>18</v>
      </c>
      <c r="D1222" s="20" t="s">
        <v>4</v>
      </c>
      <c r="E1222" s="9" t="s">
        <v>5</v>
      </c>
      <c r="F1222" s="9" t="s">
        <v>6</v>
      </c>
      <c r="G1222" s="24" t="s">
        <v>19</v>
      </c>
      <c r="H1222" s="5"/>
    </row>
    <row r="1223">
      <c r="B1223" s="12">
        <v>1.0</v>
      </c>
      <c r="C1223" s="28"/>
      <c r="D1223" s="12"/>
      <c r="E1223" s="12"/>
      <c r="F1223" s="12"/>
      <c r="G1223" s="26">
        <f>E1238+G1180</f>
        <v>0</v>
      </c>
      <c r="H1223" s="5"/>
    </row>
    <row r="1224">
      <c r="B1224" s="12">
        <v>2.0</v>
      </c>
      <c r="C1224" s="28"/>
      <c r="D1224" s="12"/>
      <c r="E1224" s="12"/>
      <c r="F1224" s="12"/>
      <c r="G1224" s="27"/>
      <c r="H1224" s="8"/>
    </row>
    <row r="1225">
      <c r="B1225" s="12">
        <v>3.0</v>
      </c>
      <c r="C1225" s="28"/>
      <c r="D1225" s="12"/>
      <c r="E1225" s="12"/>
      <c r="F1225" s="12"/>
      <c r="G1225" s="29"/>
      <c r="H1225" s="30"/>
    </row>
    <row r="1226">
      <c r="B1226" s="20" t="s">
        <v>15</v>
      </c>
      <c r="C1226" s="4"/>
      <c r="D1226" s="5"/>
      <c r="E1226" s="9">
        <f>SUM(E1223:E1225)</f>
        <v>0</v>
      </c>
      <c r="F1226" s="12"/>
      <c r="G1226" s="29"/>
      <c r="H1226" s="30"/>
    </row>
    <row r="1227">
      <c r="B1227" s="31" t="s">
        <v>20</v>
      </c>
      <c r="C1227" s="4"/>
      <c r="D1227" s="4"/>
      <c r="E1227" s="4"/>
      <c r="F1227" s="5"/>
      <c r="G1227" s="29"/>
      <c r="H1227" s="30"/>
    </row>
    <row r="1228">
      <c r="B1228" s="9" t="s">
        <v>2</v>
      </c>
      <c r="C1228" s="23" t="s">
        <v>21</v>
      </c>
      <c r="D1228" s="20" t="s">
        <v>4</v>
      </c>
      <c r="E1228" s="9" t="s">
        <v>5</v>
      </c>
      <c r="F1228" s="9" t="s">
        <v>6</v>
      </c>
      <c r="G1228" s="29"/>
      <c r="H1228" s="30"/>
    </row>
    <row r="1229">
      <c r="B1229" s="12">
        <v>1.0</v>
      </c>
      <c r="C1229" s="28"/>
      <c r="D1229" s="12"/>
      <c r="E1229" s="12"/>
      <c r="F1229" s="12"/>
      <c r="G1229" s="29"/>
      <c r="H1229" s="30"/>
    </row>
    <row r="1230">
      <c r="B1230" s="12">
        <v>2.0</v>
      </c>
      <c r="C1230" s="13"/>
      <c r="D1230" s="12"/>
      <c r="E1230" s="12"/>
      <c r="F1230" s="12"/>
      <c r="G1230" s="29"/>
      <c r="H1230" s="30"/>
    </row>
    <row r="1231">
      <c r="B1231" s="12">
        <v>3.0</v>
      </c>
      <c r="C1231" s="13"/>
      <c r="D1231" s="12"/>
      <c r="E1231" s="12"/>
      <c r="F1231" s="12"/>
      <c r="G1231" s="29"/>
      <c r="H1231" s="30"/>
    </row>
    <row r="1232">
      <c r="B1232" s="20" t="s">
        <v>15</v>
      </c>
      <c r="C1232" s="4"/>
      <c r="D1232" s="5"/>
      <c r="E1232" s="9">
        <f>SUM(E1229:E1231)</f>
        <v>0</v>
      </c>
      <c r="F1232" s="12"/>
      <c r="G1232" s="29"/>
      <c r="H1232" s="30"/>
    </row>
    <row r="1233">
      <c r="B1233" s="32" t="s">
        <v>22</v>
      </c>
      <c r="C1233" s="4"/>
      <c r="D1233" s="4"/>
      <c r="E1233" s="4"/>
      <c r="F1233" s="5"/>
      <c r="G1233" s="29"/>
      <c r="H1233" s="30"/>
    </row>
    <row r="1234">
      <c r="B1234" s="9" t="s">
        <v>2</v>
      </c>
      <c r="C1234" s="23" t="s">
        <v>23</v>
      </c>
      <c r="D1234" s="20" t="s">
        <v>4</v>
      </c>
      <c r="E1234" s="9" t="s">
        <v>5</v>
      </c>
      <c r="F1234" s="9" t="s">
        <v>6</v>
      </c>
      <c r="G1234" s="29"/>
      <c r="H1234" s="30"/>
    </row>
    <row r="1235">
      <c r="B1235" s="12">
        <v>1.0</v>
      </c>
      <c r="C1235" s="28"/>
      <c r="D1235" s="12"/>
      <c r="E1235" s="12"/>
      <c r="F1235" s="12"/>
      <c r="G1235" s="29"/>
      <c r="H1235" s="30"/>
    </row>
    <row r="1236">
      <c r="B1236" s="12">
        <v>2.0</v>
      </c>
      <c r="C1236" s="13"/>
      <c r="D1236" s="12"/>
      <c r="E1236" s="12"/>
      <c r="F1236" s="12"/>
      <c r="G1236" s="29"/>
      <c r="H1236" s="30"/>
    </row>
    <row r="1237">
      <c r="B1237" s="12">
        <v>3.0</v>
      </c>
      <c r="C1237" s="13"/>
      <c r="D1237" s="12"/>
      <c r="E1237" s="12"/>
      <c r="F1237" s="12"/>
      <c r="G1237" s="29"/>
      <c r="H1237" s="30"/>
    </row>
    <row r="1238">
      <c r="B1238" s="20" t="s">
        <v>15</v>
      </c>
      <c r="C1238" s="4"/>
      <c r="D1238" s="5"/>
      <c r="E1238" s="9">
        <f>SUM(E1235:E1237)</f>
        <v>0</v>
      </c>
      <c r="F1238" s="12"/>
      <c r="G1238" s="29"/>
      <c r="H1238" s="30"/>
    </row>
    <row r="1239">
      <c r="B1239" s="32" t="s">
        <v>24</v>
      </c>
      <c r="C1239" s="4"/>
      <c r="D1239" s="4"/>
      <c r="E1239" s="4"/>
      <c r="F1239" s="5"/>
      <c r="G1239" s="29"/>
      <c r="H1239" s="30"/>
    </row>
    <row r="1240">
      <c r="B1240" s="9" t="s">
        <v>2</v>
      </c>
      <c r="C1240" s="33" t="s">
        <v>25</v>
      </c>
      <c r="D1240" s="33" t="s">
        <v>26</v>
      </c>
      <c r="E1240" s="9" t="s">
        <v>5</v>
      </c>
      <c r="F1240" s="9" t="s">
        <v>6</v>
      </c>
      <c r="G1240" s="29"/>
      <c r="H1240" s="30"/>
    </row>
    <row r="1241">
      <c r="B1241" s="12">
        <v>1.0</v>
      </c>
      <c r="C1241" s="13"/>
      <c r="D1241" s="13"/>
      <c r="E1241" s="12"/>
      <c r="F1241" s="12"/>
      <c r="G1241" s="29"/>
      <c r="H1241" s="30"/>
    </row>
    <row r="1242">
      <c r="B1242" s="12">
        <v>2.0</v>
      </c>
      <c r="C1242" s="13"/>
      <c r="D1242" s="13"/>
      <c r="E1242" s="12"/>
      <c r="F1242" s="12"/>
      <c r="G1242" s="29"/>
      <c r="H1242" s="30"/>
    </row>
    <row r="1243">
      <c r="B1243" s="12">
        <v>3.0</v>
      </c>
      <c r="C1243" s="12"/>
      <c r="D1243" s="12"/>
      <c r="E1243" s="12"/>
      <c r="F1243" s="12"/>
      <c r="G1243" s="29"/>
      <c r="H1243" s="30"/>
    </row>
    <row r="1244">
      <c r="B1244" s="12">
        <v>4.0</v>
      </c>
      <c r="C1244" s="12"/>
      <c r="D1244" s="12"/>
      <c r="E1244" s="12"/>
      <c r="F1244" s="12"/>
      <c r="G1244" s="29"/>
      <c r="H1244" s="30"/>
    </row>
    <row r="1245">
      <c r="B1245" s="12">
        <v>5.0</v>
      </c>
      <c r="C1245" s="12"/>
      <c r="D1245" s="12"/>
      <c r="E1245" s="12"/>
      <c r="F1245" s="12"/>
      <c r="G1245" s="29"/>
      <c r="H1245" s="30"/>
    </row>
    <row r="1246">
      <c r="B1246" s="12">
        <v>6.0</v>
      </c>
      <c r="C1246" s="12"/>
      <c r="D1246" s="12"/>
      <c r="E1246" s="12"/>
      <c r="F1246" s="12"/>
      <c r="G1246" s="10"/>
      <c r="H1246" s="11"/>
    </row>
    <row r="1247">
      <c r="B1247" s="34"/>
    </row>
    <row r="1249">
      <c r="A1249" s="1"/>
      <c r="B1249" s="3">
        <v>45807.0</v>
      </c>
      <c r="C1249" s="4"/>
      <c r="D1249" s="4"/>
      <c r="E1249" s="4"/>
      <c r="F1249" s="4"/>
      <c r="G1249" s="4"/>
      <c r="H1249" s="5"/>
    </row>
    <row r="1250">
      <c r="B1250" s="6" t="s">
        <v>0</v>
      </c>
      <c r="C1250" s="4"/>
      <c r="D1250" s="4"/>
      <c r="E1250" s="4"/>
      <c r="F1250" s="5"/>
      <c r="G1250" s="7" t="s">
        <v>1</v>
      </c>
      <c r="H1250" s="8"/>
    </row>
    <row r="1251">
      <c r="B1251" s="9" t="s">
        <v>2</v>
      </c>
      <c r="C1251" s="9" t="s">
        <v>3</v>
      </c>
      <c r="D1251" s="9" t="s">
        <v>4</v>
      </c>
      <c r="E1251" s="9" t="s">
        <v>5</v>
      </c>
      <c r="F1251" s="9" t="s">
        <v>6</v>
      </c>
      <c r="G1251" s="10"/>
      <c r="H1251" s="11"/>
    </row>
    <row r="1252">
      <c r="B1252" s="12">
        <v>1.0</v>
      </c>
      <c r="C1252" s="13"/>
      <c r="D1252" s="12"/>
      <c r="E1252" s="12"/>
      <c r="F1252" s="12"/>
      <c r="G1252" s="14" t="s">
        <v>7</v>
      </c>
      <c r="H1252" s="15">
        <f>H1209 - SUMIF(F1252:F1261, "SR A/C - HDFC", E1252:E1261)-SUMIF(F1278:F1280, "SR A/C - HDFC", E1278:E1280)-SUMIF(F1272:F1274, "SR A/C - HDFC", E1272:E1274)+SUMIF(F1266:F1268, "SR A/C - HDFC", E1266:E1268)+SUMIF(F1284:F1289, "SR A/C - HDFC", E1284:E1289)</f>
        <v>3303.73</v>
      </c>
    </row>
    <row r="1253">
      <c r="B1253" s="12">
        <v>2.0</v>
      </c>
      <c r="C1253" s="12"/>
      <c r="D1253" s="12"/>
      <c r="E1253" s="12"/>
      <c r="F1253" s="12"/>
      <c r="G1253" s="14" t="s">
        <v>8</v>
      </c>
      <c r="H1253" s="15">
        <f>H1210 - SUMIF(F1252:F1261, "DP A/C - Salary", E1252:E1261)-SUMIF(F1278:F1280, "DP A/C - Salary", E1278:E1280)-SUMIF(F1272:F1274, "DP A/C - Salary", E1272:E1274)+SUMIF(F1266:F1268, "DP A/C - Salary", E1266:E1268)+SUMIF(F1284:F1289, "DP A/C - Salary", E1284:E1289)</f>
        <v>5928</v>
      </c>
    </row>
    <row r="1254">
      <c r="B1254" s="12">
        <v>3.0</v>
      </c>
      <c r="C1254" s="12"/>
      <c r="D1254" s="12"/>
      <c r="E1254" s="12"/>
      <c r="F1254" s="12"/>
      <c r="G1254" s="14" t="s">
        <v>9</v>
      </c>
      <c r="H1254" s="15">
        <f>H1211 - SUMIF(F1252:F1261, "SR CASH", E1252:E1261)-SUMIF(F1278:F1280, "SR CASH", E1278:E1280)-SUMIF(F1272:F1274, "SR CASH", E1272:E1274)+SUMIF(F1266:F1268, "SR CASH", E1266:E1268)+SUMIF(F1284:F1289, "SR CASH", E1284:E1289)</f>
        <v>1633</v>
      </c>
    </row>
    <row r="1255">
      <c r="B1255" s="12">
        <v>4.0</v>
      </c>
      <c r="C1255" s="12"/>
      <c r="D1255" s="12"/>
      <c r="E1255" s="12"/>
      <c r="F1255" s="12"/>
      <c r="G1255" s="14" t="s">
        <v>10</v>
      </c>
      <c r="H1255" s="15">
        <f>H1212 - SUMIF(F1252:F1261, "DP CASH", E1252:E1261)-SUMIF(F1278:F1280, "DP CASH", E1278:E1280)-SUMIF(F1272:F1274, "DP CASH", E1272:E1274)+SUMIF(F1266:F1268, "DP CASH", E1266:E1268)+SUMIF(F1284:F1289, "DP CASH", E1284:E1289)</f>
        <v>839</v>
      </c>
    </row>
    <row r="1256">
      <c r="B1256" s="12">
        <v>5.0</v>
      </c>
      <c r="C1256" s="12"/>
      <c r="D1256" s="12"/>
      <c r="E1256" s="12"/>
      <c r="F1256" s="12"/>
      <c r="G1256" s="14" t="s">
        <v>11</v>
      </c>
      <c r="H1256" s="15">
        <f>H1213 - SUMIF(F1252:F1261, "SR A/C - TDCC", E1252:E1261)-SUMIF(F1278:F1280, "SR A/C - TDCC", E1278:E1280)-SUMIF(F1272:F1274, "SR A/C - TDCC", E1272:E1274)+SUMIF(F1266:F1268, "SR A/C - TDCC", E1266:E1268)+SUMIF(F1284:F1289, "SR A/C - TDCC", E1284:E1289)</f>
        <v>106373.4</v>
      </c>
    </row>
    <row r="1257">
      <c r="B1257" s="12">
        <v>6.0</v>
      </c>
      <c r="C1257" s="12"/>
      <c r="D1257" s="12"/>
      <c r="E1257" s="12"/>
      <c r="F1257" s="12"/>
      <c r="G1257" s="14" t="s">
        <v>12</v>
      </c>
      <c r="H1257" s="15">
        <f>H1214 - SUMIF(F1252:F1261, "DP A/C - IPPB", E1252:E1261)-SUMIF(F1278:F1280, "DP A/C - IPPB", E1278:E1280)-SUMIF(F1272:F1274, "DP A/C - IPPB", E1272:E1274)+SUMIF(F1266:F1268, "DP A/C - IPPB", E1266:E1268)+SUMIF(F1284:F1289, "DP A/C - IPPB", E1284:E1289)</f>
        <v>50</v>
      </c>
    </row>
    <row r="1258">
      <c r="B1258" s="12">
        <v>7.0</v>
      </c>
      <c r="C1258" s="12"/>
      <c r="D1258" s="12"/>
      <c r="E1258" s="12"/>
      <c r="F1258" s="12"/>
      <c r="G1258" s="16"/>
      <c r="H1258" s="5"/>
    </row>
    <row r="1259">
      <c r="B1259" s="12">
        <v>8.0</v>
      </c>
      <c r="C1259" s="12"/>
      <c r="D1259" s="12"/>
      <c r="E1259" s="12"/>
      <c r="F1259" s="12"/>
      <c r="G1259" s="17" t="s">
        <v>13</v>
      </c>
      <c r="H1259" s="5"/>
    </row>
    <row r="1260">
      <c r="B1260" s="12">
        <v>9.0</v>
      </c>
      <c r="C1260" s="12"/>
      <c r="D1260" s="12"/>
      <c r="E1260" s="12"/>
      <c r="F1260" s="12"/>
      <c r="G1260" s="18">
        <f>E1262+G1217</f>
        <v>0</v>
      </c>
      <c r="H1260" s="5"/>
    </row>
    <row r="1261">
      <c r="B1261" s="12">
        <v>10.0</v>
      </c>
      <c r="C1261" s="12"/>
      <c r="D1261" s="12"/>
      <c r="E1261" s="12"/>
      <c r="F1261" s="12"/>
      <c r="G1261" s="19" t="s">
        <v>14</v>
      </c>
      <c r="H1261" s="5"/>
    </row>
    <row r="1262">
      <c r="B1262" s="20" t="s">
        <v>15</v>
      </c>
      <c r="C1262" s="4"/>
      <c r="D1262" s="5"/>
      <c r="E1262" s="9">
        <f>SUM(E1252:E1261)</f>
        <v>0</v>
      </c>
      <c r="F1262" s="12"/>
      <c r="G1262" s="16">
        <f>E1269+G1219</f>
        <v>0</v>
      </c>
      <c r="H1262" s="5"/>
    </row>
    <row r="1263">
      <c r="B1263" s="16"/>
      <c r="C1263" s="4"/>
      <c r="D1263" s="4"/>
      <c r="E1263" s="4"/>
      <c r="F1263" s="5"/>
      <c r="G1263" s="21" t="s">
        <v>16</v>
      </c>
      <c r="H1263" s="5"/>
      <c r="I1263" s="1"/>
    </row>
    <row r="1264">
      <c r="B1264" s="22" t="s">
        <v>17</v>
      </c>
      <c r="C1264" s="4"/>
      <c r="D1264" s="4"/>
      <c r="E1264" s="4"/>
      <c r="F1264" s="5"/>
      <c r="G1264" s="16">
        <f>E1275+G1221-SUMIF(C1266:C1268,"Reimbursement",E1266:E1268)</f>
        <v>0</v>
      </c>
      <c r="H1264" s="5"/>
    </row>
    <row r="1265">
      <c r="B1265" s="9" t="s">
        <v>2</v>
      </c>
      <c r="C1265" s="23" t="s">
        <v>18</v>
      </c>
      <c r="D1265" s="20" t="s">
        <v>4</v>
      </c>
      <c r="E1265" s="9" t="s">
        <v>5</v>
      </c>
      <c r="F1265" s="9" t="s">
        <v>6</v>
      </c>
      <c r="G1265" s="24" t="s">
        <v>19</v>
      </c>
      <c r="H1265" s="5"/>
    </row>
    <row r="1266">
      <c r="B1266" s="12">
        <v>1.0</v>
      </c>
      <c r="C1266" s="28"/>
      <c r="D1266" s="12"/>
      <c r="E1266" s="12"/>
      <c r="F1266" s="12"/>
      <c r="G1266" s="26">
        <f>E1281+G1223</f>
        <v>0</v>
      </c>
      <c r="H1266" s="5"/>
    </row>
    <row r="1267">
      <c r="B1267" s="12">
        <v>2.0</v>
      </c>
      <c r="C1267" s="28"/>
      <c r="D1267" s="12"/>
      <c r="E1267" s="12"/>
      <c r="F1267" s="12"/>
      <c r="G1267" s="27"/>
      <c r="H1267" s="8"/>
    </row>
    <row r="1268">
      <c r="B1268" s="12">
        <v>3.0</v>
      </c>
      <c r="C1268" s="28"/>
      <c r="D1268" s="12"/>
      <c r="E1268" s="12"/>
      <c r="F1268" s="12"/>
      <c r="G1268" s="29"/>
      <c r="H1268" s="30"/>
    </row>
    <row r="1269">
      <c r="B1269" s="20" t="s">
        <v>15</v>
      </c>
      <c r="C1269" s="4"/>
      <c r="D1269" s="5"/>
      <c r="E1269" s="9">
        <f>SUM(E1266:E1268)</f>
        <v>0</v>
      </c>
      <c r="F1269" s="12"/>
      <c r="G1269" s="29"/>
      <c r="H1269" s="30"/>
    </row>
    <row r="1270">
      <c r="B1270" s="31" t="s">
        <v>20</v>
      </c>
      <c r="C1270" s="4"/>
      <c r="D1270" s="4"/>
      <c r="E1270" s="4"/>
      <c r="F1270" s="5"/>
      <c r="G1270" s="29"/>
      <c r="H1270" s="30"/>
    </row>
    <row r="1271">
      <c r="B1271" s="9" t="s">
        <v>2</v>
      </c>
      <c r="C1271" s="23" t="s">
        <v>21</v>
      </c>
      <c r="D1271" s="20" t="s">
        <v>4</v>
      </c>
      <c r="E1271" s="9" t="s">
        <v>5</v>
      </c>
      <c r="F1271" s="9" t="s">
        <v>6</v>
      </c>
      <c r="G1271" s="29"/>
      <c r="H1271" s="30"/>
    </row>
    <row r="1272">
      <c r="B1272" s="12">
        <v>1.0</v>
      </c>
      <c r="C1272" s="28"/>
      <c r="D1272" s="12"/>
      <c r="E1272" s="12"/>
      <c r="F1272" s="12"/>
      <c r="G1272" s="29"/>
      <c r="H1272" s="30"/>
    </row>
    <row r="1273">
      <c r="B1273" s="12">
        <v>2.0</v>
      </c>
      <c r="C1273" s="13"/>
      <c r="D1273" s="12"/>
      <c r="E1273" s="12"/>
      <c r="F1273" s="12"/>
      <c r="G1273" s="29"/>
      <c r="H1273" s="30"/>
    </row>
    <row r="1274">
      <c r="B1274" s="12">
        <v>3.0</v>
      </c>
      <c r="C1274" s="13"/>
      <c r="D1274" s="12"/>
      <c r="E1274" s="12"/>
      <c r="F1274" s="12"/>
      <c r="G1274" s="29"/>
      <c r="H1274" s="30"/>
    </row>
    <row r="1275">
      <c r="B1275" s="20" t="s">
        <v>15</v>
      </c>
      <c r="C1275" s="4"/>
      <c r="D1275" s="5"/>
      <c r="E1275" s="9">
        <f>SUM(E1272:E1274)</f>
        <v>0</v>
      </c>
      <c r="F1275" s="12"/>
      <c r="G1275" s="29"/>
      <c r="H1275" s="30"/>
    </row>
    <row r="1276">
      <c r="B1276" s="32" t="s">
        <v>22</v>
      </c>
      <c r="C1276" s="4"/>
      <c r="D1276" s="4"/>
      <c r="E1276" s="4"/>
      <c r="F1276" s="5"/>
      <c r="G1276" s="29"/>
      <c r="H1276" s="30"/>
    </row>
    <row r="1277">
      <c r="B1277" s="9" t="s">
        <v>2</v>
      </c>
      <c r="C1277" s="23" t="s">
        <v>23</v>
      </c>
      <c r="D1277" s="20" t="s">
        <v>4</v>
      </c>
      <c r="E1277" s="9" t="s">
        <v>5</v>
      </c>
      <c r="F1277" s="9" t="s">
        <v>6</v>
      </c>
      <c r="G1277" s="29"/>
      <c r="H1277" s="30"/>
    </row>
    <row r="1278">
      <c r="B1278" s="12">
        <v>1.0</v>
      </c>
      <c r="C1278" s="28"/>
      <c r="D1278" s="12"/>
      <c r="E1278" s="12"/>
      <c r="F1278" s="12"/>
      <c r="G1278" s="29"/>
      <c r="H1278" s="30"/>
    </row>
    <row r="1279">
      <c r="B1279" s="12">
        <v>2.0</v>
      </c>
      <c r="C1279" s="13"/>
      <c r="D1279" s="12"/>
      <c r="E1279" s="12"/>
      <c r="F1279" s="12"/>
      <c r="G1279" s="29"/>
      <c r="H1279" s="30"/>
    </row>
    <row r="1280">
      <c r="B1280" s="12">
        <v>3.0</v>
      </c>
      <c r="C1280" s="13"/>
      <c r="D1280" s="12"/>
      <c r="E1280" s="12"/>
      <c r="F1280" s="12"/>
      <c r="G1280" s="29"/>
      <c r="H1280" s="30"/>
    </row>
    <row r="1281">
      <c r="B1281" s="20" t="s">
        <v>15</v>
      </c>
      <c r="C1281" s="4"/>
      <c r="D1281" s="5"/>
      <c r="E1281" s="9">
        <f>SUM(E1278:E1280)</f>
        <v>0</v>
      </c>
      <c r="F1281" s="12"/>
      <c r="G1281" s="29"/>
      <c r="H1281" s="30"/>
    </row>
    <row r="1282">
      <c r="B1282" s="32" t="s">
        <v>24</v>
      </c>
      <c r="C1282" s="4"/>
      <c r="D1282" s="4"/>
      <c r="E1282" s="4"/>
      <c r="F1282" s="5"/>
      <c r="G1282" s="29"/>
      <c r="H1282" s="30"/>
    </row>
    <row r="1283">
      <c r="B1283" s="9" t="s">
        <v>2</v>
      </c>
      <c r="C1283" s="33" t="s">
        <v>25</v>
      </c>
      <c r="D1283" s="33" t="s">
        <v>26</v>
      </c>
      <c r="E1283" s="9" t="s">
        <v>5</v>
      </c>
      <c r="F1283" s="9" t="s">
        <v>6</v>
      </c>
      <c r="G1283" s="29"/>
      <c r="H1283" s="30"/>
    </row>
    <row r="1284">
      <c r="B1284" s="12">
        <v>1.0</v>
      </c>
      <c r="C1284" s="13"/>
      <c r="D1284" s="13"/>
      <c r="E1284" s="12"/>
      <c r="F1284" s="12"/>
      <c r="G1284" s="29"/>
      <c r="H1284" s="30"/>
    </row>
    <row r="1285">
      <c r="B1285" s="12">
        <v>2.0</v>
      </c>
      <c r="C1285" s="13"/>
      <c r="D1285" s="13"/>
      <c r="E1285" s="12"/>
      <c r="F1285" s="12"/>
      <c r="G1285" s="29"/>
      <c r="H1285" s="30"/>
    </row>
    <row r="1286">
      <c r="B1286" s="12">
        <v>3.0</v>
      </c>
      <c r="C1286" s="12"/>
      <c r="D1286" s="12"/>
      <c r="E1286" s="12"/>
      <c r="F1286" s="12"/>
      <c r="G1286" s="29"/>
      <c r="H1286" s="30"/>
    </row>
    <row r="1287">
      <c r="B1287" s="12">
        <v>4.0</v>
      </c>
      <c r="C1287" s="12"/>
      <c r="D1287" s="12"/>
      <c r="E1287" s="12"/>
      <c r="F1287" s="12"/>
      <c r="G1287" s="29"/>
      <c r="H1287" s="30"/>
    </row>
    <row r="1288">
      <c r="B1288" s="12">
        <v>5.0</v>
      </c>
      <c r="C1288" s="12"/>
      <c r="D1288" s="12"/>
      <c r="E1288" s="12"/>
      <c r="F1288" s="12"/>
      <c r="G1288" s="29"/>
      <c r="H1288" s="30"/>
    </row>
    <row r="1289">
      <c r="B1289" s="12">
        <v>6.0</v>
      </c>
      <c r="C1289" s="12"/>
      <c r="D1289" s="12"/>
      <c r="E1289" s="12"/>
      <c r="F1289" s="12"/>
      <c r="G1289" s="10"/>
      <c r="H1289" s="11"/>
    </row>
    <row r="1290">
      <c r="B1290" s="34"/>
    </row>
    <row r="1292">
      <c r="A1292" s="1"/>
      <c r="B1292" s="3">
        <v>45808.0</v>
      </c>
      <c r="C1292" s="4"/>
      <c r="D1292" s="4"/>
      <c r="E1292" s="4"/>
      <c r="F1292" s="4"/>
      <c r="G1292" s="4"/>
      <c r="H1292" s="5"/>
    </row>
    <row r="1293">
      <c r="B1293" s="6" t="s">
        <v>0</v>
      </c>
      <c r="C1293" s="4"/>
      <c r="D1293" s="4"/>
      <c r="E1293" s="4"/>
      <c r="F1293" s="5"/>
      <c r="G1293" s="7" t="s">
        <v>1</v>
      </c>
      <c r="H1293" s="8"/>
    </row>
    <row r="1294">
      <c r="B1294" s="9" t="s">
        <v>2</v>
      </c>
      <c r="C1294" s="9" t="s">
        <v>3</v>
      </c>
      <c r="D1294" s="9" t="s">
        <v>4</v>
      </c>
      <c r="E1294" s="9" t="s">
        <v>5</v>
      </c>
      <c r="F1294" s="9" t="s">
        <v>6</v>
      </c>
      <c r="G1294" s="10"/>
      <c r="H1294" s="11"/>
    </row>
    <row r="1295">
      <c r="B1295" s="12">
        <v>1.0</v>
      </c>
      <c r="C1295" s="13"/>
      <c r="D1295" s="12"/>
      <c r="E1295" s="12"/>
      <c r="F1295" s="12"/>
      <c r="G1295" s="14" t="s">
        <v>7</v>
      </c>
      <c r="H1295" s="15">
        <f>H1252 - SUMIF(F1295:F1304, "SR A/C - HDFC", E1295:E1304)-SUMIF(F1321:F1323, "SR A/C - HDFC", E1321:E1323)-SUMIF(F1315:F1317, "SR A/C - HDFC", E1315:E1317)+SUMIF(F1309:F1311, "SR A/C - HDFC", E1309:E1311)+SUMIF(F1327:F1332, "SR A/C - HDFC", E1327:E1332)</f>
        <v>3303.73</v>
      </c>
    </row>
    <row r="1296">
      <c r="B1296" s="12">
        <v>2.0</v>
      </c>
      <c r="C1296" s="12"/>
      <c r="D1296" s="12"/>
      <c r="E1296" s="12"/>
      <c r="F1296" s="12"/>
      <c r="G1296" s="14" t="s">
        <v>8</v>
      </c>
      <c r="H1296" s="15">
        <f>H1253 - SUMIF(F1295:F1304, "DP A/C - Salary", E1295:E1304)-SUMIF(F1321:F1323, "DP A/C - Salary", E1321:E1323)-SUMIF(F1315:F1317, "DP A/C - Salary", E1315:E1317)+SUMIF(F1309:F1311, "DP A/C - Salary", E1309:E1311)+SUMIF(F1327:F1332, "DP A/C - Salary", E1327:E1332)</f>
        <v>5928</v>
      </c>
    </row>
    <row r="1297">
      <c r="B1297" s="12">
        <v>3.0</v>
      </c>
      <c r="C1297" s="12"/>
      <c r="D1297" s="12"/>
      <c r="E1297" s="12"/>
      <c r="F1297" s="12"/>
      <c r="G1297" s="14" t="s">
        <v>9</v>
      </c>
      <c r="H1297" s="15">
        <f>H1254 - SUMIF(F1295:F1304, "SR CASH", E1295:E1304)-SUMIF(F1321:F1323, "SR CASH", E1321:E1323)-SUMIF(F1315:F1317, "SR CASH", E1315:E1317)+SUMIF(F1309:F1311, "SR CASH", E1309:E1311)+SUMIF(F1327:F1332, "SR CASH", E1327:E1332)</f>
        <v>1633</v>
      </c>
    </row>
    <row r="1298">
      <c r="B1298" s="12">
        <v>4.0</v>
      </c>
      <c r="C1298" s="12"/>
      <c r="D1298" s="12"/>
      <c r="E1298" s="12"/>
      <c r="F1298" s="12"/>
      <c r="G1298" s="14" t="s">
        <v>10</v>
      </c>
      <c r="H1298" s="15">
        <f>H1255 - SUMIF(F1295:F1304, "DP CASH", E1295:E1304)-SUMIF(F1321:F1323, "DP CASH", E1321:E1323)-SUMIF(F1315:F1317, "DP CASH", E1315:E1317)+SUMIF(F1309:F1311, "DP CASH", E1309:E1311)+SUMIF(F1327:F1332, "DP CASH", E1327:E1332)</f>
        <v>839</v>
      </c>
    </row>
    <row r="1299">
      <c r="B1299" s="12">
        <v>5.0</v>
      </c>
      <c r="C1299" s="12"/>
      <c r="D1299" s="12"/>
      <c r="E1299" s="12"/>
      <c r="F1299" s="12"/>
      <c r="G1299" s="14" t="s">
        <v>11</v>
      </c>
      <c r="H1299" s="15">
        <f>H1256 - SUMIF(F1295:F1304, "SR A/C - TDCC", E1295:E1304)-SUMIF(F1321:F1323, "SR A/C - TDCC", E1321:E1323)-SUMIF(F1315:F1317, "SR A/C - TDCC", E1315:E1317)+SUMIF(F1309:F1311, "SR A/C - TDCC", E1309:E1311)+SUMIF(F1327:F1332, "SR A/C - TDCC", E1327:E1332)</f>
        <v>106373.4</v>
      </c>
    </row>
    <row r="1300">
      <c r="B1300" s="12">
        <v>6.0</v>
      </c>
      <c r="C1300" s="12"/>
      <c r="D1300" s="12"/>
      <c r="E1300" s="12"/>
      <c r="F1300" s="12"/>
      <c r="G1300" s="14" t="s">
        <v>12</v>
      </c>
      <c r="H1300" s="15">
        <f>H1257 - SUMIF(F1295:F1304, "DP A/C - IPPB", E1295:E1304)-SUMIF(F1321:F1323, "DP A/C - IPPB", E1321:E1323)-SUMIF(F1315:F1317, "DP A/C - IPPB", E1315:E1317)+SUMIF(F1309:F1311, "DP A/C - IPPB", E1309:E1311)+SUMIF(F1327:F1332, "DP A/C - IPPB", E1327:E1332)</f>
        <v>50</v>
      </c>
    </row>
    <row r="1301">
      <c r="B1301" s="12">
        <v>7.0</v>
      </c>
      <c r="C1301" s="12"/>
      <c r="D1301" s="12"/>
      <c r="E1301" s="12"/>
      <c r="F1301" s="12"/>
      <c r="G1301" s="16"/>
      <c r="H1301" s="5"/>
    </row>
    <row r="1302">
      <c r="B1302" s="12">
        <v>8.0</v>
      </c>
      <c r="C1302" s="12"/>
      <c r="D1302" s="12"/>
      <c r="E1302" s="12"/>
      <c r="F1302" s="12"/>
      <c r="G1302" s="17" t="s">
        <v>13</v>
      </c>
      <c r="H1302" s="5"/>
    </row>
    <row r="1303">
      <c r="B1303" s="12">
        <v>9.0</v>
      </c>
      <c r="C1303" s="12"/>
      <c r="D1303" s="12"/>
      <c r="E1303" s="12"/>
      <c r="F1303" s="12"/>
      <c r="G1303" s="18">
        <f>E1305+G1260</f>
        <v>0</v>
      </c>
      <c r="H1303" s="5"/>
    </row>
    <row r="1304">
      <c r="B1304" s="12">
        <v>10.0</v>
      </c>
      <c r="C1304" s="12"/>
      <c r="D1304" s="12"/>
      <c r="E1304" s="12"/>
      <c r="F1304" s="12"/>
      <c r="G1304" s="19" t="s">
        <v>14</v>
      </c>
      <c r="H1304" s="5"/>
    </row>
    <row r="1305">
      <c r="B1305" s="20" t="s">
        <v>15</v>
      </c>
      <c r="C1305" s="4"/>
      <c r="D1305" s="5"/>
      <c r="E1305" s="9">
        <f>SUM(E1295:E1304)</f>
        <v>0</v>
      </c>
      <c r="F1305" s="12"/>
      <c r="G1305" s="16">
        <f>E1312+G1262</f>
        <v>0</v>
      </c>
      <c r="H1305" s="5"/>
    </row>
    <row r="1306">
      <c r="B1306" s="16"/>
      <c r="C1306" s="4"/>
      <c r="D1306" s="4"/>
      <c r="E1306" s="4"/>
      <c r="F1306" s="5"/>
      <c r="G1306" s="21" t="s">
        <v>16</v>
      </c>
      <c r="H1306" s="5"/>
      <c r="I1306" s="1"/>
    </row>
    <row r="1307">
      <c r="B1307" s="22" t="s">
        <v>17</v>
      </c>
      <c r="C1307" s="4"/>
      <c r="D1307" s="4"/>
      <c r="E1307" s="4"/>
      <c r="F1307" s="5"/>
      <c r="G1307" s="16">
        <f>E1318+G1264-SUMIF(C1309:C1311,"Reimbursement",E1309:E1311)</f>
        <v>0</v>
      </c>
      <c r="H1307" s="5"/>
      <c r="I1307" s="1"/>
    </row>
    <row r="1308">
      <c r="B1308" s="9" t="s">
        <v>2</v>
      </c>
      <c r="C1308" s="23" t="s">
        <v>18</v>
      </c>
      <c r="D1308" s="20" t="s">
        <v>4</v>
      </c>
      <c r="E1308" s="9" t="s">
        <v>5</v>
      </c>
      <c r="F1308" s="9" t="s">
        <v>6</v>
      </c>
      <c r="G1308" s="24" t="s">
        <v>19</v>
      </c>
      <c r="H1308" s="5"/>
      <c r="I1308" s="1"/>
    </row>
    <row r="1309">
      <c r="B1309" s="12">
        <v>1.0</v>
      </c>
      <c r="C1309" s="25"/>
      <c r="D1309" s="12"/>
      <c r="E1309" s="13"/>
      <c r="F1309" s="13" t="s">
        <v>7</v>
      </c>
      <c r="G1309" s="26">
        <f>E1324+G1266</f>
        <v>0</v>
      </c>
      <c r="H1309" s="5"/>
      <c r="I1309" s="1"/>
    </row>
    <row r="1310">
      <c r="B1310" s="12">
        <v>2.0</v>
      </c>
      <c r="C1310" s="28"/>
      <c r="D1310" s="12"/>
      <c r="E1310" s="12"/>
      <c r="F1310" s="12"/>
      <c r="G1310" s="27"/>
      <c r="H1310" s="8"/>
      <c r="I1310" s="1"/>
    </row>
    <row r="1311">
      <c r="B1311" s="12">
        <v>3.0</v>
      </c>
      <c r="C1311" s="28"/>
      <c r="D1311" s="12"/>
      <c r="E1311" s="12"/>
      <c r="F1311" s="12"/>
      <c r="G1311" s="29"/>
      <c r="H1311" s="30"/>
      <c r="I1311" s="1"/>
    </row>
    <row r="1312">
      <c r="B1312" s="20" t="s">
        <v>15</v>
      </c>
      <c r="C1312" s="4"/>
      <c r="D1312" s="5"/>
      <c r="E1312" s="9">
        <f>SUM(E1309:E1311)</f>
        <v>0</v>
      </c>
      <c r="F1312" s="12"/>
      <c r="G1312" s="29"/>
      <c r="H1312" s="30"/>
      <c r="I1312" s="1"/>
    </row>
    <row r="1313">
      <c r="B1313" s="31" t="s">
        <v>20</v>
      </c>
      <c r="C1313" s="4"/>
      <c r="D1313" s="4"/>
      <c r="E1313" s="4"/>
      <c r="F1313" s="5"/>
      <c r="G1313" s="29"/>
      <c r="H1313" s="30"/>
      <c r="I1313" s="1"/>
    </row>
    <row r="1314">
      <c r="B1314" s="9" t="s">
        <v>2</v>
      </c>
      <c r="C1314" s="23" t="s">
        <v>21</v>
      </c>
      <c r="D1314" s="20" t="s">
        <v>4</v>
      </c>
      <c r="E1314" s="9" t="s">
        <v>5</v>
      </c>
      <c r="F1314" s="9" t="s">
        <v>6</v>
      </c>
      <c r="G1314" s="29"/>
      <c r="H1314" s="30"/>
      <c r="I1314" s="1"/>
    </row>
    <row r="1315">
      <c r="B1315" s="12">
        <v>1.0</v>
      </c>
      <c r="C1315" s="28"/>
      <c r="D1315" s="12"/>
      <c r="E1315" s="12"/>
      <c r="F1315" s="12"/>
      <c r="G1315" s="29"/>
      <c r="H1315" s="30"/>
      <c r="I1315" s="1"/>
    </row>
    <row r="1316">
      <c r="B1316" s="12">
        <v>2.0</v>
      </c>
      <c r="C1316" s="13"/>
      <c r="D1316" s="12"/>
      <c r="E1316" s="12"/>
      <c r="F1316" s="12"/>
      <c r="G1316" s="29"/>
      <c r="H1316" s="30"/>
      <c r="I1316" s="1"/>
    </row>
    <row r="1317">
      <c r="B1317" s="12">
        <v>3.0</v>
      </c>
      <c r="C1317" s="13"/>
      <c r="D1317" s="12"/>
      <c r="E1317" s="12"/>
      <c r="F1317" s="12"/>
      <c r="G1317" s="29"/>
      <c r="H1317" s="30"/>
      <c r="I1317" s="1"/>
    </row>
    <row r="1318">
      <c r="B1318" s="20" t="s">
        <v>15</v>
      </c>
      <c r="C1318" s="4"/>
      <c r="D1318" s="5"/>
      <c r="E1318" s="9">
        <f>SUM(E1315:E1317)</f>
        <v>0</v>
      </c>
      <c r="F1318" s="12"/>
      <c r="G1318" s="29"/>
      <c r="H1318" s="30"/>
      <c r="I1318" s="1"/>
    </row>
    <row r="1319">
      <c r="B1319" s="32" t="s">
        <v>22</v>
      </c>
      <c r="C1319" s="4"/>
      <c r="D1319" s="4"/>
      <c r="E1319" s="4"/>
      <c r="F1319" s="5"/>
      <c r="G1319" s="29"/>
      <c r="H1319" s="30"/>
      <c r="I1319" s="1"/>
    </row>
    <row r="1320">
      <c r="B1320" s="9" t="s">
        <v>2</v>
      </c>
      <c r="C1320" s="23" t="s">
        <v>23</v>
      </c>
      <c r="D1320" s="20" t="s">
        <v>4</v>
      </c>
      <c r="E1320" s="9" t="s">
        <v>5</v>
      </c>
      <c r="F1320" s="9" t="s">
        <v>6</v>
      </c>
      <c r="G1320" s="29"/>
      <c r="H1320" s="30"/>
      <c r="I1320" s="1"/>
    </row>
    <row r="1321">
      <c r="B1321" s="12">
        <v>1.0</v>
      </c>
      <c r="C1321" s="28"/>
      <c r="D1321" s="12"/>
      <c r="E1321" s="12"/>
      <c r="F1321" s="12"/>
      <c r="G1321" s="29"/>
      <c r="H1321" s="30"/>
      <c r="I1321" s="1"/>
    </row>
    <row r="1322">
      <c r="B1322" s="12">
        <v>2.0</v>
      </c>
      <c r="C1322" s="13"/>
      <c r="D1322" s="12"/>
      <c r="E1322" s="12"/>
      <c r="F1322" s="12"/>
      <c r="G1322" s="29"/>
      <c r="H1322" s="30"/>
      <c r="I1322" s="1"/>
    </row>
    <row r="1323">
      <c r="B1323" s="12">
        <v>3.0</v>
      </c>
      <c r="C1323" s="13"/>
      <c r="D1323" s="12"/>
      <c r="E1323" s="12"/>
      <c r="F1323" s="12"/>
      <c r="G1323" s="29"/>
      <c r="H1323" s="30"/>
      <c r="I1323" s="1"/>
    </row>
    <row r="1324">
      <c r="B1324" s="20" t="s">
        <v>15</v>
      </c>
      <c r="C1324" s="4"/>
      <c r="D1324" s="5"/>
      <c r="E1324" s="9">
        <f>SUM(E1321:E1323)</f>
        <v>0</v>
      </c>
      <c r="F1324" s="12"/>
      <c r="G1324" s="29"/>
      <c r="H1324" s="30"/>
      <c r="I1324" s="1"/>
    </row>
    <row r="1325">
      <c r="B1325" s="32" t="s">
        <v>24</v>
      </c>
      <c r="C1325" s="4"/>
      <c r="D1325" s="4"/>
      <c r="E1325" s="4"/>
      <c r="F1325" s="5"/>
      <c r="G1325" s="29"/>
      <c r="H1325" s="30"/>
      <c r="I1325" s="1"/>
    </row>
    <row r="1326">
      <c r="B1326" s="9" t="s">
        <v>2</v>
      </c>
      <c r="C1326" s="33" t="s">
        <v>25</v>
      </c>
      <c r="D1326" s="33" t="s">
        <v>26</v>
      </c>
      <c r="E1326" s="9" t="s">
        <v>5</v>
      </c>
      <c r="F1326" s="9" t="s">
        <v>6</v>
      </c>
      <c r="G1326" s="29"/>
      <c r="H1326" s="30"/>
      <c r="I1326" s="1"/>
    </row>
    <row r="1327">
      <c r="B1327" s="12">
        <v>1.0</v>
      </c>
      <c r="C1327" s="13"/>
      <c r="D1327" s="13"/>
      <c r="E1327" s="12"/>
      <c r="F1327" s="12"/>
      <c r="G1327" s="29"/>
      <c r="H1327" s="30"/>
      <c r="I1327" s="1"/>
    </row>
    <row r="1328">
      <c r="B1328" s="12">
        <v>2.0</v>
      </c>
      <c r="C1328" s="13"/>
      <c r="D1328" s="13"/>
      <c r="E1328" s="12"/>
      <c r="F1328" s="12"/>
      <c r="G1328" s="29"/>
      <c r="H1328" s="30"/>
      <c r="I1328" s="1"/>
    </row>
    <row r="1329">
      <c r="B1329" s="12">
        <v>3.0</v>
      </c>
      <c r="C1329" s="12"/>
      <c r="D1329" s="12"/>
      <c r="E1329" s="12"/>
      <c r="F1329" s="12"/>
      <c r="G1329" s="29"/>
      <c r="H1329" s="30"/>
      <c r="I1329" s="1"/>
    </row>
    <row r="1330">
      <c r="B1330" s="12">
        <v>4.0</v>
      </c>
      <c r="C1330" s="12"/>
      <c r="D1330" s="12"/>
      <c r="E1330" s="12"/>
      <c r="F1330" s="12"/>
      <c r="G1330" s="29"/>
      <c r="H1330" s="30"/>
      <c r="I1330" s="1"/>
    </row>
    <row r="1331">
      <c r="B1331" s="12">
        <v>5.0</v>
      </c>
      <c r="C1331" s="12"/>
      <c r="D1331" s="12"/>
      <c r="E1331" s="12"/>
      <c r="F1331" s="12"/>
      <c r="G1331" s="29"/>
      <c r="H1331" s="30"/>
      <c r="I1331" s="1"/>
    </row>
    <row r="1332">
      <c r="B1332" s="12">
        <v>6.0</v>
      </c>
      <c r="C1332" s="12"/>
      <c r="D1332" s="12"/>
      <c r="E1332" s="12"/>
      <c r="F1332" s="12"/>
      <c r="G1332" s="10"/>
      <c r="H1332" s="11"/>
      <c r="I1332" s="1"/>
    </row>
    <row r="1333">
      <c r="B1333" s="34"/>
      <c r="I1333" s="1"/>
    </row>
    <row r="1334">
      <c r="I1334" s="1"/>
    </row>
    <row r="1335">
      <c r="A1335" s="1"/>
      <c r="B1335" s="2"/>
      <c r="C1335" s="2"/>
      <c r="D1335" s="2"/>
      <c r="E1335" s="2"/>
      <c r="F1335" s="2"/>
      <c r="G1335" s="2"/>
      <c r="H1335" s="2"/>
      <c r="I1335" s="1"/>
    </row>
    <row r="1336">
      <c r="A1336" s="35"/>
    </row>
    <row r="1338">
      <c r="A1338" s="1"/>
      <c r="B1338" s="2"/>
      <c r="C1338" s="2"/>
      <c r="D1338" s="2"/>
      <c r="E1338" s="2"/>
      <c r="F1338" s="2"/>
      <c r="G1338" s="2"/>
      <c r="H1338" s="2"/>
      <c r="I1338" s="1"/>
    </row>
    <row r="1339">
      <c r="A1339" s="1"/>
      <c r="B1339" s="2"/>
      <c r="C1339" s="36" t="s">
        <v>27</v>
      </c>
      <c r="D1339" s="5"/>
      <c r="E1339" s="2"/>
      <c r="F1339" s="37" t="s">
        <v>28</v>
      </c>
      <c r="G1339" s="5"/>
      <c r="H1339" s="2"/>
      <c r="I1339" s="1"/>
    </row>
    <row r="1340">
      <c r="A1340" s="1"/>
      <c r="B1340" s="2"/>
      <c r="C1340" s="33" t="s">
        <v>29</v>
      </c>
      <c r="D1340" s="38">
        <f>SUMIF(C5:C1304, "Vehicle service", E5:E1304)</f>
        <v>0</v>
      </c>
      <c r="E1340" s="2"/>
      <c r="F1340" s="39" t="s">
        <v>30</v>
      </c>
      <c r="G1340" s="38">
        <f>SUMIF(C5:C1332, "SR Salary", E5:E1332)</f>
        <v>0</v>
      </c>
      <c r="H1340" s="2"/>
      <c r="I1340" s="1"/>
    </row>
    <row r="1341">
      <c r="A1341" s="1"/>
      <c r="B1341" s="2"/>
      <c r="C1341" s="9" t="s">
        <v>31</v>
      </c>
      <c r="D1341" s="38">
        <f>SUMIF(C5:C1304, "Car loan", E5:E1304)</f>
        <v>0</v>
      </c>
      <c r="E1341" s="2"/>
      <c r="F1341" s="39" t="s">
        <v>32</v>
      </c>
      <c r="G1341" s="38">
        <f>SUMIF(C5:C1332, "DP Salary", E5:E1332)</f>
        <v>0</v>
      </c>
      <c r="H1341" s="2"/>
      <c r="I1341" s="1"/>
    </row>
    <row r="1342">
      <c r="A1342" s="1"/>
      <c r="B1342" s="2"/>
      <c r="C1342" s="9" t="s">
        <v>33</v>
      </c>
      <c r="D1342" s="38">
        <f>SUMIF(C5:C1304, "Rental", E5:E1304)</f>
        <v>0</v>
      </c>
      <c r="E1342" s="2"/>
      <c r="F1342" s="39" t="s">
        <v>34</v>
      </c>
      <c r="G1342" s="38">
        <f>SUMIF(C5:C1332, "Commission/Bonus", E5:E1332)</f>
        <v>0</v>
      </c>
      <c r="H1342" s="2"/>
      <c r="I1342" s="1"/>
    </row>
    <row r="1343">
      <c r="A1343" s="1"/>
      <c r="B1343" s="2"/>
      <c r="C1343" s="9" t="s">
        <v>35</v>
      </c>
      <c r="D1343" s="38">
        <f>SUMIF(C5:C1304, "Water bill", E5:E1304)</f>
        <v>0</v>
      </c>
      <c r="E1343" s="2"/>
      <c r="F1343" s="39" t="s">
        <v>36</v>
      </c>
      <c r="G1343" s="38">
        <f>SUMIF(C5:C1332, "Reimbursement", E5:E1332)</f>
        <v>0</v>
      </c>
      <c r="H1343" s="2"/>
      <c r="I1343" s="1"/>
    </row>
    <row r="1344">
      <c r="A1344" s="1"/>
      <c r="B1344" s="2"/>
      <c r="C1344" s="9" t="s">
        <v>37</v>
      </c>
      <c r="D1344" s="38">
        <f>SUMIF(C5:C1304, "Electricity bill", E5:E1304)</f>
        <v>0</v>
      </c>
      <c r="E1344" s="2"/>
      <c r="F1344" s="39" t="s">
        <v>38</v>
      </c>
      <c r="G1344" s="38">
        <f>SUMIF(C5:C1332, "Bank Interest", E5:E1332)</f>
        <v>0</v>
      </c>
      <c r="H1344" s="2"/>
      <c r="I1344" s="1"/>
    </row>
    <row r="1345">
      <c r="A1345" s="1"/>
      <c r="B1345" s="2"/>
      <c r="C1345" s="9" t="s">
        <v>39</v>
      </c>
      <c r="D1345" s="38">
        <f>SUMIF(C5:C1304, "Internet bill", E5:E1304)</f>
        <v>0</v>
      </c>
      <c r="E1345" s="2"/>
      <c r="F1345" s="39" t="s">
        <v>40</v>
      </c>
      <c r="G1345" s="38">
        <f>SUMIF(C5:C1332, "Dividend", E5:E1332)</f>
        <v>0</v>
      </c>
      <c r="H1345" s="2"/>
      <c r="I1345" s="1"/>
    </row>
    <row r="1346">
      <c r="A1346" s="1"/>
      <c r="B1346" s="2"/>
      <c r="C1346" s="9" t="s">
        <v>41</v>
      </c>
      <c r="D1346" s="38">
        <f>SUMIF(C5:C1304, "Insurance", E5:E1304)</f>
        <v>0</v>
      </c>
      <c r="E1346" s="2"/>
      <c r="F1346" s="39" t="s">
        <v>42</v>
      </c>
      <c r="G1346" s="38">
        <f>SUMIF(C5:C1332, "Gift", E5:E1332)</f>
        <v>0</v>
      </c>
      <c r="H1346" s="2"/>
      <c r="I1346" s="1"/>
    </row>
    <row r="1347">
      <c r="A1347" s="1"/>
      <c r="B1347" s="2"/>
      <c r="C1347" s="9" t="s">
        <v>43</v>
      </c>
      <c r="D1347" s="38">
        <f>SUMIF(C5:C1304, "Food &amp; groceries", E5:E1304)</f>
        <v>0</v>
      </c>
      <c r="E1347" s="2"/>
      <c r="F1347" s="2"/>
      <c r="G1347" s="2"/>
      <c r="H1347" s="2"/>
      <c r="I1347" s="1"/>
    </row>
    <row r="1348">
      <c r="A1348" s="1"/>
      <c r="B1348" s="2"/>
      <c r="C1348" s="9" t="s">
        <v>44</v>
      </c>
      <c r="D1348" s="38">
        <f>SUMIF(C5:C1304, "Transportation (petrol, parking, toll)", E5:E1304)</f>
        <v>0</v>
      </c>
      <c r="E1348" s="2"/>
      <c r="F1348" s="2"/>
      <c r="G1348" s="2"/>
      <c r="H1348" s="2"/>
      <c r="I1348" s="1"/>
    </row>
    <row r="1349">
      <c r="A1349" s="1"/>
      <c r="B1349" s="2"/>
      <c r="C1349" s="9" t="s">
        <v>45</v>
      </c>
      <c r="D1349" s="38">
        <f>SUMIF(C5:C1304, "Shopping", E5:E1304)</f>
        <v>0</v>
      </c>
      <c r="E1349" s="2"/>
      <c r="F1349" s="2"/>
      <c r="G1349" s="2"/>
      <c r="H1349" s="2"/>
      <c r="I1349" s="1"/>
    </row>
    <row r="1350">
      <c r="A1350" s="1"/>
      <c r="B1350" s="2"/>
      <c r="C1350" s="9" t="s">
        <v>46</v>
      </c>
      <c r="D1350" s="38">
        <f>SUMIF(C5:C1304, "Social/ Travel", E5:E1304)</f>
        <v>0</v>
      </c>
      <c r="E1350" s="2"/>
      <c r="F1350" s="2"/>
      <c r="G1350" s="2"/>
      <c r="H1350" s="2"/>
      <c r="I1350" s="1"/>
    </row>
    <row r="1351">
      <c r="A1351" s="1"/>
      <c r="B1351" s="2"/>
      <c r="C1351" s="33" t="s">
        <v>47</v>
      </c>
      <c r="D1351" s="38">
        <f>SUMIF(C5:C1304, "Present", E5:E1304)</f>
        <v>0</v>
      </c>
      <c r="E1351" s="2"/>
      <c r="F1351" s="2"/>
      <c r="G1351" s="2"/>
      <c r="H1351" s="2"/>
      <c r="I1351" s="1"/>
    </row>
    <row r="1352">
      <c r="A1352" s="1"/>
      <c r="B1352" s="2"/>
      <c r="C1352" s="9" t="s">
        <v>48</v>
      </c>
      <c r="D1352" s="38">
        <f>SUMIF(C5:C1304, "Hospital bill", E5:E1304)</f>
        <v>0</v>
      </c>
      <c r="E1352" s="2"/>
      <c r="F1352" s="2"/>
      <c r="G1352" s="2"/>
      <c r="H1352" s="2"/>
      <c r="I1352" s="1"/>
    </row>
    <row r="1353">
      <c r="A1353" s="1"/>
      <c r="B1353" s="2"/>
      <c r="C1353" s="9" t="s">
        <v>49</v>
      </c>
      <c r="D1353" s="38">
        <f>SUMIF(C5:C1304, "Medicine bill", E5:E1304)</f>
        <v>0</v>
      </c>
      <c r="E1353" s="2"/>
      <c r="F1353" s="2"/>
      <c r="G1353" s="2"/>
      <c r="H1353" s="2"/>
      <c r="I1353" s="1"/>
    </row>
    <row r="1354">
      <c r="A1354" s="1"/>
      <c r="B1354" s="2"/>
      <c r="C1354" s="9" t="s">
        <v>50</v>
      </c>
      <c r="D1354" s="38">
        <f>SUMIF(C5:C1304, "Others", E5:E1304)</f>
        <v>0</v>
      </c>
      <c r="E1354" s="2"/>
      <c r="F1354" s="1"/>
      <c r="G1354" s="1"/>
      <c r="H1354" s="2"/>
      <c r="I1354" s="1"/>
    </row>
    <row r="1355">
      <c r="A1355" s="1"/>
      <c r="B1355" s="2"/>
      <c r="C1355" s="2"/>
      <c r="D1355" s="2"/>
      <c r="E1355" s="2"/>
      <c r="F1355" s="1"/>
      <c r="G1355" s="1"/>
      <c r="H1355" s="2"/>
      <c r="I1355" s="1"/>
    </row>
    <row r="1356">
      <c r="A1356" s="1"/>
      <c r="B1356" s="2"/>
      <c r="C1356" s="40" t="s">
        <v>51</v>
      </c>
      <c r="D1356" s="41">
        <f>SUM(D1340:D1354)</f>
        <v>0</v>
      </c>
      <c r="E1356" s="2"/>
      <c r="F1356" s="40" t="s">
        <v>51</v>
      </c>
      <c r="G1356" s="41">
        <f>SUM(G1340:G1346)</f>
        <v>0</v>
      </c>
      <c r="H1356" s="2"/>
      <c r="I1356" s="1"/>
    </row>
    <row r="1357">
      <c r="A1357" s="1"/>
      <c r="B1357" s="2"/>
      <c r="C1357" s="2"/>
      <c r="D1357" s="2"/>
      <c r="E1357" s="2"/>
      <c r="F1357" s="1"/>
      <c r="G1357" s="1"/>
      <c r="H1357" s="2"/>
      <c r="I1357" s="1"/>
    </row>
    <row r="1358">
      <c r="A1358" s="1"/>
      <c r="B1358" s="2"/>
      <c r="C1358" s="42" t="s">
        <v>52</v>
      </c>
      <c r="D1358" s="43">
        <f>G1303</f>
        <v>0</v>
      </c>
      <c r="E1358" s="1"/>
      <c r="F1358" s="42" t="s">
        <v>53</v>
      </c>
      <c r="G1358" s="43">
        <f>G1305</f>
        <v>0</v>
      </c>
      <c r="H1358" s="2"/>
      <c r="I1358" s="1"/>
    </row>
    <row r="1359">
      <c r="A1359" s="1"/>
      <c r="B1359" s="2"/>
      <c r="C1359" s="2"/>
      <c r="D1359" s="2"/>
      <c r="E1359" s="2"/>
      <c r="F1359" s="2"/>
      <c r="G1359" s="2"/>
      <c r="H1359" s="2"/>
      <c r="I1359" s="1"/>
    </row>
    <row r="1360">
      <c r="A1360" s="1"/>
      <c r="B1360" s="2"/>
      <c r="C1360" s="2"/>
      <c r="D1360" s="2"/>
      <c r="E1360" s="44"/>
      <c r="F1360" s="1"/>
      <c r="G1360" s="2"/>
      <c r="H1360" s="2"/>
      <c r="I1360" s="1"/>
    </row>
    <row r="1361">
      <c r="A1361" s="1"/>
      <c r="B1361" s="2"/>
      <c r="C1361" s="2"/>
      <c r="D1361" s="45" t="s">
        <v>54</v>
      </c>
      <c r="E1361" s="46">
        <f>G1358-D1358</f>
        <v>0</v>
      </c>
      <c r="F1361" s="2"/>
      <c r="G1361" s="2"/>
      <c r="H1361" s="2"/>
      <c r="I1361" s="1"/>
    </row>
    <row r="1362">
      <c r="A1362" s="1"/>
      <c r="B1362" s="2"/>
      <c r="C1362" s="2"/>
      <c r="D1362" s="45" t="s">
        <v>55</v>
      </c>
      <c r="E1362" s="47" t="str">
        <f>((G1358-D1358)/G1358)</f>
        <v>#DIV/0!</v>
      </c>
      <c r="F1362" s="2"/>
      <c r="G1362" s="2"/>
      <c r="H1362" s="2"/>
      <c r="I1362" s="1"/>
    </row>
    <row r="1363">
      <c r="A1363" s="1"/>
      <c r="B1363" s="2"/>
      <c r="C1363" s="2"/>
      <c r="D1363" s="2"/>
      <c r="E1363" s="2"/>
      <c r="F1363" s="2"/>
      <c r="G1363" s="2"/>
      <c r="H1363" s="2"/>
      <c r="I1363" s="1"/>
    </row>
    <row r="1364">
      <c r="A1364" s="1"/>
      <c r="B1364" s="2"/>
      <c r="C1364" s="2"/>
      <c r="D1364" s="2"/>
      <c r="E1364" s="2"/>
      <c r="F1364" s="2"/>
      <c r="G1364" s="2"/>
      <c r="H1364" s="2"/>
      <c r="I1364" s="1"/>
    </row>
    <row r="1365">
      <c r="A1365" s="1"/>
      <c r="B1365" s="2"/>
      <c r="C1365" s="2"/>
      <c r="D1365" s="2"/>
      <c r="E1365" s="2"/>
      <c r="F1365" s="2"/>
      <c r="G1365" s="2"/>
      <c r="H1365" s="2"/>
      <c r="I1365" s="1"/>
    </row>
    <row r="1366">
      <c r="A1366" s="1"/>
      <c r="B1366" s="2"/>
      <c r="C1366" s="2"/>
      <c r="D1366" s="2"/>
      <c r="E1366" s="2"/>
      <c r="F1366" s="2"/>
      <c r="G1366" s="2"/>
      <c r="H1366" s="2"/>
      <c r="I1366" s="1"/>
    </row>
    <row r="1367">
      <c r="A1367" s="1"/>
      <c r="B1367" s="2"/>
      <c r="C1367" s="2"/>
      <c r="D1367" s="2"/>
      <c r="E1367" s="2"/>
      <c r="F1367" s="2"/>
      <c r="G1367" s="2"/>
      <c r="H1367" s="2"/>
      <c r="I1367" s="1"/>
    </row>
    <row r="1368">
      <c r="A1368" s="1"/>
      <c r="B1368" s="2"/>
      <c r="C1368" s="2"/>
      <c r="D1368" s="2"/>
      <c r="E1368" s="2"/>
      <c r="F1368" s="2"/>
      <c r="G1368" s="2"/>
      <c r="H1368" s="2"/>
      <c r="I1368" s="1"/>
    </row>
    <row r="1369">
      <c r="A1369" s="1"/>
      <c r="B1369" s="2"/>
      <c r="C1369" s="2"/>
      <c r="D1369" s="2"/>
      <c r="E1369" s="2"/>
      <c r="F1369" s="2"/>
      <c r="G1369" s="2"/>
      <c r="H1369" s="2"/>
      <c r="I1369" s="1"/>
    </row>
    <row r="1370">
      <c r="A1370" s="1"/>
      <c r="B1370" s="2"/>
      <c r="C1370" s="2"/>
      <c r="D1370" s="2"/>
      <c r="E1370" s="2"/>
      <c r="F1370" s="2"/>
      <c r="G1370" s="2"/>
      <c r="H1370" s="2"/>
      <c r="I1370" s="1"/>
    </row>
    <row r="1371">
      <c r="A1371" s="1"/>
      <c r="B1371" s="2"/>
      <c r="C1371" s="2"/>
      <c r="D1371" s="2"/>
      <c r="E1371" s="2"/>
      <c r="F1371" s="2"/>
      <c r="G1371" s="2"/>
      <c r="H1371" s="2"/>
      <c r="I1371" s="1"/>
    </row>
    <row r="1372">
      <c r="A1372" s="1"/>
      <c r="B1372" s="2"/>
      <c r="C1372" s="2"/>
      <c r="D1372" s="2"/>
      <c r="E1372" s="2"/>
      <c r="F1372" s="2"/>
      <c r="G1372" s="2"/>
      <c r="H1372" s="2"/>
      <c r="I1372" s="1"/>
    </row>
    <row r="1373">
      <c r="A1373" s="1"/>
      <c r="B1373" s="2"/>
      <c r="C1373" s="2"/>
      <c r="D1373" s="2"/>
      <c r="E1373" s="2"/>
      <c r="F1373" s="2"/>
      <c r="G1373" s="2"/>
      <c r="H1373" s="2"/>
      <c r="I1373" s="1"/>
    </row>
    <row r="1374">
      <c r="A1374" s="1"/>
      <c r="B1374" s="2"/>
      <c r="C1374" s="2"/>
      <c r="D1374" s="2"/>
      <c r="E1374" s="2"/>
      <c r="F1374" s="2"/>
      <c r="G1374" s="2"/>
      <c r="H1374" s="2"/>
      <c r="I1374" s="1"/>
    </row>
    <row r="1375">
      <c r="A1375" s="1"/>
      <c r="B1375" s="2"/>
      <c r="C1375" s="2"/>
      <c r="D1375" s="2"/>
      <c r="E1375" s="2"/>
      <c r="F1375" s="2"/>
      <c r="G1375" s="2"/>
      <c r="H1375" s="2"/>
      <c r="I1375" s="1"/>
    </row>
    <row r="1376">
      <c r="A1376" s="1"/>
      <c r="B1376" s="2"/>
      <c r="C1376" s="2"/>
      <c r="D1376" s="2"/>
      <c r="E1376" s="2"/>
      <c r="F1376" s="2"/>
      <c r="G1376" s="2"/>
      <c r="H1376" s="2"/>
      <c r="I1376" s="1"/>
    </row>
    <row r="1377">
      <c r="A1377" s="1"/>
      <c r="B1377" s="2"/>
      <c r="C1377" s="2"/>
      <c r="D1377" s="2"/>
      <c r="E1377" s="2"/>
      <c r="F1377" s="2"/>
      <c r="G1377" s="2"/>
      <c r="H1377" s="2"/>
      <c r="I1377" s="1"/>
    </row>
    <row r="1378">
      <c r="A1378" s="1"/>
      <c r="B1378" s="2"/>
      <c r="C1378" s="2"/>
      <c r="D1378" s="2"/>
      <c r="E1378" s="2"/>
      <c r="F1378" s="2"/>
      <c r="G1378" s="2"/>
      <c r="H1378" s="2"/>
      <c r="I1378" s="1"/>
    </row>
    <row r="1379">
      <c r="A1379" s="1"/>
      <c r="B1379" s="2"/>
      <c r="C1379" s="2"/>
      <c r="D1379" s="2"/>
      <c r="E1379" s="2"/>
      <c r="F1379" s="2"/>
      <c r="G1379" s="2"/>
      <c r="H1379" s="2"/>
      <c r="I1379" s="1"/>
    </row>
    <row r="1380">
      <c r="A1380" s="1"/>
      <c r="B1380" s="2"/>
      <c r="C1380" s="2"/>
      <c r="D1380" s="2"/>
      <c r="E1380" s="2"/>
      <c r="F1380" s="2"/>
      <c r="G1380" s="2"/>
      <c r="H1380" s="2"/>
      <c r="I1380" s="1"/>
    </row>
    <row r="1381">
      <c r="A1381" s="1"/>
      <c r="B1381" s="2"/>
      <c r="C1381" s="2"/>
      <c r="D1381" s="2"/>
      <c r="E1381" s="2"/>
      <c r="F1381" s="2"/>
      <c r="G1381" s="2"/>
      <c r="H1381" s="2"/>
      <c r="I1381" s="1"/>
    </row>
    <row r="1382">
      <c r="A1382" s="1"/>
      <c r="B1382" s="2"/>
      <c r="C1382" s="2"/>
      <c r="D1382" s="2"/>
      <c r="E1382" s="2"/>
      <c r="F1382" s="2"/>
      <c r="G1382" s="2"/>
      <c r="H1382" s="2"/>
      <c r="I1382" s="1"/>
    </row>
    <row r="1383">
      <c r="A1383" s="1"/>
      <c r="B1383" s="2"/>
      <c r="C1383" s="2"/>
      <c r="D1383" s="2"/>
      <c r="E1383" s="2"/>
      <c r="F1383" s="2"/>
      <c r="G1383" s="2"/>
      <c r="H1383" s="2"/>
      <c r="I1383" s="1"/>
    </row>
    <row r="1384">
      <c r="A1384" s="1"/>
      <c r="B1384" s="2"/>
      <c r="C1384" s="36" t="s">
        <v>56</v>
      </c>
      <c r="D1384" s="5"/>
      <c r="E1384" s="2"/>
      <c r="F1384" s="48" t="s">
        <v>57</v>
      </c>
      <c r="H1384" s="2"/>
      <c r="I1384" s="1"/>
    </row>
    <row r="1385">
      <c r="A1385" s="1"/>
      <c r="B1385" s="2"/>
      <c r="C1385" s="42" t="s">
        <v>58</v>
      </c>
      <c r="D1385" s="25">
        <f>SUMIF(C5:C1332, "Secured Loan", E5:E1332)</f>
        <v>0</v>
      </c>
      <c r="E1385" s="2"/>
      <c r="F1385" s="42" t="s">
        <v>59</v>
      </c>
      <c r="G1385" s="25">
        <f>SUMIF(C5:C1332, "Stocks-Long Term", E5:E1332)</f>
        <v>0</v>
      </c>
      <c r="H1385" s="2"/>
      <c r="I1385" s="1"/>
    </row>
    <row r="1386">
      <c r="A1386" s="1"/>
      <c r="B1386" s="2"/>
      <c r="C1386" s="42" t="s">
        <v>60</v>
      </c>
      <c r="D1386" s="25">
        <f>SUMIF(C5:C1332, "Unsecured Loan", E5:E1332)</f>
        <v>0</v>
      </c>
      <c r="E1386" s="2"/>
      <c r="F1386" s="42" t="s">
        <v>61</v>
      </c>
      <c r="G1386" s="25">
        <f>SUMIF(C5:C1332, "Stocks-Short Term", E5:E1332)</f>
        <v>0</v>
      </c>
      <c r="H1386" s="2"/>
      <c r="I1386" s="1"/>
    </row>
    <row r="1387">
      <c r="A1387" s="1"/>
      <c r="B1387" s="2"/>
      <c r="C1387" s="44"/>
      <c r="D1387" s="44"/>
      <c r="E1387" s="2"/>
      <c r="F1387" s="42" t="s">
        <v>62</v>
      </c>
      <c r="G1387" s="25">
        <f>SUMIF(C5:C1332, "Gold", E5:E1332)</f>
        <v>0</v>
      </c>
      <c r="H1387" s="2"/>
      <c r="I1387" s="1"/>
    </row>
    <row r="1388">
      <c r="A1388" s="1"/>
      <c r="B1388" s="2"/>
      <c r="C1388" s="1"/>
      <c r="D1388" s="1"/>
      <c r="E1388" s="2"/>
      <c r="F1388" s="42" t="s">
        <v>63</v>
      </c>
      <c r="G1388" s="25">
        <f>SUMIF(C5:C1332, "RD-Savings", E5:E1332)</f>
        <v>0</v>
      </c>
      <c r="H1388" s="2"/>
      <c r="I1388" s="1"/>
    </row>
    <row r="1389">
      <c r="A1389" s="1"/>
      <c r="B1389" s="2"/>
      <c r="C1389" s="1"/>
      <c r="D1389" s="1"/>
      <c r="E1389" s="2"/>
      <c r="F1389" s="42" t="s">
        <v>64</v>
      </c>
      <c r="G1389" s="25">
        <f>SUMIF(C5:C1332, "Bonds", E5:E1332)</f>
        <v>0</v>
      </c>
      <c r="H1389" s="2"/>
      <c r="I1389" s="1"/>
    </row>
    <row r="1390">
      <c r="A1390" s="1"/>
      <c r="B1390" s="2"/>
      <c r="C1390" s="1"/>
      <c r="D1390" s="1"/>
      <c r="E1390" s="2"/>
      <c r="F1390" s="42" t="s">
        <v>65</v>
      </c>
      <c r="G1390" s="25">
        <f>SUMIF(C5:C1332, "FD", E5:E1332)</f>
        <v>0</v>
      </c>
      <c r="H1390" s="2"/>
      <c r="I1390" s="1"/>
    </row>
    <row r="1391">
      <c r="A1391" s="1"/>
      <c r="B1391" s="2"/>
      <c r="C1391" s="44"/>
      <c r="D1391" s="44"/>
      <c r="E1391" s="2"/>
      <c r="F1391" s="44"/>
      <c r="G1391" s="49"/>
      <c r="H1391" s="2"/>
      <c r="I1391" s="1"/>
    </row>
    <row r="1392">
      <c r="A1392" s="1"/>
      <c r="B1392" s="2"/>
      <c r="C1392" s="40" t="s">
        <v>51</v>
      </c>
      <c r="D1392" s="41">
        <f>SUM(D1385:D1386)-SUMIF(C19:C1317,"Reimbursement",E19:E1317)</f>
        <v>0</v>
      </c>
      <c r="E1392" s="2"/>
      <c r="F1392" s="40" t="s">
        <v>51</v>
      </c>
      <c r="G1392" s="41">
        <f>SUM(G1385:G1390)</f>
        <v>0</v>
      </c>
      <c r="H1392" s="2"/>
      <c r="I1392" s="1"/>
    </row>
    <row r="1393">
      <c r="A1393" s="1"/>
      <c r="B1393" s="2"/>
      <c r="C1393" s="2"/>
      <c r="D1393" s="2"/>
      <c r="E1393" s="2"/>
      <c r="F1393" s="2"/>
      <c r="G1393" s="2"/>
      <c r="H1393" s="2"/>
      <c r="I1393" s="1"/>
    </row>
    <row r="1394">
      <c r="A1394" s="1"/>
      <c r="B1394" s="2"/>
      <c r="C1394" s="42" t="s">
        <v>66</v>
      </c>
      <c r="D1394" s="43">
        <f>G1307</f>
        <v>0</v>
      </c>
      <c r="E1394" s="2"/>
      <c r="F1394" s="42" t="s">
        <v>67</v>
      </c>
      <c r="G1394" s="43">
        <f>G1309</f>
        <v>0</v>
      </c>
      <c r="H1394" s="2"/>
      <c r="I1394" s="1"/>
    </row>
    <row r="1395">
      <c r="A1395" s="1"/>
      <c r="B1395" s="2"/>
      <c r="C1395" s="2"/>
      <c r="D1395" s="2"/>
      <c r="E1395" s="2"/>
      <c r="F1395" s="2"/>
      <c r="G1395" s="2"/>
      <c r="H1395" s="2"/>
      <c r="I1395" s="1"/>
    </row>
    <row r="1396">
      <c r="A1396" s="1"/>
      <c r="B1396" s="2"/>
      <c r="C1396" s="2"/>
      <c r="D1396" s="2"/>
      <c r="E1396" s="2"/>
      <c r="F1396" s="2"/>
      <c r="G1396" s="2"/>
      <c r="H1396" s="2"/>
      <c r="I1396" s="1"/>
    </row>
    <row r="1397">
      <c r="A1397" s="1"/>
      <c r="B1397" s="2"/>
      <c r="C1397" s="2"/>
      <c r="D1397" s="2"/>
      <c r="E1397" s="2"/>
      <c r="F1397" s="2"/>
      <c r="G1397" s="2"/>
      <c r="H1397" s="2"/>
      <c r="I1397" s="1"/>
    </row>
    <row r="1398">
      <c r="A1398" s="1"/>
      <c r="B1398" s="2"/>
      <c r="C1398" s="2"/>
      <c r="D1398" s="2"/>
      <c r="E1398" s="2"/>
      <c r="F1398" s="2"/>
      <c r="G1398" s="2"/>
      <c r="H1398" s="2"/>
      <c r="I1398" s="1"/>
    </row>
    <row r="1399">
      <c r="A1399" s="1"/>
      <c r="B1399" s="2"/>
      <c r="C1399" s="2"/>
      <c r="D1399" s="2"/>
      <c r="E1399" s="2"/>
      <c r="F1399" s="2"/>
      <c r="G1399" s="2"/>
      <c r="H1399" s="2"/>
      <c r="I1399" s="1"/>
    </row>
    <row r="1400">
      <c r="A1400" s="1"/>
      <c r="B1400" s="2"/>
      <c r="C1400" s="2"/>
      <c r="D1400" s="2"/>
      <c r="E1400" s="2"/>
      <c r="F1400" s="2"/>
      <c r="G1400" s="2"/>
      <c r="H1400" s="2"/>
      <c r="I1400" s="1"/>
    </row>
    <row r="1401">
      <c r="A1401" s="1"/>
      <c r="B1401" s="2"/>
      <c r="C1401" s="2"/>
      <c r="D1401" s="2"/>
      <c r="E1401" s="2"/>
      <c r="F1401" s="2"/>
      <c r="G1401" s="2"/>
      <c r="H1401" s="2"/>
      <c r="I1401" s="1"/>
    </row>
    <row r="1402">
      <c r="A1402" s="1"/>
      <c r="B1402" s="2"/>
      <c r="C1402" s="2"/>
      <c r="D1402" s="2"/>
      <c r="E1402" s="2"/>
      <c r="F1402" s="2"/>
      <c r="G1402" s="2"/>
      <c r="H1402" s="2"/>
      <c r="I1402" s="1"/>
    </row>
    <row r="1403">
      <c r="A1403" s="1"/>
      <c r="B1403" s="2"/>
      <c r="C1403" s="2"/>
      <c r="D1403" s="2"/>
      <c r="E1403" s="2"/>
      <c r="F1403" s="2"/>
      <c r="G1403" s="2"/>
      <c r="H1403" s="2"/>
      <c r="I1403" s="1"/>
    </row>
    <row r="1404">
      <c r="A1404" s="1"/>
      <c r="B1404" s="2"/>
      <c r="C1404" s="2"/>
      <c r="D1404" s="2"/>
      <c r="E1404" s="2"/>
      <c r="F1404" s="2"/>
      <c r="G1404" s="2"/>
      <c r="H1404" s="2"/>
      <c r="I1404" s="1"/>
    </row>
    <row r="1405">
      <c r="A1405" s="1"/>
      <c r="B1405" s="2"/>
      <c r="C1405" s="2"/>
      <c r="D1405" s="2"/>
      <c r="E1405" s="2"/>
      <c r="F1405" s="2"/>
      <c r="G1405" s="2"/>
      <c r="H1405" s="2"/>
      <c r="I1405" s="1"/>
    </row>
    <row r="1406">
      <c r="A1406" s="1"/>
      <c r="B1406" s="2"/>
      <c r="C1406" s="2"/>
      <c r="D1406" s="2"/>
      <c r="E1406" s="2"/>
      <c r="F1406" s="2"/>
      <c r="G1406" s="2"/>
      <c r="H1406" s="2"/>
      <c r="I1406" s="1"/>
    </row>
    <row r="1407">
      <c r="A1407" s="1"/>
      <c r="B1407" s="2"/>
      <c r="C1407" s="2"/>
      <c r="D1407" s="2"/>
      <c r="E1407" s="2"/>
      <c r="F1407" s="2"/>
      <c r="G1407" s="2"/>
      <c r="H1407" s="2"/>
      <c r="I1407" s="1"/>
    </row>
    <row r="1408">
      <c r="A1408" s="1"/>
      <c r="B1408" s="2"/>
      <c r="C1408" s="2"/>
      <c r="D1408" s="2"/>
      <c r="E1408" s="2"/>
      <c r="F1408" s="2"/>
      <c r="G1408" s="2"/>
      <c r="H1408" s="2"/>
      <c r="I1408" s="1"/>
    </row>
    <row r="1409">
      <c r="A1409" s="1"/>
      <c r="B1409" s="2"/>
      <c r="C1409" s="2"/>
      <c r="D1409" s="2"/>
      <c r="E1409" s="2"/>
      <c r="F1409" s="2"/>
      <c r="G1409" s="2"/>
      <c r="H1409" s="2"/>
      <c r="I1409" s="1"/>
    </row>
    <row r="1410">
      <c r="A1410" s="1"/>
      <c r="B1410" s="2"/>
      <c r="C1410" s="2"/>
      <c r="D1410" s="2"/>
      <c r="E1410" s="2"/>
      <c r="F1410" s="2"/>
      <c r="G1410" s="2"/>
      <c r="H1410" s="2"/>
      <c r="I1410" s="1"/>
    </row>
    <row r="1411">
      <c r="A1411" s="1"/>
      <c r="B1411" s="2"/>
      <c r="C1411" s="2"/>
      <c r="D1411" s="1"/>
      <c r="E1411" s="1"/>
      <c r="F1411" s="2"/>
      <c r="G1411" s="2"/>
      <c r="H1411" s="2"/>
      <c r="I1411" s="1"/>
    </row>
    <row r="1412">
      <c r="A1412" s="1"/>
      <c r="B1412" s="2"/>
      <c r="C1412" s="2"/>
      <c r="D1412" s="1"/>
      <c r="E1412" s="1"/>
      <c r="F1412" s="2"/>
      <c r="G1412" s="2"/>
      <c r="H1412" s="2"/>
      <c r="I1412" s="1"/>
    </row>
    <row r="1413">
      <c r="A1413" s="1"/>
      <c r="B1413" s="2"/>
      <c r="C1413" s="2"/>
      <c r="D1413" s="1"/>
      <c r="E1413" s="1"/>
      <c r="F1413" s="2"/>
      <c r="G1413" s="2"/>
      <c r="H1413" s="2"/>
      <c r="I1413" s="1"/>
    </row>
    <row r="1414">
      <c r="A1414" s="1"/>
      <c r="B1414" s="2"/>
      <c r="C1414" s="2"/>
      <c r="D1414" s="1"/>
      <c r="E1414" s="1"/>
      <c r="F1414" s="2"/>
      <c r="G1414" s="2"/>
      <c r="H1414" s="2"/>
      <c r="I1414" s="1"/>
    </row>
    <row r="1415">
      <c r="A1415" s="1"/>
      <c r="B1415" s="2"/>
      <c r="C1415" s="2"/>
      <c r="D1415" s="1"/>
      <c r="E1415" s="1"/>
      <c r="F1415" s="2"/>
      <c r="G1415" s="2"/>
      <c r="H1415" s="2"/>
      <c r="I1415" s="1"/>
    </row>
    <row r="1416">
      <c r="A1416" s="1"/>
      <c r="B1416" s="2"/>
      <c r="C1416" s="2"/>
      <c r="D1416" s="1"/>
      <c r="E1416" s="1"/>
      <c r="F1416" s="2"/>
      <c r="G1416" s="2"/>
      <c r="H1416" s="2"/>
      <c r="I1416" s="1"/>
    </row>
    <row r="1417">
      <c r="A1417" s="1"/>
      <c r="B1417" s="2"/>
      <c r="C1417" s="2"/>
      <c r="D1417" s="1"/>
      <c r="E1417" s="1"/>
      <c r="F1417" s="2"/>
      <c r="G1417" s="2"/>
      <c r="H1417" s="2"/>
      <c r="I1417" s="1"/>
    </row>
    <row r="1418">
      <c r="A1418" s="1"/>
      <c r="B1418" s="2"/>
      <c r="C1418" s="2"/>
      <c r="D1418" s="1"/>
      <c r="E1418" s="1"/>
      <c r="F1418" s="2"/>
      <c r="G1418" s="2"/>
      <c r="H1418" s="2"/>
      <c r="I1418" s="1"/>
    </row>
    <row r="1419">
      <c r="A1419" s="1"/>
      <c r="B1419" s="2"/>
      <c r="C1419" s="2"/>
      <c r="D1419" s="36" t="s">
        <v>68</v>
      </c>
      <c r="E1419" s="5"/>
      <c r="F1419" s="2"/>
      <c r="G1419" s="2"/>
      <c r="H1419" s="2"/>
      <c r="I1419" s="1"/>
    </row>
    <row r="1420">
      <c r="A1420" s="1"/>
      <c r="B1420" s="2"/>
      <c r="C1420" s="2"/>
      <c r="D1420" s="50" t="s">
        <v>7</v>
      </c>
      <c r="E1420" s="15">
        <f t="shared" ref="E1420:E1425" si="1">H1295</f>
        <v>3303.73</v>
      </c>
      <c r="F1420" s="2"/>
      <c r="G1420" s="2"/>
      <c r="H1420" s="2"/>
      <c r="I1420" s="1"/>
    </row>
    <row r="1421">
      <c r="A1421" s="1"/>
      <c r="B1421" s="2"/>
      <c r="C1421" s="2"/>
      <c r="D1421" s="50" t="s">
        <v>8</v>
      </c>
      <c r="E1421" s="15">
        <f t="shared" si="1"/>
        <v>5928</v>
      </c>
      <c r="F1421" s="2"/>
      <c r="G1421" s="2"/>
      <c r="H1421" s="2"/>
      <c r="I1421" s="1"/>
    </row>
    <row r="1422">
      <c r="A1422" s="1"/>
      <c r="B1422" s="2"/>
      <c r="C1422" s="2"/>
      <c r="D1422" s="50" t="s">
        <v>9</v>
      </c>
      <c r="E1422" s="15">
        <f t="shared" si="1"/>
        <v>1633</v>
      </c>
      <c r="F1422" s="2"/>
      <c r="G1422" s="2"/>
      <c r="H1422" s="2"/>
      <c r="I1422" s="1"/>
    </row>
    <row r="1423">
      <c r="A1423" s="1"/>
      <c r="B1423" s="2"/>
      <c r="C1423" s="2"/>
      <c r="D1423" s="50" t="s">
        <v>10</v>
      </c>
      <c r="E1423" s="15">
        <f t="shared" si="1"/>
        <v>839</v>
      </c>
      <c r="F1423" s="2"/>
      <c r="G1423" s="2"/>
      <c r="H1423" s="2"/>
      <c r="I1423" s="1"/>
    </row>
    <row r="1424">
      <c r="A1424" s="1"/>
      <c r="B1424" s="2"/>
      <c r="C1424" s="2"/>
      <c r="D1424" s="50" t="s">
        <v>11</v>
      </c>
      <c r="E1424" s="15">
        <f t="shared" si="1"/>
        <v>106373.4</v>
      </c>
      <c r="F1424" s="2"/>
      <c r="G1424" s="2"/>
      <c r="H1424" s="2"/>
      <c r="I1424" s="1"/>
    </row>
    <row r="1425">
      <c r="A1425" s="1"/>
      <c r="B1425" s="2"/>
      <c r="C1425" s="2"/>
      <c r="D1425" s="50" t="s">
        <v>12</v>
      </c>
      <c r="E1425" s="15">
        <f t="shared" si="1"/>
        <v>50</v>
      </c>
      <c r="F1425" s="2"/>
      <c r="G1425" s="2"/>
      <c r="H1425" s="2"/>
      <c r="I1425" s="1"/>
    </row>
    <row r="1426">
      <c r="A1426" s="1"/>
      <c r="B1426" s="2"/>
      <c r="C1426" s="2"/>
      <c r="D1426" s="2"/>
      <c r="E1426" s="2"/>
      <c r="F1426" s="2"/>
      <c r="G1426" s="2"/>
      <c r="H1426" s="2"/>
      <c r="I1426" s="1"/>
    </row>
    <row r="1427">
      <c r="A1427" s="1"/>
      <c r="B1427" s="2"/>
      <c r="C1427" s="2"/>
      <c r="D1427" s="51" t="s">
        <v>69</v>
      </c>
      <c r="E1427" s="46">
        <f>SUM(E1420:E1425)</f>
        <v>118127.13</v>
      </c>
      <c r="F1427" s="2"/>
      <c r="G1427" s="2"/>
      <c r="H1427" s="2"/>
      <c r="I1427" s="1"/>
    </row>
    <row r="1428">
      <c r="A1428" s="1"/>
      <c r="B1428" s="2"/>
      <c r="C1428" s="2"/>
      <c r="D1428" s="2"/>
      <c r="E1428" s="2"/>
      <c r="F1428" s="2"/>
      <c r="G1428" s="2"/>
      <c r="H1428" s="2"/>
      <c r="I1428" s="1"/>
    </row>
    <row r="1429">
      <c r="A1429" s="1"/>
      <c r="B1429" s="2"/>
      <c r="C1429" s="2"/>
      <c r="D1429" s="2"/>
      <c r="E1429" s="2"/>
      <c r="F1429" s="2"/>
      <c r="G1429" s="2"/>
      <c r="H1429" s="2"/>
      <c r="I1429" s="1"/>
    </row>
    <row r="1430">
      <c r="A1430" s="1"/>
      <c r="B1430" s="2"/>
      <c r="C1430" s="2"/>
      <c r="D1430" s="2"/>
      <c r="E1430" s="2"/>
      <c r="F1430" s="2"/>
      <c r="G1430" s="2"/>
      <c r="H1430" s="2"/>
      <c r="I1430" s="1"/>
    </row>
    <row r="1431">
      <c r="A1431" s="1"/>
      <c r="B1431" s="2"/>
      <c r="C1431" s="2"/>
      <c r="D1431" s="2"/>
      <c r="E1431" s="2"/>
      <c r="F1431" s="2"/>
      <c r="G1431" s="2"/>
      <c r="H1431" s="2"/>
      <c r="I1431" s="1"/>
    </row>
    <row r="1432">
      <c r="A1432" s="1"/>
      <c r="B1432" s="2"/>
      <c r="C1432" s="2"/>
      <c r="D1432" s="2"/>
      <c r="E1432" s="2"/>
      <c r="F1432" s="2"/>
      <c r="G1432" s="2"/>
      <c r="H1432" s="2"/>
      <c r="I1432" s="1"/>
    </row>
    <row r="1433">
      <c r="A1433" s="1"/>
      <c r="B1433" s="2"/>
      <c r="C1433" s="2"/>
      <c r="D1433" s="2"/>
      <c r="E1433" s="2"/>
      <c r="F1433" s="2"/>
      <c r="G1433" s="2"/>
      <c r="H1433" s="2"/>
      <c r="I1433" s="1"/>
    </row>
    <row r="1434">
      <c r="A1434" s="1"/>
      <c r="B1434" s="2"/>
      <c r="C1434" s="2"/>
      <c r="D1434" s="2"/>
      <c r="E1434" s="2"/>
      <c r="F1434" s="2"/>
      <c r="G1434" s="2"/>
      <c r="H1434" s="2"/>
      <c r="I1434" s="1"/>
    </row>
    <row r="1435">
      <c r="A1435" s="1"/>
      <c r="B1435" s="2"/>
      <c r="C1435" s="2"/>
      <c r="D1435" s="2"/>
      <c r="E1435" s="2"/>
      <c r="F1435" s="2"/>
      <c r="G1435" s="2"/>
      <c r="H1435" s="2"/>
      <c r="I1435" s="1"/>
    </row>
    <row r="1436">
      <c r="A1436" s="1"/>
      <c r="B1436" s="2"/>
      <c r="C1436" s="2"/>
      <c r="D1436" s="2"/>
      <c r="E1436" s="2"/>
      <c r="F1436" s="2"/>
      <c r="G1436" s="2"/>
      <c r="H1436" s="2"/>
      <c r="I1436" s="1"/>
    </row>
    <row r="1437">
      <c r="A1437" s="1"/>
      <c r="B1437" s="2"/>
      <c r="C1437" s="2"/>
      <c r="D1437" s="2"/>
      <c r="E1437" s="2"/>
      <c r="F1437" s="2"/>
      <c r="G1437" s="2"/>
      <c r="H1437" s="2"/>
      <c r="I1437" s="1"/>
    </row>
    <row r="1438">
      <c r="A1438" s="1"/>
      <c r="B1438" s="2"/>
      <c r="C1438" s="2"/>
      <c r="D1438" s="2"/>
      <c r="E1438" s="2"/>
      <c r="F1438" s="2"/>
      <c r="G1438" s="2"/>
      <c r="H1438" s="2"/>
      <c r="I1438" s="1"/>
    </row>
    <row r="1439">
      <c r="A1439" s="1"/>
      <c r="B1439" s="2"/>
      <c r="C1439" s="2"/>
      <c r="D1439" s="2"/>
      <c r="E1439" s="2"/>
      <c r="F1439" s="2"/>
      <c r="G1439" s="2"/>
      <c r="H1439" s="2"/>
      <c r="I1439" s="1"/>
    </row>
    <row r="1440">
      <c r="A1440" s="1"/>
      <c r="B1440" s="2"/>
      <c r="C1440" s="2"/>
      <c r="D1440" s="2"/>
      <c r="E1440" s="2"/>
      <c r="F1440" s="2"/>
      <c r="G1440" s="2"/>
      <c r="H1440" s="2"/>
      <c r="I1440" s="1"/>
    </row>
    <row r="1441">
      <c r="A1441" s="1"/>
      <c r="B1441" s="2"/>
      <c r="C1441" s="2"/>
      <c r="D1441" s="2"/>
      <c r="E1441" s="2"/>
      <c r="F1441" s="2"/>
      <c r="G1441" s="2"/>
      <c r="H1441" s="2"/>
      <c r="I1441" s="1"/>
    </row>
    <row r="1442">
      <c r="A1442" s="1"/>
      <c r="B1442" s="2"/>
      <c r="C1442" s="2"/>
      <c r="D1442" s="2"/>
      <c r="E1442" s="2"/>
      <c r="F1442" s="2"/>
      <c r="G1442" s="2"/>
      <c r="H1442" s="2"/>
      <c r="I1442" s="1"/>
    </row>
    <row r="1443">
      <c r="A1443" s="1"/>
      <c r="B1443" s="2"/>
      <c r="C1443" s="2"/>
      <c r="D1443" s="2"/>
      <c r="E1443" s="2"/>
      <c r="F1443" s="2"/>
      <c r="G1443" s="2"/>
      <c r="H1443" s="2"/>
      <c r="I1443" s="1"/>
    </row>
    <row r="1444">
      <c r="A1444" s="1"/>
      <c r="B1444" s="2"/>
      <c r="C1444" s="2"/>
      <c r="D1444" s="2"/>
      <c r="E1444" s="2"/>
      <c r="F1444" s="2"/>
      <c r="G1444" s="2"/>
      <c r="H1444" s="2"/>
      <c r="I1444" s="1"/>
    </row>
    <row r="1445">
      <c r="A1445" s="1"/>
      <c r="B1445" s="2"/>
      <c r="C1445" s="2"/>
      <c r="D1445" s="2"/>
      <c r="E1445" s="2"/>
      <c r="F1445" s="2"/>
      <c r="G1445" s="2"/>
      <c r="H1445" s="2"/>
      <c r="I1445" s="1"/>
    </row>
    <row r="1446">
      <c r="A1446" s="1"/>
      <c r="B1446" s="2"/>
      <c r="C1446" s="2"/>
      <c r="D1446" s="2"/>
      <c r="E1446" s="2"/>
      <c r="F1446" s="2"/>
      <c r="G1446" s="2"/>
      <c r="H1446" s="2"/>
      <c r="I1446" s="1"/>
    </row>
    <row r="1447">
      <c r="A1447" s="1"/>
      <c r="B1447" s="2"/>
      <c r="C1447" s="2"/>
      <c r="D1447" s="2"/>
      <c r="E1447" s="2"/>
      <c r="F1447" s="2"/>
      <c r="G1447" s="2"/>
      <c r="H1447" s="2"/>
      <c r="I1447" s="1"/>
    </row>
    <row r="1448">
      <c r="A1448" s="1"/>
      <c r="B1448" s="2"/>
      <c r="C1448" s="2"/>
      <c r="D1448" s="2"/>
      <c r="E1448" s="2"/>
      <c r="F1448" s="2"/>
      <c r="G1448" s="2"/>
      <c r="H1448" s="2"/>
      <c r="I1448" s="1"/>
    </row>
    <row r="1449">
      <c r="A1449" s="1"/>
      <c r="B1449" s="2"/>
      <c r="C1449" s="2"/>
      <c r="D1449" s="2"/>
      <c r="E1449" s="2"/>
      <c r="F1449" s="2"/>
      <c r="G1449" s="2"/>
      <c r="H1449" s="2"/>
      <c r="I1449" s="1"/>
    </row>
    <row r="1450">
      <c r="A1450" s="1"/>
      <c r="B1450" s="2"/>
      <c r="C1450" s="2"/>
      <c r="D1450" s="2"/>
      <c r="E1450" s="2"/>
      <c r="F1450" s="2"/>
      <c r="G1450" s="2"/>
      <c r="H1450" s="2"/>
      <c r="I1450" s="1"/>
    </row>
    <row r="1451">
      <c r="A1451" s="1"/>
      <c r="B1451" s="2"/>
      <c r="C1451" s="2"/>
      <c r="D1451" s="2"/>
      <c r="E1451" s="2"/>
      <c r="F1451" s="2"/>
      <c r="G1451" s="2"/>
      <c r="H1451" s="2"/>
      <c r="I1451" s="1"/>
    </row>
    <row r="1452">
      <c r="A1452" s="1"/>
      <c r="B1452" s="2"/>
      <c r="C1452" s="2"/>
      <c r="D1452" s="2"/>
      <c r="E1452" s="2"/>
      <c r="F1452" s="2"/>
      <c r="G1452" s="2"/>
      <c r="H1452" s="2"/>
      <c r="I1452" s="1"/>
    </row>
    <row r="1453">
      <c r="A1453" s="1"/>
      <c r="B1453" s="2"/>
      <c r="C1453" s="2"/>
      <c r="D1453" s="2"/>
      <c r="E1453" s="2"/>
      <c r="F1453" s="2"/>
      <c r="G1453" s="2"/>
      <c r="H1453" s="2"/>
      <c r="I1453" s="1"/>
    </row>
    <row r="1454">
      <c r="A1454" s="1"/>
      <c r="B1454" s="2"/>
      <c r="C1454" s="2"/>
      <c r="D1454" s="2"/>
      <c r="E1454" s="2"/>
      <c r="F1454" s="2"/>
      <c r="G1454" s="2"/>
      <c r="H1454" s="2"/>
      <c r="I1454" s="1"/>
    </row>
    <row r="1455">
      <c r="A1455" s="1"/>
      <c r="B1455" s="2"/>
      <c r="C1455" s="2"/>
      <c r="D1455" s="2"/>
      <c r="E1455" s="2"/>
      <c r="F1455" s="2"/>
      <c r="G1455" s="2"/>
      <c r="H1455" s="2"/>
      <c r="I1455" s="1"/>
    </row>
    <row r="1456">
      <c r="A1456" s="1"/>
      <c r="B1456" s="2"/>
      <c r="C1456" s="2"/>
      <c r="D1456" s="2"/>
      <c r="E1456" s="2"/>
      <c r="F1456" s="2"/>
      <c r="G1456" s="2"/>
      <c r="H1456" s="2"/>
      <c r="I1456" s="1"/>
    </row>
    <row r="1457">
      <c r="A1457" s="1"/>
      <c r="B1457" s="2"/>
      <c r="C1457" s="2"/>
      <c r="D1457" s="2"/>
      <c r="E1457" s="2"/>
      <c r="F1457" s="2"/>
      <c r="G1457" s="2"/>
      <c r="H1457" s="2"/>
      <c r="I1457" s="1"/>
    </row>
    <row r="1458">
      <c r="A1458" s="1"/>
      <c r="B1458" s="2"/>
      <c r="C1458" s="2"/>
      <c r="D1458" s="2"/>
      <c r="E1458" s="2"/>
      <c r="F1458" s="2"/>
      <c r="G1458" s="2"/>
      <c r="H1458" s="2"/>
      <c r="I1458" s="1"/>
    </row>
    <row r="1459">
      <c r="A1459" s="1"/>
      <c r="B1459" s="2"/>
      <c r="C1459" s="2"/>
      <c r="D1459" s="2"/>
      <c r="E1459" s="2"/>
      <c r="F1459" s="2"/>
      <c r="G1459" s="2"/>
      <c r="H1459" s="2"/>
      <c r="I1459" s="1"/>
    </row>
    <row r="1460">
      <c r="A1460" s="1"/>
      <c r="B1460" s="2"/>
      <c r="C1460" s="2"/>
      <c r="D1460" s="2"/>
      <c r="E1460" s="2"/>
      <c r="F1460" s="2"/>
      <c r="G1460" s="2"/>
      <c r="H1460" s="2"/>
      <c r="I1460" s="1"/>
    </row>
    <row r="1461">
      <c r="A1461" s="1"/>
      <c r="B1461" s="2"/>
      <c r="C1461" s="2"/>
      <c r="D1461" s="2"/>
      <c r="E1461" s="2"/>
      <c r="F1461" s="2"/>
      <c r="G1461" s="2"/>
      <c r="H1461" s="2"/>
      <c r="I1461" s="1"/>
    </row>
    <row r="1462">
      <c r="A1462" s="1"/>
      <c r="B1462" s="2"/>
      <c r="C1462" s="2"/>
      <c r="D1462" s="2"/>
      <c r="E1462" s="2"/>
      <c r="F1462" s="2"/>
      <c r="G1462" s="2"/>
      <c r="H1462" s="2"/>
      <c r="I1462" s="1"/>
    </row>
    <row r="1463">
      <c r="A1463" s="1"/>
      <c r="B1463" s="2"/>
      <c r="C1463" s="2"/>
      <c r="D1463" s="2"/>
      <c r="E1463" s="2"/>
      <c r="F1463" s="2"/>
      <c r="G1463" s="2"/>
      <c r="H1463" s="2"/>
      <c r="I1463" s="1"/>
    </row>
    <row r="1464">
      <c r="A1464" s="1"/>
      <c r="B1464" s="2"/>
      <c r="C1464" s="2"/>
      <c r="D1464" s="2"/>
      <c r="E1464" s="2"/>
      <c r="F1464" s="2"/>
      <c r="G1464" s="2"/>
      <c r="H1464" s="2"/>
      <c r="I1464" s="1"/>
    </row>
    <row r="1465">
      <c r="A1465" s="1"/>
      <c r="B1465" s="2"/>
      <c r="C1465" s="2"/>
      <c r="D1465" s="2"/>
      <c r="E1465" s="2"/>
      <c r="F1465" s="2"/>
      <c r="G1465" s="2"/>
      <c r="H1465" s="2"/>
      <c r="I1465" s="1"/>
    </row>
    <row r="1466">
      <c r="A1466" s="1"/>
      <c r="B1466" s="2"/>
      <c r="C1466" s="2"/>
      <c r="D1466" s="2"/>
      <c r="E1466" s="2"/>
      <c r="F1466" s="2"/>
      <c r="G1466" s="2"/>
      <c r="H1466" s="2"/>
      <c r="I1466" s="1"/>
    </row>
    <row r="1467">
      <c r="A1467" s="1"/>
      <c r="B1467" s="2"/>
      <c r="C1467" s="2"/>
      <c r="D1467" s="2"/>
      <c r="E1467" s="2"/>
      <c r="F1467" s="2"/>
      <c r="G1467" s="2"/>
      <c r="H1467" s="2"/>
      <c r="I1467" s="1"/>
    </row>
    <row r="1468">
      <c r="A1468" s="1"/>
      <c r="B1468" s="2"/>
      <c r="C1468" s="2"/>
      <c r="D1468" s="2"/>
      <c r="E1468" s="2"/>
      <c r="F1468" s="2"/>
      <c r="G1468" s="2"/>
      <c r="H1468" s="2"/>
      <c r="I1468" s="1"/>
    </row>
    <row r="1469">
      <c r="A1469" s="1"/>
      <c r="B1469" s="2"/>
      <c r="C1469" s="2"/>
      <c r="D1469" s="2"/>
      <c r="E1469" s="2"/>
      <c r="F1469" s="2"/>
      <c r="G1469" s="2"/>
      <c r="H1469" s="2"/>
      <c r="I1469" s="1"/>
    </row>
    <row r="1470">
      <c r="A1470" s="1"/>
      <c r="B1470" s="2"/>
      <c r="C1470" s="2"/>
      <c r="D1470" s="2"/>
      <c r="E1470" s="2"/>
      <c r="F1470" s="2"/>
      <c r="G1470" s="2"/>
      <c r="H1470" s="2"/>
      <c r="I1470" s="1"/>
    </row>
    <row r="1471">
      <c r="A1471" s="1"/>
      <c r="B1471" s="2"/>
      <c r="C1471" s="2"/>
      <c r="D1471" s="2"/>
      <c r="E1471" s="2"/>
      <c r="F1471" s="2"/>
      <c r="G1471" s="2"/>
      <c r="H1471" s="2"/>
      <c r="I1471" s="1"/>
    </row>
    <row r="1472">
      <c r="A1472" s="1"/>
      <c r="B1472" s="2"/>
      <c r="C1472" s="2"/>
      <c r="D1472" s="2"/>
      <c r="E1472" s="2"/>
      <c r="F1472" s="2"/>
      <c r="G1472" s="2"/>
      <c r="H1472" s="2"/>
      <c r="I1472" s="1"/>
    </row>
    <row r="1473">
      <c r="A1473" s="1"/>
      <c r="B1473" s="2"/>
      <c r="C1473" s="2"/>
      <c r="D1473" s="2"/>
      <c r="E1473" s="2"/>
      <c r="F1473" s="2"/>
      <c r="G1473" s="2"/>
      <c r="H1473" s="2"/>
      <c r="I1473" s="1"/>
    </row>
    <row r="1474">
      <c r="A1474" s="1"/>
      <c r="B1474" s="2"/>
      <c r="C1474" s="2"/>
      <c r="D1474" s="2"/>
      <c r="E1474" s="2"/>
      <c r="F1474" s="2"/>
      <c r="G1474" s="2"/>
      <c r="H1474" s="2"/>
      <c r="I1474" s="1"/>
    </row>
    <row r="1475">
      <c r="A1475" s="1"/>
      <c r="B1475" s="2"/>
      <c r="C1475" s="2"/>
      <c r="D1475" s="2"/>
      <c r="E1475" s="2"/>
      <c r="F1475" s="2"/>
      <c r="G1475" s="2"/>
      <c r="H1475" s="2"/>
      <c r="I1475" s="1"/>
    </row>
    <row r="1476">
      <c r="A1476" s="1"/>
      <c r="B1476" s="2"/>
      <c r="C1476" s="2"/>
      <c r="D1476" s="2"/>
      <c r="E1476" s="2"/>
      <c r="F1476" s="2"/>
      <c r="G1476" s="2"/>
      <c r="H1476" s="2"/>
      <c r="I1476" s="1"/>
    </row>
    <row r="1477">
      <c r="A1477" s="1"/>
      <c r="B1477" s="2"/>
      <c r="C1477" s="2"/>
      <c r="D1477" s="2"/>
      <c r="E1477" s="2"/>
      <c r="F1477" s="2"/>
      <c r="G1477" s="2"/>
      <c r="H1477" s="2"/>
      <c r="I1477" s="1"/>
    </row>
    <row r="1478">
      <c r="A1478" s="1"/>
      <c r="B1478" s="2"/>
      <c r="C1478" s="2"/>
      <c r="D1478" s="2"/>
      <c r="E1478" s="2"/>
      <c r="F1478" s="2"/>
      <c r="G1478" s="2"/>
      <c r="H1478" s="2"/>
      <c r="I1478" s="1"/>
    </row>
    <row r="1479">
      <c r="A1479" s="1"/>
      <c r="B1479" s="2"/>
      <c r="C1479" s="2"/>
      <c r="D1479" s="2"/>
      <c r="E1479" s="2"/>
      <c r="F1479" s="2"/>
      <c r="G1479" s="2"/>
      <c r="H1479" s="2"/>
      <c r="I1479" s="1"/>
    </row>
    <row r="1480">
      <c r="A1480" s="1"/>
      <c r="B1480" s="2"/>
      <c r="C1480" s="2"/>
      <c r="D1480" s="2"/>
      <c r="E1480" s="2"/>
      <c r="F1480" s="2"/>
      <c r="G1480" s="2"/>
      <c r="H1480" s="2"/>
      <c r="I1480" s="1"/>
    </row>
    <row r="1481">
      <c r="A1481" s="1"/>
      <c r="B1481" s="2"/>
      <c r="C1481" s="2"/>
      <c r="D1481" s="2"/>
      <c r="E1481" s="2"/>
      <c r="F1481" s="2"/>
      <c r="G1481" s="2"/>
      <c r="H1481" s="2"/>
      <c r="I1481" s="1"/>
    </row>
    <row r="1482">
      <c r="A1482" s="1"/>
      <c r="B1482" s="2"/>
      <c r="C1482" s="2"/>
      <c r="D1482" s="2"/>
      <c r="E1482" s="2"/>
      <c r="F1482" s="2"/>
      <c r="G1482" s="2"/>
      <c r="H1482" s="2"/>
      <c r="I1482" s="1"/>
    </row>
    <row r="1483">
      <c r="A1483" s="1"/>
      <c r="B1483" s="2"/>
      <c r="C1483" s="2"/>
      <c r="D1483" s="2"/>
      <c r="E1483" s="2"/>
      <c r="F1483" s="2"/>
      <c r="G1483" s="2"/>
      <c r="H1483" s="2"/>
      <c r="I1483" s="1"/>
    </row>
    <row r="1484">
      <c r="A1484" s="1"/>
      <c r="B1484" s="2"/>
      <c r="C1484" s="2"/>
      <c r="D1484" s="2"/>
      <c r="E1484" s="2"/>
      <c r="F1484" s="2"/>
      <c r="G1484" s="2"/>
      <c r="H1484" s="2"/>
      <c r="I1484" s="1"/>
    </row>
    <row r="1485">
      <c r="A1485" s="1"/>
      <c r="B1485" s="2"/>
      <c r="C1485" s="2"/>
      <c r="D1485" s="2"/>
      <c r="E1485" s="2"/>
      <c r="F1485" s="2"/>
      <c r="G1485" s="2"/>
      <c r="H1485" s="2"/>
      <c r="I1485" s="1"/>
    </row>
    <row r="1486">
      <c r="A1486" s="1"/>
      <c r="B1486" s="2"/>
      <c r="C1486" s="2"/>
      <c r="D1486" s="2"/>
      <c r="E1486" s="2"/>
      <c r="F1486" s="2"/>
      <c r="G1486" s="2"/>
      <c r="H1486" s="2"/>
      <c r="I1486" s="1"/>
    </row>
    <row r="1487">
      <c r="A1487" s="1"/>
      <c r="B1487" s="2"/>
      <c r="C1487" s="2"/>
      <c r="D1487" s="2"/>
      <c r="E1487" s="2"/>
      <c r="F1487" s="2"/>
      <c r="G1487" s="2"/>
      <c r="H1487" s="2"/>
      <c r="I1487" s="1"/>
    </row>
    <row r="1488">
      <c r="A1488" s="1"/>
      <c r="B1488" s="2"/>
      <c r="C1488" s="2"/>
      <c r="D1488" s="2"/>
      <c r="E1488" s="2"/>
      <c r="F1488" s="2"/>
      <c r="G1488" s="2"/>
      <c r="H1488" s="2"/>
      <c r="I1488" s="1"/>
    </row>
    <row r="1489">
      <c r="A1489" s="1"/>
      <c r="B1489" s="2"/>
      <c r="C1489" s="2"/>
      <c r="D1489" s="2"/>
      <c r="E1489" s="2"/>
      <c r="F1489" s="2"/>
      <c r="G1489" s="2"/>
      <c r="H1489" s="2"/>
      <c r="I1489" s="1"/>
    </row>
    <row r="1490">
      <c r="A1490" s="1"/>
      <c r="B1490" s="2"/>
      <c r="C1490" s="2"/>
      <c r="D1490" s="2"/>
      <c r="E1490" s="2"/>
      <c r="F1490" s="2"/>
      <c r="G1490" s="2"/>
      <c r="H1490" s="2"/>
      <c r="I1490" s="1"/>
    </row>
    <row r="1491">
      <c r="A1491" s="1"/>
      <c r="B1491" s="2"/>
      <c r="C1491" s="2"/>
      <c r="D1491" s="2"/>
      <c r="E1491" s="2"/>
      <c r="F1491" s="2"/>
      <c r="G1491" s="2"/>
      <c r="H1491" s="2"/>
      <c r="I1491" s="1"/>
    </row>
    <row r="1492">
      <c r="A1492" s="1"/>
      <c r="B1492" s="2"/>
      <c r="C1492" s="2"/>
      <c r="D1492" s="2"/>
      <c r="E1492" s="2"/>
      <c r="F1492" s="2"/>
      <c r="G1492" s="2"/>
      <c r="H1492" s="2"/>
      <c r="I1492" s="1"/>
    </row>
    <row r="1493">
      <c r="A1493" s="1"/>
      <c r="B1493" s="2"/>
      <c r="C1493" s="2"/>
      <c r="D1493" s="2"/>
      <c r="E1493" s="2"/>
      <c r="F1493" s="2"/>
      <c r="G1493" s="2"/>
      <c r="H1493" s="2"/>
      <c r="I1493" s="1"/>
    </row>
    <row r="1494">
      <c r="A1494" s="1"/>
      <c r="B1494" s="2"/>
      <c r="C1494" s="2"/>
      <c r="D1494" s="2"/>
      <c r="E1494" s="2"/>
      <c r="F1494" s="2"/>
      <c r="G1494" s="2"/>
      <c r="H1494" s="2"/>
      <c r="I1494" s="1"/>
    </row>
    <row r="1495">
      <c r="A1495" s="1"/>
      <c r="B1495" s="2"/>
      <c r="C1495" s="2"/>
      <c r="D1495" s="2"/>
      <c r="E1495" s="2"/>
      <c r="F1495" s="2"/>
      <c r="G1495" s="2"/>
      <c r="H1495" s="2"/>
      <c r="I1495" s="1"/>
    </row>
    <row r="1496">
      <c r="A1496" s="1"/>
      <c r="B1496" s="2"/>
      <c r="C1496" s="2"/>
      <c r="D1496" s="2"/>
      <c r="E1496" s="2"/>
      <c r="F1496" s="2"/>
      <c r="G1496" s="2"/>
      <c r="H1496" s="2"/>
      <c r="I1496" s="1"/>
    </row>
    <row r="1497">
      <c r="A1497" s="1"/>
      <c r="B1497" s="2"/>
      <c r="C1497" s="2"/>
      <c r="D1497" s="2"/>
      <c r="E1497" s="2"/>
      <c r="F1497" s="2"/>
      <c r="G1497" s="2"/>
      <c r="H1497" s="2"/>
      <c r="I1497" s="1"/>
    </row>
    <row r="1498">
      <c r="A1498" s="1"/>
      <c r="B1498" s="2"/>
      <c r="C1498" s="2"/>
      <c r="D1498" s="2"/>
      <c r="E1498" s="2"/>
      <c r="F1498" s="2"/>
      <c r="G1498" s="2"/>
      <c r="H1498" s="2"/>
      <c r="I1498" s="1"/>
    </row>
    <row r="1499">
      <c r="A1499" s="1"/>
      <c r="B1499" s="2"/>
      <c r="C1499" s="2"/>
      <c r="D1499" s="2"/>
      <c r="E1499" s="2"/>
      <c r="F1499" s="2"/>
      <c r="G1499" s="2"/>
      <c r="H1499" s="2"/>
      <c r="I1499" s="1"/>
    </row>
    <row r="1500">
      <c r="A1500" s="1"/>
      <c r="B1500" s="2"/>
      <c r="C1500" s="2"/>
      <c r="D1500" s="2"/>
      <c r="E1500" s="2"/>
      <c r="F1500" s="2"/>
      <c r="G1500" s="2"/>
      <c r="H1500" s="2"/>
      <c r="I1500" s="1"/>
    </row>
    <row r="1501">
      <c r="A1501" s="1"/>
      <c r="B1501" s="2"/>
      <c r="C1501" s="2"/>
      <c r="D1501" s="2"/>
      <c r="E1501" s="2"/>
      <c r="F1501" s="2"/>
      <c r="G1501" s="2"/>
      <c r="H1501" s="2"/>
      <c r="I1501" s="1"/>
    </row>
    <row r="1502">
      <c r="A1502" s="1"/>
      <c r="B1502" s="2"/>
      <c r="C1502" s="2"/>
      <c r="D1502" s="2"/>
      <c r="E1502" s="2"/>
      <c r="F1502" s="2"/>
      <c r="G1502" s="2"/>
      <c r="H1502" s="2"/>
      <c r="I1502" s="1"/>
    </row>
    <row r="1503">
      <c r="A1503" s="1"/>
      <c r="B1503" s="2"/>
      <c r="C1503" s="2"/>
      <c r="D1503" s="2"/>
      <c r="E1503" s="2"/>
      <c r="F1503" s="2"/>
      <c r="G1503" s="2"/>
      <c r="H1503" s="2"/>
      <c r="I1503" s="1"/>
    </row>
  </sheetData>
  <mergeCells count="780">
    <mergeCell ref="B60:F60"/>
    <mergeCell ref="B65:D65"/>
    <mergeCell ref="B66:F66"/>
    <mergeCell ref="B71:D71"/>
    <mergeCell ref="B72:F72"/>
    <mergeCell ref="B77:D77"/>
    <mergeCell ref="B78:F78"/>
    <mergeCell ref="B238:F238"/>
    <mergeCell ref="B243:D243"/>
    <mergeCell ref="A45:A87"/>
    <mergeCell ref="A88:A130"/>
    <mergeCell ref="A131:A173"/>
    <mergeCell ref="A174:A216"/>
    <mergeCell ref="B231:F231"/>
    <mergeCell ref="B232:F232"/>
    <mergeCell ref="B250:F250"/>
    <mergeCell ref="B244:F244"/>
    <mergeCell ref="B249:D249"/>
    <mergeCell ref="B261:F261"/>
    <mergeCell ref="B273:D273"/>
    <mergeCell ref="B274:F274"/>
    <mergeCell ref="B275:F275"/>
    <mergeCell ref="B281:F281"/>
    <mergeCell ref="B280:D280"/>
    <mergeCell ref="B286:D286"/>
    <mergeCell ref="B287:F287"/>
    <mergeCell ref="B292:D292"/>
    <mergeCell ref="B293:F293"/>
    <mergeCell ref="B304:F304"/>
    <mergeCell ref="B316:D316"/>
    <mergeCell ref="B531:D531"/>
    <mergeCell ref="B532:F532"/>
    <mergeCell ref="B495:D495"/>
    <mergeCell ref="B496:F496"/>
    <mergeCell ref="B501:D501"/>
    <mergeCell ref="B502:F502"/>
    <mergeCell ref="B507:D507"/>
    <mergeCell ref="B508:F508"/>
    <mergeCell ref="B519:F519"/>
    <mergeCell ref="B317:F317"/>
    <mergeCell ref="B318:F318"/>
    <mergeCell ref="B323:D323"/>
    <mergeCell ref="B324:F324"/>
    <mergeCell ref="B329:D329"/>
    <mergeCell ref="B330:F330"/>
    <mergeCell ref="B335:D335"/>
    <mergeCell ref="B336:F336"/>
    <mergeCell ref="B347:F347"/>
    <mergeCell ref="B359:D359"/>
    <mergeCell ref="B360:F360"/>
    <mergeCell ref="B361:F361"/>
    <mergeCell ref="B366:D366"/>
    <mergeCell ref="B367:F367"/>
    <mergeCell ref="B387:H388"/>
    <mergeCell ref="B389:H389"/>
    <mergeCell ref="B430:H431"/>
    <mergeCell ref="B432:H432"/>
    <mergeCell ref="B473:H474"/>
    <mergeCell ref="B475:H475"/>
    <mergeCell ref="B516:H517"/>
    <mergeCell ref="B533:F533"/>
    <mergeCell ref="B538:D538"/>
    <mergeCell ref="B539:F539"/>
    <mergeCell ref="B544:D544"/>
    <mergeCell ref="B545:F545"/>
    <mergeCell ref="B550:D550"/>
    <mergeCell ref="B561:H561"/>
    <mergeCell ref="B562:F562"/>
    <mergeCell ref="G963:H963"/>
    <mergeCell ref="G964:H964"/>
    <mergeCell ref="G965:H965"/>
    <mergeCell ref="G966:H988"/>
    <mergeCell ref="G1000:H1000"/>
    <mergeCell ref="G1001:H1001"/>
    <mergeCell ref="G1002:H1002"/>
    <mergeCell ref="G1003:H1003"/>
    <mergeCell ref="G1007:H1007"/>
    <mergeCell ref="G1008:H1008"/>
    <mergeCell ref="G1009:H1031"/>
    <mergeCell ref="G1035:H1036"/>
    <mergeCell ref="G1043:H1043"/>
    <mergeCell ref="G1046:H1046"/>
    <mergeCell ref="G1049:H1049"/>
    <mergeCell ref="G1050:H1050"/>
    <mergeCell ref="G1051:H1051"/>
    <mergeCell ref="G1052:H1074"/>
    <mergeCell ref="B1060:D1060"/>
    <mergeCell ref="B1061:F1061"/>
    <mergeCell ref="B1066:D1066"/>
    <mergeCell ref="B1067:F1067"/>
    <mergeCell ref="B1075:H1076"/>
    <mergeCell ref="B1077:H1077"/>
    <mergeCell ref="B1078:F1078"/>
    <mergeCell ref="G1078:H1079"/>
    <mergeCell ref="G1086:H1086"/>
    <mergeCell ref="G1087:H1087"/>
    <mergeCell ref="G958:H958"/>
    <mergeCell ref="G959:H959"/>
    <mergeCell ref="B961:D961"/>
    <mergeCell ref="G961:H961"/>
    <mergeCell ref="B962:F962"/>
    <mergeCell ref="G962:H962"/>
    <mergeCell ref="B963:F963"/>
    <mergeCell ref="B968:D968"/>
    <mergeCell ref="B969:F969"/>
    <mergeCell ref="B974:D974"/>
    <mergeCell ref="B975:F975"/>
    <mergeCell ref="B980:D980"/>
    <mergeCell ref="B981:F981"/>
    <mergeCell ref="B989:H990"/>
    <mergeCell ref="B991:H991"/>
    <mergeCell ref="B992:F992"/>
    <mergeCell ref="G992:H993"/>
    <mergeCell ref="B1004:D1004"/>
    <mergeCell ref="G1004:H1004"/>
    <mergeCell ref="B1005:F1005"/>
    <mergeCell ref="G1005:H1005"/>
    <mergeCell ref="B1024:F1024"/>
    <mergeCell ref="B1032:H1033"/>
    <mergeCell ref="B1034:H1034"/>
    <mergeCell ref="B1035:F1035"/>
    <mergeCell ref="B1006:F1006"/>
    <mergeCell ref="G1006:H1006"/>
    <mergeCell ref="B1011:D1011"/>
    <mergeCell ref="B1012:F1012"/>
    <mergeCell ref="B1017:D1017"/>
    <mergeCell ref="B1018:F1018"/>
    <mergeCell ref="B1023:D1023"/>
    <mergeCell ref="I1005:I1047"/>
    <mergeCell ref="I1048:I1090"/>
    <mergeCell ref="G1088:H1088"/>
    <mergeCell ref="G1089:H1089"/>
    <mergeCell ref="B1090:D1090"/>
    <mergeCell ref="G1090:H1090"/>
    <mergeCell ref="G1044:H1044"/>
    <mergeCell ref="G1045:H1045"/>
    <mergeCell ref="B1047:D1047"/>
    <mergeCell ref="G1047:H1047"/>
    <mergeCell ref="B1048:F1048"/>
    <mergeCell ref="G1048:H1048"/>
    <mergeCell ref="B1049:F1049"/>
    <mergeCell ref="G1093:H1093"/>
    <mergeCell ref="G1094:H1094"/>
    <mergeCell ref="B1092:F1092"/>
    <mergeCell ref="B1097:D1097"/>
    <mergeCell ref="B1098:F1098"/>
    <mergeCell ref="B1103:D1103"/>
    <mergeCell ref="B1104:F1104"/>
    <mergeCell ref="B1109:D1109"/>
    <mergeCell ref="B1120:H1120"/>
    <mergeCell ref="B1121:F1121"/>
    <mergeCell ref="G1121:H1122"/>
    <mergeCell ref="G1129:H1129"/>
    <mergeCell ref="B1196:F1196"/>
    <mergeCell ref="B1204:H1205"/>
    <mergeCell ref="G1180:H1180"/>
    <mergeCell ref="G1181:H1203"/>
    <mergeCell ref="B1183:D1183"/>
    <mergeCell ref="B1184:F1184"/>
    <mergeCell ref="B1189:D1189"/>
    <mergeCell ref="B1190:F1190"/>
    <mergeCell ref="B1195:D1195"/>
    <mergeCell ref="B1110:F1110"/>
    <mergeCell ref="B1118:H1119"/>
    <mergeCell ref="B1054:D1054"/>
    <mergeCell ref="B1055:F1055"/>
    <mergeCell ref="B1091:F1091"/>
    <mergeCell ref="G1091:H1091"/>
    <mergeCell ref="I1091:I1133"/>
    <mergeCell ref="G1092:H1092"/>
    <mergeCell ref="G1095:H1117"/>
    <mergeCell ref="B1140:D1140"/>
    <mergeCell ref="B1146:D1146"/>
    <mergeCell ref="B1147:F1147"/>
    <mergeCell ref="B1152:D1152"/>
    <mergeCell ref="B1153:F1153"/>
    <mergeCell ref="B1161:H1162"/>
    <mergeCell ref="B1163:H1163"/>
    <mergeCell ref="B1164:F1164"/>
    <mergeCell ref="G1132:H1132"/>
    <mergeCell ref="B1133:D1133"/>
    <mergeCell ref="G1133:H1133"/>
    <mergeCell ref="B1134:F1134"/>
    <mergeCell ref="G1134:H1134"/>
    <mergeCell ref="B1135:F1135"/>
    <mergeCell ref="B1141:F1141"/>
    <mergeCell ref="I1134:I1176"/>
    <mergeCell ref="I1177:I1219"/>
    <mergeCell ref="G1130:H1130"/>
    <mergeCell ref="G1131:H1131"/>
    <mergeCell ref="G1135:H1135"/>
    <mergeCell ref="G1136:H1136"/>
    <mergeCell ref="G1137:H1137"/>
    <mergeCell ref="G1138:H1160"/>
    <mergeCell ref="G1175:H1175"/>
    <mergeCell ref="G1217:H1217"/>
    <mergeCell ref="G1218:H1218"/>
    <mergeCell ref="B1219:D1219"/>
    <mergeCell ref="G1219:H1219"/>
    <mergeCell ref="G1164:H1165"/>
    <mergeCell ref="G1172:H1172"/>
    <mergeCell ref="B1206:H1206"/>
    <mergeCell ref="B1207:F1207"/>
    <mergeCell ref="G1207:H1208"/>
    <mergeCell ref="G1215:H1215"/>
    <mergeCell ref="G1216:H1216"/>
    <mergeCell ref="G1264:H1264"/>
    <mergeCell ref="G1265:H1265"/>
    <mergeCell ref="G1266:H1266"/>
    <mergeCell ref="G1267:H1289"/>
    <mergeCell ref="B1275:D1275"/>
    <mergeCell ref="B1276:F1276"/>
    <mergeCell ref="B1281:D1281"/>
    <mergeCell ref="B1282:F1282"/>
    <mergeCell ref="B1290:H1291"/>
    <mergeCell ref="B1292:H1292"/>
    <mergeCell ref="B1293:F1293"/>
    <mergeCell ref="G1293:H1294"/>
    <mergeCell ref="G1301:H1301"/>
    <mergeCell ref="G1302:H1302"/>
    <mergeCell ref="G1173:H1173"/>
    <mergeCell ref="G1174:H1174"/>
    <mergeCell ref="B1176:D1176"/>
    <mergeCell ref="G1176:H1176"/>
    <mergeCell ref="B1177:F1177"/>
    <mergeCell ref="G1177:H1177"/>
    <mergeCell ref="B1178:F1178"/>
    <mergeCell ref="B1238:D1238"/>
    <mergeCell ref="B1239:F1239"/>
    <mergeCell ref="B1247:H1248"/>
    <mergeCell ref="B1249:H1249"/>
    <mergeCell ref="B1250:F1250"/>
    <mergeCell ref="B1220:F1220"/>
    <mergeCell ref="G1220:H1220"/>
    <mergeCell ref="B1221:F1221"/>
    <mergeCell ref="B1226:D1226"/>
    <mergeCell ref="B1227:F1227"/>
    <mergeCell ref="B1232:D1232"/>
    <mergeCell ref="B1233:F1233"/>
    <mergeCell ref="G1250:H1251"/>
    <mergeCell ref="G1258:H1258"/>
    <mergeCell ref="I1220:I1262"/>
    <mergeCell ref="I1263:I1305"/>
    <mergeCell ref="G1178:H1178"/>
    <mergeCell ref="G1179:H1179"/>
    <mergeCell ref="G1221:H1221"/>
    <mergeCell ref="G1222:H1222"/>
    <mergeCell ref="G1223:H1223"/>
    <mergeCell ref="G1224:H1246"/>
    <mergeCell ref="G1261:H1261"/>
    <mergeCell ref="G1303:H1303"/>
    <mergeCell ref="G1304:H1304"/>
    <mergeCell ref="B1305:D1305"/>
    <mergeCell ref="G1305:H1305"/>
    <mergeCell ref="G20:H42"/>
    <mergeCell ref="B45:H45"/>
    <mergeCell ref="G99:H99"/>
    <mergeCell ref="G100:H100"/>
    <mergeCell ref="B101:D101"/>
    <mergeCell ref="G101:H101"/>
    <mergeCell ref="A2:A44"/>
    <mergeCell ref="B2:H2"/>
    <mergeCell ref="I2:I58"/>
    <mergeCell ref="B3:F3"/>
    <mergeCell ref="G3:H4"/>
    <mergeCell ref="G11:H11"/>
    <mergeCell ref="I59:I101"/>
    <mergeCell ref="B86:H87"/>
    <mergeCell ref="B88:H88"/>
    <mergeCell ref="B89:F89"/>
    <mergeCell ref="G89:H90"/>
    <mergeCell ref="G97:H97"/>
    <mergeCell ref="G98:H98"/>
    <mergeCell ref="B102:F102"/>
    <mergeCell ref="G102:H102"/>
    <mergeCell ref="B103:F103"/>
    <mergeCell ref="B108:D108"/>
    <mergeCell ref="B109:F109"/>
    <mergeCell ref="B114:D114"/>
    <mergeCell ref="B115:F115"/>
    <mergeCell ref="B120:D120"/>
    <mergeCell ref="B121:F121"/>
    <mergeCell ref="B129:H130"/>
    <mergeCell ref="B131:H131"/>
    <mergeCell ref="B132:F132"/>
    <mergeCell ref="G60:H60"/>
    <mergeCell ref="G61:H61"/>
    <mergeCell ref="G218:H219"/>
    <mergeCell ref="G226:H226"/>
    <mergeCell ref="G227:H227"/>
    <mergeCell ref="G228:H228"/>
    <mergeCell ref="G229:H229"/>
    <mergeCell ref="B230:D230"/>
    <mergeCell ref="B237:D237"/>
    <mergeCell ref="B258:H259"/>
    <mergeCell ref="B260:H260"/>
    <mergeCell ref="G270:H270"/>
    <mergeCell ref="G271:H271"/>
    <mergeCell ref="B301:H302"/>
    <mergeCell ref="B303:H303"/>
    <mergeCell ref="B344:H345"/>
    <mergeCell ref="B346:H346"/>
    <mergeCell ref="G261:H262"/>
    <mergeCell ref="G269:H269"/>
    <mergeCell ref="G272:H272"/>
    <mergeCell ref="G273:H273"/>
    <mergeCell ref="G274:H274"/>
    <mergeCell ref="G276:H276"/>
    <mergeCell ref="G277:H277"/>
    <mergeCell ref="G278:H300"/>
    <mergeCell ref="G304:H305"/>
    <mergeCell ref="G312:H312"/>
    <mergeCell ref="G313:H313"/>
    <mergeCell ref="G314:H314"/>
    <mergeCell ref="G315:H315"/>
    <mergeCell ref="G316:H316"/>
    <mergeCell ref="G317:H317"/>
    <mergeCell ref="B372:D372"/>
    <mergeCell ref="B373:F373"/>
    <mergeCell ref="B378:D378"/>
    <mergeCell ref="B379:F379"/>
    <mergeCell ref="B390:F390"/>
    <mergeCell ref="B403:F403"/>
    <mergeCell ref="B404:F404"/>
    <mergeCell ref="B402:D402"/>
    <mergeCell ref="B409:D409"/>
    <mergeCell ref="B410:F410"/>
    <mergeCell ref="B415:D415"/>
    <mergeCell ref="B416:F416"/>
    <mergeCell ref="B421:D421"/>
    <mergeCell ref="B422:F422"/>
    <mergeCell ref="B433:F433"/>
    <mergeCell ref="B445:D445"/>
    <mergeCell ref="B446:F446"/>
    <mergeCell ref="B447:F447"/>
    <mergeCell ref="B452:D452"/>
    <mergeCell ref="B453:F453"/>
    <mergeCell ref="B459:F459"/>
    <mergeCell ref="B458:D458"/>
    <mergeCell ref="B464:D464"/>
    <mergeCell ref="B465:F465"/>
    <mergeCell ref="B476:F476"/>
    <mergeCell ref="B488:D488"/>
    <mergeCell ref="B489:F489"/>
    <mergeCell ref="B490:F490"/>
    <mergeCell ref="A217:A259"/>
    <mergeCell ref="A260:A302"/>
    <mergeCell ref="A303:A345"/>
    <mergeCell ref="A346:A388"/>
    <mergeCell ref="A389:A431"/>
    <mergeCell ref="A432:A474"/>
    <mergeCell ref="A475:A517"/>
    <mergeCell ref="A518:A560"/>
    <mergeCell ref="A561:A603"/>
    <mergeCell ref="A604:A646"/>
    <mergeCell ref="A647:A689"/>
    <mergeCell ref="A690:A732"/>
    <mergeCell ref="A733:A775"/>
    <mergeCell ref="A776:A818"/>
    <mergeCell ref="A1120:A1162"/>
    <mergeCell ref="A1163:A1205"/>
    <mergeCell ref="A1206:A1248"/>
    <mergeCell ref="A1249:A1291"/>
    <mergeCell ref="A1292:A1334"/>
    <mergeCell ref="A819:A861"/>
    <mergeCell ref="A862:A904"/>
    <mergeCell ref="A905:A947"/>
    <mergeCell ref="A948:A990"/>
    <mergeCell ref="A991:A1033"/>
    <mergeCell ref="A1034:A1076"/>
    <mergeCell ref="A1077:A1119"/>
    <mergeCell ref="G1259:H1259"/>
    <mergeCell ref="G1260:H1260"/>
    <mergeCell ref="B1262:D1262"/>
    <mergeCell ref="G1262:H1262"/>
    <mergeCell ref="B1263:F1263"/>
    <mergeCell ref="G1263:H1263"/>
    <mergeCell ref="B1264:F1264"/>
    <mergeCell ref="G1309:H1309"/>
    <mergeCell ref="G1310:H1332"/>
    <mergeCell ref="B1269:D1269"/>
    <mergeCell ref="B1270:F1270"/>
    <mergeCell ref="B1306:F1306"/>
    <mergeCell ref="G1306:H1306"/>
    <mergeCell ref="B1307:F1307"/>
    <mergeCell ref="G1307:H1307"/>
    <mergeCell ref="G1308:H1308"/>
    <mergeCell ref="A1336:I1337"/>
    <mergeCell ref="C1339:D1339"/>
    <mergeCell ref="F1339:G1339"/>
    <mergeCell ref="C1384:D1384"/>
    <mergeCell ref="F1384:G1384"/>
    <mergeCell ref="D1419:E1419"/>
    <mergeCell ref="B1312:D1312"/>
    <mergeCell ref="B1313:F1313"/>
    <mergeCell ref="B1318:D1318"/>
    <mergeCell ref="B1319:F1319"/>
    <mergeCell ref="B1324:D1324"/>
    <mergeCell ref="B1325:F1325"/>
    <mergeCell ref="B1333:H1334"/>
    <mergeCell ref="G13:H13"/>
    <mergeCell ref="G14:H14"/>
    <mergeCell ref="B15:D15"/>
    <mergeCell ref="G15:H15"/>
    <mergeCell ref="B16:F16"/>
    <mergeCell ref="G16:H16"/>
    <mergeCell ref="B17:F17"/>
    <mergeCell ref="G17:H17"/>
    <mergeCell ref="G18:H18"/>
    <mergeCell ref="G19:H19"/>
    <mergeCell ref="B23:F23"/>
    <mergeCell ref="B28:D28"/>
    <mergeCell ref="B29:F29"/>
    <mergeCell ref="B34:D34"/>
    <mergeCell ref="G12:H12"/>
    <mergeCell ref="B22:D22"/>
    <mergeCell ref="B35:F35"/>
    <mergeCell ref="B43:H44"/>
    <mergeCell ref="B46:F46"/>
    <mergeCell ref="G46:H47"/>
    <mergeCell ref="G54:H54"/>
    <mergeCell ref="G55:H55"/>
    <mergeCell ref="G56:H56"/>
    <mergeCell ref="G57:H57"/>
    <mergeCell ref="B58:D58"/>
    <mergeCell ref="G58:H58"/>
    <mergeCell ref="B59:F59"/>
    <mergeCell ref="G59:H59"/>
    <mergeCell ref="B157:D157"/>
    <mergeCell ref="B163:D163"/>
    <mergeCell ref="B144:D144"/>
    <mergeCell ref="B145:F145"/>
    <mergeCell ref="G145:H145"/>
    <mergeCell ref="B146:F146"/>
    <mergeCell ref="B151:D151"/>
    <mergeCell ref="B152:F152"/>
    <mergeCell ref="B158:F158"/>
    <mergeCell ref="G106:H128"/>
    <mergeCell ref="G146:H146"/>
    <mergeCell ref="I188:I230"/>
    <mergeCell ref="G189:H189"/>
    <mergeCell ref="G190:H190"/>
    <mergeCell ref="G191:H191"/>
    <mergeCell ref="G192:H214"/>
    <mergeCell ref="G62:H62"/>
    <mergeCell ref="G63:H85"/>
    <mergeCell ref="I102:I144"/>
    <mergeCell ref="G103:H103"/>
    <mergeCell ref="G104:H104"/>
    <mergeCell ref="G105:H105"/>
    <mergeCell ref="I145:I187"/>
    <mergeCell ref="G132:H133"/>
    <mergeCell ref="G140:H140"/>
    <mergeCell ref="G141:H141"/>
    <mergeCell ref="G142:H142"/>
    <mergeCell ref="G143:H143"/>
    <mergeCell ref="G144:H144"/>
    <mergeCell ref="G147:H147"/>
    <mergeCell ref="G148:H148"/>
    <mergeCell ref="G149:H171"/>
    <mergeCell ref="G175:H176"/>
    <mergeCell ref="G183:H183"/>
    <mergeCell ref="G184:H184"/>
    <mergeCell ref="G185:H185"/>
    <mergeCell ref="G186:H186"/>
    <mergeCell ref="B188:F188"/>
    <mergeCell ref="B189:F189"/>
    <mergeCell ref="B164:F164"/>
    <mergeCell ref="B172:H173"/>
    <mergeCell ref="B174:H174"/>
    <mergeCell ref="B175:F175"/>
    <mergeCell ref="B187:D187"/>
    <mergeCell ref="G187:H187"/>
    <mergeCell ref="G188:H188"/>
    <mergeCell ref="B217:H217"/>
    <mergeCell ref="B218:F218"/>
    <mergeCell ref="B194:D194"/>
    <mergeCell ref="B195:F195"/>
    <mergeCell ref="B200:D200"/>
    <mergeCell ref="B201:F201"/>
    <mergeCell ref="B206:D206"/>
    <mergeCell ref="B207:F207"/>
    <mergeCell ref="B215:H216"/>
    <mergeCell ref="G235:H257"/>
    <mergeCell ref="G275:H275"/>
    <mergeCell ref="G230:H230"/>
    <mergeCell ref="G231:H231"/>
    <mergeCell ref="I231:I273"/>
    <mergeCell ref="G232:H232"/>
    <mergeCell ref="G233:H233"/>
    <mergeCell ref="G234:H234"/>
    <mergeCell ref="I274:I316"/>
    <mergeCell ref="G356:H356"/>
    <mergeCell ref="G357:H357"/>
    <mergeCell ref="G358:H358"/>
    <mergeCell ref="G359:H359"/>
    <mergeCell ref="G360:H360"/>
    <mergeCell ref="G355:H355"/>
    <mergeCell ref="G361:H361"/>
    <mergeCell ref="G362:H362"/>
    <mergeCell ref="G363:H363"/>
    <mergeCell ref="G398:H398"/>
    <mergeCell ref="G399:H399"/>
    <mergeCell ref="G364:H386"/>
    <mergeCell ref="G390:H391"/>
    <mergeCell ref="G400:H400"/>
    <mergeCell ref="G401:H401"/>
    <mergeCell ref="I317:I359"/>
    <mergeCell ref="G318:H318"/>
    <mergeCell ref="G319:H319"/>
    <mergeCell ref="G320:H320"/>
    <mergeCell ref="G321:H343"/>
    <mergeCell ref="G347:H348"/>
    <mergeCell ref="I360:I402"/>
    <mergeCell ref="G433:H434"/>
    <mergeCell ref="G441:H441"/>
    <mergeCell ref="G442:H442"/>
    <mergeCell ref="G443:H443"/>
    <mergeCell ref="G444:H444"/>
    <mergeCell ref="G445:H445"/>
    <mergeCell ref="G446:H446"/>
    <mergeCell ref="G448:H448"/>
    <mergeCell ref="G449:H449"/>
    <mergeCell ref="G519:H520"/>
    <mergeCell ref="G527:H527"/>
    <mergeCell ref="G488:H488"/>
    <mergeCell ref="G489:H489"/>
    <mergeCell ref="I489:I531"/>
    <mergeCell ref="G490:H490"/>
    <mergeCell ref="G491:H491"/>
    <mergeCell ref="G492:H492"/>
    <mergeCell ref="G493:H515"/>
    <mergeCell ref="G407:H429"/>
    <mergeCell ref="G447:H447"/>
    <mergeCell ref="G450:H472"/>
    <mergeCell ref="G476:H477"/>
    <mergeCell ref="G484:H484"/>
    <mergeCell ref="G485:H485"/>
    <mergeCell ref="G486:H486"/>
    <mergeCell ref="G487:H487"/>
    <mergeCell ref="G402:H402"/>
    <mergeCell ref="G403:H403"/>
    <mergeCell ref="I403:I445"/>
    <mergeCell ref="G404:H404"/>
    <mergeCell ref="G405:H405"/>
    <mergeCell ref="G406:H406"/>
    <mergeCell ref="I446:I488"/>
    <mergeCell ref="G528:H528"/>
    <mergeCell ref="G529:H529"/>
    <mergeCell ref="G530:H530"/>
    <mergeCell ref="G531:H531"/>
    <mergeCell ref="G605:H606"/>
    <mergeCell ref="G613:H613"/>
    <mergeCell ref="G571:H571"/>
    <mergeCell ref="G572:H572"/>
    <mergeCell ref="G576:H576"/>
    <mergeCell ref="G577:H577"/>
    <mergeCell ref="G578:H578"/>
    <mergeCell ref="G579:H601"/>
    <mergeCell ref="G616:H616"/>
    <mergeCell ref="G619:H619"/>
    <mergeCell ref="G620:H620"/>
    <mergeCell ref="G621:H621"/>
    <mergeCell ref="G622:H644"/>
    <mergeCell ref="B630:D630"/>
    <mergeCell ref="B631:F631"/>
    <mergeCell ref="B636:D636"/>
    <mergeCell ref="B637:F637"/>
    <mergeCell ref="B645:H646"/>
    <mergeCell ref="B647:H647"/>
    <mergeCell ref="B648:F648"/>
    <mergeCell ref="G648:H649"/>
    <mergeCell ref="G656:H656"/>
    <mergeCell ref="G657:H657"/>
    <mergeCell ref="B551:F551"/>
    <mergeCell ref="B559:H560"/>
    <mergeCell ref="G562:H563"/>
    <mergeCell ref="G570:H570"/>
    <mergeCell ref="B518:H518"/>
    <mergeCell ref="G532:H532"/>
    <mergeCell ref="I532:I574"/>
    <mergeCell ref="G533:H533"/>
    <mergeCell ref="G534:H534"/>
    <mergeCell ref="G535:H535"/>
    <mergeCell ref="G536:H558"/>
    <mergeCell ref="B581:D581"/>
    <mergeCell ref="B587:D587"/>
    <mergeCell ref="B588:F588"/>
    <mergeCell ref="B593:D593"/>
    <mergeCell ref="B594:F594"/>
    <mergeCell ref="B602:H603"/>
    <mergeCell ref="B604:H604"/>
    <mergeCell ref="B605:F605"/>
    <mergeCell ref="G573:H573"/>
    <mergeCell ref="B574:D574"/>
    <mergeCell ref="G574:H574"/>
    <mergeCell ref="B575:F575"/>
    <mergeCell ref="G575:H575"/>
    <mergeCell ref="B576:F576"/>
    <mergeCell ref="B582:F582"/>
    <mergeCell ref="I575:I617"/>
    <mergeCell ref="I618:I660"/>
    <mergeCell ref="G658:H658"/>
    <mergeCell ref="G659:H659"/>
    <mergeCell ref="B660:D660"/>
    <mergeCell ref="G660:H660"/>
    <mergeCell ref="G614:H614"/>
    <mergeCell ref="G615:H615"/>
    <mergeCell ref="B617:D617"/>
    <mergeCell ref="G617:H617"/>
    <mergeCell ref="B618:F618"/>
    <mergeCell ref="G618:H618"/>
    <mergeCell ref="B619:F619"/>
    <mergeCell ref="G663:H663"/>
    <mergeCell ref="G664:H664"/>
    <mergeCell ref="B662:F662"/>
    <mergeCell ref="B667:D667"/>
    <mergeCell ref="B668:F668"/>
    <mergeCell ref="B673:D673"/>
    <mergeCell ref="B674:F674"/>
    <mergeCell ref="B679:D679"/>
    <mergeCell ref="B690:H690"/>
    <mergeCell ref="B691:F691"/>
    <mergeCell ref="G691:H692"/>
    <mergeCell ref="G699:H699"/>
    <mergeCell ref="B766:F766"/>
    <mergeCell ref="B774:H775"/>
    <mergeCell ref="G750:H750"/>
    <mergeCell ref="G751:H773"/>
    <mergeCell ref="B753:D753"/>
    <mergeCell ref="B754:F754"/>
    <mergeCell ref="B759:D759"/>
    <mergeCell ref="B760:F760"/>
    <mergeCell ref="B765:D765"/>
    <mergeCell ref="B680:F680"/>
    <mergeCell ref="B688:H689"/>
    <mergeCell ref="B624:D624"/>
    <mergeCell ref="B625:F625"/>
    <mergeCell ref="B661:F661"/>
    <mergeCell ref="G661:H661"/>
    <mergeCell ref="I661:I703"/>
    <mergeCell ref="G662:H662"/>
    <mergeCell ref="G665:H687"/>
    <mergeCell ref="B710:D710"/>
    <mergeCell ref="B716:D716"/>
    <mergeCell ref="B717:F717"/>
    <mergeCell ref="B722:D722"/>
    <mergeCell ref="B723:F723"/>
    <mergeCell ref="B731:H732"/>
    <mergeCell ref="B733:H733"/>
    <mergeCell ref="B734:F734"/>
    <mergeCell ref="G702:H702"/>
    <mergeCell ref="B703:D703"/>
    <mergeCell ref="G703:H703"/>
    <mergeCell ref="B704:F704"/>
    <mergeCell ref="G704:H704"/>
    <mergeCell ref="B705:F705"/>
    <mergeCell ref="B711:F711"/>
    <mergeCell ref="I704:I746"/>
    <mergeCell ref="I747:I789"/>
    <mergeCell ref="G700:H700"/>
    <mergeCell ref="G701:H701"/>
    <mergeCell ref="G705:H705"/>
    <mergeCell ref="G706:H706"/>
    <mergeCell ref="G707:H707"/>
    <mergeCell ref="G708:H730"/>
    <mergeCell ref="G745:H745"/>
    <mergeCell ref="G787:H787"/>
    <mergeCell ref="G788:H788"/>
    <mergeCell ref="B789:D789"/>
    <mergeCell ref="G789:H789"/>
    <mergeCell ref="G734:H735"/>
    <mergeCell ref="G742:H742"/>
    <mergeCell ref="B776:H776"/>
    <mergeCell ref="B777:F777"/>
    <mergeCell ref="G777:H778"/>
    <mergeCell ref="G785:H785"/>
    <mergeCell ref="G786:H786"/>
    <mergeCell ref="G834:H834"/>
    <mergeCell ref="G835:H835"/>
    <mergeCell ref="G836:H836"/>
    <mergeCell ref="G837:H859"/>
    <mergeCell ref="B845:D845"/>
    <mergeCell ref="B846:F846"/>
    <mergeCell ref="B851:D851"/>
    <mergeCell ref="B852:F852"/>
    <mergeCell ref="B860:H861"/>
    <mergeCell ref="B862:H862"/>
    <mergeCell ref="B863:F863"/>
    <mergeCell ref="G863:H864"/>
    <mergeCell ref="G871:H871"/>
    <mergeCell ref="G872:H872"/>
    <mergeCell ref="G743:H743"/>
    <mergeCell ref="G744:H744"/>
    <mergeCell ref="B746:D746"/>
    <mergeCell ref="G746:H746"/>
    <mergeCell ref="B747:F747"/>
    <mergeCell ref="G747:H747"/>
    <mergeCell ref="B748:F748"/>
    <mergeCell ref="B808:D808"/>
    <mergeCell ref="B809:F809"/>
    <mergeCell ref="B817:H818"/>
    <mergeCell ref="B819:H819"/>
    <mergeCell ref="B820:F820"/>
    <mergeCell ref="B790:F790"/>
    <mergeCell ref="G790:H790"/>
    <mergeCell ref="B791:F791"/>
    <mergeCell ref="B796:D796"/>
    <mergeCell ref="B797:F797"/>
    <mergeCell ref="B802:D802"/>
    <mergeCell ref="B803:F803"/>
    <mergeCell ref="G820:H821"/>
    <mergeCell ref="G828:H828"/>
    <mergeCell ref="I790:I832"/>
    <mergeCell ref="I833:I875"/>
    <mergeCell ref="G748:H748"/>
    <mergeCell ref="G749:H749"/>
    <mergeCell ref="G791:H791"/>
    <mergeCell ref="G792:H792"/>
    <mergeCell ref="G793:H793"/>
    <mergeCell ref="G794:H816"/>
    <mergeCell ref="G831:H831"/>
    <mergeCell ref="G873:H873"/>
    <mergeCell ref="G874:H874"/>
    <mergeCell ref="B875:D875"/>
    <mergeCell ref="G875:H875"/>
    <mergeCell ref="G829:H829"/>
    <mergeCell ref="G830:H830"/>
    <mergeCell ref="B832:D832"/>
    <mergeCell ref="G832:H832"/>
    <mergeCell ref="B833:F833"/>
    <mergeCell ref="G833:H833"/>
    <mergeCell ref="B834:F834"/>
    <mergeCell ref="G878:H878"/>
    <mergeCell ref="G879:H879"/>
    <mergeCell ref="B877:F877"/>
    <mergeCell ref="B882:D882"/>
    <mergeCell ref="B883:F883"/>
    <mergeCell ref="B888:D888"/>
    <mergeCell ref="B889:F889"/>
    <mergeCell ref="B894:D894"/>
    <mergeCell ref="B905:H905"/>
    <mergeCell ref="B906:F906"/>
    <mergeCell ref="G906:H907"/>
    <mergeCell ref="G914:H914"/>
    <mergeCell ref="B895:F895"/>
    <mergeCell ref="B903:H904"/>
    <mergeCell ref="B839:D839"/>
    <mergeCell ref="B840:F840"/>
    <mergeCell ref="B876:F876"/>
    <mergeCell ref="G876:H876"/>
    <mergeCell ref="I876:I918"/>
    <mergeCell ref="G877:H877"/>
    <mergeCell ref="G880:H902"/>
    <mergeCell ref="B925:D925"/>
    <mergeCell ref="B931:D931"/>
    <mergeCell ref="B932:F932"/>
    <mergeCell ref="B937:D937"/>
    <mergeCell ref="B938:F938"/>
    <mergeCell ref="B946:H947"/>
    <mergeCell ref="B948:H948"/>
    <mergeCell ref="B949:F949"/>
    <mergeCell ref="G917:H917"/>
    <mergeCell ref="B918:D918"/>
    <mergeCell ref="G918:H918"/>
    <mergeCell ref="B919:F919"/>
    <mergeCell ref="G919:H919"/>
    <mergeCell ref="B920:F920"/>
    <mergeCell ref="B926:F926"/>
    <mergeCell ref="G949:H950"/>
    <mergeCell ref="G957:H957"/>
    <mergeCell ref="I919:I961"/>
    <mergeCell ref="I962:I1004"/>
    <mergeCell ref="G915:H915"/>
    <mergeCell ref="G916:H916"/>
    <mergeCell ref="G920:H920"/>
    <mergeCell ref="G921:H921"/>
    <mergeCell ref="G922:H922"/>
    <mergeCell ref="G923:H945"/>
    <mergeCell ref="G960:H960"/>
  </mergeCells>
  <dataValidations>
    <dataValidation type="list" allowBlank="1" showErrorMessage="1" sqref="C25:C27 C68:C70 C111:C113 C154:C156 C197:C199 C240:C242 C283:C285 C326:C328 C369:C371 C412:C414 C455:C457 C498:C500 C541:C543 C584:C586 C627:C629 C670:C672 C713:C715 C756:C758 C799:C801 C842:C844 C885:C887 C928:C930 C971:C973 C1014:C1016 C1057:C1059 C1100:C1102 C1143:C1145 C1186:C1188 C1229:C1231 C1272:C1274 C1315:C1317">
      <formula1>"Secured Loan,Unsecured Loan"</formula1>
    </dataValidation>
    <dataValidation type="list" allowBlank="1" showErrorMessage="1" sqref="C31:C33 C74:C76 C117:C119 C160:C162 C203:C205 C246:C248 C289:C291 C332:C334 C375:C377 C418:C420 C461:C463 C504:C506 C547:C549 C590:C592 C633:C635 C676:C678 C719:C721 C762:C764 C805:C807 C848:C850 C891:C893 C934:C936 C977:C979 C1020:C1022 C1063:C1065 C1106:C1108 C1149:C1151 C1192:C1194 C1235:C1237 C1278:C1280 C1321:C1323">
      <formula1>"Stocks-Long Term,Stocks-Short Term,Gold,RD-Savings,Bonds,FD"</formula1>
    </dataValidation>
    <dataValidation type="list" allowBlank="1" showErrorMessage="1" sqref="C5:C14 C48:C57 C91:C100 C134:C143 C177:C186 C220:C229 C263:C272 C306:C315 C349:C358 C392:C401 C435:C444 C478:C487 C521:C530 C564:C573 C607:C616 C650:C659 C693:C702 C736:C745 C779:C788 C822:C831 C865:C874 C908:C917 C951:C960 C994:C1003 C1037:C1046 C1080:C1089 C1123:C1132 C1166:C1175 C1209:C1218 C1252:C1261 C1295:C1304">
      <formula1>"Internet bill,Rental,Insurance,Food &amp; groceries,Transportation (petrol, parking, toll),Shopping,Social/ Travel,Present,Hospital bill,Medicine bill,Others,Water bill,Electricity bill,Car loan,Vehicle service"</formula1>
    </dataValidation>
    <dataValidation type="list" allowBlank="1" showErrorMessage="1" sqref="C19:C21 C62:C64 C105:C107 C148:C150 C191:C193 C234:C236 C277:C279 C320:C322 C363:C365 C406:C408 C449:C451 C492:C494 C535:C537 C578:C580 C621:C623 C664:C666 C707:C709 C750:C752 C793:C795 C836:C838 C879:C881 C922:C924 C965:C967 C1008:C1010 C1051:C1053 C1094:C1096 C1137:C1139 C1180:C1182 C1223:C1225 C1266:C1268 C1309:C1311">
      <formula1>"SR Salary,DP Salary,Commission/Bonus,Reimbursement,Bank Interest,Dividend,Gift"</formula1>
    </dataValidation>
    <dataValidation type="list" allowBlank="1" showErrorMessage="1" sqref="F5:F14 F19:F21 F25:F27 F31:F33 C37:D42 F37:F42 F48:F57 F62:F64 F68:F70 F74:F76 C80:D85 F80:F85 F91:F100 F105:F107 F111:F113 F117:F119 C123:D128 F123:F128 F134:F143 F148:F150 F154:F156 F160:F162 C166:D171 F166:F171 F177:F186 F191:F193 F197:F199 F203:F205 C209:D214 F209:F214 F220:F229 F234:F236 F240:F242 F246:F248 C252:D257 F252:F257 F263:F272 F277:F279 F283:F285 F289:F291 C295:D300 F295:F300 F306:F315 F320:F322 F326:F328 F332:F334 C338:D343 F338:F343 F349:F358 F363:F365 F369:F371 F375:F377 C381:D386 F381:F386 F392:F401 F406:F408 F412:F414 F418:F420 C424:D429 F424:F429 F435:F444 F449:F451 F455:F457 F461:F463 C467:D472 F467:F472 F478:F487 F492:F494 F498:F500 F504:F506 C510:D515 F510:F515 F521:F530 F535:F537 F541:F543 F547:F549 C553:D558 F553:F558 F564:F573 F578:F580 F584:F586 F590:F592 C596:D601 F596:F601 F607:F616 F621:F623 F627:F629 F633:F635 C639:D644 F639:F644 F650:F659 F664:F666 F670:F672 F676:F678 C682:D687 F682:F687 F693:F702 F707:F709 F713:F715 F719:F721 C725:D730 F725:F730 F736:F745 F750:F752 F756:F758 F762:F764 C768:D773 F768:F773 F779:F788 F793:F795 F799:F801 F805:F807 C811:D816 F811:F816 F822:F831 F836:F838 F842:F844 F848:F850 C854:D859 F854:F859 F865:F874 F879:F881 F885:F887 F891:F893 C897:D902 F897:F902 F908:F917 F922:F924 F928:F930 F934:F936 C940:D945 F940:F945 F951:F960 F965:F967 F971:F973 F977:F979 C983:D988 F983:F988 F994:F1003 F1008:F1010 F1014:F1016 F1020:F1022 C1026:D1031 F1026:F1031 F1037:F1046 F1051:F1053 F1057:F1059 F1063:F1065 C1069:D1074 F1069:F1074 F1080:F1089 F1094:F1096 F1100:F1102 F1106:F1108 C1112:D1117 F1112:F1117 F1123:F1132 F1137:F1139 F1143:F1145 F1149:F1151 C1155:D1160 F1155:F1160 F1166:F1175 F1180:F1182 F1186:F1188 F1192:F1194 C1198:D1203 F1198:F1203 F1209:F1218 F1223:F1225 F1229:F1231 F1235:F1237 C1241:D1246 F1241:F1246 F1252:F1261 F1266:F1268 F1272:F1274 F1278:F1280 C1284:D1289 F1284:F1289 F1295:F1304 F1309:F1311 F1315:F1317 F1321:F1323 C1327:D1332 F1327:F1332">
      <formula1>"SR A/C - HDFC,DP A/C - Salary,SR CASH,DP CASH,DP A/C - IPPB,SR A/C - TDCC"</formula1>
    </dataValidation>
  </dataValidations>
  <drawing r:id="rId1"/>
</worksheet>
</file>