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wnloads\FSA\FSA MINI\"/>
    </mc:Choice>
  </mc:AlternateContent>
  <bookViews>
    <workbookView xWindow="0" yWindow="0" windowWidth="22368" windowHeight="9216"/>
  </bookViews>
  <sheets>
    <sheet name="KPIs" sheetId="1" r:id="rId1"/>
    <sheet name="Common-Size" sheetId="3" r:id="rId2"/>
    <sheet name="Comparative " sheetId="2" r:id="rId3"/>
  </sheets>
  <calcPr calcId="162913"/>
</workbook>
</file>

<file path=xl/calcChain.xml><?xml version="1.0" encoding="utf-8"?>
<calcChain xmlns="http://schemas.openxmlformats.org/spreadsheetml/2006/main">
  <c r="I113" i="1" l="1"/>
  <c r="I100" i="1"/>
  <c r="I109" i="1" s="1"/>
  <c r="I96" i="1"/>
  <c r="I92" i="1"/>
  <c r="I88" i="1"/>
  <c r="L83" i="1"/>
  <c r="I83" i="1" s="1"/>
  <c r="I78" i="1"/>
  <c r="I73" i="1"/>
  <c r="I69" i="1"/>
  <c r="I65" i="1"/>
  <c r="I61" i="1"/>
  <c r="I57" i="1"/>
  <c r="I53" i="1"/>
  <c r="I48" i="1"/>
  <c r="I38" i="1"/>
  <c r="I34" i="1"/>
  <c r="I29" i="1"/>
  <c r="I25" i="1"/>
  <c r="I20" i="1"/>
  <c r="I15" i="1"/>
  <c r="D68" i="3"/>
  <c r="D67" i="3"/>
  <c r="D66" i="3"/>
  <c r="D65" i="3"/>
  <c r="D64" i="3"/>
  <c r="D63" i="3"/>
  <c r="D62" i="3"/>
  <c r="D61" i="3"/>
  <c r="D60" i="3"/>
  <c r="D58" i="3"/>
  <c r="D57" i="3"/>
  <c r="D54" i="3"/>
  <c r="D53" i="3"/>
  <c r="D52" i="3"/>
  <c r="D51" i="3"/>
  <c r="D50" i="3"/>
  <c r="D49" i="3"/>
  <c r="D46" i="3"/>
  <c r="D45" i="3"/>
  <c r="D42" i="3"/>
  <c r="D41" i="3"/>
  <c r="D40" i="3"/>
  <c r="D39" i="3"/>
  <c r="D38" i="3"/>
  <c r="D35" i="3"/>
  <c r="D34" i="3"/>
  <c r="D33" i="3"/>
  <c r="D32" i="3"/>
  <c r="D31" i="3"/>
  <c r="D30" i="3"/>
  <c r="D29" i="3"/>
  <c r="D28" i="3"/>
  <c r="D27" i="3"/>
  <c r="D26" i="3"/>
  <c r="D25" i="3"/>
  <c r="D23" i="3"/>
  <c r="D21" i="3"/>
  <c r="D20" i="3"/>
  <c r="D19" i="3"/>
  <c r="D18" i="3"/>
  <c r="D17" i="3"/>
  <c r="D16" i="3"/>
  <c r="D15" i="3"/>
  <c r="D13" i="3"/>
  <c r="D12" i="3"/>
  <c r="D10" i="3"/>
  <c r="D9" i="3"/>
  <c r="D8" i="3"/>
  <c r="D7" i="3"/>
  <c r="D6" i="3"/>
  <c r="F46" i="2"/>
  <c r="G46" i="2" s="1"/>
  <c r="G45" i="2"/>
  <c r="F45" i="2"/>
  <c r="F43" i="2"/>
  <c r="G43" i="2" s="1"/>
  <c r="G42" i="2"/>
  <c r="F42" i="2"/>
  <c r="F41" i="2"/>
  <c r="G41" i="2" s="1"/>
  <c r="G39" i="2"/>
  <c r="F39" i="2"/>
  <c r="F37" i="2"/>
  <c r="G37" i="2" s="1"/>
  <c r="G35" i="2"/>
  <c r="F35" i="2"/>
  <c r="F34" i="2"/>
  <c r="G34" i="2" s="1"/>
  <c r="G33" i="2"/>
  <c r="F33" i="2"/>
  <c r="F31" i="2"/>
  <c r="G31" i="2" s="1"/>
  <c r="G30" i="2"/>
  <c r="F30" i="2"/>
  <c r="F29" i="2"/>
  <c r="G29" i="2" s="1"/>
  <c r="G28" i="2"/>
  <c r="F28" i="2"/>
  <c r="F27" i="2"/>
  <c r="G27" i="2" s="1"/>
  <c r="G26" i="2"/>
  <c r="F26" i="2"/>
  <c r="F23" i="2"/>
  <c r="G23" i="2" s="1"/>
  <c r="G22" i="2"/>
  <c r="F22" i="2"/>
  <c r="F21" i="2"/>
  <c r="G21" i="2" s="1"/>
  <c r="G20" i="2"/>
  <c r="F20" i="2"/>
  <c r="F19" i="2"/>
  <c r="G19" i="2" s="1"/>
  <c r="G18" i="2"/>
  <c r="F18" i="2"/>
  <c r="F16" i="2"/>
  <c r="G16" i="2" s="1"/>
  <c r="G14" i="2"/>
  <c r="F14" i="2"/>
  <c r="F13" i="2"/>
  <c r="G13" i="2" s="1"/>
  <c r="G12" i="2"/>
  <c r="F12" i="2"/>
  <c r="F11" i="2"/>
  <c r="G11" i="2" s="1"/>
  <c r="G10" i="2"/>
  <c r="F10" i="2"/>
  <c r="F8" i="2"/>
  <c r="G8" i="2" s="1"/>
  <c r="G7" i="2"/>
  <c r="F7" i="2"/>
  <c r="F6" i="2"/>
  <c r="G6" i="2" s="1"/>
  <c r="I105" i="1" l="1"/>
</calcChain>
</file>

<file path=xl/sharedStrings.xml><?xml version="1.0" encoding="utf-8"?>
<sst xmlns="http://schemas.openxmlformats.org/spreadsheetml/2006/main" count="252" uniqueCount="191">
  <si>
    <t>Prepare comparative Profit and Loss Account as per the format given below</t>
  </si>
  <si>
    <t>Comparative Income Statement (Profit and Loss Account)</t>
  </si>
  <si>
    <t>For the Year Ended March 31, 20X3</t>
  </si>
  <si>
    <t xml:space="preserve">Particulars </t>
  </si>
  <si>
    <t>Previous year</t>
  </si>
  <si>
    <t>Current year</t>
  </si>
  <si>
    <t>Changes</t>
  </si>
  <si>
    <t>Percentage of Changes</t>
  </si>
  <si>
    <t>REVENUE</t>
  </si>
  <si>
    <t>Revenue from operations</t>
  </si>
  <si>
    <t>Other income</t>
  </si>
  <si>
    <t>Total income</t>
  </si>
  <si>
    <t>EXPENSES</t>
  </si>
  <si>
    <t>Cost of land, plots, development rights, constructed properties and others</t>
  </si>
  <si>
    <t>Employee benefits expense</t>
  </si>
  <si>
    <t>Finance costs</t>
  </si>
  <si>
    <t>Depreciation and amortisation expense</t>
  </si>
  <si>
    <t>Other expenses</t>
  </si>
  <si>
    <t>Total expenses</t>
  </si>
  <si>
    <t>Profit before exceptional items, tax, share of profit in associates and joint ventures</t>
  </si>
  <si>
    <t>Tax expense</t>
  </si>
  <si>
    <t>Current tax (including earlier years) [refer note 60(b)]</t>
  </si>
  <si>
    <t>Deferred tax</t>
  </si>
  <si>
    <t>Total tax expense</t>
  </si>
  <si>
    <t>Profit before share of profit (net) in associates and joint ventures</t>
  </si>
  <si>
    <t>Share of profit in associates and joint ventures (net)</t>
  </si>
  <si>
    <t>Net profit for the year</t>
  </si>
  <si>
    <t>Other comprehensive income/ (loss)</t>
  </si>
  <si>
    <t>Items that will not be reclassified to profit and loss in subsequent periods:</t>
  </si>
  <si>
    <t>Re-measurement income/ (loss) on defined benefit plans</t>
  </si>
  <si>
    <t>Income tax effect</t>
  </si>
  <si>
    <t>Net income/ (loss) on fair value of FVTOCI equity instruments</t>
  </si>
  <si>
    <t>Other comprehensive income for the year</t>
  </si>
  <si>
    <t>Total comprehensive income for the year</t>
  </si>
  <si>
    <t>Net profit attributable to:</t>
  </si>
  <si>
    <t>Owner of the Holding Company</t>
  </si>
  <si>
    <t>Non-controlling interests</t>
  </si>
  <si>
    <t>Other comprehensive income/ (loss) attributable to:</t>
  </si>
  <si>
    <t>-</t>
  </si>
  <si>
    <t>Total comprehensive income/ (loss) attributable to:</t>
  </si>
  <si>
    <r>
      <rPr>
        <b/>
        <u/>
        <sz val="11"/>
        <rFont val="Calibri"/>
        <family val="2"/>
        <scheme val="minor"/>
      </rPr>
      <t xml:space="preserve">Earnings per equity share (Face value of </t>
    </r>
    <r>
      <rPr>
        <u/>
        <sz val="11"/>
        <rFont val="Calibri"/>
        <family val="2"/>
        <scheme val="minor"/>
      </rPr>
      <t xml:space="preserve">` </t>
    </r>
    <r>
      <rPr>
        <b/>
        <u/>
        <sz val="11"/>
        <rFont val="Calibri"/>
        <family val="2"/>
        <scheme val="minor"/>
      </rPr>
      <t>2/- per share)</t>
    </r>
  </si>
  <si>
    <t>Basic (₹)</t>
  </si>
  <si>
    <t>Diluted (₹)</t>
  </si>
  <si>
    <t>Significant accounting policies</t>
  </si>
  <si>
    <t>DLF ANNUAL REPORT 2021 - 22</t>
  </si>
  <si>
    <t>Prepare common-size Balance sheet as per the templates given below</t>
  </si>
  <si>
    <t xml:space="preserve">Balance Sheet as on31st March 20xx </t>
  </si>
  <si>
    <t>Particulars</t>
  </si>
  <si>
    <t>Amount P</t>
  </si>
  <si>
    <t>Amount C</t>
  </si>
  <si>
    <t>ASSETS</t>
  </si>
  <si>
    <t>Non-current assets</t>
  </si>
  <si>
    <t>Property, plant and equipment</t>
  </si>
  <si>
    <t>Capital work-in-progress</t>
  </si>
  <si>
    <t>Investment properties</t>
  </si>
  <si>
    <t>Goodwill</t>
  </si>
  <si>
    <t>Other intangible assets</t>
  </si>
  <si>
    <t>Intangible assets under development</t>
  </si>
  <si>
    <t>Right-of-use assets</t>
  </si>
  <si>
    <t>Investments in joint ventures and associates</t>
  </si>
  <si>
    <t>Financial assets</t>
  </si>
  <si>
    <t>Investments</t>
  </si>
  <si>
    <t>Loans</t>
  </si>
  <si>
    <t>Other financial assets</t>
  </si>
  <si>
    <t>Deferred tax assets (net)</t>
  </si>
  <si>
    <t>Non-current tax assets (net)</t>
  </si>
  <si>
    <t>Other non-current assets</t>
  </si>
  <si>
    <t>Total non-current assets</t>
  </si>
  <si>
    <t>Current assets</t>
  </si>
  <si>
    <t>Inventories</t>
  </si>
  <si>
    <t>Trade receivables</t>
  </si>
  <si>
    <t>Cash and cash equivalents</t>
  </si>
  <si>
    <t>Other bank balances</t>
  </si>
  <si>
    <t>Other current assets</t>
  </si>
  <si>
    <t>Total current assets</t>
  </si>
  <si>
    <t>Assets classified as held for sale</t>
  </si>
  <si>
    <t>Total assets</t>
  </si>
  <si>
    <t>EQUITY AND LIABILITIES</t>
  </si>
  <si>
    <t>Equity</t>
  </si>
  <si>
    <t>Equity share capital</t>
  </si>
  <si>
    <t>Other equity</t>
  </si>
  <si>
    <t>Equity attributable to owners of Holding Company</t>
  </si>
  <si>
    <t>Total Equity</t>
  </si>
  <si>
    <t>Non-current liabilities</t>
  </si>
  <si>
    <t>Financial liabilities</t>
  </si>
  <si>
    <t>Borrowings</t>
  </si>
  <si>
    <t>Lease liabilities</t>
  </si>
  <si>
    <t>Trade payables</t>
  </si>
  <si>
    <t>(a) total outstanding dues of micro enterprises and small enterprises</t>
  </si>
  <si>
    <t>(b) total outstanding dues of creditors other than micro enterprises and small enterprises</t>
  </si>
  <si>
    <t>Other non-current financial liabilities</t>
  </si>
  <si>
    <t>Provisions</t>
  </si>
  <si>
    <t>Deferred tax liabilities (net)</t>
  </si>
  <si>
    <t>Other non-current liabilities</t>
  </si>
  <si>
    <t>Total non-current liabilities</t>
  </si>
  <si>
    <t>Current liabilities</t>
  </si>
  <si>
    <t>Other current financial liabilities</t>
  </si>
  <si>
    <t>Other current liabilities</t>
  </si>
  <si>
    <t>Total current liabilities</t>
  </si>
  <si>
    <t>Liabilities related to assets held for sale</t>
  </si>
  <si>
    <t>Total equity and liabilities</t>
  </si>
  <si>
    <t>Company Perfoamance Indicators calculation</t>
  </si>
  <si>
    <t>DLF Limited</t>
  </si>
  <si>
    <t xml:space="preserve">Students are asked to calculate the following </t>
  </si>
  <si>
    <t>S.NO</t>
  </si>
  <si>
    <t xml:space="preserve">Performance Indicators </t>
  </si>
  <si>
    <t>Revenue from Operations (sale)</t>
  </si>
  <si>
    <t>Values</t>
  </si>
  <si>
    <t>Revenue from Operation ( Sales)</t>
  </si>
  <si>
    <t xml:space="preserve"> </t>
  </si>
  <si>
    <t>Total Reveue (Total Income)</t>
  </si>
  <si>
    <t xml:space="preserve">Expenses Ratio (Operating Expenses) </t>
  </si>
  <si>
    <t xml:space="preserve">Operating Profit Ratio </t>
  </si>
  <si>
    <t xml:space="preserve">Net Profit Ratio </t>
  </si>
  <si>
    <t>Total Revenue(Total Income)</t>
  </si>
  <si>
    <t>Current Ratio</t>
  </si>
  <si>
    <t>Quick Ratio</t>
  </si>
  <si>
    <t>Absalute Liquid Ratio</t>
  </si>
  <si>
    <t>Gross Working Capital</t>
  </si>
  <si>
    <t xml:space="preserve">Net Working Capital </t>
  </si>
  <si>
    <t>Expenses Ratio(operating Expenses)</t>
  </si>
  <si>
    <t>Expenses</t>
  </si>
  <si>
    <t>Net sales</t>
  </si>
  <si>
    <t xml:space="preserve">Inventory to Working Capital Ratio </t>
  </si>
  <si>
    <t>Expenses /Sales*100</t>
  </si>
  <si>
    <t xml:space="preserve">Working capital to Total Assets Ratio </t>
  </si>
  <si>
    <t>Debt-Equity Ratio</t>
  </si>
  <si>
    <t>Proprietory Ratio</t>
  </si>
  <si>
    <t>Solvency Ratio</t>
  </si>
  <si>
    <t>operating Profit Ratio</t>
  </si>
  <si>
    <t xml:space="preserve">Capital Gearing Ratio </t>
  </si>
  <si>
    <t>operating Profit/Net sales *100</t>
  </si>
  <si>
    <t xml:space="preserve">Operating Profit </t>
  </si>
  <si>
    <t xml:space="preserve">Fixed Assets Ratio </t>
  </si>
  <si>
    <t>ROI</t>
  </si>
  <si>
    <t>ROCE</t>
  </si>
  <si>
    <t>ROE</t>
  </si>
  <si>
    <t>ROS</t>
  </si>
  <si>
    <t>Net Profit/Net Sales*100</t>
  </si>
  <si>
    <t>Net Profit</t>
  </si>
  <si>
    <t>EPS</t>
  </si>
  <si>
    <t>DPS</t>
  </si>
  <si>
    <t xml:space="preserve">Price Earning Ratio </t>
  </si>
  <si>
    <t>Dividend payout Ratio</t>
  </si>
  <si>
    <t>Current asset/Current liabilities</t>
  </si>
  <si>
    <t>Current Asset</t>
  </si>
  <si>
    <t>Current liabilites</t>
  </si>
  <si>
    <r>
      <rPr>
        <b/>
        <sz val="11"/>
        <color theme="1"/>
        <rFont val="Calibri"/>
        <family val="2"/>
        <scheme val="minor"/>
      </rPr>
      <t xml:space="preserve">Ideal ratio : </t>
    </r>
    <r>
      <rPr>
        <sz val="11"/>
        <color theme="1"/>
        <rFont val="Calibri"/>
        <family val="2"/>
        <scheme val="minor"/>
      </rPr>
      <t>2:1</t>
    </r>
  </si>
  <si>
    <t>Liquid assets/Current liabilities</t>
  </si>
  <si>
    <t>Liquid Asset</t>
  </si>
  <si>
    <t>Absolute Liquid Ratio</t>
  </si>
  <si>
    <t>Cash in hand, bank</t>
  </si>
  <si>
    <t>Cash in hand+cash at bank+marketable securities/Current liabilities</t>
  </si>
  <si>
    <t>Current assets-Current liabilites</t>
  </si>
  <si>
    <t>Inventory</t>
  </si>
  <si>
    <t>Working capital</t>
  </si>
  <si>
    <t>Inventory(Average stock)/Working capital</t>
  </si>
  <si>
    <t>Total Asset</t>
  </si>
  <si>
    <t xml:space="preserve">Working captial / Total Asset </t>
  </si>
  <si>
    <t>Debt/Equity</t>
  </si>
  <si>
    <t>Total debt</t>
  </si>
  <si>
    <t>Total equity</t>
  </si>
  <si>
    <t>Shareholders fund/Fixed assets</t>
  </si>
  <si>
    <t>Share holders  fund</t>
  </si>
  <si>
    <t>Fixed Assets</t>
  </si>
  <si>
    <t>1-Proprietary ratio</t>
  </si>
  <si>
    <t>proprietory ratio</t>
  </si>
  <si>
    <t>Net Debt</t>
  </si>
  <si>
    <t>captial and debt</t>
  </si>
  <si>
    <t>Fixed interest/Dividend bearing securities/Shareholder's fund</t>
  </si>
  <si>
    <t>Fixed assets/Total long term funds</t>
  </si>
  <si>
    <t>Long Term Debt</t>
  </si>
  <si>
    <t>Net profit before interest&amp;tax/Investment*100</t>
  </si>
  <si>
    <t>Net Profit before tax</t>
  </si>
  <si>
    <t>Investment</t>
  </si>
  <si>
    <t>Net profit before interest&amp;tax/Capital employed*100</t>
  </si>
  <si>
    <t>captial employed(Total equity)</t>
  </si>
  <si>
    <t>Net profit-Preference dividend/Equity share capital*100</t>
  </si>
  <si>
    <t>Net Profit after tax</t>
  </si>
  <si>
    <t>ROA</t>
  </si>
  <si>
    <t>Net profit/Avg assets*100</t>
  </si>
  <si>
    <t>Net Profit for equity share holders</t>
  </si>
  <si>
    <t>No of equity shares</t>
  </si>
  <si>
    <t>Net profit available for equity share holders/Number of equity shares</t>
  </si>
  <si>
    <t>Net income per share(EPS) * Payout Ratio</t>
  </si>
  <si>
    <t>Net income</t>
  </si>
  <si>
    <t>Market Price /EPS</t>
  </si>
  <si>
    <t>Share price</t>
  </si>
  <si>
    <t>Total dividend paid</t>
  </si>
  <si>
    <t>Net Profit/Total divident paid</t>
  </si>
  <si>
    <t>(Hint : In Balance sheet base is total asset)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</si>
</sst>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_);[Red]\(0.00\)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202124"/>
      <name val="Calibri"/>
      <family val="2"/>
      <scheme val="minor"/>
    </font>
    <font>
      <sz val="18"/>
      <color theme="1"/>
      <name val="Arial Black"/>
      <family val="2"/>
    </font>
    <font>
      <b/>
      <sz val="14"/>
      <color rgb="FF002060"/>
      <name val="Arial Black"/>
      <family val="2"/>
    </font>
    <font>
      <b/>
      <sz val="12"/>
      <color rgb="FFFF0000"/>
      <name val="Arial Black"/>
      <family val="2"/>
    </font>
    <font>
      <b/>
      <sz val="12"/>
      <name val="Arial Black"/>
      <family val="2"/>
    </font>
    <font>
      <b/>
      <sz val="12"/>
      <color theme="1"/>
      <name val="Arial Black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Trebuchet MS"/>
      <family val="2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2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gray0625">
        <fgColor indexed="9"/>
        <bgColor indexed="4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8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0" xfId="0" applyBorder="1"/>
    <xf numFmtId="0" fontId="0" fillId="2" borderId="0" xfId="0" applyFill="1" applyBorder="1"/>
    <xf numFmtId="0" fontId="2" fillId="5" borderId="2" xfId="0" applyFont="1" applyFill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2" fillId="0" borderId="1" xfId="1" applyFont="1" applyBorder="1"/>
    <xf numFmtId="0" fontId="0" fillId="0" borderId="1" xfId="0" applyFont="1" applyBorder="1"/>
    <xf numFmtId="4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4" fillId="0" borderId="1" xfId="0" applyNumberFormat="1" applyFont="1" applyFill="1" applyBorder="1" applyAlignment="1" applyProtection="1"/>
    <xf numFmtId="4" fontId="2" fillId="0" borderId="1" xfId="0" applyNumberFormat="1" applyFont="1" applyBorder="1"/>
    <xf numFmtId="4" fontId="0" fillId="0" borderId="1" xfId="0" applyNumberFormat="1" applyFont="1" applyBorder="1" applyAlignment="1">
      <alignment horizontal="center"/>
    </xf>
    <xf numFmtId="166" fontId="2" fillId="0" borderId="1" xfId="1" applyNumberFormat="1" applyFont="1" applyBorder="1"/>
    <xf numFmtId="9" fontId="0" fillId="0" borderId="1" xfId="1" applyFont="1" applyBorder="1"/>
    <xf numFmtId="9" fontId="2" fillId="0" borderId="1" xfId="1" applyFont="1" applyBorder="1"/>
    <xf numFmtId="0" fontId="0" fillId="2" borderId="0" xfId="0" applyFill="1"/>
    <xf numFmtId="4" fontId="0" fillId="0" borderId="0" xfId="0" applyNumberFormat="1"/>
    <xf numFmtId="9" fontId="0" fillId="0" borderId="1" xfId="1" applyBorder="1"/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4" fontId="0" fillId="0" borderId="1" xfId="0" applyNumberFormat="1" applyBorder="1" applyAlignment="1">
      <alignment horizontal="center"/>
    </xf>
    <xf numFmtId="0" fontId="0" fillId="0" borderId="1" xfId="0" applyNumberFormat="1" applyBorder="1"/>
    <xf numFmtId="3" fontId="0" fillId="0" borderId="1" xfId="0" applyNumberFormat="1" applyBorder="1"/>
    <xf numFmtId="4" fontId="2" fillId="0" borderId="1" xfId="0" applyNumberFormat="1" applyFont="1" applyBorder="1" applyAlignment="1">
      <alignment horizontal="center"/>
    </xf>
    <xf numFmtId="4" fontId="2" fillId="0" borderId="1" xfId="1" applyNumberFormat="1" applyFon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4" fontId="0" fillId="2" borderId="1" xfId="0" applyNumberFormat="1" applyFont="1" applyFill="1" applyBorder="1" applyAlignment="1">
      <alignment horizontal="right" vertical="center" wrapText="1"/>
    </xf>
    <xf numFmtId="9" fontId="0" fillId="2" borderId="1" xfId="1" applyFont="1" applyFill="1" applyBorder="1"/>
    <xf numFmtId="0" fontId="0" fillId="2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 vertical="center" wrapText="1"/>
    </xf>
    <xf numFmtId="4" fontId="12" fillId="2" borderId="1" xfId="0" applyNumberFormat="1" applyFont="1" applyFill="1" applyBorder="1" applyAlignment="1">
      <alignment horizontal="right" vertical="center" wrapText="1"/>
    </xf>
    <xf numFmtId="4" fontId="12" fillId="2" borderId="1" xfId="0" applyNumberFormat="1" applyFont="1" applyFill="1" applyBorder="1"/>
    <xf numFmtId="0" fontId="13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justify" vertical="center"/>
    </xf>
    <xf numFmtId="0" fontId="12" fillId="2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/>
    </xf>
    <xf numFmtId="0" fontId="12" fillId="2" borderId="1" xfId="0" applyFont="1" applyFill="1" applyBorder="1" applyAlignment="1">
      <alignment horizontal="left" vertical="center" wrapText="1" indent="2"/>
    </xf>
    <xf numFmtId="0" fontId="12" fillId="2" borderId="1" xfId="0" applyFont="1" applyFill="1" applyBorder="1" applyAlignment="1">
      <alignment horizontal="right" vertical="center" wrapText="1"/>
    </xf>
    <xf numFmtId="0" fontId="0" fillId="0" borderId="0" xfId="0" applyFont="1"/>
    <xf numFmtId="0" fontId="13" fillId="2" borderId="1" xfId="0" applyFont="1" applyFill="1" applyBorder="1" applyAlignment="1">
      <alignment horizontal="justify" vertical="center"/>
    </xf>
    <xf numFmtId="4" fontId="12" fillId="2" borderId="1" xfId="0" applyNumberFormat="1" applyFont="1" applyFill="1" applyBorder="1" applyAlignment="1">
      <alignment horizontal="justify" vertical="center"/>
    </xf>
    <xf numFmtId="0" fontId="12" fillId="2" borderId="1" xfId="0" applyFont="1" applyFill="1" applyBorder="1" applyAlignment="1">
      <alignment vertical="top" wrapText="1"/>
    </xf>
    <xf numFmtId="0" fontId="12" fillId="2" borderId="0" xfId="0" applyFont="1" applyFill="1" applyBorder="1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9" fillId="7" borderId="1" xfId="0" applyFont="1" applyFill="1" applyBorder="1" applyAlignment="1" applyProtection="1">
      <alignment horizontal="center" vertical="center"/>
      <protection hidden="1"/>
    </xf>
    <xf numFmtId="0" fontId="9" fillId="7" borderId="1" xfId="0" applyFont="1" applyFill="1" applyBorder="1" applyAlignment="1" applyProtection="1">
      <alignment horizontal="center" vertical="center" wrapText="1"/>
      <protection hidden="1"/>
    </xf>
    <xf numFmtId="0" fontId="0" fillId="0" borderId="3" xfId="0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topLeftCell="D1" zoomScale="85" zoomScaleNormal="85" workbookViewId="0">
      <selection activeCell="O11" sqref="O11"/>
    </sheetView>
  </sheetViews>
  <sheetFormatPr defaultColWidth="9" defaultRowHeight="14.4"/>
  <cols>
    <col min="2" max="2" width="36.6640625" customWidth="1"/>
    <col min="7" max="7" width="9.109375" customWidth="1"/>
    <col min="8" max="8" width="9.21875" customWidth="1"/>
    <col min="9" max="9" width="68.44140625" customWidth="1"/>
    <col min="10" max="10" width="19" customWidth="1"/>
    <col min="11" max="11" width="31.77734375" customWidth="1"/>
    <col min="12" max="12" width="28.44140625" customWidth="1"/>
    <col min="13" max="13" width="11.6640625" customWidth="1"/>
    <col min="14" max="14" width="10.44140625"/>
    <col min="15" max="15" width="14.5546875" customWidth="1"/>
  </cols>
  <sheetData>
    <row r="1" spans="1:12" ht="25.8">
      <c r="A1" s="76" t="s">
        <v>101</v>
      </c>
      <c r="B1" s="76"/>
      <c r="G1" s="1"/>
      <c r="H1" s="2"/>
      <c r="I1" s="11" t="s">
        <v>102</v>
      </c>
      <c r="J1" s="12"/>
      <c r="K1" s="12"/>
      <c r="L1" s="12"/>
    </row>
    <row r="2" spans="1:12">
      <c r="A2" s="77" t="s">
        <v>103</v>
      </c>
      <c r="B2" s="77"/>
      <c r="G2" s="1"/>
      <c r="H2" s="2"/>
      <c r="I2" s="2"/>
      <c r="K2" s="12"/>
      <c r="L2" s="12"/>
    </row>
    <row r="3" spans="1:12">
      <c r="A3" s="3" t="s">
        <v>104</v>
      </c>
      <c r="B3" s="3" t="s">
        <v>105</v>
      </c>
      <c r="G3" s="1"/>
      <c r="H3" s="4">
        <v>1</v>
      </c>
      <c r="I3" s="4" t="s">
        <v>106</v>
      </c>
      <c r="J3" s="13"/>
      <c r="K3" s="14" t="s">
        <v>107</v>
      </c>
      <c r="L3" s="14" t="s">
        <v>107</v>
      </c>
    </row>
    <row r="4" spans="1:12">
      <c r="A4" s="5">
        <v>1</v>
      </c>
      <c r="B4" s="6" t="s">
        <v>108</v>
      </c>
      <c r="G4" s="1"/>
      <c r="H4" s="2" t="s">
        <v>109</v>
      </c>
      <c r="I4" s="15">
        <v>571738</v>
      </c>
      <c r="J4" s="12"/>
      <c r="K4" s="2"/>
      <c r="L4" s="2"/>
    </row>
    <row r="5" spans="1:12">
      <c r="A5" s="5">
        <v>2</v>
      </c>
      <c r="B5" s="6" t="s">
        <v>110</v>
      </c>
      <c r="G5" s="1"/>
      <c r="H5" s="2"/>
      <c r="I5" s="2"/>
      <c r="K5" s="2"/>
      <c r="L5" s="2"/>
    </row>
    <row r="6" spans="1:12">
      <c r="A6" s="5">
        <v>3</v>
      </c>
      <c r="B6" s="6" t="s">
        <v>111</v>
      </c>
      <c r="G6" s="1"/>
      <c r="H6" s="2"/>
      <c r="I6" s="2"/>
      <c r="K6" s="2"/>
      <c r="L6" s="2"/>
    </row>
    <row r="7" spans="1:12">
      <c r="A7" s="5">
        <v>4</v>
      </c>
      <c r="B7" s="6" t="s">
        <v>112</v>
      </c>
      <c r="G7" s="1"/>
      <c r="H7" s="2"/>
      <c r="I7" s="2"/>
      <c r="K7" s="2"/>
      <c r="L7" s="2"/>
    </row>
    <row r="8" spans="1:12">
      <c r="A8" s="5">
        <v>5</v>
      </c>
      <c r="B8" s="6" t="s">
        <v>113</v>
      </c>
      <c r="G8" s="1"/>
      <c r="H8" s="4">
        <v>2</v>
      </c>
      <c r="I8" s="4" t="s">
        <v>114</v>
      </c>
      <c r="K8" s="2"/>
      <c r="L8" s="2"/>
    </row>
    <row r="9" spans="1:12">
      <c r="A9" s="5">
        <v>6</v>
      </c>
      <c r="B9" s="6" t="s">
        <v>115</v>
      </c>
      <c r="G9" s="1"/>
      <c r="H9" s="2"/>
      <c r="I9" s="6">
        <v>613784</v>
      </c>
      <c r="K9" s="2"/>
      <c r="L9" s="2"/>
    </row>
    <row r="10" spans="1:12">
      <c r="A10" s="5">
        <v>7</v>
      </c>
      <c r="B10" s="6" t="s">
        <v>116</v>
      </c>
      <c r="G10" s="1"/>
      <c r="H10" s="2"/>
      <c r="I10" s="2"/>
      <c r="K10" s="2"/>
      <c r="L10" s="2"/>
    </row>
    <row r="11" spans="1:12">
      <c r="A11" s="5">
        <v>8</v>
      </c>
      <c r="B11" s="6" t="s">
        <v>117</v>
      </c>
      <c r="G11" s="1"/>
      <c r="H11" s="2"/>
      <c r="I11" s="2"/>
      <c r="K11" s="2"/>
      <c r="L11" s="2"/>
    </row>
    <row r="12" spans="1:12">
      <c r="A12" s="5">
        <v>9</v>
      </c>
      <c r="B12" s="6" t="s">
        <v>118</v>
      </c>
      <c r="G12" s="1"/>
      <c r="H12" s="2"/>
      <c r="I12" s="2"/>
      <c r="K12" s="6"/>
      <c r="L12" s="6"/>
    </row>
    <row r="13" spans="1:12">
      <c r="A13" s="5">
        <v>10</v>
      </c>
      <c r="B13" s="6" t="s">
        <v>119</v>
      </c>
      <c r="G13" s="1" t="s">
        <v>109</v>
      </c>
      <c r="H13" s="4">
        <v>3</v>
      </c>
      <c r="I13" s="4" t="s">
        <v>120</v>
      </c>
      <c r="K13" s="16" t="s">
        <v>121</v>
      </c>
      <c r="L13" s="16" t="s">
        <v>122</v>
      </c>
    </row>
    <row r="14" spans="1:12">
      <c r="A14" s="5">
        <v>11</v>
      </c>
      <c r="B14" s="6" t="s">
        <v>123</v>
      </c>
      <c r="G14" s="1"/>
      <c r="H14" s="2"/>
      <c r="I14" s="2" t="s">
        <v>124</v>
      </c>
      <c r="K14" s="17">
        <v>474881</v>
      </c>
      <c r="L14" s="17">
        <v>571738</v>
      </c>
    </row>
    <row r="15" spans="1:12">
      <c r="A15" s="5">
        <v>12</v>
      </c>
      <c r="B15" s="7" t="s">
        <v>125</v>
      </c>
      <c r="G15" s="1"/>
      <c r="H15" s="6"/>
      <c r="I15" s="18">
        <f>K14/L14</f>
        <v>0.83059198444042548</v>
      </c>
      <c r="K15" s="17"/>
      <c r="L15" s="17"/>
    </row>
    <row r="16" spans="1:12">
      <c r="A16" s="5">
        <v>13</v>
      </c>
      <c r="B16" s="7" t="s">
        <v>126</v>
      </c>
      <c r="G16" s="1"/>
      <c r="H16" s="2"/>
      <c r="I16" s="2"/>
      <c r="K16" s="17"/>
      <c r="L16" s="17"/>
    </row>
    <row r="17" spans="1:12">
      <c r="A17" s="5">
        <v>14</v>
      </c>
      <c r="B17" s="7" t="s">
        <v>127</v>
      </c>
      <c r="G17" s="1"/>
      <c r="H17" s="2"/>
      <c r="I17" s="2"/>
      <c r="K17" s="17"/>
      <c r="L17" s="17"/>
    </row>
    <row r="18" spans="1:12">
      <c r="A18" s="5">
        <v>15</v>
      </c>
      <c r="B18" s="7" t="s">
        <v>128</v>
      </c>
      <c r="G18" s="1"/>
      <c r="H18" s="4">
        <v>4</v>
      </c>
      <c r="I18" s="4" t="s">
        <v>129</v>
      </c>
      <c r="K18" s="17"/>
      <c r="L18" s="17"/>
    </row>
    <row r="19" spans="1:12">
      <c r="A19" s="5">
        <v>16</v>
      </c>
      <c r="B19" s="7" t="s">
        <v>130</v>
      </c>
      <c r="G19" s="1"/>
      <c r="H19" s="2"/>
      <c r="I19" s="19" t="s">
        <v>131</v>
      </c>
      <c r="K19" s="16" t="s">
        <v>132</v>
      </c>
      <c r="L19" s="16" t="s">
        <v>122</v>
      </c>
    </row>
    <row r="20" spans="1:12">
      <c r="A20" s="5">
        <v>17</v>
      </c>
      <c r="B20" s="7" t="s">
        <v>133</v>
      </c>
      <c r="G20" s="1"/>
      <c r="H20" s="6"/>
      <c r="I20" s="18">
        <f>K20/L20</f>
        <v>0.32498102277616669</v>
      </c>
      <c r="K20" s="20">
        <v>185804</v>
      </c>
      <c r="L20" s="17">
        <v>571738</v>
      </c>
    </row>
    <row r="21" spans="1:12">
      <c r="A21" s="5">
        <v>18</v>
      </c>
      <c r="B21" s="7" t="s">
        <v>134</v>
      </c>
      <c r="G21" s="1"/>
      <c r="H21" s="2"/>
      <c r="I21" s="21"/>
      <c r="K21" s="17"/>
      <c r="L21" s="17"/>
    </row>
    <row r="22" spans="1:12">
      <c r="A22" s="5">
        <v>19</v>
      </c>
      <c r="B22" s="7" t="s">
        <v>135</v>
      </c>
      <c r="G22" s="1"/>
      <c r="H22" s="2"/>
      <c r="I22" s="2"/>
      <c r="K22" s="17"/>
      <c r="L22" s="17"/>
    </row>
    <row r="23" spans="1:12">
      <c r="A23" s="5">
        <v>20</v>
      </c>
      <c r="B23" s="7" t="s">
        <v>136</v>
      </c>
      <c r="G23" s="1"/>
      <c r="H23" s="8">
        <v>5</v>
      </c>
      <c r="I23" s="4" t="s">
        <v>113</v>
      </c>
      <c r="K23" s="17"/>
      <c r="L23" s="17"/>
    </row>
    <row r="24" spans="1:12">
      <c r="A24" s="5">
        <v>21</v>
      </c>
      <c r="B24" s="7" t="s">
        <v>137</v>
      </c>
      <c r="G24" s="1"/>
      <c r="H24" s="2"/>
      <c r="I24" s="19" t="s">
        <v>138</v>
      </c>
      <c r="K24" s="16" t="s">
        <v>139</v>
      </c>
      <c r="L24" s="16" t="s">
        <v>122</v>
      </c>
    </row>
    <row r="25" spans="1:12">
      <c r="A25" s="5">
        <v>22</v>
      </c>
      <c r="B25" s="7" t="s">
        <v>140</v>
      </c>
      <c r="G25" s="1"/>
      <c r="H25" s="6"/>
      <c r="I25" s="18">
        <f>K25/L25</f>
        <v>0.20369342251170991</v>
      </c>
      <c r="K25" s="20">
        <v>116459.27</v>
      </c>
      <c r="L25" s="17">
        <v>571738</v>
      </c>
    </row>
    <row r="26" spans="1:12">
      <c r="A26" s="5">
        <v>23</v>
      </c>
      <c r="B26" s="7" t="s">
        <v>141</v>
      </c>
      <c r="G26" s="1"/>
      <c r="H26" s="2"/>
      <c r="I26" s="2"/>
      <c r="K26" s="17"/>
      <c r="L26" s="17"/>
    </row>
    <row r="27" spans="1:12">
      <c r="A27" s="5">
        <v>24</v>
      </c>
      <c r="B27" s="7" t="s">
        <v>142</v>
      </c>
      <c r="G27" s="1"/>
      <c r="H27" s="8">
        <v>6</v>
      </c>
      <c r="I27" s="4" t="s">
        <v>115</v>
      </c>
      <c r="K27" s="17"/>
      <c r="L27" s="17"/>
    </row>
    <row r="28" spans="1:12">
      <c r="A28" s="9">
        <v>25</v>
      </c>
      <c r="B28" s="7" t="s">
        <v>143</v>
      </c>
      <c r="G28" s="1"/>
      <c r="H28" s="6"/>
      <c r="I28" s="22" t="s">
        <v>144</v>
      </c>
      <c r="K28" s="17"/>
      <c r="L28" s="17"/>
    </row>
    <row r="29" spans="1:12">
      <c r="G29" s="1"/>
      <c r="H29" s="6"/>
      <c r="I29" s="6">
        <f>K30/L30</f>
        <v>1.2136869611617476</v>
      </c>
      <c r="K29" s="16" t="s">
        <v>145</v>
      </c>
      <c r="L29" s="16" t="s">
        <v>146</v>
      </c>
    </row>
    <row r="30" spans="1:12">
      <c r="G30" s="1"/>
      <c r="H30" s="2"/>
      <c r="I30" s="6" t="s">
        <v>147</v>
      </c>
      <c r="K30" s="17">
        <v>1260085</v>
      </c>
      <c r="L30" s="17">
        <v>1038229</v>
      </c>
    </row>
    <row r="31" spans="1:12">
      <c r="G31" s="1"/>
      <c r="H31" s="2"/>
      <c r="I31" s="2"/>
      <c r="K31" s="17"/>
      <c r="L31" s="17"/>
    </row>
    <row r="32" spans="1:12">
      <c r="G32" s="1"/>
      <c r="H32" s="10">
        <v>7</v>
      </c>
      <c r="I32" s="4" t="s">
        <v>116</v>
      </c>
      <c r="K32" s="17"/>
      <c r="L32" s="17"/>
    </row>
    <row r="33" spans="7:12">
      <c r="G33" s="1"/>
      <c r="H33" s="2"/>
      <c r="I33" s="22" t="s">
        <v>148</v>
      </c>
      <c r="K33" s="16" t="s">
        <v>149</v>
      </c>
      <c r="L33" s="16" t="s">
        <v>146</v>
      </c>
    </row>
    <row r="34" spans="7:12">
      <c r="G34" s="1"/>
      <c r="H34" s="6"/>
      <c r="I34" s="23">
        <f>K34/L34</f>
        <v>1.9273967785527084</v>
      </c>
      <c r="K34" s="24">
        <v>2001079.23</v>
      </c>
      <c r="L34" s="17">
        <v>1038229</v>
      </c>
    </row>
    <row r="35" spans="7:12">
      <c r="G35" s="1"/>
      <c r="H35" s="2"/>
      <c r="I35" s="21"/>
      <c r="K35" s="17"/>
      <c r="L35" s="17"/>
    </row>
    <row r="36" spans="7:12">
      <c r="G36" s="1"/>
      <c r="H36" s="10">
        <v>8</v>
      </c>
      <c r="I36" s="4" t="s">
        <v>150</v>
      </c>
      <c r="K36" s="16" t="s">
        <v>151</v>
      </c>
      <c r="L36" s="16" t="s">
        <v>146</v>
      </c>
    </row>
    <row r="37" spans="7:12">
      <c r="G37" s="1"/>
      <c r="H37" s="2"/>
      <c r="I37" s="22" t="s">
        <v>152</v>
      </c>
      <c r="K37" s="20">
        <v>30605</v>
      </c>
      <c r="L37" s="17">
        <v>1038229</v>
      </c>
    </row>
    <row r="38" spans="7:12">
      <c r="G38" s="1"/>
      <c r="H38" s="2"/>
      <c r="I38" s="23">
        <f>K37/L37</f>
        <v>2.9478082388374818E-2</v>
      </c>
      <c r="K38" s="17"/>
      <c r="L38" s="17"/>
    </row>
    <row r="39" spans="7:12">
      <c r="G39" s="1"/>
      <c r="H39" s="2"/>
      <c r="I39" s="21"/>
      <c r="K39" s="17"/>
      <c r="L39" s="17"/>
    </row>
    <row r="40" spans="7:12">
      <c r="G40" s="1"/>
      <c r="H40" s="2"/>
      <c r="I40" s="2"/>
      <c r="K40" s="17"/>
      <c r="L40" s="17"/>
    </row>
    <row r="41" spans="7:12">
      <c r="G41" s="1"/>
      <c r="H41" s="10">
        <v>9</v>
      </c>
      <c r="I41" s="4" t="s">
        <v>118</v>
      </c>
      <c r="K41" s="17"/>
      <c r="L41" s="17"/>
    </row>
    <row r="42" spans="7:12">
      <c r="G42" s="1"/>
      <c r="H42" s="2"/>
      <c r="I42" s="22" t="s">
        <v>68</v>
      </c>
      <c r="K42" s="17"/>
      <c r="L42" s="17"/>
    </row>
    <row r="43" spans="7:12">
      <c r="G43" s="1"/>
      <c r="H43" s="2"/>
      <c r="I43" s="6">
        <v>1260085</v>
      </c>
      <c r="K43" s="17"/>
      <c r="L43" s="17"/>
    </row>
    <row r="44" spans="7:12">
      <c r="G44" s="1"/>
      <c r="H44" s="2"/>
      <c r="I44" s="21"/>
      <c r="K44" s="17"/>
      <c r="L44" s="17"/>
    </row>
    <row r="45" spans="7:12">
      <c r="G45" s="1"/>
      <c r="H45" s="2"/>
      <c r="I45" s="2"/>
      <c r="K45" s="17"/>
      <c r="L45" s="17"/>
    </row>
    <row r="46" spans="7:12">
      <c r="G46" s="1"/>
      <c r="H46" s="10">
        <v>10</v>
      </c>
      <c r="I46" s="4" t="s">
        <v>119</v>
      </c>
      <c r="K46" s="16"/>
      <c r="L46" s="16"/>
    </row>
    <row r="47" spans="7:12">
      <c r="G47" s="1"/>
      <c r="H47" s="2"/>
      <c r="I47" s="22" t="s">
        <v>153</v>
      </c>
      <c r="K47" s="16" t="s">
        <v>145</v>
      </c>
      <c r="L47" s="16" t="s">
        <v>146</v>
      </c>
    </row>
    <row r="48" spans="7:12">
      <c r="G48" s="1"/>
      <c r="H48" s="2"/>
      <c r="I48" s="6">
        <f>K48-L48</f>
        <v>221856</v>
      </c>
      <c r="K48" s="17">
        <v>1260085</v>
      </c>
      <c r="L48" s="17">
        <v>1038229</v>
      </c>
    </row>
    <row r="49" spans="7:12">
      <c r="G49" s="1"/>
      <c r="H49" s="2"/>
      <c r="I49" s="21"/>
      <c r="K49" s="17"/>
      <c r="L49" s="17"/>
    </row>
    <row r="50" spans="7:12">
      <c r="G50" s="1"/>
      <c r="H50" s="2"/>
      <c r="I50" s="2"/>
      <c r="K50" s="17"/>
      <c r="L50" s="17"/>
    </row>
    <row r="51" spans="7:12">
      <c r="G51" s="1"/>
      <c r="H51" s="10">
        <v>11</v>
      </c>
      <c r="I51" s="4" t="s">
        <v>123</v>
      </c>
      <c r="K51" s="16" t="s">
        <v>154</v>
      </c>
      <c r="L51" s="16" t="s">
        <v>155</v>
      </c>
    </row>
    <row r="52" spans="7:12">
      <c r="G52" s="1"/>
      <c r="H52" s="2"/>
      <c r="I52" s="22" t="s">
        <v>156</v>
      </c>
      <c r="K52" s="17">
        <v>274496</v>
      </c>
      <c r="L52" s="17">
        <v>548678</v>
      </c>
    </row>
    <row r="53" spans="7:12">
      <c r="G53" s="1"/>
      <c r="H53" s="2"/>
      <c r="I53" s="25">
        <f>K52/L52</f>
        <v>0.50028614232755819</v>
      </c>
      <c r="K53" s="20"/>
      <c r="L53" s="17"/>
    </row>
    <row r="54" spans="7:12">
      <c r="G54" s="1"/>
      <c r="H54" s="2"/>
      <c r="I54" s="2"/>
      <c r="K54" s="17"/>
      <c r="L54" s="17"/>
    </row>
    <row r="55" spans="7:12">
      <c r="G55" s="1"/>
      <c r="H55" s="10">
        <v>12</v>
      </c>
      <c r="I55" s="4" t="s">
        <v>125</v>
      </c>
      <c r="K55" s="16" t="s">
        <v>155</v>
      </c>
      <c r="L55" s="16" t="s">
        <v>157</v>
      </c>
    </row>
    <row r="56" spans="7:12">
      <c r="G56" s="1"/>
      <c r="H56" s="2"/>
      <c r="I56" s="26" t="s">
        <v>158</v>
      </c>
      <c r="K56" s="17">
        <v>548678</v>
      </c>
      <c r="L56" s="17">
        <v>5250339</v>
      </c>
    </row>
    <row r="57" spans="7:12">
      <c r="G57" s="1"/>
      <c r="H57" s="2"/>
      <c r="I57" s="27">
        <f>K56/L56</f>
        <v>0.10450334730766908</v>
      </c>
      <c r="K57" s="17"/>
      <c r="L57" s="17"/>
    </row>
    <row r="58" spans="7:12">
      <c r="G58" s="1"/>
      <c r="H58" s="2"/>
      <c r="I58" s="2"/>
      <c r="K58" s="17"/>
      <c r="L58" s="17"/>
    </row>
    <row r="59" spans="7:12">
      <c r="G59" s="1"/>
      <c r="H59" s="10">
        <v>13</v>
      </c>
      <c r="I59" s="4" t="s">
        <v>126</v>
      </c>
      <c r="K59" s="17"/>
      <c r="L59" s="17"/>
    </row>
    <row r="60" spans="7:12">
      <c r="G60" s="1"/>
      <c r="H60" s="2"/>
      <c r="I60" s="22" t="s">
        <v>159</v>
      </c>
      <c r="K60" s="16" t="s">
        <v>160</v>
      </c>
      <c r="L60" s="16" t="s">
        <v>161</v>
      </c>
    </row>
    <row r="61" spans="7:12">
      <c r="G61" s="1"/>
      <c r="H61" s="2"/>
      <c r="I61" s="18">
        <f>K61/L61</f>
        <v>9.2021703644247513E-2</v>
      </c>
      <c r="K61" s="20">
        <v>334611.90000000002</v>
      </c>
      <c r="L61" s="20">
        <v>3636228.05</v>
      </c>
    </row>
    <row r="62" spans="7:12">
      <c r="G62" s="1"/>
      <c r="H62" s="2"/>
      <c r="I62" s="2"/>
      <c r="K62" s="17"/>
      <c r="L62" s="17"/>
    </row>
    <row r="63" spans="7:12">
      <c r="G63" s="1"/>
      <c r="H63" s="10">
        <v>14</v>
      </c>
      <c r="I63" s="4" t="s">
        <v>127</v>
      </c>
      <c r="K63" s="17"/>
      <c r="L63" s="17"/>
    </row>
    <row r="64" spans="7:12">
      <c r="G64" s="1"/>
      <c r="H64" s="2"/>
      <c r="I64" s="22" t="s">
        <v>162</v>
      </c>
      <c r="K64" s="16" t="s">
        <v>163</v>
      </c>
      <c r="L64" s="16" t="s">
        <v>164</v>
      </c>
    </row>
    <row r="65" spans="7:12">
      <c r="G65" s="1"/>
      <c r="H65" s="2"/>
      <c r="I65" s="23">
        <f>K65/L65</f>
        <v>4.0988729964371327E-2</v>
      </c>
      <c r="J65" s="29"/>
      <c r="K65" s="20">
        <v>116459.27</v>
      </c>
      <c r="L65" s="17">
        <v>2841251</v>
      </c>
    </row>
    <row r="66" spans="7:12">
      <c r="G66" s="1"/>
      <c r="H66" s="2"/>
      <c r="I66" s="2"/>
      <c r="K66" s="17"/>
      <c r="L66" s="17"/>
    </row>
    <row r="67" spans="7:12">
      <c r="G67" s="1"/>
      <c r="H67" s="10">
        <v>15</v>
      </c>
      <c r="I67" s="4" t="s">
        <v>128</v>
      </c>
      <c r="K67" s="17"/>
      <c r="L67" s="17"/>
    </row>
    <row r="68" spans="7:12">
      <c r="G68" s="1"/>
      <c r="H68" s="2"/>
      <c r="I68" s="22" t="s">
        <v>165</v>
      </c>
      <c r="K68" s="16" t="s">
        <v>166</v>
      </c>
      <c r="L68" s="17"/>
    </row>
    <row r="69" spans="7:12">
      <c r="G69" s="1"/>
      <c r="H69" s="2"/>
      <c r="I69" s="18">
        <f>1-K69</f>
        <v>0.96</v>
      </c>
      <c r="K69" s="17">
        <v>0.04</v>
      </c>
      <c r="L69" s="17"/>
    </row>
    <row r="70" spans="7:12">
      <c r="G70" s="1"/>
      <c r="H70" s="2"/>
      <c r="I70" s="2"/>
      <c r="K70" s="17"/>
      <c r="L70" s="17"/>
    </row>
    <row r="71" spans="7:12">
      <c r="G71" s="1"/>
      <c r="H71" s="10">
        <v>16</v>
      </c>
      <c r="I71" s="4" t="s">
        <v>130</v>
      </c>
      <c r="K71" s="16" t="s">
        <v>167</v>
      </c>
      <c r="L71" s="16" t="s">
        <v>168</v>
      </c>
    </row>
    <row r="72" spans="7:12">
      <c r="G72" s="1"/>
      <c r="H72" s="2"/>
      <c r="I72" s="22" t="s">
        <v>169</v>
      </c>
      <c r="J72" s="29"/>
      <c r="K72" s="20">
        <v>334611.90000000002</v>
      </c>
      <c r="L72" s="20">
        <v>116459.27</v>
      </c>
    </row>
    <row r="73" spans="7:12">
      <c r="G73" s="1"/>
      <c r="H73" s="2"/>
      <c r="I73" s="18">
        <f>K72/L72</f>
        <v>2.8732096637734377</v>
      </c>
      <c r="K73" s="17"/>
      <c r="L73" s="17"/>
    </row>
    <row r="74" spans="7:12">
      <c r="G74" s="1"/>
      <c r="H74" s="2"/>
      <c r="I74" s="30"/>
      <c r="K74" s="17"/>
      <c r="L74" s="17"/>
    </row>
    <row r="75" spans="7:12">
      <c r="G75" s="1"/>
      <c r="H75" s="2"/>
      <c r="I75" s="2"/>
      <c r="K75" s="17"/>
      <c r="L75" s="17"/>
    </row>
    <row r="76" spans="7:12">
      <c r="G76" s="1"/>
      <c r="H76" s="10">
        <v>17</v>
      </c>
      <c r="I76" s="4" t="s">
        <v>133</v>
      </c>
      <c r="K76" s="17"/>
      <c r="L76" s="17"/>
    </row>
    <row r="77" spans="7:12">
      <c r="G77" s="1"/>
      <c r="H77" s="2"/>
      <c r="I77" s="22" t="s">
        <v>170</v>
      </c>
      <c r="K77" s="16" t="s">
        <v>164</v>
      </c>
      <c r="L77" s="16" t="s">
        <v>171</v>
      </c>
    </row>
    <row r="78" spans="7:12">
      <c r="G78" s="1"/>
      <c r="H78" s="2"/>
      <c r="I78" s="18">
        <f>K78/L78</f>
        <v>4.9691419237152816</v>
      </c>
      <c r="K78" s="17">
        <v>2841251</v>
      </c>
      <c r="L78" s="17">
        <v>571779</v>
      </c>
    </row>
    <row r="79" spans="7:12">
      <c r="G79" s="1"/>
      <c r="H79" s="2"/>
      <c r="I79" s="2"/>
      <c r="K79" s="17"/>
      <c r="L79" s="17"/>
    </row>
    <row r="80" spans="7:12">
      <c r="G80" s="1"/>
      <c r="H80" s="2"/>
      <c r="I80" s="2"/>
      <c r="K80" s="17"/>
      <c r="L80" s="17"/>
    </row>
    <row r="81" spans="7:15">
      <c r="G81" s="1"/>
      <c r="H81" s="10">
        <v>18</v>
      </c>
      <c r="I81" s="4" t="s">
        <v>134</v>
      </c>
      <c r="K81" s="17"/>
      <c r="L81" s="17"/>
    </row>
    <row r="82" spans="7:15">
      <c r="G82" s="1"/>
      <c r="H82" s="2"/>
      <c r="I82" s="22" t="s">
        <v>172</v>
      </c>
      <c r="K82" s="16" t="s">
        <v>173</v>
      </c>
      <c r="L82" s="16" t="s">
        <v>174</v>
      </c>
      <c r="M82" s="2" t="s">
        <v>164</v>
      </c>
      <c r="N82" s="2" t="s">
        <v>145</v>
      </c>
      <c r="O82" s="2" t="s">
        <v>146</v>
      </c>
    </row>
    <row r="83" spans="7:15">
      <c r="G83" s="1"/>
      <c r="H83" s="2"/>
      <c r="I83" s="18">
        <f>K83/L83</f>
        <v>3.435448648039531E-2</v>
      </c>
      <c r="K83" s="20">
        <v>116459.27</v>
      </c>
      <c r="L83" s="17">
        <f>M83+N83-O83</f>
        <v>3389929</v>
      </c>
      <c r="M83" s="2">
        <v>2841251</v>
      </c>
      <c r="N83" s="2">
        <v>1260085</v>
      </c>
      <c r="O83" s="2">
        <v>711407</v>
      </c>
    </row>
    <row r="84" spans="7:15">
      <c r="G84" s="1"/>
      <c r="H84" s="2"/>
      <c r="I84" s="2"/>
      <c r="K84" s="17"/>
      <c r="L84" s="17"/>
    </row>
    <row r="85" spans="7:15">
      <c r="G85" s="1"/>
      <c r="H85" s="2"/>
      <c r="I85" s="2"/>
      <c r="K85" s="17"/>
      <c r="L85" s="17"/>
    </row>
    <row r="86" spans="7:15">
      <c r="G86" s="1"/>
      <c r="H86" s="10">
        <v>19</v>
      </c>
      <c r="I86" s="4" t="s">
        <v>135</v>
      </c>
      <c r="K86" s="17"/>
      <c r="L86" s="17"/>
    </row>
    <row r="87" spans="7:15">
      <c r="G87" s="1"/>
      <c r="H87" s="2"/>
      <c r="I87" s="22" t="s">
        <v>175</v>
      </c>
      <c r="K87" s="16" t="s">
        <v>173</v>
      </c>
      <c r="L87" s="16" t="s">
        <v>176</v>
      </c>
    </row>
    <row r="88" spans="7:15">
      <c r="G88" s="1"/>
      <c r="H88" s="2"/>
      <c r="I88" s="18">
        <f>K88/L88</f>
        <v>3.2027493435127098E-2</v>
      </c>
      <c r="K88" s="20">
        <v>116459.27</v>
      </c>
      <c r="L88" s="20">
        <v>3636228.05</v>
      </c>
    </row>
    <row r="89" spans="7:15">
      <c r="G89" s="1"/>
      <c r="H89" s="2"/>
      <c r="I89" s="2"/>
      <c r="K89" s="17"/>
      <c r="L89" s="17"/>
    </row>
    <row r="90" spans="7:15">
      <c r="G90" s="1"/>
      <c r="H90" s="10">
        <v>20</v>
      </c>
      <c r="I90" s="4" t="s">
        <v>136</v>
      </c>
      <c r="K90" s="17"/>
      <c r="L90" s="17"/>
    </row>
    <row r="91" spans="7:15">
      <c r="G91" s="1"/>
      <c r="H91" s="2"/>
      <c r="I91" s="22" t="s">
        <v>177</v>
      </c>
      <c r="K91" s="16" t="s">
        <v>178</v>
      </c>
      <c r="L91" s="16" t="s">
        <v>161</v>
      </c>
    </row>
    <row r="92" spans="7:15">
      <c r="G92" s="1"/>
      <c r="H92" s="2"/>
      <c r="I92" s="18">
        <f>K92/L92</f>
        <v>4.1275040491478523E-2</v>
      </c>
      <c r="K92" s="20">
        <v>150085.46</v>
      </c>
      <c r="L92" s="20">
        <v>3636228.05</v>
      </c>
    </row>
    <row r="93" spans="7:15">
      <c r="G93" s="1"/>
      <c r="H93" s="2"/>
      <c r="I93" s="2"/>
      <c r="K93" s="17"/>
      <c r="L93" s="17"/>
    </row>
    <row r="94" spans="7:15">
      <c r="G94" s="1"/>
      <c r="H94" s="10">
        <v>21</v>
      </c>
      <c r="I94" s="4" t="s">
        <v>179</v>
      </c>
      <c r="K94" s="17"/>
      <c r="L94" s="17"/>
    </row>
    <row r="95" spans="7:15">
      <c r="G95" s="1"/>
      <c r="H95" s="2"/>
      <c r="I95" s="22" t="s">
        <v>180</v>
      </c>
      <c r="K95" s="16" t="s">
        <v>139</v>
      </c>
      <c r="L95" s="16" t="s">
        <v>157</v>
      </c>
    </row>
    <row r="96" spans="7:15">
      <c r="G96" s="1"/>
      <c r="H96" s="2"/>
      <c r="I96" s="18">
        <f>K96/L96</f>
        <v>2.1704584698265059E-2</v>
      </c>
      <c r="K96" s="20">
        <v>116459.27</v>
      </c>
      <c r="L96" s="31">
        <v>5365653</v>
      </c>
    </row>
    <row r="97" spans="7:13">
      <c r="G97" s="1"/>
      <c r="H97" s="2"/>
      <c r="I97" s="2"/>
      <c r="K97" s="17"/>
      <c r="L97" s="17"/>
    </row>
    <row r="98" spans="7:13">
      <c r="G98" s="1"/>
      <c r="H98" s="10">
        <v>22</v>
      </c>
      <c r="I98" s="4" t="s">
        <v>140</v>
      </c>
      <c r="K98" s="16" t="s">
        <v>181</v>
      </c>
      <c r="L98" s="16" t="s">
        <v>182</v>
      </c>
      <c r="M98" s="32"/>
    </row>
    <row r="99" spans="7:13">
      <c r="G99" s="1"/>
      <c r="H99" s="2"/>
      <c r="I99" s="22" t="s">
        <v>183</v>
      </c>
      <c r="K99" s="33">
        <v>1500850000</v>
      </c>
      <c r="L99" s="31">
        <v>5012207600</v>
      </c>
      <c r="M99" s="29"/>
    </row>
    <row r="100" spans="7:13">
      <c r="G100" s="1"/>
      <c r="H100" s="2"/>
      <c r="I100" s="18">
        <f>K99/L99</f>
        <v>0.29943891390292771</v>
      </c>
      <c r="K100" s="20"/>
      <c r="L100" s="2"/>
    </row>
    <row r="101" spans="7:13">
      <c r="G101" s="1"/>
      <c r="H101" s="2"/>
      <c r="I101" s="34"/>
      <c r="K101" s="2"/>
      <c r="L101" s="35"/>
    </row>
    <row r="102" spans="7:13">
      <c r="G102" s="1"/>
      <c r="H102" s="2"/>
      <c r="I102" s="2"/>
      <c r="K102" s="17"/>
      <c r="L102" s="17"/>
    </row>
    <row r="103" spans="7:13">
      <c r="G103" s="1"/>
      <c r="H103" s="10">
        <v>23</v>
      </c>
      <c r="I103" s="4" t="s">
        <v>141</v>
      </c>
      <c r="K103" s="16"/>
      <c r="L103" s="16"/>
    </row>
    <row r="104" spans="7:13">
      <c r="G104" s="1"/>
      <c r="H104" s="2"/>
      <c r="I104" s="22" t="s">
        <v>184</v>
      </c>
      <c r="K104" s="36" t="s">
        <v>185</v>
      </c>
      <c r="L104" s="31"/>
    </row>
    <row r="105" spans="7:13">
      <c r="G105" s="1"/>
      <c r="H105" s="2"/>
      <c r="I105" s="37">
        <f>I100*I113</f>
        <v>-0.12775106792131727</v>
      </c>
      <c r="K105" s="38">
        <v>613784</v>
      </c>
      <c r="L105" s="31"/>
    </row>
    <row r="106" spans="7:13">
      <c r="G106" s="1"/>
      <c r="H106" s="2"/>
      <c r="I106" s="2"/>
      <c r="K106" s="17"/>
      <c r="L106" s="2"/>
    </row>
    <row r="107" spans="7:13">
      <c r="G107" s="1"/>
      <c r="H107" s="10">
        <v>24</v>
      </c>
      <c r="I107" s="4" t="s">
        <v>142</v>
      </c>
      <c r="K107" s="17"/>
      <c r="L107" s="2"/>
    </row>
    <row r="108" spans="7:13">
      <c r="G108" s="1"/>
      <c r="H108" s="2"/>
      <c r="I108" s="2" t="s">
        <v>186</v>
      </c>
      <c r="K108" s="36" t="s">
        <v>187</v>
      </c>
      <c r="L108" s="20"/>
    </row>
    <row r="109" spans="7:13">
      <c r="G109" s="1"/>
      <c r="H109" s="2"/>
      <c r="I109" s="25">
        <f>484.2/I100</f>
        <v>1617.0242995102776</v>
      </c>
      <c r="K109" s="39">
        <v>484.2</v>
      </c>
      <c r="L109" s="2"/>
    </row>
    <row r="110" spans="7:13">
      <c r="G110" s="1"/>
      <c r="H110" s="2"/>
      <c r="I110" s="2"/>
      <c r="K110" s="17"/>
      <c r="L110" s="40"/>
    </row>
    <row r="111" spans="7:13">
      <c r="G111" s="1"/>
      <c r="H111" s="10">
        <v>25</v>
      </c>
      <c r="I111" s="4" t="s">
        <v>143</v>
      </c>
      <c r="K111" s="16" t="s">
        <v>139</v>
      </c>
      <c r="L111" s="16" t="s">
        <v>188</v>
      </c>
    </row>
    <row r="112" spans="7:13">
      <c r="G112" s="1"/>
      <c r="H112" s="2"/>
      <c r="I112" s="2" t="s">
        <v>189</v>
      </c>
      <c r="K112" s="20">
        <v>116459.27</v>
      </c>
      <c r="L112" s="20">
        <v>-49685.58</v>
      </c>
    </row>
    <row r="113" spans="7:12">
      <c r="G113" s="1"/>
      <c r="H113" s="2"/>
      <c r="I113" s="18">
        <f>L112/K112</f>
        <v>-0.42663482262940511</v>
      </c>
      <c r="K113" s="2"/>
      <c r="L113" s="2"/>
    </row>
    <row r="114" spans="7:12">
      <c r="G114" s="1"/>
      <c r="H114" s="2"/>
      <c r="I114" s="2"/>
      <c r="K114" s="2"/>
      <c r="L114" s="2"/>
    </row>
    <row r="115" spans="7:12">
      <c r="G115" s="28"/>
    </row>
    <row r="116" spans="7:12">
      <c r="G116" s="28"/>
    </row>
  </sheetData>
  <mergeCells count="2">
    <mergeCell ref="A1:B1"/>
    <mergeCell ref="A2:B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F6" sqref="F6"/>
    </sheetView>
  </sheetViews>
  <sheetFormatPr defaultColWidth="9" defaultRowHeight="14.4"/>
  <cols>
    <col min="1" max="1" width="37.33203125" customWidth="1"/>
    <col min="2" max="2" width="19.21875" customWidth="1"/>
    <col min="3" max="3" width="19.33203125" customWidth="1"/>
    <col min="4" max="4" width="24.6640625" customWidth="1"/>
  </cols>
  <sheetData>
    <row r="1" spans="1:6">
      <c r="A1" s="74" t="s">
        <v>45</v>
      </c>
      <c r="B1" s="74"/>
      <c r="C1" s="74"/>
      <c r="D1" s="74"/>
    </row>
    <row r="2" spans="1:6" ht="27.6">
      <c r="A2" s="75" t="s">
        <v>46</v>
      </c>
      <c r="B2" s="75"/>
      <c r="C2" s="75"/>
      <c r="D2" s="75"/>
    </row>
    <row r="3" spans="1:6" ht="21">
      <c r="A3" s="78" t="s">
        <v>47</v>
      </c>
      <c r="B3" s="80" t="s">
        <v>48</v>
      </c>
      <c r="C3" s="80" t="s">
        <v>49</v>
      </c>
      <c r="D3" s="79" t="s">
        <v>49</v>
      </c>
    </row>
    <row r="4" spans="1:6" ht="15" customHeight="1">
      <c r="A4" s="41" t="s">
        <v>50</v>
      </c>
      <c r="B4" s="42"/>
      <c r="C4" s="42"/>
      <c r="D4" s="43"/>
    </row>
    <row r="5" spans="1:6" ht="15" customHeight="1">
      <c r="A5" s="41" t="s">
        <v>51</v>
      </c>
      <c r="B5" s="44"/>
      <c r="C5" s="44"/>
      <c r="D5" s="43"/>
      <c r="F5" s="81" t="s">
        <v>190</v>
      </c>
    </row>
    <row r="6" spans="1:6" ht="15" customHeight="1">
      <c r="A6" s="44" t="s">
        <v>52</v>
      </c>
      <c r="B6" s="45">
        <v>91875.58</v>
      </c>
      <c r="C6" s="45">
        <v>83178.13</v>
      </c>
      <c r="D6" s="46">
        <f>C6/$C$35</f>
        <v>1.584242879591909E-2</v>
      </c>
    </row>
    <row r="7" spans="1:6" ht="15" customHeight="1">
      <c r="A7" s="44" t="s">
        <v>53</v>
      </c>
      <c r="B7" s="45">
        <v>9423.7999999999993</v>
      </c>
      <c r="C7" s="45">
        <v>8104.75</v>
      </c>
      <c r="D7" s="46">
        <f t="shared" ref="D7:D68" si="0">C7/$C$35</f>
        <v>1.5436620754004115E-3</v>
      </c>
    </row>
    <row r="8" spans="1:6" ht="15" customHeight="1">
      <c r="A8" s="44" t="s">
        <v>54</v>
      </c>
      <c r="B8" s="45">
        <v>255446.08</v>
      </c>
      <c r="C8" s="45">
        <v>266258.49</v>
      </c>
      <c r="D8" s="46">
        <f t="shared" si="0"/>
        <v>5.0712623247648567E-2</v>
      </c>
    </row>
    <row r="9" spans="1:6" ht="15" customHeight="1">
      <c r="A9" s="44" t="s">
        <v>55</v>
      </c>
      <c r="B9" s="45">
        <v>94425.34</v>
      </c>
      <c r="C9" s="45">
        <v>94425.34</v>
      </c>
      <c r="D9" s="46">
        <f t="shared" si="0"/>
        <v>1.798461597393991E-2</v>
      </c>
    </row>
    <row r="10" spans="1:6" ht="15" customHeight="1">
      <c r="A10" s="44" t="s">
        <v>56</v>
      </c>
      <c r="B10" s="45">
        <v>14577.43</v>
      </c>
      <c r="C10" s="45">
        <v>14639.43</v>
      </c>
      <c r="D10" s="46">
        <f t="shared" si="0"/>
        <v>2.7882825375833984E-3</v>
      </c>
    </row>
    <row r="11" spans="1:6" ht="15" customHeight="1">
      <c r="A11" s="44" t="s">
        <v>57</v>
      </c>
      <c r="B11" s="47">
        <v>70.150000000000006</v>
      </c>
      <c r="C11" s="47" t="s">
        <v>38</v>
      </c>
      <c r="D11" s="46"/>
    </row>
    <row r="12" spans="1:6" ht="15" customHeight="1">
      <c r="A12" s="44" t="s">
        <v>58</v>
      </c>
      <c r="B12" s="45">
        <v>29301.72</v>
      </c>
      <c r="C12" s="45">
        <v>27738.080000000002</v>
      </c>
      <c r="D12" s="46">
        <f t="shared" si="0"/>
        <v>5.283102148792085E-3</v>
      </c>
    </row>
    <row r="13" spans="1:6" ht="15" customHeight="1">
      <c r="A13" s="44" t="s">
        <v>59</v>
      </c>
      <c r="B13" s="45">
        <v>1858548.34</v>
      </c>
      <c r="C13" s="45">
        <v>1884233.69</v>
      </c>
      <c r="D13" s="46">
        <f t="shared" si="0"/>
        <v>0.3588784463980722</v>
      </c>
    </row>
    <row r="14" spans="1:6" ht="15" customHeight="1">
      <c r="A14" s="44" t="s">
        <v>60</v>
      </c>
      <c r="B14" s="44"/>
      <c r="C14" s="44"/>
      <c r="D14" s="46"/>
    </row>
    <row r="15" spans="1:6" ht="15" customHeight="1">
      <c r="A15" s="48" t="s">
        <v>61</v>
      </c>
      <c r="B15" s="45">
        <v>44321.82</v>
      </c>
      <c r="C15" s="45">
        <v>69408.399999999994</v>
      </c>
      <c r="D15" s="46">
        <f t="shared" si="0"/>
        <v>1.3219792688759297E-2</v>
      </c>
    </row>
    <row r="16" spans="1:6" ht="15" customHeight="1">
      <c r="A16" s="48" t="s">
        <v>62</v>
      </c>
      <c r="B16" s="45">
        <v>34468.730000000003</v>
      </c>
      <c r="C16" s="45">
        <v>22992.42</v>
      </c>
      <c r="D16" s="46">
        <f t="shared" si="0"/>
        <v>4.3792253648388818E-3</v>
      </c>
    </row>
    <row r="17" spans="1:4" ht="15" customHeight="1">
      <c r="A17" s="48" t="s">
        <v>63</v>
      </c>
      <c r="B17" s="45">
        <v>22242.13</v>
      </c>
      <c r="C17" s="45">
        <v>21730.18</v>
      </c>
      <c r="D17" s="46">
        <f t="shared" si="0"/>
        <v>4.1388142456737732E-3</v>
      </c>
    </row>
    <row r="18" spans="1:4" ht="15" customHeight="1">
      <c r="A18" s="44" t="s">
        <v>64</v>
      </c>
      <c r="B18" s="45">
        <v>132202.16</v>
      </c>
      <c r="C18" s="45">
        <v>133654.14000000001</v>
      </c>
      <c r="D18" s="46">
        <f t="shared" si="0"/>
        <v>2.5456285158488193E-2</v>
      </c>
    </row>
    <row r="19" spans="1:4" ht="15" customHeight="1">
      <c r="A19" s="44" t="s">
        <v>65</v>
      </c>
      <c r="B19" s="45">
        <v>92950.36</v>
      </c>
      <c r="C19" s="45">
        <v>69034.559999999998</v>
      </c>
      <c r="D19" s="46">
        <f t="shared" si="0"/>
        <v>1.3148589674444522E-2</v>
      </c>
    </row>
    <row r="20" spans="1:4" ht="15" customHeight="1">
      <c r="A20" s="44" t="s">
        <v>66</v>
      </c>
      <c r="B20" s="45">
        <v>141809.76</v>
      </c>
      <c r="C20" s="45">
        <v>145854.37</v>
      </c>
      <c r="D20" s="46">
        <f t="shared" si="0"/>
        <v>2.7779988216838216E-2</v>
      </c>
    </row>
    <row r="21" spans="1:4" ht="15" customHeight="1">
      <c r="A21" s="41" t="s">
        <v>67</v>
      </c>
      <c r="B21" s="45">
        <v>2821663.4</v>
      </c>
      <c r="C21" s="45">
        <v>2841251.98</v>
      </c>
      <c r="D21" s="46">
        <f t="shared" si="0"/>
        <v>0.54115585652639853</v>
      </c>
    </row>
    <row r="22" spans="1:4">
      <c r="A22" s="41" t="s">
        <v>68</v>
      </c>
      <c r="B22" s="44"/>
      <c r="C22" s="44"/>
      <c r="D22" s="46"/>
    </row>
    <row r="23" spans="1:4">
      <c r="A23" s="44" t="s">
        <v>69</v>
      </c>
      <c r="B23" s="45">
        <v>2108663.64</v>
      </c>
      <c r="C23" s="45">
        <v>2010699.21</v>
      </c>
      <c r="D23" s="46">
        <f t="shared" si="0"/>
        <v>0.38296555914921099</v>
      </c>
    </row>
    <row r="24" spans="1:4">
      <c r="A24" s="44" t="s">
        <v>60</v>
      </c>
      <c r="B24" s="44"/>
      <c r="C24" s="44"/>
      <c r="D24" s="46"/>
    </row>
    <row r="25" spans="1:4">
      <c r="A25" s="48" t="s">
        <v>61</v>
      </c>
      <c r="B25" s="45">
        <v>71682.009999999995</v>
      </c>
      <c r="C25" s="45">
        <v>24306.43</v>
      </c>
      <c r="D25" s="46">
        <f t="shared" si="0"/>
        <v>4.6294967987136962E-3</v>
      </c>
    </row>
    <row r="26" spans="1:4">
      <c r="A26" s="48" t="s">
        <v>70</v>
      </c>
      <c r="B26" s="45">
        <v>58129.04</v>
      </c>
      <c r="C26" s="45">
        <v>56360.01</v>
      </c>
      <c r="D26" s="46">
        <f t="shared" si="0"/>
        <v>1.0734545791811956E-2</v>
      </c>
    </row>
    <row r="27" spans="1:4">
      <c r="A27" s="48" t="s">
        <v>71</v>
      </c>
      <c r="B27" s="45">
        <v>104472.82</v>
      </c>
      <c r="C27" s="45">
        <v>30605.75</v>
      </c>
      <c r="D27" s="46">
        <f t="shared" si="0"/>
        <v>5.8292896837269679E-3</v>
      </c>
    </row>
    <row r="28" spans="1:4">
      <c r="A28" s="48" t="s">
        <v>72</v>
      </c>
      <c r="B28" s="45">
        <v>36214.57</v>
      </c>
      <c r="C28" s="45">
        <v>62556.43</v>
      </c>
      <c r="D28" s="46">
        <f t="shared" si="0"/>
        <v>1.1914739944284596E-2</v>
      </c>
    </row>
    <row r="29" spans="1:4">
      <c r="A29" s="48" t="s">
        <v>62</v>
      </c>
      <c r="B29" s="45">
        <v>91272.93</v>
      </c>
      <c r="C29" s="45">
        <v>68786.16</v>
      </c>
      <c r="D29" s="46">
        <f t="shared" si="0"/>
        <v>1.3101278448369755E-2</v>
      </c>
    </row>
    <row r="30" spans="1:4">
      <c r="A30" s="48" t="s">
        <v>63</v>
      </c>
      <c r="B30" s="45">
        <v>103085.07</v>
      </c>
      <c r="C30" s="45">
        <v>94448.83</v>
      </c>
      <c r="D30" s="46">
        <f t="shared" si="0"/>
        <v>1.7989089970318721E-2</v>
      </c>
    </row>
    <row r="31" spans="1:4">
      <c r="A31" s="44" t="s">
        <v>73</v>
      </c>
      <c r="B31" s="45">
        <v>43685.06</v>
      </c>
      <c r="C31" s="45">
        <v>34073.550000000003</v>
      </c>
      <c r="D31" s="46">
        <f t="shared" si="0"/>
        <v>6.4897803028174461E-3</v>
      </c>
    </row>
    <row r="32" spans="1:4">
      <c r="A32" s="41" t="s">
        <v>74</v>
      </c>
      <c r="B32" s="45">
        <v>2617205.14</v>
      </c>
      <c r="C32" s="45">
        <v>2381836.37</v>
      </c>
      <c r="D32" s="46">
        <f t="shared" si="0"/>
        <v>0.45365378008925417</v>
      </c>
    </row>
    <row r="33" spans="1:4">
      <c r="A33" s="44" t="s">
        <v>75</v>
      </c>
      <c r="B33" s="45">
        <v>42098.53</v>
      </c>
      <c r="C33" s="45">
        <v>27251.17</v>
      </c>
      <c r="D33" s="46">
        <f t="shared" si="0"/>
        <v>5.1903633843473802E-3</v>
      </c>
    </row>
    <row r="34" spans="1:4">
      <c r="A34" s="44"/>
      <c r="B34" s="45">
        <v>2659303.67</v>
      </c>
      <c r="C34" s="45">
        <v>2409087.54</v>
      </c>
      <c r="D34" s="46">
        <f t="shared" si="0"/>
        <v>0.45884414347360153</v>
      </c>
    </row>
    <row r="35" spans="1:4">
      <c r="A35" s="41" t="s">
        <v>76</v>
      </c>
      <c r="B35" s="45">
        <v>5480967.0700000003</v>
      </c>
      <c r="C35" s="45">
        <v>5250339.5199999996</v>
      </c>
      <c r="D35" s="46">
        <f t="shared" si="0"/>
        <v>1</v>
      </c>
    </row>
    <row r="36" spans="1:4">
      <c r="A36" s="41" t="s">
        <v>77</v>
      </c>
      <c r="B36" s="44"/>
      <c r="C36" s="44"/>
      <c r="D36" s="46"/>
    </row>
    <row r="37" spans="1:4">
      <c r="A37" s="41" t="s">
        <v>78</v>
      </c>
      <c r="B37" s="44"/>
      <c r="C37" s="44"/>
      <c r="D37" s="46"/>
    </row>
    <row r="38" spans="1:4">
      <c r="A38" s="48" t="s">
        <v>79</v>
      </c>
      <c r="B38" s="45">
        <v>49506.23</v>
      </c>
      <c r="C38" s="45">
        <v>49506.23</v>
      </c>
      <c r="D38" s="46">
        <f t="shared" si="0"/>
        <v>9.4291483077269655E-3</v>
      </c>
    </row>
    <row r="39" spans="1:4">
      <c r="A39" s="48" t="s">
        <v>80</v>
      </c>
      <c r="B39" s="45">
        <v>3484886.55</v>
      </c>
      <c r="C39" s="45">
        <v>3586721.82</v>
      </c>
      <c r="D39" s="46">
        <f t="shared" si="0"/>
        <v>0.68314092952221117</v>
      </c>
    </row>
    <row r="40" spans="1:4" ht="28.8">
      <c r="A40" s="41" t="s">
        <v>81</v>
      </c>
      <c r="B40" s="45">
        <v>3534392.78</v>
      </c>
      <c r="C40" s="45">
        <v>3636228.05</v>
      </c>
      <c r="D40" s="46">
        <f t="shared" si="0"/>
        <v>0.69257007782993818</v>
      </c>
    </row>
    <row r="41" spans="1:4">
      <c r="A41" s="44" t="s">
        <v>36</v>
      </c>
      <c r="B41" s="45">
        <v>2028.35</v>
      </c>
      <c r="C41" s="45">
        <v>1947.01</v>
      </c>
      <c r="D41" s="46">
        <f t="shared" si="0"/>
        <v>3.7083506553877116E-4</v>
      </c>
    </row>
    <row r="42" spans="1:4">
      <c r="A42" s="41" t="s">
        <v>82</v>
      </c>
      <c r="B42" s="45">
        <v>3536421.13</v>
      </c>
      <c r="C42" s="45">
        <v>3638175.06</v>
      </c>
      <c r="D42" s="46">
        <f t="shared" si="0"/>
        <v>0.69294091289547699</v>
      </c>
    </row>
    <row r="43" spans="1:4">
      <c r="A43" s="41" t="s">
        <v>83</v>
      </c>
      <c r="B43" s="44"/>
      <c r="C43" s="44"/>
      <c r="D43" s="46"/>
    </row>
    <row r="44" spans="1:4">
      <c r="A44" s="44" t="s">
        <v>84</v>
      </c>
      <c r="B44" s="44"/>
      <c r="C44" s="44"/>
      <c r="D44" s="46"/>
    </row>
    <row r="45" spans="1:4">
      <c r="A45" s="48" t="s">
        <v>85</v>
      </c>
      <c r="B45" s="45">
        <v>329480.14</v>
      </c>
      <c r="C45" s="45">
        <v>218945.73</v>
      </c>
      <c r="D45" s="46">
        <f t="shared" si="0"/>
        <v>4.1701251731621355E-2</v>
      </c>
    </row>
    <row r="46" spans="1:4">
      <c r="A46" s="48" t="s">
        <v>86</v>
      </c>
      <c r="B46" s="45">
        <v>21026.58</v>
      </c>
      <c r="C46" s="45">
        <v>20922.11</v>
      </c>
      <c r="D46" s="46">
        <f t="shared" si="0"/>
        <v>3.9849061037485062E-3</v>
      </c>
    </row>
    <row r="47" spans="1:4">
      <c r="A47" s="48" t="s">
        <v>87</v>
      </c>
      <c r="B47" s="44"/>
      <c r="C47" s="44"/>
      <c r="D47" s="46"/>
    </row>
    <row r="48" spans="1:4" ht="28.8">
      <c r="A48" s="48" t="s">
        <v>88</v>
      </c>
      <c r="B48" s="47" t="s">
        <v>38</v>
      </c>
      <c r="C48" s="47" t="s">
        <v>38</v>
      </c>
      <c r="D48" s="46"/>
    </row>
    <row r="49" spans="1:4" ht="43.2">
      <c r="A49" s="48" t="s">
        <v>89</v>
      </c>
      <c r="B49" s="45">
        <v>79452.13</v>
      </c>
      <c r="C49" s="45">
        <v>79418.649999999994</v>
      </c>
      <c r="D49" s="46">
        <f t="shared" si="0"/>
        <v>1.5126383674326647E-2</v>
      </c>
    </row>
    <row r="50" spans="1:4">
      <c r="A50" s="48" t="s">
        <v>90</v>
      </c>
      <c r="B50" s="45">
        <v>34295.24</v>
      </c>
      <c r="C50" s="45">
        <v>22444.48</v>
      </c>
      <c r="D50" s="46">
        <f t="shared" si="0"/>
        <v>4.2748625902196899E-3</v>
      </c>
    </row>
    <row r="51" spans="1:4">
      <c r="A51" s="44" t="s">
        <v>91</v>
      </c>
      <c r="B51" s="45">
        <v>5085.2299999999996</v>
      </c>
      <c r="C51" s="45">
        <v>4888.46</v>
      </c>
      <c r="D51" s="46">
        <f t="shared" si="0"/>
        <v>9.3107502503000038E-4</v>
      </c>
    </row>
    <row r="52" spans="1:4">
      <c r="A52" s="44" t="s">
        <v>92</v>
      </c>
      <c r="B52" s="45">
        <v>186278.52</v>
      </c>
      <c r="C52" s="45">
        <v>214155.97</v>
      </c>
      <c r="D52" s="46">
        <f t="shared" si="0"/>
        <v>4.078897549086502E-2</v>
      </c>
    </row>
    <row r="53" spans="1:4">
      <c r="A53" s="44" t="s">
        <v>93</v>
      </c>
      <c r="B53" s="45">
        <v>10517.05</v>
      </c>
      <c r="C53" s="45">
        <v>11003.75</v>
      </c>
      <c r="D53" s="46">
        <f t="shared" si="0"/>
        <v>2.0958168434791055E-3</v>
      </c>
    </row>
    <row r="54" spans="1:4">
      <c r="A54" s="41" t="s">
        <v>94</v>
      </c>
      <c r="B54" s="45">
        <v>666134.89</v>
      </c>
      <c r="C54" s="45">
        <v>571779.15</v>
      </c>
      <c r="D54" s="46">
        <f t="shared" si="0"/>
        <v>0.10890327145929032</v>
      </c>
    </row>
    <row r="55" spans="1:4">
      <c r="A55" s="41" t="s">
        <v>95</v>
      </c>
      <c r="B55" s="44"/>
      <c r="C55" s="44"/>
      <c r="D55" s="46"/>
    </row>
    <row r="56" spans="1:4">
      <c r="A56" s="44" t="s">
        <v>84</v>
      </c>
      <c r="B56" s="44"/>
      <c r="C56" s="44"/>
      <c r="D56" s="46"/>
    </row>
    <row r="57" spans="1:4">
      <c r="A57" s="48" t="s">
        <v>85</v>
      </c>
      <c r="B57" s="45">
        <v>336862.2</v>
      </c>
      <c r="C57" s="45">
        <v>177053.63</v>
      </c>
      <c r="D57" s="46">
        <f t="shared" si="0"/>
        <v>3.3722320113880946E-2</v>
      </c>
    </row>
    <row r="58" spans="1:4">
      <c r="A58" s="48" t="s">
        <v>86</v>
      </c>
      <c r="B58" s="45">
        <v>1193.3800000000001</v>
      </c>
      <c r="C58" s="45">
        <v>1262.76</v>
      </c>
      <c r="D58" s="46">
        <f t="shared" si="0"/>
        <v>2.4051016037911395E-4</v>
      </c>
    </row>
    <row r="59" spans="1:4">
      <c r="A59" s="48" t="s">
        <v>87</v>
      </c>
      <c r="B59" s="44"/>
      <c r="C59" s="44"/>
      <c r="D59" s="46"/>
    </row>
    <row r="60" spans="1:4" ht="28.8">
      <c r="A60" s="48" t="s">
        <v>88</v>
      </c>
      <c r="B60" s="45">
        <v>7107.39</v>
      </c>
      <c r="C60" s="45">
        <v>9264.7000000000007</v>
      </c>
      <c r="D60" s="46">
        <f t="shared" si="0"/>
        <v>1.7645906449874696E-3</v>
      </c>
    </row>
    <row r="61" spans="1:4" ht="43.2">
      <c r="A61" s="48" t="s">
        <v>89</v>
      </c>
      <c r="B61" s="45">
        <v>116339.02</v>
      </c>
      <c r="C61" s="45">
        <v>143607.89000000001</v>
      </c>
      <c r="D61" s="46">
        <f t="shared" si="0"/>
        <v>2.7352114935226136E-2</v>
      </c>
    </row>
    <row r="62" spans="1:4">
      <c r="A62" s="48" t="s">
        <v>96</v>
      </c>
      <c r="B62" s="45">
        <v>45575.98</v>
      </c>
      <c r="C62" s="45">
        <v>37643.18</v>
      </c>
      <c r="D62" s="46">
        <f t="shared" si="0"/>
        <v>7.1696658581043545E-3</v>
      </c>
    </row>
    <row r="63" spans="1:4">
      <c r="A63" s="44" t="s">
        <v>91</v>
      </c>
      <c r="B63" s="45">
        <v>5376.54</v>
      </c>
      <c r="C63" s="45">
        <v>4508.6099999999997</v>
      </c>
      <c r="D63" s="46">
        <f t="shared" si="0"/>
        <v>8.5872732283797141E-4</v>
      </c>
    </row>
    <row r="64" spans="1:4">
      <c r="A64" s="44" t="s">
        <v>97</v>
      </c>
      <c r="B64" s="45">
        <v>745207.73</v>
      </c>
      <c r="C64" s="45">
        <v>664888.81999999995</v>
      </c>
      <c r="D64" s="46">
        <f t="shared" si="0"/>
        <v>0.12663729982932609</v>
      </c>
    </row>
    <row r="65" spans="1:4">
      <c r="A65" s="41" t="s">
        <v>98</v>
      </c>
      <c r="B65" s="45">
        <v>1257662.24</v>
      </c>
      <c r="C65" s="45">
        <v>1038229.59</v>
      </c>
      <c r="D65" s="46">
        <f t="shared" si="0"/>
        <v>0.19774522886474208</v>
      </c>
    </row>
    <row r="66" spans="1:4">
      <c r="A66" s="44" t="s">
        <v>99</v>
      </c>
      <c r="B66" s="45">
        <v>20748.810000000001</v>
      </c>
      <c r="C66" s="45">
        <v>2155.7199999999998</v>
      </c>
      <c r="D66" s="46">
        <f t="shared" si="0"/>
        <v>4.1058678049072148E-4</v>
      </c>
    </row>
    <row r="67" spans="1:4">
      <c r="A67" s="44"/>
      <c r="B67" s="45">
        <v>1278411.05</v>
      </c>
      <c r="C67" s="45">
        <v>1040385.31</v>
      </c>
      <c r="D67" s="46">
        <f t="shared" si="0"/>
        <v>0.19815581564523282</v>
      </c>
    </row>
    <row r="68" spans="1:4">
      <c r="A68" s="41" t="s">
        <v>100</v>
      </c>
      <c r="B68" s="45">
        <v>5480967.0700000003</v>
      </c>
      <c r="C68" s="45">
        <v>5250339.5199999996</v>
      </c>
      <c r="D68" s="46">
        <f t="shared" si="0"/>
        <v>1</v>
      </c>
    </row>
    <row r="69" spans="1:4">
      <c r="A69" s="41" t="s">
        <v>43</v>
      </c>
      <c r="B69" s="42"/>
      <c r="C69" s="42"/>
      <c r="D69" s="46"/>
    </row>
  </sheetData>
  <mergeCells count="2">
    <mergeCell ref="A1:D1"/>
    <mergeCell ref="A2:D2"/>
  </mergeCells>
  <conditionalFormatting sqref="D4:D6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="85" zoomScaleNormal="85" workbookViewId="0">
      <selection activeCell="J20" sqref="J20"/>
    </sheetView>
  </sheetViews>
  <sheetFormatPr defaultColWidth="9" defaultRowHeight="14.4"/>
  <cols>
    <col min="1" max="1" width="65.77734375" customWidth="1"/>
    <col min="3" max="3" width="11.21875" customWidth="1"/>
    <col min="5" max="5" width="12.6640625" customWidth="1"/>
    <col min="6" max="6" width="12.33203125" customWidth="1"/>
    <col min="7" max="7" width="31.5546875" customWidth="1"/>
  </cols>
  <sheetData>
    <row r="1" spans="1:7">
      <c r="A1" s="69" t="s">
        <v>0</v>
      </c>
      <c r="B1" s="69"/>
      <c r="C1" s="69"/>
      <c r="D1" s="69"/>
      <c r="E1" s="69"/>
      <c r="F1" s="69"/>
      <c r="G1" s="69"/>
    </row>
    <row r="2" spans="1:7" ht="22.5" customHeight="1">
      <c r="A2" s="70" t="s">
        <v>1</v>
      </c>
      <c r="B2" s="70"/>
      <c r="C2" s="70"/>
      <c r="D2" s="70"/>
      <c r="E2" s="70"/>
      <c r="F2" s="70"/>
      <c r="G2" s="70"/>
    </row>
    <row r="3" spans="1:7" ht="22.5" customHeight="1">
      <c r="A3" s="71" t="s">
        <v>2</v>
      </c>
      <c r="B3" s="71"/>
      <c r="C3" s="71"/>
      <c r="D3" s="71"/>
      <c r="E3" s="71"/>
      <c r="F3" s="71"/>
      <c r="G3" s="71"/>
    </row>
    <row r="4" spans="1:7" ht="18.600000000000001">
      <c r="A4" s="49" t="s">
        <v>3</v>
      </c>
      <c r="B4" s="72" t="s">
        <v>4</v>
      </c>
      <c r="C4" s="72"/>
      <c r="D4" s="73" t="s">
        <v>5</v>
      </c>
      <c r="E4" s="73"/>
      <c r="F4" s="50" t="s">
        <v>6</v>
      </c>
      <c r="G4" s="51" t="s">
        <v>7</v>
      </c>
    </row>
    <row r="5" spans="1:7" ht="15" customHeight="1">
      <c r="A5" s="52" t="s">
        <v>8</v>
      </c>
      <c r="B5" s="53"/>
      <c r="C5" s="53"/>
      <c r="D5" s="53"/>
      <c r="E5" s="53"/>
      <c r="F5" s="53"/>
      <c r="G5" s="2"/>
    </row>
    <row r="6" spans="1:7" ht="15" customHeight="1">
      <c r="A6" s="54" t="s">
        <v>9</v>
      </c>
      <c r="B6" s="53"/>
      <c r="C6" s="55">
        <v>541406.1</v>
      </c>
      <c r="D6" s="53"/>
      <c r="E6" s="56">
        <v>571738.78</v>
      </c>
      <c r="F6" s="56">
        <f>E6-C6</f>
        <v>30332.680000000051</v>
      </c>
      <c r="G6" s="26">
        <f>F6/C6</f>
        <v>5.602574481521367E-2</v>
      </c>
    </row>
    <row r="7" spans="1:7" ht="15" customHeight="1">
      <c r="A7" s="54" t="s">
        <v>10</v>
      </c>
      <c r="B7" s="53"/>
      <c r="C7" s="55">
        <v>53082.6</v>
      </c>
      <c r="D7" s="53"/>
      <c r="E7" s="56">
        <v>42045.64</v>
      </c>
      <c r="F7" s="56">
        <f t="shared" ref="F7:F46" si="0">E7-C7</f>
        <v>-11036.96</v>
      </c>
      <c r="G7" s="26">
        <f t="shared" ref="G7:G46" si="1">F7/C7</f>
        <v>-0.20792048618568043</v>
      </c>
    </row>
    <row r="8" spans="1:7" ht="15" customHeight="1">
      <c r="A8" s="57" t="s">
        <v>11</v>
      </c>
      <c r="B8" s="53"/>
      <c r="C8" s="55">
        <v>594488.69999999995</v>
      </c>
      <c r="D8" s="53"/>
      <c r="E8" s="56">
        <v>613784.42000000004</v>
      </c>
      <c r="F8" s="56">
        <f t="shared" si="0"/>
        <v>19295.720000000088</v>
      </c>
      <c r="G8" s="26">
        <f t="shared" si="1"/>
        <v>3.2457673291351193E-2</v>
      </c>
    </row>
    <row r="9" spans="1:7">
      <c r="A9" s="52" t="s">
        <v>12</v>
      </c>
      <c r="B9" s="53"/>
      <c r="C9" s="53"/>
      <c r="D9" s="53"/>
      <c r="E9" s="53"/>
      <c r="F9" s="56"/>
      <c r="G9" s="26"/>
    </row>
    <row r="10" spans="1:7" ht="15" customHeight="1">
      <c r="A10" s="54" t="s">
        <v>13</v>
      </c>
      <c r="B10" s="53"/>
      <c r="C10" s="55">
        <v>284922.94</v>
      </c>
      <c r="D10" s="53"/>
      <c r="E10" s="55">
        <v>274496.23</v>
      </c>
      <c r="F10" s="56">
        <f t="shared" si="0"/>
        <v>-10426.710000000021</v>
      </c>
      <c r="G10" s="26">
        <f t="shared" si="1"/>
        <v>-3.6594842100113177E-2</v>
      </c>
    </row>
    <row r="11" spans="1:7" ht="15" customHeight="1">
      <c r="A11" s="54" t="s">
        <v>14</v>
      </c>
      <c r="B11" s="53"/>
      <c r="C11" s="55">
        <v>31378.18</v>
      </c>
      <c r="D11" s="53"/>
      <c r="E11" s="55">
        <v>35398.550000000003</v>
      </c>
      <c r="F11" s="56">
        <f t="shared" si="0"/>
        <v>4020.3700000000026</v>
      </c>
      <c r="G11" s="26">
        <f t="shared" si="1"/>
        <v>0.1281262966813245</v>
      </c>
    </row>
    <row r="12" spans="1:7" ht="15" customHeight="1">
      <c r="A12" s="54" t="s">
        <v>15</v>
      </c>
      <c r="B12" s="53"/>
      <c r="C12" s="55">
        <v>85336.46</v>
      </c>
      <c r="D12" s="53"/>
      <c r="E12" s="55">
        <v>62455.21</v>
      </c>
      <c r="F12" s="56">
        <f t="shared" si="0"/>
        <v>-22881.250000000007</v>
      </c>
      <c r="G12" s="26">
        <f t="shared" si="1"/>
        <v>-0.26812982399316782</v>
      </c>
    </row>
    <row r="13" spans="1:7" ht="15" customHeight="1">
      <c r="A13" s="54" t="s">
        <v>16</v>
      </c>
      <c r="B13" s="53"/>
      <c r="C13" s="55">
        <v>15948.3</v>
      </c>
      <c r="D13" s="53"/>
      <c r="E13" s="55">
        <v>14943.87</v>
      </c>
      <c r="F13" s="56">
        <f t="shared" si="0"/>
        <v>-1004.4299999999985</v>
      </c>
      <c r="G13" s="26">
        <f t="shared" si="1"/>
        <v>-6.2980380354018831E-2</v>
      </c>
    </row>
    <row r="14" spans="1:7" ht="15" customHeight="1">
      <c r="A14" s="54" t="s">
        <v>17</v>
      </c>
      <c r="B14" s="53"/>
      <c r="C14" s="55">
        <v>83325.149999999994</v>
      </c>
      <c r="D14" s="53"/>
      <c r="E14" s="55">
        <v>87587.81</v>
      </c>
      <c r="F14" s="56">
        <f t="shared" si="0"/>
        <v>4262.6600000000035</v>
      </c>
      <c r="G14" s="26">
        <f t="shared" si="1"/>
        <v>5.115694361186273E-2</v>
      </c>
    </row>
    <row r="15" spans="1:7" ht="15" customHeight="1">
      <c r="A15" s="57" t="s">
        <v>18</v>
      </c>
      <c r="B15" s="53"/>
      <c r="C15" s="53"/>
      <c r="D15" s="53"/>
      <c r="E15" s="53"/>
      <c r="F15" s="56"/>
      <c r="G15" s="26"/>
    </row>
    <row r="16" spans="1:7" ht="28.8">
      <c r="A16" s="57" t="s">
        <v>19</v>
      </c>
      <c r="B16" s="54"/>
      <c r="C16" s="55">
        <v>93577.67</v>
      </c>
      <c r="D16" s="55"/>
      <c r="E16" s="53">
        <v>138902.75</v>
      </c>
      <c r="F16" s="56">
        <f t="shared" si="0"/>
        <v>45325.08</v>
      </c>
      <c r="G16" s="26">
        <f t="shared" si="1"/>
        <v>0.48435786016044213</v>
      </c>
    </row>
    <row r="17" spans="1:7">
      <c r="A17" s="58" t="s">
        <v>20</v>
      </c>
      <c r="B17" s="53"/>
      <c r="C17" s="53"/>
      <c r="D17" s="53"/>
      <c r="E17" s="53"/>
      <c r="F17" s="56"/>
      <c r="G17" s="26"/>
    </row>
    <row r="18" spans="1:7">
      <c r="A18" s="59" t="s">
        <v>21</v>
      </c>
      <c r="B18" s="53"/>
      <c r="C18" s="55">
        <v>10593.16</v>
      </c>
      <c r="D18" s="53"/>
      <c r="E18" s="55">
        <v>5947.55</v>
      </c>
      <c r="F18" s="56">
        <f t="shared" si="0"/>
        <v>-4645.6099999999997</v>
      </c>
      <c r="G18" s="26">
        <f t="shared" si="1"/>
        <v>-0.43854808196987488</v>
      </c>
    </row>
    <row r="19" spans="1:7" ht="15" customHeight="1">
      <c r="A19" s="59" t="s">
        <v>22</v>
      </c>
      <c r="B19" s="53"/>
      <c r="C19" s="55">
        <v>25635.07</v>
      </c>
      <c r="D19" s="53"/>
      <c r="E19" s="55">
        <v>26149.599999999999</v>
      </c>
      <c r="F19" s="56">
        <f t="shared" si="0"/>
        <v>514.52999999999884</v>
      </c>
      <c r="G19" s="26">
        <f t="shared" si="1"/>
        <v>2.0071331968276228E-2</v>
      </c>
    </row>
    <row r="20" spans="1:7" ht="15" customHeight="1">
      <c r="A20" s="60" t="s">
        <v>23</v>
      </c>
      <c r="B20" s="53"/>
      <c r="C20" s="55">
        <v>36228.230000000003</v>
      </c>
      <c r="D20" s="53"/>
      <c r="E20" s="55">
        <v>32097.15</v>
      </c>
      <c r="F20" s="56">
        <f t="shared" si="0"/>
        <v>-4131.0800000000017</v>
      </c>
      <c r="G20" s="26">
        <f t="shared" si="1"/>
        <v>-0.11402930808377891</v>
      </c>
    </row>
    <row r="21" spans="1:7">
      <c r="A21" s="60" t="s">
        <v>24</v>
      </c>
      <c r="B21" s="53"/>
      <c r="C21" s="55">
        <v>47728.57</v>
      </c>
      <c r="D21" s="53"/>
      <c r="E21" s="55">
        <v>84362.12</v>
      </c>
      <c r="F21" s="56">
        <f t="shared" si="0"/>
        <v>36633.549999999996</v>
      </c>
      <c r="G21" s="26">
        <f t="shared" si="1"/>
        <v>0.7675392327907582</v>
      </c>
    </row>
    <row r="22" spans="1:7">
      <c r="A22" s="59" t="s">
        <v>25</v>
      </c>
      <c r="B22" s="53"/>
      <c r="C22" s="55">
        <v>60530.41</v>
      </c>
      <c r="D22" s="53"/>
      <c r="E22" s="55">
        <v>65669.67</v>
      </c>
      <c r="F22" s="56">
        <f t="shared" si="0"/>
        <v>5139.2599999999948</v>
      </c>
      <c r="G22" s="26">
        <f t="shared" si="1"/>
        <v>8.4903769857167577E-2</v>
      </c>
    </row>
    <row r="23" spans="1:7">
      <c r="A23" s="60" t="s">
        <v>26</v>
      </c>
      <c r="B23" s="53"/>
      <c r="C23" s="55">
        <v>108258.98</v>
      </c>
      <c r="D23" s="53"/>
      <c r="E23" s="55">
        <v>150031.79</v>
      </c>
      <c r="F23" s="56">
        <f t="shared" si="0"/>
        <v>41772.810000000012</v>
      </c>
      <c r="G23" s="26">
        <f t="shared" si="1"/>
        <v>0.38585999978939406</v>
      </c>
    </row>
    <row r="24" spans="1:7">
      <c r="A24" s="60" t="s">
        <v>27</v>
      </c>
      <c r="B24" s="53"/>
      <c r="C24" s="53"/>
      <c r="D24" s="53"/>
      <c r="E24" s="53"/>
      <c r="F24" s="56"/>
      <c r="G24" s="26"/>
    </row>
    <row r="25" spans="1:7">
      <c r="A25" s="59" t="s">
        <v>28</v>
      </c>
      <c r="B25" s="53"/>
      <c r="C25" s="53"/>
      <c r="D25" s="53"/>
      <c r="E25" s="53"/>
      <c r="F25" s="56"/>
      <c r="G25" s="26"/>
    </row>
    <row r="26" spans="1:7">
      <c r="A26" s="61" t="s">
        <v>29</v>
      </c>
      <c r="B26" s="53"/>
      <c r="C26" s="62">
        <v>302.82</v>
      </c>
      <c r="D26" s="63"/>
      <c r="E26" s="62">
        <v>239.56</v>
      </c>
      <c r="F26" s="56">
        <f t="shared" si="0"/>
        <v>-63.259999999999991</v>
      </c>
      <c r="G26" s="26">
        <f t="shared" si="1"/>
        <v>-0.20890297866719501</v>
      </c>
    </row>
    <row r="27" spans="1:7">
      <c r="A27" s="61" t="s">
        <v>30</v>
      </c>
      <c r="B27" s="53"/>
      <c r="C27" s="62">
        <v>-46.76</v>
      </c>
      <c r="D27" s="63"/>
      <c r="E27" s="62">
        <v>-51.47</v>
      </c>
      <c r="F27" s="56">
        <f t="shared" si="0"/>
        <v>-4.7100000000000009</v>
      </c>
      <c r="G27" s="26">
        <f t="shared" si="1"/>
        <v>0.10072711719418309</v>
      </c>
    </row>
    <row r="28" spans="1:7">
      <c r="A28" s="61" t="s">
        <v>31</v>
      </c>
      <c r="B28" s="53"/>
      <c r="C28" s="62">
        <v>93.93</v>
      </c>
      <c r="D28" s="63"/>
      <c r="E28" s="55">
        <v>1322.29</v>
      </c>
      <c r="F28" s="56">
        <f t="shared" si="0"/>
        <v>1228.3599999999999</v>
      </c>
      <c r="G28" s="26">
        <f t="shared" si="1"/>
        <v>13.077398062386882</v>
      </c>
    </row>
    <row r="29" spans="1:7">
      <c r="A29" s="61" t="s">
        <v>30</v>
      </c>
      <c r="B29" s="53"/>
      <c r="C29" s="62">
        <v>1.39</v>
      </c>
      <c r="D29" s="63"/>
      <c r="E29" s="62">
        <v>-254.34</v>
      </c>
      <c r="F29" s="56">
        <f t="shared" si="0"/>
        <v>-255.73</v>
      </c>
      <c r="G29" s="26">
        <f t="shared" si="1"/>
        <v>-183.97841726618705</v>
      </c>
    </row>
    <row r="30" spans="1:7">
      <c r="A30" s="60" t="s">
        <v>32</v>
      </c>
      <c r="B30" s="53"/>
      <c r="C30" s="62">
        <v>351.38</v>
      </c>
      <c r="D30" s="63"/>
      <c r="E30" s="55">
        <v>1256.04</v>
      </c>
      <c r="F30" s="56">
        <f t="shared" si="0"/>
        <v>904.66</v>
      </c>
      <c r="G30" s="26">
        <f t="shared" si="1"/>
        <v>2.574591610222551</v>
      </c>
    </row>
    <row r="31" spans="1:7">
      <c r="A31" s="60" t="s">
        <v>33</v>
      </c>
      <c r="B31" s="53"/>
      <c r="C31" s="55">
        <v>108610.36</v>
      </c>
      <c r="D31" s="63"/>
      <c r="E31" s="55">
        <v>151287.82999999999</v>
      </c>
      <c r="F31" s="56">
        <f t="shared" si="0"/>
        <v>42677.469999999987</v>
      </c>
      <c r="G31" s="26">
        <f t="shared" si="1"/>
        <v>0.39294106013459479</v>
      </c>
    </row>
    <row r="32" spans="1:7">
      <c r="A32" s="64" t="s">
        <v>34</v>
      </c>
      <c r="B32" s="53"/>
      <c r="C32" s="53"/>
      <c r="D32" s="53"/>
      <c r="E32" s="53"/>
      <c r="F32" s="56"/>
      <c r="G32" s="26"/>
    </row>
    <row r="33" spans="1:7">
      <c r="A33" s="61" t="s">
        <v>35</v>
      </c>
      <c r="B33" s="53"/>
      <c r="C33" s="55">
        <v>150085.46</v>
      </c>
      <c r="D33" s="53"/>
      <c r="E33" s="55">
        <v>109360.24</v>
      </c>
      <c r="F33" s="56">
        <f t="shared" si="0"/>
        <v>-40725.219999999987</v>
      </c>
      <c r="G33" s="26">
        <f t="shared" si="1"/>
        <v>-0.27134687130918606</v>
      </c>
    </row>
    <row r="34" spans="1:7">
      <c r="A34" s="61" t="s">
        <v>36</v>
      </c>
      <c r="B34" s="53"/>
      <c r="C34" s="62">
        <v>-53.67</v>
      </c>
      <c r="D34" s="53"/>
      <c r="E34" s="55">
        <v>-1101.26</v>
      </c>
      <c r="F34" s="56">
        <f t="shared" si="0"/>
        <v>-1047.5899999999999</v>
      </c>
      <c r="G34" s="26">
        <f t="shared" si="1"/>
        <v>19.519098192658838</v>
      </c>
    </row>
    <row r="35" spans="1:7">
      <c r="A35" s="53"/>
      <c r="B35" s="53"/>
      <c r="C35" s="65">
        <v>108258.98</v>
      </c>
      <c r="D35" s="53"/>
      <c r="E35" s="55">
        <v>150031.79</v>
      </c>
      <c r="F35" s="56">
        <f t="shared" si="0"/>
        <v>41772.810000000012</v>
      </c>
      <c r="G35" s="26">
        <f t="shared" si="1"/>
        <v>0.38585999978939406</v>
      </c>
    </row>
    <row r="36" spans="1:7">
      <c r="A36" s="60" t="s">
        <v>37</v>
      </c>
      <c r="B36" s="53"/>
      <c r="C36" s="53"/>
      <c r="D36" s="53"/>
      <c r="E36" s="53"/>
      <c r="F36" s="56"/>
      <c r="G36" s="26"/>
    </row>
    <row r="37" spans="1:7">
      <c r="A37" s="61" t="s">
        <v>35</v>
      </c>
      <c r="B37" s="53"/>
      <c r="C37" s="62">
        <v>351.38</v>
      </c>
      <c r="D37" s="53"/>
      <c r="E37" s="65">
        <v>1256.04</v>
      </c>
      <c r="F37" s="56">
        <f t="shared" si="0"/>
        <v>904.66</v>
      </c>
      <c r="G37" s="26">
        <f t="shared" si="1"/>
        <v>2.574591610222551</v>
      </c>
    </row>
    <row r="38" spans="1:7">
      <c r="A38" s="61" t="s">
        <v>36</v>
      </c>
      <c r="B38" s="53"/>
      <c r="C38" s="62" t="s">
        <v>38</v>
      </c>
      <c r="D38" s="53"/>
      <c r="E38" s="62" t="s">
        <v>38</v>
      </c>
      <c r="F38" s="56"/>
      <c r="G38" s="26"/>
    </row>
    <row r="39" spans="1:7">
      <c r="A39" s="66"/>
      <c r="B39" s="53"/>
      <c r="C39" s="62">
        <v>351.38</v>
      </c>
      <c r="D39" s="53"/>
      <c r="E39" s="65">
        <v>1256.04</v>
      </c>
      <c r="F39" s="56">
        <f t="shared" si="0"/>
        <v>904.66</v>
      </c>
      <c r="G39" s="26">
        <f t="shared" si="1"/>
        <v>2.574591610222551</v>
      </c>
    </row>
    <row r="40" spans="1:7">
      <c r="A40" s="60" t="s">
        <v>39</v>
      </c>
      <c r="B40" s="53"/>
      <c r="C40" s="53"/>
      <c r="D40" s="53"/>
      <c r="E40" s="53"/>
      <c r="F40" s="56"/>
      <c r="G40" s="26"/>
    </row>
    <row r="41" spans="1:7">
      <c r="A41" s="61" t="s">
        <v>35</v>
      </c>
      <c r="B41" s="53"/>
      <c r="C41" s="55">
        <v>109711.62</v>
      </c>
      <c r="D41" s="53"/>
      <c r="E41" s="55">
        <v>151341.5</v>
      </c>
      <c r="F41" s="56">
        <f t="shared" si="0"/>
        <v>41629.880000000005</v>
      </c>
      <c r="G41" s="26">
        <f t="shared" si="1"/>
        <v>0.37944822982287568</v>
      </c>
    </row>
    <row r="42" spans="1:7">
      <c r="A42" s="61" t="s">
        <v>36</v>
      </c>
      <c r="B42" s="53"/>
      <c r="C42" s="55">
        <v>-1101.26</v>
      </c>
      <c r="D42" s="53"/>
      <c r="E42" s="62">
        <v>-53.67</v>
      </c>
      <c r="F42" s="56">
        <f t="shared" si="0"/>
        <v>1047.5899999999999</v>
      </c>
      <c r="G42" s="26">
        <f t="shared" si="1"/>
        <v>-0.95126491473403185</v>
      </c>
    </row>
    <row r="43" spans="1:7">
      <c r="A43" s="66"/>
      <c r="B43" s="53"/>
      <c r="C43" s="55">
        <v>108610.36</v>
      </c>
      <c r="D43" s="53"/>
      <c r="E43" s="55">
        <v>151287.82999999999</v>
      </c>
      <c r="F43" s="56">
        <f t="shared" si="0"/>
        <v>42677.469999999987</v>
      </c>
      <c r="G43" s="26">
        <f t="shared" si="1"/>
        <v>0.39294106013459479</v>
      </c>
    </row>
    <row r="44" spans="1:7">
      <c r="A44" s="58" t="s">
        <v>40</v>
      </c>
      <c r="B44" s="53"/>
      <c r="C44" s="53"/>
      <c r="D44" s="53"/>
      <c r="E44" s="53"/>
      <c r="F44" s="56"/>
      <c r="G44" s="26"/>
    </row>
    <row r="45" spans="1:7">
      <c r="A45" s="59" t="s">
        <v>41</v>
      </c>
      <c r="B45" s="53"/>
      <c r="C45" s="62">
        <v>4.42</v>
      </c>
      <c r="D45" s="53"/>
      <c r="E45" s="62">
        <v>6.06</v>
      </c>
      <c r="F45" s="56">
        <f t="shared" si="0"/>
        <v>1.6399999999999997</v>
      </c>
      <c r="G45" s="26">
        <f t="shared" si="1"/>
        <v>0.37104072398190041</v>
      </c>
    </row>
    <row r="46" spans="1:7">
      <c r="A46" s="59" t="s">
        <v>42</v>
      </c>
      <c r="B46" s="53"/>
      <c r="C46" s="62">
        <v>4.42</v>
      </c>
      <c r="D46" s="53"/>
      <c r="E46" s="62">
        <v>6.06</v>
      </c>
      <c r="F46" s="56">
        <f t="shared" si="0"/>
        <v>1.6399999999999997</v>
      </c>
      <c r="G46" s="26">
        <f t="shared" si="1"/>
        <v>0.37104072398190041</v>
      </c>
    </row>
    <row r="47" spans="1:7">
      <c r="A47" s="57" t="s">
        <v>43</v>
      </c>
      <c r="B47" s="53"/>
      <c r="C47" s="66"/>
      <c r="D47" s="53"/>
      <c r="E47" s="54"/>
      <c r="F47" s="56"/>
      <c r="G47" s="26"/>
    </row>
    <row r="48" spans="1:7">
      <c r="A48" s="67"/>
      <c r="B48" s="67"/>
      <c r="C48" s="67"/>
      <c r="D48" s="67"/>
      <c r="E48" s="67"/>
      <c r="F48" s="67"/>
      <c r="G48" s="12"/>
    </row>
    <row r="49" spans="1:7">
      <c r="A49" s="12"/>
      <c r="B49" s="12"/>
      <c r="C49" s="12"/>
      <c r="D49" s="12"/>
      <c r="E49" s="12"/>
      <c r="F49" s="12"/>
      <c r="G49" s="12"/>
    </row>
    <row r="50" spans="1:7">
      <c r="A50" s="68" t="s">
        <v>44</v>
      </c>
    </row>
  </sheetData>
  <mergeCells count="5">
    <mergeCell ref="A1:G1"/>
    <mergeCell ref="A2:G2"/>
    <mergeCell ref="A3:G3"/>
    <mergeCell ref="B4:C4"/>
    <mergeCell ref="D4:E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KPIs</vt:lpstr>
      <vt:lpstr>Common-Size</vt:lpstr>
      <vt:lpstr>Comparative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Bala Siv1710</cp:lastModifiedBy>
  <dcterms:created xsi:type="dcterms:W3CDTF">2023-06-01T05:58:00Z</dcterms:created>
  <dcterms:modified xsi:type="dcterms:W3CDTF">2024-10-04T13:31:00Z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00B86DFC6FFB46498EC430142D1CA5A7</vt:lpwstr>
  </property>
  <property fmtid="{D5CDD505-2E9C-101B-9397-08002B2CF9AE}" pid="3" name="KSOProductBuildVer">
    <vt:lpwstr>1033-11.2.0.11537</vt:lpwstr>
  </property>
</Properties>
</file>