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la.lakshminarayan.ITLINFOSYS\Documents\Agile Health\"/>
    </mc:Choice>
  </mc:AlternateContent>
  <bookViews>
    <workbookView xWindow="0" yWindow="0" windowWidth="24000" windowHeight="9135"/>
  </bookViews>
  <sheets>
    <sheet name="Sheet1" sheetId="1" r:id="rId1"/>
    <sheet name="Sheet2" sheetId="2" state="hidden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T32" i="1" l="1"/>
  <c r="AS32" i="1"/>
  <c r="AR32" i="1"/>
  <c r="AQ32" i="1"/>
  <c r="AP32" i="1"/>
  <c r="AO32" i="1"/>
  <c r="AT29" i="1"/>
  <c r="AS29" i="1"/>
  <c r="AR29" i="1"/>
  <c r="AQ29" i="1"/>
  <c r="AP29" i="1"/>
  <c r="AT28" i="1"/>
  <c r="AS28" i="1"/>
  <c r="AR28" i="1"/>
  <c r="AQ28" i="1"/>
  <c r="AP28" i="1"/>
  <c r="AT27" i="1"/>
  <c r="AS27" i="1"/>
  <c r="AR27" i="1"/>
  <c r="AQ27" i="1"/>
  <c r="AP27" i="1"/>
  <c r="AO27" i="1"/>
  <c r="AT26" i="1"/>
  <c r="AS26" i="1"/>
  <c r="AR26" i="1"/>
  <c r="AQ26" i="1"/>
  <c r="AP26" i="1"/>
  <c r="AO26" i="1"/>
  <c r="AT25" i="1"/>
  <c r="AS25" i="1"/>
  <c r="AR25" i="1"/>
  <c r="AQ25" i="1"/>
  <c r="AP25" i="1"/>
  <c r="AO25" i="1"/>
  <c r="AT24" i="1"/>
  <c r="AS24" i="1"/>
  <c r="AR24" i="1"/>
  <c r="AQ24" i="1"/>
  <c r="AP24" i="1"/>
  <c r="AO24" i="1"/>
  <c r="AT23" i="1"/>
  <c r="AS23" i="1"/>
  <c r="AR23" i="1"/>
  <c r="AQ23" i="1"/>
  <c r="AP23" i="1"/>
  <c r="AO23" i="1"/>
  <c r="AT22" i="1"/>
  <c r="AS22" i="1"/>
  <c r="AR22" i="1"/>
  <c r="AQ22" i="1"/>
  <c r="AP22" i="1"/>
  <c r="AO22" i="1"/>
  <c r="AT21" i="1"/>
  <c r="AS21" i="1"/>
  <c r="AR21" i="1"/>
  <c r="AQ21" i="1"/>
  <c r="AP21" i="1"/>
  <c r="AW20" i="1"/>
  <c r="AV20" i="1"/>
  <c r="AU20" i="1"/>
  <c r="AT20" i="1"/>
  <c r="AS20" i="1"/>
  <c r="AR20" i="1"/>
  <c r="AQ20" i="1"/>
  <c r="AP20" i="1"/>
  <c r="AW19" i="1"/>
  <c r="AT19" i="1"/>
  <c r="AS19" i="1"/>
  <c r="AR19" i="1"/>
  <c r="AQ19" i="1"/>
  <c r="AP19" i="1"/>
  <c r="AO19" i="1"/>
  <c r="AT18" i="1"/>
  <c r="AU17" i="1" s="1"/>
  <c r="AS18" i="1"/>
  <c r="AS17" i="1" s="1"/>
  <c r="AS30" i="1" s="1"/>
  <c r="AS31" i="1" s="1"/>
  <c r="AR18" i="1"/>
  <c r="AQ18" i="1"/>
  <c r="AQ17" i="1" s="1"/>
  <c r="AQ30" i="1" s="1"/>
  <c r="AQ31" i="1" s="1"/>
  <c r="AP18" i="1"/>
  <c r="AP17" i="1" s="1"/>
  <c r="AP30" i="1" s="1"/>
  <c r="AP31" i="1" s="1"/>
  <c r="AO18" i="1"/>
  <c r="AR17" i="1"/>
  <c r="AR30" i="1" s="1"/>
  <c r="AR31" i="1" s="1"/>
  <c r="AT6" i="1"/>
  <c r="AS6" i="1"/>
  <c r="AR6" i="1"/>
  <c r="AQ6" i="1"/>
  <c r="AP6" i="1"/>
  <c r="AO6" i="1"/>
  <c r="AT4" i="1"/>
  <c r="AS4" i="1"/>
  <c r="AR4" i="1"/>
  <c r="AQ4" i="1"/>
  <c r="AO4" i="1"/>
  <c r="AT3" i="1"/>
  <c r="AS3" i="1"/>
  <c r="AR3" i="1"/>
  <c r="AQ3" i="1"/>
  <c r="AP3" i="1"/>
  <c r="AO3" i="1"/>
  <c r="AU11" i="1"/>
  <c r="AU5" i="1"/>
  <c r="AU2" i="1"/>
  <c r="AU6" i="1"/>
  <c r="AU10" i="1"/>
  <c r="AU8" i="1"/>
  <c r="AU12" i="1"/>
  <c r="AU9" i="1"/>
  <c r="AT17" i="1" l="1"/>
  <c r="AT30" i="1" s="1"/>
  <c r="AU31" i="1" l="1"/>
  <c r="AT31" i="1"/>
</calcChain>
</file>

<file path=xl/sharedStrings.xml><?xml version="1.0" encoding="utf-8"?>
<sst xmlns="http://schemas.openxmlformats.org/spreadsheetml/2006/main" count="186" uniqueCount="39">
  <si>
    <t>NaN</t>
  </si>
  <si>
    <t>Count of Completed Stories</t>
  </si>
  <si>
    <t>Regression Pass Rate</t>
  </si>
  <si>
    <t>N/A</t>
  </si>
  <si>
    <t># of Demoed Stories</t>
  </si>
  <si>
    <t>=</t>
  </si>
  <si>
    <t>-</t>
  </si>
  <si>
    <t>+</t>
  </si>
  <si>
    <t>Code Quality - 30</t>
  </si>
  <si>
    <t>Continuous Improvement - 20</t>
  </si>
  <si>
    <t>Retro Action Items Completed/Retro Action Items Taken</t>
  </si>
  <si>
    <t>Yellow</t>
  </si>
  <si>
    <t>Red</t>
  </si>
  <si>
    <t># of Retrospective Action Items</t>
  </si>
  <si>
    <t># of Retrospective  action items Completed</t>
  </si>
  <si>
    <t>Cycle Time - Average of All completed Stories</t>
  </si>
  <si>
    <t>Velocity of Sprint</t>
  </si>
  <si>
    <t xml:space="preserve">Average Velocity </t>
  </si>
  <si>
    <t>Standard Deviation (Sigma)</t>
  </si>
  <si>
    <t xml:space="preserve">Velocity Stability </t>
  </si>
  <si>
    <t>Count of Defects logged in Production</t>
  </si>
  <si>
    <t># of Developers+QA</t>
  </si>
  <si>
    <t>Coding Violations Delta (+, -, =)- As compared to Prior Sprint</t>
  </si>
  <si>
    <t>Unit Test Coverage Delta (+, -, =) - As compared to Prior Sprint.</t>
  </si>
  <si>
    <t>Cycle Time Normalized</t>
  </si>
  <si>
    <t>Aggregate Score</t>
  </si>
  <si>
    <t>Sprint #</t>
  </si>
  <si>
    <t>Normalized Delivery Values- 45</t>
  </si>
  <si>
    <t>Story Completion % (Velocity/Commited Velocity)</t>
  </si>
  <si>
    <t>Normalized Story Completion Percentage .</t>
  </si>
  <si>
    <t>Regression Pass Rate Normalized</t>
  </si>
  <si>
    <t>Coding Violations Normalized</t>
  </si>
  <si>
    <t>Unit Test Coverage Normalized</t>
  </si>
  <si>
    <t># Demoed stories/# stories completed Normalized</t>
  </si>
  <si>
    <t>Defects logged in Production Normalized</t>
  </si>
  <si>
    <t>Variability</t>
  </si>
  <si>
    <t>Normalized Production Defect Count - 5</t>
  </si>
  <si>
    <t>Count of Committed Story Points (Day 2 of Sprint)</t>
  </si>
  <si>
    <t>Agile Health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</si>
</sst>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.1"/>
      <color rgb="FF000000"/>
      <name val="Arial"/>
      <family val="2"/>
    </font>
    <font>
      <sz val="11"/>
      <color rgb="FF000000"/>
      <name val="Arial"/>
      <family val="2"/>
    </font>
    <font>
      <b/>
      <sz val="11"/>
      <color theme="0"/>
      <name val="Arial"/>
      <family val="2"/>
    </font>
    <font>
      <b/>
      <sz val="11"/>
      <color rgb="FF000000"/>
      <name val="Arial"/>
      <family val="2"/>
    </font>
    <font>
      <sz val="11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/>
      <right style="medium">
        <color rgb="FFCCCC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1" fillId="3" borderId="1" xfId="0" applyFont="1" applyFill="1" applyBorder="1" applyAlignment="1">
      <alignment horizontal="right" wrapText="1"/>
    </xf>
    <xf numFmtId="0" fontId="1" fillId="4" borderId="0" xfId="0" applyFont="1" applyFill="1" applyBorder="1" applyAlignment="1">
      <alignment horizontal="left" wrapText="1"/>
    </xf>
    <xf numFmtId="1" fontId="0" fillId="0" borderId="0" xfId="0" applyNumberFormat="1"/>
    <xf numFmtId="0" fontId="0" fillId="0" borderId="0" xfId="0" applyBorder="1"/>
    <xf numFmtId="0" fontId="3" fillId="6" borderId="2" xfId="0" applyFont="1" applyFill="1" applyBorder="1"/>
    <xf numFmtId="0" fontId="3" fillId="7" borderId="2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left" wrapText="1"/>
    </xf>
    <xf numFmtId="0" fontId="3" fillId="6" borderId="2" xfId="0" applyFont="1" applyFill="1" applyBorder="1" applyAlignment="1">
      <alignment horizontal="right" wrapText="1"/>
    </xf>
    <xf numFmtId="0" fontId="4" fillId="3" borderId="2" xfId="0" applyFont="1" applyFill="1" applyBorder="1" applyAlignment="1">
      <alignment horizontal="right" wrapText="1"/>
    </xf>
    <xf numFmtId="0" fontId="4" fillId="2" borderId="2" xfId="0" applyFont="1" applyFill="1" applyBorder="1" applyAlignment="1">
      <alignment horizontal="right" wrapText="1"/>
    </xf>
    <xf numFmtId="0" fontId="4" fillId="5" borderId="2" xfId="0" applyFont="1" applyFill="1" applyBorder="1" applyAlignment="1">
      <alignment horizontal="right" wrapText="1"/>
    </xf>
    <xf numFmtId="0" fontId="5" fillId="8" borderId="2" xfId="0" applyFont="1" applyFill="1" applyBorder="1" applyAlignment="1">
      <alignment wrapText="1"/>
    </xf>
    <xf numFmtId="0" fontId="5" fillId="8" borderId="2" xfId="0" applyFont="1" applyFill="1" applyBorder="1" applyAlignment="1">
      <alignment horizontal="right" wrapText="1"/>
    </xf>
    <xf numFmtId="1" fontId="5" fillId="8" borderId="2" xfId="0" applyNumberFormat="1" applyFont="1" applyFill="1" applyBorder="1" applyAlignment="1">
      <alignment horizontal="right" wrapText="1"/>
    </xf>
    <xf numFmtId="2" fontId="5" fillId="8" borderId="2" xfId="0" applyNumberFormat="1" applyFont="1" applyFill="1" applyBorder="1" applyAlignment="1">
      <alignment horizontal="right" wrapText="1"/>
    </xf>
    <xf numFmtId="0" fontId="5" fillId="8" borderId="2" xfId="0" applyFont="1" applyFill="1" applyBorder="1" applyAlignment="1">
      <alignment horizontal="left" wrapText="1"/>
    </xf>
    <xf numFmtId="2" fontId="5" fillId="8" borderId="2" xfId="0" applyNumberFormat="1" applyFont="1" applyFill="1" applyBorder="1"/>
    <xf numFmtId="0" fontId="5" fillId="8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7</xdr:row>
      <xdr:rowOff>0</xdr:rowOff>
    </xdr:from>
    <xdr:to>
      <xdr:col>10</xdr:col>
      <xdr:colOff>504505</xdr:colOff>
      <xdr:row>11</xdr:row>
      <xdr:rowOff>161810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0600" y="1333500"/>
          <a:ext cx="2561905" cy="9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32"/>
  <sheetViews>
    <sheetView tabSelected="1" defaultGridColor="0" colorId="9" zoomScale="85" zoomScaleNormal="85" workbookViewId="0">
      <selection activeCell="BB18" sqref="BB18"/>
    </sheetView>
  </sheetViews>
  <sheetFormatPr defaultRowHeight="15" x14ac:dyDescent="0.25"/>
  <cols>
    <col min="1" max="1" width="47" customWidth="1"/>
    <col min="2" max="40" width="9.140625" hidden="1" customWidth="1"/>
    <col min="41" max="41" width="7.5703125" customWidth="1"/>
    <col min="42" max="45" width="9.140625" customWidth="1"/>
    <col min="46" max="46" width="13.5703125" bestFit="1" customWidth="1"/>
    <col min="47" max="50" width="0" hidden="1" customWidth="1"/>
  </cols>
  <sheetData>
    <row r="1" spans="1:47" x14ac:dyDescent="0.25">
      <c r="A1" s="6" t="s">
        <v>26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>
        <v>10</v>
      </c>
      <c r="AP1" s="6">
        <v>11</v>
      </c>
      <c r="AQ1" s="6">
        <v>12</v>
      </c>
      <c r="AR1" s="6">
        <v>13</v>
      </c>
      <c r="AS1" s="6">
        <v>14</v>
      </c>
      <c r="AT1" s="6">
        <v>15</v>
      </c>
    </row>
    <row r="2" spans="1:47" x14ac:dyDescent="0.25">
      <c r="A2" s="13" t="s">
        <v>16</v>
      </c>
      <c r="B2" s="14">
        <v>1.17</v>
      </c>
      <c r="C2" s="14">
        <v>1</v>
      </c>
      <c r="D2" s="14">
        <v>1.56</v>
      </c>
      <c r="E2" s="14">
        <v>0.95</v>
      </c>
      <c r="F2" s="14">
        <v>0.89</v>
      </c>
      <c r="G2" s="14">
        <v>0.44</v>
      </c>
      <c r="H2" s="14">
        <v>1.6</v>
      </c>
      <c r="I2" s="14">
        <v>0.76</v>
      </c>
      <c r="J2" s="14">
        <v>0.67</v>
      </c>
      <c r="K2" s="14">
        <v>1.01</v>
      </c>
      <c r="L2" s="14">
        <v>2.94</v>
      </c>
      <c r="M2" s="14">
        <v>1.18</v>
      </c>
      <c r="N2" s="14">
        <v>2</v>
      </c>
      <c r="O2" s="14">
        <v>2.5</v>
      </c>
      <c r="P2" s="14">
        <v>2.17</v>
      </c>
      <c r="Q2" s="14">
        <v>1</v>
      </c>
      <c r="R2" s="14">
        <v>3.07</v>
      </c>
      <c r="S2" s="14">
        <v>1.1200000000000001</v>
      </c>
      <c r="T2" s="14">
        <v>1.73</v>
      </c>
      <c r="U2" s="14">
        <v>0.43</v>
      </c>
      <c r="V2" s="14">
        <v>2.57</v>
      </c>
      <c r="W2" s="14">
        <v>0</v>
      </c>
      <c r="X2" s="14">
        <v>1.29</v>
      </c>
      <c r="Y2" s="14">
        <v>1.86</v>
      </c>
      <c r="Z2" s="14">
        <v>3.21</v>
      </c>
      <c r="AA2" s="14">
        <v>0.86</v>
      </c>
      <c r="AB2" s="14">
        <v>1.57</v>
      </c>
      <c r="AC2" s="14">
        <v>0.67</v>
      </c>
      <c r="AD2" s="14">
        <v>0.13</v>
      </c>
      <c r="AE2" s="14">
        <v>2</v>
      </c>
      <c r="AF2" s="14">
        <v>2.4500000000000002</v>
      </c>
      <c r="AG2" s="14">
        <v>2.5499999999999998</v>
      </c>
      <c r="AH2" s="14">
        <v>3</v>
      </c>
      <c r="AI2" s="14">
        <v>2</v>
      </c>
      <c r="AJ2" s="14">
        <v>1.0900000000000001</v>
      </c>
      <c r="AK2" s="14">
        <v>1.27</v>
      </c>
      <c r="AL2" s="14">
        <v>2.95</v>
      </c>
      <c r="AM2" s="14">
        <v>2.73</v>
      </c>
      <c r="AN2" s="14">
        <v>1.45</v>
      </c>
      <c r="AO2" s="14">
        <v>20</v>
      </c>
      <c r="AP2" s="14">
        <v>18</v>
      </c>
      <c r="AQ2" s="14">
        <v>32</v>
      </c>
      <c r="AR2" s="14">
        <v>28</v>
      </c>
      <c r="AS2" s="14">
        <v>12</v>
      </c>
      <c r="AT2" s="15">
        <v>30</v>
      </c>
      <c r="AU2" t="e">
        <f ca="1">VLOOKUP(#REF!, INDIRECT(#REF!&amp;"!A2:J200"), 3, FALSE)/AT13</f>
        <v>#REF!</v>
      </c>
    </row>
    <row r="3" spans="1:47" x14ac:dyDescent="0.25">
      <c r="A3" s="13" t="s">
        <v>17</v>
      </c>
      <c r="B3" s="14">
        <v>1.17</v>
      </c>
      <c r="C3" s="14">
        <v>1.08</v>
      </c>
      <c r="D3" s="14">
        <v>1.24</v>
      </c>
      <c r="E3" s="14">
        <v>1.17</v>
      </c>
      <c r="F3" s="14">
        <v>1.1000000000000001</v>
      </c>
      <c r="G3" s="14">
        <v>0.96</v>
      </c>
      <c r="H3" s="14">
        <v>0.97</v>
      </c>
      <c r="I3" s="14">
        <v>0.92</v>
      </c>
      <c r="J3" s="14">
        <v>0.87</v>
      </c>
      <c r="K3" s="14">
        <v>1.01</v>
      </c>
      <c r="L3" s="14">
        <v>1.35</v>
      </c>
      <c r="M3" s="14">
        <v>1.45</v>
      </c>
      <c r="N3" s="14">
        <v>1.78</v>
      </c>
      <c r="O3" s="14">
        <v>2.15</v>
      </c>
      <c r="P3" s="14">
        <v>1.96</v>
      </c>
      <c r="Q3" s="14">
        <v>1.92</v>
      </c>
      <c r="R3" s="14">
        <v>2.1800000000000002</v>
      </c>
      <c r="S3" s="14">
        <v>1.84</v>
      </c>
      <c r="T3" s="14">
        <v>1.73</v>
      </c>
      <c r="U3" s="14">
        <v>1.59</v>
      </c>
      <c r="V3" s="14">
        <v>1.46</v>
      </c>
      <c r="W3" s="14">
        <v>1.18</v>
      </c>
      <c r="X3" s="14">
        <v>1.07</v>
      </c>
      <c r="Y3" s="14">
        <v>1.43</v>
      </c>
      <c r="Z3" s="14">
        <v>1.59</v>
      </c>
      <c r="AA3" s="14">
        <v>1.8</v>
      </c>
      <c r="AB3" s="14">
        <v>1.88</v>
      </c>
      <c r="AC3" s="14">
        <v>1.58</v>
      </c>
      <c r="AD3" s="14">
        <v>0.81</v>
      </c>
      <c r="AE3" s="14">
        <v>1.0900000000000001</v>
      </c>
      <c r="AF3" s="14">
        <v>1.31</v>
      </c>
      <c r="AG3" s="14">
        <v>1.78</v>
      </c>
      <c r="AH3" s="14">
        <v>2.5</v>
      </c>
      <c r="AI3" s="14">
        <v>2.5</v>
      </c>
      <c r="AJ3" s="14">
        <v>2.16</v>
      </c>
      <c r="AK3" s="14">
        <v>1.84</v>
      </c>
      <c r="AL3" s="14">
        <v>1.83</v>
      </c>
      <c r="AM3" s="14">
        <v>2.0099999999999998</v>
      </c>
      <c r="AN3" s="14">
        <v>2.1</v>
      </c>
      <c r="AO3" s="16">
        <f>AVERAGE(AO2:AO2)</f>
        <v>20</v>
      </c>
      <c r="AP3" s="16">
        <f>AVERAGE(AO2:AP2)</f>
        <v>19</v>
      </c>
      <c r="AQ3" s="16">
        <f>AVERAGE(AO2:AQ2)</f>
        <v>23.333333333333332</v>
      </c>
      <c r="AR3" s="16">
        <f>AVERAGE(AO2:AR2)</f>
        <v>24.5</v>
      </c>
      <c r="AS3" s="16">
        <f>AVERAGE(AO2:AS2)</f>
        <v>22</v>
      </c>
      <c r="AT3" s="16">
        <f>AVERAGE(AP2:AT2)</f>
        <v>24</v>
      </c>
    </row>
    <row r="4" spans="1:47" x14ac:dyDescent="0.25">
      <c r="A4" s="13" t="s">
        <v>18</v>
      </c>
      <c r="B4" s="14">
        <v>0</v>
      </c>
      <c r="C4" s="14">
        <v>0.12</v>
      </c>
      <c r="D4" s="14">
        <v>0.28999999999999998</v>
      </c>
      <c r="E4" s="14">
        <v>0.27</v>
      </c>
      <c r="F4" s="14">
        <v>0.31</v>
      </c>
      <c r="G4" s="14">
        <v>0.46</v>
      </c>
      <c r="H4" s="14">
        <v>0.48</v>
      </c>
      <c r="I4" s="14">
        <v>0.49</v>
      </c>
      <c r="J4" s="14">
        <v>0.51</v>
      </c>
      <c r="K4" s="14">
        <v>0.42</v>
      </c>
      <c r="L4" s="14">
        <v>1.07</v>
      </c>
      <c r="M4" s="14">
        <v>1.02</v>
      </c>
      <c r="N4" s="14">
        <v>0.88</v>
      </c>
      <c r="O4" s="14">
        <v>0.76</v>
      </c>
      <c r="P4" s="14">
        <v>0.56000000000000005</v>
      </c>
      <c r="Q4" s="14">
        <v>0.65</v>
      </c>
      <c r="R4" s="14">
        <v>0.87</v>
      </c>
      <c r="S4" s="14">
        <v>0.97</v>
      </c>
      <c r="T4" s="14">
        <v>0.95</v>
      </c>
      <c r="U4" s="14">
        <v>1.1200000000000001</v>
      </c>
      <c r="V4" s="14">
        <v>0.91</v>
      </c>
      <c r="W4" s="14">
        <v>1.18</v>
      </c>
      <c r="X4" s="14">
        <v>1.1299999999999999</v>
      </c>
      <c r="Y4" s="14">
        <v>1.0900000000000001</v>
      </c>
      <c r="Z4" s="14">
        <v>1.33</v>
      </c>
      <c r="AA4" s="14">
        <v>1.03</v>
      </c>
      <c r="AB4" s="14">
        <v>0.99</v>
      </c>
      <c r="AC4" s="14">
        <v>1.1599999999999999</v>
      </c>
      <c r="AD4" s="14">
        <v>0.59</v>
      </c>
      <c r="AE4" s="14">
        <v>0.85</v>
      </c>
      <c r="AF4" s="14">
        <v>1.0900000000000001</v>
      </c>
      <c r="AG4" s="14">
        <v>1.1299999999999999</v>
      </c>
      <c r="AH4" s="14">
        <v>0.41</v>
      </c>
      <c r="AI4" s="14">
        <v>0.41</v>
      </c>
      <c r="AJ4" s="14">
        <v>0.82</v>
      </c>
      <c r="AK4" s="14">
        <v>0.87</v>
      </c>
      <c r="AL4" s="14">
        <v>0.84</v>
      </c>
      <c r="AM4" s="14">
        <v>0.96</v>
      </c>
      <c r="AN4" s="14">
        <v>0.86</v>
      </c>
      <c r="AO4" s="16">
        <f>STDEV(AL2:AN2)</f>
        <v>0.8100205758703497</v>
      </c>
      <c r="AP4" s="16">
        <v>0</v>
      </c>
      <c r="AQ4" s="16">
        <f>STDEV(AP2:AQ2)</f>
        <v>9.8994949366116654</v>
      </c>
      <c r="AR4" s="16">
        <f>STDEV(AP2:AR2)</f>
        <v>7.2111025509279782</v>
      </c>
      <c r="AS4" s="16">
        <f>STDEV(AP2:AS2)</f>
        <v>9.1469484893414954</v>
      </c>
      <c r="AT4" s="16">
        <f>STDEV(AP2:AT2)</f>
        <v>8.6023252670426267</v>
      </c>
    </row>
    <row r="5" spans="1:47" x14ac:dyDescent="0.25">
      <c r="A5" s="13" t="s">
        <v>15</v>
      </c>
      <c r="B5" s="14">
        <v>0</v>
      </c>
      <c r="C5" s="14">
        <v>11.88</v>
      </c>
      <c r="D5" s="14">
        <v>93.16</v>
      </c>
      <c r="E5" s="14">
        <v>55.33</v>
      </c>
      <c r="F5" s="14">
        <v>42.13</v>
      </c>
      <c r="G5" s="14">
        <v>60.42</v>
      </c>
      <c r="H5" s="14">
        <v>41.68</v>
      </c>
      <c r="I5" s="14">
        <v>56.07</v>
      </c>
      <c r="J5" s="14">
        <v>56.54</v>
      </c>
      <c r="K5" s="14">
        <v>12.37</v>
      </c>
      <c r="L5" s="14">
        <v>24.92</v>
      </c>
      <c r="M5" s="14">
        <v>28.4</v>
      </c>
      <c r="N5" s="14">
        <v>19.670000000000002</v>
      </c>
      <c r="O5" s="14">
        <v>39.6</v>
      </c>
      <c r="P5" s="14">
        <v>19.329999999999998</v>
      </c>
      <c r="Q5" s="14">
        <v>59.82</v>
      </c>
      <c r="R5" s="14">
        <v>38.68</v>
      </c>
      <c r="S5" s="14">
        <v>22.15</v>
      </c>
      <c r="T5" s="14">
        <v>25.66</v>
      </c>
      <c r="U5" s="14">
        <v>10.039999999999999</v>
      </c>
      <c r="V5" s="14">
        <v>76.540000000000006</v>
      </c>
      <c r="W5" s="14" t="s">
        <v>0</v>
      </c>
      <c r="X5" s="14">
        <v>73.47</v>
      </c>
      <c r="Y5" s="14">
        <v>46.13</v>
      </c>
      <c r="Z5" s="14">
        <v>33.89</v>
      </c>
      <c r="AA5" s="14">
        <v>69.39</v>
      </c>
      <c r="AB5" s="14">
        <v>19.47</v>
      </c>
      <c r="AC5" s="14">
        <v>13.35</v>
      </c>
      <c r="AD5" s="14">
        <v>25.08</v>
      </c>
      <c r="AE5" s="14">
        <v>15.43</v>
      </c>
      <c r="AF5" s="14">
        <v>29.83</v>
      </c>
      <c r="AG5" s="14">
        <v>65.8</v>
      </c>
      <c r="AH5" s="14">
        <v>13.58</v>
      </c>
      <c r="AI5" s="14">
        <v>18.59</v>
      </c>
      <c r="AJ5" s="14">
        <v>13</v>
      </c>
      <c r="AK5" s="14">
        <v>27.71</v>
      </c>
      <c r="AL5" s="14">
        <v>11.66</v>
      </c>
      <c r="AM5" s="14">
        <v>18.399999999999999</v>
      </c>
      <c r="AN5" s="14">
        <v>18.61</v>
      </c>
      <c r="AO5" s="14">
        <v>14.92</v>
      </c>
      <c r="AP5" s="14">
        <v>17</v>
      </c>
      <c r="AQ5" s="14">
        <v>12</v>
      </c>
      <c r="AR5" s="14">
        <v>11</v>
      </c>
      <c r="AS5" s="14">
        <v>7.76</v>
      </c>
      <c r="AT5" s="16">
        <v>8.9499999999999993</v>
      </c>
      <c r="AU5" s="1" t="e">
        <f ca="1">VLOOKUP(#REF!, INDIRECT(#REF!&amp;"!A2:L200"), 6, FALSE)</f>
        <v>#REF!</v>
      </c>
    </row>
    <row r="6" spans="1:47" ht="29.25" x14ac:dyDescent="0.25">
      <c r="A6" s="13" t="s">
        <v>28</v>
      </c>
      <c r="B6" s="14">
        <v>1</v>
      </c>
      <c r="C6" s="14">
        <v>0.22</v>
      </c>
      <c r="D6" s="14">
        <v>0.36</v>
      </c>
      <c r="E6" s="14">
        <v>0.42</v>
      </c>
      <c r="F6" s="14">
        <v>0.32</v>
      </c>
      <c r="G6" s="14">
        <v>0.17</v>
      </c>
      <c r="H6" s="14">
        <v>0.52</v>
      </c>
      <c r="I6" s="14">
        <v>0.21</v>
      </c>
      <c r="J6" s="14">
        <v>0.55000000000000004</v>
      </c>
      <c r="K6" s="14">
        <v>0.33</v>
      </c>
      <c r="L6" s="14">
        <v>0.6</v>
      </c>
      <c r="M6" s="14">
        <v>1</v>
      </c>
      <c r="N6" s="14">
        <v>0.55000000000000004</v>
      </c>
      <c r="O6" s="14">
        <v>0.9</v>
      </c>
      <c r="P6" s="14">
        <v>0.68</v>
      </c>
      <c r="Q6" s="14">
        <v>0.71</v>
      </c>
      <c r="R6" s="14">
        <v>0.83</v>
      </c>
      <c r="S6" s="14">
        <v>0.61</v>
      </c>
      <c r="T6" s="14">
        <v>0.52</v>
      </c>
      <c r="U6" s="14">
        <v>0.21</v>
      </c>
      <c r="V6" s="14">
        <v>4.5</v>
      </c>
      <c r="W6" s="14">
        <v>0</v>
      </c>
      <c r="X6" s="14">
        <v>0.33</v>
      </c>
      <c r="Y6" s="14">
        <v>0.38</v>
      </c>
      <c r="Z6" s="14">
        <v>0.82</v>
      </c>
      <c r="AA6" s="14">
        <v>0.38</v>
      </c>
      <c r="AB6" s="14">
        <v>0.69</v>
      </c>
      <c r="AC6" s="14">
        <v>0.45</v>
      </c>
      <c r="AD6" s="14">
        <v>0.1</v>
      </c>
      <c r="AE6" s="14">
        <v>0.55000000000000004</v>
      </c>
      <c r="AF6" s="14">
        <v>0.49</v>
      </c>
      <c r="AG6" s="14">
        <v>0.48</v>
      </c>
      <c r="AH6" s="14">
        <v>0.46</v>
      </c>
      <c r="AI6" s="14">
        <v>0.43</v>
      </c>
      <c r="AJ6" s="14">
        <v>0.28000000000000003</v>
      </c>
      <c r="AK6" s="14">
        <v>0.3</v>
      </c>
      <c r="AL6" s="14">
        <v>0.62</v>
      </c>
      <c r="AM6" s="14">
        <v>0.73</v>
      </c>
      <c r="AN6" s="14">
        <v>0.47</v>
      </c>
      <c r="AO6" s="16">
        <f t="shared" ref="AO6:AT6" si="0">(AO2/AO7)</f>
        <v>0.86956521739130432</v>
      </c>
      <c r="AP6" s="16">
        <f t="shared" si="0"/>
        <v>0.9</v>
      </c>
      <c r="AQ6" s="16">
        <f t="shared" si="0"/>
        <v>1.3333333333333333</v>
      </c>
      <c r="AR6" s="16">
        <f t="shared" si="0"/>
        <v>1.2173913043478262</v>
      </c>
      <c r="AS6" s="16">
        <f t="shared" si="0"/>
        <v>0.5</v>
      </c>
      <c r="AT6" s="16">
        <f t="shared" si="0"/>
        <v>1.3636363636363635</v>
      </c>
      <c r="AU6" s="1" t="e">
        <f ca="1">VLOOKUP(#REF!, INDIRECT(#REF!&amp;"!A2:L200"), 7, FALSE)</f>
        <v>#REF!</v>
      </c>
    </row>
    <row r="7" spans="1:47" ht="29.25" x14ac:dyDescent="0.25">
      <c r="A7" s="13" t="s">
        <v>37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>
        <v>23</v>
      </c>
      <c r="AP7" s="14">
        <v>20</v>
      </c>
      <c r="AQ7" s="14">
        <v>24</v>
      </c>
      <c r="AR7" s="14">
        <v>23</v>
      </c>
      <c r="AS7" s="14">
        <v>24</v>
      </c>
      <c r="AT7" s="15">
        <v>22</v>
      </c>
      <c r="AU7" s="1"/>
    </row>
    <row r="8" spans="1:47" x14ac:dyDescent="0.25">
      <c r="A8" s="13" t="s">
        <v>1</v>
      </c>
      <c r="B8" s="14">
        <v>0</v>
      </c>
      <c r="C8" s="14">
        <v>9</v>
      </c>
      <c r="D8" s="14">
        <v>11</v>
      </c>
      <c r="E8" s="14">
        <v>5</v>
      </c>
      <c r="F8" s="14">
        <v>4</v>
      </c>
      <c r="G8" s="14">
        <v>3</v>
      </c>
      <c r="H8" s="14">
        <v>12</v>
      </c>
      <c r="I8" s="14">
        <v>8</v>
      </c>
      <c r="J8" s="14">
        <v>6</v>
      </c>
      <c r="K8" s="14">
        <v>8</v>
      </c>
      <c r="L8" s="14">
        <v>12</v>
      </c>
      <c r="M8" s="14">
        <v>6</v>
      </c>
      <c r="N8" s="14">
        <v>14</v>
      </c>
      <c r="O8" s="14">
        <v>13</v>
      </c>
      <c r="P8" s="14">
        <v>12</v>
      </c>
      <c r="Q8" s="14">
        <v>3</v>
      </c>
      <c r="R8" s="14">
        <v>13</v>
      </c>
      <c r="S8" s="14">
        <v>6</v>
      </c>
      <c r="T8" s="14">
        <v>8</v>
      </c>
      <c r="U8" s="14">
        <v>2</v>
      </c>
      <c r="V8" s="14">
        <v>9</v>
      </c>
      <c r="W8" s="14">
        <v>0</v>
      </c>
      <c r="X8" s="14">
        <v>5</v>
      </c>
      <c r="Y8" s="14">
        <v>8</v>
      </c>
      <c r="Z8" s="14">
        <v>12</v>
      </c>
      <c r="AA8" s="14">
        <v>3</v>
      </c>
      <c r="AB8" s="14">
        <v>8</v>
      </c>
      <c r="AC8" s="14">
        <v>3</v>
      </c>
      <c r="AD8" s="14">
        <v>1</v>
      </c>
      <c r="AE8" s="14">
        <v>7</v>
      </c>
      <c r="AF8" s="14">
        <v>15</v>
      </c>
      <c r="AG8" s="14">
        <v>9</v>
      </c>
      <c r="AH8" s="14">
        <v>11</v>
      </c>
      <c r="AI8" s="14">
        <v>9</v>
      </c>
      <c r="AJ8" s="14">
        <v>4</v>
      </c>
      <c r="AK8" s="14">
        <v>4</v>
      </c>
      <c r="AL8" s="14">
        <v>7</v>
      </c>
      <c r="AM8" s="14">
        <v>9</v>
      </c>
      <c r="AN8" s="14">
        <v>5</v>
      </c>
      <c r="AO8" s="14">
        <v>4</v>
      </c>
      <c r="AP8" s="14">
        <v>4</v>
      </c>
      <c r="AQ8" s="14">
        <v>7</v>
      </c>
      <c r="AR8" s="14">
        <v>6</v>
      </c>
      <c r="AS8" s="14">
        <v>3</v>
      </c>
      <c r="AT8" s="15">
        <v>6</v>
      </c>
      <c r="AU8" s="1" t="e">
        <f ca="1">VLOOKUP(#REF!, INDIRECT(#REF!&amp;"!A2:L200"), 9, FALSE)</f>
        <v>#REF!</v>
      </c>
    </row>
    <row r="9" spans="1:47" x14ac:dyDescent="0.25">
      <c r="A9" s="13" t="s">
        <v>20</v>
      </c>
      <c r="B9" s="14">
        <v>3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v>0</v>
      </c>
      <c r="AP9" s="14">
        <v>3</v>
      </c>
      <c r="AQ9" s="14">
        <v>4</v>
      </c>
      <c r="AR9" s="14">
        <v>2</v>
      </c>
      <c r="AS9" s="14">
        <v>0</v>
      </c>
      <c r="AT9" s="15">
        <v>1</v>
      </c>
      <c r="AU9" t="e">
        <f ca="1">VLOOKUP(#REF!, INDIRECT(#REF!&amp;"!A2:L200"), 9, FALSE)</f>
        <v>#REF!</v>
      </c>
    </row>
    <row r="10" spans="1:47" x14ac:dyDescent="0.25">
      <c r="A10" s="13" t="s">
        <v>13</v>
      </c>
      <c r="B10" s="13"/>
      <c r="C10" s="13"/>
      <c r="D10" s="13"/>
      <c r="E10" s="13"/>
      <c r="F10" s="13"/>
      <c r="G10" s="13"/>
      <c r="H10" s="13"/>
      <c r="I10" s="13"/>
      <c r="J10" s="13"/>
      <c r="K10" s="14">
        <v>0</v>
      </c>
      <c r="L10" s="14">
        <v>0</v>
      </c>
      <c r="M10" s="14">
        <v>1</v>
      </c>
      <c r="N10" s="14">
        <v>1</v>
      </c>
      <c r="O10" s="14">
        <v>0</v>
      </c>
      <c r="P10" s="14">
        <v>1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1</v>
      </c>
      <c r="AA10" s="14">
        <v>1</v>
      </c>
      <c r="AB10" s="14">
        <v>0</v>
      </c>
      <c r="AC10" s="14">
        <v>1</v>
      </c>
      <c r="AD10" s="14">
        <v>0</v>
      </c>
      <c r="AE10" s="14">
        <v>0</v>
      </c>
      <c r="AF10" s="14">
        <v>1</v>
      </c>
      <c r="AG10" s="14">
        <v>0</v>
      </c>
      <c r="AH10" s="14">
        <v>0</v>
      </c>
      <c r="AI10" s="14">
        <v>0</v>
      </c>
      <c r="AJ10" s="14">
        <v>1</v>
      </c>
      <c r="AK10" s="14">
        <v>0</v>
      </c>
      <c r="AL10" s="14">
        <v>1</v>
      </c>
      <c r="AM10" s="14">
        <v>1</v>
      </c>
      <c r="AN10" s="14">
        <v>1</v>
      </c>
      <c r="AO10" s="14">
        <v>2</v>
      </c>
      <c r="AP10" s="14">
        <v>1</v>
      </c>
      <c r="AQ10" s="14">
        <v>1</v>
      </c>
      <c r="AR10" s="14">
        <v>2</v>
      </c>
      <c r="AS10" s="14">
        <v>1</v>
      </c>
      <c r="AT10" s="15">
        <v>1</v>
      </c>
      <c r="AU10" s="1" t="e">
        <f ca="1">VLOOKUP(#REF!, INDIRECT(#REF!&amp;"!A2:L200"), 11, FALSE)</f>
        <v>#REF!</v>
      </c>
    </row>
    <row r="11" spans="1:47" x14ac:dyDescent="0.25">
      <c r="A11" s="13" t="s">
        <v>14</v>
      </c>
      <c r="B11" s="13"/>
      <c r="C11" s="13"/>
      <c r="D11" s="13"/>
      <c r="E11" s="13"/>
      <c r="F11" s="13"/>
      <c r="G11" s="13"/>
      <c r="H11" s="13"/>
      <c r="I11" s="13"/>
      <c r="J11" s="13"/>
      <c r="K11" s="14">
        <v>0</v>
      </c>
      <c r="L11" s="14">
        <v>0</v>
      </c>
      <c r="M11" s="14">
        <v>1</v>
      </c>
      <c r="N11" s="14">
        <v>1</v>
      </c>
      <c r="O11" s="14">
        <v>0</v>
      </c>
      <c r="P11" s="14">
        <v>1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1</v>
      </c>
      <c r="AD11" s="14">
        <v>0</v>
      </c>
      <c r="AE11" s="14">
        <v>0</v>
      </c>
      <c r="AF11" s="14">
        <v>1</v>
      </c>
      <c r="AG11" s="14">
        <v>0</v>
      </c>
      <c r="AH11" s="14">
        <v>0</v>
      </c>
      <c r="AI11" s="14">
        <v>0</v>
      </c>
      <c r="AJ11" s="14">
        <v>1</v>
      </c>
      <c r="AK11" s="14">
        <v>0</v>
      </c>
      <c r="AL11" s="14">
        <v>1</v>
      </c>
      <c r="AM11" s="14">
        <v>1</v>
      </c>
      <c r="AN11" s="14">
        <v>0</v>
      </c>
      <c r="AO11" s="14">
        <v>2</v>
      </c>
      <c r="AP11" s="14">
        <v>0</v>
      </c>
      <c r="AQ11" s="14">
        <v>1</v>
      </c>
      <c r="AR11" s="14">
        <v>1</v>
      </c>
      <c r="AS11" s="14">
        <v>1</v>
      </c>
      <c r="AT11" s="15">
        <v>1</v>
      </c>
      <c r="AU11" s="1" t="e">
        <f ca="1">VLOOKUP(#REF!, INDIRECT(#REF!&amp;"!A2:L200"), 12, FALSE)</f>
        <v>#REF!</v>
      </c>
    </row>
    <row r="12" spans="1:47" x14ac:dyDescent="0.25">
      <c r="A12" s="13" t="s">
        <v>2</v>
      </c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4">
        <v>19</v>
      </c>
      <c r="X12" s="14">
        <v>0</v>
      </c>
      <c r="Y12" s="14">
        <v>19</v>
      </c>
      <c r="Z12" s="14">
        <v>55</v>
      </c>
      <c r="AA12" s="14">
        <v>30</v>
      </c>
      <c r="AB12" s="14">
        <v>36</v>
      </c>
      <c r="AC12" s="14">
        <v>39</v>
      </c>
      <c r="AD12" s="14">
        <v>60</v>
      </c>
      <c r="AE12" s="14">
        <v>7</v>
      </c>
      <c r="AF12" s="14" t="s">
        <v>3</v>
      </c>
      <c r="AG12" s="14">
        <v>18</v>
      </c>
      <c r="AH12" s="14">
        <v>0</v>
      </c>
      <c r="AI12" s="14">
        <v>40</v>
      </c>
      <c r="AJ12" s="14">
        <v>4</v>
      </c>
      <c r="AK12" s="14">
        <v>85</v>
      </c>
      <c r="AL12" s="14">
        <v>8</v>
      </c>
      <c r="AM12" s="14">
        <v>9</v>
      </c>
      <c r="AN12" s="14">
        <v>0</v>
      </c>
      <c r="AO12" s="14">
        <v>50</v>
      </c>
      <c r="AP12" s="14">
        <v>40</v>
      </c>
      <c r="AQ12" s="14">
        <v>50</v>
      </c>
      <c r="AR12" s="14">
        <v>80</v>
      </c>
      <c r="AS12" s="14">
        <v>87</v>
      </c>
      <c r="AT12" s="15">
        <v>90</v>
      </c>
      <c r="AU12" s="1" t="e">
        <f ca="1">VLOOKUP(#REF!, INDIRECT(#REF!&amp;"!A2:M200"), 13, FALSE)</f>
        <v>#REF!</v>
      </c>
    </row>
    <row r="13" spans="1:47" x14ac:dyDescent="0.25">
      <c r="A13" s="13" t="s">
        <v>21</v>
      </c>
      <c r="B13" s="14">
        <v>18</v>
      </c>
      <c r="C13" s="14">
        <v>18</v>
      </c>
      <c r="D13" s="14">
        <v>18</v>
      </c>
      <c r="E13" s="14">
        <v>20</v>
      </c>
      <c r="F13" s="14">
        <v>18</v>
      </c>
      <c r="G13" s="14">
        <v>18</v>
      </c>
      <c r="H13" s="14">
        <v>20</v>
      </c>
      <c r="I13" s="14">
        <v>17</v>
      </c>
      <c r="J13" s="14">
        <v>18</v>
      </c>
      <c r="K13" s="14">
        <v>17</v>
      </c>
      <c r="L13" s="14">
        <v>17</v>
      </c>
      <c r="M13" s="14">
        <v>17</v>
      </c>
      <c r="N13" s="14">
        <v>17</v>
      </c>
      <c r="O13" s="14">
        <v>18</v>
      </c>
      <c r="P13" s="14">
        <v>18</v>
      </c>
      <c r="Q13" s="14">
        <v>12</v>
      </c>
      <c r="R13" s="14">
        <v>14</v>
      </c>
      <c r="S13" s="14">
        <v>17</v>
      </c>
      <c r="T13" s="14">
        <v>15</v>
      </c>
      <c r="U13" s="14">
        <v>14</v>
      </c>
      <c r="V13" s="14">
        <v>14</v>
      </c>
      <c r="W13" s="14">
        <v>14</v>
      </c>
      <c r="X13" s="14">
        <v>14</v>
      </c>
      <c r="Y13" s="14">
        <v>14</v>
      </c>
      <c r="Z13" s="14">
        <v>14</v>
      </c>
      <c r="AA13" s="14">
        <v>14</v>
      </c>
      <c r="AB13" s="14">
        <v>14</v>
      </c>
      <c r="AC13" s="14">
        <v>15</v>
      </c>
      <c r="AD13" s="14">
        <v>15</v>
      </c>
      <c r="AE13" s="14">
        <v>11</v>
      </c>
      <c r="AF13" s="14">
        <v>11</v>
      </c>
      <c r="AG13" s="14">
        <v>11</v>
      </c>
      <c r="AH13" s="14">
        <v>11</v>
      </c>
      <c r="AI13" s="14">
        <v>11</v>
      </c>
      <c r="AJ13" s="14">
        <v>11</v>
      </c>
      <c r="AK13" s="14">
        <v>11</v>
      </c>
      <c r="AL13" s="14">
        <v>9.5</v>
      </c>
      <c r="AM13" s="14">
        <v>11</v>
      </c>
      <c r="AN13" s="14">
        <v>11</v>
      </c>
      <c r="AO13" s="14">
        <v>11</v>
      </c>
      <c r="AP13" s="14">
        <v>11</v>
      </c>
      <c r="AQ13" s="14">
        <v>10</v>
      </c>
      <c r="AR13" s="14">
        <v>11</v>
      </c>
      <c r="AS13" s="14">
        <v>9</v>
      </c>
      <c r="AT13" s="14">
        <v>10</v>
      </c>
    </row>
    <row r="14" spans="1:47" x14ac:dyDescent="0.25">
      <c r="A14" s="13" t="s">
        <v>4</v>
      </c>
      <c r="B14" s="14">
        <v>18</v>
      </c>
      <c r="C14" s="14">
        <v>6</v>
      </c>
      <c r="D14" s="14">
        <v>16</v>
      </c>
      <c r="E14" s="14">
        <v>9</v>
      </c>
      <c r="F14" s="14">
        <v>12</v>
      </c>
      <c r="G14" s="14">
        <v>16</v>
      </c>
      <c r="H14" s="14">
        <v>7</v>
      </c>
      <c r="I14" s="14">
        <v>5</v>
      </c>
      <c r="J14" s="14">
        <v>13</v>
      </c>
      <c r="K14" s="14">
        <v>9</v>
      </c>
      <c r="L14" s="14">
        <v>13</v>
      </c>
      <c r="M14" s="14">
        <v>13</v>
      </c>
      <c r="N14" s="14">
        <v>13</v>
      </c>
      <c r="O14" s="14">
        <v>16</v>
      </c>
      <c r="P14" s="14">
        <v>16</v>
      </c>
      <c r="Q14" s="14">
        <v>6</v>
      </c>
      <c r="R14" s="14">
        <v>21</v>
      </c>
      <c r="S14" s="14">
        <v>10</v>
      </c>
      <c r="T14" s="14">
        <v>10</v>
      </c>
      <c r="U14" s="14">
        <v>4</v>
      </c>
      <c r="V14" s="14">
        <v>17</v>
      </c>
      <c r="W14" s="14">
        <v>2</v>
      </c>
      <c r="X14" s="14">
        <v>2</v>
      </c>
      <c r="Y14" s="14">
        <v>0</v>
      </c>
      <c r="Z14" s="14">
        <v>6</v>
      </c>
      <c r="AA14" s="14">
        <v>3</v>
      </c>
      <c r="AB14" s="14">
        <v>3</v>
      </c>
      <c r="AC14" s="14">
        <v>2</v>
      </c>
      <c r="AD14" s="14">
        <v>4</v>
      </c>
      <c r="AE14" s="14">
        <v>1</v>
      </c>
      <c r="AF14" s="14">
        <v>0</v>
      </c>
      <c r="AG14" s="14">
        <v>1</v>
      </c>
      <c r="AH14" s="14">
        <v>2</v>
      </c>
      <c r="AI14" s="14">
        <v>2</v>
      </c>
      <c r="AJ14" s="14">
        <v>2</v>
      </c>
      <c r="AK14" s="14">
        <v>0</v>
      </c>
      <c r="AL14" s="14">
        <v>2</v>
      </c>
      <c r="AM14" s="14">
        <v>2</v>
      </c>
      <c r="AN14" s="14">
        <v>2</v>
      </c>
      <c r="AO14" s="14">
        <v>2</v>
      </c>
      <c r="AP14" s="14">
        <v>0</v>
      </c>
      <c r="AQ14" s="14">
        <v>3</v>
      </c>
      <c r="AR14" s="14">
        <v>1</v>
      </c>
      <c r="AS14" s="14">
        <v>1</v>
      </c>
      <c r="AT14" s="14">
        <v>3</v>
      </c>
    </row>
    <row r="15" spans="1:47" ht="29.25" x14ac:dyDescent="0.25">
      <c r="A15" s="17" t="s">
        <v>22</v>
      </c>
      <c r="B15" s="14" t="s">
        <v>5</v>
      </c>
      <c r="C15" s="14" t="s">
        <v>5</v>
      </c>
      <c r="D15" s="14" t="s">
        <v>5</v>
      </c>
      <c r="E15" s="14" t="s">
        <v>6</v>
      </c>
      <c r="F15" s="14" t="s">
        <v>6</v>
      </c>
      <c r="G15" s="14" t="s">
        <v>6</v>
      </c>
      <c r="H15" s="14" t="s">
        <v>6</v>
      </c>
      <c r="I15" s="14" t="s">
        <v>6</v>
      </c>
      <c r="J15" s="14" t="s">
        <v>6</v>
      </c>
      <c r="K15" s="14" t="s">
        <v>6</v>
      </c>
      <c r="L15" s="14" t="s">
        <v>5</v>
      </c>
      <c r="M15" s="14" t="s">
        <v>5</v>
      </c>
      <c r="N15" s="14" t="s">
        <v>5</v>
      </c>
      <c r="O15" s="14" t="s">
        <v>7</v>
      </c>
      <c r="P15" s="14" t="s">
        <v>7</v>
      </c>
      <c r="Q15" s="14" t="s">
        <v>7</v>
      </c>
      <c r="R15" s="14" t="s">
        <v>7</v>
      </c>
      <c r="S15" s="14" t="s">
        <v>7</v>
      </c>
      <c r="T15" s="14" t="s">
        <v>7</v>
      </c>
      <c r="U15" s="14" t="s">
        <v>7</v>
      </c>
      <c r="V15" s="14" t="s">
        <v>7</v>
      </c>
      <c r="W15" s="14" t="s">
        <v>7</v>
      </c>
      <c r="X15" s="14" t="s">
        <v>7</v>
      </c>
      <c r="Y15" s="14" t="s">
        <v>7</v>
      </c>
      <c r="Z15" s="14" t="s">
        <v>7</v>
      </c>
      <c r="AA15" s="14" t="s">
        <v>7</v>
      </c>
      <c r="AB15" s="14" t="s">
        <v>5</v>
      </c>
      <c r="AC15" s="14" t="s">
        <v>6</v>
      </c>
      <c r="AD15" s="14" t="s">
        <v>6</v>
      </c>
      <c r="AE15" s="14" t="s">
        <v>7</v>
      </c>
      <c r="AF15" s="14" t="s">
        <v>7</v>
      </c>
      <c r="AG15" s="14" t="s">
        <v>7</v>
      </c>
      <c r="AH15" s="14" t="s">
        <v>7</v>
      </c>
      <c r="AI15" s="14" t="s">
        <v>5</v>
      </c>
      <c r="AJ15" s="14" t="s">
        <v>5</v>
      </c>
      <c r="AK15" s="14" t="s">
        <v>5</v>
      </c>
      <c r="AL15" s="14" t="s">
        <v>7</v>
      </c>
      <c r="AM15" s="14" t="s">
        <v>7</v>
      </c>
      <c r="AN15" s="14" t="s">
        <v>7</v>
      </c>
      <c r="AO15" s="14" t="s">
        <v>6</v>
      </c>
      <c r="AP15" s="14" t="s">
        <v>7</v>
      </c>
      <c r="AQ15" s="14" t="s">
        <v>5</v>
      </c>
      <c r="AR15" s="14" t="s">
        <v>7</v>
      </c>
      <c r="AS15" s="14" t="s">
        <v>5</v>
      </c>
      <c r="AT15" s="14" t="s">
        <v>6</v>
      </c>
    </row>
    <row r="16" spans="1:47" ht="29.25" x14ac:dyDescent="0.25">
      <c r="A16" s="17" t="s">
        <v>23</v>
      </c>
      <c r="B16" s="14" t="s">
        <v>5</v>
      </c>
      <c r="C16" s="14" t="s">
        <v>5</v>
      </c>
      <c r="D16" s="14" t="s">
        <v>5</v>
      </c>
      <c r="E16" s="14" t="s">
        <v>5</v>
      </c>
      <c r="F16" s="14" t="s">
        <v>5</v>
      </c>
      <c r="G16" s="14" t="s">
        <v>5</v>
      </c>
      <c r="H16" s="14" t="s">
        <v>5</v>
      </c>
      <c r="I16" s="14" t="s">
        <v>5</v>
      </c>
      <c r="J16" s="14" t="s">
        <v>5</v>
      </c>
      <c r="K16" s="14" t="s">
        <v>5</v>
      </c>
      <c r="L16" s="14" t="s">
        <v>5</v>
      </c>
      <c r="M16" s="14" t="s">
        <v>5</v>
      </c>
      <c r="N16" s="14" t="s">
        <v>5</v>
      </c>
      <c r="O16" s="14" t="s">
        <v>7</v>
      </c>
      <c r="P16" s="14" t="s">
        <v>7</v>
      </c>
      <c r="Q16" s="14" t="s">
        <v>7</v>
      </c>
      <c r="R16" s="14" t="s">
        <v>7</v>
      </c>
      <c r="S16" s="14" t="s">
        <v>7</v>
      </c>
      <c r="T16" s="14" t="s">
        <v>7</v>
      </c>
      <c r="U16" s="14" t="s">
        <v>7</v>
      </c>
      <c r="V16" s="14" t="s">
        <v>7</v>
      </c>
      <c r="W16" s="14" t="s">
        <v>7</v>
      </c>
      <c r="X16" s="14" t="s">
        <v>7</v>
      </c>
      <c r="Y16" s="14" t="s">
        <v>7</v>
      </c>
      <c r="Z16" s="14" t="s">
        <v>7</v>
      </c>
      <c r="AA16" s="14" t="s">
        <v>7</v>
      </c>
      <c r="AB16" s="14" t="s">
        <v>5</v>
      </c>
      <c r="AC16" s="14" t="s">
        <v>7</v>
      </c>
      <c r="AD16" s="14" t="s">
        <v>5</v>
      </c>
      <c r="AE16" s="14" t="s">
        <v>5</v>
      </c>
      <c r="AF16" s="14" t="s">
        <v>5</v>
      </c>
      <c r="AG16" s="14" t="s">
        <v>5</v>
      </c>
      <c r="AH16" s="14" t="s">
        <v>5</v>
      </c>
      <c r="AI16" s="14" t="s">
        <v>5</v>
      </c>
      <c r="AJ16" s="14" t="s">
        <v>7</v>
      </c>
      <c r="AK16" s="14" t="s">
        <v>5</v>
      </c>
      <c r="AL16" s="14" t="s">
        <v>7</v>
      </c>
      <c r="AM16" s="14" t="s">
        <v>7</v>
      </c>
      <c r="AN16" s="14" t="s">
        <v>5</v>
      </c>
      <c r="AO16" s="14" t="s">
        <v>7</v>
      </c>
      <c r="AP16" s="14" t="s">
        <v>6</v>
      </c>
      <c r="AQ16" s="14" t="s">
        <v>7</v>
      </c>
      <c r="AR16" s="14" t="s">
        <v>7</v>
      </c>
      <c r="AS16" s="14" t="s">
        <v>7</v>
      </c>
      <c r="AT16" s="14" t="s">
        <v>7</v>
      </c>
    </row>
    <row r="17" spans="1:54" x14ac:dyDescent="0.25">
      <c r="A17" s="8" t="s">
        <v>27</v>
      </c>
      <c r="B17" s="9">
        <v>34.67</v>
      </c>
      <c r="C17" s="9">
        <v>18.670000000000002</v>
      </c>
      <c r="D17" s="9">
        <v>8</v>
      </c>
      <c r="E17" s="9">
        <v>8</v>
      </c>
      <c r="F17" s="9">
        <v>8</v>
      </c>
      <c r="G17" s="9">
        <v>8</v>
      </c>
      <c r="H17" s="9">
        <v>13.33</v>
      </c>
      <c r="I17" s="9">
        <v>8</v>
      </c>
      <c r="J17" s="9">
        <v>13.33</v>
      </c>
      <c r="K17" s="9">
        <v>13.33</v>
      </c>
      <c r="L17" s="9">
        <v>13.33</v>
      </c>
      <c r="M17" s="9">
        <v>18.670000000000002</v>
      </c>
      <c r="N17" s="9">
        <v>13.33</v>
      </c>
      <c r="O17" s="9">
        <v>18.670000000000002</v>
      </c>
      <c r="P17" s="9">
        <v>13.33</v>
      </c>
      <c r="Q17" s="9">
        <v>13.33</v>
      </c>
      <c r="R17" s="9">
        <v>18.670000000000002</v>
      </c>
      <c r="S17" s="9">
        <v>13.33</v>
      </c>
      <c r="T17" s="9">
        <v>13.33</v>
      </c>
      <c r="U17" s="9">
        <v>13.33</v>
      </c>
      <c r="V17" s="9">
        <v>13.33</v>
      </c>
      <c r="W17" s="9">
        <v>8</v>
      </c>
      <c r="X17" s="9">
        <v>8</v>
      </c>
      <c r="Y17" s="9">
        <v>8</v>
      </c>
      <c r="Z17" s="9">
        <v>29.33</v>
      </c>
      <c r="AA17" s="9">
        <v>8</v>
      </c>
      <c r="AB17" s="9">
        <v>13.33</v>
      </c>
      <c r="AC17" s="9">
        <v>13.33</v>
      </c>
      <c r="AD17" s="9">
        <v>8</v>
      </c>
      <c r="AE17" s="9">
        <v>16</v>
      </c>
      <c r="AF17" s="9">
        <v>8</v>
      </c>
      <c r="AG17" s="9">
        <v>18.670000000000002</v>
      </c>
      <c r="AH17" s="9">
        <v>24</v>
      </c>
      <c r="AI17" s="9">
        <v>13.33</v>
      </c>
      <c r="AJ17" s="9">
        <v>13.33</v>
      </c>
      <c r="AK17" s="9">
        <v>8</v>
      </c>
      <c r="AL17" s="9">
        <v>18.670000000000002</v>
      </c>
      <c r="AM17" s="9">
        <v>13.33</v>
      </c>
      <c r="AN17" s="9">
        <v>8</v>
      </c>
      <c r="AO17" s="9">
        <v>16</v>
      </c>
      <c r="AP17" s="6">
        <f>SUM(AP18:AP20)*(3)</f>
        <v>36</v>
      </c>
      <c r="AQ17" s="6">
        <f>SUM(AQ18:AQ20)*(3)</f>
        <v>27</v>
      </c>
      <c r="AR17" s="6">
        <f>SUM(AR18:AR20)*(3)</f>
        <v>33</v>
      </c>
      <c r="AS17" s="6">
        <f>SUM(AS18:AS20)*(3)</f>
        <v>27</v>
      </c>
      <c r="AT17" s="6">
        <f>SUM(AT18:AT20)*(3)</f>
        <v>33</v>
      </c>
      <c r="AU17" s="1">
        <f>SUM(AT18:AT20)*(8/3)</f>
        <v>29.333333333333332</v>
      </c>
    </row>
    <row r="18" spans="1:54" x14ac:dyDescent="0.25">
      <c r="A18" s="17" t="s">
        <v>19</v>
      </c>
      <c r="B18" s="14">
        <v>3</v>
      </c>
      <c r="C18" s="14">
        <v>3</v>
      </c>
      <c r="D18" s="14">
        <v>1</v>
      </c>
      <c r="E18" s="14">
        <v>1</v>
      </c>
      <c r="F18" s="14">
        <v>1</v>
      </c>
      <c r="G18" s="14">
        <v>1</v>
      </c>
      <c r="H18" s="14">
        <v>1</v>
      </c>
      <c r="I18" s="14">
        <v>1</v>
      </c>
      <c r="J18" s="14">
        <v>1</v>
      </c>
      <c r="K18" s="14">
        <v>1</v>
      </c>
      <c r="L18" s="14">
        <v>1</v>
      </c>
      <c r="M18" s="14">
        <v>1</v>
      </c>
      <c r="N18" s="14">
        <v>1</v>
      </c>
      <c r="O18" s="14">
        <v>1</v>
      </c>
      <c r="P18" s="14">
        <v>1</v>
      </c>
      <c r="Q18" s="14">
        <v>1</v>
      </c>
      <c r="R18" s="14">
        <v>1</v>
      </c>
      <c r="S18" s="14">
        <v>1</v>
      </c>
      <c r="T18" s="14">
        <v>1</v>
      </c>
      <c r="U18" s="14">
        <v>1</v>
      </c>
      <c r="V18" s="14">
        <v>1</v>
      </c>
      <c r="W18" s="14">
        <v>1</v>
      </c>
      <c r="X18" s="14">
        <v>1</v>
      </c>
      <c r="Y18" s="14">
        <v>1</v>
      </c>
      <c r="Z18" s="14">
        <v>5</v>
      </c>
      <c r="AA18" s="14">
        <v>1</v>
      </c>
      <c r="AB18" s="14">
        <v>1</v>
      </c>
      <c r="AC18" s="14">
        <v>1</v>
      </c>
      <c r="AD18" s="14">
        <v>1</v>
      </c>
      <c r="AE18" s="14">
        <v>1</v>
      </c>
      <c r="AF18" s="14">
        <v>1</v>
      </c>
      <c r="AG18" s="14">
        <v>5</v>
      </c>
      <c r="AH18" s="14">
        <v>5</v>
      </c>
      <c r="AI18" s="14">
        <v>3</v>
      </c>
      <c r="AJ18" s="14">
        <v>1</v>
      </c>
      <c r="AK18" s="14">
        <v>1</v>
      </c>
      <c r="AL18" s="14">
        <v>1</v>
      </c>
      <c r="AM18" s="14">
        <v>1</v>
      </c>
      <c r="AN18" s="14">
        <v>1</v>
      </c>
      <c r="AO18" s="18">
        <f t="shared" ref="AO18:AT18" si="1">IF(AO32&gt;=60,0,IF(AND(AO32&lt;60,AO32&gt;=50),1,IF(AND(AO32&lt;50,AO32&gt;=40),2,IF(AND(AO32&lt;40,AO32&gt;=30),3,IF(AND(AO32&lt;30,AO32&gt;20),4,IF(AO32&lt;=20,5))))))</f>
        <v>5</v>
      </c>
      <c r="AP18" s="18">
        <f t="shared" si="1"/>
        <v>5</v>
      </c>
      <c r="AQ18" s="18">
        <f t="shared" si="1"/>
        <v>3</v>
      </c>
      <c r="AR18" s="18">
        <f t="shared" si="1"/>
        <v>5</v>
      </c>
      <c r="AS18" s="18">
        <f t="shared" si="1"/>
        <v>2</v>
      </c>
      <c r="AT18" s="18">
        <f t="shared" si="1"/>
        <v>4</v>
      </c>
    </row>
    <row r="19" spans="1:54" x14ac:dyDescent="0.25">
      <c r="A19" s="17" t="s">
        <v>29</v>
      </c>
      <c r="B19" s="14">
        <v>5</v>
      </c>
      <c r="C19" s="14">
        <v>1</v>
      </c>
      <c r="D19" s="14">
        <v>1</v>
      </c>
      <c r="E19" s="14">
        <v>1</v>
      </c>
      <c r="F19" s="14">
        <v>1</v>
      </c>
      <c r="G19" s="14">
        <v>1</v>
      </c>
      <c r="H19" s="14">
        <v>3</v>
      </c>
      <c r="I19" s="14">
        <v>1</v>
      </c>
      <c r="J19" s="14">
        <v>3</v>
      </c>
      <c r="K19" s="14">
        <v>1</v>
      </c>
      <c r="L19" s="14">
        <v>3</v>
      </c>
      <c r="M19" s="14">
        <v>5</v>
      </c>
      <c r="N19" s="14">
        <v>3</v>
      </c>
      <c r="O19" s="14">
        <v>5</v>
      </c>
      <c r="P19" s="14">
        <v>3</v>
      </c>
      <c r="Q19" s="14">
        <v>3</v>
      </c>
      <c r="R19" s="14">
        <v>5</v>
      </c>
      <c r="S19" s="14">
        <v>3</v>
      </c>
      <c r="T19" s="14">
        <v>3</v>
      </c>
      <c r="U19" s="14">
        <v>1</v>
      </c>
      <c r="V19" s="14">
        <v>3</v>
      </c>
      <c r="W19" s="14">
        <v>1</v>
      </c>
      <c r="X19" s="14">
        <v>1</v>
      </c>
      <c r="Y19" s="14">
        <v>1</v>
      </c>
      <c r="Z19" s="14">
        <v>5</v>
      </c>
      <c r="AA19" s="14">
        <v>1</v>
      </c>
      <c r="AB19" s="14">
        <v>3</v>
      </c>
      <c r="AC19" s="14">
        <v>1</v>
      </c>
      <c r="AD19" s="14">
        <v>1</v>
      </c>
      <c r="AE19" s="14">
        <v>3</v>
      </c>
      <c r="AF19" s="14">
        <v>1</v>
      </c>
      <c r="AG19" s="14">
        <v>1</v>
      </c>
      <c r="AH19" s="14">
        <v>1</v>
      </c>
      <c r="AI19" s="14">
        <v>1</v>
      </c>
      <c r="AJ19" s="14">
        <v>1</v>
      </c>
      <c r="AK19" s="14">
        <v>1</v>
      </c>
      <c r="AL19" s="14">
        <v>3</v>
      </c>
      <c r="AM19" s="14">
        <v>3</v>
      </c>
      <c r="AN19" s="14">
        <v>1</v>
      </c>
      <c r="AO19" s="19">
        <f t="shared" ref="AO19:AT19" si="2">IF(AND((AO6)&lt;1.1,(AO6)&gt;=0.8),5,IF(AND((AO6)&lt;0.8,(AO6)&gt;=0.5),3,IF((AO6)&lt;0.5,1, IF((AO6)&gt;=1.1,3))))</f>
        <v>5</v>
      </c>
      <c r="AP19" s="19">
        <f t="shared" si="2"/>
        <v>5</v>
      </c>
      <c r="AQ19" s="19">
        <f t="shared" si="2"/>
        <v>3</v>
      </c>
      <c r="AR19" s="19">
        <f t="shared" si="2"/>
        <v>3</v>
      </c>
      <c r="AS19" s="19">
        <f t="shared" si="2"/>
        <v>3</v>
      </c>
      <c r="AT19" s="19">
        <f t="shared" si="2"/>
        <v>3</v>
      </c>
      <c r="AW19">
        <f>IF(AND((AW6)&lt;1.1,(AW6)&gt;=0.8),5,IF(AND((AW6)&lt;0.8,(AW6)&gt;=0.5),3,IF((AW6)&lt;0.5,1, IF((AW6)&gt;=1.1,3))))</f>
        <v>1</v>
      </c>
    </row>
    <row r="20" spans="1:54" x14ac:dyDescent="0.25">
      <c r="A20" s="17" t="s">
        <v>24</v>
      </c>
      <c r="B20" s="14">
        <v>5</v>
      </c>
      <c r="C20" s="14">
        <v>3</v>
      </c>
      <c r="D20" s="14">
        <v>1</v>
      </c>
      <c r="E20" s="14">
        <v>1</v>
      </c>
      <c r="F20" s="14">
        <v>1</v>
      </c>
      <c r="G20" s="14">
        <v>1</v>
      </c>
      <c r="H20" s="14">
        <v>1</v>
      </c>
      <c r="I20" s="14">
        <v>1</v>
      </c>
      <c r="J20" s="14">
        <v>1</v>
      </c>
      <c r="K20" s="14">
        <v>3</v>
      </c>
      <c r="L20" s="14">
        <v>1</v>
      </c>
      <c r="M20" s="14">
        <v>1</v>
      </c>
      <c r="N20" s="14">
        <v>1</v>
      </c>
      <c r="O20" s="14">
        <v>1</v>
      </c>
      <c r="P20" s="14">
        <v>1</v>
      </c>
      <c r="Q20" s="14">
        <v>1</v>
      </c>
      <c r="R20" s="14">
        <v>1</v>
      </c>
      <c r="S20" s="14">
        <v>1</v>
      </c>
      <c r="T20" s="14">
        <v>1</v>
      </c>
      <c r="U20" s="14">
        <v>3</v>
      </c>
      <c r="V20" s="14">
        <v>1</v>
      </c>
      <c r="W20" s="14">
        <v>1</v>
      </c>
      <c r="X20" s="14">
        <v>1</v>
      </c>
      <c r="Y20" s="14">
        <v>1</v>
      </c>
      <c r="Z20" s="14">
        <v>1</v>
      </c>
      <c r="AA20" s="14">
        <v>1</v>
      </c>
      <c r="AB20" s="14">
        <v>1</v>
      </c>
      <c r="AC20" s="14">
        <v>3</v>
      </c>
      <c r="AD20" s="14">
        <v>1</v>
      </c>
      <c r="AE20" s="14">
        <v>2</v>
      </c>
      <c r="AF20" s="14">
        <v>1</v>
      </c>
      <c r="AG20" s="14">
        <v>1</v>
      </c>
      <c r="AH20" s="14">
        <v>3</v>
      </c>
      <c r="AI20" s="14">
        <v>1</v>
      </c>
      <c r="AJ20" s="14">
        <v>3</v>
      </c>
      <c r="AK20" s="14">
        <v>1</v>
      </c>
      <c r="AL20" s="14">
        <v>3</v>
      </c>
      <c r="AM20" s="14">
        <v>1</v>
      </c>
      <c r="AN20" s="14">
        <v>1</v>
      </c>
      <c r="AO20" s="14">
        <v>2</v>
      </c>
      <c r="AP20" s="19">
        <f>IF(AP5&gt;18, 1, IF(AND(AP5&lt;=18,AP5&gt;14), 2, IF(AND(AP5&lt;=14, AP5&gt;10), 3, IF(AND(AP5&lt;=10, AP5&gt;6), 4, IF(AP5&lt;=6, 5)))))</f>
        <v>2</v>
      </c>
      <c r="AQ20" s="19">
        <f>IF(AQ5&gt;18, 1, IF(AND(AQ5&lt;=18,AQ5&gt;14), 2, IF(AND(AQ5&lt;=14, AQ5&gt;10), 3, IF(AND(AQ5&lt;=10, AQ5&gt;6), 4, IF(AQ5&lt;=6, 5)))))</f>
        <v>3</v>
      </c>
      <c r="AR20" s="19">
        <f>IF(AR5&gt;18, 1, IF(AND(AR5&lt;=18,AR5&gt;14), 2, IF(AND(AR5&lt;=14, AR5&gt;10), 3, IF(AND(AR5&lt;=10, AR5&gt;6), 4, IF(AR5&lt;=6, 5)))))</f>
        <v>3</v>
      </c>
      <c r="AS20" s="19">
        <f>IF(AS5&gt;18, 1, IF(AND(AS5&lt;=18,AS5&gt;14), 2, IF(AND(AS5&lt;=14, AS5&gt;10), 3, IF(AND(AS5&lt;=10, AS5&gt;6), 4, IF(AS5&lt;=6, 5)))))</f>
        <v>4</v>
      </c>
      <c r="AT20" s="19">
        <f>IF(AT5&gt;18, 1, IF(AND(AT5&lt;=18,AT5&gt;14), 2, IF(AND(AT5&lt;=14, AT5&gt;10), 3, IF(AND(AT5&lt;=10, AT5&gt;6), 4, IF(AT5&lt;=6, 5)))))</f>
        <v>4</v>
      </c>
      <c r="AU20" t="e">
        <f>IF(AND((AR2)&lt;#REF!,(AR2)&gt;=#REF!),3,IF(AND((AR2)&lt;#REF!,(AR2)&gt;=#REF!),4,IF(AND((AR2)&lt;#REF!,(AR2)&gt;=#REF!),5,IF(AND((AR2)&lt;#REF!,(AR2)&gt;=#REF!),5,IF(AND((AR2)&lt;#REF!,(AR2)&gt;=#REF!),4,IF(AND((AR2)&lt;#REF!,(AR2)&gt;=#REF!),3,0))))))</f>
        <v>#REF!</v>
      </c>
      <c r="AV20" t="e">
        <f>IF(AND((AS2)&lt;#REF!,(AS2)&gt;=#REF!),3,IF(AND((AS2)&lt;#REF!,(AS2)&gt;=#REF!),4,IF(AND((AS2)&lt;#REF!,(AS2)&gt;=#REF!),5,IF(AND((AS2)&lt;#REF!,(AS2)&gt;=#REF!),5,IF(AND((AS2)&lt;#REF!,(AS2)&gt;=#REF!),4,IF(AND((AS2)&lt;#REF!,(AS2)&gt;=#REF!),3,0))))))</f>
        <v>#REF!</v>
      </c>
      <c r="AW20" t="e">
        <f>IF(AND((AT2)&lt;#REF!,(AT2)&gt;=#REF!),3,IF(AND((AT2)&lt;#REF!,(AT2)&gt;=#REF!),4,IF(AND((AT2)&lt;#REF!,(AT2)&gt;=#REF!),5,IF(AND((AT2)&lt;#REF!,(AT2)&gt;=#REF!),5,IF(AND((AT2)&lt;#REF!,(AT2)&gt;=#REF!),4,IF(AND((AT2)&lt;#REF!,(AT2)&gt;=#REF!),3,0))))))</f>
        <v>#REF!</v>
      </c>
    </row>
    <row r="21" spans="1:54" x14ac:dyDescent="0.25">
      <c r="A21" s="17" t="s">
        <v>8</v>
      </c>
      <c r="B21" s="14">
        <v>18</v>
      </c>
      <c r="C21" s="14">
        <v>18</v>
      </c>
      <c r="D21" s="14">
        <v>18</v>
      </c>
      <c r="E21" s="14">
        <v>9</v>
      </c>
      <c r="F21" s="14">
        <v>9</v>
      </c>
      <c r="G21" s="14">
        <v>9</v>
      </c>
      <c r="H21" s="14">
        <v>9</v>
      </c>
      <c r="I21" s="14">
        <v>9</v>
      </c>
      <c r="J21" s="14">
        <v>9</v>
      </c>
      <c r="K21" s="14">
        <v>9</v>
      </c>
      <c r="L21" s="14">
        <v>18</v>
      </c>
      <c r="M21" s="14">
        <v>18</v>
      </c>
      <c r="N21" s="14">
        <v>18</v>
      </c>
      <c r="O21" s="14">
        <v>30</v>
      </c>
      <c r="P21" s="14">
        <v>30</v>
      </c>
      <c r="Q21" s="14">
        <v>30</v>
      </c>
      <c r="R21" s="14">
        <v>30</v>
      </c>
      <c r="S21" s="14">
        <v>30</v>
      </c>
      <c r="T21" s="14">
        <v>30</v>
      </c>
      <c r="U21" s="14">
        <v>30</v>
      </c>
      <c r="V21" s="14">
        <v>30</v>
      </c>
      <c r="W21" s="14">
        <v>20</v>
      </c>
      <c r="X21" s="14">
        <v>20</v>
      </c>
      <c r="Y21" s="14">
        <v>20</v>
      </c>
      <c r="Z21" s="14">
        <v>26</v>
      </c>
      <c r="AA21" s="14">
        <v>20</v>
      </c>
      <c r="AB21" s="14">
        <v>12</v>
      </c>
      <c r="AC21" s="14">
        <v>10</v>
      </c>
      <c r="AD21" s="14">
        <v>12</v>
      </c>
      <c r="AE21" s="14">
        <v>16</v>
      </c>
      <c r="AF21" s="14">
        <v>24</v>
      </c>
      <c r="AG21" s="14">
        <v>16</v>
      </c>
      <c r="AH21" s="14">
        <v>16</v>
      </c>
      <c r="AI21" s="14">
        <v>12</v>
      </c>
      <c r="AJ21" s="14">
        <v>16</v>
      </c>
      <c r="AK21" s="14">
        <v>22</v>
      </c>
      <c r="AL21" s="14">
        <v>20</v>
      </c>
      <c r="AM21" s="14">
        <v>20</v>
      </c>
      <c r="AN21" s="14">
        <v>16</v>
      </c>
      <c r="AO21" s="14">
        <v>30</v>
      </c>
      <c r="AP21" s="14">
        <f>2*(AP22+AP23+AP24)</f>
        <v>0</v>
      </c>
      <c r="AQ21" s="14">
        <f>2*(AQ22+AQ23+AQ24)</f>
        <v>22</v>
      </c>
      <c r="AR21" s="14">
        <f>2*(AR22+AR23+AR24)</f>
        <v>20</v>
      </c>
      <c r="AS21" s="14">
        <f>2*(AS22+AS23+AS24)</f>
        <v>26</v>
      </c>
      <c r="AT21" s="14">
        <f>2*(AT22+AT23+AT24)</f>
        <v>30</v>
      </c>
    </row>
    <row r="22" spans="1:54" x14ac:dyDescent="0.25">
      <c r="A22" s="17" t="s">
        <v>30</v>
      </c>
      <c r="B22" s="14" t="s">
        <v>3</v>
      </c>
      <c r="C22" s="14" t="s">
        <v>3</v>
      </c>
      <c r="D22" s="14" t="s">
        <v>3</v>
      </c>
      <c r="E22" s="14" t="s">
        <v>3</v>
      </c>
      <c r="F22" s="14" t="s">
        <v>3</v>
      </c>
      <c r="G22" s="14" t="s">
        <v>3</v>
      </c>
      <c r="H22" s="14" t="s">
        <v>3</v>
      </c>
      <c r="I22" s="14" t="s">
        <v>3</v>
      </c>
      <c r="J22" s="14" t="s">
        <v>3</v>
      </c>
      <c r="K22" s="14" t="s">
        <v>3</v>
      </c>
      <c r="L22" s="14" t="s">
        <v>3</v>
      </c>
      <c r="M22" s="14" t="s">
        <v>3</v>
      </c>
      <c r="N22" s="14" t="s">
        <v>3</v>
      </c>
      <c r="O22" s="14" t="s">
        <v>3</v>
      </c>
      <c r="P22" s="14" t="s">
        <v>3</v>
      </c>
      <c r="Q22" s="14" t="s">
        <v>3</v>
      </c>
      <c r="R22" s="14" t="s">
        <v>3</v>
      </c>
      <c r="S22" s="14" t="s">
        <v>3</v>
      </c>
      <c r="T22" s="14" t="s">
        <v>3</v>
      </c>
      <c r="U22" s="14" t="s">
        <v>3</v>
      </c>
      <c r="V22" s="14" t="s">
        <v>3</v>
      </c>
      <c r="W22" s="14">
        <v>0</v>
      </c>
      <c r="X22" s="14">
        <v>0</v>
      </c>
      <c r="Y22" s="14">
        <v>0</v>
      </c>
      <c r="Z22" s="14">
        <v>3</v>
      </c>
      <c r="AA22" s="14">
        <v>0</v>
      </c>
      <c r="AB22" s="14">
        <v>0</v>
      </c>
      <c r="AC22" s="14">
        <v>0</v>
      </c>
      <c r="AD22" s="14">
        <v>3</v>
      </c>
      <c r="AE22" s="14">
        <v>0</v>
      </c>
      <c r="AF22" s="14" t="s">
        <v>3</v>
      </c>
      <c r="AG22" s="14">
        <v>0</v>
      </c>
      <c r="AH22" s="14">
        <v>0</v>
      </c>
      <c r="AI22" s="14">
        <v>0</v>
      </c>
      <c r="AJ22" s="14">
        <v>0</v>
      </c>
      <c r="AK22" s="14">
        <v>5</v>
      </c>
      <c r="AL22" s="14">
        <v>0</v>
      </c>
      <c r="AM22" s="14">
        <v>0</v>
      </c>
      <c r="AN22" s="14">
        <v>0</v>
      </c>
      <c r="AO22" s="14">
        <f t="shared" ref="AO22:AT22" si="3">IF(AND(AO12&lt;=40,AO12&gt;=0),0,IF(AND(AO12&lt;=60,AO12&gt;=41),3,IF(AND(AO12&lt;=100,AO12&gt;=61),5)))</f>
        <v>3</v>
      </c>
      <c r="AP22" s="14">
        <f t="shared" si="3"/>
        <v>0</v>
      </c>
      <c r="AQ22" s="14">
        <f t="shared" si="3"/>
        <v>3</v>
      </c>
      <c r="AR22" s="14">
        <f t="shared" si="3"/>
        <v>5</v>
      </c>
      <c r="AS22" s="14">
        <f t="shared" si="3"/>
        <v>5</v>
      </c>
      <c r="AT22" s="14">
        <f t="shared" si="3"/>
        <v>5</v>
      </c>
      <c r="BB22" s="5"/>
    </row>
    <row r="23" spans="1:54" x14ac:dyDescent="0.25">
      <c r="A23" s="17" t="s">
        <v>31</v>
      </c>
      <c r="B23" s="14">
        <v>3</v>
      </c>
      <c r="C23" s="14">
        <v>3</v>
      </c>
      <c r="D23" s="14">
        <v>3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3</v>
      </c>
      <c r="M23" s="14">
        <v>3</v>
      </c>
      <c r="N23" s="14">
        <v>3</v>
      </c>
      <c r="O23" s="14">
        <v>5</v>
      </c>
      <c r="P23" s="14">
        <v>5</v>
      </c>
      <c r="Q23" s="14">
        <v>5</v>
      </c>
      <c r="R23" s="14">
        <v>5</v>
      </c>
      <c r="S23" s="14">
        <v>5</v>
      </c>
      <c r="T23" s="14">
        <v>5</v>
      </c>
      <c r="U23" s="14">
        <v>5</v>
      </c>
      <c r="V23" s="14">
        <v>5</v>
      </c>
      <c r="W23" s="14">
        <v>5</v>
      </c>
      <c r="X23" s="14">
        <v>5</v>
      </c>
      <c r="Y23" s="14">
        <v>5</v>
      </c>
      <c r="Z23" s="14">
        <v>5</v>
      </c>
      <c r="AA23" s="14">
        <v>5</v>
      </c>
      <c r="AB23" s="14">
        <v>3</v>
      </c>
      <c r="AC23" s="14">
        <v>0</v>
      </c>
      <c r="AD23" s="14">
        <v>0</v>
      </c>
      <c r="AE23" s="14">
        <v>5</v>
      </c>
      <c r="AF23" s="14">
        <v>5</v>
      </c>
      <c r="AG23" s="14">
        <v>5</v>
      </c>
      <c r="AH23" s="14">
        <v>5</v>
      </c>
      <c r="AI23" s="14">
        <v>3</v>
      </c>
      <c r="AJ23" s="14">
        <v>3</v>
      </c>
      <c r="AK23" s="14">
        <v>3</v>
      </c>
      <c r="AL23" s="14">
        <v>5</v>
      </c>
      <c r="AM23" s="14">
        <v>5</v>
      </c>
      <c r="AN23" s="14">
        <v>5</v>
      </c>
      <c r="AO23" s="14">
        <f t="shared" ref="AO23:AT23" si="4">IF(AO15="-",5,IF(AO15="=",3,0))</f>
        <v>5</v>
      </c>
      <c r="AP23" s="14">
        <f t="shared" si="4"/>
        <v>0</v>
      </c>
      <c r="AQ23" s="14">
        <f t="shared" si="4"/>
        <v>3</v>
      </c>
      <c r="AR23" s="14">
        <f t="shared" si="4"/>
        <v>0</v>
      </c>
      <c r="AS23" s="14">
        <f t="shared" si="4"/>
        <v>3</v>
      </c>
      <c r="AT23" s="14">
        <f t="shared" si="4"/>
        <v>5</v>
      </c>
    </row>
    <row r="24" spans="1:54" x14ac:dyDescent="0.25">
      <c r="A24" s="17" t="s">
        <v>32</v>
      </c>
      <c r="B24" s="14">
        <v>3</v>
      </c>
      <c r="C24" s="14">
        <v>3</v>
      </c>
      <c r="D24" s="14">
        <v>3</v>
      </c>
      <c r="E24" s="14">
        <v>3</v>
      </c>
      <c r="F24" s="14">
        <v>3</v>
      </c>
      <c r="G24" s="14">
        <v>3</v>
      </c>
      <c r="H24" s="14">
        <v>3</v>
      </c>
      <c r="I24" s="14">
        <v>3</v>
      </c>
      <c r="J24" s="14">
        <v>3</v>
      </c>
      <c r="K24" s="14">
        <v>3</v>
      </c>
      <c r="L24" s="14">
        <v>3</v>
      </c>
      <c r="M24" s="14">
        <v>3</v>
      </c>
      <c r="N24" s="14">
        <v>3</v>
      </c>
      <c r="O24" s="14">
        <v>5</v>
      </c>
      <c r="P24" s="14">
        <v>5</v>
      </c>
      <c r="Q24" s="14">
        <v>5</v>
      </c>
      <c r="R24" s="14">
        <v>5</v>
      </c>
      <c r="S24" s="14">
        <v>5</v>
      </c>
      <c r="T24" s="14">
        <v>5</v>
      </c>
      <c r="U24" s="14">
        <v>5</v>
      </c>
      <c r="V24" s="14">
        <v>5</v>
      </c>
      <c r="W24" s="14">
        <v>5</v>
      </c>
      <c r="X24" s="14">
        <v>5</v>
      </c>
      <c r="Y24" s="14">
        <v>5</v>
      </c>
      <c r="Z24" s="14">
        <v>5</v>
      </c>
      <c r="AA24" s="14">
        <v>5</v>
      </c>
      <c r="AB24" s="14">
        <v>3</v>
      </c>
      <c r="AC24" s="14">
        <v>5</v>
      </c>
      <c r="AD24" s="14">
        <v>3</v>
      </c>
      <c r="AE24" s="14">
        <v>3</v>
      </c>
      <c r="AF24" s="14">
        <v>3</v>
      </c>
      <c r="AG24" s="14">
        <v>3</v>
      </c>
      <c r="AH24" s="14">
        <v>3</v>
      </c>
      <c r="AI24" s="14">
        <v>3</v>
      </c>
      <c r="AJ24" s="14">
        <v>5</v>
      </c>
      <c r="AK24" s="14">
        <v>3</v>
      </c>
      <c r="AL24" s="14">
        <v>5</v>
      </c>
      <c r="AM24" s="14">
        <v>5</v>
      </c>
      <c r="AN24" s="14">
        <v>3</v>
      </c>
      <c r="AO24" s="14">
        <f t="shared" ref="AO24:AT24" si="5">IF(AO16="+", 5, IF(AO16="=", 3, 0))</f>
        <v>5</v>
      </c>
      <c r="AP24" s="14">
        <f t="shared" si="5"/>
        <v>0</v>
      </c>
      <c r="AQ24" s="14">
        <f t="shared" si="5"/>
        <v>5</v>
      </c>
      <c r="AR24" s="14">
        <f t="shared" si="5"/>
        <v>5</v>
      </c>
      <c r="AS24" s="14">
        <f t="shared" si="5"/>
        <v>5</v>
      </c>
      <c r="AT24" s="14">
        <f t="shared" si="5"/>
        <v>5</v>
      </c>
    </row>
    <row r="25" spans="1:54" x14ac:dyDescent="0.25">
      <c r="A25" s="17" t="s">
        <v>9</v>
      </c>
      <c r="B25" s="14">
        <v>10</v>
      </c>
      <c r="C25" s="14">
        <v>10</v>
      </c>
      <c r="D25" s="14">
        <v>10</v>
      </c>
      <c r="E25" s="14">
        <v>10</v>
      </c>
      <c r="F25" s="14">
        <v>10</v>
      </c>
      <c r="G25" s="14">
        <v>10</v>
      </c>
      <c r="H25" s="14">
        <v>10</v>
      </c>
      <c r="I25" s="14">
        <v>10</v>
      </c>
      <c r="J25" s="14">
        <v>10</v>
      </c>
      <c r="K25" s="14">
        <v>10</v>
      </c>
      <c r="L25" s="14">
        <v>10</v>
      </c>
      <c r="M25" s="14">
        <v>20</v>
      </c>
      <c r="N25" s="14">
        <v>20</v>
      </c>
      <c r="O25" s="14">
        <v>10</v>
      </c>
      <c r="P25" s="14">
        <v>20</v>
      </c>
      <c r="Q25" s="14">
        <v>10</v>
      </c>
      <c r="R25" s="14">
        <v>10</v>
      </c>
      <c r="S25" s="14">
        <v>10</v>
      </c>
      <c r="T25" s="14">
        <v>10</v>
      </c>
      <c r="U25" s="14">
        <v>10</v>
      </c>
      <c r="V25" s="14">
        <v>10</v>
      </c>
      <c r="W25" s="14">
        <v>10</v>
      </c>
      <c r="X25" s="14">
        <v>10</v>
      </c>
      <c r="Y25" s="14">
        <v>0</v>
      </c>
      <c r="Z25" s="14">
        <v>10</v>
      </c>
      <c r="AA25" s="14">
        <v>10</v>
      </c>
      <c r="AB25" s="14">
        <v>10</v>
      </c>
      <c r="AC25" s="14">
        <v>20</v>
      </c>
      <c r="AD25" s="14">
        <v>10</v>
      </c>
      <c r="AE25" s="14">
        <v>10</v>
      </c>
      <c r="AF25" s="14">
        <v>10</v>
      </c>
      <c r="AG25" s="14">
        <v>10</v>
      </c>
      <c r="AH25" s="14">
        <v>10</v>
      </c>
      <c r="AI25" s="14">
        <v>10</v>
      </c>
      <c r="AJ25" s="14">
        <v>20</v>
      </c>
      <c r="AK25" s="14">
        <v>0</v>
      </c>
      <c r="AL25" s="14">
        <v>20</v>
      </c>
      <c r="AM25" s="14">
        <v>20</v>
      </c>
      <c r="AN25" s="14">
        <v>10</v>
      </c>
      <c r="AO25" s="14">
        <f t="shared" ref="AO25:AT25" si="6">SUM(AO26:AO27)*2</f>
        <v>20</v>
      </c>
      <c r="AP25" s="14">
        <f t="shared" si="6"/>
        <v>0</v>
      </c>
      <c r="AQ25" s="14">
        <f t="shared" si="6"/>
        <v>20</v>
      </c>
      <c r="AR25" s="14">
        <f t="shared" si="6"/>
        <v>16</v>
      </c>
      <c r="AS25" s="14">
        <f t="shared" si="6"/>
        <v>20</v>
      </c>
      <c r="AT25" s="14">
        <f t="shared" si="6"/>
        <v>20</v>
      </c>
    </row>
    <row r="26" spans="1:54" ht="29.25" x14ac:dyDescent="0.25">
      <c r="A26" s="17" t="s">
        <v>33</v>
      </c>
      <c r="B26" s="14">
        <v>5</v>
      </c>
      <c r="C26" s="14">
        <v>5</v>
      </c>
      <c r="D26" s="14">
        <v>5</v>
      </c>
      <c r="E26" s="14">
        <v>5</v>
      </c>
      <c r="F26" s="14">
        <v>5</v>
      </c>
      <c r="G26" s="14">
        <v>5</v>
      </c>
      <c r="H26" s="14">
        <v>5</v>
      </c>
      <c r="I26" s="14">
        <v>5</v>
      </c>
      <c r="J26" s="14">
        <v>5</v>
      </c>
      <c r="K26" s="14">
        <v>5</v>
      </c>
      <c r="L26" s="14">
        <v>5</v>
      </c>
      <c r="M26" s="14">
        <v>5</v>
      </c>
      <c r="N26" s="14">
        <v>5</v>
      </c>
      <c r="O26" s="14">
        <v>5</v>
      </c>
      <c r="P26" s="14">
        <v>5</v>
      </c>
      <c r="Q26" s="14">
        <v>5</v>
      </c>
      <c r="R26" s="14">
        <v>5</v>
      </c>
      <c r="S26" s="14">
        <v>5</v>
      </c>
      <c r="T26" s="14">
        <v>5</v>
      </c>
      <c r="U26" s="14">
        <v>5</v>
      </c>
      <c r="V26" s="14">
        <v>5</v>
      </c>
      <c r="W26" s="14">
        <v>5</v>
      </c>
      <c r="X26" s="14">
        <v>5</v>
      </c>
      <c r="Y26" s="14">
        <v>0</v>
      </c>
      <c r="Z26" s="14">
        <v>5</v>
      </c>
      <c r="AA26" s="14">
        <v>5</v>
      </c>
      <c r="AB26" s="14">
        <v>5</v>
      </c>
      <c r="AC26" s="14">
        <v>5</v>
      </c>
      <c r="AD26" s="14">
        <v>5</v>
      </c>
      <c r="AE26" s="14">
        <v>5</v>
      </c>
      <c r="AF26" s="14">
        <v>0</v>
      </c>
      <c r="AG26" s="14">
        <v>5</v>
      </c>
      <c r="AH26" s="14">
        <v>5</v>
      </c>
      <c r="AI26" s="14">
        <v>5</v>
      </c>
      <c r="AJ26" s="14">
        <v>5</v>
      </c>
      <c r="AK26" s="14">
        <v>0</v>
      </c>
      <c r="AL26" s="14">
        <v>5</v>
      </c>
      <c r="AM26" s="14">
        <v>5</v>
      </c>
      <c r="AN26" s="14">
        <v>5</v>
      </c>
      <c r="AO26" s="14">
        <f t="shared" ref="AO26:AT26" si="7">IF(AO14&gt;=1,5,0)</f>
        <v>5</v>
      </c>
      <c r="AP26" s="14">
        <f t="shared" si="7"/>
        <v>0</v>
      </c>
      <c r="AQ26" s="14">
        <f t="shared" si="7"/>
        <v>5</v>
      </c>
      <c r="AR26" s="14">
        <f t="shared" si="7"/>
        <v>5</v>
      </c>
      <c r="AS26" s="14">
        <f t="shared" si="7"/>
        <v>5</v>
      </c>
      <c r="AT26" s="14">
        <f t="shared" si="7"/>
        <v>5</v>
      </c>
    </row>
    <row r="27" spans="1:54" ht="29.25" x14ac:dyDescent="0.25">
      <c r="A27" s="17" t="s">
        <v>10</v>
      </c>
      <c r="B27" s="14">
        <v>0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5</v>
      </c>
      <c r="N27" s="14">
        <v>5</v>
      </c>
      <c r="O27" s="14">
        <v>0</v>
      </c>
      <c r="P27" s="14">
        <v>5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5</v>
      </c>
      <c r="AD27" s="14">
        <v>0</v>
      </c>
      <c r="AE27" s="14">
        <v>0</v>
      </c>
      <c r="AF27" s="14">
        <v>5</v>
      </c>
      <c r="AG27" s="14">
        <v>0</v>
      </c>
      <c r="AH27" s="14">
        <v>0</v>
      </c>
      <c r="AI27" s="14">
        <v>0</v>
      </c>
      <c r="AJ27" s="14">
        <v>5</v>
      </c>
      <c r="AK27" s="14">
        <v>0</v>
      </c>
      <c r="AL27" s="14">
        <v>5</v>
      </c>
      <c r="AM27" s="14">
        <v>5</v>
      </c>
      <c r="AN27" s="14">
        <v>0</v>
      </c>
      <c r="AO27" s="14">
        <f t="shared" ref="AO27:AT27" si="8">IFERROR(IF(AO11/AO10&gt;=1,5,IF(AND(AO11/AO10&lt;1,AO11/AO10&gt;=0.75),4,IF(AND(AO11/AO10&lt;0.75,AO11/AO10&gt;=0.5),3,IF(AND(AO11/AO10&lt;=0.5,AO11/AO10&gt;0.25),2,IF(AND(AO11/AO10&lt;=0.25,AO11/AO10&gt;0),1,IF(AO11/AO10=0,0)))))), 0)</f>
        <v>5</v>
      </c>
      <c r="AP27" s="14">
        <f t="shared" si="8"/>
        <v>0</v>
      </c>
      <c r="AQ27" s="14">
        <f t="shared" si="8"/>
        <v>5</v>
      </c>
      <c r="AR27" s="14">
        <f t="shared" si="8"/>
        <v>3</v>
      </c>
      <c r="AS27" s="14">
        <f t="shared" si="8"/>
        <v>5</v>
      </c>
      <c r="AT27" s="14">
        <f t="shared" si="8"/>
        <v>5</v>
      </c>
    </row>
    <row r="28" spans="1:54" x14ac:dyDescent="0.25">
      <c r="A28" s="17" t="s">
        <v>36</v>
      </c>
      <c r="B28" s="14">
        <v>6</v>
      </c>
      <c r="C28" s="14">
        <v>10</v>
      </c>
      <c r="D28" s="14">
        <v>10</v>
      </c>
      <c r="E28" s="14">
        <v>10</v>
      </c>
      <c r="F28" s="14">
        <v>10</v>
      </c>
      <c r="G28" s="14">
        <v>10</v>
      </c>
      <c r="H28" s="14">
        <v>10</v>
      </c>
      <c r="I28" s="14">
        <v>10</v>
      </c>
      <c r="J28" s="14">
        <v>10</v>
      </c>
      <c r="K28" s="14">
        <v>10</v>
      </c>
      <c r="L28" s="14">
        <v>10</v>
      </c>
      <c r="M28" s="14">
        <v>10</v>
      </c>
      <c r="N28" s="14">
        <v>10</v>
      </c>
      <c r="O28" s="14">
        <v>10</v>
      </c>
      <c r="P28" s="14">
        <v>10</v>
      </c>
      <c r="Q28" s="14">
        <v>10</v>
      </c>
      <c r="R28" s="14">
        <v>10</v>
      </c>
      <c r="S28" s="14">
        <v>10</v>
      </c>
      <c r="T28" s="14">
        <v>10</v>
      </c>
      <c r="U28" s="14">
        <v>10</v>
      </c>
      <c r="V28" s="14">
        <v>10</v>
      </c>
      <c r="W28" s="14">
        <v>10</v>
      </c>
      <c r="X28" s="14">
        <v>10</v>
      </c>
      <c r="Y28" s="14">
        <v>10</v>
      </c>
      <c r="Z28" s="14">
        <v>10</v>
      </c>
      <c r="AA28" s="14">
        <v>10</v>
      </c>
      <c r="AB28" s="14">
        <v>10</v>
      </c>
      <c r="AC28" s="14">
        <v>10</v>
      </c>
      <c r="AD28" s="14">
        <v>10</v>
      </c>
      <c r="AE28" s="14">
        <v>10</v>
      </c>
      <c r="AF28" s="14">
        <v>10</v>
      </c>
      <c r="AG28" s="14">
        <v>10</v>
      </c>
      <c r="AH28" s="14">
        <v>10</v>
      </c>
      <c r="AI28" s="14">
        <v>10</v>
      </c>
      <c r="AJ28" s="14">
        <v>10</v>
      </c>
      <c r="AK28" s="14">
        <v>10</v>
      </c>
      <c r="AL28" s="14">
        <v>10</v>
      </c>
      <c r="AM28" s="14">
        <v>10</v>
      </c>
      <c r="AN28" s="14">
        <v>10</v>
      </c>
      <c r="AO28" s="14">
        <v>10</v>
      </c>
      <c r="AP28" s="14">
        <f>AP29</f>
        <v>1</v>
      </c>
      <c r="AQ28" s="14">
        <f>AQ29</f>
        <v>1</v>
      </c>
      <c r="AR28" s="14">
        <f>AR29</f>
        <v>1</v>
      </c>
      <c r="AS28" s="14">
        <f>AS29</f>
        <v>5</v>
      </c>
      <c r="AT28" s="14">
        <f>AT29</f>
        <v>3</v>
      </c>
    </row>
    <row r="29" spans="1:54" x14ac:dyDescent="0.25">
      <c r="A29" s="17" t="s">
        <v>34</v>
      </c>
      <c r="B29" s="14">
        <v>1</v>
      </c>
      <c r="C29" s="14">
        <v>5</v>
      </c>
      <c r="D29" s="14">
        <v>5</v>
      </c>
      <c r="E29" s="14">
        <v>5</v>
      </c>
      <c r="F29" s="14">
        <v>5</v>
      </c>
      <c r="G29" s="14">
        <v>5</v>
      </c>
      <c r="H29" s="14">
        <v>5</v>
      </c>
      <c r="I29" s="14">
        <v>5</v>
      </c>
      <c r="J29" s="14">
        <v>5</v>
      </c>
      <c r="K29" s="14">
        <v>5</v>
      </c>
      <c r="L29" s="14">
        <v>5</v>
      </c>
      <c r="M29" s="14">
        <v>5</v>
      </c>
      <c r="N29" s="14">
        <v>5</v>
      </c>
      <c r="O29" s="14">
        <v>5</v>
      </c>
      <c r="P29" s="14">
        <v>5</v>
      </c>
      <c r="Q29" s="14">
        <v>5</v>
      </c>
      <c r="R29" s="14">
        <v>5</v>
      </c>
      <c r="S29" s="14">
        <v>5</v>
      </c>
      <c r="T29" s="14">
        <v>5</v>
      </c>
      <c r="U29" s="14">
        <v>5</v>
      </c>
      <c r="V29" s="14">
        <v>5</v>
      </c>
      <c r="W29" s="14">
        <v>5</v>
      </c>
      <c r="X29" s="14">
        <v>5</v>
      </c>
      <c r="Y29" s="14">
        <v>5</v>
      </c>
      <c r="Z29" s="14">
        <v>5</v>
      </c>
      <c r="AA29" s="14">
        <v>5</v>
      </c>
      <c r="AB29" s="14">
        <v>5</v>
      </c>
      <c r="AC29" s="14">
        <v>5</v>
      </c>
      <c r="AD29" s="14">
        <v>5</v>
      </c>
      <c r="AE29" s="14">
        <v>5</v>
      </c>
      <c r="AF29" s="14">
        <v>5</v>
      </c>
      <c r="AG29" s="14">
        <v>5</v>
      </c>
      <c r="AH29" s="14">
        <v>5</v>
      </c>
      <c r="AI29" s="14">
        <v>5</v>
      </c>
      <c r="AJ29" s="14">
        <v>5</v>
      </c>
      <c r="AK29" s="14">
        <v>5</v>
      </c>
      <c r="AL29" s="14">
        <v>5</v>
      </c>
      <c r="AM29" s="14">
        <v>5</v>
      </c>
      <c r="AN29" s="14">
        <v>5</v>
      </c>
      <c r="AO29" s="14">
        <v>5</v>
      </c>
      <c r="AP29" s="14">
        <f>IF(AP9=0, 5, IF(AP9=1, 3, IF(AP9&gt;1, 1)))</f>
        <v>1</v>
      </c>
      <c r="AQ29" s="14">
        <f>IF(AQ9=0, 5, IF(AQ9=1, 3, IF(AQ9&gt;1, 1)))</f>
        <v>1</v>
      </c>
      <c r="AR29" s="14">
        <f>IF(AR9=0, 5, IF(AR9=1, 3, IF(AR9&gt;1, 1)))</f>
        <v>1</v>
      </c>
      <c r="AS29" s="14">
        <f>IF(AS9=0, 5, IF(AS9=1, 3, IF(AS9&gt;1, 1)))</f>
        <v>5</v>
      </c>
      <c r="AT29" s="14">
        <f>IF(AT9=0, 5, IF(AT9=1, 3, IF(AT9&gt;1, 1)))</f>
        <v>3</v>
      </c>
    </row>
    <row r="30" spans="1:54" x14ac:dyDescent="0.25">
      <c r="A30" s="17" t="s">
        <v>25</v>
      </c>
      <c r="B30" s="14">
        <v>69</v>
      </c>
      <c r="C30" s="14">
        <v>57</v>
      </c>
      <c r="D30" s="14">
        <v>46</v>
      </c>
      <c r="E30" s="14">
        <v>37</v>
      </c>
      <c r="F30" s="14">
        <v>37</v>
      </c>
      <c r="G30" s="14">
        <v>37</v>
      </c>
      <c r="H30" s="14">
        <v>42</v>
      </c>
      <c r="I30" s="14">
        <v>37</v>
      </c>
      <c r="J30" s="14">
        <v>42</v>
      </c>
      <c r="K30" s="14">
        <v>42</v>
      </c>
      <c r="L30" s="14">
        <v>51</v>
      </c>
      <c r="M30" s="14">
        <v>67</v>
      </c>
      <c r="N30" s="14">
        <v>61</v>
      </c>
      <c r="O30" s="14">
        <v>69</v>
      </c>
      <c r="P30" s="14">
        <v>73</v>
      </c>
      <c r="Q30" s="14">
        <v>63</v>
      </c>
      <c r="R30" s="14">
        <v>69</v>
      </c>
      <c r="S30" s="14">
        <v>63</v>
      </c>
      <c r="T30" s="14">
        <v>63</v>
      </c>
      <c r="U30" s="14">
        <v>63</v>
      </c>
      <c r="V30" s="14">
        <v>63</v>
      </c>
      <c r="W30" s="14">
        <v>48</v>
      </c>
      <c r="X30" s="14">
        <v>48</v>
      </c>
      <c r="Y30" s="14">
        <v>38</v>
      </c>
      <c r="Z30" s="14">
        <v>75</v>
      </c>
      <c r="AA30" s="14">
        <v>48</v>
      </c>
      <c r="AB30" s="14">
        <v>45</v>
      </c>
      <c r="AC30" s="14">
        <v>53</v>
      </c>
      <c r="AD30" s="14">
        <v>40</v>
      </c>
      <c r="AE30" s="14">
        <v>52</v>
      </c>
      <c r="AF30" s="14">
        <v>52</v>
      </c>
      <c r="AG30" s="14">
        <v>55</v>
      </c>
      <c r="AH30" s="14">
        <v>60</v>
      </c>
      <c r="AI30" s="14">
        <v>45</v>
      </c>
      <c r="AJ30" s="14">
        <v>59</v>
      </c>
      <c r="AK30" s="14">
        <v>40</v>
      </c>
      <c r="AL30" s="14">
        <v>69</v>
      </c>
      <c r="AM30" s="14">
        <v>63</v>
      </c>
      <c r="AN30" s="14">
        <v>44</v>
      </c>
      <c r="AO30" s="14">
        <v>76</v>
      </c>
      <c r="AP30" s="14">
        <f>SUM(AP17,  AP21,  AP25,  AP28)</f>
        <v>37</v>
      </c>
      <c r="AQ30" s="14">
        <f>SUM(AQ17,  AQ21,  AQ25,  AQ28)</f>
        <v>70</v>
      </c>
      <c r="AR30" s="14">
        <f>SUM(AR17,  AR21,  AR25,  AR28)</f>
        <v>70</v>
      </c>
      <c r="AS30" s="14">
        <f>SUM(AS17,  AS21,  AS25,  AS28)</f>
        <v>78</v>
      </c>
      <c r="AT30" s="14">
        <f>SUM(AT17,  AT21,  AT25,  AT28)</f>
        <v>86</v>
      </c>
    </row>
    <row r="31" spans="1:54" ht="30" x14ac:dyDescent="0.25">
      <c r="A31" s="7" t="s">
        <v>38</v>
      </c>
      <c r="B31" s="10" t="s">
        <v>11</v>
      </c>
      <c r="C31" s="10" t="s">
        <v>11</v>
      </c>
      <c r="D31" s="11" t="s">
        <v>12</v>
      </c>
      <c r="E31" s="11" t="s">
        <v>12</v>
      </c>
      <c r="F31" s="11" t="s">
        <v>12</v>
      </c>
      <c r="G31" s="11" t="s">
        <v>12</v>
      </c>
      <c r="H31" s="11" t="s">
        <v>12</v>
      </c>
      <c r="I31" s="11" t="s">
        <v>12</v>
      </c>
      <c r="J31" s="11" t="s">
        <v>12</v>
      </c>
      <c r="K31" s="11" t="s">
        <v>12</v>
      </c>
      <c r="L31" s="10" t="s">
        <v>11</v>
      </c>
      <c r="M31" s="10" t="s">
        <v>11</v>
      </c>
      <c r="N31" s="10" t="s">
        <v>11</v>
      </c>
      <c r="O31" s="10" t="s">
        <v>11</v>
      </c>
      <c r="P31" s="10" t="s">
        <v>11</v>
      </c>
      <c r="Q31" s="10" t="s">
        <v>11</v>
      </c>
      <c r="R31" s="10" t="s">
        <v>11</v>
      </c>
      <c r="S31" s="10" t="s">
        <v>11</v>
      </c>
      <c r="T31" s="10" t="s">
        <v>11</v>
      </c>
      <c r="U31" s="10" t="s">
        <v>11</v>
      </c>
      <c r="V31" s="10" t="s">
        <v>11</v>
      </c>
      <c r="W31" s="11" t="s">
        <v>12</v>
      </c>
      <c r="X31" s="11" t="s">
        <v>12</v>
      </c>
      <c r="Y31" s="11" t="s">
        <v>12</v>
      </c>
      <c r="Z31" s="10" t="s">
        <v>11</v>
      </c>
      <c r="AA31" s="11" t="s">
        <v>12</v>
      </c>
      <c r="AB31" s="11" t="s">
        <v>12</v>
      </c>
      <c r="AC31" s="10" t="s">
        <v>11</v>
      </c>
      <c r="AD31" s="11" t="s">
        <v>12</v>
      </c>
      <c r="AE31" s="10" t="s">
        <v>11</v>
      </c>
      <c r="AF31" s="10" t="s">
        <v>11</v>
      </c>
      <c r="AG31" s="10" t="s">
        <v>11</v>
      </c>
      <c r="AH31" s="10" t="s">
        <v>11</v>
      </c>
      <c r="AI31" s="11" t="s">
        <v>12</v>
      </c>
      <c r="AJ31" s="10" t="s">
        <v>11</v>
      </c>
      <c r="AK31" s="11" t="s">
        <v>12</v>
      </c>
      <c r="AL31" s="10" t="s">
        <v>11</v>
      </c>
      <c r="AM31" s="10" t="s">
        <v>11</v>
      </c>
      <c r="AN31" s="11" t="s">
        <v>12</v>
      </c>
      <c r="AO31" s="10" t="s">
        <v>11</v>
      </c>
      <c r="AP31" s="11" t="str">
        <f>IF(AP30&lt;50,"Red", IF(AND(AP30&gt;=50, AP30&lt;80), "Yellow", IF(AP30&gt;=80, "Green")))</f>
        <v>Red</v>
      </c>
      <c r="AQ31" s="10" t="str">
        <f>IF(AQ30&lt;50,"Red", IF(AND(AQ30&gt;=50, AQ30&lt;80), "Yellow", IF(AQ30&gt;=80, "Green")))</f>
        <v>Yellow</v>
      </c>
      <c r="AR31" s="10" t="str">
        <f>IF(AR30&lt;50,"Red", IF(AND(AR30&gt;=50, AR30&lt;80), "Yellow", IF(AR30&gt;=80, "Green")))</f>
        <v>Yellow</v>
      </c>
      <c r="AS31" s="10" t="str">
        <f>IF(AS30&lt;50,"Red", IF(AND(AS30&gt;=50, AS30&lt;80), "Yellow", IF(AS30&gt;=80, "Green")))</f>
        <v>Yellow</v>
      </c>
      <c r="AT31" s="12" t="str">
        <f>IF(AT30&lt;50,"Red", IF(AND(AT30&gt;=50, AT30&lt;80), "Yellow", IF(AT30&gt;=80, "Green")))</f>
        <v>Green</v>
      </c>
      <c r="AU31" s="2" t="str">
        <f>IF(AT30&lt;50,"Red", IF(AND(AT30&gt;=50, AT30&lt;80), "Yellow", IF(AT30&gt;=80, "Green")))</f>
        <v>Green</v>
      </c>
    </row>
    <row r="32" spans="1:54" ht="15.75" hidden="1" x14ac:dyDescent="0.25">
      <c r="A32" s="3" t="s">
        <v>35</v>
      </c>
      <c r="AO32" s="4">
        <f t="shared" ref="AO32:AT32" si="9">ABS(100*((AO2/AO3)-1))</f>
        <v>0</v>
      </c>
      <c r="AP32" s="4">
        <f t="shared" si="9"/>
        <v>5.2631578947368478</v>
      </c>
      <c r="AQ32" s="4">
        <f t="shared" si="9"/>
        <v>37.142857142857146</v>
      </c>
      <c r="AR32" s="4">
        <f t="shared" si="9"/>
        <v>14.285714285714279</v>
      </c>
      <c r="AS32" s="4">
        <f t="shared" si="9"/>
        <v>45.45454545454546</v>
      </c>
      <c r="AT32" s="4">
        <f t="shared" si="9"/>
        <v>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8" sqref="N8"/>
    </sheetView>
  </sheetViews>
  <sheetFormatPr defaultRowHeight="15" x14ac:dyDescent="0.25"/>
  <sheetData/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manualMax="0" manualMin="0" displayEmptyCellsAs="gap" first="1">
          <x14:colorSeries theme="1" tint="0.499984740745262"/>
          <x14:colorNegative theme="1" tint="0.249977111117893"/>
          <x14:colorAxis rgb="FF000000"/>
          <x14:colorMarkers theme="1" tint="0.249977111117893"/>
          <x14:colorFirst theme="1" tint="0.249977111117893"/>
          <x14:colorLast theme="1" tint="0.249977111117893"/>
          <x14:colorHigh theme="1" tint="0.249977111117893"/>
          <x14:colorLow theme="1" tint="0.249977111117893"/>
          <x14:sparklines>
            <x14:sparkline>
              <xm:f>Sheet2!C2:C14</xm:f>
              <xm:sqref>A1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Newhire User</dc:creator>
  <cp:lastModifiedBy>Bala Lakshminarayan</cp:lastModifiedBy>
  <dcterms:created xsi:type="dcterms:W3CDTF">2015-07-20T19:57:30Z</dcterms:created>
  <dcterms:modified xsi:type="dcterms:W3CDTF">2016-12-07T00:41:05Z</dcterms:modified>
</cp:coreProperties>
</file>