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2435" windowHeight="11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4" i="1" l="1"/>
  <c r="P8" i="1" s="1"/>
  <c r="H28" i="1"/>
  <c r="H17" i="1" l="1"/>
  <c r="H21" i="1"/>
  <c r="L10" i="1"/>
  <c r="L17" i="1"/>
  <c r="H8" i="1"/>
  <c r="L18" i="1" l="1"/>
  <c r="H18" i="1"/>
  <c r="H19" i="1" s="1"/>
  <c r="H20" i="1" s="1"/>
  <c r="H22" i="1"/>
  <c r="H23" i="1" s="1"/>
  <c r="H24" i="1" s="1"/>
</calcChain>
</file>

<file path=xl/sharedStrings.xml><?xml version="1.0" encoding="utf-8"?>
<sst xmlns="http://schemas.openxmlformats.org/spreadsheetml/2006/main" count="82" uniqueCount="53">
  <si>
    <t>b</t>
  </si>
  <si>
    <t>b1</t>
  </si>
  <si>
    <t>h</t>
  </si>
  <si>
    <t>e</t>
  </si>
  <si>
    <t>tk</t>
  </si>
  <si>
    <t>Area</t>
  </si>
  <si>
    <t>L</t>
  </si>
  <si>
    <t>mm</t>
  </si>
  <si>
    <t>K</t>
  </si>
  <si>
    <t>st venants constant</t>
  </si>
  <si>
    <t>roarks book pg 413</t>
  </si>
  <si>
    <t>G</t>
  </si>
  <si>
    <t>E</t>
  </si>
  <si>
    <t xml:space="preserve">IS801 </t>
  </si>
  <si>
    <t>Axial compression member design</t>
  </si>
  <si>
    <t>Warping constant</t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</si>
  <si>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</si>
  <si>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</si>
  <si>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C</t>
    </r>
    <r>
      <rPr>
        <vertAlign val="subscript"/>
        <sz val="11"/>
        <color theme="1"/>
        <rFont val="Calibri"/>
        <family val="2"/>
        <scheme val="minor"/>
      </rPr>
      <t>w</t>
    </r>
  </si>
  <si>
    <r>
      <t>x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</si>
  <si>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bscript"/>
        <sz val="11"/>
        <color theme="1"/>
        <rFont val="Calibri"/>
        <family val="2"/>
        <scheme val="minor"/>
      </rPr>
      <t>o</t>
    </r>
  </si>
  <si>
    <r>
      <t>s</t>
    </r>
    <r>
      <rPr>
        <vertAlign val="subscript"/>
        <sz val="11"/>
        <color theme="1"/>
        <rFont val="Calibri"/>
        <family val="2"/>
        <scheme val="minor"/>
      </rPr>
      <t>ex</t>
    </r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</si>
  <si>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</si>
  <si>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vertAlign val="subscript"/>
        <sz val="11"/>
        <color theme="1"/>
        <rFont val="Calibri"/>
        <family val="2"/>
        <scheme val="minor"/>
      </rPr>
      <t>TFO</t>
    </r>
  </si>
  <si>
    <r>
      <t>F</t>
    </r>
    <r>
      <rPr>
        <vertAlign val="subscript"/>
        <sz val="11"/>
        <color theme="1"/>
        <rFont val="Calibri"/>
        <family val="2"/>
        <scheme val="minor"/>
      </rPr>
      <t>a2</t>
    </r>
  </si>
  <si>
    <r>
      <t>r</t>
    </r>
    <r>
      <rPr>
        <vertAlign val="subscript"/>
        <sz val="11"/>
        <color theme="1"/>
        <rFont val="Calibri"/>
        <family val="2"/>
        <scheme val="minor"/>
      </rPr>
      <t>x</t>
    </r>
  </si>
  <si>
    <r>
      <t>r</t>
    </r>
    <r>
      <rPr>
        <vertAlign val="subscript"/>
        <sz val="11"/>
        <color theme="1"/>
        <rFont val="Calibri"/>
        <family val="2"/>
        <scheme val="minor"/>
      </rPr>
      <t>y</t>
    </r>
  </si>
  <si>
    <t>Shear modulus</t>
  </si>
  <si>
    <t>Youngs modulus</t>
  </si>
  <si>
    <t>Radius of gyration</t>
  </si>
  <si>
    <t>MOI</t>
  </si>
  <si>
    <t>From Etabs</t>
  </si>
  <si>
    <t>A</t>
  </si>
  <si>
    <t>h1</t>
  </si>
  <si>
    <t>h (min of h,h1)</t>
  </si>
  <si>
    <t>Length/Height</t>
  </si>
  <si>
    <t>=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</si>
  <si>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</si>
  <si>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t>Buckling capacity</t>
  </si>
  <si>
    <t>P</t>
  </si>
  <si>
    <r>
      <t>p</t>
    </r>
    <r>
      <rPr>
        <vertAlign val="superscript"/>
        <sz val="11"/>
        <color theme="1"/>
        <rFont val="Symbol"/>
        <family val="1"/>
        <charset val="2"/>
      </rPr>
      <t>2</t>
    </r>
    <r>
      <rPr>
        <sz val="11"/>
        <color theme="1"/>
        <rFont val="Symbol"/>
        <family val="1"/>
        <charset val="2"/>
      </rPr>
      <t xml:space="preserve"> EI/ </t>
    </r>
    <r>
      <rPr>
        <sz val="11"/>
        <color theme="1"/>
        <rFont val="Times New Roman"/>
        <family val="1"/>
      </rPr>
      <t>L</t>
    </r>
    <r>
      <rPr>
        <vertAlign val="superscript"/>
        <sz val="11"/>
        <color theme="1"/>
        <rFont val="Symbol"/>
        <family val="1"/>
        <charset val="2"/>
      </rPr>
      <t>2</t>
    </r>
  </si>
  <si>
    <t>kN</t>
  </si>
  <si>
    <t>per m</t>
  </si>
  <si>
    <t>Actual load in slab</t>
  </si>
  <si>
    <r>
      <t>kN/m</t>
    </r>
    <r>
      <rPr>
        <vertAlign val="superscript"/>
        <sz val="11"/>
        <color theme="1"/>
        <rFont val="Calibri"/>
        <family val="2"/>
        <scheme val="minor"/>
      </rPr>
      <t>2</t>
    </r>
  </si>
  <si>
    <t>Factored</t>
  </si>
  <si>
    <t>Influence area (length)</t>
  </si>
  <si>
    <t>m</t>
  </si>
  <si>
    <t>Total load on wall</t>
  </si>
  <si>
    <t>kN/m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</si>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</sst>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Symbol"/>
      <family val="1"/>
      <charset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3" fontId="0" fillId="0" borderId="0" xfId="1" applyFont="1"/>
    <xf numFmtId="11" fontId="0" fillId="0" borderId="0" xfId="1" applyNumberFormat="1" applyFont="1"/>
    <xf numFmtId="0" fontId="0" fillId="0" borderId="0" xfId="1" applyNumberFormat="1" applyFont="1"/>
    <xf numFmtId="0" fontId="0" fillId="2" borderId="0" xfId="0" applyFill="1"/>
    <xf numFmtId="11" fontId="0" fillId="2" borderId="0" xfId="1" applyNumberFormat="1" applyFont="1" applyFill="1"/>
    <xf numFmtId="11" fontId="0" fillId="2" borderId="0" xfId="0" applyNumberFormat="1" applyFill="1"/>
    <xf numFmtId="0" fontId="0" fillId="0" borderId="0" xfId="0" applyFill="1"/>
    <xf numFmtId="0" fontId="0" fillId="0" borderId="0" xfId="0" applyAlignment="1">
      <alignment horizontal="center" vertical="center"/>
    </xf>
    <xf numFmtId="43" fontId="2" fillId="3" borderId="0" xfId="1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132395</xdr:colOff>
      <xdr:row>4</xdr:row>
      <xdr:rowOff>65690</xdr:rowOff>
    </xdr:from>
    <xdr:to>
      <xdr:col>3</xdr:col>
      <xdr:colOff>506219</xdr:colOff>
      <xdr:row>5</xdr:row>
      <xdr:rowOff>177511</xdr:rowOff>
    </xdr:to>
    <xdr:grpSp>
      <xdr:nvGrpSpPr>
        <xdr:cNvPr id="14" name="Group 13"/>
        <xdr:cNvGrpSpPr/>
      </xdr:nvGrpSpPr>
      <xdr:grpSpPr>
        <a:xfrm>
          <a:off x="745308" y="877386"/>
          <a:ext cx="1599650" cy="302321"/>
          <a:chOff x="1041631" y="446690"/>
          <a:chExt cx="1594756" cy="302321"/>
        </a:xfrm>
      </xdr:grpSpPr>
      <xdr:cxnSp macro="">
        <xdr:nvCxnSpPr>
          <xdr:cNvPr id="3" name="Straight Connector 2"/>
          <xdr:cNvCxnSpPr/>
        </xdr:nvCxnSpPr>
        <xdr:spPr>
          <a:xfrm>
            <a:off x="1041631" y="744680"/>
            <a:ext cx="373983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/>
        </xdr:nvCxnSpPr>
        <xdr:spPr>
          <a:xfrm>
            <a:off x="1661052" y="446690"/>
            <a:ext cx="373984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2263599" y="744680"/>
            <a:ext cx="372788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flipV="1">
            <a:off x="1411432" y="446691"/>
            <a:ext cx="256189" cy="30232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2033498" y="448106"/>
            <a:ext cx="230854" cy="296576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134216</xdr:colOff>
      <xdr:row>4</xdr:row>
      <xdr:rowOff>7</xdr:rowOff>
    </xdr:from>
    <xdr:to>
      <xdr:col>2</xdr:col>
      <xdr:colOff>541193</xdr:colOff>
      <xdr:row>4</xdr:row>
      <xdr:rowOff>7</xdr:rowOff>
    </xdr:to>
    <xdr:cxnSp macro="">
      <xdr:nvCxnSpPr>
        <xdr:cNvPr id="16" name="Straight Arrow Connector 15"/>
        <xdr:cNvCxnSpPr/>
      </xdr:nvCxnSpPr>
      <xdr:spPr>
        <a:xfrm>
          <a:off x="1355148" y="762007"/>
          <a:ext cx="406977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346364</xdr:colOff>
      <xdr:row>4</xdr:row>
      <xdr:rowOff>0</xdr:rowOff>
    </xdr:from>
    <xdr:to>
      <xdr:col>2</xdr:col>
      <xdr:colOff>17318</xdr:colOff>
      <xdr:row>5</xdr:row>
      <xdr:rowOff>138545</xdr:rowOff>
    </xdr:to>
    <xdr:cxnSp macro="">
      <xdr:nvCxnSpPr>
        <xdr:cNvPr id="18" name="Straight Arrow Connector 17"/>
        <xdr:cNvCxnSpPr/>
      </xdr:nvCxnSpPr>
      <xdr:spPr>
        <a:xfrm flipV="1">
          <a:off x="956830" y="381000"/>
          <a:ext cx="281420" cy="32904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86586</xdr:colOff>
      <xdr:row>6</xdr:row>
      <xdr:rowOff>168855</xdr:rowOff>
    </xdr:from>
    <xdr:to>
      <xdr:col>1</xdr:col>
      <xdr:colOff>532529</xdr:colOff>
      <xdr:row>6</xdr:row>
      <xdr:rowOff>168855</xdr:rowOff>
    </xdr:to>
    <xdr:cxnSp macro="">
      <xdr:nvCxnSpPr>
        <xdr:cNvPr id="20" name="Straight Arrow Connector 19"/>
        <xdr:cNvCxnSpPr/>
      </xdr:nvCxnSpPr>
      <xdr:spPr>
        <a:xfrm>
          <a:off x="697052" y="1311855"/>
          <a:ext cx="445943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519545</xdr:colOff>
      <xdr:row>6</xdr:row>
      <xdr:rowOff>164525</xdr:rowOff>
    </xdr:from>
    <xdr:to>
      <xdr:col>3</xdr:col>
      <xdr:colOff>134216</xdr:colOff>
      <xdr:row>6</xdr:row>
      <xdr:rowOff>164525</xdr:rowOff>
    </xdr:to>
    <xdr:cxnSp macro="">
      <xdr:nvCxnSpPr>
        <xdr:cNvPr id="22" name="Straight Arrow Connector 21"/>
        <xdr:cNvCxnSpPr/>
      </xdr:nvCxnSpPr>
      <xdr:spPr>
        <a:xfrm>
          <a:off x="1130011" y="1307525"/>
          <a:ext cx="835603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tabSelected="1" zoomScale="115" zoomScaleNormal="115" workbookViewId="0">
      <selection activeCell="J29" sqref="J29"/>
    </sheetView>
  </sheetViews>
  <sheetFormatPr defaultRowHeight="15" x14ac:dyDescent="0.25"/>
  <cols>
    <col min="4" max="4" width="10.7109375" bestFit="1" customWidth="1"/>
    <col min="5" max="5" width="16.5703125" bestFit="1" customWidth="1"/>
    <col min="6" max="7" width="13.42578125" customWidth="1"/>
    <col min="8" max="8" width="11.140625" customWidth="1"/>
    <col min="10" max="10" width="18.28515625" bestFit="1" customWidth="1"/>
    <col min="12" max="12" width="13.28515625" bestFit="1" customWidth="1"/>
    <col min="13" max="13" width="10.5703125" customWidth="1"/>
    <col min="14" max="14" width="21.7109375" bestFit="1" customWidth="1"/>
  </cols>
  <sheetData>
    <row r="1" spans="2:17" x14ac:dyDescent="0.25">
      <c r="C1" t="s">
        <v>13</v>
      </c>
      <c r="F1" s="11" t="s">
        <v>14</v>
      </c>
    </row>
    <row r="3" spans="2:17" ht="17.25" x14ac:dyDescent="0.25">
      <c r="F3" t="s">
        <v>4</v>
      </c>
      <c r="H3" s="5">
        <v>1</v>
      </c>
      <c r="L3" s="3"/>
      <c r="M3" s="4"/>
      <c r="N3" t="s">
        <v>43</v>
      </c>
      <c r="O3" t="s">
        <v>36</v>
      </c>
      <c r="P3" s="5">
        <v>3</v>
      </c>
      <c r="Q3" t="s">
        <v>44</v>
      </c>
    </row>
    <row r="4" spans="2:17" ht="17.25" x14ac:dyDescent="0.25">
      <c r="C4" s="9" t="s">
        <v>2</v>
      </c>
      <c r="F4" t="s">
        <v>0</v>
      </c>
      <c r="H4" s="5">
        <v>75</v>
      </c>
      <c r="L4" s="3"/>
      <c r="M4" s="3"/>
      <c r="N4" t="s">
        <v>45</v>
      </c>
      <c r="O4" t="s">
        <v>36</v>
      </c>
      <c r="P4">
        <f>CEILING(1.5*P3,1)</f>
        <v>5</v>
      </c>
      <c r="Q4" t="s">
        <v>44</v>
      </c>
    </row>
    <row r="5" spans="2:17" x14ac:dyDescent="0.25">
      <c r="B5" s="9" t="s">
        <v>0</v>
      </c>
      <c r="F5" t="s">
        <v>1</v>
      </c>
      <c r="H5" s="5">
        <v>45</v>
      </c>
      <c r="L5" s="3"/>
      <c r="M5" s="3"/>
    </row>
    <row r="6" spans="2:17" x14ac:dyDescent="0.25">
      <c r="F6" t="s">
        <v>34</v>
      </c>
      <c r="H6" s="5">
        <v>118</v>
      </c>
      <c r="N6" t="s">
        <v>46</v>
      </c>
      <c r="O6" t="s">
        <v>36</v>
      </c>
      <c r="P6" s="5">
        <v>1.74</v>
      </c>
      <c r="Q6" t="s">
        <v>47</v>
      </c>
    </row>
    <row r="7" spans="2:17" ht="17.25" x14ac:dyDescent="0.25">
      <c r="B7" s="9" t="s">
        <v>1</v>
      </c>
      <c r="C7" s="9" t="s">
        <v>33</v>
      </c>
      <c r="E7" t="s">
        <v>5</v>
      </c>
      <c r="F7" t="s">
        <v>32</v>
      </c>
      <c r="H7" s="5">
        <v>350</v>
      </c>
      <c r="I7" t="s">
        <v>50</v>
      </c>
    </row>
    <row r="8" spans="2:17" ht="18.75" x14ac:dyDescent="0.35">
      <c r="E8" t="s">
        <v>30</v>
      </c>
      <c r="F8" t="s">
        <v>16</v>
      </c>
      <c r="H8" s="5">
        <f>1232000</f>
        <v>1232000</v>
      </c>
      <c r="I8" t="s">
        <v>51</v>
      </c>
      <c r="J8" t="s">
        <v>29</v>
      </c>
      <c r="K8" t="s">
        <v>25</v>
      </c>
      <c r="L8" s="5">
        <v>59.4</v>
      </c>
      <c r="M8" t="s">
        <v>7</v>
      </c>
      <c r="N8" t="s">
        <v>48</v>
      </c>
      <c r="O8" t="s">
        <v>36</v>
      </c>
      <c r="P8" s="10">
        <f>P4*P6</f>
        <v>8.6999999999999993</v>
      </c>
      <c r="Q8" t="s">
        <v>49</v>
      </c>
    </row>
    <row r="9" spans="2:17" ht="18.75" x14ac:dyDescent="0.35">
      <c r="E9" t="s">
        <v>30</v>
      </c>
      <c r="F9" t="s">
        <v>17</v>
      </c>
      <c r="H9" s="5">
        <v>345000</v>
      </c>
      <c r="I9" t="s">
        <v>51</v>
      </c>
      <c r="J9" t="s">
        <v>29</v>
      </c>
      <c r="K9" t="s">
        <v>26</v>
      </c>
      <c r="L9" s="5">
        <v>31.3</v>
      </c>
      <c r="M9" t="s">
        <v>7</v>
      </c>
    </row>
    <row r="10" spans="2:17" ht="17.25" x14ac:dyDescent="0.25">
      <c r="E10" t="s">
        <v>35</v>
      </c>
      <c r="F10" t="s">
        <v>6</v>
      </c>
      <c r="H10" s="5">
        <v>2500</v>
      </c>
      <c r="I10" t="s">
        <v>7</v>
      </c>
      <c r="J10" t="s">
        <v>27</v>
      </c>
      <c r="K10" t="s">
        <v>11</v>
      </c>
      <c r="L10" s="8">
        <f>77962.9</f>
        <v>77962.899999999994</v>
      </c>
      <c r="M10" t="s">
        <v>37</v>
      </c>
    </row>
    <row r="11" spans="2:17" ht="18.75" x14ac:dyDescent="0.35">
      <c r="D11" t="s">
        <v>31</v>
      </c>
      <c r="E11" t="s">
        <v>15</v>
      </c>
      <c r="F11" t="s">
        <v>18</v>
      </c>
      <c r="H11" s="6">
        <v>540900000</v>
      </c>
      <c r="I11" t="s">
        <v>52</v>
      </c>
      <c r="J11" t="s">
        <v>28</v>
      </c>
      <c r="K11" t="s">
        <v>12</v>
      </c>
      <c r="L11" s="7">
        <v>200000</v>
      </c>
      <c r="M11" t="s">
        <v>37</v>
      </c>
    </row>
    <row r="17" spans="5:14" ht="17.25" x14ac:dyDescent="0.25">
      <c r="F17" t="s">
        <v>3</v>
      </c>
      <c r="H17" s="2">
        <f>H4*((3*H6*H6*H4+6*H6*H6*H5-8*H5^3)/(H6^3+6*H6^2*H4+6*H6^2*H5+8*H5^3+12*H6*H5^2))</f>
        <v>30.282490753838001</v>
      </c>
      <c r="I17" t="s">
        <v>7</v>
      </c>
      <c r="J17" t="s">
        <v>9</v>
      </c>
      <c r="K17" t="s">
        <v>8</v>
      </c>
      <c r="L17" s="3">
        <f>H3^3/3*(H6+2*H5+2*H4)</f>
        <v>119.33333333333333</v>
      </c>
      <c r="M17" t="s">
        <v>51</v>
      </c>
      <c r="N17" t="s">
        <v>10</v>
      </c>
    </row>
    <row r="18" spans="5:14" ht="18.75" x14ac:dyDescent="0.35">
      <c r="F18" t="s">
        <v>19</v>
      </c>
      <c r="H18" s="2">
        <f>H4/2+H17-(H3/2)</f>
        <v>67.282490753838005</v>
      </c>
      <c r="I18" t="s">
        <v>7</v>
      </c>
      <c r="J18" t="s">
        <v>15</v>
      </c>
      <c r="K18" t="s">
        <v>18</v>
      </c>
      <c r="L18" s="3">
        <f>H3*(((H6^2*H4^2)/2)*(H5+(H4/3)-H17-((2*H17*H5)/H4)-((2*H5^2)/H6))+((H6^2*H17^2)/2)*(H4+H5+(H6/6)+((2*H5^2)/H6))+((2*H5^3)/3)*((H4+H17)^2))</f>
        <v>572396888.36006176</v>
      </c>
      <c r="M18" t="s">
        <v>52</v>
      </c>
      <c r="N18" t="s">
        <v>10</v>
      </c>
    </row>
    <row r="19" spans="5:14" ht="18" x14ac:dyDescent="0.35">
      <c r="F19" t="s">
        <v>20</v>
      </c>
      <c r="H19" s="2">
        <f>SQRT(L8^2+L9^2+H18^2)</f>
        <v>95.052530539908801</v>
      </c>
      <c r="I19" t="s">
        <v>7</v>
      </c>
    </row>
    <row r="20" spans="5:14" x14ac:dyDescent="0.25">
      <c r="F20" s="1" t="s">
        <v>0</v>
      </c>
      <c r="G20" s="1"/>
      <c r="H20" s="2">
        <f>1-((H18/H19)^2)</f>
        <v>0.49895497529626753</v>
      </c>
    </row>
    <row r="21" spans="5:14" ht="18.75" x14ac:dyDescent="0.35">
      <c r="F21" s="1" t="s">
        <v>21</v>
      </c>
      <c r="G21" s="1"/>
      <c r="H21" s="2">
        <f>PI()*PI()*L11/((H10/L8)^2)</f>
        <v>1114.3525563080846</v>
      </c>
      <c r="I21" t="s">
        <v>37</v>
      </c>
    </row>
    <row r="22" spans="5:14" ht="18.75" x14ac:dyDescent="0.35">
      <c r="F22" s="1" t="s">
        <v>22</v>
      </c>
      <c r="G22" s="1"/>
      <c r="H22" s="2">
        <f>(1/(H7*H19^2))*((L10*L17)+((PI()*PI()*L11*H11)/(H10^2)))</f>
        <v>56.964158153845055</v>
      </c>
      <c r="I22" t="s">
        <v>37</v>
      </c>
    </row>
    <row r="23" spans="5:14" ht="18.75" x14ac:dyDescent="0.35">
      <c r="F23" s="1" t="s">
        <v>23</v>
      </c>
      <c r="G23" s="1"/>
      <c r="H23" s="2">
        <f>(1/(2*H20))*((H21+H22)-SQRT(((H21+H22)^2)-(4*H20*H21*H22)))</f>
        <v>55.506258160693413</v>
      </c>
      <c r="I23" t="s">
        <v>37</v>
      </c>
    </row>
    <row r="24" spans="5:14" ht="18.75" x14ac:dyDescent="0.35">
      <c r="F24" t="s">
        <v>24</v>
      </c>
      <c r="G24" s="9" t="s">
        <v>36</v>
      </c>
      <c r="H24" s="10">
        <f>H23*0.522</f>
        <v>28.974266759881964</v>
      </c>
      <c r="I24" t="s">
        <v>37</v>
      </c>
      <c r="J24" t="s">
        <v>42</v>
      </c>
    </row>
    <row r="27" spans="5:14" ht="16.5" x14ac:dyDescent="0.25">
      <c r="E27" t="s">
        <v>38</v>
      </c>
      <c r="F27" t="s">
        <v>39</v>
      </c>
      <c r="G27" s="9" t="s">
        <v>36</v>
      </c>
      <c r="H27" s="1" t="s">
        <v>40</v>
      </c>
    </row>
    <row r="28" spans="5:14" x14ac:dyDescent="0.25">
      <c r="G28" s="9" t="s">
        <v>36</v>
      </c>
      <c r="H28" s="10">
        <f>PI()^2*L11*H8/(H10^2)/1000</f>
        <v>389.09928390854691</v>
      </c>
      <c r="I28" t="s">
        <v>41</v>
      </c>
      <c r="J28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Geodesic  Techniques</dc:creator>
  <cp:lastModifiedBy>Geodesic  Techniques</cp:lastModifiedBy>
  <dcterms:created xsi:type="dcterms:W3CDTF">2019-06-13T10:59:16Z</dcterms:created>
  <dcterms:modified xsi:type="dcterms:W3CDTF">2019-09-26T11:35:03Z</dcterms:modified>
</cp:coreProperties>
</file>