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VK Internship\"/>
    </mc:Choice>
  </mc:AlternateContent>
  <xr:revisionPtr revIDLastSave="0" documentId="13_ncr:1_{89EA5BB0-4293-4902-A3C0-7C8516689282}" xr6:coauthVersionLast="47" xr6:coauthVersionMax="47" xr10:uidLastSave="{00000000-0000-0000-0000-000000000000}"/>
  <bookViews>
    <workbookView xWindow="-108" yWindow="-108" windowWidth="23256" windowHeight="12456" xr2:uid="{D2D89F68-58E8-46B0-8F23-B2D13876749A}"/>
  </bookViews>
  <sheets>
    <sheet name="1. Pricing" sheetId="1" r:id="rId1"/>
    <sheet name="Monthly Capacity" sheetId="2" r:id="rId2"/>
    <sheet name="Energy Charges" sheetId="3" r:id="rId3"/>
  </sheets>
  <calcPr calcId="19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F7" i="1"/>
  <c r="H14" i="3"/>
  <c r="H13" i="3"/>
  <c r="H8" i="3"/>
  <c r="H7" i="3"/>
  <c r="H11" i="3" s="1"/>
  <c r="F10" i="1" s="1"/>
  <c r="H14" i="2"/>
  <c r="H16" i="2" s="1"/>
  <c r="F13" i="1" l="1"/>
</calcChain>
</file>

<file path=xl/sharedStrings.xml><?xml version="1.0" encoding="utf-8"?>
<sst xmlns="http://schemas.openxmlformats.org/spreadsheetml/2006/main" count="70" uniqueCount="54">
  <si>
    <t>S.No.</t>
  </si>
  <si>
    <t>Particulars</t>
  </si>
  <si>
    <t>Amount</t>
  </si>
  <si>
    <t>I</t>
  </si>
  <si>
    <t>Monthly Capacity Charges</t>
  </si>
  <si>
    <t>II</t>
  </si>
  <si>
    <t>Energy Charges</t>
  </si>
  <si>
    <t>(Rs.)</t>
  </si>
  <si>
    <t>Statement showing computation of Energy Charges</t>
  </si>
  <si>
    <t>For the tariff period from 1st November 2023 to 31st November 2023.</t>
  </si>
  <si>
    <t>S.No</t>
  </si>
  <si>
    <t>Annual Fixed Charges</t>
  </si>
  <si>
    <t>Design Charges</t>
  </si>
  <si>
    <t>No. of Days in a month</t>
  </si>
  <si>
    <t>No. of Days in a Year</t>
  </si>
  <si>
    <t>Installed Capacity</t>
  </si>
  <si>
    <t>Normative Auxiliary Energy consumption</t>
  </si>
  <si>
    <t>Declared Capacity</t>
  </si>
  <si>
    <t>Plant Availability Factor</t>
  </si>
  <si>
    <t>Normative Plant Availability Factor</t>
  </si>
  <si>
    <t>AFC</t>
  </si>
  <si>
    <t>DC</t>
  </si>
  <si>
    <t>NDM</t>
  </si>
  <si>
    <t>NDY</t>
  </si>
  <si>
    <t>IC</t>
  </si>
  <si>
    <t>AUX</t>
  </si>
  <si>
    <t>PAFM</t>
  </si>
  <si>
    <t>NAPAF</t>
  </si>
  <si>
    <t>MCC</t>
  </si>
  <si>
    <t>Design Energy</t>
  </si>
  <si>
    <t>DE</t>
  </si>
  <si>
    <t>Free Energy for Home State</t>
  </si>
  <si>
    <t>FEHS</t>
  </si>
  <si>
    <t>Energy Charge Rate</t>
  </si>
  <si>
    <t>ECR</t>
  </si>
  <si>
    <t>Number of units exported</t>
  </si>
  <si>
    <t>kWh</t>
  </si>
  <si>
    <t>Free Energy for Home State@12%</t>
  </si>
  <si>
    <t>Net Energy Billed</t>
  </si>
  <si>
    <t>Key Points:</t>
  </si>
  <si>
    <t>Normative Plant Availability Factor is regulated by Central Electricity Regulatory Commission.</t>
  </si>
  <si>
    <t>Normative Auxiliary energy consumption is 1%</t>
  </si>
  <si>
    <t>12% of the energy generated is free for the home state</t>
  </si>
  <si>
    <t>All the figures which have been disclosed are imaginary (except IC, AUX and FEHS)</t>
  </si>
  <si>
    <t>Important Formulas:</t>
  </si>
  <si>
    <t xml:space="preserve">PAFM =10000  X ∑ DC i  / {N X IC X (100-AUX)}% </t>
  </si>
  <si>
    <t>MCC= AFC x 0.5 x NDM/NDY x (PAFM/NAPAF)</t>
  </si>
  <si>
    <t>ECR  = AFC  X  0.5  X 10 / {DE x (100-Aux) X (100-FEHS)}</t>
  </si>
  <si>
    <t>Important Formula:</t>
  </si>
  <si>
    <t>Statement showing computation of Monthly Capacity Charges</t>
  </si>
  <si>
    <t>Total</t>
  </si>
  <si>
    <t>AHPCL operates the 330 MW hydro power project which is located in Shrinagar, Uttaranchal.</t>
  </si>
  <si>
    <t>Tariff is calculated on Monthly basis.</t>
  </si>
  <si>
    <t>Computation of Tariff using Imaginary Data for AHPCL (330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</si>
</sst>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9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9" fontId="0" fillId="0" borderId="3" xfId="0" applyNumberFormat="1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2" fillId="0" borderId="7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2" fillId="3" borderId="6" xfId="0" applyNumberFormat="1" applyFont="1" applyFill="1" applyBorder="1"/>
    <xf numFmtId="164" fontId="2" fillId="3" borderId="3" xfId="0" applyNumberFormat="1" applyFont="1" applyFill="1" applyBorder="1"/>
    <xf numFmtId="164" fontId="2" fillId="0" borderId="11" xfId="0" applyNumberFormat="1" applyFont="1" applyBorder="1"/>
    <xf numFmtId="164" fontId="2" fillId="3" borderId="11" xfId="0" applyNumberFormat="1" applyFont="1" applyFill="1" applyBorder="1"/>
    <xf numFmtId="0" fontId="2" fillId="0" borderId="8" xfId="0" applyFont="1" applyBorder="1"/>
    <xf numFmtId="0" fontId="5" fillId="0" borderId="8" xfId="0" applyFont="1" applyBorder="1"/>
    <xf numFmtId="164" fontId="0" fillId="0" borderId="10" xfId="0" applyNumberFormat="1" applyBorder="1"/>
    <xf numFmtId="0" fontId="0" fillId="0" borderId="12" xfId="0" applyBorder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AB9C-D026-4F4A-B535-CF84243F1AF7}">
  <dimension ref="B2:I24"/>
  <sheetViews>
    <sheetView showGridLines="0" tabSelected="1" workbookViewId="0">
      <selection activeCell="B5" sqref="B5"/>
    </sheetView>
  </sheetViews>
  <sheetFormatPr defaultRowHeight="14.4" x14ac:dyDescent="0.3"/>
  <cols>
    <col min="1" max="1" width="1.88671875" customWidth="1"/>
    <col min="3" max="3" width="16.88671875" customWidth="1"/>
    <col min="6" max="6" width="15.77734375" bestFit="1" customWidth="1"/>
  </cols>
  <sheetData>
    <row r="2" spans="2:9" x14ac:dyDescent="0.3">
      <c r="B2" s="1"/>
      <c r="C2" s="1"/>
      <c r="D2" s="1"/>
      <c r="E2" s="1"/>
      <c r="F2" s="1"/>
      <c r="G2" s="1"/>
      <c r="H2" s="1"/>
      <c r="I2" s="1"/>
    </row>
    <row r="3" spans="2:9" x14ac:dyDescent="0.3">
      <c r="B3" s="31" t="s">
        <v>53</v>
      </c>
      <c r="C3" s="31"/>
      <c r="D3" s="31"/>
      <c r="E3" s="31"/>
      <c r="F3" s="31"/>
      <c r="G3" s="31"/>
      <c r="H3" s="31"/>
      <c r="I3" s="31"/>
    </row>
    <row r="6" spans="2:9" x14ac:dyDescent="0.3">
      <c r="B6" s="15" t="s">
        <v>0</v>
      </c>
      <c r="C6" s="16" t="s">
        <v>1</v>
      </c>
      <c r="D6" s="16"/>
      <c r="E6" s="16"/>
      <c r="F6" s="15" t="s">
        <v>2</v>
      </c>
    </row>
    <row r="7" spans="2:9" x14ac:dyDescent="0.3">
      <c r="B7" s="14" t="s">
        <v>3</v>
      </c>
      <c r="C7" s="12" t="s">
        <v>4</v>
      </c>
      <c r="D7" s="12"/>
      <c r="E7" s="12"/>
      <c r="F7" s="22">
        <f>'Monthly Capacity'!H16</f>
        <v>129297182</v>
      </c>
    </row>
    <row r="8" spans="2:9" x14ac:dyDescent="0.3">
      <c r="B8" s="14"/>
      <c r="C8" s="12" t="s">
        <v>7</v>
      </c>
      <c r="D8" s="12"/>
      <c r="E8" s="12"/>
      <c r="F8" s="14"/>
    </row>
    <row r="9" spans="2:9" x14ac:dyDescent="0.3">
      <c r="B9" s="14"/>
      <c r="C9" s="12"/>
      <c r="D9" s="12"/>
      <c r="E9" s="12"/>
      <c r="F9" s="14"/>
    </row>
    <row r="10" spans="2:9" x14ac:dyDescent="0.3">
      <c r="B10" s="14" t="s">
        <v>5</v>
      </c>
      <c r="C10" s="12" t="s">
        <v>6</v>
      </c>
      <c r="D10" s="12"/>
      <c r="E10" s="12"/>
      <c r="F10" s="22">
        <f>'Energy Charges'!H15</f>
        <v>125537347.90799999</v>
      </c>
    </row>
    <row r="11" spans="2:9" x14ac:dyDescent="0.3">
      <c r="B11" s="14"/>
      <c r="C11" s="12" t="s">
        <v>7</v>
      </c>
      <c r="D11" s="12"/>
      <c r="E11" s="12"/>
      <c r="F11" s="14"/>
    </row>
    <row r="12" spans="2:9" x14ac:dyDescent="0.3">
      <c r="B12" s="14"/>
      <c r="C12" s="12"/>
      <c r="D12" s="12"/>
      <c r="E12" s="12"/>
      <c r="F12" s="14"/>
    </row>
    <row r="13" spans="2:9" x14ac:dyDescent="0.3">
      <c r="B13" s="14"/>
      <c r="C13" s="12" t="s">
        <v>50</v>
      </c>
      <c r="D13" s="12"/>
      <c r="E13" s="12"/>
      <c r="F13" s="23">
        <f>F7+F10</f>
        <v>254834529.90799999</v>
      </c>
    </row>
    <row r="14" spans="2:9" x14ac:dyDescent="0.3">
      <c r="B14" s="14"/>
      <c r="C14" s="12"/>
      <c r="D14" s="12"/>
      <c r="E14" s="12"/>
      <c r="F14" s="14"/>
    </row>
    <row r="18" spans="2:6" ht="18" x14ac:dyDescent="0.35">
      <c r="B18" s="28" t="s">
        <v>39</v>
      </c>
      <c r="C18" s="29"/>
      <c r="D18" s="29"/>
      <c r="E18" s="29"/>
      <c r="F18" s="29"/>
    </row>
    <row r="19" spans="2:6" ht="18" x14ac:dyDescent="0.35">
      <c r="B19" s="29" t="s">
        <v>51</v>
      </c>
      <c r="C19" s="29"/>
      <c r="D19" s="29"/>
      <c r="E19" s="29"/>
      <c r="F19" s="29"/>
    </row>
    <row r="20" spans="2:6" ht="18" x14ac:dyDescent="0.35">
      <c r="B20" s="29" t="s">
        <v>52</v>
      </c>
      <c r="C20" s="29"/>
      <c r="D20" s="29"/>
      <c r="E20" s="29"/>
      <c r="F20" s="29"/>
    </row>
    <row r="21" spans="2:6" ht="18" x14ac:dyDescent="0.35">
      <c r="B21" s="29" t="s">
        <v>40</v>
      </c>
      <c r="C21" s="29"/>
      <c r="D21" s="29"/>
      <c r="E21" s="29"/>
      <c r="F21" s="29"/>
    </row>
    <row r="22" spans="2:6" ht="18" x14ac:dyDescent="0.35">
      <c r="B22" s="29" t="s">
        <v>43</v>
      </c>
      <c r="C22" s="29"/>
      <c r="D22" s="29"/>
      <c r="E22" s="29"/>
      <c r="F22" s="29"/>
    </row>
    <row r="23" spans="2:6" ht="18" x14ac:dyDescent="0.35">
      <c r="B23" s="29" t="s">
        <v>41</v>
      </c>
      <c r="C23" s="29"/>
      <c r="D23" s="29"/>
      <c r="E23" s="29"/>
      <c r="F23" s="29"/>
    </row>
    <row r="24" spans="2:6" ht="18" x14ac:dyDescent="0.35">
      <c r="B24" s="29" t="s">
        <v>42</v>
      </c>
      <c r="C24" s="29"/>
      <c r="D24" s="29"/>
      <c r="E24" s="29"/>
      <c r="F24" s="29"/>
    </row>
  </sheetData>
  <mergeCells count="1">
    <mergeCell ref="B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A868-D671-4645-8820-AE602090DC55}">
  <dimension ref="B3:K21"/>
  <sheetViews>
    <sheetView showGridLines="0" workbookViewId="0">
      <selection activeCell="H16" sqref="H16"/>
    </sheetView>
  </sheetViews>
  <sheetFormatPr defaultRowHeight="14.4" x14ac:dyDescent="0.3"/>
  <cols>
    <col min="1" max="1" width="1.88671875" customWidth="1"/>
    <col min="7" max="7" width="11.33203125" customWidth="1"/>
    <col min="8" max="8" width="15.44140625" bestFit="1" customWidth="1"/>
  </cols>
  <sheetData>
    <row r="3" spans="2:11" ht="15.6" x14ac:dyDescent="0.3">
      <c r="C3" s="32" t="s">
        <v>49</v>
      </c>
      <c r="D3" s="32"/>
      <c r="E3" s="32"/>
      <c r="F3" s="32"/>
      <c r="G3" s="32"/>
      <c r="H3" s="32"/>
      <c r="I3" s="32"/>
      <c r="J3" s="32"/>
      <c r="K3" s="32"/>
    </row>
    <row r="4" spans="2:11" ht="15.6" x14ac:dyDescent="0.3">
      <c r="C4" s="32" t="s">
        <v>9</v>
      </c>
      <c r="D4" s="32"/>
      <c r="E4" s="32"/>
      <c r="F4" s="32"/>
      <c r="G4" s="32"/>
      <c r="H4" s="32"/>
      <c r="I4" s="32"/>
      <c r="J4" s="32"/>
      <c r="K4" s="32"/>
    </row>
    <row r="6" spans="2:11" x14ac:dyDescent="0.3">
      <c r="B6" s="17" t="s">
        <v>10</v>
      </c>
      <c r="C6" s="18" t="s">
        <v>1</v>
      </c>
      <c r="D6" s="18"/>
      <c r="E6" s="18"/>
      <c r="F6" s="18"/>
      <c r="G6" s="17"/>
      <c r="H6" s="19" t="s">
        <v>2</v>
      </c>
    </row>
    <row r="7" spans="2:11" x14ac:dyDescent="0.3">
      <c r="B7" s="4">
        <v>1</v>
      </c>
      <c r="C7" s="5" t="s">
        <v>11</v>
      </c>
      <c r="D7" s="5"/>
      <c r="E7" s="5"/>
      <c r="F7" s="5"/>
      <c r="G7" s="4" t="s">
        <v>20</v>
      </c>
      <c r="H7" s="6">
        <v>582.25</v>
      </c>
    </row>
    <row r="8" spans="2:11" x14ac:dyDescent="0.3">
      <c r="B8" s="4">
        <v>2</v>
      </c>
      <c r="C8" s="5" t="s">
        <v>12</v>
      </c>
      <c r="D8" s="5"/>
      <c r="E8" s="5"/>
      <c r="F8" s="5"/>
      <c r="G8" s="4" t="s">
        <v>21</v>
      </c>
      <c r="H8" s="6">
        <v>1100</v>
      </c>
    </row>
    <row r="9" spans="2:11" x14ac:dyDescent="0.3">
      <c r="B9" s="4">
        <v>3</v>
      </c>
      <c r="C9" s="5" t="s">
        <v>13</v>
      </c>
      <c r="D9" s="5"/>
      <c r="E9" s="5"/>
      <c r="F9" s="5"/>
      <c r="G9" s="4" t="s">
        <v>22</v>
      </c>
      <c r="H9" s="6">
        <v>31</v>
      </c>
    </row>
    <row r="10" spans="2:11" x14ac:dyDescent="0.3">
      <c r="B10" s="4">
        <v>4</v>
      </c>
      <c r="C10" s="5" t="s">
        <v>14</v>
      </c>
      <c r="D10" s="5"/>
      <c r="E10" s="5"/>
      <c r="F10" s="5"/>
      <c r="G10" s="4" t="s">
        <v>23</v>
      </c>
      <c r="H10" s="6">
        <v>366</v>
      </c>
    </row>
    <row r="11" spans="2:11" x14ac:dyDescent="0.3">
      <c r="B11" s="4">
        <v>5</v>
      </c>
      <c r="C11" s="5" t="s">
        <v>15</v>
      </c>
      <c r="D11" s="5"/>
      <c r="E11" s="5"/>
      <c r="F11" s="5"/>
      <c r="G11" s="4" t="s">
        <v>24</v>
      </c>
      <c r="H11" s="7">
        <v>330</v>
      </c>
    </row>
    <row r="12" spans="2:11" x14ac:dyDescent="0.3">
      <c r="B12" s="4">
        <v>6</v>
      </c>
      <c r="C12" s="5" t="s">
        <v>16</v>
      </c>
      <c r="D12" s="5"/>
      <c r="E12" s="5"/>
      <c r="F12" s="5"/>
      <c r="G12" s="4" t="s">
        <v>25</v>
      </c>
      <c r="H12" s="8">
        <v>0.01</v>
      </c>
    </row>
    <row r="13" spans="2:11" x14ac:dyDescent="0.3">
      <c r="B13" s="4">
        <v>7</v>
      </c>
      <c r="C13" s="5" t="s">
        <v>17</v>
      </c>
      <c r="D13" s="5"/>
      <c r="E13" s="5"/>
      <c r="F13" s="5"/>
      <c r="G13" s="4" t="s">
        <v>21</v>
      </c>
      <c r="H13" s="6">
        <v>2300</v>
      </c>
    </row>
    <row r="14" spans="2:11" x14ac:dyDescent="0.3">
      <c r="B14" s="4">
        <v>8</v>
      </c>
      <c r="C14" s="5" t="s">
        <v>18</v>
      </c>
      <c r="D14" s="5"/>
      <c r="E14" s="5"/>
      <c r="F14" s="5"/>
      <c r="G14" s="4" t="s">
        <v>26</v>
      </c>
      <c r="H14" s="6">
        <f>ROUND(10000*H13/(H9*H11*99),2)</f>
        <v>22.71</v>
      </c>
    </row>
    <row r="15" spans="2:11" x14ac:dyDescent="0.3">
      <c r="B15" s="4">
        <v>9</v>
      </c>
      <c r="C15" s="5" t="s">
        <v>19</v>
      </c>
      <c r="D15" s="5"/>
      <c r="E15" s="5"/>
      <c r="F15" s="5"/>
      <c r="G15" s="4" t="s">
        <v>27</v>
      </c>
      <c r="H15" s="6">
        <v>43.31</v>
      </c>
    </row>
    <row r="16" spans="2:11" x14ac:dyDescent="0.3">
      <c r="B16" s="4"/>
      <c r="C16" s="5" t="s">
        <v>4</v>
      </c>
      <c r="D16" s="5"/>
      <c r="E16" s="5"/>
      <c r="F16" s="5"/>
      <c r="G16" s="4" t="s">
        <v>28</v>
      </c>
      <c r="H16" s="21">
        <f>ROUND(H7*0.5*(H9/H10)*(H14/H15)*10^7,0)</f>
        <v>129297182</v>
      </c>
    </row>
    <row r="18" spans="3:8" x14ac:dyDescent="0.3">
      <c r="C18" s="24" t="s">
        <v>44</v>
      </c>
      <c r="D18" s="12"/>
      <c r="E18" s="12"/>
      <c r="F18" s="12"/>
      <c r="G18" s="12"/>
      <c r="H18" s="13"/>
    </row>
    <row r="19" spans="3:8" ht="15.6" x14ac:dyDescent="0.3">
      <c r="C19" s="25" t="s">
        <v>45</v>
      </c>
      <c r="D19" s="12"/>
      <c r="E19" s="12"/>
      <c r="F19" s="12"/>
      <c r="G19" s="12"/>
      <c r="H19" s="13"/>
    </row>
    <row r="20" spans="3:8" ht="15.6" x14ac:dyDescent="0.3">
      <c r="C20" s="25" t="s">
        <v>46</v>
      </c>
      <c r="D20" s="12"/>
      <c r="E20" s="12"/>
      <c r="F20" s="12"/>
      <c r="G20" s="12"/>
      <c r="H20" s="13"/>
    </row>
    <row r="21" spans="3:8" x14ac:dyDescent="0.3">
      <c r="D21" s="27"/>
      <c r="E21" s="27"/>
      <c r="F21" s="27"/>
      <c r="G21" s="27"/>
      <c r="H21" s="27"/>
    </row>
  </sheetData>
  <mergeCells count="2">
    <mergeCell ref="C3:K3"/>
    <mergeCell ref="C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B2FD-3EED-487A-B9B6-6ED70CF43108}">
  <dimension ref="B2:M18"/>
  <sheetViews>
    <sheetView showGridLines="0" workbookViewId="0">
      <selection activeCell="H14" sqref="H14"/>
    </sheetView>
  </sheetViews>
  <sheetFormatPr defaultRowHeight="14.4" x14ac:dyDescent="0.3"/>
  <cols>
    <col min="1" max="1" width="1.88671875" customWidth="1"/>
    <col min="8" max="8" width="15.77734375" bestFit="1" customWidth="1"/>
  </cols>
  <sheetData>
    <row r="2" spans="2:13" ht="15.6" x14ac:dyDescent="0.3">
      <c r="C2" s="32" t="s">
        <v>8</v>
      </c>
      <c r="D2" s="32"/>
      <c r="E2" s="32"/>
      <c r="F2" s="32"/>
      <c r="G2" s="32"/>
      <c r="H2" s="32"/>
      <c r="I2" s="32"/>
      <c r="J2" s="32"/>
      <c r="K2" s="32"/>
      <c r="L2" s="32"/>
    </row>
    <row r="3" spans="2:13" ht="15.6" x14ac:dyDescent="0.3">
      <c r="C3" s="2"/>
      <c r="D3" s="2"/>
      <c r="E3" s="30" t="s">
        <v>9</v>
      </c>
      <c r="F3" s="30"/>
      <c r="G3" s="30"/>
      <c r="H3" s="30"/>
      <c r="I3" s="30"/>
      <c r="J3" s="30"/>
      <c r="K3" s="30"/>
      <c r="L3" s="30"/>
      <c r="M3" s="3"/>
    </row>
    <row r="6" spans="2:13" x14ac:dyDescent="0.3">
      <c r="B6" s="17" t="s">
        <v>10</v>
      </c>
      <c r="C6" s="18" t="s">
        <v>1</v>
      </c>
      <c r="D6" s="18"/>
      <c r="E6" s="18"/>
      <c r="F6" s="18"/>
      <c r="G6" s="17"/>
      <c r="H6" s="19" t="s">
        <v>2</v>
      </c>
    </row>
    <row r="7" spans="2:13" x14ac:dyDescent="0.3">
      <c r="B7" s="4">
        <v>1</v>
      </c>
      <c r="C7" s="5" t="s">
        <v>11</v>
      </c>
      <c r="D7" s="5"/>
      <c r="E7" s="5"/>
      <c r="F7" s="5"/>
      <c r="G7" s="4" t="s">
        <v>20</v>
      </c>
      <c r="H7" s="6">
        <f>'Monthly Capacity'!H7</f>
        <v>582.25</v>
      </c>
    </row>
    <row r="8" spans="2:13" x14ac:dyDescent="0.3">
      <c r="B8" s="4">
        <v>2</v>
      </c>
      <c r="C8" s="5" t="s">
        <v>29</v>
      </c>
      <c r="D8" s="5"/>
      <c r="E8" s="5"/>
      <c r="F8" s="5"/>
      <c r="G8" s="4" t="s">
        <v>30</v>
      </c>
      <c r="H8" s="6">
        <f>'Monthly Capacity'!H8</f>
        <v>1100</v>
      </c>
    </row>
    <row r="9" spans="2:13" x14ac:dyDescent="0.3">
      <c r="B9" s="4">
        <v>3</v>
      </c>
      <c r="C9" s="5" t="s">
        <v>16</v>
      </c>
      <c r="D9" s="5"/>
      <c r="E9" s="5"/>
      <c r="F9" s="5"/>
      <c r="G9" s="4" t="s">
        <v>25</v>
      </c>
      <c r="H9" s="8">
        <v>0.01</v>
      </c>
    </row>
    <row r="10" spans="2:13" x14ac:dyDescent="0.3">
      <c r="B10" s="4">
        <v>4</v>
      </c>
      <c r="C10" s="5" t="s">
        <v>31</v>
      </c>
      <c r="D10" s="5"/>
      <c r="E10" s="5"/>
      <c r="F10" s="5"/>
      <c r="G10" s="4" t="s">
        <v>32</v>
      </c>
      <c r="H10" s="8">
        <v>0.12</v>
      </c>
    </row>
    <row r="11" spans="2:13" x14ac:dyDescent="0.3">
      <c r="B11" s="4">
        <v>5</v>
      </c>
      <c r="C11" s="5" t="s">
        <v>33</v>
      </c>
      <c r="D11" s="5"/>
      <c r="E11" s="5"/>
      <c r="F11" s="5"/>
      <c r="G11" s="4" t="s">
        <v>34</v>
      </c>
      <c r="H11" s="7">
        <f>ROUND(H7*0.5*10/(H8*0.99*0.88),3)</f>
        <v>3.0379999999999998</v>
      </c>
    </row>
    <row r="12" spans="2:13" x14ac:dyDescent="0.3">
      <c r="B12" s="4">
        <v>6</v>
      </c>
      <c r="C12" s="5" t="s">
        <v>35</v>
      </c>
      <c r="D12" s="5"/>
      <c r="E12" s="5"/>
      <c r="F12" s="5"/>
      <c r="G12" s="4" t="s">
        <v>36</v>
      </c>
      <c r="H12" s="7">
        <v>46957234</v>
      </c>
    </row>
    <row r="13" spans="2:13" x14ac:dyDescent="0.3">
      <c r="B13" s="4">
        <v>7</v>
      </c>
      <c r="C13" s="5" t="s">
        <v>37</v>
      </c>
      <c r="D13" s="5"/>
      <c r="E13" s="5"/>
      <c r="F13" s="5"/>
      <c r="G13" s="4" t="s">
        <v>32</v>
      </c>
      <c r="H13" s="6">
        <f>ROUND(H12*H10,0)</f>
        <v>5634868</v>
      </c>
    </row>
    <row r="14" spans="2:13" x14ac:dyDescent="0.3">
      <c r="B14" s="4">
        <v>8</v>
      </c>
      <c r="C14" s="5" t="s">
        <v>38</v>
      </c>
      <c r="D14" s="5"/>
      <c r="E14" s="5"/>
      <c r="F14" s="5"/>
      <c r="G14" s="4" t="s">
        <v>36</v>
      </c>
      <c r="H14" s="7">
        <f>H12-H13</f>
        <v>41322366</v>
      </c>
    </row>
    <row r="15" spans="2:13" x14ac:dyDescent="0.3">
      <c r="B15" s="10"/>
      <c r="C15" s="11" t="s">
        <v>6</v>
      </c>
      <c r="D15" s="11"/>
      <c r="E15" s="11"/>
      <c r="F15" s="11"/>
      <c r="G15" s="10"/>
      <c r="H15" s="20">
        <f>H14*H11</f>
        <v>125537347.90799999</v>
      </c>
    </row>
    <row r="16" spans="2:13" x14ac:dyDescent="0.3">
      <c r="H16" s="9"/>
    </row>
    <row r="17" spans="3:8" x14ac:dyDescent="0.3">
      <c r="C17" s="24" t="s">
        <v>48</v>
      </c>
      <c r="D17" s="12"/>
      <c r="E17" s="12"/>
      <c r="F17" s="12"/>
      <c r="G17" s="12"/>
      <c r="H17" s="13"/>
    </row>
    <row r="18" spans="3:8" ht="15.6" x14ac:dyDescent="0.3">
      <c r="C18" s="25" t="s">
        <v>47</v>
      </c>
      <c r="D18" s="12"/>
      <c r="E18" s="12"/>
      <c r="F18" s="12"/>
      <c r="G18" s="12"/>
      <c r="H18" s="26"/>
    </row>
  </sheetData>
  <mergeCells count="1">
    <mergeCell ref="C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Pricing</vt:lpstr>
      <vt:lpstr>Monthly Capacity</vt:lpstr>
      <vt:lpstr>Energy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e</dc:creator>
  <cp:lastModifiedBy>balaji e</cp:lastModifiedBy>
  <dcterms:created xsi:type="dcterms:W3CDTF">2024-06-18T15:56:35Z</dcterms:created>
  <dcterms:modified xsi:type="dcterms:W3CDTF">2024-11-08T11:35:25Z</dcterms:modified>
</cp:coreProperties>
</file>