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IDA-Compute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9">
      <text>
        <t xml:space="preserve">Default: 30%</t>
      </text>
    </comment>
    <comment authorId="0" ref="A20">
      <text>
        <t xml:space="preserve">Hub + Consolidator
</t>
      </text>
    </comment>
    <comment authorId="0" ref="B25">
      <text>
        <t xml:space="preserve">The Elasticsearch log files may be zipped and archived after, say 15 days.  A compression factor of 15-20 may be achieved with zip.  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6">
      <text>
        <t xml:space="preserve">Biometric templates (not original raw images)
</t>
      </text>
    </comment>
  </commentList>
</comments>
</file>

<file path=xl/sharedStrings.xml><?xml version="1.0" encoding="utf-8"?>
<sst xmlns="http://schemas.openxmlformats.org/spreadsheetml/2006/main" count="55" uniqueCount="50">
  <si>
    <t>IDA Resource Calculator</t>
  </si>
  <si>
    <t>Calculates CPU, RAM and Storage required for ID Authentication module</t>
  </si>
  <si>
    <t>Legend</t>
  </si>
  <si>
    <t>DO NOT CHANGE!</t>
  </si>
  <si>
    <t>Assumptions</t>
  </si>
  <si>
    <t>Total number of UINs issued</t>
  </si>
  <si>
    <t>Per day authentications</t>
  </si>
  <si>
    <t>Per hour peak %</t>
  </si>
  <si>
    <t>Per hour peak request count</t>
  </si>
  <si>
    <t>Compute</t>
  </si>
  <si>
    <t>Services</t>
  </si>
  <si>
    <t>VCPU/pod</t>
  </si>
  <si>
    <t>RAM (GB)/pod</t>
  </si>
  <si>
    <t>N pods</t>
  </si>
  <si>
    <t>Total VCPU</t>
  </si>
  <si>
    <t>Total RAM (GB)</t>
  </si>
  <si>
    <t>IDA auth</t>
  </si>
  <si>
    <t>IDA OTP</t>
  </si>
  <si>
    <t>Notification</t>
  </si>
  <si>
    <t>Auditmanager</t>
  </si>
  <si>
    <t>OTPManager</t>
  </si>
  <si>
    <t>Masterdata</t>
  </si>
  <si>
    <t>Websub</t>
  </si>
  <si>
    <t>Total</t>
  </si>
  <si>
    <t>Storage</t>
  </si>
  <si>
    <t>Postgres DB</t>
  </si>
  <si>
    <t>GB</t>
  </si>
  <si>
    <t xml:space="preserve"> </t>
  </si>
  <si>
    <t>Logs (Elasticsearch)</t>
  </si>
  <si>
    <t>Calculations/formulae</t>
  </si>
  <si>
    <t>OTP</t>
  </si>
  <si>
    <t>Auth (with OTP)</t>
  </si>
  <si>
    <t>Internal*</t>
  </si>
  <si>
    <t>Single pod sub second parallel request (per second)</t>
  </si>
  <si>
    <t>Single pod required VCPU (cores)</t>
  </si>
  <si>
    <t>Single pod required RAM (GB)</t>
  </si>
  <si>
    <t>One pod sub second parallel request (per hour)</t>
  </si>
  <si>
    <t>No of pod request to handle per hour peak</t>
  </si>
  <si>
    <t>No of pod request to handle per hour peak (HA)</t>
  </si>
  <si>
    <t>VCPU required (cores)</t>
  </si>
  <si>
    <t>RAM required (GB)</t>
  </si>
  <si>
    <t>* Internal service is for  Registration Processor internal usage.  The same is not required for offering ID Authentication service to residents</t>
  </si>
  <si>
    <t>Postgres DB - Identity issuances</t>
  </si>
  <si>
    <t>MB/UIN</t>
  </si>
  <si>
    <t>Postgres DB - Authentications</t>
  </si>
  <si>
    <t>GB/100,000 Auths</t>
  </si>
  <si>
    <t>OTP auths</t>
  </si>
  <si>
    <t>Logs - Identity issuance</t>
  </si>
  <si>
    <t>GB/10,000 UINs</t>
  </si>
  <si>
    <t>Logs - Authentications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</si>
</sst>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0.0"/>
      <color rgb="FF000000"/>
      <name val="Arial"/>
    </font>
    <font>
      <b/>
      <sz val="14.0"/>
      <color theme="1"/>
      <name val="Arial"/>
    </font>
    <font>
      <i/>
      <color theme="1"/>
      <name val="Arial"/>
    </font>
    <font>
      <color theme="1"/>
      <name val="Arial"/>
    </font>
    <font>
      <b/>
      <sz val="8.0"/>
      <color theme="1"/>
      <name val="Arial"/>
    </font>
    <font>
      <sz val="8.0"/>
      <color theme="1"/>
      <name val="Arial"/>
    </font>
    <font>
      <b/>
      <color theme="1"/>
      <name val="Arial"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6B26B"/>
        <bgColor rgb="FFF6B26B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4" numFmtId="0" xfId="0" applyAlignment="1" applyFill="1" applyFont="1">
      <alignment horizontal="center" vertical="bottom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/>
    </xf>
    <xf borderId="0" fillId="0" fontId="3" numFmtId="9" xfId="0" applyAlignment="1" applyFont="1" applyNumberFormat="1">
      <alignment readingOrder="0"/>
    </xf>
    <xf borderId="0" fillId="3" fontId="3" numFmtId="0" xfId="0" applyAlignment="1" applyFont="1">
      <alignment vertical="bottom"/>
    </xf>
    <xf borderId="0" fillId="4" fontId="3" numFmtId="0" xfId="0" applyAlignment="1" applyFill="1" applyFont="1">
      <alignment vertical="bottom"/>
    </xf>
    <xf borderId="0" fillId="4" fontId="3" numFmtId="0" xfId="0" applyAlignment="1" applyFont="1">
      <alignment horizontal="center" shrinkToFit="0" wrapText="1"/>
    </xf>
    <xf borderId="0" fillId="4" fontId="3" numFmtId="0" xfId="0" applyAlignment="1" applyFont="1">
      <alignment horizontal="center"/>
    </xf>
    <xf borderId="0" fillId="0" fontId="3" numFmtId="0" xfId="0" applyAlignment="1" applyFont="1">
      <alignment readingOrder="0" vertical="bottom"/>
    </xf>
    <xf borderId="0" fillId="3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3" fontId="3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3" fontId="6" numFmtId="0" xfId="0" applyAlignment="1" applyFont="1">
      <alignment horizontal="right" vertical="bottom"/>
    </xf>
    <xf borderId="0" fillId="2" fontId="3" numFmtId="0" xfId="0" applyAlignment="1" applyFont="1">
      <alignment horizontal="center" readingOrder="0"/>
    </xf>
    <xf borderId="0" fillId="3" fontId="3" numFmtId="164" xfId="0" applyAlignment="1" applyFont="1" applyNumberFormat="1">
      <alignment readingOrder="0"/>
    </xf>
    <xf borderId="0" fillId="3" fontId="3" numFmtId="0" xfId="0" applyAlignment="1" applyFont="1">
      <alignment readingOrder="0"/>
    </xf>
    <xf borderId="0" fillId="3" fontId="7" numFmtId="164" xfId="0" applyFont="1" applyNumberFormat="1"/>
    <xf borderId="0" fillId="2" fontId="3" numFmtId="0" xfId="0" applyFont="1"/>
    <xf borderId="0" fillId="4" fontId="3" numFmtId="0" xfId="0" applyAlignment="1" applyFont="1">
      <alignment horizontal="center" readingOrder="0"/>
    </xf>
    <xf borderId="0" fillId="2" fontId="3" numFmtId="0" xfId="0" applyAlignment="1" applyFont="1">
      <alignment horizontal="center"/>
    </xf>
    <xf borderId="0" fillId="2" fontId="3" numFmtId="0" xfId="0" applyAlignment="1" applyFont="1">
      <alignment horizontal="right" vertical="bottom"/>
    </xf>
    <xf borderId="0" fillId="3" fontId="3" numFmtId="0" xfId="0" applyAlignment="1" applyFont="1">
      <alignment readingOrder="0" vertical="bottom"/>
    </xf>
    <xf borderId="0" fillId="2" fontId="6" numFmtId="0" xfId="0" applyAlignment="1" applyFont="1">
      <alignment horizontal="right" vertical="bottom"/>
    </xf>
    <xf borderId="0" fillId="2" fontId="2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2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2.0"/>
    <col customWidth="1" min="2" max="2" width="14.0"/>
    <col customWidth="1" min="3" max="3" width="16.14"/>
    <col customWidth="1" min="4" max="4" width="12.0"/>
    <col customWidth="1" min="5" max="5" width="12.14"/>
  </cols>
  <sheetData>
    <row r="1">
      <c r="A1" s="1" t="s">
        <v>0</v>
      </c>
    </row>
    <row r="2">
      <c r="A2" s="2" t="s">
        <v>1</v>
      </c>
    </row>
    <row r="3">
      <c r="A3" s="3"/>
      <c r="B3" s="3"/>
    </row>
    <row r="4">
      <c r="B4" s="4"/>
      <c r="C4" s="5"/>
    </row>
    <row r="5">
      <c r="B5" s="6" t="s">
        <v>2</v>
      </c>
      <c r="C5" s="7" t="s">
        <v>3</v>
      </c>
    </row>
    <row r="6">
      <c r="A6" s="8" t="s">
        <v>4</v>
      </c>
      <c r="B6" s="3"/>
    </row>
    <row r="7">
      <c r="A7" s="3" t="s">
        <v>5</v>
      </c>
      <c r="B7" s="3">
        <v>2.0E7</v>
      </c>
    </row>
    <row r="8">
      <c r="A8" s="3" t="s">
        <v>6</v>
      </c>
      <c r="B8" s="3">
        <v>500000.0</v>
      </c>
    </row>
    <row r="9">
      <c r="A9" s="3" t="s">
        <v>7</v>
      </c>
      <c r="B9" s="9">
        <v>0.3</v>
      </c>
    </row>
    <row r="10">
      <c r="A10" s="3" t="s">
        <v>8</v>
      </c>
      <c r="B10" s="10">
        <f>B8*B9</f>
        <v>150000</v>
      </c>
    </row>
    <row r="12">
      <c r="A12" s="8" t="s">
        <v>9</v>
      </c>
    </row>
    <row r="13">
      <c r="A13" s="11" t="s">
        <v>10</v>
      </c>
      <c r="B13" s="12" t="s">
        <v>11</v>
      </c>
      <c r="C13" s="12" t="s">
        <v>12</v>
      </c>
      <c r="D13" s="12" t="s">
        <v>13</v>
      </c>
      <c r="E13" s="13" t="s">
        <v>14</v>
      </c>
      <c r="F13" s="13" t="s">
        <v>15</v>
      </c>
    </row>
    <row r="14">
      <c r="A14" s="14" t="s">
        <v>16</v>
      </c>
      <c r="B14" s="15">
        <f>'IDA-Compute'!C5</f>
        <v>3</v>
      </c>
      <c r="C14" s="15">
        <f>'IDA-Compute'!C6</f>
        <v>3</v>
      </c>
      <c r="D14" s="15">
        <f>'IDA-Compute'!C9</f>
        <v>3</v>
      </c>
      <c r="E14" s="15">
        <f t="shared" ref="E14:E20" si="1">B14*D14</f>
        <v>9</v>
      </c>
      <c r="F14" s="15">
        <f t="shared" ref="F14:F20" si="2">C14*D14</f>
        <v>9</v>
      </c>
    </row>
    <row r="15">
      <c r="A15" s="14" t="s">
        <v>17</v>
      </c>
      <c r="B15" s="15">
        <f>'IDA-Compute'!B5</f>
        <v>0.5</v>
      </c>
      <c r="C15" s="15">
        <f>'IDA-Compute'!B6</f>
        <v>2.5</v>
      </c>
      <c r="D15" s="15">
        <f>'IDA-Compute'!B9</f>
        <v>5</v>
      </c>
      <c r="E15" s="15">
        <f t="shared" si="1"/>
        <v>2.5</v>
      </c>
      <c r="F15" s="15">
        <f t="shared" si="2"/>
        <v>12.5</v>
      </c>
    </row>
    <row r="16">
      <c r="A16" s="5" t="s">
        <v>18</v>
      </c>
      <c r="B16" s="15">
        <v>0.5</v>
      </c>
      <c r="C16" s="15">
        <v>1.5</v>
      </c>
      <c r="D16" s="16">
        <v>2.0</v>
      </c>
      <c r="E16" s="15">
        <f t="shared" si="1"/>
        <v>1</v>
      </c>
      <c r="F16" s="15">
        <f t="shared" si="2"/>
        <v>3</v>
      </c>
    </row>
    <row r="17">
      <c r="A17" s="5" t="s">
        <v>19</v>
      </c>
      <c r="B17" s="15">
        <v>0.5</v>
      </c>
      <c r="C17" s="15">
        <v>2.0</v>
      </c>
      <c r="D17" s="16">
        <v>4.0</v>
      </c>
      <c r="E17" s="15">
        <f t="shared" si="1"/>
        <v>2</v>
      </c>
      <c r="F17" s="15">
        <f t="shared" si="2"/>
        <v>8</v>
      </c>
    </row>
    <row r="18">
      <c r="A18" s="5" t="s">
        <v>20</v>
      </c>
      <c r="B18" s="15">
        <v>0.5</v>
      </c>
      <c r="C18" s="15">
        <v>1.75</v>
      </c>
      <c r="D18" s="16">
        <v>2.0</v>
      </c>
      <c r="E18" s="15">
        <f t="shared" si="1"/>
        <v>1</v>
      </c>
      <c r="F18" s="15">
        <f t="shared" si="2"/>
        <v>3.5</v>
      </c>
    </row>
    <row r="19">
      <c r="A19" s="5" t="s">
        <v>21</v>
      </c>
      <c r="B19" s="15">
        <v>0.5</v>
      </c>
      <c r="C19" s="15">
        <v>2.25</v>
      </c>
      <c r="D19" s="16">
        <v>2.0</v>
      </c>
      <c r="E19" s="15">
        <f t="shared" si="1"/>
        <v>1</v>
      </c>
      <c r="F19" s="15">
        <f t="shared" si="2"/>
        <v>4.5</v>
      </c>
    </row>
    <row r="20">
      <c r="A20" s="14" t="s">
        <v>22</v>
      </c>
      <c r="B20" s="17">
        <v>2.5</v>
      </c>
      <c r="C20" s="17">
        <v>5.0</v>
      </c>
      <c r="D20" s="16">
        <v>2.0</v>
      </c>
      <c r="E20" s="15">
        <f t="shared" si="1"/>
        <v>5</v>
      </c>
      <c r="F20" s="15">
        <f t="shared" si="2"/>
        <v>10</v>
      </c>
    </row>
    <row r="21">
      <c r="A21" s="18" t="s">
        <v>23</v>
      </c>
      <c r="B21" s="5"/>
      <c r="C21" s="5"/>
      <c r="D21" s="18"/>
      <c r="E21" s="19">
        <f t="shared" ref="E21:F21" si="3">sum(E14:E20)</f>
        <v>21.5</v>
      </c>
      <c r="F21" s="19">
        <f t="shared" si="3"/>
        <v>50.5</v>
      </c>
    </row>
    <row r="23">
      <c r="A23" s="8" t="s">
        <v>24</v>
      </c>
      <c r="B23" s="20"/>
      <c r="C23" s="20"/>
    </row>
    <row r="24">
      <c r="A24" s="3" t="s">
        <v>25</v>
      </c>
      <c r="B24" s="21">
        <f>(('IDA-Compute'!B16 * B7) / 1000) + (('IDA-Compute'!B17 * B8) / 100000)</f>
        <v>2006.5</v>
      </c>
      <c r="C24" s="22" t="s">
        <v>26</v>
      </c>
      <c r="D24" s="3"/>
      <c r="E24" s="3" t="s">
        <v>27</v>
      </c>
    </row>
    <row r="25">
      <c r="A25" s="3" t="s">
        <v>28</v>
      </c>
      <c r="B25" s="23">
        <f>(('IDA-Compute'!B18 * B7) / 10000) + (('IDA-Compute'!B19 * B8) / 10000)</f>
        <v>7650</v>
      </c>
      <c r="C25" s="22" t="s">
        <v>26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9.71"/>
    <col customWidth="1" min="2" max="2" width="15.43"/>
    <col customWidth="1" min="3" max="3" width="19.14"/>
    <col customWidth="1" min="4" max="4" width="15.57"/>
  </cols>
  <sheetData>
    <row r="1">
      <c r="A1" s="8" t="s">
        <v>29</v>
      </c>
      <c r="B1" s="20"/>
      <c r="C1" s="20"/>
      <c r="D1" s="20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"/>
      <c r="B2" s="20"/>
      <c r="C2" s="20"/>
      <c r="D2" s="20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3" t="s">
        <v>27</v>
      </c>
      <c r="B3" s="25" t="s">
        <v>30</v>
      </c>
      <c r="C3" s="25" t="s">
        <v>31</v>
      </c>
      <c r="D3" s="25" t="s">
        <v>32</v>
      </c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3" t="s">
        <v>33</v>
      </c>
      <c r="B4" s="22">
        <v>10.0</v>
      </c>
      <c r="C4" s="22">
        <v>20.0</v>
      </c>
      <c r="D4" s="22">
        <v>30.0</v>
      </c>
      <c r="E4" s="26"/>
      <c r="F4" s="26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3" t="s">
        <v>34</v>
      </c>
      <c r="B5" s="22">
        <v>0.5</v>
      </c>
      <c r="C5" s="22">
        <v>3.0</v>
      </c>
      <c r="D5" s="22">
        <v>3.0</v>
      </c>
      <c r="E5" s="27"/>
      <c r="F5" s="27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3" t="s">
        <v>35</v>
      </c>
      <c r="B6" s="22">
        <v>2.5</v>
      </c>
      <c r="C6" s="22">
        <v>3.0</v>
      </c>
      <c r="D6" s="22">
        <v>3.25</v>
      </c>
      <c r="E6" s="27"/>
      <c r="F6" s="27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3" t="s">
        <v>36</v>
      </c>
      <c r="B7" s="10">
        <f t="shared" ref="B7:D7" si="1">B4*60*60</f>
        <v>36000</v>
      </c>
      <c r="C7" s="10">
        <f t="shared" si="1"/>
        <v>72000</v>
      </c>
      <c r="D7" s="10">
        <f t="shared" si="1"/>
        <v>108000</v>
      </c>
      <c r="E7" s="27"/>
      <c r="F7" s="27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3" t="s">
        <v>37</v>
      </c>
      <c r="B8" s="10">
        <f>_xlfn.CEILING.MATH(Summary!B10/B7)</f>
        <v>5</v>
      </c>
      <c r="C8" s="10">
        <f>_xlfn.CEILING.MATH(Summary!B10/C7)</f>
        <v>3</v>
      </c>
      <c r="D8" s="10">
        <f>_xlfn.CEILING.MATH(Summary!B10/D7)</f>
        <v>2</v>
      </c>
      <c r="E8" s="27"/>
      <c r="F8" s="27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3" t="s">
        <v>38</v>
      </c>
      <c r="B9" s="28">
        <f t="shared" ref="B9:D9" si="2">IF(B8 = 1, 2,B8)</f>
        <v>5</v>
      </c>
      <c r="C9" s="28">
        <f t="shared" si="2"/>
        <v>3</v>
      </c>
      <c r="D9" s="28">
        <f t="shared" si="2"/>
        <v>2</v>
      </c>
      <c r="E9" s="27"/>
      <c r="F9" s="27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3" t="s">
        <v>39</v>
      </c>
      <c r="B10" s="10">
        <f t="shared" ref="B10:D10" si="3">B5*B9</f>
        <v>2.5</v>
      </c>
      <c r="C10" s="10">
        <f t="shared" si="3"/>
        <v>9</v>
      </c>
      <c r="D10" s="10">
        <f t="shared" si="3"/>
        <v>6</v>
      </c>
      <c r="E10" s="29"/>
      <c r="F10" s="29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3" t="s">
        <v>40</v>
      </c>
      <c r="B11" s="10">
        <f t="shared" ref="B11:D11" si="4">B6*B9</f>
        <v>12.5</v>
      </c>
      <c r="C11" s="10">
        <f t="shared" si="4"/>
        <v>9</v>
      </c>
      <c r="D11" s="10">
        <f t="shared" si="4"/>
        <v>6.5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30" t="s">
        <v>41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B15" s="24" t="s">
        <v>27</v>
      </c>
      <c r="C15" s="20" t="s">
        <v>27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31" t="s">
        <v>42</v>
      </c>
      <c r="B16" s="22">
        <v>0.1</v>
      </c>
      <c r="C16" s="22" t="s">
        <v>43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31" t="s">
        <v>44</v>
      </c>
      <c r="B17" s="22">
        <v>1.3</v>
      </c>
      <c r="C17" s="22" t="s">
        <v>45</v>
      </c>
      <c r="D17" s="32" t="s">
        <v>46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32" t="s">
        <v>47</v>
      </c>
      <c r="B18" s="22">
        <v>3.5</v>
      </c>
      <c r="C18" s="22" t="s">
        <v>48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32" t="s">
        <v>49</v>
      </c>
      <c r="B19" s="22">
        <v>13.0</v>
      </c>
      <c r="C19" s="22" t="s">
        <v>48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</sheetData>
  <drawing r:id="rId2"/>
  <legacyDrawing r:id="rId3"/>
</worksheet>
</file>