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filterPrivacy="1"/>
  <xr:revisionPtr revIDLastSave="0" documentId="13_ncr:1_{2F3A94AD-694A-4822-A81A-B6EB32DCC97A}" xr6:coauthVersionLast="40" xr6:coauthVersionMax="40" xr10:uidLastSave="{00000000-0000-0000-0000-000000000000}"/>
  <bookViews>
    <workbookView xWindow="0" yWindow="0" windowWidth="25200" windowHeight="11490" xr2:uid="{00000000-000D-0000-FFFF-FFFF00000000}"/>
  </bookViews>
  <sheets>
    <sheet name="Calorie Amoritization" sheetId="1" r:id="rId1"/>
    <sheet name="Exercise Type Lookup" sheetId="2" state="hidden" r:id="rId2"/>
  </sheets>
  <definedNames>
    <definedName name="ActivityFactor">IF(ActivityLevel="S",1.2,IF(ActivityLevel="L",1.375,IF(ActivityLevel="M",1.55,IF(ActivityLevel="V",1.725,IF(ActivityLevel="E",1.9,"")))))</definedName>
    <definedName name="ActivityLevel">LEFT(Level,1)</definedName>
    <definedName name="Age">'Calorie Amoritization'!$L$10</definedName>
    <definedName name="AllComplete">IF(AND(ActivityLevel&lt;&gt;"",WeightGoal&lt;&gt;"",UnitOfMeasure&lt;&gt;"",Height1&lt;&gt;"",Weight&lt;&gt;"",TargetWeight&lt;&gt;"",Age&lt;&gt;"",Gender&lt;&gt;""),TRUE,FALSE)</definedName>
    <definedName name="BMR">(BMRWeight+BMRHeight+BMRFactor)-IF(Gender="Female",Age*4.7,Age*6.8)</definedName>
    <definedName name="BMRAge">IF(Gender="Female",Age*4.7,Age*6.8)</definedName>
    <definedName name="BMRFactor">IF(Standard,IF(Gender="Female",655,66),IF(Gender="Female",655,66))</definedName>
    <definedName name="BMRHeight">IF(Gender="Female",Height*IF(Standard,4.7,1.8),Height*IF(Standard,12.7,5))</definedName>
    <definedName name="BMRWeight">IF(Gender="Female",Weight*IF(Standard,4.35,9.6),Weight*IF(Standard,6.23,13.7))</definedName>
    <definedName name="CalsPerkg">1587.573</definedName>
    <definedName name="CalsPerPound">3500</definedName>
    <definedName name="CalsRemain">'Calorie Amoritization'!XFD1</definedName>
    <definedName name="ColumnTitleRegion1..B5.1">'Calorie Amoritization'!$B$9</definedName>
    <definedName name="ColumnTitleRegion2..L5.1">'Calorie Amoritization'!$H$9</definedName>
    <definedName name="ColumnTitleRegion3..L7.1">'Calorie Amoritization'!$B$11</definedName>
    <definedName name="ColumnTitleRegion4..L9.1">'Calorie Amoritization'!$B$14:$D$14</definedName>
    <definedName name="ColumnTitleRegion5..M998.1">'Calorie Amoritization'!$B$17</definedName>
    <definedName name="CurrentBMR">IF(Gender="Female",CalsRemain*IF(Standard,4.35,9.6),CalsRemain*IF(Standard,6.23,13.7))</definedName>
    <definedName name="DayNo">IF(DATEDIF(StartDate,TargetDate,"md")&gt;1," DAYS"," DAY")</definedName>
    <definedName name="ExerciseTypesLookup">ExerciseTypes[EXERCISE TYPE]</definedName>
    <definedName name="Gender">'Calorie Amoritization'!$L$12</definedName>
    <definedName name="Height">IF(Standard,(Height1*12)+Height2,(Height1*100)+Height1)</definedName>
    <definedName name="Height1">IF('Calorie Amoritization'!$H$12="",0,'Calorie Amoritization'!$H$12)</definedName>
    <definedName name="Height2">IF('Calorie Amoritization'!$I$12="",0,'Calorie Amoritization'!$I$12)</definedName>
    <definedName name="InitCal">'Calorie Amoritization'!$H$15</definedName>
    <definedName name="InitCalIntake">'Calorie Amoritization'!$J$15</definedName>
    <definedName name="LastRow">COUNT('Calorie Amoritization'!$B$6:$B$1005)+9</definedName>
    <definedName name="Level">'Calorie Amoritization'!$B$10</definedName>
    <definedName name="Maintain">IF(WeightGoal="Maintain",TRUE,FALSE)</definedName>
    <definedName name="_xlnm.Print_Titles" localSheetId="0">'Calorie Amoritization'!$17:$17</definedName>
    <definedName name="RunningBMR">(CurrentBMR+BMRHeight+BMRFactor)-IF(Gender="Female",Age*4.7,Age*6.8)</definedName>
    <definedName name="Standard">IF(UnitOfMeasure="Imperial",TRUE,FALSE)</definedName>
    <definedName name="StartDate">'Calorie Amoritization'!$B$15</definedName>
    <definedName name="TargetDate">'Calorie Amoritization'!$E$15</definedName>
    <definedName name="TargetWeight">'Calorie Amoritization'!$J$12</definedName>
    <definedName name="UnitOfMeasure">'Calorie Amoritization'!$H$10</definedName>
    <definedName name="Weight">'Calorie Amoritization'!$J$10</definedName>
    <definedName name="WeightGainLoss">IF(WeightGoal="Decrease",Weight-TargetWeight,TargetWeight-Weight)</definedName>
    <definedName name="WeightGoal">'Calorie Amoritization'!$B$12</definedName>
    <definedName name="WeightToLoseGain">IF(Weight&gt;TargetWeight,Weight-TargetWeight,TargetWeight-Weight)</definedName>
  </definedNames>
  <calcPr calcId="181029" concurrentCalc="0"/>
  <fileRecoveryPr autoRecover="0"/>
</workbook>
</file>

<file path=xl/calcChain.xml><?xml version="1.0" encoding="utf-8"?>
<calcChain xmlns="http://schemas.openxmlformats.org/spreadsheetml/2006/main">
  <c r="B15" i="1" l="1"/>
  <c r="B8" i="1"/>
  <c r="H8" i="1"/>
  <c r="I11" i="1"/>
  <c r="H11" i="1"/>
  <c r="L14" i="1"/>
  <c r="L17" i="1"/>
  <c r="K17" i="1"/>
  <c r="I17" i="1"/>
  <c r="M18" i="1"/>
  <c r="E18" i="1"/>
  <c r="F18" i="1"/>
  <c r="C18" i="1"/>
  <c r="B18" i="1"/>
  <c r="H7" i="1"/>
  <c r="D10" i="1"/>
  <c r="L15" i="1"/>
  <c r="J18" i="1"/>
  <c r="D18" i="1"/>
  <c r="J15" i="1"/>
  <c r="G18" i="1"/>
  <c r="H15" i="1"/>
  <c r="K18" i="1"/>
  <c r="L18" i="1"/>
  <c r="B19" i="1"/>
  <c r="D19" i="1"/>
  <c r="C19" i="1"/>
  <c r="G19" i="1"/>
  <c r="H18" i="1"/>
  <c r="I18" i="1"/>
  <c r="E19" i="1"/>
  <c r="F19" i="1"/>
  <c r="H19" i="1"/>
  <c r="I19" i="1"/>
  <c r="J19" i="1"/>
  <c r="K19" i="1"/>
  <c r="L19" i="1"/>
  <c r="M19" i="1"/>
  <c r="G20" i="1"/>
  <c r="D20" i="1"/>
  <c r="B20" i="1"/>
  <c r="E20" i="1"/>
  <c r="F20" i="1"/>
  <c r="H20" i="1"/>
  <c r="I20" i="1"/>
  <c r="J20" i="1"/>
  <c r="K20" i="1"/>
  <c r="L20" i="1"/>
  <c r="M20" i="1"/>
  <c r="C20" i="1"/>
  <c r="D21" i="1"/>
  <c r="G21" i="1"/>
  <c r="B21" i="1"/>
  <c r="C21" i="1"/>
  <c r="E21" i="1"/>
  <c r="F21" i="1"/>
  <c r="H21" i="1"/>
  <c r="I21" i="1"/>
  <c r="J21" i="1"/>
  <c r="K21" i="1"/>
  <c r="L21" i="1"/>
  <c r="M21" i="1"/>
  <c r="B22" i="1"/>
  <c r="G22" i="1"/>
  <c r="D22" i="1"/>
  <c r="C22" i="1"/>
  <c r="E22" i="1"/>
  <c r="F22" i="1"/>
  <c r="H22" i="1"/>
  <c r="I22" i="1"/>
  <c r="J22" i="1"/>
  <c r="K22" i="1"/>
  <c r="L22" i="1"/>
  <c r="M22" i="1"/>
  <c r="B23" i="1"/>
  <c r="G23" i="1"/>
  <c r="D23" i="1"/>
  <c r="C23" i="1"/>
  <c r="E23" i="1"/>
  <c r="F23" i="1"/>
  <c r="H23" i="1"/>
  <c r="I23" i="1"/>
  <c r="J23" i="1"/>
  <c r="K23" i="1"/>
  <c r="L23" i="1"/>
  <c r="M23" i="1"/>
  <c r="B24" i="1"/>
  <c r="G24" i="1"/>
  <c r="D24" i="1"/>
  <c r="C24" i="1"/>
  <c r="E24" i="1"/>
  <c r="F24" i="1"/>
  <c r="H24" i="1"/>
  <c r="I24" i="1"/>
  <c r="J24" i="1"/>
  <c r="K24" i="1"/>
  <c r="L24" i="1"/>
  <c r="M24" i="1"/>
  <c r="B25" i="1"/>
  <c r="G25" i="1"/>
  <c r="D25" i="1"/>
  <c r="C25" i="1"/>
  <c r="E25" i="1"/>
  <c r="F25" i="1"/>
  <c r="H25" i="1"/>
  <c r="I25" i="1"/>
  <c r="J25" i="1"/>
  <c r="K25" i="1"/>
  <c r="L25" i="1"/>
  <c r="M25" i="1"/>
  <c r="B26" i="1"/>
  <c r="D26" i="1"/>
  <c r="G26" i="1"/>
  <c r="E26" i="1"/>
  <c r="F26" i="1"/>
  <c r="H26" i="1"/>
  <c r="I26" i="1"/>
  <c r="J26" i="1"/>
  <c r="K26" i="1"/>
  <c r="L26" i="1"/>
  <c r="M26" i="1"/>
  <c r="C26" i="1"/>
  <c r="G27" i="1"/>
  <c r="D27" i="1"/>
  <c r="B27" i="1"/>
  <c r="C27" i="1"/>
  <c r="E27" i="1"/>
  <c r="F27" i="1"/>
  <c r="H27" i="1"/>
  <c r="I27" i="1"/>
  <c r="J27" i="1"/>
  <c r="K27" i="1"/>
  <c r="L27" i="1"/>
  <c r="M27" i="1"/>
  <c r="B28" i="1"/>
  <c r="G28" i="1"/>
  <c r="D28" i="1"/>
  <c r="E28" i="1"/>
  <c r="F28" i="1"/>
  <c r="H28" i="1"/>
  <c r="I28" i="1"/>
  <c r="J28" i="1"/>
  <c r="K28" i="1"/>
  <c r="L28" i="1"/>
  <c r="M28" i="1"/>
  <c r="C28" i="1"/>
  <c r="B29" i="1"/>
  <c r="G29" i="1"/>
  <c r="D29" i="1"/>
  <c r="C29" i="1"/>
  <c r="E29" i="1"/>
  <c r="F29" i="1"/>
  <c r="H29" i="1"/>
  <c r="I29" i="1"/>
  <c r="J29" i="1"/>
  <c r="K29" i="1"/>
  <c r="L29" i="1"/>
  <c r="M29" i="1"/>
  <c r="B30" i="1"/>
  <c r="D30" i="1"/>
  <c r="G30" i="1"/>
  <c r="C30" i="1"/>
  <c r="E30" i="1"/>
  <c r="F30" i="1"/>
  <c r="H30" i="1"/>
  <c r="I30" i="1"/>
  <c r="J30" i="1"/>
  <c r="K30" i="1"/>
  <c r="L30" i="1"/>
  <c r="M30" i="1"/>
  <c r="D31" i="1"/>
  <c r="G31" i="1"/>
  <c r="B31" i="1"/>
  <c r="E31" i="1"/>
  <c r="F31" i="1"/>
  <c r="H31" i="1"/>
  <c r="I31" i="1"/>
  <c r="J31" i="1"/>
  <c r="K31" i="1"/>
  <c r="L31" i="1"/>
  <c r="M31" i="1"/>
  <c r="C31" i="1"/>
  <c r="B32" i="1"/>
  <c r="G32" i="1"/>
  <c r="D32" i="1"/>
  <c r="E32" i="1"/>
  <c r="F32" i="1"/>
  <c r="H32" i="1"/>
  <c r="I32" i="1"/>
  <c r="J32" i="1"/>
  <c r="K32" i="1"/>
  <c r="L32" i="1"/>
  <c r="M32" i="1"/>
  <c r="C32" i="1"/>
  <c r="B33" i="1"/>
  <c r="D33" i="1"/>
  <c r="G33" i="1"/>
  <c r="C33" i="1"/>
  <c r="E33" i="1"/>
  <c r="F33" i="1"/>
  <c r="H33" i="1"/>
  <c r="I33" i="1"/>
  <c r="J33" i="1"/>
  <c r="K33" i="1"/>
  <c r="L33" i="1"/>
  <c r="M33" i="1"/>
  <c r="B34" i="1"/>
  <c r="G34" i="1"/>
  <c r="D34" i="1"/>
  <c r="E34" i="1"/>
  <c r="F34" i="1"/>
  <c r="H34" i="1"/>
  <c r="I34" i="1"/>
  <c r="J34" i="1"/>
  <c r="K34" i="1"/>
  <c r="L34" i="1"/>
  <c r="M34" i="1"/>
  <c r="C34" i="1"/>
  <c r="B35" i="1"/>
  <c r="G35" i="1"/>
  <c r="D35" i="1"/>
  <c r="E35" i="1"/>
  <c r="F35" i="1"/>
  <c r="H35" i="1"/>
  <c r="I35" i="1"/>
  <c r="J35" i="1"/>
  <c r="K35" i="1"/>
  <c r="L35" i="1"/>
  <c r="M35" i="1"/>
  <c r="C35" i="1"/>
  <c r="B36" i="1"/>
  <c r="D36" i="1"/>
  <c r="G36" i="1"/>
  <c r="C36" i="1"/>
  <c r="E36" i="1"/>
  <c r="F36" i="1"/>
  <c r="H36" i="1"/>
  <c r="I36" i="1"/>
  <c r="J36" i="1"/>
  <c r="K36" i="1"/>
  <c r="L36" i="1"/>
  <c r="M36" i="1"/>
  <c r="B37" i="1"/>
  <c r="G37" i="1"/>
  <c r="D37" i="1"/>
  <c r="C37" i="1"/>
  <c r="E37" i="1"/>
  <c r="F37" i="1"/>
  <c r="H37" i="1"/>
  <c r="I37" i="1"/>
  <c r="J37" i="1"/>
  <c r="K37" i="1"/>
  <c r="L37" i="1"/>
  <c r="M37" i="1"/>
  <c r="B38" i="1"/>
  <c r="G38" i="1"/>
  <c r="D38" i="1"/>
  <c r="C38" i="1"/>
  <c r="E38" i="1"/>
  <c r="F38" i="1"/>
  <c r="H38" i="1"/>
  <c r="I38" i="1"/>
  <c r="J38" i="1"/>
  <c r="K38" i="1"/>
  <c r="L38" i="1"/>
  <c r="M38" i="1"/>
  <c r="B39" i="1"/>
  <c r="G39" i="1"/>
  <c r="D39" i="1"/>
  <c r="C39" i="1"/>
  <c r="E39" i="1"/>
  <c r="F39" i="1"/>
  <c r="H39" i="1"/>
  <c r="I39" i="1"/>
  <c r="J39" i="1"/>
  <c r="K39" i="1"/>
  <c r="L39" i="1"/>
  <c r="M39" i="1"/>
  <c r="G40" i="1"/>
  <c r="D40" i="1"/>
  <c r="B40" i="1"/>
  <c r="C40" i="1"/>
  <c r="E40" i="1"/>
  <c r="F40" i="1"/>
  <c r="H40" i="1"/>
  <c r="I40" i="1"/>
  <c r="J40" i="1"/>
  <c r="K40" i="1"/>
  <c r="L40" i="1"/>
  <c r="M40" i="1"/>
  <c r="B41" i="1"/>
  <c r="G41" i="1"/>
  <c r="D41" i="1"/>
  <c r="E41" i="1"/>
  <c r="F41" i="1"/>
  <c r="H41" i="1"/>
  <c r="I41" i="1"/>
  <c r="J41" i="1"/>
  <c r="K41" i="1"/>
  <c r="L41" i="1"/>
  <c r="M41" i="1"/>
  <c r="C41" i="1"/>
  <c r="B42" i="1"/>
  <c r="G42" i="1"/>
  <c r="D42" i="1"/>
  <c r="C42" i="1"/>
  <c r="E42" i="1"/>
  <c r="F42" i="1"/>
  <c r="H42" i="1"/>
  <c r="I42" i="1"/>
  <c r="J42" i="1"/>
  <c r="K42" i="1"/>
  <c r="L42" i="1"/>
  <c r="M42" i="1"/>
  <c r="B43" i="1"/>
  <c r="G43" i="1"/>
  <c r="D43" i="1"/>
  <c r="C43" i="1"/>
  <c r="E43" i="1"/>
  <c r="F43" i="1"/>
  <c r="H43" i="1"/>
  <c r="I43" i="1"/>
  <c r="J43" i="1"/>
  <c r="K43" i="1"/>
  <c r="L43" i="1"/>
  <c r="M43" i="1"/>
  <c r="B44" i="1"/>
  <c r="D44" i="1"/>
  <c r="G44" i="1"/>
  <c r="C44" i="1"/>
  <c r="E44" i="1"/>
  <c r="F44" i="1"/>
  <c r="H44" i="1"/>
  <c r="I44" i="1"/>
  <c r="J44" i="1"/>
  <c r="K44" i="1"/>
  <c r="L44" i="1"/>
  <c r="M44" i="1"/>
  <c r="B45" i="1"/>
  <c r="D45" i="1"/>
  <c r="G45" i="1"/>
  <c r="C45" i="1"/>
  <c r="E45" i="1"/>
  <c r="F45" i="1"/>
  <c r="H45" i="1"/>
  <c r="I45" i="1"/>
  <c r="J45" i="1"/>
  <c r="K45" i="1"/>
  <c r="L45" i="1"/>
  <c r="M45" i="1"/>
  <c r="B46" i="1"/>
  <c r="D46" i="1"/>
  <c r="G46" i="1"/>
  <c r="C46" i="1"/>
  <c r="E46" i="1"/>
  <c r="F46" i="1"/>
  <c r="H46" i="1"/>
  <c r="I46" i="1"/>
  <c r="J46" i="1"/>
  <c r="K46" i="1"/>
  <c r="L46" i="1"/>
  <c r="M46" i="1"/>
  <c r="B47" i="1"/>
  <c r="G47" i="1"/>
  <c r="D47" i="1"/>
  <c r="E47" i="1"/>
  <c r="F47" i="1"/>
  <c r="H47" i="1"/>
  <c r="I47" i="1"/>
  <c r="J47" i="1"/>
  <c r="K47" i="1"/>
  <c r="L47" i="1"/>
  <c r="M47" i="1"/>
  <c r="C47" i="1"/>
  <c r="D48" i="1"/>
  <c r="G48" i="1"/>
  <c r="B48" i="1"/>
  <c r="E48" i="1"/>
  <c r="F48" i="1"/>
  <c r="H48" i="1"/>
  <c r="I48" i="1"/>
  <c r="J48" i="1"/>
  <c r="K48" i="1"/>
  <c r="L48" i="1"/>
  <c r="M48" i="1"/>
  <c r="C48" i="1"/>
  <c r="B49" i="1"/>
  <c r="G49" i="1"/>
  <c r="D49" i="1"/>
  <c r="E49" i="1"/>
  <c r="F49" i="1"/>
  <c r="H49" i="1"/>
  <c r="I49" i="1"/>
  <c r="J49" i="1"/>
  <c r="K49" i="1"/>
  <c r="L49" i="1"/>
  <c r="M49" i="1"/>
  <c r="C49" i="1"/>
  <c r="B50" i="1"/>
  <c r="G50" i="1"/>
  <c r="D50" i="1"/>
  <c r="E50" i="1"/>
  <c r="F50" i="1"/>
  <c r="H50" i="1"/>
  <c r="I50" i="1"/>
  <c r="J50" i="1"/>
  <c r="K50" i="1"/>
  <c r="L50" i="1"/>
  <c r="M50" i="1"/>
  <c r="C50" i="1"/>
  <c r="B51" i="1"/>
  <c r="D51" i="1"/>
  <c r="G51" i="1"/>
  <c r="C51" i="1"/>
  <c r="E51" i="1"/>
  <c r="F51" i="1"/>
  <c r="H51" i="1"/>
  <c r="I51" i="1"/>
  <c r="J51" i="1"/>
  <c r="K51" i="1"/>
  <c r="L51" i="1"/>
  <c r="M51" i="1"/>
  <c r="B52" i="1"/>
  <c r="D52" i="1"/>
  <c r="G52" i="1"/>
  <c r="C52" i="1"/>
  <c r="E52" i="1"/>
  <c r="F52" i="1"/>
  <c r="H52" i="1"/>
  <c r="I52" i="1"/>
  <c r="J52" i="1"/>
  <c r="K52" i="1"/>
  <c r="L52" i="1"/>
  <c r="M52" i="1"/>
  <c r="B53" i="1"/>
  <c r="G53" i="1"/>
  <c r="D53" i="1"/>
  <c r="C53" i="1"/>
  <c r="E53" i="1"/>
  <c r="F53" i="1"/>
  <c r="H53" i="1"/>
  <c r="I53" i="1"/>
  <c r="J53" i="1"/>
  <c r="K53" i="1"/>
  <c r="L53" i="1"/>
  <c r="M53" i="1"/>
  <c r="D54" i="1"/>
  <c r="G54" i="1"/>
  <c r="B54" i="1"/>
  <c r="E54" i="1"/>
  <c r="F54" i="1"/>
  <c r="H54" i="1"/>
  <c r="I54" i="1"/>
  <c r="J54" i="1"/>
  <c r="K54" i="1"/>
  <c r="L54" i="1"/>
  <c r="M54" i="1"/>
  <c r="C54" i="1"/>
  <c r="B55" i="1"/>
  <c r="G55" i="1"/>
  <c r="D55" i="1"/>
  <c r="E55" i="1"/>
  <c r="F55" i="1"/>
  <c r="H55" i="1"/>
  <c r="I55" i="1"/>
  <c r="J55" i="1"/>
  <c r="K55" i="1"/>
  <c r="C55" i="1"/>
  <c r="L55" i="1"/>
  <c r="M55" i="1"/>
  <c r="B56" i="1"/>
  <c r="G56" i="1"/>
  <c r="D56" i="1"/>
  <c r="C56" i="1"/>
  <c r="E56" i="1"/>
  <c r="F56" i="1"/>
  <c r="H56" i="1"/>
  <c r="I56" i="1"/>
  <c r="J56" i="1"/>
  <c r="K56" i="1"/>
  <c r="L56" i="1"/>
  <c r="M56" i="1"/>
  <c r="B57" i="1"/>
  <c r="G57" i="1"/>
  <c r="D57" i="1"/>
  <c r="C57" i="1"/>
  <c r="E57" i="1"/>
  <c r="F57" i="1"/>
  <c r="H57" i="1"/>
  <c r="I57" i="1"/>
  <c r="J57" i="1"/>
  <c r="K57" i="1"/>
  <c r="L57" i="1"/>
  <c r="M57" i="1"/>
  <c r="B58" i="1"/>
  <c r="G58" i="1"/>
  <c r="D58" i="1"/>
  <c r="E58" i="1"/>
  <c r="F58" i="1"/>
  <c r="H58" i="1"/>
  <c r="I58" i="1"/>
  <c r="J58" i="1"/>
  <c r="K58" i="1"/>
  <c r="L58" i="1"/>
  <c r="M58" i="1"/>
  <c r="C58" i="1"/>
  <c r="B59" i="1"/>
  <c r="G59" i="1"/>
  <c r="D59" i="1"/>
  <c r="C59" i="1"/>
  <c r="E59" i="1"/>
  <c r="F59" i="1"/>
  <c r="H59" i="1"/>
  <c r="I59" i="1"/>
  <c r="J59" i="1"/>
  <c r="K59" i="1"/>
  <c r="L59" i="1"/>
  <c r="M59" i="1"/>
  <c r="B60" i="1"/>
  <c r="D60" i="1"/>
  <c r="G60" i="1"/>
  <c r="C60" i="1"/>
  <c r="E60" i="1"/>
  <c r="F60" i="1"/>
  <c r="H60" i="1"/>
  <c r="I60" i="1"/>
  <c r="J60" i="1"/>
  <c r="K60" i="1"/>
  <c r="L60" i="1"/>
  <c r="M60" i="1"/>
  <c r="B61" i="1"/>
  <c r="D61" i="1"/>
  <c r="G61" i="1"/>
  <c r="E61" i="1"/>
  <c r="F61" i="1"/>
  <c r="H61" i="1"/>
  <c r="I61" i="1"/>
  <c r="J61" i="1"/>
  <c r="K61" i="1"/>
  <c r="L61" i="1"/>
  <c r="M61" i="1"/>
  <c r="C61" i="1"/>
  <c r="B62" i="1"/>
  <c r="G62" i="1"/>
  <c r="D62" i="1"/>
  <c r="E62" i="1"/>
  <c r="F62" i="1"/>
  <c r="H62" i="1"/>
  <c r="I62" i="1"/>
  <c r="J62" i="1"/>
  <c r="K62" i="1"/>
  <c r="L62" i="1"/>
  <c r="M62" i="1"/>
  <c r="C62" i="1"/>
  <c r="D63" i="1"/>
  <c r="B63" i="1"/>
  <c r="G63" i="1"/>
  <c r="C63" i="1"/>
  <c r="E63" i="1"/>
  <c r="F63" i="1"/>
  <c r="H63" i="1"/>
  <c r="I63" i="1"/>
  <c r="J63" i="1"/>
  <c r="K63" i="1"/>
  <c r="L63" i="1"/>
  <c r="M63" i="1"/>
  <c r="D64" i="1"/>
  <c r="G64" i="1"/>
  <c r="B64" i="1"/>
  <c r="C64" i="1"/>
  <c r="E64" i="1"/>
  <c r="F64" i="1"/>
  <c r="H64" i="1"/>
  <c r="I64" i="1"/>
  <c r="J64" i="1"/>
  <c r="K64" i="1"/>
  <c r="L64" i="1"/>
  <c r="M64" i="1"/>
  <c r="B65" i="1"/>
  <c r="G65" i="1"/>
  <c r="D65" i="1"/>
  <c r="C65" i="1"/>
  <c r="E65" i="1"/>
  <c r="F65" i="1"/>
  <c r="H65" i="1"/>
  <c r="I65" i="1"/>
  <c r="J65" i="1"/>
  <c r="K65" i="1"/>
  <c r="L65" i="1"/>
  <c r="M65" i="1"/>
  <c r="B66" i="1"/>
  <c r="G66" i="1"/>
  <c r="D66" i="1"/>
  <c r="C66" i="1"/>
  <c r="E66" i="1"/>
  <c r="F66" i="1"/>
  <c r="H66" i="1"/>
  <c r="I66" i="1"/>
  <c r="J66" i="1"/>
  <c r="K66" i="1"/>
  <c r="L66" i="1"/>
  <c r="M66" i="1"/>
  <c r="B67" i="1"/>
  <c r="D67" i="1"/>
  <c r="G67" i="1"/>
  <c r="E67" i="1"/>
  <c r="F67" i="1"/>
  <c r="H67" i="1"/>
  <c r="I67" i="1"/>
  <c r="J67" i="1"/>
  <c r="K67" i="1"/>
  <c r="L67" i="1"/>
  <c r="M67" i="1"/>
  <c r="C67" i="1"/>
  <c r="B68" i="1"/>
  <c r="G68" i="1"/>
  <c r="D68" i="1"/>
  <c r="C68" i="1"/>
  <c r="E68" i="1"/>
  <c r="F68" i="1"/>
  <c r="H68" i="1"/>
  <c r="I68" i="1"/>
  <c r="J68" i="1"/>
  <c r="K68" i="1"/>
  <c r="L68" i="1"/>
  <c r="M68" i="1"/>
  <c r="B69" i="1"/>
  <c r="G69" i="1"/>
  <c r="D69" i="1"/>
  <c r="C69" i="1"/>
  <c r="E69" i="1"/>
  <c r="F69" i="1"/>
  <c r="H69" i="1"/>
  <c r="I69" i="1"/>
  <c r="J69" i="1"/>
  <c r="K69" i="1"/>
  <c r="L69" i="1"/>
  <c r="M69" i="1"/>
  <c r="D70" i="1"/>
  <c r="B70" i="1"/>
  <c r="G70" i="1"/>
  <c r="C70" i="1"/>
  <c r="E70" i="1"/>
  <c r="F70" i="1"/>
  <c r="H70" i="1"/>
  <c r="I70" i="1"/>
  <c r="J70" i="1"/>
  <c r="K70" i="1"/>
  <c r="L70" i="1"/>
  <c r="M70" i="1"/>
  <c r="B71" i="1"/>
  <c r="D71" i="1"/>
  <c r="G71" i="1"/>
  <c r="C71" i="1"/>
  <c r="E71" i="1"/>
  <c r="F71" i="1"/>
  <c r="H71" i="1"/>
  <c r="I71" i="1"/>
  <c r="J71" i="1"/>
  <c r="K71" i="1"/>
  <c r="L71" i="1"/>
  <c r="M71" i="1"/>
  <c r="B72" i="1"/>
  <c r="G72" i="1"/>
  <c r="D72" i="1"/>
  <c r="C72" i="1"/>
  <c r="E72" i="1"/>
  <c r="F72" i="1"/>
  <c r="H72" i="1"/>
  <c r="I72" i="1"/>
  <c r="J72" i="1"/>
  <c r="K72" i="1"/>
  <c r="L72" i="1"/>
  <c r="M72" i="1"/>
  <c r="B73" i="1"/>
  <c r="G73" i="1"/>
  <c r="D73" i="1"/>
  <c r="C73" i="1"/>
  <c r="E73" i="1"/>
  <c r="F73" i="1"/>
  <c r="H73" i="1"/>
  <c r="I73" i="1"/>
  <c r="J73" i="1"/>
  <c r="K73" i="1"/>
  <c r="L73" i="1"/>
  <c r="M73" i="1"/>
  <c r="B74" i="1"/>
  <c r="D74" i="1"/>
  <c r="G74" i="1"/>
  <c r="E74" i="1"/>
  <c r="F74" i="1"/>
  <c r="H74" i="1"/>
  <c r="I74" i="1"/>
  <c r="J74" i="1"/>
  <c r="K74" i="1"/>
  <c r="L74" i="1"/>
  <c r="M74" i="1"/>
  <c r="C74" i="1"/>
  <c r="B75" i="1"/>
  <c r="G75" i="1"/>
  <c r="D75" i="1"/>
  <c r="C75" i="1"/>
  <c r="E75" i="1"/>
  <c r="F75" i="1"/>
  <c r="H75" i="1"/>
  <c r="I75" i="1"/>
  <c r="J75" i="1"/>
  <c r="K75" i="1"/>
  <c r="L75" i="1"/>
  <c r="M75" i="1"/>
  <c r="B76" i="1"/>
  <c r="G76" i="1"/>
  <c r="D76" i="1"/>
  <c r="C76" i="1"/>
  <c r="E76" i="1"/>
  <c r="F76" i="1"/>
  <c r="H76" i="1"/>
  <c r="I76" i="1"/>
  <c r="J76" i="1"/>
  <c r="K76" i="1"/>
  <c r="L76" i="1"/>
  <c r="M76" i="1"/>
  <c r="B77" i="1"/>
  <c r="G77" i="1"/>
  <c r="D77" i="1"/>
  <c r="E77" i="1"/>
  <c r="F77" i="1"/>
  <c r="H77" i="1"/>
  <c r="I77" i="1"/>
  <c r="J77" i="1"/>
  <c r="K77" i="1"/>
  <c r="L77" i="1"/>
  <c r="M77" i="1"/>
  <c r="C77" i="1"/>
  <c r="B78" i="1"/>
  <c r="D78" i="1"/>
  <c r="G78" i="1"/>
  <c r="C78" i="1"/>
  <c r="E78" i="1"/>
  <c r="F78" i="1"/>
  <c r="H78" i="1"/>
  <c r="I78" i="1"/>
  <c r="J78" i="1"/>
  <c r="K78" i="1"/>
  <c r="L78" i="1"/>
  <c r="M78" i="1"/>
  <c r="D79" i="1"/>
  <c r="B79" i="1"/>
  <c r="G79" i="1"/>
  <c r="C79" i="1"/>
  <c r="E79" i="1"/>
  <c r="F79" i="1"/>
  <c r="H79" i="1"/>
  <c r="I79" i="1"/>
  <c r="J79" i="1"/>
  <c r="K79" i="1"/>
  <c r="L79" i="1"/>
  <c r="M79" i="1"/>
  <c r="B80" i="1"/>
  <c r="D80" i="1"/>
  <c r="G80" i="1"/>
  <c r="E80" i="1"/>
  <c r="F80" i="1"/>
  <c r="H80" i="1"/>
  <c r="I80" i="1"/>
  <c r="J80" i="1"/>
  <c r="K80" i="1"/>
  <c r="L80" i="1"/>
  <c r="M80" i="1"/>
  <c r="C80" i="1"/>
  <c r="B81" i="1"/>
  <c r="G81" i="1"/>
  <c r="D81" i="1"/>
  <c r="C81" i="1"/>
  <c r="E81" i="1"/>
  <c r="F81" i="1"/>
  <c r="H81" i="1"/>
  <c r="I81" i="1"/>
  <c r="J81" i="1"/>
  <c r="K81" i="1"/>
  <c r="L81" i="1"/>
  <c r="M81" i="1"/>
  <c r="D82" i="1"/>
  <c r="C82" i="1"/>
  <c r="G82" i="1"/>
  <c r="B82" i="1"/>
  <c r="E82" i="1"/>
  <c r="F82" i="1"/>
  <c r="H82" i="1"/>
  <c r="I82" i="1"/>
  <c r="J82" i="1"/>
  <c r="K82" i="1"/>
  <c r="L82" i="1"/>
  <c r="M82" i="1"/>
  <c r="D83" i="1"/>
  <c r="B83" i="1"/>
  <c r="G83" i="1"/>
  <c r="C83" i="1"/>
  <c r="E83" i="1"/>
  <c r="F83" i="1"/>
  <c r="H83" i="1"/>
  <c r="I83" i="1"/>
  <c r="J83" i="1"/>
  <c r="K83" i="1"/>
  <c r="L83" i="1"/>
  <c r="M83" i="1"/>
  <c r="B84" i="1"/>
  <c r="G84" i="1"/>
  <c r="D84" i="1"/>
  <c r="C84" i="1"/>
  <c r="E84" i="1"/>
  <c r="F84" i="1"/>
  <c r="H84" i="1"/>
  <c r="I84" i="1"/>
  <c r="J84" i="1"/>
  <c r="K84" i="1"/>
  <c r="L84" i="1"/>
  <c r="M84" i="1"/>
  <c r="B85" i="1"/>
  <c r="D85" i="1"/>
  <c r="G85" i="1"/>
  <c r="C85" i="1"/>
  <c r="E85" i="1"/>
  <c r="F85" i="1"/>
  <c r="H85" i="1"/>
  <c r="I85" i="1"/>
  <c r="J85" i="1"/>
  <c r="K85" i="1"/>
  <c r="L85" i="1"/>
  <c r="M85" i="1"/>
  <c r="B86" i="1"/>
  <c r="D86" i="1"/>
  <c r="G86" i="1"/>
  <c r="E86" i="1"/>
  <c r="F86" i="1"/>
  <c r="H86" i="1"/>
  <c r="I86" i="1"/>
  <c r="J86" i="1"/>
  <c r="K86" i="1"/>
  <c r="L86" i="1"/>
  <c r="M86" i="1"/>
  <c r="C86" i="1"/>
  <c r="G87" i="1"/>
  <c r="D87" i="1"/>
  <c r="B87" i="1"/>
  <c r="E87" i="1"/>
  <c r="F87" i="1"/>
  <c r="H87" i="1"/>
  <c r="I87" i="1"/>
  <c r="J87" i="1"/>
  <c r="K87" i="1"/>
  <c r="L87" i="1"/>
  <c r="M87" i="1"/>
  <c r="C87" i="1"/>
  <c r="B88" i="1"/>
  <c r="D88" i="1"/>
  <c r="G88" i="1"/>
  <c r="E88" i="1"/>
  <c r="F88" i="1"/>
  <c r="H88" i="1"/>
  <c r="I88" i="1"/>
  <c r="J88" i="1"/>
  <c r="K88" i="1"/>
  <c r="L88" i="1"/>
  <c r="M88" i="1"/>
  <c r="C88" i="1"/>
  <c r="B89" i="1"/>
  <c r="G89" i="1"/>
  <c r="D89" i="1"/>
  <c r="E89" i="1"/>
  <c r="F89" i="1"/>
  <c r="H89" i="1"/>
  <c r="I89" i="1"/>
  <c r="J89" i="1"/>
  <c r="K89" i="1"/>
  <c r="L89" i="1"/>
  <c r="M89" i="1"/>
  <c r="C89" i="1"/>
  <c r="B90" i="1"/>
  <c r="G90" i="1"/>
  <c r="D90" i="1"/>
  <c r="C90" i="1"/>
  <c r="E90" i="1"/>
  <c r="F90" i="1"/>
  <c r="H90" i="1"/>
  <c r="I90" i="1"/>
  <c r="J90" i="1"/>
  <c r="K90" i="1"/>
  <c r="L90" i="1"/>
  <c r="M90" i="1"/>
  <c r="B91" i="1"/>
  <c r="D91" i="1"/>
  <c r="G91" i="1"/>
  <c r="E91" i="1"/>
  <c r="F91" i="1"/>
  <c r="H91" i="1"/>
  <c r="I91" i="1"/>
  <c r="J91" i="1"/>
  <c r="K91" i="1"/>
  <c r="L91" i="1"/>
  <c r="M91" i="1"/>
  <c r="C91" i="1"/>
  <c r="G92" i="1"/>
  <c r="B92" i="1"/>
  <c r="D92" i="1"/>
  <c r="E92" i="1"/>
  <c r="F92" i="1"/>
  <c r="H92" i="1"/>
  <c r="I92" i="1"/>
  <c r="J92" i="1"/>
  <c r="K92" i="1"/>
  <c r="L92" i="1"/>
  <c r="M92" i="1"/>
  <c r="C92" i="1"/>
  <c r="G93" i="1"/>
  <c r="B93" i="1"/>
  <c r="D93" i="1"/>
  <c r="C93" i="1"/>
  <c r="E93" i="1"/>
  <c r="F93" i="1"/>
  <c r="H93" i="1"/>
  <c r="I93" i="1"/>
  <c r="J93" i="1"/>
  <c r="K93" i="1"/>
  <c r="L93" i="1"/>
  <c r="M93" i="1"/>
  <c r="D94" i="1"/>
  <c r="E94" i="1"/>
  <c r="F94" i="1"/>
  <c r="H94" i="1"/>
  <c r="G94" i="1"/>
  <c r="B94" i="1"/>
  <c r="I94" i="1"/>
  <c r="J94" i="1"/>
  <c r="K94" i="1"/>
  <c r="L94" i="1"/>
  <c r="M94" i="1"/>
  <c r="C94" i="1"/>
  <c r="B95" i="1"/>
  <c r="G95" i="1"/>
  <c r="D95" i="1"/>
  <c r="C95" i="1"/>
  <c r="E95" i="1"/>
  <c r="F95" i="1"/>
  <c r="H95" i="1"/>
  <c r="I95" i="1"/>
  <c r="J95" i="1"/>
  <c r="K95" i="1"/>
  <c r="L95" i="1"/>
  <c r="M95" i="1"/>
  <c r="D96" i="1"/>
  <c r="E96" i="1"/>
  <c r="F96" i="1"/>
  <c r="H96" i="1"/>
  <c r="B96" i="1"/>
  <c r="G96" i="1"/>
  <c r="I96" i="1"/>
  <c r="J96" i="1"/>
  <c r="K96" i="1"/>
  <c r="L96" i="1"/>
  <c r="M96" i="1"/>
  <c r="C96" i="1"/>
  <c r="B97" i="1"/>
  <c r="G97" i="1"/>
  <c r="D97" i="1"/>
  <c r="C97" i="1"/>
  <c r="E97" i="1"/>
  <c r="F97" i="1"/>
  <c r="H97" i="1"/>
  <c r="I97" i="1"/>
  <c r="J97" i="1"/>
  <c r="K97" i="1"/>
  <c r="L97" i="1"/>
  <c r="M97" i="1"/>
  <c r="D98" i="1"/>
  <c r="E98" i="1"/>
  <c r="F98" i="1"/>
  <c r="H98" i="1"/>
  <c r="B98" i="1"/>
  <c r="G98" i="1"/>
  <c r="I98" i="1"/>
  <c r="J98" i="1"/>
  <c r="K98" i="1"/>
  <c r="L98" i="1"/>
  <c r="M98" i="1"/>
  <c r="C98" i="1"/>
  <c r="B99" i="1"/>
  <c r="D99" i="1"/>
  <c r="C99" i="1"/>
  <c r="G99" i="1"/>
  <c r="E99" i="1"/>
  <c r="F99" i="1"/>
  <c r="H99" i="1"/>
  <c r="I99" i="1"/>
  <c r="J99" i="1"/>
  <c r="K99" i="1"/>
  <c r="L99" i="1"/>
  <c r="M99" i="1"/>
  <c r="G100" i="1"/>
  <c r="D100" i="1"/>
  <c r="E100" i="1"/>
  <c r="F100" i="1"/>
  <c r="H100" i="1"/>
  <c r="B100" i="1"/>
  <c r="C100" i="1"/>
  <c r="I100" i="1"/>
  <c r="J100" i="1"/>
  <c r="K100" i="1"/>
  <c r="L100" i="1"/>
  <c r="M100" i="1"/>
  <c r="B101" i="1"/>
  <c r="D101" i="1"/>
  <c r="C101" i="1"/>
  <c r="G101" i="1"/>
  <c r="E101" i="1"/>
  <c r="F101" i="1"/>
  <c r="H101" i="1"/>
  <c r="I101" i="1"/>
  <c r="J101" i="1"/>
  <c r="K101" i="1"/>
  <c r="L101" i="1"/>
  <c r="M101" i="1"/>
  <c r="B102" i="1"/>
  <c r="G102" i="1"/>
  <c r="D102" i="1"/>
  <c r="C102" i="1"/>
  <c r="E102" i="1"/>
  <c r="F102" i="1"/>
  <c r="H102" i="1"/>
  <c r="I102" i="1"/>
  <c r="J102" i="1"/>
  <c r="K102" i="1"/>
  <c r="L102" i="1"/>
  <c r="M102" i="1"/>
  <c r="B103" i="1"/>
  <c r="D103" i="1"/>
  <c r="E103" i="1"/>
  <c r="F103" i="1"/>
  <c r="H103" i="1"/>
  <c r="G103" i="1"/>
  <c r="C103" i="1"/>
  <c r="I103" i="1"/>
  <c r="J103" i="1"/>
  <c r="K103" i="1"/>
  <c r="L103" i="1"/>
  <c r="M103" i="1"/>
  <c r="B104" i="1"/>
  <c r="G104" i="1"/>
  <c r="D104" i="1"/>
  <c r="C104" i="1"/>
  <c r="E104" i="1"/>
  <c r="F104" i="1"/>
  <c r="H104" i="1"/>
  <c r="I104" i="1"/>
  <c r="J104" i="1"/>
  <c r="K104" i="1"/>
  <c r="L104" i="1"/>
  <c r="M104" i="1"/>
  <c r="G105" i="1"/>
  <c r="D105" i="1"/>
  <c r="E105" i="1"/>
  <c r="F105" i="1"/>
  <c r="H105" i="1"/>
  <c r="B105" i="1"/>
  <c r="C105" i="1"/>
  <c r="I105" i="1"/>
  <c r="J105" i="1"/>
  <c r="K105" i="1"/>
  <c r="L105" i="1"/>
  <c r="M105" i="1"/>
  <c r="B106" i="1"/>
  <c r="D106" i="1"/>
  <c r="E106" i="1"/>
  <c r="F106" i="1"/>
  <c r="H106" i="1"/>
  <c r="G106" i="1"/>
  <c r="C106" i="1"/>
  <c r="I106" i="1"/>
  <c r="J106" i="1"/>
  <c r="K106" i="1"/>
  <c r="L106" i="1"/>
  <c r="M106" i="1"/>
  <c r="D107" i="1"/>
  <c r="C107" i="1"/>
  <c r="G107" i="1"/>
  <c r="B107" i="1"/>
  <c r="E107" i="1"/>
  <c r="F107" i="1"/>
  <c r="H107" i="1"/>
  <c r="I107" i="1"/>
  <c r="J107" i="1"/>
  <c r="K107" i="1"/>
  <c r="L107" i="1"/>
  <c r="M107" i="1"/>
  <c r="G108" i="1"/>
  <c r="B108" i="1"/>
  <c r="D108" i="1"/>
  <c r="C108" i="1"/>
  <c r="E108" i="1"/>
  <c r="F108" i="1"/>
  <c r="H108" i="1"/>
  <c r="I108" i="1"/>
  <c r="J108" i="1"/>
  <c r="K108" i="1"/>
  <c r="L108" i="1"/>
  <c r="M108" i="1"/>
  <c r="G109" i="1"/>
  <c r="B109" i="1"/>
  <c r="D109" i="1"/>
  <c r="C109" i="1"/>
  <c r="E109" i="1"/>
  <c r="F109" i="1"/>
  <c r="H109" i="1"/>
  <c r="I109" i="1"/>
  <c r="J109" i="1"/>
  <c r="K109" i="1"/>
  <c r="L109" i="1"/>
  <c r="M109" i="1"/>
  <c r="G110" i="1"/>
  <c r="D110" i="1"/>
  <c r="C110" i="1"/>
  <c r="B110" i="1"/>
  <c r="E110" i="1"/>
  <c r="F110" i="1"/>
  <c r="H110" i="1"/>
  <c r="I110" i="1"/>
  <c r="J110" i="1"/>
  <c r="K110" i="1"/>
  <c r="L110" i="1"/>
  <c r="M110" i="1"/>
  <c r="B111" i="1"/>
  <c r="D111" i="1"/>
  <c r="E111" i="1"/>
  <c r="F111" i="1"/>
  <c r="H111" i="1"/>
  <c r="G111" i="1"/>
  <c r="C111" i="1"/>
  <c r="I111" i="1"/>
  <c r="J111" i="1"/>
  <c r="K111" i="1"/>
  <c r="L111" i="1"/>
  <c r="M111" i="1"/>
  <c r="G112" i="1"/>
  <c r="B112" i="1"/>
  <c r="D112" i="1"/>
  <c r="E112" i="1"/>
  <c r="F112" i="1"/>
  <c r="H112" i="1"/>
  <c r="I112" i="1"/>
  <c r="J112" i="1"/>
  <c r="K112" i="1"/>
  <c r="L112" i="1"/>
  <c r="C112" i="1"/>
  <c r="M112" i="1"/>
  <c r="D113" i="1"/>
  <c r="C113" i="1"/>
  <c r="G113" i="1"/>
  <c r="B113" i="1"/>
  <c r="E113" i="1"/>
  <c r="F113" i="1"/>
  <c r="H113" i="1"/>
  <c r="I113" i="1"/>
  <c r="J113" i="1"/>
  <c r="K113" i="1"/>
  <c r="L113" i="1"/>
  <c r="M113" i="1"/>
  <c r="G114" i="1"/>
  <c r="D114" i="1"/>
  <c r="C114" i="1"/>
  <c r="B114" i="1"/>
  <c r="E114" i="1"/>
  <c r="F114" i="1"/>
  <c r="H114" i="1"/>
  <c r="I114" i="1"/>
  <c r="J114" i="1"/>
  <c r="K114" i="1"/>
  <c r="L114" i="1"/>
  <c r="M114" i="1"/>
  <c r="B115" i="1"/>
  <c r="G115" i="1"/>
  <c r="D115" i="1"/>
  <c r="E115" i="1"/>
  <c r="F115" i="1"/>
  <c r="H115" i="1"/>
  <c r="C115" i="1"/>
  <c r="I115" i="1"/>
  <c r="J115" i="1"/>
  <c r="K115" i="1"/>
  <c r="L115" i="1"/>
  <c r="M115" i="1"/>
  <c r="D116" i="1"/>
  <c r="E116" i="1"/>
  <c r="F116" i="1"/>
  <c r="H116" i="1"/>
  <c r="G116" i="1"/>
  <c r="B116" i="1"/>
  <c r="C116" i="1"/>
  <c r="I116" i="1"/>
  <c r="J116" i="1"/>
  <c r="K116" i="1"/>
  <c r="L116" i="1"/>
  <c r="M116" i="1"/>
  <c r="G117" i="1"/>
  <c r="D117" i="1"/>
  <c r="E117" i="1"/>
  <c r="F117" i="1"/>
  <c r="H117" i="1"/>
  <c r="B117" i="1"/>
  <c r="C117" i="1"/>
  <c r="I117" i="1"/>
  <c r="J117" i="1"/>
  <c r="K117" i="1"/>
  <c r="L117" i="1"/>
  <c r="M117" i="1"/>
  <c r="D118" i="1"/>
  <c r="E118" i="1"/>
  <c r="F118" i="1"/>
  <c r="H118" i="1"/>
  <c r="G118" i="1"/>
  <c r="B118" i="1"/>
  <c r="C118" i="1"/>
  <c r="I118" i="1"/>
  <c r="J118" i="1"/>
  <c r="K118" i="1"/>
  <c r="L118" i="1"/>
  <c r="M118" i="1"/>
  <c r="G119" i="1"/>
  <c r="D119" i="1"/>
  <c r="C119" i="1"/>
  <c r="B119" i="1"/>
  <c r="E119" i="1"/>
  <c r="F119" i="1"/>
  <c r="H119" i="1"/>
  <c r="I119" i="1"/>
  <c r="J119" i="1"/>
  <c r="K119" i="1"/>
  <c r="L119" i="1"/>
  <c r="M119" i="1"/>
  <c r="G120" i="1"/>
  <c r="D120" i="1"/>
  <c r="C120" i="1"/>
  <c r="B120" i="1"/>
  <c r="E120" i="1"/>
  <c r="F120" i="1"/>
  <c r="H120" i="1"/>
  <c r="I120" i="1"/>
  <c r="J120" i="1"/>
  <c r="K120" i="1"/>
  <c r="L120" i="1"/>
  <c r="M120" i="1"/>
  <c r="G121" i="1"/>
  <c r="D121" i="1"/>
  <c r="C121" i="1"/>
  <c r="B121" i="1"/>
  <c r="E121" i="1"/>
  <c r="F121" i="1"/>
  <c r="H121" i="1"/>
  <c r="I121" i="1"/>
  <c r="J121" i="1"/>
  <c r="K121" i="1"/>
  <c r="L121" i="1"/>
  <c r="M121" i="1"/>
  <c r="G122" i="1"/>
  <c r="D122" i="1"/>
  <c r="E122" i="1"/>
  <c r="F122" i="1"/>
  <c r="H122" i="1"/>
  <c r="B122" i="1"/>
  <c r="C122" i="1"/>
  <c r="I122" i="1"/>
  <c r="J122" i="1"/>
  <c r="K122" i="1"/>
  <c r="L122" i="1"/>
  <c r="M122" i="1"/>
  <c r="B123" i="1"/>
  <c r="G123" i="1"/>
  <c r="D123" i="1"/>
  <c r="E123" i="1"/>
  <c r="F123" i="1"/>
  <c r="H123" i="1"/>
  <c r="C123" i="1"/>
  <c r="I123" i="1"/>
  <c r="J123" i="1"/>
  <c r="K123" i="1"/>
  <c r="L123" i="1"/>
  <c r="M123" i="1"/>
  <c r="G124" i="1"/>
  <c r="B124" i="1"/>
  <c r="D124" i="1"/>
  <c r="E124" i="1"/>
  <c r="F124" i="1"/>
  <c r="H124" i="1"/>
  <c r="C124" i="1"/>
  <c r="I124" i="1"/>
  <c r="J124" i="1"/>
  <c r="K124" i="1"/>
  <c r="L124" i="1"/>
  <c r="M124" i="1"/>
  <c r="D125" i="1"/>
  <c r="E125" i="1"/>
  <c r="F125" i="1"/>
  <c r="H125" i="1"/>
  <c r="G125" i="1"/>
  <c r="B125" i="1"/>
  <c r="C125" i="1"/>
  <c r="I125" i="1"/>
  <c r="J125" i="1"/>
  <c r="K125" i="1"/>
  <c r="L125" i="1"/>
  <c r="M125" i="1"/>
  <c r="G126" i="1"/>
  <c r="D126" i="1"/>
  <c r="E126" i="1"/>
  <c r="F126" i="1"/>
  <c r="H126" i="1"/>
  <c r="B126" i="1"/>
  <c r="C126" i="1"/>
  <c r="I126" i="1"/>
  <c r="J126" i="1"/>
  <c r="K126" i="1"/>
  <c r="L126" i="1"/>
  <c r="M126" i="1"/>
  <c r="G127" i="1"/>
  <c r="D127" i="1"/>
  <c r="C127" i="1"/>
  <c r="B127" i="1"/>
  <c r="E127" i="1"/>
  <c r="F127" i="1"/>
  <c r="H127" i="1"/>
  <c r="I127" i="1"/>
  <c r="J127" i="1"/>
  <c r="K127" i="1"/>
  <c r="L127" i="1"/>
  <c r="M127" i="1"/>
  <c r="D128" i="1"/>
  <c r="E128" i="1"/>
  <c r="F128" i="1"/>
  <c r="H128" i="1"/>
  <c r="G128" i="1"/>
  <c r="B128" i="1"/>
  <c r="C128" i="1"/>
  <c r="I128" i="1"/>
  <c r="J128" i="1"/>
  <c r="K128" i="1"/>
  <c r="L128" i="1"/>
  <c r="M128" i="1"/>
  <c r="D129" i="1"/>
  <c r="E129" i="1"/>
  <c r="F129" i="1"/>
  <c r="H129" i="1"/>
  <c r="G129" i="1"/>
  <c r="B129" i="1"/>
  <c r="C129" i="1"/>
  <c r="I129" i="1"/>
  <c r="J129" i="1"/>
  <c r="K129" i="1"/>
  <c r="L129" i="1"/>
  <c r="M129" i="1"/>
  <c r="D130" i="1"/>
  <c r="C130" i="1"/>
  <c r="B130" i="1"/>
  <c r="G130" i="1"/>
  <c r="E130" i="1"/>
  <c r="F130" i="1"/>
  <c r="H130" i="1"/>
  <c r="I130" i="1"/>
  <c r="J130" i="1"/>
  <c r="K130" i="1"/>
  <c r="L130" i="1"/>
  <c r="M130" i="1"/>
  <c r="G131" i="1"/>
  <c r="D131" i="1"/>
  <c r="E131" i="1"/>
  <c r="F131" i="1"/>
  <c r="H131" i="1"/>
  <c r="B131" i="1"/>
  <c r="C131" i="1"/>
  <c r="I131" i="1"/>
  <c r="J131" i="1"/>
  <c r="K131" i="1"/>
  <c r="L131" i="1"/>
  <c r="M131" i="1"/>
  <c r="G132" i="1"/>
  <c r="D132" i="1"/>
  <c r="E132" i="1"/>
  <c r="F132" i="1"/>
  <c r="H132" i="1"/>
  <c r="B132" i="1"/>
  <c r="C132" i="1"/>
  <c r="I132" i="1"/>
  <c r="J132" i="1"/>
  <c r="K132" i="1"/>
  <c r="L132" i="1"/>
  <c r="M132" i="1"/>
  <c r="G133" i="1"/>
  <c r="B133" i="1"/>
  <c r="D133" i="1"/>
  <c r="C133" i="1"/>
  <c r="E133" i="1"/>
  <c r="F133" i="1"/>
  <c r="H133" i="1"/>
  <c r="I133" i="1"/>
  <c r="J133" i="1"/>
  <c r="K133" i="1"/>
  <c r="L133" i="1"/>
  <c r="M133" i="1"/>
  <c r="G134" i="1"/>
  <c r="B134" i="1"/>
  <c r="D134" i="1"/>
  <c r="C134" i="1"/>
  <c r="E134" i="1"/>
  <c r="F134" i="1"/>
  <c r="H134" i="1"/>
  <c r="I134" i="1"/>
  <c r="J134" i="1"/>
  <c r="K134" i="1"/>
  <c r="L134" i="1"/>
  <c r="M134" i="1"/>
  <c r="D135" i="1"/>
  <c r="C135" i="1"/>
  <c r="G135" i="1"/>
  <c r="B135" i="1"/>
  <c r="E135" i="1"/>
  <c r="F135" i="1"/>
  <c r="H135" i="1"/>
  <c r="I135" i="1"/>
  <c r="J135" i="1"/>
  <c r="K135" i="1"/>
  <c r="L135" i="1"/>
  <c r="M135" i="1"/>
  <c r="D136" i="1"/>
  <c r="E136" i="1"/>
  <c r="F136" i="1"/>
  <c r="H136" i="1"/>
  <c r="G136" i="1"/>
  <c r="B136" i="1"/>
  <c r="C136" i="1"/>
  <c r="I136" i="1"/>
  <c r="J136" i="1"/>
  <c r="K136" i="1"/>
  <c r="L136" i="1"/>
  <c r="M136" i="1"/>
  <c r="G137" i="1"/>
  <c r="D137" i="1"/>
  <c r="E137" i="1"/>
  <c r="F137" i="1"/>
  <c r="H137" i="1"/>
  <c r="B137" i="1"/>
  <c r="C137" i="1"/>
  <c r="I137" i="1"/>
  <c r="J137" i="1"/>
  <c r="K137" i="1"/>
  <c r="L137" i="1"/>
  <c r="M137" i="1"/>
  <c r="D138" i="1"/>
  <c r="E138" i="1"/>
  <c r="F138" i="1"/>
  <c r="H138" i="1"/>
  <c r="G138" i="1"/>
  <c r="B138" i="1"/>
  <c r="C138" i="1"/>
  <c r="I138" i="1"/>
  <c r="J138" i="1"/>
  <c r="K138" i="1"/>
  <c r="L138" i="1"/>
  <c r="M138" i="1"/>
  <c r="B139" i="1"/>
  <c r="G139" i="1"/>
  <c r="D139" i="1"/>
  <c r="C139" i="1"/>
  <c r="E139" i="1"/>
  <c r="F139" i="1"/>
  <c r="H139" i="1"/>
  <c r="I139" i="1"/>
  <c r="J139" i="1"/>
  <c r="K139" i="1"/>
  <c r="L139" i="1"/>
  <c r="M139" i="1"/>
  <c r="G140" i="1"/>
  <c r="D140" i="1"/>
  <c r="E140" i="1"/>
  <c r="F140" i="1"/>
  <c r="H140" i="1"/>
  <c r="B140" i="1"/>
  <c r="C140" i="1"/>
  <c r="I140" i="1"/>
  <c r="J140" i="1"/>
  <c r="K140" i="1"/>
  <c r="L140" i="1"/>
  <c r="M140" i="1"/>
  <c r="G141" i="1"/>
  <c r="D141" i="1"/>
  <c r="C141" i="1"/>
  <c r="B141" i="1"/>
  <c r="E141" i="1"/>
  <c r="F141" i="1"/>
  <c r="H141" i="1"/>
  <c r="I141" i="1"/>
  <c r="J141" i="1"/>
  <c r="K141" i="1"/>
  <c r="L141" i="1"/>
  <c r="M141" i="1"/>
  <c r="B142" i="1"/>
  <c r="G142" i="1"/>
  <c r="D142" i="1"/>
  <c r="C142" i="1"/>
  <c r="E142" i="1"/>
  <c r="F142" i="1"/>
  <c r="H142" i="1"/>
  <c r="I142" i="1"/>
  <c r="J142" i="1"/>
  <c r="K142" i="1"/>
  <c r="L142" i="1"/>
  <c r="M142" i="1"/>
  <c r="D143" i="1"/>
  <c r="C143" i="1"/>
  <c r="G143" i="1"/>
  <c r="B143" i="1"/>
  <c r="E143" i="1"/>
  <c r="F143" i="1"/>
  <c r="H143" i="1"/>
  <c r="I143" i="1"/>
  <c r="J143" i="1"/>
  <c r="K143" i="1"/>
  <c r="L143" i="1"/>
  <c r="M143" i="1"/>
  <c r="D144" i="1"/>
  <c r="C144" i="1"/>
  <c r="G144" i="1"/>
  <c r="B144" i="1"/>
  <c r="E144" i="1"/>
  <c r="F144" i="1"/>
  <c r="H144" i="1"/>
  <c r="I144" i="1"/>
  <c r="J144" i="1"/>
  <c r="K144" i="1"/>
  <c r="L144" i="1"/>
  <c r="M144" i="1"/>
  <c r="D145" i="1"/>
  <c r="E145" i="1"/>
  <c r="F145" i="1"/>
  <c r="H145" i="1"/>
  <c r="G145" i="1"/>
  <c r="B145" i="1"/>
  <c r="C145" i="1"/>
  <c r="I145" i="1"/>
  <c r="J145" i="1"/>
  <c r="K145" i="1"/>
  <c r="L145" i="1"/>
  <c r="M145" i="1"/>
  <c r="G146" i="1"/>
  <c r="D146" i="1"/>
  <c r="E146" i="1"/>
  <c r="F146" i="1"/>
  <c r="H146" i="1"/>
  <c r="B146" i="1"/>
  <c r="C146" i="1"/>
  <c r="I146" i="1"/>
  <c r="J146" i="1"/>
  <c r="K146" i="1"/>
  <c r="L146" i="1"/>
  <c r="M146" i="1"/>
  <c r="G147" i="1"/>
  <c r="D147" i="1"/>
  <c r="C147" i="1"/>
  <c r="B147" i="1"/>
  <c r="E147" i="1"/>
  <c r="F147" i="1"/>
  <c r="H147" i="1"/>
  <c r="I147" i="1"/>
  <c r="J147" i="1"/>
  <c r="K147" i="1"/>
  <c r="L147" i="1"/>
  <c r="M147" i="1"/>
  <c r="D148" i="1"/>
  <c r="C148" i="1"/>
  <c r="G148" i="1"/>
  <c r="B148" i="1"/>
  <c r="E148" i="1"/>
  <c r="F148" i="1"/>
  <c r="H148" i="1"/>
  <c r="I148" i="1"/>
  <c r="J148" i="1"/>
  <c r="K148" i="1"/>
  <c r="L148" i="1"/>
  <c r="M148" i="1"/>
  <c r="D149" i="1"/>
  <c r="C149" i="1"/>
  <c r="G149" i="1"/>
  <c r="B149" i="1"/>
  <c r="E149" i="1"/>
  <c r="F149" i="1"/>
  <c r="H149" i="1"/>
  <c r="I149" i="1"/>
  <c r="J149" i="1"/>
  <c r="K149" i="1"/>
  <c r="L149" i="1"/>
  <c r="M149" i="1"/>
  <c r="D150" i="1"/>
  <c r="E150" i="1"/>
  <c r="F150" i="1"/>
  <c r="H150" i="1"/>
  <c r="G150" i="1"/>
  <c r="B150" i="1"/>
  <c r="C150" i="1"/>
  <c r="I150" i="1"/>
  <c r="J150" i="1"/>
  <c r="K150" i="1"/>
  <c r="L150" i="1"/>
  <c r="M150" i="1"/>
  <c r="G151" i="1"/>
  <c r="D151" i="1"/>
  <c r="E151" i="1"/>
  <c r="F151" i="1"/>
  <c r="H151" i="1"/>
  <c r="B151" i="1"/>
  <c r="C151" i="1"/>
  <c r="I151" i="1"/>
  <c r="J151" i="1"/>
  <c r="K151" i="1"/>
  <c r="L151" i="1"/>
  <c r="M151" i="1"/>
  <c r="D152" i="1"/>
  <c r="C152" i="1"/>
  <c r="G152" i="1"/>
  <c r="B152" i="1"/>
  <c r="E152" i="1"/>
  <c r="F152" i="1"/>
  <c r="H152" i="1"/>
  <c r="I152" i="1"/>
  <c r="J152" i="1"/>
  <c r="K152" i="1"/>
  <c r="L152" i="1"/>
  <c r="M152" i="1"/>
  <c r="G153" i="1"/>
  <c r="D153" i="1"/>
  <c r="E153" i="1"/>
  <c r="F153" i="1"/>
  <c r="H153" i="1"/>
  <c r="B153" i="1"/>
  <c r="C153" i="1"/>
  <c r="I153" i="1"/>
  <c r="J153" i="1"/>
  <c r="K153" i="1"/>
  <c r="L153" i="1"/>
  <c r="M153" i="1"/>
  <c r="D154" i="1"/>
  <c r="C154" i="1"/>
  <c r="G154" i="1"/>
  <c r="B154" i="1"/>
  <c r="E154" i="1"/>
  <c r="F154" i="1"/>
  <c r="H154" i="1"/>
  <c r="I154" i="1"/>
  <c r="J154" i="1"/>
  <c r="K154" i="1"/>
  <c r="L154" i="1"/>
  <c r="M154" i="1"/>
  <c r="D155" i="1"/>
  <c r="C155" i="1"/>
  <c r="G155" i="1"/>
  <c r="B155" i="1"/>
  <c r="E155" i="1"/>
  <c r="F155" i="1"/>
  <c r="H155" i="1"/>
  <c r="I155" i="1"/>
  <c r="J155" i="1"/>
  <c r="K155" i="1"/>
  <c r="L155" i="1"/>
  <c r="M155" i="1"/>
  <c r="G156" i="1"/>
  <c r="D156" i="1"/>
  <c r="C156" i="1"/>
  <c r="B156" i="1"/>
  <c r="E156" i="1"/>
  <c r="F156" i="1"/>
  <c r="H156" i="1"/>
  <c r="I156" i="1"/>
  <c r="J156" i="1"/>
  <c r="K156" i="1"/>
  <c r="L156" i="1"/>
  <c r="M156" i="1"/>
  <c r="G157" i="1"/>
  <c r="D157" i="1"/>
  <c r="C157" i="1"/>
  <c r="B157" i="1"/>
  <c r="E157" i="1"/>
  <c r="F157" i="1"/>
  <c r="H157" i="1"/>
  <c r="I157" i="1"/>
  <c r="J157" i="1"/>
  <c r="K157" i="1"/>
  <c r="L157" i="1"/>
  <c r="M157" i="1"/>
  <c r="G158" i="1"/>
  <c r="D158" i="1"/>
  <c r="E158" i="1"/>
  <c r="F158" i="1"/>
  <c r="H158" i="1"/>
  <c r="B158" i="1"/>
  <c r="C158" i="1"/>
  <c r="I158" i="1"/>
  <c r="J158" i="1"/>
  <c r="K158" i="1"/>
  <c r="L158" i="1"/>
  <c r="M158" i="1"/>
  <c r="D159" i="1"/>
  <c r="E159" i="1"/>
  <c r="F159" i="1"/>
  <c r="H159" i="1"/>
  <c r="G159" i="1"/>
  <c r="B159" i="1"/>
  <c r="C159" i="1"/>
  <c r="I159" i="1"/>
  <c r="J159" i="1"/>
  <c r="K159" i="1"/>
  <c r="L159" i="1"/>
  <c r="M159" i="1"/>
  <c r="G160" i="1"/>
  <c r="D160" i="1"/>
  <c r="E160" i="1"/>
  <c r="F160" i="1"/>
  <c r="H160" i="1"/>
  <c r="B160" i="1"/>
  <c r="C160" i="1"/>
  <c r="I160" i="1"/>
  <c r="J160" i="1"/>
  <c r="K160" i="1"/>
  <c r="L160" i="1"/>
  <c r="M160" i="1"/>
  <c r="D161" i="1"/>
  <c r="C161" i="1"/>
  <c r="G161" i="1"/>
  <c r="B161" i="1"/>
  <c r="E161" i="1"/>
  <c r="F161" i="1"/>
  <c r="H161" i="1"/>
  <c r="I161" i="1"/>
  <c r="J161" i="1"/>
  <c r="K161" i="1"/>
  <c r="L161" i="1"/>
  <c r="M161" i="1"/>
  <c r="G162" i="1"/>
  <c r="D162" i="1"/>
  <c r="C162" i="1"/>
  <c r="B162" i="1"/>
  <c r="E162" i="1"/>
  <c r="F162" i="1"/>
  <c r="H162" i="1"/>
  <c r="I162" i="1"/>
  <c r="J162" i="1"/>
  <c r="K162" i="1"/>
  <c r="L162" i="1"/>
  <c r="M162" i="1"/>
  <c r="D163" i="1"/>
  <c r="C163" i="1"/>
  <c r="G163" i="1"/>
  <c r="B163" i="1"/>
  <c r="E163" i="1"/>
  <c r="F163" i="1"/>
  <c r="H163" i="1"/>
  <c r="I163" i="1"/>
  <c r="J163" i="1"/>
  <c r="K163" i="1"/>
  <c r="L163" i="1"/>
  <c r="M163" i="1"/>
  <c r="B164" i="1"/>
  <c r="D164" i="1"/>
  <c r="E164" i="1"/>
  <c r="F164" i="1"/>
  <c r="H164" i="1"/>
  <c r="G164" i="1"/>
  <c r="C164" i="1"/>
  <c r="I164" i="1"/>
  <c r="J164" i="1"/>
  <c r="K164" i="1"/>
  <c r="L164" i="1"/>
  <c r="M164" i="1"/>
  <c r="D165" i="1"/>
  <c r="C165" i="1"/>
  <c r="G165" i="1"/>
  <c r="B165" i="1"/>
  <c r="E165" i="1"/>
  <c r="F165" i="1"/>
  <c r="H165" i="1"/>
  <c r="I165" i="1"/>
  <c r="J165" i="1"/>
  <c r="K165" i="1"/>
  <c r="L165" i="1"/>
  <c r="M165" i="1"/>
  <c r="G166" i="1"/>
  <c r="D166" i="1"/>
  <c r="E166" i="1"/>
  <c r="F166" i="1"/>
  <c r="H166" i="1"/>
  <c r="B166" i="1"/>
  <c r="C166" i="1"/>
  <c r="I166" i="1"/>
  <c r="J166" i="1"/>
  <c r="K166" i="1"/>
  <c r="L166" i="1"/>
  <c r="M166" i="1"/>
  <c r="D167" i="1"/>
  <c r="E167" i="1"/>
  <c r="F167" i="1"/>
  <c r="H167" i="1"/>
  <c r="G167" i="1"/>
  <c r="B167" i="1"/>
  <c r="C167" i="1"/>
  <c r="I167" i="1"/>
  <c r="J167" i="1"/>
  <c r="K167" i="1"/>
  <c r="L167" i="1"/>
  <c r="M167" i="1"/>
  <c r="B168" i="1"/>
  <c r="D168" i="1"/>
  <c r="C168" i="1"/>
  <c r="G168" i="1"/>
  <c r="E168" i="1"/>
  <c r="F168" i="1"/>
  <c r="H168" i="1"/>
  <c r="I168" i="1"/>
  <c r="J168" i="1"/>
  <c r="K168" i="1"/>
  <c r="L168" i="1"/>
  <c r="M168" i="1"/>
  <c r="G169" i="1"/>
  <c r="D169" i="1"/>
  <c r="E169" i="1"/>
  <c r="F169" i="1"/>
  <c r="H169" i="1"/>
  <c r="B169" i="1"/>
  <c r="C169" i="1"/>
  <c r="I169" i="1"/>
  <c r="J169" i="1"/>
  <c r="K169" i="1"/>
  <c r="L169" i="1"/>
  <c r="M169" i="1"/>
  <c r="G170" i="1"/>
  <c r="D170" i="1"/>
  <c r="E170" i="1"/>
  <c r="F170" i="1"/>
  <c r="H170" i="1"/>
  <c r="B170" i="1"/>
  <c r="C170" i="1"/>
  <c r="I170" i="1"/>
  <c r="J170" i="1"/>
  <c r="K170" i="1"/>
  <c r="L170" i="1"/>
  <c r="M170" i="1"/>
  <c r="D171" i="1"/>
  <c r="C171" i="1"/>
  <c r="G171" i="1"/>
  <c r="B171" i="1"/>
  <c r="E171" i="1"/>
  <c r="F171" i="1"/>
  <c r="H171" i="1"/>
  <c r="I171" i="1"/>
  <c r="J171" i="1"/>
  <c r="K171" i="1"/>
  <c r="L171" i="1"/>
  <c r="M171" i="1"/>
  <c r="G172" i="1"/>
  <c r="D172" i="1"/>
  <c r="C172" i="1"/>
  <c r="B172" i="1"/>
  <c r="E172" i="1"/>
  <c r="F172" i="1"/>
  <c r="H172" i="1"/>
  <c r="I172" i="1"/>
  <c r="J172" i="1"/>
  <c r="K172" i="1"/>
  <c r="L172" i="1"/>
  <c r="M172" i="1"/>
  <c r="B173" i="1"/>
  <c r="G173" i="1"/>
  <c r="D173" i="1"/>
  <c r="C173" i="1"/>
  <c r="E173" i="1"/>
  <c r="F173" i="1"/>
  <c r="H173" i="1"/>
  <c r="I173" i="1"/>
  <c r="J173" i="1"/>
  <c r="K173" i="1"/>
  <c r="L173" i="1"/>
  <c r="M173" i="1"/>
  <c r="D174" i="1"/>
  <c r="E174" i="1"/>
  <c r="F174" i="1"/>
  <c r="H174" i="1"/>
  <c r="G174" i="1"/>
  <c r="B174" i="1"/>
  <c r="C174" i="1"/>
  <c r="I174" i="1"/>
  <c r="J174" i="1"/>
  <c r="K174" i="1"/>
  <c r="L174" i="1"/>
  <c r="M174" i="1"/>
  <c r="D175" i="1"/>
  <c r="C175" i="1"/>
  <c r="B175" i="1"/>
  <c r="G175" i="1"/>
  <c r="E175" i="1"/>
  <c r="F175" i="1"/>
  <c r="H175" i="1"/>
  <c r="I175" i="1"/>
  <c r="J175" i="1"/>
  <c r="K175" i="1"/>
  <c r="L175" i="1"/>
  <c r="M175" i="1"/>
  <c r="G176" i="1"/>
  <c r="D176" i="1"/>
  <c r="C176" i="1"/>
  <c r="B176" i="1"/>
  <c r="E176" i="1"/>
  <c r="F176" i="1"/>
  <c r="H176" i="1"/>
  <c r="I176" i="1"/>
  <c r="J176" i="1"/>
  <c r="K176" i="1"/>
  <c r="L176" i="1"/>
  <c r="M176" i="1"/>
  <c r="G177" i="1"/>
  <c r="D177" i="1"/>
  <c r="C177" i="1"/>
  <c r="B177" i="1"/>
  <c r="E177" i="1"/>
  <c r="F177" i="1"/>
  <c r="H177" i="1"/>
  <c r="I177" i="1"/>
  <c r="J177" i="1"/>
  <c r="K177" i="1"/>
  <c r="L177" i="1"/>
  <c r="M177" i="1"/>
  <c r="G178" i="1"/>
  <c r="B178" i="1"/>
  <c r="D178" i="1"/>
  <c r="C178" i="1"/>
  <c r="E178" i="1"/>
  <c r="F178" i="1"/>
  <c r="H178" i="1"/>
  <c r="I178" i="1"/>
  <c r="J178" i="1"/>
  <c r="K178" i="1"/>
  <c r="L178" i="1"/>
  <c r="M178" i="1"/>
  <c r="G179" i="1"/>
  <c r="D179" i="1"/>
  <c r="E179" i="1"/>
  <c r="F179" i="1"/>
  <c r="H179" i="1"/>
  <c r="B179" i="1"/>
  <c r="C179" i="1"/>
  <c r="I179" i="1"/>
  <c r="J179" i="1"/>
  <c r="K179" i="1"/>
  <c r="L179" i="1"/>
  <c r="M179" i="1"/>
  <c r="D180" i="1"/>
  <c r="C180" i="1"/>
  <c r="G180" i="1"/>
  <c r="B180" i="1"/>
  <c r="E180" i="1"/>
  <c r="F180" i="1"/>
  <c r="H180" i="1"/>
  <c r="I180" i="1"/>
  <c r="J180" i="1"/>
  <c r="K180" i="1"/>
  <c r="L180" i="1"/>
  <c r="M180" i="1"/>
  <c r="D181" i="1"/>
  <c r="C181" i="1"/>
  <c r="G181" i="1"/>
  <c r="B181" i="1"/>
  <c r="E181" i="1"/>
  <c r="F181" i="1"/>
  <c r="H181" i="1"/>
  <c r="I181" i="1"/>
  <c r="J181" i="1"/>
  <c r="K181" i="1"/>
  <c r="L181" i="1"/>
  <c r="M181" i="1"/>
  <c r="G182" i="1"/>
  <c r="B182" i="1"/>
  <c r="D182" i="1"/>
  <c r="C182" i="1"/>
  <c r="E182" i="1"/>
  <c r="F182" i="1"/>
  <c r="H182" i="1"/>
  <c r="I182" i="1"/>
  <c r="J182" i="1"/>
  <c r="K182" i="1"/>
  <c r="L182" i="1"/>
  <c r="M182" i="1"/>
  <c r="G183" i="1"/>
  <c r="D183" i="1"/>
  <c r="C183" i="1"/>
  <c r="B183" i="1"/>
  <c r="E183" i="1"/>
  <c r="F183" i="1"/>
  <c r="H183" i="1"/>
  <c r="I183" i="1"/>
  <c r="J183" i="1"/>
  <c r="K183" i="1"/>
  <c r="L183" i="1"/>
  <c r="M183" i="1"/>
  <c r="D184" i="1"/>
  <c r="C184" i="1"/>
  <c r="G184" i="1"/>
  <c r="B184" i="1"/>
  <c r="E184" i="1"/>
  <c r="F184" i="1"/>
  <c r="H184" i="1"/>
  <c r="I184" i="1"/>
  <c r="J184" i="1"/>
  <c r="K184" i="1"/>
  <c r="D185" i="1"/>
  <c r="L184" i="1"/>
  <c r="M184" i="1"/>
  <c r="B185" i="1"/>
  <c r="G185" i="1"/>
  <c r="C185" i="1"/>
  <c r="E185" i="1"/>
  <c r="F185" i="1"/>
  <c r="H185" i="1"/>
  <c r="I185" i="1"/>
  <c r="J185" i="1"/>
  <c r="K185" i="1"/>
  <c r="L185" i="1"/>
  <c r="M185" i="1"/>
  <c r="B186" i="1"/>
  <c r="G186" i="1"/>
  <c r="D186" i="1"/>
  <c r="C186" i="1"/>
  <c r="E186" i="1"/>
  <c r="F186" i="1"/>
  <c r="H186" i="1"/>
  <c r="I186" i="1"/>
  <c r="J186" i="1"/>
  <c r="K186" i="1"/>
  <c r="L186" i="1"/>
  <c r="M186" i="1"/>
  <c r="D187" i="1"/>
  <c r="C187" i="1"/>
  <c r="G187" i="1"/>
  <c r="B187" i="1"/>
  <c r="E187" i="1"/>
  <c r="F187" i="1"/>
  <c r="H187" i="1"/>
  <c r="I187" i="1"/>
  <c r="J187" i="1"/>
  <c r="K187" i="1"/>
  <c r="L187" i="1"/>
  <c r="M187" i="1"/>
  <c r="G188" i="1"/>
  <c r="D188" i="1"/>
  <c r="E188" i="1"/>
  <c r="F188" i="1"/>
  <c r="H188" i="1"/>
  <c r="B188" i="1"/>
  <c r="C188" i="1"/>
  <c r="I188" i="1"/>
  <c r="J188" i="1"/>
  <c r="K188" i="1"/>
  <c r="L188" i="1"/>
  <c r="M188" i="1"/>
  <c r="G189" i="1"/>
  <c r="D189" i="1"/>
  <c r="C189" i="1"/>
  <c r="B189" i="1"/>
  <c r="E189" i="1"/>
  <c r="F189" i="1"/>
  <c r="H189" i="1"/>
  <c r="I189" i="1"/>
  <c r="J189" i="1"/>
  <c r="K189" i="1"/>
  <c r="L189" i="1"/>
  <c r="M189" i="1"/>
  <c r="G190" i="1"/>
  <c r="B190" i="1"/>
  <c r="D190" i="1"/>
  <c r="E190" i="1"/>
  <c r="F190" i="1"/>
  <c r="H190" i="1"/>
  <c r="C190" i="1"/>
  <c r="I190" i="1"/>
  <c r="J190" i="1"/>
  <c r="K190" i="1"/>
  <c r="L190" i="1"/>
  <c r="M190" i="1"/>
  <c r="D191" i="1"/>
  <c r="C191" i="1"/>
  <c r="G191" i="1"/>
  <c r="B191" i="1"/>
  <c r="E191" i="1"/>
  <c r="F191" i="1"/>
  <c r="H191" i="1"/>
  <c r="I191" i="1"/>
  <c r="J191" i="1"/>
  <c r="K191" i="1"/>
  <c r="L191" i="1"/>
  <c r="M191" i="1"/>
  <c r="D192" i="1"/>
  <c r="E192" i="1"/>
  <c r="F192" i="1"/>
  <c r="H192" i="1"/>
  <c r="G192" i="1"/>
  <c r="B192" i="1"/>
  <c r="C192" i="1"/>
  <c r="I192" i="1"/>
  <c r="J192" i="1"/>
  <c r="K192" i="1"/>
  <c r="L192" i="1"/>
  <c r="M192" i="1"/>
  <c r="D193" i="1"/>
  <c r="C193" i="1"/>
  <c r="G193" i="1"/>
  <c r="B193" i="1"/>
  <c r="E193" i="1"/>
  <c r="F193" i="1"/>
  <c r="H193" i="1"/>
  <c r="I193" i="1"/>
  <c r="J193" i="1"/>
  <c r="K193" i="1"/>
  <c r="L193" i="1"/>
  <c r="M193" i="1"/>
  <c r="D194" i="1"/>
  <c r="C194" i="1"/>
  <c r="G194" i="1"/>
  <c r="B194" i="1"/>
  <c r="E194" i="1"/>
  <c r="F194" i="1"/>
  <c r="H194" i="1"/>
  <c r="I194" i="1"/>
  <c r="J194" i="1"/>
  <c r="K194" i="1"/>
  <c r="L194" i="1"/>
  <c r="M194" i="1"/>
  <c r="D195" i="1"/>
  <c r="E195" i="1"/>
  <c r="F195" i="1"/>
  <c r="H195" i="1"/>
  <c r="G195" i="1"/>
  <c r="B195" i="1"/>
  <c r="C195" i="1"/>
  <c r="I195" i="1"/>
  <c r="J195" i="1"/>
  <c r="K195" i="1"/>
  <c r="L195" i="1"/>
  <c r="M195" i="1"/>
  <c r="G196" i="1"/>
  <c r="D196" i="1"/>
  <c r="E196" i="1"/>
  <c r="F196" i="1"/>
  <c r="H196" i="1"/>
  <c r="B196" i="1"/>
  <c r="C196" i="1"/>
  <c r="I196" i="1"/>
  <c r="J196" i="1"/>
  <c r="K196" i="1"/>
  <c r="L196" i="1"/>
  <c r="M196" i="1"/>
  <c r="D197" i="1"/>
  <c r="E197" i="1"/>
  <c r="F197" i="1"/>
  <c r="H197" i="1"/>
  <c r="G197" i="1"/>
  <c r="B197" i="1"/>
  <c r="C197" i="1"/>
  <c r="I197" i="1"/>
  <c r="J197" i="1"/>
  <c r="K197" i="1"/>
  <c r="L197" i="1"/>
  <c r="M197" i="1"/>
  <c r="D198" i="1"/>
  <c r="C198" i="1"/>
  <c r="G198" i="1"/>
  <c r="B198" i="1"/>
  <c r="E198" i="1"/>
  <c r="F198" i="1"/>
  <c r="H198" i="1"/>
  <c r="I198" i="1"/>
  <c r="J198" i="1"/>
  <c r="K198" i="1"/>
  <c r="L198" i="1"/>
  <c r="M198" i="1"/>
  <c r="G199" i="1"/>
  <c r="D199" i="1"/>
  <c r="C199" i="1"/>
  <c r="B199" i="1"/>
  <c r="E199" i="1"/>
  <c r="F199" i="1"/>
  <c r="H199" i="1"/>
  <c r="I199" i="1"/>
  <c r="J199" i="1"/>
  <c r="K199" i="1"/>
  <c r="L199" i="1"/>
  <c r="M199" i="1"/>
  <c r="D200" i="1"/>
  <c r="E200" i="1"/>
  <c r="F200" i="1"/>
  <c r="H200" i="1"/>
  <c r="B200" i="1"/>
  <c r="G200" i="1"/>
  <c r="C200" i="1"/>
  <c r="I200" i="1"/>
  <c r="J200" i="1"/>
  <c r="K200" i="1"/>
  <c r="L200" i="1"/>
  <c r="M200" i="1"/>
  <c r="D201" i="1"/>
  <c r="E201" i="1"/>
  <c r="F201" i="1"/>
  <c r="H201" i="1"/>
  <c r="G201" i="1"/>
  <c r="B201" i="1"/>
  <c r="C201" i="1"/>
  <c r="I201" i="1"/>
  <c r="J201" i="1"/>
  <c r="K201" i="1"/>
  <c r="L201" i="1"/>
  <c r="M201" i="1"/>
  <c r="B202" i="1"/>
  <c r="D202" i="1"/>
  <c r="E202" i="1"/>
  <c r="F202" i="1"/>
  <c r="H202" i="1"/>
  <c r="G202" i="1"/>
  <c r="C202" i="1"/>
  <c r="I202" i="1"/>
  <c r="J202" i="1"/>
  <c r="K202" i="1"/>
  <c r="L202" i="1"/>
  <c r="M202" i="1"/>
  <c r="D203" i="1"/>
  <c r="E203" i="1"/>
  <c r="F203" i="1"/>
  <c r="H203" i="1"/>
  <c r="B203" i="1"/>
  <c r="G203" i="1"/>
  <c r="C203" i="1"/>
  <c r="I203" i="1"/>
  <c r="J203" i="1"/>
  <c r="K203" i="1"/>
  <c r="L203" i="1"/>
  <c r="M203" i="1"/>
  <c r="G204" i="1"/>
  <c r="D204" i="1"/>
  <c r="E204" i="1"/>
  <c r="F204" i="1"/>
  <c r="H204" i="1"/>
  <c r="B204" i="1"/>
  <c r="C204" i="1"/>
  <c r="I204" i="1"/>
  <c r="J204" i="1"/>
  <c r="K204" i="1"/>
  <c r="L204" i="1"/>
  <c r="M204" i="1"/>
  <c r="G205" i="1"/>
  <c r="D205" i="1"/>
  <c r="C205" i="1"/>
  <c r="B205" i="1"/>
  <c r="E205" i="1"/>
  <c r="F205" i="1"/>
  <c r="H205" i="1"/>
  <c r="I205" i="1"/>
  <c r="J205" i="1"/>
  <c r="K205" i="1"/>
  <c r="L205" i="1"/>
  <c r="M205" i="1"/>
  <c r="D206" i="1"/>
  <c r="E206" i="1"/>
  <c r="F206" i="1"/>
  <c r="H206" i="1"/>
  <c r="G206" i="1"/>
  <c r="B206" i="1"/>
  <c r="C206" i="1"/>
  <c r="I206" i="1"/>
  <c r="J206" i="1"/>
  <c r="K206" i="1"/>
  <c r="L206" i="1"/>
  <c r="M206" i="1"/>
  <c r="G207" i="1"/>
  <c r="D207" i="1"/>
  <c r="C207" i="1"/>
  <c r="B207" i="1"/>
  <c r="E207" i="1"/>
  <c r="F207" i="1"/>
  <c r="H207" i="1"/>
  <c r="I207" i="1"/>
  <c r="J207" i="1"/>
  <c r="K207" i="1"/>
  <c r="L207" i="1"/>
  <c r="M207" i="1"/>
  <c r="D208" i="1"/>
  <c r="C208" i="1"/>
  <c r="G208" i="1"/>
  <c r="B208" i="1"/>
  <c r="E208" i="1"/>
  <c r="F208" i="1"/>
  <c r="H208" i="1"/>
  <c r="I208" i="1"/>
  <c r="J208" i="1"/>
  <c r="K208" i="1"/>
  <c r="L208" i="1"/>
  <c r="M208" i="1"/>
  <c r="B209" i="1"/>
  <c r="G209" i="1"/>
  <c r="D209" i="1"/>
  <c r="C209" i="1"/>
  <c r="E209" i="1"/>
  <c r="F209" i="1"/>
  <c r="H209" i="1"/>
  <c r="I209" i="1"/>
  <c r="J209" i="1"/>
  <c r="K209" i="1"/>
  <c r="L209" i="1"/>
  <c r="M209" i="1"/>
  <c r="G210" i="1"/>
  <c r="D210" i="1"/>
  <c r="C210" i="1"/>
  <c r="B210" i="1"/>
  <c r="E210" i="1"/>
  <c r="F210" i="1"/>
  <c r="H210" i="1"/>
  <c r="I210" i="1"/>
  <c r="J210" i="1"/>
  <c r="K210" i="1"/>
  <c r="L210" i="1"/>
  <c r="M210" i="1"/>
  <c r="G211" i="1"/>
  <c r="D211" i="1"/>
  <c r="C211" i="1"/>
  <c r="B211" i="1"/>
  <c r="E211" i="1"/>
  <c r="F211" i="1"/>
  <c r="H211" i="1"/>
  <c r="I211" i="1"/>
  <c r="J211" i="1"/>
  <c r="K211" i="1"/>
  <c r="L211" i="1"/>
  <c r="M211" i="1"/>
  <c r="G212" i="1"/>
  <c r="B212" i="1"/>
  <c r="D212" i="1"/>
  <c r="C212" i="1"/>
  <c r="E212" i="1"/>
  <c r="F212" i="1"/>
  <c r="H212" i="1"/>
  <c r="I212" i="1"/>
  <c r="J212" i="1"/>
  <c r="K212" i="1"/>
  <c r="L212" i="1"/>
  <c r="M212" i="1"/>
  <c r="G213" i="1"/>
  <c r="B213" i="1"/>
  <c r="D213" i="1"/>
  <c r="C213" i="1"/>
  <c r="E213" i="1"/>
  <c r="F213" i="1"/>
  <c r="H213" i="1"/>
  <c r="I213" i="1"/>
  <c r="J213" i="1"/>
  <c r="K213" i="1"/>
  <c r="L213" i="1"/>
  <c r="M213" i="1"/>
  <c r="D214" i="1"/>
  <c r="E214" i="1"/>
  <c r="F214" i="1"/>
  <c r="H214" i="1"/>
  <c r="G214" i="1"/>
  <c r="B214" i="1"/>
  <c r="C214" i="1"/>
  <c r="I214" i="1"/>
  <c r="J214" i="1"/>
  <c r="K214" i="1"/>
  <c r="L214" i="1"/>
  <c r="M214" i="1"/>
  <c r="G215" i="1"/>
  <c r="B215" i="1"/>
  <c r="D215" i="1"/>
  <c r="E215" i="1"/>
  <c r="F215" i="1"/>
  <c r="H215" i="1"/>
  <c r="C215" i="1"/>
  <c r="I215" i="1"/>
  <c r="J215" i="1"/>
  <c r="K215" i="1"/>
  <c r="L215" i="1"/>
  <c r="M215" i="1"/>
  <c r="G216" i="1"/>
  <c r="B216" i="1"/>
  <c r="D216" i="1"/>
  <c r="E216" i="1"/>
  <c r="F216" i="1"/>
  <c r="H216" i="1"/>
  <c r="C216" i="1"/>
  <c r="I216" i="1"/>
  <c r="J216" i="1"/>
  <c r="K216" i="1"/>
  <c r="L216" i="1"/>
  <c r="M216" i="1"/>
  <c r="G217" i="1"/>
  <c r="D217" i="1"/>
  <c r="E217" i="1"/>
  <c r="F217" i="1"/>
  <c r="H217" i="1"/>
  <c r="B217" i="1"/>
  <c r="C217" i="1"/>
  <c r="I217" i="1"/>
  <c r="J217" i="1"/>
  <c r="K217" i="1"/>
  <c r="L217" i="1"/>
  <c r="M217" i="1"/>
  <c r="D218" i="1"/>
  <c r="C218" i="1"/>
  <c r="G218" i="1"/>
  <c r="B218" i="1"/>
  <c r="E218" i="1"/>
  <c r="F218" i="1"/>
  <c r="H218" i="1"/>
  <c r="I218" i="1"/>
  <c r="J218" i="1"/>
  <c r="K218" i="1"/>
  <c r="L218" i="1"/>
  <c r="M218" i="1"/>
  <c r="D219" i="1"/>
  <c r="E219" i="1"/>
  <c r="F219" i="1"/>
  <c r="H219" i="1"/>
  <c r="G219" i="1"/>
  <c r="B219" i="1"/>
  <c r="C219" i="1"/>
  <c r="I219" i="1"/>
  <c r="J219" i="1"/>
  <c r="K219" i="1"/>
  <c r="L219" i="1"/>
  <c r="M219" i="1"/>
  <c r="G220" i="1"/>
  <c r="D220" i="1"/>
  <c r="C220" i="1"/>
  <c r="B220" i="1"/>
  <c r="E220" i="1"/>
  <c r="F220" i="1"/>
  <c r="H220" i="1"/>
  <c r="I220" i="1"/>
  <c r="J220" i="1"/>
  <c r="K220" i="1"/>
  <c r="L220" i="1"/>
  <c r="M220" i="1"/>
  <c r="B221" i="1"/>
  <c r="G221" i="1"/>
  <c r="D221" i="1"/>
  <c r="C221" i="1"/>
  <c r="E221" i="1"/>
  <c r="F221" i="1"/>
  <c r="H221" i="1"/>
  <c r="I221" i="1"/>
  <c r="J221" i="1"/>
  <c r="K221" i="1"/>
  <c r="L221" i="1"/>
  <c r="M221" i="1"/>
  <c r="G222" i="1"/>
  <c r="B222" i="1"/>
  <c r="D222" i="1"/>
  <c r="C222" i="1"/>
  <c r="E222" i="1"/>
  <c r="F222" i="1"/>
  <c r="H222" i="1"/>
  <c r="I222" i="1"/>
  <c r="J222" i="1"/>
  <c r="K222" i="1"/>
  <c r="L222" i="1"/>
  <c r="M222" i="1"/>
  <c r="B223" i="1"/>
  <c r="G223" i="1"/>
  <c r="D223" i="1"/>
  <c r="C223" i="1"/>
  <c r="E223" i="1"/>
  <c r="F223" i="1"/>
  <c r="H223" i="1"/>
  <c r="I223" i="1"/>
  <c r="J223" i="1"/>
  <c r="K223" i="1"/>
  <c r="L223" i="1"/>
  <c r="M223" i="1"/>
  <c r="G224" i="1"/>
  <c r="D224" i="1"/>
  <c r="E224" i="1"/>
  <c r="F224" i="1"/>
  <c r="H224" i="1"/>
  <c r="B224" i="1"/>
  <c r="C224" i="1"/>
  <c r="I224" i="1"/>
  <c r="J224" i="1"/>
  <c r="K224" i="1"/>
  <c r="L224" i="1"/>
  <c r="M224" i="1"/>
  <c r="G225" i="1"/>
  <c r="D225" i="1"/>
  <c r="E225" i="1"/>
  <c r="F225" i="1"/>
  <c r="H225" i="1"/>
  <c r="B225" i="1"/>
  <c r="C225" i="1"/>
  <c r="I225" i="1"/>
  <c r="J225" i="1"/>
  <c r="K225" i="1"/>
  <c r="L225" i="1"/>
  <c r="M225" i="1"/>
  <c r="D226" i="1"/>
  <c r="E226" i="1"/>
  <c r="F226" i="1"/>
  <c r="H226" i="1"/>
  <c r="G226" i="1"/>
  <c r="B226" i="1"/>
  <c r="C226" i="1"/>
  <c r="I226" i="1"/>
  <c r="J226" i="1"/>
  <c r="K226" i="1"/>
  <c r="L226" i="1"/>
  <c r="M226" i="1"/>
  <c r="D227" i="1"/>
  <c r="E227" i="1"/>
  <c r="F227" i="1"/>
  <c r="H227" i="1"/>
  <c r="G227" i="1"/>
  <c r="B227" i="1"/>
  <c r="C227" i="1"/>
  <c r="I227" i="1"/>
  <c r="J227" i="1"/>
  <c r="K227" i="1"/>
  <c r="L227" i="1"/>
  <c r="M227" i="1"/>
  <c r="G228" i="1"/>
  <c r="D228" i="1"/>
  <c r="C228" i="1"/>
  <c r="B228" i="1"/>
  <c r="E228" i="1"/>
  <c r="F228" i="1"/>
  <c r="H228" i="1"/>
  <c r="I228" i="1"/>
  <c r="J228" i="1"/>
  <c r="K228" i="1"/>
  <c r="L228" i="1"/>
  <c r="M228" i="1"/>
  <c r="G229" i="1"/>
  <c r="D229" i="1"/>
  <c r="E229" i="1"/>
  <c r="F229" i="1"/>
  <c r="H229" i="1"/>
  <c r="B229" i="1"/>
  <c r="C229" i="1"/>
  <c r="I229" i="1"/>
  <c r="J229" i="1"/>
  <c r="K229" i="1"/>
  <c r="L229" i="1"/>
  <c r="M229" i="1"/>
  <c r="D230" i="1"/>
  <c r="E230" i="1"/>
  <c r="F230" i="1"/>
  <c r="H230" i="1"/>
  <c r="G230" i="1"/>
  <c r="B230" i="1"/>
  <c r="C230" i="1"/>
  <c r="I230" i="1"/>
  <c r="J230" i="1"/>
  <c r="K230" i="1"/>
  <c r="L230" i="1"/>
  <c r="M230" i="1"/>
  <c r="B231" i="1"/>
  <c r="G231" i="1"/>
  <c r="D231" i="1"/>
  <c r="C231" i="1"/>
  <c r="E231" i="1"/>
  <c r="F231" i="1"/>
  <c r="H231" i="1"/>
  <c r="I231" i="1"/>
  <c r="J231" i="1"/>
  <c r="K231" i="1"/>
  <c r="L231" i="1"/>
  <c r="M231" i="1"/>
  <c r="G232" i="1"/>
  <c r="B232" i="1"/>
  <c r="D232" i="1"/>
  <c r="E232" i="1"/>
  <c r="F232" i="1"/>
  <c r="H232" i="1"/>
  <c r="C232" i="1"/>
  <c r="I232" i="1"/>
  <c r="J232" i="1"/>
  <c r="K232" i="1"/>
  <c r="L232" i="1"/>
  <c r="M232" i="1"/>
  <c r="G233" i="1"/>
  <c r="B233" i="1"/>
  <c r="D233" i="1"/>
  <c r="C233" i="1"/>
  <c r="E233" i="1"/>
  <c r="F233" i="1"/>
  <c r="H233" i="1"/>
  <c r="I233" i="1"/>
  <c r="J233" i="1"/>
  <c r="K233" i="1"/>
  <c r="L233" i="1"/>
  <c r="M233" i="1"/>
  <c r="G234" i="1"/>
  <c r="B234" i="1"/>
  <c r="D234" i="1"/>
  <c r="E234" i="1"/>
  <c r="F234" i="1"/>
  <c r="H234" i="1"/>
  <c r="C234" i="1"/>
  <c r="I234" i="1"/>
  <c r="J234" i="1"/>
  <c r="K234" i="1"/>
  <c r="L234" i="1"/>
  <c r="M234" i="1"/>
  <c r="B235" i="1"/>
  <c r="D235" i="1"/>
  <c r="E235" i="1"/>
  <c r="F235" i="1"/>
  <c r="H235" i="1"/>
  <c r="G235" i="1"/>
  <c r="C235" i="1"/>
  <c r="I235" i="1"/>
  <c r="J235" i="1"/>
  <c r="K235" i="1"/>
  <c r="L235" i="1"/>
  <c r="M235" i="1"/>
  <c r="G236" i="1"/>
  <c r="D236" i="1"/>
  <c r="E236" i="1"/>
  <c r="F236" i="1"/>
  <c r="H236" i="1"/>
  <c r="B236" i="1"/>
  <c r="C236" i="1"/>
  <c r="I236" i="1"/>
  <c r="J236" i="1"/>
  <c r="K236" i="1"/>
  <c r="L236" i="1"/>
  <c r="M236" i="1"/>
  <c r="G237" i="1"/>
  <c r="B237" i="1"/>
  <c r="D237" i="1"/>
  <c r="E237" i="1"/>
  <c r="F237" i="1"/>
  <c r="H237" i="1"/>
  <c r="C237" i="1"/>
  <c r="I237" i="1"/>
  <c r="J237" i="1"/>
  <c r="K237" i="1"/>
  <c r="L237" i="1"/>
  <c r="M237" i="1"/>
  <c r="D238" i="1"/>
  <c r="C238" i="1"/>
  <c r="B238" i="1"/>
  <c r="G238" i="1"/>
  <c r="E238" i="1"/>
  <c r="F238" i="1"/>
  <c r="H238" i="1"/>
  <c r="I238" i="1"/>
  <c r="J238" i="1"/>
  <c r="K238" i="1"/>
  <c r="L238" i="1"/>
  <c r="M238" i="1"/>
  <c r="D239" i="1"/>
  <c r="E239" i="1"/>
  <c r="F239" i="1"/>
  <c r="H239" i="1"/>
  <c r="G239" i="1"/>
  <c r="B239" i="1"/>
  <c r="C239" i="1"/>
  <c r="I239" i="1"/>
  <c r="J239" i="1"/>
  <c r="K239" i="1"/>
  <c r="L239" i="1"/>
  <c r="M239" i="1"/>
  <c r="G240" i="1"/>
  <c r="D240" i="1"/>
  <c r="E240" i="1"/>
  <c r="F240" i="1"/>
  <c r="H240" i="1"/>
  <c r="B240" i="1"/>
  <c r="C240" i="1"/>
  <c r="I240" i="1"/>
  <c r="J240" i="1"/>
  <c r="K240" i="1"/>
  <c r="L240" i="1"/>
  <c r="M240" i="1"/>
  <c r="G241" i="1"/>
  <c r="B241" i="1"/>
  <c r="D241" i="1"/>
  <c r="E241" i="1"/>
  <c r="F241" i="1"/>
  <c r="H241" i="1"/>
  <c r="C241" i="1"/>
  <c r="I241" i="1"/>
  <c r="J241" i="1"/>
  <c r="K241" i="1"/>
  <c r="L241" i="1"/>
  <c r="M241" i="1"/>
  <c r="G242" i="1"/>
  <c r="D242" i="1"/>
  <c r="C242" i="1"/>
  <c r="B242" i="1"/>
  <c r="E242" i="1"/>
  <c r="F242" i="1"/>
  <c r="H242" i="1"/>
  <c r="I242" i="1"/>
  <c r="J242" i="1"/>
  <c r="K242" i="1"/>
  <c r="L242" i="1"/>
  <c r="M242" i="1"/>
  <c r="G243" i="1"/>
  <c r="B243" i="1"/>
  <c r="D243" i="1"/>
  <c r="E243" i="1"/>
  <c r="F243" i="1"/>
  <c r="H243" i="1"/>
  <c r="C243" i="1"/>
  <c r="I243" i="1"/>
  <c r="J243" i="1"/>
  <c r="K243" i="1"/>
  <c r="L243" i="1"/>
  <c r="M243" i="1"/>
  <c r="B244" i="1"/>
  <c r="D244" i="1"/>
  <c r="C244" i="1"/>
  <c r="G244" i="1"/>
  <c r="E244" i="1"/>
  <c r="F244" i="1"/>
  <c r="H244" i="1"/>
  <c r="I244" i="1"/>
  <c r="J244" i="1"/>
  <c r="K244" i="1"/>
  <c r="L244" i="1"/>
  <c r="M244" i="1"/>
  <c r="B245" i="1"/>
  <c r="G245" i="1"/>
  <c r="D245" i="1"/>
  <c r="C245" i="1"/>
  <c r="E245" i="1"/>
  <c r="F245" i="1"/>
  <c r="H245" i="1"/>
  <c r="I245" i="1"/>
  <c r="J245" i="1"/>
  <c r="K245" i="1"/>
  <c r="L245" i="1"/>
  <c r="M245" i="1"/>
  <c r="D246" i="1"/>
  <c r="C246" i="1"/>
  <c r="G246" i="1"/>
  <c r="B246" i="1"/>
  <c r="E246" i="1"/>
  <c r="F246" i="1"/>
  <c r="H246" i="1"/>
  <c r="I246" i="1"/>
  <c r="J246" i="1"/>
  <c r="K246" i="1"/>
  <c r="L246" i="1"/>
  <c r="M246" i="1"/>
  <c r="B247" i="1"/>
  <c r="G247" i="1"/>
  <c r="D247" i="1"/>
  <c r="C247" i="1"/>
  <c r="E247" i="1"/>
  <c r="F247" i="1"/>
  <c r="H247" i="1"/>
  <c r="I247" i="1"/>
  <c r="J247" i="1"/>
  <c r="K247" i="1"/>
  <c r="L247" i="1"/>
  <c r="M247" i="1"/>
  <c r="B248" i="1"/>
  <c r="G248" i="1"/>
  <c r="D248" i="1"/>
  <c r="E248" i="1"/>
  <c r="F248" i="1"/>
  <c r="H248" i="1"/>
  <c r="C248" i="1"/>
  <c r="I248" i="1"/>
  <c r="J248" i="1"/>
  <c r="K248" i="1"/>
  <c r="L248" i="1"/>
  <c r="M248" i="1"/>
  <c r="D249" i="1"/>
  <c r="C249" i="1"/>
  <c r="G249" i="1"/>
  <c r="B249" i="1"/>
  <c r="E249" i="1"/>
  <c r="F249" i="1"/>
  <c r="H249" i="1"/>
  <c r="I249" i="1"/>
  <c r="J249" i="1"/>
  <c r="K249" i="1"/>
  <c r="L249" i="1"/>
  <c r="M249" i="1"/>
  <c r="G250" i="1"/>
  <c r="D250" i="1"/>
  <c r="C250" i="1"/>
  <c r="B250" i="1"/>
  <c r="E250" i="1"/>
  <c r="F250" i="1"/>
  <c r="H250" i="1"/>
  <c r="I250" i="1"/>
  <c r="J250" i="1"/>
  <c r="K250" i="1"/>
  <c r="L250" i="1"/>
  <c r="M250" i="1"/>
  <c r="D251" i="1"/>
  <c r="E251" i="1"/>
  <c r="F251" i="1"/>
  <c r="H251" i="1"/>
  <c r="G251" i="1"/>
  <c r="B251" i="1"/>
  <c r="C251" i="1"/>
  <c r="I251" i="1"/>
  <c r="J251" i="1"/>
  <c r="K251" i="1"/>
  <c r="L251" i="1"/>
  <c r="M251" i="1"/>
  <c r="B252" i="1"/>
  <c r="G252" i="1"/>
  <c r="D252" i="1"/>
  <c r="E252" i="1"/>
  <c r="F252" i="1"/>
  <c r="H252" i="1"/>
  <c r="C252" i="1"/>
  <c r="I252" i="1"/>
  <c r="J252" i="1"/>
  <c r="K252" i="1"/>
  <c r="L252" i="1"/>
  <c r="M252" i="1"/>
  <c r="G253" i="1"/>
  <c r="D253" i="1"/>
  <c r="E253" i="1"/>
  <c r="F253" i="1"/>
  <c r="H253" i="1"/>
  <c r="B253" i="1"/>
  <c r="C253" i="1"/>
  <c r="I253" i="1"/>
  <c r="J253" i="1"/>
  <c r="K253" i="1"/>
  <c r="L253" i="1"/>
  <c r="M253" i="1"/>
  <c r="D254" i="1"/>
  <c r="C254" i="1"/>
  <c r="G254" i="1"/>
  <c r="B254" i="1"/>
  <c r="E254" i="1"/>
  <c r="F254" i="1"/>
  <c r="H254" i="1"/>
  <c r="I254" i="1"/>
  <c r="J254" i="1"/>
  <c r="K254" i="1"/>
  <c r="L254" i="1"/>
  <c r="M254" i="1"/>
  <c r="B255" i="1"/>
  <c r="G255" i="1"/>
  <c r="D255" i="1"/>
  <c r="C255" i="1"/>
  <c r="E255" i="1"/>
  <c r="F255" i="1"/>
  <c r="H255" i="1"/>
  <c r="I255" i="1"/>
  <c r="J255" i="1"/>
  <c r="K255" i="1"/>
  <c r="L255" i="1"/>
  <c r="M255" i="1"/>
  <c r="D256" i="1"/>
  <c r="E256" i="1"/>
  <c r="F256" i="1"/>
  <c r="H256" i="1"/>
  <c r="G256" i="1"/>
  <c r="B256" i="1"/>
  <c r="C256" i="1"/>
  <c r="I256" i="1"/>
  <c r="J256" i="1"/>
  <c r="K256" i="1"/>
  <c r="L256" i="1"/>
  <c r="M256" i="1"/>
  <c r="B257" i="1"/>
  <c r="G257" i="1"/>
  <c r="D257" i="1"/>
  <c r="C257" i="1"/>
  <c r="E257" i="1"/>
  <c r="F257" i="1"/>
  <c r="H257" i="1"/>
  <c r="I257" i="1"/>
  <c r="J257" i="1"/>
  <c r="K257" i="1"/>
  <c r="L257" i="1"/>
  <c r="M257" i="1"/>
  <c r="G258" i="1"/>
  <c r="B258" i="1"/>
  <c r="D258" i="1"/>
  <c r="E258" i="1"/>
  <c r="F258" i="1"/>
  <c r="H258" i="1"/>
  <c r="C258" i="1"/>
  <c r="I258" i="1"/>
  <c r="J258" i="1"/>
  <c r="K258" i="1"/>
  <c r="L258" i="1"/>
  <c r="M258" i="1"/>
  <c r="D259" i="1"/>
  <c r="C259" i="1"/>
  <c r="B259" i="1"/>
  <c r="G259" i="1"/>
  <c r="E259" i="1"/>
  <c r="F259" i="1"/>
  <c r="H259" i="1"/>
  <c r="I259" i="1"/>
  <c r="J259" i="1"/>
  <c r="K259" i="1"/>
  <c r="L259" i="1"/>
  <c r="M259" i="1"/>
  <c r="D260" i="1"/>
  <c r="C260" i="1"/>
  <c r="G260" i="1"/>
  <c r="B260" i="1"/>
  <c r="E260" i="1"/>
  <c r="F260" i="1"/>
  <c r="H260" i="1"/>
  <c r="I260" i="1"/>
  <c r="J260" i="1"/>
  <c r="K260" i="1"/>
  <c r="L260" i="1"/>
  <c r="M260" i="1"/>
  <c r="G261" i="1"/>
  <c r="D261" i="1"/>
  <c r="C261" i="1"/>
  <c r="B261" i="1"/>
  <c r="E261" i="1"/>
  <c r="F261" i="1"/>
  <c r="H261" i="1"/>
  <c r="I261" i="1"/>
  <c r="J261" i="1"/>
  <c r="K261" i="1"/>
  <c r="L261" i="1"/>
  <c r="M261" i="1"/>
  <c r="B262" i="1"/>
  <c r="G262" i="1"/>
  <c r="D262" i="1"/>
  <c r="C262" i="1"/>
  <c r="E262" i="1"/>
  <c r="F262" i="1"/>
  <c r="H262" i="1"/>
  <c r="I262" i="1"/>
  <c r="J262" i="1"/>
  <c r="K262" i="1"/>
  <c r="L262" i="1"/>
  <c r="M262" i="1"/>
  <c r="D263" i="1"/>
  <c r="C263" i="1"/>
  <c r="G263" i="1"/>
  <c r="B263" i="1"/>
  <c r="E263" i="1"/>
  <c r="F263" i="1"/>
  <c r="H263" i="1"/>
  <c r="I263" i="1"/>
  <c r="J263" i="1"/>
  <c r="K263" i="1"/>
  <c r="L263" i="1"/>
  <c r="M263" i="1"/>
  <c r="D264" i="1"/>
  <c r="E264" i="1"/>
  <c r="F264" i="1"/>
  <c r="H264" i="1"/>
  <c r="B264" i="1"/>
  <c r="G264" i="1"/>
  <c r="C264" i="1"/>
  <c r="I264" i="1"/>
  <c r="J264" i="1"/>
  <c r="K264" i="1"/>
  <c r="L264" i="1"/>
  <c r="M264" i="1"/>
  <c r="G265" i="1"/>
  <c r="B265" i="1"/>
  <c r="D265" i="1"/>
  <c r="C265" i="1"/>
  <c r="E265" i="1"/>
  <c r="F265" i="1"/>
  <c r="H265" i="1"/>
  <c r="I265" i="1"/>
  <c r="J265" i="1"/>
  <c r="K265" i="1"/>
  <c r="L265" i="1"/>
  <c r="M265" i="1"/>
  <c r="D266" i="1"/>
  <c r="E266" i="1"/>
  <c r="F266" i="1"/>
  <c r="H266" i="1"/>
  <c r="G266" i="1"/>
  <c r="B266" i="1"/>
  <c r="C266" i="1"/>
  <c r="I266" i="1"/>
  <c r="J266" i="1"/>
  <c r="K266" i="1"/>
  <c r="L266" i="1"/>
  <c r="M266" i="1"/>
  <c r="D267" i="1"/>
  <c r="E267" i="1"/>
  <c r="F267" i="1"/>
  <c r="H267" i="1"/>
  <c r="G267" i="1"/>
  <c r="B267" i="1"/>
  <c r="C267" i="1"/>
  <c r="I267" i="1"/>
  <c r="J267" i="1"/>
  <c r="K267" i="1"/>
  <c r="L267" i="1"/>
  <c r="M267" i="1"/>
  <c r="G268" i="1"/>
  <c r="D268" i="1"/>
  <c r="E268" i="1"/>
  <c r="F268" i="1"/>
  <c r="H268" i="1"/>
  <c r="B268" i="1"/>
  <c r="C268" i="1"/>
  <c r="I268" i="1"/>
  <c r="J268" i="1"/>
  <c r="K268" i="1"/>
  <c r="L268" i="1"/>
  <c r="M268" i="1"/>
  <c r="B269" i="1"/>
  <c r="G269" i="1"/>
  <c r="D269" i="1"/>
  <c r="E269" i="1"/>
  <c r="F269" i="1"/>
  <c r="H269" i="1"/>
  <c r="C269" i="1"/>
  <c r="I269" i="1"/>
  <c r="J269" i="1"/>
  <c r="K269" i="1"/>
  <c r="L269" i="1"/>
  <c r="M269" i="1"/>
  <c r="G270" i="1"/>
  <c r="B270" i="1"/>
  <c r="D270" i="1"/>
  <c r="C270" i="1"/>
  <c r="E270" i="1"/>
  <c r="F270" i="1"/>
  <c r="H270" i="1"/>
  <c r="I270" i="1"/>
  <c r="J270" i="1"/>
  <c r="K270" i="1"/>
  <c r="L270" i="1"/>
  <c r="M270" i="1"/>
  <c r="G271" i="1"/>
  <c r="D271" i="1"/>
  <c r="E271" i="1"/>
  <c r="F271" i="1"/>
  <c r="H271" i="1"/>
  <c r="B271" i="1"/>
  <c r="C271" i="1"/>
  <c r="I271" i="1"/>
  <c r="J271" i="1"/>
  <c r="K271" i="1"/>
  <c r="L271" i="1"/>
  <c r="M271" i="1"/>
  <c r="D272" i="1"/>
  <c r="C272" i="1"/>
  <c r="G272" i="1"/>
  <c r="B272" i="1"/>
  <c r="E272" i="1"/>
  <c r="F272" i="1"/>
  <c r="H272" i="1"/>
  <c r="I272" i="1"/>
  <c r="J272" i="1"/>
  <c r="K272" i="1"/>
  <c r="L272" i="1"/>
  <c r="M272" i="1"/>
  <c r="D273" i="1"/>
  <c r="C273" i="1"/>
  <c r="G273" i="1"/>
  <c r="B273" i="1"/>
  <c r="E273" i="1"/>
  <c r="F273" i="1"/>
  <c r="H273" i="1"/>
  <c r="I273" i="1"/>
  <c r="J273" i="1"/>
  <c r="K273" i="1"/>
  <c r="L273" i="1"/>
  <c r="M273" i="1"/>
  <c r="G274" i="1"/>
  <c r="D274" i="1"/>
  <c r="C274" i="1"/>
  <c r="B274" i="1"/>
  <c r="E274" i="1"/>
  <c r="F274" i="1"/>
  <c r="H274" i="1"/>
  <c r="I274" i="1"/>
  <c r="J274" i="1"/>
  <c r="K274" i="1"/>
  <c r="L274" i="1"/>
  <c r="M274" i="1"/>
  <c r="G275" i="1"/>
  <c r="B275" i="1"/>
  <c r="D275" i="1"/>
  <c r="E275" i="1"/>
  <c r="F275" i="1"/>
  <c r="H275" i="1"/>
  <c r="C275" i="1"/>
  <c r="I275" i="1"/>
  <c r="J275" i="1"/>
  <c r="K275" i="1"/>
  <c r="L275" i="1"/>
  <c r="M275" i="1"/>
  <c r="D276" i="1"/>
  <c r="C276" i="1"/>
  <c r="G276" i="1"/>
  <c r="B276" i="1"/>
  <c r="E276" i="1"/>
  <c r="F276" i="1"/>
  <c r="H276" i="1"/>
  <c r="I276" i="1"/>
  <c r="J276" i="1"/>
  <c r="K276" i="1"/>
  <c r="L276" i="1"/>
  <c r="M276" i="1"/>
  <c r="D277" i="1"/>
  <c r="E277" i="1"/>
  <c r="F277" i="1"/>
  <c r="H277" i="1"/>
  <c r="G277" i="1"/>
  <c r="B277" i="1"/>
  <c r="C277" i="1"/>
  <c r="I277" i="1"/>
  <c r="J277" i="1"/>
  <c r="K277" i="1"/>
  <c r="L277" i="1"/>
  <c r="M277" i="1"/>
  <c r="D278" i="1"/>
  <c r="E278" i="1"/>
  <c r="F278" i="1"/>
  <c r="H278" i="1"/>
  <c r="G278" i="1"/>
  <c r="B278" i="1"/>
  <c r="C278" i="1"/>
  <c r="I278" i="1"/>
  <c r="J278" i="1"/>
  <c r="K278" i="1"/>
  <c r="L278" i="1"/>
  <c r="M278" i="1"/>
  <c r="G279" i="1"/>
  <c r="D279" i="1"/>
  <c r="C279" i="1"/>
  <c r="B279" i="1"/>
  <c r="E279" i="1"/>
  <c r="F279" i="1"/>
  <c r="H279" i="1"/>
  <c r="I279" i="1"/>
  <c r="J279" i="1"/>
  <c r="K279" i="1"/>
  <c r="L279" i="1"/>
  <c r="M279" i="1"/>
  <c r="G280" i="1"/>
  <c r="D280" i="1"/>
  <c r="E280" i="1"/>
  <c r="F280" i="1"/>
  <c r="H280" i="1"/>
  <c r="B280" i="1"/>
  <c r="C280" i="1"/>
  <c r="I280" i="1"/>
  <c r="J280" i="1"/>
  <c r="K280" i="1"/>
  <c r="L280" i="1"/>
  <c r="M280" i="1"/>
  <c r="G281" i="1"/>
  <c r="B281" i="1"/>
  <c r="D281" i="1"/>
  <c r="C281" i="1"/>
  <c r="E281" i="1"/>
  <c r="F281" i="1"/>
  <c r="H281" i="1"/>
  <c r="I281" i="1"/>
  <c r="J281" i="1"/>
  <c r="K281" i="1"/>
  <c r="L281" i="1"/>
  <c r="M281" i="1"/>
  <c r="D282" i="1"/>
  <c r="E282" i="1"/>
  <c r="F282" i="1"/>
  <c r="H282" i="1"/>
  <c r="G282" i="1"/>
  <c r="B282" i="1"/>
  <c r="C282" i="1"/>
  <c r="I282" i="1"/>
  <c r="J282" i="1"/>
  <c r="K282" i="1"/>
  <c r="L282" i="1"/>
  <c r="M282" i="1"/>
  <c r="G283" i="1"/>
  <c r="D283" i="1"/>
  <c r="C283" i="1"/>
  <c r="B283" i="1"/>
  <c r="E283" i="1"/>
  <c r="F283" i="1"/>
  <c r="H283" i="1"/>
  <c r="I283" i="1"/>
  <c r="J283" i="1"/>
  <c r="K283" i="1"/>
  <c r="L283" i="1"/>
  <c r="M283" i="1"/>
  <c r="G284" i="1"/>
  <c r="D284" i="1"/>
  <c r="C284" i="1"/>
  <c r="B284" i="1"/>
  <c r="E284" i="1"/>
  <c r="F284" i="1"/>
  <c r="H284" i="1"/>
  <c r="I284" i="1"/>
  <c r="J284" i="1"/>
  <c r="K284" i="1"/>
  <c r="L284" i="1"/>
  <c r="M284" i="1"/>
  <c r="B285" i="1"/>
  <c r="G285" i="1"/>
  <c r="D285" i="1"/>
  <c r="E285" i="1"/>
  <c r="F285" i="1"/>
  <c r="H285" i="1"/>
  <c r="C285" i="1"/>
  <c r="I285" i="1"/>
  <c r="J285" i="1"/>
  <c r="K285" i="1"/>
  <c r="L285" i="1"/>
  <c r="M285" i="1"/>
  <c r="D286" i="1"/>
  <c r="C286" i="1"/>
  <c r="G286" i="1"/>
  <c r="B286" i="1"/>
  <c r="E286" i="1"/>
  <c r="F286" i="1"/>
  <c r="H286" i="1"/>
  <c r="I286" i="1"/>
  <c r="J286" i="1"/>
  <c r="K286" i="1"/>
  <c r="L286" i="1"/>
  <c r="M286" i="1"/>
  <c r="G287" i="1"/>
  <c r="D287" i="1"/>
  <c r="C287" i="1"/>
  <c r="B287" i="1"/>
  <c r="E287" i="1"/>
  <c r="F287" i="1"/>
  <c r="H287" i="1"/>
  <c r="I287" i="1"/>
  <c r="J287" i="1"/>
  <c r="K287" i="1"/>
  <c r="L287" i="1"/>
  <c r="M287" i="1"/>
  <c r="D288" i="1"/>
  <c r="C288" i="1"/>
  <c r="G288" i="1"/>
  <c r="B288" i="1"/>
  <c r="E288" i="1"/>
  <c r="F288" i="1"/>
  <c r="H288" i="1"/>
  <c r="I288" i="1"/>
  <c r="J288" i="1"/>
  <c r="K288" i="1"/>
  <c r="L288" i="1"/>
  <c r="M288" i="1"/>
  <c r="D289" i="1"/>
  <c r="E289" i="1"/>
  <c r="F289" i="1"/>
  <c r="H289" i="1"/>
  <c r="G289" i="1"/>
  <c r="B289" i="1"/>
  <c r="C289" i="1"/>
  <c r="I289" i="1"/>
  <c r="J289" i="1"/>
  <c r="K289" i="1"/>
  <c r="L289" i="1"/>
  <c r="M289" i="1"/>
  <c r="G290" i="1"/>
  <c r="B290" i="1"/>
  <c r="D290" i="1"/>
  <c r="E290" i="1"/>
  <c r="F290" i="1"/>
  <c r="H290" i="1"/>
  <c r="C290" i="1"/>
  <c r="I290" i="1"/>
  <c r="J290" i="1"/>
  <c r="K290" i="1"/>
  <c r="L290" i="1"/>
  <c r="M290" i="1"/>
  <c r="G291" i="1"/>
  <c r="D291" i="1"/>
  <c r="E291" i="1"/>
  <c r="F291" i="1"/>
  <c r="H291" i="1"/>
  <c r="B291" i="1"/>
  <c r="C291" i="1"/>
  <c r="I291" i="1"/>
  <c r="J291" i="1"/>
  <c r="K291" i="1"/>
  <c r="L291" i="1"/>
  <c r="M291" i="1"/>
  <c r="G292" i="1"/>
  <c r="D292" i="1"/>
  <c r="C292" i="1"/>
  <c r="B292" i="1"/>
  <c r="E292" i="1"/>
  <c r="F292" i="1"/>
  <c r="H292" i="1"/>
  <c r="I292" i="1"/>
  <c r="J292" i="1"/>
  <c r="K292" i="1"/>
  <c r="L292" i="1"/>
  <c r="M292" i="1"/>
  <c r="B293" i="1"/>
  <c r="G293" i="1"/>
  <c r="D293" i="1"/>
  <c r="C293" i="1"/>
  <c r="E293" i="1"/>
  <c r="F293" i="1"/>
  <c r="H293" i="1"/>
  <c r="I293" i="1"/>
  <c r="J293" i="1"/>
  <c r="K293" i="1"/>
  <c r="L293" i="1"/>
  <c r="M293" i="1"/>
  <c r="B294" i="1"/>
  <c r="G294" i="1"/>
  <c r="D294" i="1"/>
  <c r="E294" i="1"/>
  <c r="F294" i="1"/>
  <c r="H294" i="1"/>
  <c r="C294" i="1"/>
  <c r="I294" i="1"/>
  <c r="J294" i="1"/>
  <c r="K294" i="1"/>
  <c r="L294" i="1"/>
  <c r="M294" i="1"/>
  <c r="D295" i="1"/>
  <c r="E295" i="1"/>
  <c r="F295" i="1"/>
  <c r="H295" i="1"/>
  <c r="G295" i="1"/>
  <c r="B295" i="1"/>
  <c r="C295" i="1"/>
  <c r="I295" i="1"/>
  <c r="J295" i="1"/>
  <c r="K295" i="1"/>
  <c r="L295" i="1"/>
  <c r="M295" i="1"/>
  <c r="G296" i="1"/>
  <c r="D296" i="1"/>
  <c r="C296" i="1"/>
  <c r="B296" i="1"/>
  <c r="E296" i="1"/>
  <c r="F296" i="1"/>
  <c r="H296" i="1"/>
  <c r="I296" i="1"/>
  <c r="J296" i="1"/>
  <c r="K296" i="1"/>
  <c r="L296" i="1"/>
  <c r="M296" i="1"/>
  <c r="D297" i="1"/>
  <c r="C297" i="1"/>
  <c r="G297" i="1"/>
  <c r="B297" i="1"/>
  <c r="E297" i="1"/>
  <c r="F297" i="1"/>
  <c r="H297" i="1"/>
  <c r="I297" i="1"/>
  <c r="J297" i="1"/>
  <c r="K297" i="1"/>
  <c r="L297" i="1"/>
  <c r="M297" i="1"/>
  <c r="B298" i="1"/>
  <c r="G298" i="1"/>
  <c r="D298" i="1"/>
  <c r="E298" i="1"/>
  <c r="F298" i="1"/>
  <c r="H298" i="1"/>
  <c r="C298" i="1"/>
  <c r="I298" i="1"/>
  <c r="J298" i="1"/>
  <c r="K298" i="1"/>
  <c r="L298" i="1"/>
  <c r="M298" i="1"/>
  <c r="G299" i="1"/>
  <c r="D299" i="1"/>
  <c r="C299" i="1"/>
  <c r="B299" i="1"/>
  <c r="E299" i="1"/>
  <c r="F299" i="1"/>
  <c r="H299" i="1"/>
  <c r="I299" i="1"/>
  <c r="J299" i="1"/>
  <c r="K299" i="1"/>
  <c r="L299" i="1"/>
  <c r="M299" i="1"/>
  <c r="D300" i="1"/>
  <c r="E300" i="1"/>
  <c r="F300" i="1"/>
  <c r="H300" i="1"/>
  <c r="G300" i="1"/>
  <c r="B300" i="1"/>
  <c r="C300" i="1"/>
  <c r="I300" i="1"/>
  <c r="J300" i="1"/>
  <c r="K300" i="1"/>
  <c r="L300" i="1"/>
  <c r="M300" i="1"/>
  <c r="G301" i="1"/>
  <c r="D301" i="1"/>
  <c r="C301" i="1"/>
  <c r="B301" i="1"/>
  <c r="E301" i="1"/>
  <c r="F301" i="1"/>
  <c r="H301" i="1"/>
  <c r="I301" i="1"/>
  <c r="J301" i="1"/>
  <c r="K301" i="1"/>
  <c r="L301" i="1"/>
  <c r="M301" i="1"/>
  <c r="D302" i="1"/>
  <c r="C302" i="1"/>
  <c r="G302" i="1"/>
  <c r="B302" i="1"/>
  <c r="E302" i="1"/>
  <c r="F302" i="1"/>
  <c r="H302" i="1"/>
  <c r="I302" i="1"/>
  <c r="J302" i="1"/>
  <c r="K302" i="1"/>
  <c r="L302" i="1"/>
  <c r="M302" i="1"/>
  <c r="G303" i="1"/>
  <c r="D303" i="1"/>
  <c r="C303" i="1"/>
  <c r="B303" i="1"/>
  <c r="E303" i="1"/>
  <c r="F303" i="1"/>
  <c r="H303" i="1"/>
  <c r="I303" i="1"/>
  <c r="J303" i="1"/>
  <c r="K303" i="1"/>
  <c r="L303" i="1"/>
  <c r="M303" i="1"/>
  <c r="G304" i="1"/>
  <c r="D304" i="1"/>
  <c r="C304" i="1"/>
  <c r="B304" i="1"/>
  <c r="E304" i="1"/>
  <c r="F304" i="1"/>
  <c r="H304" i="1"/>
  <c r="I304" i="1"/>
  <c r="J304" i="1"/>
  <c r="K304" i="1"/>
  <c r="L304" i="1"/>
  <c r="M304" i="1"/>
  <c r="G305" i="1"/>
  <c r="B305" i="1"/>
  <c r="D305" i="1"/>
  <c r="C305" i="1"/>
  <c r="E305" i="1"/>
  <c r="F305" i="1"/>
  <c r="H305" i="1"/>
  <c r="I305" i="1"/>
  <c r="J305" i="1"/>
  <c r="K305" i="1"/>
  <c r="L305" i="1"/>
  <c r="M305" i="1"/>
  <c r="B306" i="1"/>
  <c r="G306" i="1"/>
  <c r="D306" i="1"/>
  <c r="C306" i="1"/>
  <c r="E306" i="1"/>
  <c r="F306" i="1"/>
  <c r="H306" i="1"/>
  <c r="I306" i="1"/>
  <c r="J306" i="1"/>
  <c r="K306" i="1"/>
  <c r="L306" i="1"/>
  <c r="M306" i="1"/>
  <c r="G307" i="1"/>
  <c r="D307" i="1"/>
  <c r="B307" i="1"/>
  <c r="E307" i="1"/>
  <c r="F307" i="1"/>
  <c r="H307" i="1"/>
  <c r="C307" i="1"/>
  <c r="I307" i="1"/>
  <c r="J307" i="1"/>
  <c r="K307" i="1"/>
  <c r="L307" i="1"/>
  <c r="M307" i="1"/>
  <c r="D308" i="1"/>
  <c r="G308" i="1"/>
  <c r="B308" i="1"/>
  <c r="C308" i="1"/>
  <c r="E308" i="1"/>
  <c r="F308" i="1"/>
  <c r="H308" i="1"/>
  <c r="I308" i="1"/>
  <c r="J308" i="1"/>
  <c r="K308" i="1"/>
  <c r="L308" i="1"/>
  <c r="M308" i="1"/>
  <c r="G309" i="1"/>
  <c r="B309" i="1"/>
  <c r="D309" i="1"/>
  <c r="E309" i="1"/>
  <c r="F309" i="1"/>
  <c r="H309" i="1"/>
  <c r="C309" i="1"/>
  <c r="I309" i="1"/>
  <c r="J309" i="1"/>
  <c r="K309" i="1"/>
  <c r="L309" i="1"/>
  <c r="M309" i="1"/>
  <c r="G310" i="1"/>
  <c r="D310" i="1"/>
  <c r="B310" i="1"/>
  <c r="E310" i="1"/>
  <c r="F310" i="1"/>
  <c r="H310" i="1"/>
  <c r="C310" i="1"/>
  <c r="I310" i="1"/>
  <c r="J310" i="1"/>
  <c r="K310" i="1"/>
  <c r="L310" i="1"/>
  <c r="M310" i="1"/>
  <c r="G311" i="1"/>
  <c r="D311" i="1"/>
  <c r="B311" i="1"/>
  <c r="C311" i="1"/>
  <c r="E311" i="1"/>
  <c r="F311" i="1"/>
  <c r="H311" i="1"/>
  <c r="I311" i="1"/>
  <c r="J311" i="1"/>
  <c r="K311" i="1"/>
  <c r="L311" i="1"/>
  <c r="M311" i="1"/>
  <c r="B312" i="1"/>
  <c r="G312" i="1"/>
  <c r="D312" i="1"/>
  <c r="C312" i="1"/>
  <c r="E312" i="1"/>
  <c r="F312" i="1"/>
  <c r="H312" i="1"/>
  <c r="I312" i="1"/>
  <c r="J312" i="1"/>
  <c r="K312" i="1"/>
  <c r="L312" i="1"/>
  <c r="M312" i="1"/>
  <c r="D313" i="1"/>
  <c r="G313" i="1"/>
  <c r="B313" i="1"/>
  <c r="C313" i="1"/>
  <c r="E313" i="1"/>
  <c r="F313" i="1"/>
  <c r="H313" i="1"/>
  <c r="I313" i="1"/>
  <c r="J313" i="1"/>
  <c r="K313" i="1"/>
  <c r="L313" i="1"/>
  <c r="M313" i="1"/>
  <c r="D314" i="1"/>
  <c r="G314" i="1"/>
  <c r="B314" i="1"/>
  <c r="C314" i="1"/>
  <c r="E314" i="1"/>
  <c r="F314" i="1"/>
  <c r="H314" i="1"/>
  <c r="I314" i="1"/>
  <c r="J314" i="1"/>
  <c r="K314" i="1"/>
  <c r="L314" i="1"/>
  <c r="M314" i="1"/>
  <c r="G315" i="1"/>
  <c r="D315" i="1"/>
  <c r="B315" i="1"/>
  <c r="E315" i="1"/>
  <c r="F315" i="1"/>
  <c r="H315" i="1"/>
  <c r="C315" i="1"/>
  <c r="I315" i="1"/>
  <c r="J315" i="1"/>
  <c r="K315" i="1"/>
  <c r="L315" i="1"/>
  <c r="M315" i="1"/>
  <c r="G316" i="1"/>
  <c r="B316" i="1"/>
  <c r="D316" i="1"/>
  <c r="C316" i="1"/>
  <c r="E316" i="1"/>
  <c r="F316" i="1"/>
  <c r="H316" i="1"/>
  <c r="I316" i="1"/>
  <c r="J316" i="1"/>
  <c r="K316" i="1"/>
  <c r="L316" i="1"/>
  <c r="M316" i="1"/>
  <c r="G317" i="1"/>
  <c r="D317" i="1"/>
  <c r="B317" i="1"/>
  <c r="E317" i="1"/>
  <c r="F317" i="1"/>
  <c r="H317" i="1"/>
  <c r="C317" i="1"/>
  <c r="I317" i="1"/>
  <c r="J317" i="1"/>
  <c r="K317" i="1"/>
  <c r="L317" i="1"/>
  <c r="M317" i="1"/>
  <c r="D318" i="1"/>
  <c r="G318" i="1"/>
  <c r="B318" i="1"/>
  <c r="C318" i="1"/>
  <c r="E318" i="1"/>
  <c r="F318" i="1"/>
  <c r="H318" i="1"/>
  <c r="I318" i="1"/>
  <c r="J318" i="1"/>
  <c r="K318" i="1"/>
  <c r="L318" i="1"/>
  <c r="M318" i="1"/>
  <c r="G319" i="1"/>
  <c r="B319" i="1"/>
  <c r="D319" i="1"/>
  <c r="C319" i="1"/>
  <c r="E319" i="1"/>
  <c r="F319" i="1"/>
  <c r="H319" i="1"/>
  <c r="I319" i="1"/>
  <c r="J319" i="1"/>
  <c r="K319" i="1"/>
  <c r="L319" i="1"/>
  <c r="M319" i="1"/>
  <c r="D320" i="1"/>
  <c r="G320" i="1"/>
  <c r="B320" i="1"/>
  <c r="E320" i="1"/>
  <c r="F320" i="1"/>
  <c r="H320" i="1"/>
  <c r="I320" i="1"/>
  <c r="C320" i="1"/>
  <c r="J320" i="1"/>
  <c r="K320" i="1"/>
  <c r="L320" i="1"/>
  <c r="M320" i="1"/>
  <c r="G321" i="1"/>
  <c r="B321" i="1"/>
  <c r="D321" i="1"/>
  <c r="E321" i="1"/>
  <c r="F321" i="1"/>
  <c r="H321" i="1"/>
  <c r="C321" i="1"/>
  <c r="I321" i="1"/>
  <c r="J321" i="1"/>
  <c r="K321" i="1"/>
  <c r="L321" i="1"/>
  <c r="M321" i="1"/>
  <c r="D322" i="1"/>
  <c r="G322" i="1"/>
  <c r="B322" i="1"/>
  <c r="E322" i="1"/>
  <c r="F322" i="1"/>
  <c r="H322" i="1"/>
  <c r="I322" i="1"/>
  <c r="C322" i="1"/>
  <c r="J322" i="1"/>
  <c r="K322" i="1"/>
  <c r="L322" i="1"/>
  <c r="M322" i="1"/>
  <c r="D323" i="1"/>
  <c r="G323" i="1"/>
  <c r="B323" i="1"/>
  <c r="E323" i="1"/>
  <c r="F323" i="1"/>
  <c r="H323" i="1"/>
  <c r="I323" i="1"/>
  <c r="C323" i="1"/>
  <c r="J323" i="1"/>
  <c r="K323" i="1"/>
  <c r="L323" i="1"/>
  <c r="M323" i="1"/>
  <c r="G324" i="1"/>
  <c r="B324" i="1"/>
  <c r="D324" i="1"/>
  <c r="E324" i="1"/>
  <c r="F324" i="1"/>
  <c r="H324" i="1"/>
  <c r="C324" i="1"/>
  <c r="I324" i="1"/>
  <c r="J324" i="1"/>
  <c r="K324" i="1"/>
  <c r="L324" i="1"/>
  <c r="M324" i="1"/>
  <c r="B325" i="1"/>
  <c r="G325" i="1"/>
  <c r="D325" i="1"/>
  <c r="E325" i="1"/>
  <c r="F325" i="1"/>
  <c r="H325" i="1"/>
  <c r="I325" i="1"/>
  <c r="C325" i="1"/>
  <c r="J325" i="1"/>
  <c r="K325" i="1"/>
  <c r="L325" i="1"/>
  <c r="M325" i="1"/>
  <c r="G326" i="1"/>
  <c r="D326" i="1"/>
  <c r="B326" i="1"/>
  <c r="E326" i="1"/>
  <c r="F326" i="1"/>
  <c r="H326" i="1"/>
  <c r="C326" i="1"/>
  <c r="I326" i="1"/>
  <c r="J326" i="1"/>
  <c r="K326" i="1"/>
  <c r="L326" i="1"/>
  <c r="M326" i="1"/>
  <c r="G327" i="1"/>
  <c r="B327" i="1"/>
  <c r="D327" i="1"/>
  <c r="C327" i="1"/>
  <c r="E327" i="1"/>
  <c r="F327" i="1"/>
  <c r="H327" i="1"/>
  <c r="I327" i="1"/>
  <c r="J327" i="1"/>
  <c r="K327" i="1"/>
  <c r="L327" i="1"/>
  <c r="M327" i="1"/>
  <c r="G328" i="1"/>
  <c r="B328" i="1"/>
  <c r="D328" i="1"/>
  <c r="E328" i="1"/>
  <c r="F328" i="1"/>
  <c r="H328" i="1"/>
  <c r="C328" i="1"/>
  <c r="I328" i="1"/>
  <c r="J328" i="1"/>
  <c r="K328" i="1"/>
  <c r="L328" i="1"/>
  <c r="M328" i="1"/>
  <c r="G329" i="1"/>
  <c r="B329" i="1"/>
  <c r="D329" i="1"/>
  <c r="C329" i="1"/>
  <c r="E329" i="1"/>
  <c r="F329" i="1"/>
  <c r="H329" i="1"/>
  <c r="I329" i="1"/>
  <c r="J329" i="1"/>
  <c r="K329" i="1"/>
  <c r="L329" i="1"/>
  <c r="M329" i="1"/>
  <c r="D330" i="1"/>
  <c r="G330" i="1"/>
  <c r="B330" i="1"/>
  <c r="C330" i="1"/>
  <c r="E330" i="1"/>
  <c r="F330" i="1"/>
  <c r="H330" i="1"/>
  <c r="I330" i="1"/>
  <c r="J330" i="1"/>
  <c r="K330" i="1"/>
  <c r="L330" i="1"/>
  <c r="M330" i="1"/>
  <c r="B331" i="1"/>
  <c r="G331" i="1"/>
  <c r="D331" i="1"/>
  <c r="E331" i="1"/>
  <c r="F331" i="1"/>
  <c r="H331" i="1"/>
  <c r="C331" i="1"/>
  <c r="I331" i="1"/>
  <c r="J331" i="1"/>
  <c r="K331" i="1"/>
  <c r="L331" i="1"/>
  <c r="M331" i="1"/>
  <c r="G332" i="1"/>
  <c r="D332" i="1"/>
  <c r="B332" i="1"/>
  <c r="E332" i="1"/>
  <c r="F332" i="1"/>
  <c r="H332" i="1"/>
  <c r="C332" i="1"/>
  <c r="I332" i="1"/>
  <c r="J332" i="1"/>
  <c r="K332" i="1"/>
  <c r="L332" i="1"/>
  <c r="M332" i="1"/>
  <c r="B333" i="1"/>
  <c r="G333" i="1"/>
  <c r="D333" i="1"/>
  <c r="E333" i="1"/>
  <c r="F333" i="1"/>
  <c r="H333" i="1"/>
  <c r="I333" i="1"/>
  <c r="C333" i="1"/>
  <c r="J333" i="1"/>
  <c r="K333" i="1"/>
  <c r="L333" i="1"/>
  <c r="M333" i="1"/>
  <c r="D334" i="1"/>
  <c r="G334" i="1"/>
  <c r="B334" i="1"/>
  <c r="C334" i="1"/>
  <c r="E334" i="1"/>
  <c r="F334" i="1"/>
  <c r="H334" i="1"/>
  <c r="I334" i="1"/>
  <c r="J334" i="1"/>
  <c r="K334" i="1"/>
  <c r="L334" i="1"/>
  <c r="M334" i="1"/>
  <c r="G335" i="1"/>
  <c r="D335" i="1"/>
  <c r="B335" i="1"/>
  <c r="C335" i="1"/>
  <c r="E335" i="1"/>
  <c r="F335" i="1"/>
  <c r="H335" i="1"/>
  <c r="I335" i="1"/>
  <c r="J335" i="1"/>
  <c r="K335" i="1"/>
  <c r="L335" i="1"/>
  <c r="M335" i="1"/>
  <c r="G336" i="1"/>
  <c r="D336" i="1"/>
  <c r="B336" i="1"/>
  <c r="E336" i="1"/>
  <c r="F336" i="1"/>
  <c r="H336" i="1"/>
  <c r="C336" i="1"/>
  <c r="I336" i="1"/>
  <c r="J336" i="1"/>
  <c r="K336" i="1"/>
  <c r="L336" i="1"/>
  <c r="M336" i="1"/>
  <c r="G337" i="1"/>
  <c r="D337" i="1"/>
  <c r="B337" i="1"/>
  <c r="C337" i="1"/>
  <c r="E337" i="1"/>
  <c r="F337" i="1"/>
  <c r="H337" i="1"/>
  <c r="I337" i="1"/>
  <c r="J337" i="1"/>
  <c r="K337" i="1"/>
  <c r="L337" i="1"/>
  <c r="M337" i="1"/>
  <c r="G338" i="1"/>
  <c r="B338" i="1"/>
  <c r="D338" i="1"/>
  <c r="C338" i="1"/>
  <c r="E338" i="1"/>
  <c r="F338" i="1"/>
  <c r="H338" i="1"/>
  <c r="I338" i="1"/>
  <c r="J338" i="1"/>
  <c r="K338" i="1"/>
  <c r="L338" i="1"/>
  <c r="M338" i="1"/>
  <c r="B339" i="1"/>
  <c r="G339" i="1"/>
  <c r="D339" i="1"/>
  <c r="E339" i="1"/>
  <c r="F339" i="1"/>
  <c r="H339" i="1"/>
  <c r="I339" i="1"/>
  <c r="C339" i="1"/>
  <c r="J339" i="1"/>
  <c r="K339" i="1"/>
  <c r="L339" i="1"/>
  <c r="M339" i="1"/>
  <c r="D340" i="1"/>
  <c r="G340" i="1"/>
  <c r="B340" i="1"/>
  <c r="E340" i="1"/>
  <c r="F340" i="1"/>
  <c r="H340" i="1"/>
  <c r="I340" i="1"/>
  <c r="C340" i="1"/>
  <c r="J340" i="1"/>
  <c r="K340" i="1"/>
  <c r="L340" i="1"/>
  <c r="M340" i="1"/>
  <c r="G341" i="1"/>
  <c r="B341" i="1"/>
  <c r="D341" i="1"/>
  <c r="C341" i="1"/>
  <c r="E341" i="1"/>
  <c r="F341" i="1"/>
  <c r="H341" i="1"/>
  <c r="I341" i="1"/>
  <c r="J341" i="1"/>
  <c r="K341" i="1"/>
  <c r="L341" i="1"/>
  <c r="M341" i="1"/>
  <c r="D342" i="1"/>
  <c r="G342" i="1"/>
  <c r="B342" i="1"/>
  <c r="E342" i="1"/>
  <c r="F342" i="1"/>
  <c r="H342" i="1"/>
  <c r="I342" i="1"/>
  <c r="C342" i="1"/>
  <c r="J342" i="1"/>
  <c r="K342" i="1"/>
  <c r="L342" i="1"/>
  <c r="M342" i="1"/>
  <c r="B343" i="1"/>
  <c r="G343" i="1"/>
  <c r="D343" i="1"/>
  <c r="E343" i="1"/>
  <c r="F343" i="1"/>
  <c r="H343" i="1"/>
  <c r="I343" i="1"/>
  <c r="C343" i="1"/>
  <c r="J343" i="1"/>
  <c r="K343" i="1"/>
  <c r="L343" i="1"/>
  <c r="M343" i="1"/>
  <c r="G344" i="1"/>
  <c r="D344" i="1"/>
  <c r="B344" i="1"/>
  <c r="C344" i="1"/>
  <c r="E344" i="1"/>
  <c r="F344" i="1"/>
  <c r="H344" i="1"/>
  <c r="I344" i="1"/>
  <c r="J344" i="1"/>
  <c r="K344" i="1"/>
  <c r="L344" i="1"/>
  <c r="M344" i="1"/>
  <c r="B345" i="1"/>
  <c r="G345" i="1"/>
  <c r="D345" i="1"/>
  <c r="C345" i="1"/>
  <c r="E345" i="1"/>
  <c r="F345" i="1"/>
  <c r="H345" i="1"/>
  <c r="I345" i="1"/>
  <c r="J345" i="1"/>
  <c r="K345" i="1"/>
  <c r="L345" i="1"/>
  <c r="M345" i="1"/>
  <c r="D346" i="1"/>
  <c r="G346" i="1"/>
  <c r="B346" i="1"/>
  <c r="E346" i="1"/>
  <c r="F346" i="1"/>
  <c r="H346" i="1"/>
  <c r="I346" i="1"/>
  <c r="C346" i="1"/>
  <c r="J346" i="1"/>
  <c r="K346" i="1"/>
  <c r="L346" i="1"/>
  <c r="M346" i="1"/>
  <c r="G347" i="1"/>
  <c r="B347" i="1"/>
  <c r="D347" i="1"/>
  <c r="E347" i="1"/>
  <c r="F347" i="1"/>
  <c r="H347" i="1"/>
  <c r="C347" i="1"/>
  <c r="I347" i="1"/>
  <c r="J347" i="1"/>
  <c r="K347" i="1"/>
  <c r="L347" i="1"/>
  <c r="M347" i="1"/>
  <c r="G348" i="1"/>
  <c r="D348" i="1"/>
  <c r="B348" i="1"/>
  <c r="C348" i="1"/>
  <c r="E348" i="1"/>
  <c r="F348" i="1"/>
  <c r="H348" i="1"/>
  <c r="I348" i="1"/>
  <c r="J348" i="1"/>
  <c r="K348" i="1"/>
  <c r="L348" i="1"/>
  <c r="M348" i="1"/>
  <c r="D349" i="1"/>
  <c r="G349" i="1"/>
  <c r="B349" i="1"/>
  <c r="C349" i="1"/>
  <c r="E349" i="1"/>
  <c r="F349" i="1"/>
  <c r="H349" i="1"/>
  <c r="I349" i="1"/>
  <c r="J349" i="1"/>
  <c r="K349" i="1"/>
  <c r="L349" i="1"/>
  <c r="M349" i="1"/>
  <c r="B350" i="1"/>
  <c r="G350" i="1"/>
  <c r="D350" i="1"/>
  <c r="C350" i="1"/>
  <c r="E350" i="1"/>
  <c r="F350" i="1"/>
  <c r="H350" i="1"/>
  <c r="I350" i="1"/>
  <c r="J350" i="1"/>
  <c r="K350" i="1"/>
  <c r="L350" i="1"/>
  <c r="M350" i="1"/>
  <c r="G351" i="1"/>
  <c r="D351" i="1"/>
  <c r="B351" i="1"/>
  <c r="E351" i="1"/>
  <c r="F351" i="1"/>
  <c r="H351" i="1"/>
  <c r="C351" i="1"/>
  <c r="I351" i="1"/>
  <c r="J351" i="1"/>
  <c r="K351" i="1"/>
  <c r="L351" i="1"/>
  <c r="M351" i="1"/>
  <c r="D352" i="1"/>
  <c r="G352" i="1"/>
  <c r="B352" i="1"/>
  <c r="C352" i="1"/>
  <c r="E352" i="1"/>
  <c r="F352" i="1"/>
  <c r="H352" i="1"/>
  <c r="I352" i="1"/>
  <c r="J352" i="1"/>
  <c r="K352" i="1"/>
  <c r="L352" i="1"/>
  <c r="M352" i="1"/>
  <c r="G353" i="1"/>
  <c r="D353" i="1"/>
  <c r="B353" i="1"/>
  <c r="C353" i="1"/>
  <c r="E353" i="1"/>
  <c r="F353" i="1"/>
  <c r="H353" i="1"/>
  <c r="I353" i="1"/>
  <c r="J353" i="1"/>
  <c r="K353" i="1"/>
  <c r="L353" i="1"/>
  <c r="M353" i="1"/>
  <c r="G354" i="1"/>
  <c r="D354" i="1"/>
  <c r="B354" i="1"/>
  <c r="E354" i="1"/>
  <c r="F354" i="1"/>
  <c r="H354" i="1"/>
  <c r="C354" i="1"/>
  <c r="I354" i="1"/>
  <c r="J354" i="1"/>
  <c r="K354" i="1"/>
  <c r="L354" i="1"/>
  <c r="M354" i="1"/>
  <c r="G355" i="1"/>
  <c r="D355" i="1"/>
  <c r="B355" i="1"/>
  <c r="C355" i="1"/>
  <c r="E355" i="1"/>
  <c r="F355" i="1"/>
  <c r="H355" i="1"/>
  <c r="I355" i="1"/>
  <c r="J355" i="1"/>
  <c r="K355" i="1"/>
  <c r="L355" i="1"/>
  <c r="M355" i="1"/>
  <c r="D356" i="1"/>
  <c r="B356" i="1"/>
  <c r="G356" i="1"/>
  <c r="E356" i="1"/>
  <c r="F356" i="1"/>
  <c r="H356" i="1"/>
  <c r="C356" i="1"/>
  <c r="I356" i="1"/>
  <c r="J356" i="1"/>
  <c r="K356" i="1"/>
  <c r="L356" i="1"/>
  <c r="M356" i="1"/>
  <c r="G357" i="1"/>
  <c r="D357" i="1"/>
  <c r="B357" i="1"/>
  <c r="C357" i="1"/>
  <c r="E357" i="1"/>
  <c r="F357" i="1"/>
  <c r="H357" i="1"/>
  <c r="I357" i="1"/>
  <c r="J357" i="1"/>
  <c r="K357" i="1"/>
  <c r="L357" i="1"/>
  <c r="M357" i="1"/>
  <c r="G358" i="1"/>
  <c r="B358" i="1"/>
  <c r="D358" i="1"/>
  <c r="C358" i="1"/>
  <c r="E358" i="1"/>
  <c r="F358" i="1"/>
  <c r="H358" i="1"/>
  <c r="I358" i="1"/>
  <c r="J358" i="1"/>
  <c r="K358" i="1"/>
  <c r="L358" i="1"/>
  <c r="M358" i="1"/>
  <c r="G359" i="1"/>
  <c r="D359" i="1"/>
  <c r="B359" i="1"/>
  <c r="C359" i="1"/>
  <c r="E359" i="1"/>
  <c r="F359" i="1"/>
  <c r="H359" i="1"/>
  <c r="I359" i="1"/>
  <c r="J359" i="1"/>
  <c r="K359" i="1"/>
  <c r="L359" i="1"/>
  <c r="M359" i="1"/>
  <c r="B360" i="1"/>
  <c r="G360" i="1"/>
  <c r="D360" i="1"/>
  <c r="C360" i="1"/>
  <c r="E360" i="1"/>
  <c r="F360" i="1"/>
  <c r="H360" i="1"/>
  <c r="I360" i="1"/>
  <c r="J360" i="1"/>
  <c r="K360" i="1"/>
  <c r="L360" i="1"/>
  <c r="M360" i="1"/>
  <c r="D361" i="1"/>
  <c r="G361" i="1"/>
  <c r="B361" i="1"/>
  <c r="E361" i="1"/>
  <c r="F361" i="1"/>
  <c r="H361" i="1"/>
  <c r="I361" i="1"/>
  <c r="C361" i="1"/>
  <c r="J361" i="1"/>
  <c r="K361" i="1"/>
  <c r="L361" i="1"/>
  <c r="M361" i="1"/>
  <c r="G362" i="1"/>
  <c r="D362" i="1"/>
  <c r="B362" i="1"/>
  <c r="E362" i="1"/>
  <c r="F362" i="1"/>
  <c r="H362" i="1"/>
  <c r="C362" i="1"/>
  <c r="I362" i="1"/>
  <c r="J362" i="1"/>
  <c r="K362" i="1"/>
  <c r="L362" i="1"/>
  <c r="M362" i="1"/>
  <c r="G363" i="1"/>
  <c r="D363" i="1"/>
  <c r="B363" i="1"/>
  <c r="C363" i="1"/>
  <c r="E363" i="1"/>
  <c r="F363" i="1"/>
  <c r="H363" i="1"/>
  <c r="I363" i="1"/>
  <c r="J363" i="1"/>
  <c r="K363" i="1"/>
  <c r="L363" i="1"/>
  <c r="M363" i="1"/>
  <c r="G364" i="1"/>
  <c r="B364" i="1"/>
  <c r="D364" i="1"/>
  <c r="C364" i="1"/>
  <c r="E364" i="1"/>
  <c r="F364" i="1"/>
  <c r="H364" i="1"/>
  <c r="I364" i="1"/>
  <c r="J364" i="1"/>
  <c r="K364" i="1"/>
  <c r="L364" i="1"/>
  <c r="M364" i="1"/>
  <c r="G365" i="1"/>
  <c r="B365" i="1"/>
  <c r="D365" i="1"/>
  <c r="E365" i="1"/>
  <c r="F365" i="1"/>
  <c r="H365" i="1"/>
  <c r="C365" i="1"/>
  <c r="I365" i="1"/>
  <c r="J365" i="1"/>
  <c r="K365" i="1"/>
  <c r="L365" i="1"/>
  <c r="M365" i="1"/>
  <c r="D366" i="1"/>
  <c r="G366" i="1"/>
  <c r="B366" i="1"/>
  <c r="E366" i="1"/>
  <c r="F366" i="1"/>
  <c r="H366" i="1"/>
  <c r="I366" i="1"/>
  <c r="C366" i="1"/>
  <c r="J366" i="1"/>
  <c r="K366" i="1"/>
  <c r="L366" i="1"/>
  <c r="M366" i="1"/>
  <c r="D367" i="1"/>
  <c r="G367" i="1"/>
  <c r="B367" i="1"/>
  <c r="E367" i="1"/>
  <c r="F367" i="1"/>
  <c r="H367" i="1"/>
  <c r="I367" i="1"/>
  <c r="C367" i="1"/>
  <c r="J367" i="1"/>
  <c r="K367" i="1"/>
  <c r="L367" i="1"/>
  <c r="M367" i="1"/>
  <c r="D368" i="1"/>
  <c r="G368" i="1"/>
  <c r="B368" i="1"/>
  <c r="E368" i="1"/>
  <c r="F368" i="1"/>
  <c r="H368" i="1"/>
  <c r="I368" i="1"/>
  <c r="C368" i="1"/>
  <c r="J368" i="1"/>
  <c r="K368" i="1"/>
  <c r="L368" i="1"/>
  <c r="M368" i="1"/>
  <c r="G369" i="1"/>
  <c r="B369" i="1"/>
  <c r="D369" i="1"/>
  <c r="C369" i="1"/>
  <c r="E369" i="1"/>
  <c r="F369" i="1"/>
  <c r="H369" i="1"/>
  <c r="I369" i="1"/>
  <c r="J369" i="1"/>
  <c r="K369" i="1"/>
  <c r="L369" i="1"/>
  <c r="M369" i="1"/>
  <c r="D370" i="1"/>
  <c r="G370" i="1"/>
  <c r="B370" i="1"/>
  <c r="C370" i="1"/>
  <c r="E370" i="1"/>
  <c r="F370" i="1"/>
  <c r="H370" i="1"/>
  <c r="I370" i="1"/>
  <c r="J370" i="1"/>
  <c r="K370" i="1"/>
  <c r="L370" i="1"/>
  <c r="M370" i="1"/>
  <c r="D371" i="1"/>
  <c r="G371" i="1"/>
  <c r="B371" i="1"/>
  <c r="E371" i="1"/>
  <c r="F371" i="1"/>
  <c r="H371" i="1"/>
  <c r="I371" i="1"/>
  <c r="C371" i="1"/>
  <c r="J371" i="1"/>
  <c r="K371" i="1"/>
  <c r="L371" i="1"/>
  <c r="M371" i="1"/>
  <c r="B372" i="1"/>
  <c r="G372" i="1"/>
  <c r="D372" i="1"/>
  <c r="C372" i="1"/>
  <c r="E372" i="1"/>
  <c r="F372" i="1"/>
  <c r="H372" i="1"/>
  <c r="I372" i="1"/>
  <c r="J372" i="1"/>
  <c r="K372" i="1"/>
  <c r="L372" i="1"/>
  <c r="M372" i="1"/>
  <c r="D373" i="1"/>
  <c r="B373" i="1"/>
  <c r="G373" i="1"/>
  <c r="C373" i="1"/>
  <c r="E373" i="1"/>
  <c r="F373" i="1"/>
  <c r="H373" i="1"/>
  <c r="I373" i="1"/>
  <c r="J373" i="1"/>
  <c r="K373" i="1"/>
  <c r="L373" i="1"/>
  <c r="M373" i="1"/>
  <c r="B374" i="1"/>
  <c r="G374" i="1"/>
  <c r="D374" i="1"/>
  <c r="C374" i="1"/>
  <c r="E374" i="1"/>
  <c r="F374" i="1"/>
  <c r="H374" i="1"/>
  <c r="I374" i="1"/>
  <c r="J374" i="1"/>
  <c r="K374" i="1"/>
  <c r="L374" i="1"/>
  <c r="M374" i="1"/>
  <c r="D375" i="1"/>
  <c r="G375" i="1"/>
  <c r="B375" i="1"/>
  <c r="E375" i="1"/>
  <c r="F375" i="1"/>
  <c r="H375" i="1"/>
  <c r="I375" i="1"/>
  <c r="C375" i="1"/>
  <c r="J375" i="1"/>
  <c r="K375" i="1"/>
  <c r="L375" i="1"/>
  <c r="M375" i="1"/>
  <c r="G376" i="1"/>
  <c r="D376" i="1"/>
  <c r="B376" i="1"/>
  <c r="E376" i="1"/>
  <c r="F376" i="1"/>
  <c r="H376" i="1"/>
  <c r="C376" i="1"/>
  <c r="I376" i="1"/>
  <c r="J376" i="1"/>
  <c r="K376" i="1"/>
  <c r="L376" i="1"/>
  <c r="M376" i="1"/>
  <c r="G377" i="1"/>
  <c r="D377" i="1"/>
  <c r="B377" i="1"/>
  <c r="E377" i="1"/>
  <c r="F377" i="1"/>
  <c r="H377" i="1"/>
  <c r="C377" i="1"/>
  <c r="I377" i="1"/>
  <c r="J377" i="1"/>
  <c r="K377" i="1"/>
  <c r="L377" i="1"/>
  <c r="M377" i="1"/>
  <c r="D378" i="1"/>
  <c r="G378" i="1"/>
  <c r="B378" i="1"/>
  <c r="E378" i="1"/>
  <c r="F378" i="1"/>
  <c r="H378" i="1"/>
  <c r="I378" i="1"/>
  <c r="C378" i="1"/>
  <c r="J378" i="1"/>
  <c r="K378" i="1"/>
  <c r="L378" i="1"/>
  <c r="M378" i="1"/>
  <c r="G379" i="1"/>
  <c r="B379" i="1"/>
  <c r="D379" i="1"/>
  <c r="E379" i="1"/>
  <c r="F379" i="1"/>
  <c r="H379" i="1"/>
  <c r="C379" i="1"/>
  <c r="I379" i="1"/>
  <c r="J379" i="1"/>
  <c r="K379" i="1"/>
  <c r="L379" i="1"/>
  <c r="M379" i="1"/>
  <c r="G380" i="1"/>
  <c r="D380" i="1"/>
  <c r="B380" i="1"/>
  <c r="C380" i="1"/>
  <c r="E380" i="1"/>
  <c r="F380" i="1"/>
  <c r="H380" i="1"/>
  <c r="I380" i="1"/>
  <c r="J380" i="1"/>
  <c r="K380" i="1"/>
  <c r="L380" i="1"/>
  <c r="M380" i="1"/>
  <c r="G381" i="1"/>
  <c r="D381" i="1"/>
  <c r="B381" i="1"/>
  <c r="C381" i="1"/>
  <c r="E381" i="1"/>
  <c r="F381" i="1"/>
  <c r="H381" i="1"/>
  <c r="I381" i="1"/>
  <c r="J381" i="1"/>
  <c r="K381" i="1"/>
  <c r="L381" i="1"/>
  <c r="M381" i="1"/>
  <c r="G382" i="1"/>
  <c r="D382" i="1"/>
  <c r="B382" i="1"/>
  <c r="C382" i="1"/>
  <c r="E382" i="1"/>
  <c r="F382" i="1"/>
  <c r="H382" i="1"/>
  <c r="I382" i="1"/>
  <c r="J382" i="1"/>
  <c r="K382" i="1"/>
  <c r="L382" i="1"/>
  <c r="M382" i="1"/>
  <c r="G383" i="1"/>
  <c r="D383" i="1"/>
  <c r="B383" i="1"/>
  <c r="C383" i="1"/>
  <c r="E383" i="1"/>
  <c r="F383" i="1"/>
  <c r="H383" i="1"/>
  <c r="I383" i="1"/>
  <c r="J383" i="1"/>
  <c r="K383" i="1"/>
  <c r="L383" i="1"/>
  <c r="M383" i="1"/>
  <c r="D384" i="1"/>
  <c r="G384" i="1"/>
  <c r="B384" i="1"/>
  <c r="E384" i="1"/>
  <c r="F384" i="1"/>
  <c r="H384" i="1"/>
  <c r="I384" i="1"/>
  <c r="C384" i="1"/>
  <c r="J384" i="1"/>
  <c r="K384" i="1"/>
  <c r="L384" i="1"/>
  <c r="M384" i="1"/>
  <c r="D385" i="1"/>
  <c r="G385" i="1"/>
  <c r="B385" i="1"/>
  <c r="E385" i="1"/>
  <c r="F385" i="1"/>
  <c r="H385" i="1"/>
  <c r="I385" i="1"/>
  <c r="C385" i="1"/>
  <c r="J385" i="1"/>
  <c r="K385" i="1"/>
  <c r="L385" i="1"/>
  <c r="M385" i="1"/>
  <c r="B386" i="1"/>
  <c r="G386" i="1"/>
  <c r="D386" i="1"/>
  <c r="E386" i="1"/>
  <c r="F386" i="1"/>
  <c r="H386" i="1"/>
  <c r="I386" i="1"/>
  <c r="C386" i="1"/>
  <c r="J386" i="1"/>
  <c r="K386" i="1"/>
  <c r="L386" i="1"/>
  <c r="M386" i="1"/>
  <c r="G387" i="1"/>
  <c r="B387" i="1"/>
  <c r="D387" i="1"/>
  <c r="C387" i="1"/>
  <c r="E387" i="1"/>
  <c r="F387" i="1"/>
  <c r="H387" i="1"/>
  <c r="I387" i="1"/>
  <c r="J387" i="1"/>
  <c r="K387" i="1"/>
  <c r="L387" i="1"/>
  <c r="M387" i="1"/>
  <c r="B388" i="1"/>
  <c r="G388" i="1"/>
  <c r="D388" i="1"/>
  <c r="C388" i="1"/>
  <c r="E388" i="1"/>
  <c r="F388" i="1"/>
  <c r="H388" i="1"/>
  <c r="I388" i="1"/>
  <c r="J388" i="1"/>
  <c r="K388" i="1"/>
  <c r="L388" i="1"/>
  <c r="M388" i="1"/>
  <c r="D389" i="1"/>
  <c r="G389" i="1"/>
  <c r="B389" i="1"/>
  <c r="C389" i="1"/>
  <c r="E389" i="1"/>
  <c r="F389" i="1"/>
  <c r="H389" i="1"/>
  <c r="I389" i="1"/>
  <c r="J389" i="1"/>
  <c r="K389" i="1"/>
  <c r="L389" i="1"/>
  <c r="M389" i="1"/>
  <c r="G390" i="1"/>
  <c r="B390" i="1"/>
  <c r="D390" i="1"/>
  <c r="C390" i="1"/>
  <c r="E390" i="1"/>
  <c r="F390" i="1"/>
  <c r="H390" i="1"/>
  <c r="I390" i="1"/>
  <c r="J390" i="1"/>
  <c r="K390" i="1"/>
  <c r="L390" i="1"/>
  <c r="M390" i="1"/>
  <c r="D391" i="1"/>
  <c r="G391" i="1"/>
  <c r="B391" i="1"/>
  <c r="C391" i="1"/>
  <c r="E391" i="1"/>
  <c r="F391" i="1"/>
  <c r="H391" i="1"/>
  <c r="I391" i="1"/>
  <c r="J391" i="1"/>
  <c r="K391" i="1"/>
  <c r="L391" i="1"/>
  <c r="M391" i="1"/>
  <c r="D392" i="1"/>
  <c r="G392" i="1"/>
  <c r="B392" i="1"/>
  <c r="E392" i="1"/>
  <c r="F392" i="1"/>
  <c r="H392" i="1"/>
  <c r="I392" i="1"/>
  <c r="C392" i="1"/>
  <c r="J392" i="1"/>
  <c r="K392" i="1"/>
  <c r="L392" i="1"/>
  <c r="M392" i="1"/>
  <c r="G393" i="1"/>
  <c r="D393" i="1"/>
  <c r="B393" i="1"/>
  <c r="C393" i="1"/>
  <c r="E393" i="1"/>
  <c r="F393" i="1"/>
  <c r="H393" i="1"/>
  <c r="I393" i="1"/>
  <c r="J393" i="1"/>
  <c r="K393" i="1"/>
  <c r="L393" i="1"/>
  <c r="M393" i="1"/>
  <c r="D394" i="1"/>
  <c r="G394" i="1"/>
  <c r="B394" i="1"/>
  <c r="C394" i="1"/>
  <c r="E394" i="1"/>
  <c r="F394" i="1"/>
  <c r="H394" i="1"/>
  <c r="I394" i="1"/>
  <c r="J394" i="1"/>
  <c r="K394" i="1"/>
  <c r="L394" i="1"/>
  <c r="M394" i="1"/>
  <c r="B395" i="1"/>
  <c r="G395" i="1"/>
  <c r="D395" i="1"/>
  <c r="C395" i="1"/>
  <c r="E395" i="1"/>
  <c r="F395" i="1"/>
  <c r="H395" i="1"/>
  <c r="I395" i="1"/>
  <c r="J395" i="1"/>
  <c r="K395" i="1"/>
  <c r="L395" i="1"/>
  <c r="M395" i="1"/>
  <c r="G396" i="1"/>
  <c r="B396" i="1"/>
  <c r="D396" i="1"/>
  <c r="E396" i="1"/>
  <c r="F396" i="1"/>
  <c r="H396" i="1"/>
  <c r="C396" i="1"/>
  <c r="I396" i="1"/>
  <c r="J396" i="1"/>
  <c r="K396" i="1"/>
  <c r="L396" i="1"/>
  <c r="M396" i="1"/>
  <c r="D397" i="1"/>
  <c r="G397" i="1"/>
  <c r="B397" i="1"/>
  <c r="E397" i="1"/>
  <c r="F397" i="1"/>
  <c r="H397" i="1"/>
  <c r="C397" i="1"/>
  <c r="I397" i="1"/>
  <c r="J397" i="1"/>
  <c r="K397" i="1"/>
  <c r="L397" i="1"/>
  <c r="M397" i="1"/>
  <c r="D398" i="1"/>
  <c r="G398" i="1"/>
  <c r="B398" i="1"/>
  <c r="E398" i="1"/>
  <c r="F398" i="1"/>
  <c r="H398" i="1"/>
  <c r="I398" i="1"/>
  <c r="C398" i="1"/>
  <c r="J398" i="1"/>
  <c r="K398" i="1"/>
  <c r="L398" i="1"/>
  <c r="M398" i="1"/>
  <c r="B399" i="1"/>
  <c r="G399" i="1"/>
  <c r="D399" i="1"/>
  <c r="E399" i="1"/>
  <c r="F399" i="1"/>
  <c r="H399" i="1"/>
  <c r="I399" i="1"/>
  <c r="C399" i="1"/>
  <c r="J399" i="1"/>
  <c r="K399" i="1"/>
  <c r="L399" i="1"/>
  <c r="M399" i="1"/>
  <c r="G400" i="1"/>
  <c r="D400" i="1"/>
  <c r="B400" i="1"/>
  <c r="E400" i="1"/>
  <c r="F400" i="1"/>
  <c r="H400" i="1"/>
  <c r="C400" i="1"/>
  <c r="I400" i="1"/>
  <c r="J400" i="1"/>
  <c r="K400" i="1"/>
  <c r="L400" i="1"/>
  <c r="M400" i="1"/>
  <c r="G401" i="1"/>
  <c r="D401" i="1"/>
  <c r="B401" i="1"/>
  <c r="C401" i="1"/>
  <c r="E401" i="1"/>
  <c r="F401" i="1"/>
  <c r="H401" i="1"/>
  <c r="I401" i="1"/>
  <c r="J401" i="1"/>
  <c r="K401" i="1"/>
  <c r="L401" i="1"/>
  <c r="M401" i="1"/>
  <c r="G402" i="1"/>
  <c r="D402" i="1"/>
  <c r="B402" i="1"/>
  <c r="C402" i="1"/>
  <c r="E402" i="1"/>
  <c r="F402" i="1"/>
  <c r="H402" i="1"/>
  <c r="I402" i="1"/>
  <c r="J402" i="1"/>
  <c r="K402" i="1"/>
  <c r="L402" i="1"/>
  <c r="M402" i="1"/>
  <c r="B403" i="1"/>
  <c r="G403" i="1"/>
  <c r="D403" i="1"/>
  <c r="E403" i="1"/>
  <c r="F403" i="1"/>
  <c r="H403" i="1"/>
  <c r="I403" i="1"/>
  <c r="C403" i="1"/>
  <c r="J403" i="1"/>
  <c r="K403" i="1"/>
  <c r="L403" i="1"/>
  <c r="M403" i="1"/>
  <c r="B404" i="1"/>
  <c r="G404" i="1"/>
  <c r="D404" i="1"/>
  <c r="E404" i="1"/>
  <c r="F404" i="1"/>
  <c r="H404" i="1"/>
  <c r="I404" i="1"/>
  <c r="C404" i="1"/>
  <c r="J404" i="1"/>
  <c r="K404" i="1"/>
  <c r="L404" i="1"/>
  <c r="M404" i="1"/>
  <c r="D405" i="1"/>
  <c r="G405" i="1"/>
  <c r="B405" i="1"/>
  <c r="E405" i="1"/>
  <c r="F405" i="1"/>
  <c r="H405" i="1"/>
  <c r="I405" i="1"/>
  <c r="C405" i="1"/>
  <c r="J405" i="1"/>
  <c r="K405" i="1"/>
  <c r="L405" i="1"/>
  <c r="M405" i="1"/>
  <c r="D406" i="1"/>
  <c r="G406" i="1"/>
  <c r="B406" i="1"/>
  <c r="E406" i="1"/>
  <c r="F406" i="1"/>
  <c r="H406" i="1"/>
  <c r="I406" i="1"/>
  <c r="C406" i="1"/>
  <c r="J406" i="1"/>
  <c r="K406" i="1"/>
  <c r="L406" i="1"/>
  <c r="M406" i="1"/>
  <c r="G407" i="1"/>
  <c r="D407" i="1"/>
  <c r="B407" i="1"/>
  <c r="C407" i="1"/>
  <c r="E407" i="1"/>
  <c r="F407" i="1"/>
  <c r="H407" i="1"/>
  <c r="I407" i="1"/>
  <c r="J407" i="1"/>
  <c r="K407" i="1"/>
  <c r="L407" i="1"/>
  <c r="M407" i="1"/>
  <c r="G408" i="1"/>
  <c r="D408" i="1"/>
  <c r="B408" i="1"/>
  <c r="E408" i="1"/>
  <c r="F408" i="1"/>
  <c r="H408" i="1"/>
  <c r="C408" i="1"/>
  <c r="I408" i="1"/>
  <c r="J408" i="1"/>
  <c r="K408" i="1"/>
  <c r="L408" i="1"/>
  <c r="M408" i="1"/>
  <c r="D409" i="1"/>
  <c r="G409" i="1"/>
  <c r="B409" i="1"/>
  <c r="E409" i="1"/>
  <c r="F409" i="1"/>
  <c r="H409" i="1"/>
  <c r="C409" i="1"/>
  <c r="I409" i="1"/>
  <c r="J409" i="1"/>
  <c r="K409" i="1"/>
  <c r="L409" i="1"/>
  <c r="M409" i="1"/>
  <c r="G410" i="1"/>
  <c r="D410" i="1"/>
  <c r="B410" i="1"/>
  <c r="C410" i="1"/>
  <c r="E410" i="1"/>
  <c r="F410" i="1"/>
  <c r="H410" i="1"/>
  <c r="I410" i="1"/>
  <c r="J410" i="1"/>
  <c r="K410" i="1"/>
  <c r="L410" i="1"/>
  <c r="M410" i="1"/>
  <c r="D411" i="1"/>
  <c r="G411" i="1"/>
  <c r="B411" i="1"/>
  <c r="E411" i="1"/>
  <c r="F411" i="1"/>
  <c r="H411" i="1"/>
  <c r="I411" i="1"/>
  <c r="C411" i="1"/>
  <c r="J411" i="1"/>
  <c r="K411" i="1"/>
  <c r="L411" i="1"/>
  <c r="M411" i="1"/>
  <c r="D412" i="1"/>
  <c r="G412" i="1"/>
  <c r="B412" i="1"/>
  <c r="C412" i="1"/>
  <c r="E412" i="1"/>
  <c r="F412" i="1"/>
  <c r="H412" i="1"/>
  <c r="I412" i="1"/>
  <c r="J412" i="1"/>
  <c r="K412" i="1"/>
  <c r="L412" i="1"/>
  <c r="M412" i="1"/>
  <c r="G413" i="1"/>
  <c r="B413" i="1"/>
  <c r="D413" i="1"/>
  <c r="E413" i="1"/>
  <c r="F413" i="1"/>
  <c r="H413" i="1"/>
  <c r="C413" i="1"/>
  <c r="I413" i="1"/>
  <c r="J413" i="1"/>
  <c r="K413" i="1"/>
  <c r="L413" i="1"/>
  <c r="M413" i="1"/>
  <c r="G414" i="1"/>
  <c r="B414" i="1"/>
  <c r="D414" i="1"/>
  <c r="C414" i="1"/>
  <c r="E414" i="1"/>
  <c r="F414" i="1"/>
  <c r="H414" i="1"/>
  <c r="I414" i="1"/>
  <c r="J414" i="1"/>
  <c r="K414" i="1"/>
  <c r="L414" i="1"/>
  <c r="M414" i="1"/>
  <c r="B415" i="1"/>
  <c r="G415" i="1"/>
  <c r="D415" i="1"/>
  <c r="E415" i="1"/>
  <c r="F415" i="1"/>
  <c r="H415" i="1"/>
  <c r="I415" i="1"/>
  <c r="C415" i="1"/>
  <c r="J415" i="1"/>
  <c r="K415" i="1"/>
  <c r="L415" i="1"/>
  <c r="M415" i="1"/>
  <c r="D416" i="1"/>
  <c r="G416" i="1"/>
  <c r="B416" i="1"/>
  <c r="C416" i="1"/>
  <c r="E416" i="1"/>
  <c r="F416" i="1"/>
  <c r="H416" i="1"/>
  <c r="I416" i="1"/>
  <c r="J416" i="1"/>
  <c r="K416" i="1"/>
  <c r="L416" i="1"/>
  <c r="M416" i="1"/>
  <c r="D417" i="1"/>
  <c r="G417" i="1"/>
  <c r="B417" i="1"/>
  <c r="E417" i="1"/>
  <c r="F417" i="1"/>
  <c r="H417" i="1"/>
  <c r="C417" i="1"/>
  <c r="I417" i="1"/>
  <c r="J417" i="1"/>
  <c r="K417" i="1"/>
  <c r="L417" i="1"/>
  <c r="M417" i="1"/>
  <c r="D418" i="1"/>
  <c r="G418" i="1"/>
  <c r="B418" i="1"/>
  <c r="C418" i="1"/>
  <c r="E418" i="1"/>
  <c r="F418" i="1"/>
  <c r="H418" i="1"/>
  <c r="I418" i="1"/>
  <c r="J418" i="1"/>
  <c r="K418" i="1"/>
  <c r="L418" i="1"/>
  <c r="M418" i="1"/>
  <c r="G419" i="1"/>
  <c r="D419" i="1"/>
  <c r="B419" i="1"/>
  <c r="C419" i="1"/>
  <c r="E419" i="1"/>
  <c r="F419" i="1"/>
  <c r="H419" i="1"/>
  <c r="I419" i="1"/>
  <c r="J419" i="1"/>
  <c r="K419" i="1"/>
  <c r="L419" i="1"/>
  <c r="M419" i="1"/>
  <c r="B420" i="1"/>
  <c r="G420" i="1"/>
  <c r="D420" i="1"/>
  <c r="E420" i="1"/>
  <c r="F420" i="1"/>
  <c r="H420" i="1"/>
  <c r="I420" i="1"/>
  <c r="C420" i="1"/>
  <c r="J420" i="1"/>
  <c r="K420" i="1"/>
  <c r="L420" i="1"/>
  <c r="M420" i="1"/>
  <c r="G421" i="1"/>
  <c r="D421" i="1"/>
  <c r="B421" i="1"/>
  <c r="C421" i="1"/>
  <c r="E421" i="1"/>
  <c r="F421" i="1"/>
  <c r="H421" i="1"/>
  <c r="I421" i="1"/>
  <c r="J421" i="1"/>
  <c r="K421" i="1"/>
  <c r="L421" i="1"/>
  <c r="M421" i="1"/>
  <c r="G422" i="1"/>
  <c r="D422" i="1"/>
  <c r="B422" i="1"/>
  <c r="C422" i="1"/>
  <c r="E422" i="1"/>
  <c r="F422" i="1"/>
  <c r="H422" i="1"/>
  <c r="I422" i="1"/>
  <c r="J422" i="1"/>
  <c r="K422" i="1"/>
  <c r="L422" i="1"/>
  <c r="M422" i="1"/>
  <c r="D423" i="1"/>
  <c r="G423" i="1"/>
  <c r="B423" i="1"/>
  <c r="C423" i="1"/>
  <c r="E423" i="1"/>
  <c r="F423" i="1"/>
  <c r="H423" i="1"/>
  <c r="I423" i="1"/>
  <c r="J423" i="1"/>
  <c r="K423" i="1"/>
  <c r="L423" i="1"/>
  <c r="M423" i="1"/>
  <c r="G424" i="1"/>
  <c r="B424" i="1"/>
  <c r="D424" i="1"/>
  <c r="E424" i="1"/>
  <c r="F424" i="1"/>
  <c r="H424" i="1"/>
  <c r="C424" i="1"/>
  <c r="I424" i="1"/>
  <c r="J424" i="1"/>
  <c r="K424" i="1"/>
  <c r="L424" i="1"/>
  <c r="M424" i="1"/>
  <c r="D425" i="1"/>
  <c r="G425" i="1"/>
  <c r="B425" i="1"/>
  <c r="E425" i="1"/>
  <c r="F425" i="1"/>
  <c r="H425" i="1"/>
  <c r="I425" i="1"/>
  <c r="C425" i="1"/>
  <c r="J425" i="1"/>
  <c r="K425" i="1"/>
  <c r="L425" i="1"/>
  <c r="M425" i="1"/>
  <c r="G426" i="1"/>
  <c r="D426" i="1"/>
  <c r="B426" i="1"/>
  <c r="E426" i="1"/>
  <c r="F426" i="1"/>
  <c r="H426" i="1"/>
  <c r="C426" i="1"/>
  <c r="I426" i="1"/>
  <c r="J426" i="1"/>
  <c r="K426" i="1"/>
  <c r="L426" i="1"/>
  <c r="M426" i="1"/>
  <c r="B427" i="1"/>
  <c r="G427" i="1"/>
  <c r="D427" i="1"/>
  <c r="E427" i="1"/>
  <c r="F427" i="1"/>
  <c r="H427" i="1"/>
  <c r="I427" i="1"/>
  <c r="C427" i="1"/>
  <c r="J427" i="1"/>
  <c r="K427" i="1"/>
  <c r="L427" i="1"/>
  <c r="M427" i="1"/>
  <c r="G428" i="1"/>
  <c r="B428" i="1"/>
  <c r="D428" i="1"/>
  <c r="E428" i="1"/>
  <c r="F428" i="1"/>
  <c r="H428" i="1"/>
  <c r="C428" i="1"/>
  <c r="I428" i="1"/>
  <c r="J428" i="1"/>
  <c r="K428" i="1"/>
  <c r="L428" i="1"/>
  <c r="M428" i="1"/>
  <c r="D429" i="1"/>
  <c r="G429" i="1"/>
  <c r="B429" i="1"/>
  <c r="C429" i="1"/>
  <c r="E429" i="1"/>
  <c r="F429" i="1"/>
  <c r="H429" i="1"/>
  <c r="I429" i="1"/>
  <c r="J429" i="1"/>
  <c r="K429" i="1"/>
  <c r="L429" i="1"/>
  <c r="M429" i="1"/>
  <c r="G430" i="1"/>
  <c r="D430" i="1"/>
  <c r="B430" i="1"/>
  <c r="E430" i="1"/>
  <c r="F430" i="1"/>
  <c r="H430" i="1"/>
  <c r="C430" i="1"/>
  <c r="I430" i="1"/>
  <c r="J430" i="1"/>
  <c r="K430" i="1"/>
  <c r="L430" i="1"/>
  <c r="M430" i="1"/>
  <c r="G431" i="1"/>
  <c r="D431" i="1"/>
  <c r="B431" i="1"/>
  <c r="C431" i="1"/>
  <c r="E431" i="1"/>
  <c r="F431" i="1"/>
  <c r="H431" i="1"/>
  <c r="I431" i="1"/>
  <c r="J431" i="1"/>
  <c r="K431" i="1"/>
  <c r="L431" i="1"/>
  <c r="M431" i="1"/>
  <c r="B432" i="1"/>
  <c r="G432" i="1"/>
  <c r="D432" i="1"/>
  <c r="C432" i="1"/>
  <c r="E432" i="1"/>
  <c r="F432" i="1"/>
  <c r="H432" i="1"/>
  <c r="I432" i="1"/>
  <c r="J432" i="1"/>
  <c r="K432" i="1"/>
  <c r="L432" i="1"/>
  <c r="M432" i="1"/>
  <c r="D433" i="1"/>
  <c r="G433" i="1"/>
  <c r="B433" i="1"/>
  <c r="C433" i="1"/>
  <c r="E433" i="1"/>
  <c r="F433" i="1"/>
  <c r="H433" i="1"/>
  <c r="I433" i="1"/>
  <c r="J433" i="1"/>
  <c r="K433" i="1"/>
  <c r="L433" i="1"/>
  <c r="M433" i="1"/>
  <c r="D434" i="1"/>
  <c r="G434" i="1"/>
  <c r="B434" i="1"/>
  <c r="C434" i="1"/>
  <c r="E434" i="1"/>
  <c r="F434" i="1"/>
  <c r="H434" i="1"/>
  <c r="I434" i="1"/>
  <c r="J434" i="1"/>
  <c r="K434" i="1"/>
  <c r="L434" i="1"/>
  <c r="M434" i="1"/>
  <c r="G435" i="1"/>
  <c r="D435" i="1"/>
  <c r="B435" i="1"/>
  <c r="E435" i="1"/>
  <c r="F435" i="1"/>
  <c r="H435" i="1"/>
  <c r="C435" i="1"/>
  <c r="I435" i="1"/>
  <c r="J435" i="1"/>
  <c r="K435" i="1"/>
  <c r="L435" i="1"/>
  <c r="M435" i="1"/>
  <c r="G436" i="1"/>
  <c r="D436" i="1"/>
  <c r="B436" i="1"/>
  <c r="C436" i="1"/>
  <c r="E436" i="1"/>
  <c r="F436" i="1"/>
  <c r="H436" i="1"/>
  <c r="I436" i="1"/>
  <c r="J436" i="1"/>
  <c r="K436" i="1"/>
  <c r="L436" i="1"/>
  <c r="M436" i="1"/>
  <c r="B437" i="1"/>
  <c r="G437" i="1"/>
  <c r="D437" i="1"/>
  <c r="C437" i="1"/>
  <c r="E437" i="1"/>
  <c r="F437" i="1"/>
  <c r="H437" i="1"/>
  <c r="I437" i="1"/>
  <c r="J437" i="1"/>
  <c r="K437" i="1"/>
  <c r="L437" i="1"/>
  <c r="M437" i="1"/>
  <c r="D438" i="1"/>
  <c r="G438" i="1"/>
  <c r="B438" i="1"/>
  <c r="C438" i="1"/>
  <c r="E438" i="1"/>
  <c r="F438" i="1"/>
  <c r="H438" i="1"/>
  <c r="I438" i="1"/>
  <c r="J438" i="1"/>
  <c r="K438" i="1"/>
  <c r="L438" i="1"/>
  <c r="M438" i="1"/>
  <c r="D439" i="1"/>
  <c r="G439" i="1"/>
  <c r="B439" i="1"/>
  <c r="C439" i="1"/>
  <c r="E439" i="1"/>
  <c r="F439" i="1"/>
  <c r="H439" i="1"/>
  <c r="I439" i="1"/>
  <c r="J439" i="1"/>
  <c r="K439" i="1"/>
  <c r="L439" i="1"/>
  <c r="M439" i="1"/>
  <c r="D440" i="1"/>
  <c r="G440" i="1"/>
  <c r="B440" i="1"/>
  <c r="C440" i="1"/>
  <c r="E440" i="1"/>
  <c r="F440" i="1"/>
  <c r="H440" i="1"/>
  <c r="I440" i="1"/>
  <c r="J440" i="1"/>
  <c r="K440" i="1"/>
  <c r="L440" i="1"/>
  <c r="M440" i="1"/>
  <c r="B441" i="1"/>
  <c r="G441" i="1"/>
  <c r="D441" i="1"/>
  <c r="E441" i="1"/>
  <c r="F441" i="1"/>
  <c r="H441" i="1"/>
  <c r="I441" i="1"/>
  <c r="C441" i="1"/>
  <c r="J441" i="1"/>
  <c r="K441" i="1"/>
  <c r="L441" i="1"/>
  <c r="M441" i="1"/>
  <c r="D442" i="1"/>
  <c r="G442" i="1"/>
  <c r="B442" i="1"/>
  <c r="E442" i="1"/>
  <c r="F442" i="1"/>
  <c r="H442" i="1"/>
  <c r="I442" i="1"/>
  <c r="C442" i="1"/>
  <c r="J442" i="1"/>
  <c r="K442" i="1"/>
  <c r="L442" i="1"/>
  <c r="M442" i="1"/>
  <c r="D443" i="1"/>
  <c r="G443" i="1"/>
  <c r="B443" i="1"/>
  <c r="E443" i="1"/>
  <c r="F443" i="1"/>
  <c r="H443" i="1"/>
  <c r="I443" i="1"/>
  <c r="C443" i="1"/>
  <c r="J443" i="1"/>
  <c r="K443" i="1"/>
  <c r="L443" i="1"/>
  <c r="M443" i="1"/>
  <c r="G444" i="1"/>
  <c r="B444" i="1"/>
  <c r="D444" i="1"/>
  <c r="E444" i="1"/>
  <c r="F444" i="1"/>
  <c r="H444" i="1"/>
  <c r="C444" i="1"/>
  <c r="I444" i="1"/>
  <c r="J444" i="1"/>
  <c r="K444" i="1"/>
  <c r="L444" i="1"/>
  <c r="M444" i="1"/>
  <c r="B445" i="1"/>
  <c r="G445" i="1"/>
  <c r="D445" i="1"/>
  <c r="E445" i="1"/>
  <c r="F445" i="1"/>
  <c r="H445" i="1"/>
  <c r="I445" i="1"/>
  <c r="C445" i="1"/>
  <c r="J445" i="1"/>
  <c r="K445" i="1"/>
  <c r="L445" i="1"/>
  <c r="M445" i="1"/>
  <c r="G446" i="1"/>
  <c r="B446" i="1"/>
  <c r="D446" i="1"/>
  <c r="C446" i="1"/>
  <c r="E446" i="1"/>
  <c r="F446" i="1"/>
  <c r="H446" i="1"/>
  <c r="I446" i="1"/>
  <c r="J446" i="1"/>
  <c r="K446" i="1"/>
  <c r="L446" i="1"/>
  <c r="M446" i="1"/>
  <c r="G447" i="1"/>
  <c r="D447" i="1"/>
  <c r="B447" i="1"/>
  <c r="E447" i="1"/>
  <c r="F447" i="1"/>
  <c r="H447" i="1"/>
  <c r="C447" i="1"/>
  <c r="I447" i="1"/>
  <c r="J447" i="1"/>
  <c r="K447" i="1"/>
  <c r="L447" i="1"/>
  <c r="M447" i="1"/>
  <c r="G448" i="1"/>
  <c r="D448" i="1"/>
  <c r="B448" i="1"/>
  <c r="E448" i="1"/>
  <c r="F448" i="1"/>
  <c r="H448" i="1"/>
  <c r="C448" i="1"/>
  <c r="I448" i="1"/>
  <c r="J448" i="1"/>
  <c r="K448" i="1"/>
  <c r="L448" i="1"/>
  <c r="M448" i="1"/>
  <c r="G449" i="1"/>
  <c r="B449" i="1"/>
  <c r="D449" i="1"/>
  <c r="C449" i="1"/>
  <c r="E449" i="1"/>
  <c r="F449" i="1"/>
  <c r="H449" i="1"/>
  <c r="I449" i="1"/>
  <c r="J449" i="1"/>
  <c r="K449" i="1"/>
  <c r="L449" i="1"/>
  <c r="M449" i="1"/>
  <c r="G450" i="1"/>
  <c r="B450" i="1"/>
  <c r="D450" i="1"/>
  <c r="E450" i="1"/>
  <c r="F450" i="1"/>
  <c r="H450" i="1"/>
  <c r="C450" i="1"/>
  <c r="I450" i="1"/>
  <c r="J450" i="1"/>
  <c r="K450" i="1"/>
  <c r="L450" i="1"/>
  <c r="M450" i="1"/>
  <c r="D451" i="1"/>
  <c r="G451" i="1"/>
  <c r="B451" i="1"/>
  <c r="E451" i="1"/>
  <c r="F451" i="1"/>
  <c r="H451" i="1"/>
  <c r="I451" i="1"/>
  <c r="C451" i="1"/>
  <c r="J451" i="1"/>
  <c r="K451" i="1"/>
  <c r="L451" i="1"/>
  <c r="M451" i="1"/>
  <c r="D452" i="1"/>
  <c r="G452" i="1"/>
  <c r="B452" i="1"/>
  <c r="C452" i="1"/>
  <c r="E452" i="1"/>
  <c r="F452" i="1"/>
  <c r="H452" i="1"/>
  <c r="I452" i="1"/>
  <c r="J452" i="1"/>
  <c r="K452" i="1"/>
  <c r="L452" i="1"/>
  <c r="M452" i="1"/>
  <c r="G453" i="1"/>
  <c r="B453" i="1"/>
  <c r="D453" i="1"/>
  <c r="E453" i="1"/>
  <c r="F453" i="1"/>
  <c r="H453" i="1"/>
  <c r="C453" i="1"/>
  <c r="I453" i="1"/>
  <c r="J453" i="1"/>
  <c r="K453" i="1"/>
  <c r="L453" i="1"/>
  <c r="M453" i="1"/>
  <c r="G454" i="1"/>
  <c r="B454" i="1"/>
  <c r="D454" i="1"/>
  <c r="C454" i="1"/>
  <c r="E454" i="1"/>
  <c r="F454" i="1"/>
  <c r="H454" i="1"/>
  <c r="I454" i="1"/>
  <c r="J454" i="1"/>
  <c r="K454" i="1"/>
  <c r="L454" i="1"/>
  <c r="M454" i="1"/>
  <c r="D455" i="1"/>
  <c r="G455" i="1"/>
  <c r="B455" i="1"/>
  <c r="E455" i="1"/>
  <c r="F455" i="1"/>
  <c r="H455" i="1"/>
  <c r="I455" i="1"/>
  <c r="C455" i="1"/>
  <c r="J455" i="1"/>
  <c r="K455" i="1"/>
  <c r="L455" i="1"/>
  <c r="M455" i="1"/>
  <c r="G456" i="1"/>
  <c r="B456" i="1"/>
  <c r="D456" i="1"/>
  <c r="C456" i="1"/>
  <c r="E456" i="1"/>
  <c r="F456" i="1"/>
  <c r="H456" i="1"/>
  <c r="I456" i="1"/>
  <c r="J456" i="1"/>
  <c r="K456" i="1"/>
  <c r="L456" i="1"/>
  <c r="M456" i="1"/>
  <c r="G457" i="1"/>
  <c r="D457" i="1"/>
  <c r="B457" i="1"/>
  <c r="C457" i="1"/>
  <c r="E457" i="1"/>
  <c r="F457" i="1"/>
  <c r="H457" i="1"/>
  <c r="I457" i="1"/>
  <c r="J457" i="1"/>
  <c r="K457" i="1"/>
  <c r="L457" i="1"/>
  <c r="M457" i="1"/>
  <c r="G458" i="1"/>
  <c r="D458" i="1"/>
  <c r="B458" i="1"/>
  <c r="E458" i="1"/>
  <c r="F458" i="1"/>
  <c r="H458" i="1"/>
  <c r="C458" i="1"/>
  <c r="I458" i="1"/>
  <c r="J458" i="1"/>
  <c r="K458" i="1"/>
  <c r="L458" i="1"/>
  <c r="M458" i="1"/>
  <c r="B459" i="1"/>
  <c r="G459" i="1"/>
  <c r="D459" i="1"/>
  <c r="C459" i="1"/>
  <c r="E459" i="1"/>
  <c r="F459" i="1"/>
  <c r="H459" i="1"/>
  <c r="I459" i="1"/>
  <c r="J459" i="1"/>
  <c r="K459" i="1"/>
  <c r="L459" i="1"/>
  <c r="M459" i="1"/>
  <c r="D460" i="1"/>
  <c r="G460" i="1"/>
  <c r="B460" i="1"/>
  <c r="C460" i="1"/>
  <c r="E460" i="1"/>
  <c r="F460" i="1"/>
  <c r="H460" i="1"/>
  <c r="I460" i="1"/>
  <c r="J460" i="1"/>
  <c r="K460" i="1"/>
  <c r="L460" i="1"/>
  <c r="M460" i="1"/>
  <c r="D461" i="1"/>
  <c r="G461" i="1"/>
  <c r="B461" i="1"/>
  <c r="C461" i="1"/>
  <c r="E461" i="1"/>
  <c r="F461" i="1"/>
  <c r="H461" i="1"/>
  <c r="I461" i="1"/>
  <c r="J461" i="1"/>
  <c r="K461" i="1"/>
  <c r="L461" i="1"/>
  <c r="M461" i="1"/>
  <c r="D462" i="1"/>
  <c r="G462" i="1"/>
  <c r="B462" i="1"/>
  <c r="E462" i="1"/>
  <c r="F462" i="1"/>
  <c r="H462" i="1"/>
  <c r="I462" i="1"/>
  <c r="C462" i="1"/>
  <c r="J462" i="1"/>
  <c r="K462" i="1"/>
  <c r="L462" i="1"/>
  <c r="M462" i="1"/>
  <c r="G463" i="1"/>
  <c r="D463" i="1"/>
  <c r="B463" i="1"/>
  <c r="C463" i="1"/>
  <c r="E463" i="1"/>
  <c r="F463" i="1"/>
  <c r="H463" i="1"/>
  <c r="I463" i="1"/>
  <c r="J463" i="1"/>
  <c r="K463" i="1"/>
  <c r="L463" i="1"/>
  <c r="M463" i="1"/>
  <c r="G464" i="1"/>
  <c r="B464" i="1"/>
  <c r="D464" i="1"/>
  <c r="E464" i="1"/>
  <c r="F464" i="1"/>
  <c r="H464" i="1"/>
  <c r="C464" i="1"/>
  <c r="I464" i="1"/>
  <c r="J464" i="1"/>
  <c r="K464" i="1"/>
  <c r="L464" i="1"/>
  <c r="M464" i="1"/>
  <c r="G465" i="1"/>
  <c r="B465" i="1"/>
  <c r="D465" i="1"/>
  <c r="E465" i="1"/>
  <c r="F465" i="1"/>
  <c r="H465" i="1"/>
  <c r="C465" i="1"/>
  <c r="I465" i="1"/>
  <c r="J465" i="1"/>
  <c r="K465" i="1"/>
  <c r="L465" i="1"/>
  <c r="M465" i="1"/>
  <c r="B466" i="1"/>
  <c r="G466" i="1"/>
  <c r="D466" i="1"/>
  <c r="E466" i="1"/>
  <c r="F466" i="1"/>
  <c r="H466" i="1"/>
  <c r="I466" i="1"/>
  <c r="C466" i="1"/>
  <c r="J466" i="1"/>
  <c r="K466" i="1"/>
  <c r="L466" i="1"/>
  <c r="M466" i="1"/>
  <c r="G467" i="1"/>
  <c r="D467" i="1"/>
  <c r="B467" i="1"/>
  <c r="C467" i="1"/>
  <c r="E467" i="1"/>
  <c r="F467" i="1"/>
  <c r="H467" i="1"/>
  <c r="I467" i="1"/>
  <c r="J467" i="1"/>
  <c r="K467" i="1"/>
  <c r="L467" i="1"/>
  <c r="M467" i="1"/>
  <c r="G468" i="1"/>
  <c r="D468" i="1"/>
  <c r="B468" i="1"/>
  <c r="C468" i="1"/>
  <c r="E468" i="1"/>
  <c r="F468" i="1"/>
  <c r="H468" i="1"/>
  <c r="I468" i="1"/>
  <c r="J468" i="1"/>
  <c r="K468" i="1"/>
  <c r="L468" i="1"/>
  <c r="M468" i="1"/>
  <c r="G469" i="1"/>
  <c r="D469" i="1"/>
  <c r="B469" i="1"/>
  <c r="C469" i="1"/>
  <c r="E469" i="1"/>
  <c r="F469" i="1"/>
  <c r="H469" i="1"/>
  <c r="I469" i="1"/>
  <c r="J469" i="1"/>
  <c r="K469" i="1"/>
  <c r="L469" i="1"/>
  <c r="M469" i="1"/>
  <c r="G470" i="1"/>
  <c r="D470" i="1"/>
  <c r="B470" i="1"/>
  <c r="C470" i="1"/>
  <c r="E470" i="1"/>
  <c r="F470" i="1"/>
  <c r="H470" i="1"/>
  <c r="I470" i="1"/>
  <c r="J470" i="1"/>
  <c r="K470" i="1"/>
  <c r="L470" i="1"/>
  <c r="M470" i="1"/>
  <c r="G471" i="1"/>
  <c r="D471" i="1"/>
  <c r="B471" i="1"/>
  <c r="C471" i="1"/>
  <c r="E471" i="1"/>
  <c r="F471" i="1"/>
  <c r="H471" i="1"/>
  <c r="I471" i="1"/>
  <c r="J471" i="1"/>
  <c r="K471" i="1"/>
  <c r="L471" i="1"/>
  <c r="M471" i="1"/>
  <c r="G472" i="1"/>
  <c r="B472" i="1"/>
  <c r="D472" i="1"/>
  <c r="C472" i="1"/>
  <c r="E472" i="1"/>
  <c r="F472" i="1"/>
  <c r="H472" i="1"/>
  <c r="I472" i="1"/>
  <c r="J472" i="1"/>
  <c r="K472" i="1"/>
  <c r="L472" i="1"/>
  <c r="M472" i="1"/>
  <c r="G473" i="1"/>
  <c r="D473" i="1"/>
  <c r="B473" i="1"/>
  <c r="C473" i="1"/>
  <c r="E473" i="1"/>
  <c r="F473" i="1"/>
  <c r="H473" i="1"/>
  <c r="I473" i="1"/>
  <c r="J473" i="1"/>
  <c r="K473" i="1"/>
  <c r="L473" i="1"/>
  <c r="M473" i="1"/>
  <c r="G474" i="1"/>
  <c r="B474" i="1"/>
  <c r="D474" i="1"/>
  <c r="E474" i="1"/>
  <c r="F474" i="1"/>
  <c r="H474" i="1"/>
  <c r="C474" i="1"/>
  <c r="I474" i="1"/>
  <c r="J474" i="1"/>
  <c r="K474" i="1"/>
  <c r="L474" i="1"/>
  <c r="M474" i="1"/>
  <c r="D475" i="1"/>
  <c r="G475" i="1"/>
  <c r="B475" i="1"/>
  <c r="C475" i="1"/>
  <c r="E475" i="1"/>
  <c r="F475" i="1"/>
  <c r="H475" i="1"/>
  <c r="I475" i="1"/>
  <c r="J475" i="1"/>
  <c r="K475" i="1"/>
  <c r="L475" i="1"/>
  <c r="M475" i="1"/>
  <c r="D476" i="1"/>
  <c r="G476" i="1"/>
  <c r="B476" i="1"/>
  <c r="C476" i="1"/>
  <c r="E476" i="1"/>
  <c r="F476" i="1"/>
  <c r="H476" i="1"/>
  <c r="I476" i="1"/>
  <c r="J476" i="1"/>
  <c r="K476" i="1"/>
  <c r="L476" i="1"/>
  <c r="M476" i="1"/>
  <c r="B477" i="1"/>
  <c r="G477" i="1"/>
  <c r="D477" i="1"/>
  <c r="C477" i="1"/>
  <c r="E477" i="1"/>
  <c r="F477" i="1"/>
  <c r="H477" i="1"/>
  <c r="I477" i="1"/>
  <c r="J477" i="1"/>
  <c r="K477" i="1"/>
  <c r="L477" i="1"/>
  <c r="M477" i="1"/>
  <c r="B478" i="1"/>
  <c r="G478" i="1"/>
  <c r="D478" i="1"/>
  <c r="E478" i="1"/>
  <c r="F478" i="1"/>
  <c r="H478" i="1"/>
  <c r="I478" i="1"/>
  <c r="C478" i="1"/>
  <c r="J478" i="1"/>
  <c r="K478" i="1"/>
  <c r="L478" i="1"/>
  <c r="M478" i="1"/>
  <c r="G479" i="1"/>
  <c r="D479" i="1"/>
  <c r="B479" i="1"/>
  <c r="E479" i="1"/>
  <c r="F479" i="1"/>
  <c r="H479" i="1"/>
  <c r="C479" i="1"/>
  <c r="I479" i="1"/>
  <c r="J479" i="1"/>
  <c r="K479" i="1"/>
  <c r="L479" i="1"/>
  <c r="M479" i="1"/>
  <c r="G480" i="1"/>
  <c r="D480" i="1"/>
  <c r="B480" i="1"/>
  <c r="E480" i="1"/>
  <c r="F480" i="1"/>
  <c r="H480" i="1"/>
  <c r="C480" i="1"/>
  <c r="I480" i="1"/>
  <c r="J480" i="1"/>
  <c r="K480" i="1"/>
  <c r="L480" i="1"/>
  <c r="M480" i="1"/>
  <c r="D481" i="1"/>
  <c r="G481" i="1"/>
  <c r="B481" i="1"/>
  <c r="C481" i="1"/>
  <c r="E481" i="1"/>
  <c r="F481" i="1"/>
  <c r="H481" i="1"/>
  <c r="I481" i="1"/>
  <c r="J481" i="1"/>
  <c r="K481" i="1"/>
  <c r="L481" i="1"/>
  <c r="M481" i="1"/>
  <c r="G482" i="1"/>
  <c r="D482" i="1"/>
  <c r="B482" i="1"/>
  <c r="C482" i="1"/>
  <c r="E482" i="1"/>
  <c r="F482" i="1"/>
  <c r="H482" i="1"/>
  <c r="I482" i="1"/>
  <c r="J482" i="1"/>
  <c r="K482" i="1"/>
  <c r="L482" i="1"/>
  <c r="M482" i="1"/>
  <c r="B483" i="1"/>
  <c r="G483" i="1"/>
  <c r="D483" i="1"/>
  <c r="E483" i="1"/>
  <c r="F483" i="1"/>
  <c r="H483" i="1"/>
  <c r="I483" i="1"/>
  <c r="C483" i="1"/>
  <c r="J483" i="1"/>
  <c r="K483" i="1"/>
  <c r="L483" i="1"/>
  <c r="M483" i="1"/>
  <c r="G484" i="1"/>
  <c r="B484" i="1"/>
  <c r="D484" i="1"/>
  <c r="E484" i="1"/>
  <c r="F484" i="1"/>
  <c r="H484" i="1"/>
  <c r="C484" i="1"/>
  <c r="I484" i="1"/>
  <c r="J484" i="1"/>
  <c r="K484" i="1"/>
  <c r="L484" i="1"/>
  <c r="M484" i="1"/>
  <c r="G485" i="1"/>
  <c r="D485" i="1"/>
  <c r="B485" i="1"/>
  <c r="C485" i="1"/>
  <c r="E485" i="1"/>
  <c r="F485" i="1"/>
  <c r="H485" i="1"/>
  <c r="I485" i="1"/>
  <c r="J485" i="1"/>
  <c r="K485" i="1"/>
  <c r="L485" i="1"/>
  <c r="M485" i="1"/>
  <c r="D486" i="1"/>
  <c r="G486" i="1"/>
  <c r="B486" i="1"/>
  <c r="E486" i="1"/>
  <c r="F486" i="1"/>
  <c r="H486" i="1"/>
  <c r="I486" i="1"/>
  <c r="C486" i="1"/>
  <c r="J486" i="1"/>
  <c r="K486" i="1"/>
  <c r="L486" i="1"/>
  <c r="M486" i="1"/>
  <c r="G487" i="1"/>
  <c r="D487" i="1"/>
  <c r="B487" i="1"/>
  <c r="E487" i="1"/>
  <c r="F487" i="1"/>
  <c r="H487" i="1"/>
  <c r="C487" i="1"/>
  <c r="I487" i="1"/>
  <c r="J487" i="1"/>
  <c r="K487" i="1"/>
  <c r="L487" i="1"/>
  <c r="M487" i="1"/>
  <c r="D488" i="1"/>
  <c r="G488" i="1"/>
  <c r="B488" i="1"/>
  <c r="C488" i="1"/>
  <c r="E488" i="1"/>
  <c r="F488" i="1"/>
  <c r="H488" i="1"/>
  <c r="I488" i="1"/>
  <c r="J488" i="1"/>
  <c r="K488" i="1"/>
  <c r="L488" i="1"/>
  <c r="M488" i="1"/>
  <c r="B489" i="1"/>
  <c r="G489" i="1"/>
  <c r="D489" i="1"/>
  <c r="E489" i="1"/>
  <c r="F489" i="1"/>
  <c r="H489" i="1"/>
  <c r="I489" i="1"/>
  <c r="C489" i="1"/>
  <c r="J489" i="1"/>
  <c r="K489" i="1"/>
  <c r="L489" i="1"/>
  <c r="M489" i="1"/>
  <c r="G490" i="1"/>
  <c r="D490" i="1"/>
  <c r="B490" i="1"/>
  <c r="C490" i="1"/>
  <c r="E490" i="1"/>
  <c r="F490" i="1"/>
  <c r="H490" i="1"/>
  <c r="I490" i="1"/>
  <c r="J490" i="1"/>
  <c r="K490" i="1"/>
  <c r="L490" i="1"/>
  <c r="M490" i="1"/>
  <c r="D491" i="1"/>
  <c r="G491" i="1"/>
  <c r="B491" i="1"/>
  <c r="E491" i="1"/>
  <c r="F491" i="1"/>
  <c r="H491" i="1"/>
  <c r="I491" i="1"/>
  <c r="C491" i="1"/>
  <c r="J491" i="1"/>
  <c r="K491" i="1"/>
  <c r="L491" i="1"/>
  <c r="M491" i="1"/>
  <c r="G492" i="1"/>
  <c r="B492" i="1"/>
  <c r="D492" i="1"/>
  <c r="C492" i="1"/>
  <c r="E492" i="1"/>
  <c r="F492" i="1"/>
  <c r="H492" i="1"/>
  <c r="I492" i="1"/>
  <c r="J492" i="1"/>
  <c r="K492" i="1"/>
  <c r="L492" i="1"/>
  <c r="M492" i="1"/>
  <c r="B493" i="1"/>
  <c r="G493" i="1"/>
  <c r="D493" i="1"/>
  <c r="C493" i="1"/>
  <c r="E493" i="1"/>
  <c r="F493" i="1"/>
  <c r="H493" i="1"/>
  <c r="I493" i="1"/>
  <c r="J493" i="1"/>
  <c r="K493" i="1"/>
  <c r="L493" i="1"/>
  <c r="M493" i="1"/>
  <c r="D494" i="1"/>
  <c r="G494" i="1"/>
  <c r="B494" i="1"/>
  <c r="C494" i="1"/>
  <c r="E494" i="1"/>
  <c r="F494" i="1"/>
  <c r="H494" i="1"/>
  <c r="I494" i="1"/>
  <c r="J494" i="1"/>
  <c r="K494" i="1"/>
  <c r="L494" i="1"/>
  <c r="M494" i="1"/>
  <c r="G495" i="1"/>
  <c r="D495" i="1"/>
  <c r="B495" i="1"/>
  <c r="C495" i="1"/>
  <c r="E495" i="1"/>
  <c r="F495" i="1"/>
  <c r="H495" i="1"/>
  <c r="I495" i="1"/>
  <c r="J495" i="1"/>
  <c r="K495" i="1"/>
  <c r="L495" i="1"/>
  <c r="M495" i="1"/>
  <c r="G496" i="1"/>
  <c r="D496" i="1"/>
  <c r="B496" i="1"/>
  <c r="C496" i="1"/>
  <c r="E496" i="1"/>
  <c r="F496" i="1"/>
  <c r="H496" i="1"/>
  <c r="I496" i="1"/>
  <c r="J496" i="1"/>
  <c r="K496" i="1"/>
  <c r="L496" i="1"/>
  <c r="M496" i="1"/>
  <c r="D497" i="1"/>
  <c r="G497" i="1"/>
  <c r="B497" i="1"/>
  <c r="C497" i="1"/>
  <c r="E497" i="1"/>
  <c r="F497" i="1"/>
  <c r="H497" i="1"/>
  <c r="I497" i="1"/>
  <c r="J497" i="1"/>
  <c r="K497" i="1"/>
  <c r="L497" i="1"/>
  <c r="M497" i="1"/>
  <c r="B498" i="1"/>
  <c r="G498" i="1"/>
  <c r="D498" i="1"/>
  <c r="E498" i="1"/>
  <c r="F498" i="1"/>
  <c r="H498" i="1"/>
  <c r="I498" i="1"/>
  <c r="C498" i="1"/>
  <c r="J498" i="1"/>
  <c r="K498" i="1"/>
  <c r="L498" i="1"/>
  <c r="M498" i="1"/>
  <c r="G499" i="1"/>
  <c r="B499" i="1"/>
  <c r="D499" i="1"/>
  <c r="C499" i="1"/>
  <c r="E499" i="1"/>
  <c r="F499" i="1"/>
  <c r="H499" i="1"/>
  <c r="I499" i="1"/>
  <c r="J499" i="1"/>
  <c r="K499" i="1"/>
  <c r="L499" i="1"/>
  <c r="M499" i="1"/>
  <c r="B500" i="1"/>
  <c r="G500" i="1"/>
  <c r="D500" i="1"/>
  <c r="E500" i="1"/>
  <c r="F500" i="1"/>
  <c r="H500" i="1"/>
  <c r="C500" i="1"/>
  <c r="I500" i="1"/>
  <c r="J500" i="1"/>
  <c r="K500" i="1"/>
  <c r="L500" i="1"/>
  <c r="M500" i="1"/>
  <c r="G501" i="1"/>
  <c r="B501" i="1"/>
  <c r="D501" i="1"/>
  <c r="C501" i="1"/>
  <c r="E501" i="1"/>
  <c r="F501" i="1"/>
  <c r="H501" i="1"/>
  <c r="I501" i="1"/>
  <c r="J501" i="1"/>
  <c r="K501" i="1"/>
  <c r="L501" i="1"/>
  <c r="M501" i="1"/>
  <c r="D502" i="1"/>
  <c r="G502" i="1"/>
  <c r="B502" i="1"/>
  <c r="C502" i="1"/>
  <c r="E502" i="1"/>
  <c r="F502" i="1"/>
  <c r="H502" i="1"/>
  <c r="I502" i="1"/>
  <c r="J502" i="1"/>
  <c r="K502" i="1"/>
  <c r="L502" i="1"/>
  <c r="M502" i="1"/>
  <c r="G503" i="1"/>
  <c r="D503" i="1"/>
  <c r="B503" i="1"/>
  <c r="C503" i="1"/>
  <c r="E503" i="1"/>
  <c r="F503" i="1"/>
  <c r="H503" i="1"/>
  <c r="I503" i="1"/>
  <c r="J503" i="1"/>
  <c r="K503" i="1"/>
  <c r="L503" i="1"/>
  <c r="M503" i="1"/>
  <c r="G504" i="1"/>
  <c r="B504" i="1"/>
  <c r="D504" i="1"/>
  <c r="E504" i="1"/>
  <c r="F504" i="1"/>
  <c r="H504" i="1"/>
  <c r="C504" i="1"/>
  <c r="I504" i="1"/>
  <c r="J504" i="1"/>
  <c r="K504" i="1"/>
  <c r="L504" i="1"/>
  <c r="M504" i="1"/>
  <c r="G505" i="1"/>
  <c r="D505" i="1"/>
  <c r="B505" i="1"/>
  <c r="C505" i="1"/>
  <c r="E505" i="1"/>
  <c r="F505" i="1"/>
  <c r="H505" i="1"/>
  <c r="I505" i="1"/>
  <c r="J505" i="1"/>
  <c r="K505" i="1"/>
  <c r="L505" i="1"/>
  <c r="M505" i="1"/>
  <c r="D506" i="1"/>
  <c r="G506" i="1"/>
  <c r="B506" i="1"/>
  <c r="C506" i="1"/>
  <c r="E506" i="1"/>
  <c r="F506" i="1"/>
  <c r="H506" i="1"/>
  <c r="I506" i="1"/>
  <c r="J506" i="1"/>
  <c r="K506" i="1"/>
  <c r="L506" i="1"/>
  <c r="M506" i="1"/>
  <c r="G507" i="1"/>
  <c r="B507" i="1"/>
  <c r="D507" i="1"/>
  <c r="E507" i="1"/>
  <c r="F507" i="1"/>
  <c r="H507" i="1"/>
  <c r="C507" i="1"/>
  <c r="I507" i="1"/>
  <c r="J507" i="1"/>
  <c r="K507" i="1"/>
  <c r="L507" i="1"/>
  <c r="M507" i="1"/>
  <c r="G508" i="1"/>
  <c r="B508" i="1"/>
  <c r="D508" i="1"/>
  <c r="E508" i="1"/>
  <c r="F508" i="1"/>
  <c r="H508" i="1"/>
  <c r="I508" i="1"/>
  <c r="C508" i="1"/>
  <c r="J508" i="1"/>
  <c r="K508" i="1"/>
  <c r="L508" i="1"/>
  <c r="M508" i="1"/>
  <c r="G509" i="1"/>
  <c r="D509" i="1"/>
  <c r="B509" i="1"/>
  <c r="C509" i="1"/>
  <c r="E509" i="1"/>
  <c r="F509" i="1"/>
  <c r="H509" i="1"/>
  <c r="I509" i="1"/>
  <c r="J509" i="1"/>
  <c r="K509" i="1"/>
  <c r="L509" i="1"/>
  <c r="M509" i="1"/>
  <c r="D510" i="1"/>
  <c r="G510" i="1"/>
  <c r="B510" i="1"/>
  <c r="C510" i="1"/>
  <c r="E510" i="1"/>
  <c r="F510" i="1"/>
  <c r="H510" i="1"/>
  <c r="I510" i="1"/>
  <c r="J510" i="1"/>
  <c r="K510" i="1"/>
  <c r="L510" i="1"/>
  <c r="M510" i="1"/>
  <c r="G511" i="1"/>
  <c r="D511" i="1"/>
  <c r="B511" i="1"/>
  <c r="C511" i="1"/>
  <c r="E511" i="1"/>
  <c r="F511" i="1"/>
  <c r="H511" i="1"/>
  <c r="I511" i="1"/>
  <c r="J511" i="1"/>
  <c r="K511" i="1"/>
  <c r="L511" i="1"/>
  <c r="M511" i="1"/>
  <c r="G512" i="1"/>
  <c r="D512" i="1"/>
  <c r="B512" i="1"/>
  <c r="E512" i="1"/>
  <c r="F512" i="1"/>
  <c r="H512" i="1"/>
  <c r="C512" i="1"/>
  <c r="I512" i="1"/>
  <c r="J512" i="1"/>
  <c r="K512" i="1"/>
  <c r="L512" i="1"/>
  <c r="M512" i="1"/>
  <c r="G513" i="1"/>
  <c r="D513" i="1"/>
  <c r="B513" i="1"/>
  <c r="C513" i="1"/>
  <c r="E513" i="1"/>
  <c r="F513" i="1"/>
  <c r="H513" i="1"/>
  <c r="I513" i="1"/>
  <c r="J513" i="1"/>
  <c r="K513" i="1"/>
  <c r="L513" i="1"/>
  <c r="M513" i="1"/>
  <c r="D514" i="1"/>
  <c r="G514" i="1"/>
  <c r="B514" i="1"/>
  <c r="C514" i="1"/>
  <c r="E514" i="1"/>
  <c r="F514" i="1"/>
  <c r="H514" i="1"/>
  <c r="I514" i="1"/>
  <c r="J514" i="1"/>
  <c r="K514" i="1"/>
  <c r="L514" i="1"/>
  <c r="M514" i="1"/>
  <c r="G515" i="1"/>
  <c r="D515" i="1"/>
  <c r="B515" i="1"/>
  <c r="C515" i="1"/>
  <c r="E515" i="1"/>
  <c r="F515" i="1"/>
  <c r="H515" i="1"/>
  <c r="I515" i="1"/>
  <c r="J515" i="1"/>
  <c r="K515" i="1"/>
  <c r="L515" i="1"/>
  <c r="M515" i="1"/>
  <c r="D516" i="1"/>
  <c r="G516" i="1"/>
  <c r="B516" i="1"/>
  <c r="C516" i="1"/>
  <c r="E516" i="1"/>
  <c r="F516" i="1"/>
  <c r="H516" i="1"/>
  <c r="I516" i="1"/>
  <c r="J516" i="1"/>
  <c r="K516" i="1"/>
  <c r="L516" i="1"/>
  <c r="M516" i="1"/>
  <c r="G517" i="1"/>
  <c r="D517" i="1"/>
  <c r="B517" i="1"/>
  <c r="C517" i="1"/>
  <c r="E517" i="1"/>
  <c r="F517" i="1"/>
  <c r="H517" i="1"/>
  <c r="I517" i="1"/>
  <c r="J517" i="1"/>
  <c r="K517" i="1"/>
  <c r="L517" i="1"/>
  <c r="M517" i="1"/>
  <c r="D518" i="1"/>
  <c r="G518" i="1"/>
  <c r="B518" i="1"/>
  <c r="C518" i="1"/>
  <c r="E518" i="1"/>
  <c r="F518" i="1"/>
  <c r="H518" i="1"/>
  <c r="I518" i="1"/>
  <c r="J518" i="1"/>
  <c r="K518" i="1"/>
  <c r="L518" i="1"/>
  <c r="M518" i="1"/>
  <c r="G519" i="1"/>
  <c r="D519" i="1"/>
  <c r="B519" i="1"/>
  <c r="C519" i="1"/>
  <c r="E519" i="1"/>
  <c r="F519" i="1"/>
  <c r="H519" i="1"/>
  <c r="I519" i="1"/>
  <c r="J519" i="1"/>
  <c r="K519" i="1"/>
  <c r="L519" i="1"/>
  <c r="M519" i="1"/>
  <c r="D520" i="1"/>
  <c r="G520" i="1"/>
  <c r="B520" i="1"/>
  <c r="E520" i="1"/>
  <c r="F520" i="1"/>
  <c r="H520" i="1"/>
  <c r="I520" i="1"/>
  <c r="C520" i="1"/>
  <c r="J520" i="1"/>
  <c r="K520" i="1"/>
  <c r="L520" i="1"/>
  <c r="M520" i="1"/>
  <c r="G521" i="1"/>
  <c r="D521" i="1"/>
  <c r="B521" i="1"/>
  <c r="C521" i="1"/>
  <c r="E521" i="1"/>
  <c r="F521" i="1"/>
  <c r="H521" i="1"/>
  <c r="I521" i="1"/>
  <c r="J521" i="1"/>
  <c r="K521" i="1"/>
  <c r="L521" i="1"/>
  <c r="M521" i="1"/>
  <c r="G522" i="1"/>
  <c r="B522" i="1"/>
  <c r="D522" i="1"/>
  <c r="E522" i="1"/>
  <c r="F522" i="1"/>
  <c r="H522" i="1"/>
  <c r="C522" i="1"/>
  <c r="I522" i="1"/>
  <c r="J522" i="1"/>
  <c r="K522" i="1"/>
  <c r="L522" i="1"/>
  <c r="M522" i="1"/>
  <c r="D523" i="1"/>
  <c r="G523" i="1"/>
  <c r="B523" i="1"/>
  <c r="E523" i="1"/>
  <c r="F523" i="1"/>
  <c r="H523" i="1"/>
  <c r="C523" i="1"/>
  <c r="I523" i="1"/>
  <c r="J523" i="1"/>
  <c r="K523" i="1"/>
  <c r="L523" i="1"/>
  <c r="M523" i="1"/>
  <c r="G524" i="1"/>
  <c r="B524" i="1"/>
  <c r="D524" i="1"/>
  <c r="C524" i="1"/>
  <c r="E524" i="1"/>
  <c r="F524" i="1"/>
  <c r="H524" i="1"/>
  <c r="I524" i="1"/>
  <c r="J524" i="1"/>
  <c r="K524" i="1"/>
  <c r="L524" i="1"/>
  <c r="M524" i="1"/>
  <c r="G525" i="1"/>
  <c r="B525" i="1"/>
  <c r="D525" i="1"/>
  <c r="C525" i="1"/>
  <c r="E525" i="1"/>
  <c r="F525" i="1"/>
  <c r="H525" i="1"/>
  <c r="I525" i="1"/>
  <c r="J525" i="1"/>
  <c r="K525" i="1"/>
  <c r="L525" i="1"/>
  <c r="M525" i="1"/>
  <c r="B526" i="1"/>
  <c r="G526" i="1"/>
  <c r="D526" i="1"/>
  <c r="E526" i="1"/>
  <c r="F526" i="1"/>
  <c r="H526" i="1"/>
  <c r="I526" i="1"/>
  <c r="C526" i="1"/>
  <c r="J526" i="1"/>
  <c r="K526" i="1"/>
  <c r="L526" i="1"/>
  <c r="M526" i="1"/>
  <c r="D527" i="1"/>
  <c r="G527" i="1"/>
  <c r="B527" i="1"/>
  <c r="C527" i="1"/>
  <c r="E527" i="1"/>
  <c r="F527" i="1"/>
  <c r="H527" i="1"/>
  <c r="I527" i="1"/>
  <c r="J527" i="1"/>
  <c r="K527" i="1"/>
  <c r="L527" i="1"/>
  <c r="M527" i="1"/>
  <c r="B528" i="1"/>
  <c r="G528" i="1"/>
  <c r="D528" i="1"/>
  <c r="E528" i="1"/>
  <c r="F528" i="1"/>
  <c r="H528" i="1"/>
  <c r="I528" i="1"/>
  <c r="C528" i="1"/>
  <c r="J528" i="1"/>
  <c r="K528" i="1"/>
  <c r="L528" i="1"/>
  <c r="M528" i="1"/>
  <c r="G529" i="1"/>
  <c r="D529" i="1"/>
  <c r="B529" i="1"/>
  <c r="C529" i="1"/>
  <c r="E529" i="1"/>
  <c r="F529" i="1"/>
  <c r="H529" i="1"/>
  <c r="I529" i="1"/>
  <c r="J529" i="1"/>
  <c r="K529" i="1"/>
  <c r="L529" i="1"/>
  <c r="M529" i="1"/>
  <c r="G530" i="1"/>
  <c r="B530" i="1"/>
  <c r="D530" i="1"/>
  <c r="C530" i="1"/>
  <c r="E530" i="1"/>
  <c r="F530" i="1"/>
  <c r="H530" i="1"/>
  <c r="I530" i="1"/>
  <c r="J530" i="1"/>
  <c r="K530" i="1"/>
  <c r="L530" i="1"/>
  <c r="M530" i="1"/>
  <c r="G531" i="1"/>
  <c r="D531" i="1"/>
  <c r="B531" i="1"/>
  <c r="C531" i="1"/>
  <c r="E531" i="1"/>
  <c r="F531" i="1"/>
  <c r="H531" i="1"/>
  <c r="I531" i="1"/>
  <c r="J531" i="1"/>
  <c r="K531" i="1"/>
  <c r="L531" i="1"/>
  <c r="M531" i="1"/>
  <c r="G532" i="1"/>
  <c r="D532" i="1"/>
  <c r="B532" i="1"/>
  <c r="C532" i="1"/>
  <c r="E532" i="1"/>
  <c r="F532" i="1"/>
  <c r="H532" i="1"/>
  <c r="I532" i="1"/>
  <c r="J532" i="1"/>
  <c r="K532" i="1"/>
  <c r="L532" i="1"/>
  <c r="M532" i="1"/>
  <c r="B533" i="1"/>
  <c r="G533" i="1"/>
  <c r="D533" i="1"/>
  <c r="C533" i="1"/>
  <c r="E533" i="1"/>
  <c r="F533" i="1"/>
  <c r="H533" i="1"/>
  <c r="I533" i="1"/>
  <c r="J533" i="1"/>
  <c r="K533" i="1"/>
  <c r="L533" i="1"/>
  <c r="M533" i="1"/>
  <c r="B534" i="1"/>
  <c r="G534" i="1"/>
  <c r="D534" i="1"/>
  <c r="C534" i="1"/>
  <c r="E534" i="1"/>
  <c r="F534" i="1"/>
  <c r="H534" i="1"/>
  <c r="I534" i="1"/>
  <c r="J534" i="1"/>
  <c r="K534" i="1"/>
  <c r="L534" i="1"/>
  <c r="M534" i="1"/>
  <c r="B535" i="1"/>
  <c r="G535" i="1"/>
  <c r="D535" i="1"/>
  <c r="C535" i="1"/>
  <c r="E535" i="1"/>
  <c r="F535" i="1"/>
  <c r="H535" i="1"/>
  <c r="I535" i="1"/>
  <c r="J535" i="1"/>
  <c r="K535" i="1"/>
  <c r="L535" i="1"/>
  <c r="M535" i="1"/>
  <c r="G536" i="1"/>
  <c r="D536" i="1"/>
  <c r="B536" i="1"/>
  <c r="E536" i="1"/>
  <c r="F536" i="1"/>
  <c r="H536" i="1"/>
  <c r="C536" i="1"/>
  <c r="I536" i="1"/>
  <c r="J536" i="1"/>
  <c r="K536" i="1"/>
  <c r="L536" i="1"/>
  <c r="M536" i="1"/>
  <c r="G537" i="1"/>
  <c r="B537" i="1"/>
  <c r="D537" i="1"/>
  <c r="C537" i="1"/>
  <c r="E537" i="1"/>
  <c r="F537" i="1"/>
  <c r="H537" i="1"/>
  <c r="I537" i="1"/>
  <c r="J537" i="1"/>
  <c r="K537" i="1"/>
  <c r="L537" i="1"/>
  <c r="M537" i="1"/>
  <c r="B538" i="1"/>
  <c r="G538" i="1"/>
  <c r="D538" i="1"/>
  <c r="E538" i="1"/>
  <c r="F538" i="1"/>
  <c r="H538" i="1"/>
  <c r="I538" i="1"/>
  <c r="C538" i="1"/>
  <c r="J538" i="1"/>
  <c r="K538" i="1"/>
  <c r="L538" i="1"/>
  <c r="M538" i="1"/>
  <c r="B539" i="1"/>
  <c r="G539" i="1"/>
  <c r="D539" i="1"/>
  <c r="E539" i="1"/>
  <c r="F539" i="1"/>
  <c r="H539" i="1"/>
  <c r="I539" i="1"/>
  <c r="C539" i="1"/>
  <c r="J539" i="1"/>
  <c r="K539" i="1"/>
  <c r="L539" i="1"/>
  <c r="M539" i="1"/>
  <c r="B540" i="1"/>
  <c r="G540" i="1"/>
  <c r="D540" i="1"/>
  <c r="C540" i="1"/>
  <c r="E540" i="1"/>
  <c r="F540" i="1"/>
  <c r="H540" i="1"/>
  <c r="I540" i="1"/>
  <c r="J540" i="1"/>
  <c r="K540" i="1"/>
  <c r="L540" i="1"/>
  <c r="M540" i="1"/>
  <c r="B541" i="1"/>
  <c r="G541" i="1"/>
  <c r="D541" i="1"/>
  <c r="C541" i="1"/>
  <c r="E541" i="1"/>
  <c r="F541" i="1"/>
  <c r="H541" i="1"/>
  <c r="I541" i="1"/>
  <c r="J541" i="1"/>
  <c r="K541" i="1"/>
  <c r="L541" i="1"/>
  <c r="M541" i="1"/>
  <c r="G542" i="1"/>
  <c r="D542" i="1"/>
  <c r="B542" i="1"/>
  <c r="E542" i="1"/>
  <c r="F542" i="1"/>
  <c r="H542" i="1"/>
  <c r="C542" i="1"/>
  <c r="I542" i="1"/>
  <c r="J542" i="1"/>
  <c r="K542" i="1"/>
  <c r="L542" i="1"/>
  <c r="M542" i="1"/>
  <c r="G543" i="1"/>
  <c r="B543" i="1"/>
  <c r="D543" i="1"/>
  <c r="C543" i="1"/>
  <c r="E543" i="1"/>
  <c r="F543" i="1"/>
  <c r="H543" i="1"/>
  <c r="I543" i="1"/>
  <c r="J543" i="1"/>
  <c r="K543" i="1"/>
  <c r="L543" i="1"/>
  <c r="M543" i="1"/>
  <c r="D544" i="1"/>
  <c r="G544" i="1"/>
  <c r="B544" i="1"/>
  <c r="C544" i="1"/>
  <c r="E544" i="1"/>
  <c r="F544" i="1"/>
  <c r="H544" i="1"/>
  <c r="I544" i="1"/>
  <c r="J544" i="1"/>
  <c r="K544" i="1"/>
  <c r="L544" i="1"/>
  <c r="M544" i="1"/>
  <c r="D545" i="1"/>
  <c r="G545" i="1"/>
  <c r="B545" i="1"/>
  <c r="C545" i="1"/>
  <c r="E545" i="1"/>
  <c r="F545" i="1"/>
  <c r="H545" i="1"/>
  <c r="I545" i="1"/>
  <c r="J545" i="1"/>
  <c r="K545" i="1"/>
  <c r="L545" i="1"/>
  <c r="M545" i="1"/>
  <c r="D546" i="1"/>
  <c r="G546" i="1"/>
  <c r="B546" i="1"/>
  <c r="E546" i="1"/>
  <c r="F546" i="1"/>
  <c r="H546" i="1"/>
  <c r="I546" i="1"/>
  <c r="C546" i="1"/>
  <c r="J546" i="1"/>
  <c r="K546" i="1"/>
  <c r="L546" i="1"/>
  <c r="M546" i="1"/>
  <c r="G547" i="1"/>
  <c r="B547" i="1"/>
  <c r="D547" i="1"/>
  <c r="C547" i="1"/>
  <c r="E547" i="1"/>
  <c r="F547" i="1"/>
  <c r="H547" i="1"/>
  <c r="I547" i="1"/>
  <c r="J547" i="1"/>
  <c r="K547" i="1"/>
  <c r="L547" i="1"/>
  <c r="M547" i="1"/>
  <c r="D548" i="1"/>
  <c r="G548" i="1"/>
  <c r="B548" i="1"/>
  <c r="E548" i="1"/>
  <c r="F548" i="1"/>
  <c r="H548" i="1"/>
  <c r="I548" i="1"/>
  <c r="C548" i="1"/>
  <c r="J548" i="1"/>
  <c r="K548" i="1"/>
  <c r="L548" i="1"/>
  <c r="M548" i="1"/>
  <c r="B549" i="1"/>
  <c r="G549" i="1"/>
  <c r="D549" i="1"/>
  <c r="C549" i="1"/>
  <c r="E549" i="1"/>
  <c r="F549" i="1"/>
  <c r="H549" i="1"/>
  <c r="I549" i="1"/>
  <c r="J549" i="1"/>
  <c r="K549" i="1"/>
  <c r="L549" i="1"/>
  <c r="M549" i="1"/>
  <c r="D550" i="1"/>
  <c r="G550" i="1"/>
  <c r="B550" i="1"/>
  <c r="C550" i="1"/>
  <c r="E550" i="1"/>
  <c r="F550" i="1"/>
  <c r="H550" i="1"/>
  <c r="I550" i="1"/>
  <c r="J550" i="1"/>
  <c r="K550" i="1"/>
  <c r="L550" i="1"/>
  <c r="M550" i="1"/>
  <c r="G551" i="1"/>
  <c r="B551" i="1"/>
  <c r="D551" i="1"/>
  <c r="C551" i="1"/>
  <c r="E551" i="1"/>
  <c r="F551" i="1"/>
  <c r="H551" i="1"/>
  <c r="I551" i="1"/>
  <c r="J551" i="1"/>
  <c r="K551" i="1"/>
  <c r="L551" i="1"/>
  <c r="M551" i="1"/>
  <c r="G552" i="1"/>
  <c r="D552" i="1"/>
  <c r="B552" i="1"/>
  <c r="E552" i="1"/>
  <c r="F552" i="1"/>
  <c r="H552" i="1"/>
  <c r="C552" i="1"/>
  <c r="I552" i="1"/>
  <c r="J552" i="1"/>
  <c r="K552" i="1"/>
  <c r="L552" i="1"/>
  <c r="M552" i="1"/>
  <c r="G553" i="1"/>
  <c r="D553" i="1"/>
  <c r="B553" i="1"/>
  <c r="C553" i="1"/>
  <c r="E553" i="1"/>
  <c r="F553" i="1"/>
  <c r="H553" i="1"/>
  <c r="I553" i="1"/>
  <c r="J553" i="1"/>
  <c r="K553" i="1"/>
  <c r="L553" i="1"/>
  <c r="M553" i="1"/>
  <c r="G554" i="1"/>
  <c r="D554" i="1"/>
  <c r="B554" i="1"/>
  <c r="E554" i="1"/>
  <c r="F554" i="1"/>
  <c r="H554" i="1"/>
  <c r="C554" i="1"/>
  <c r="I554" i="1"/>
  <c r="J554" i="1"/>
  <c r="K554" i="1"/>
  <c r="L554" i="1"/>
  <c r="M554" i="1"/>
  <c r="D555" i="1"/>
  <c r="G555" i="1"/>
  <c r="B555" i="1"/>
  <c r="E555" i="1"/>
  <c r="F555" i="1"/>
  <c r="H555" i="1"/>
  <c r="I555" i="1"/>
  <c r="C555" i="1"/>
  <c r="J555" i="1"/>
  <c r="K555" i="1"/>
  <c r="L555" i="1"/>
  <c r="M555" i="1"/>
  <c r="G556" i="1"/>
  <c r="D556" i="1"/>
  <c r="B556" i="1"/>
  <c r="C556" i="1"/>
  <c r="E556" i="1"/>
  <c r="F556" i="1"/>
  <c r="H556" i="1"/>
  <c r="I556" i="1"/>
  <c r="J556" i="1"/>
  <c r="K556" i="1"/>
  <c r="L556" i="1"/>
  <c r="M556" i="1"/>
  <c r="G557" i="1"/>
  <c r="D557" i="1"/>
  <c r="B557" i="1"/>
  <c r="C557" i="1"/>
  <c r="E557" i="1"/>
  <c r="F557" i="1"/>
  <c r="H557" i="1"/>
  <c r="I557" i="1"/>
  <c r="J557" i="1"/>
  <c r="K557" i="1"/>
  <c r="L557" i="1"/>
  <c r="M557" i="1"/>
  <c r="G558" i="1"/>
  <c r="D558" i="1"/>
  <c r="B558" i="1"/>
  <c r="E558" i="1"/>
  <c r="F558" i="1"/>
  <c r="H558" i="1"/>
  <c r="C558" i="1"/>
  <c r="I558" i="1"/>
  <c r="J558" i="1"/>
  <c r="K558" i="1"/>
  <c r="L558" i="1"/>
  <c r="M558" i="1"/>
  <c r="B559" i="1"/>
  <c r="G559" i="1"/>
  <c r="D559" i="1"/>
  <c r="C559" i="1"/>
  <c r="E559" i="1"/>
  <c r="F559" i="1"/>
  <c r="H559" i="1"/>
  <c r="I559" i="1"/>
  <c r="J559" i="1"/>
  <c r="K559" i="1"/>
  <c r="L559" i="1"/>
  <c r="M559" i="1"/>
  <c r="D560" i="1"/>
  <c r="G560" i="1"/>
  <c r="B560" i="1"/>
  <c r="E560" i="1"/>
  <c r="F560" i="1"/>
  <c r="H560" i="1"/>
  <c r="I560" i="1"/>
  <c r="C560" i="1"/>
  <c r="J560" i="1"/>
  <c r="K560" i="1"/>
  <c r="L560" i="1"/>
  <c r="M560" i="1"/>
  <c r="B561" i="1"/>
  <c r="G561" i="1"/>
  <c r="D561" i="1"/>
  <c r="C561" i="1"/>
  <c r="E561" i="1"/>
  <c r="F561" i="1"/>
  <c r="H561" i="1"/>
  <c r="I561" i="1"/>
  <c r="J561" i="1"/>
  <c r="K561" i="1"/>
  <c r="L561" i="1"/>
  <c r="M561" i="1"/>
  <c r="G562" i="1"/>
  <c r="B562" i="1"/>
  <c r="D562" i="1"/>
  <c r="C562" i="1"/>
  <c r="E562" i="1"/>
  <c r="F562" i="1"/>
  <c r="H562" i="1"/>
  <c r="I562" i="1"/>
  <c r="J562" i="1"/>
  <c r="K562" i="1"/>
  <c r="L562" i="1"/>
  <c r="M562" i="1"/>
  <c r="D563" i="1"/>
  <c r="G563" i="1"/>
  <c r="B563" i="1"/>
  <c r="E563" i="1"/>
  <c r="F563" i="1"/>
  <c r="H563" i="1"/>
  <c r="C563" i="1"/>
  <c r="I563" i="1"/>
  <c r="J563" i="1"/>
  <c r="K563" i="1"/>
  <c r="L563" i="1"/>
  <c r="M563" i="1"/>
  <c r="B564" i="1"/>
  <c r="G564" i="1"/>
  <c r="D564" i="1"/>
  <c r="C564" i="1"/>
  <c r="E564" i="1"/>
  <c r="F564" i="1"/>
  <c r="H564" i="1"/>
  <c r="I564" i="1"/>
  <c r="J564" i="1"/>
  <c r="K564" i="1"/>
  <c r="L564" i="1"/>
  <c r="M564" i="1"/>
  <c r="G565" i="1"/>
  <c r="D565" i="1"/>
  <c r="B565" i="1"/>
  <c r="C565" i="1"/>
  <c r="E565" i="1"/>
  <c r="F565" i="1"/>
  <c r="H565" i="1"/>
  <c r="I565" i="1"/>
  <c r="J565" i="1"/>
  <c r="K565" i="1"/>
  <c r="L565" i="1"/>
  <c r="M565" i="1"/>
  <c r="G566" i="1"/>
  <c r="B566" i="1"/>
  <c r="D566" i="1"/>
  <c r="E566" i="1"/>
  <c r="F566" i="1"/>
  <c r="H566" i="1"/>
  <c r="C566" i="1"/>
  <c r="I566" i="1"/>
  <c r="J566" i="1"/>
  <c r="K566" i="1"/>
  <c r="L566" i="1"/>
  <c r="M566" i="1"/>
  <c r="D567" i="1"/>
  <c r="G567" i="1"/>
  <c r="B567" i="1"/>
  <c r="E567" i="1"/>
  <c r="F567" i="1"/>
  <c r="H567" i="1"/>
  <c r="C567" i="1"/>
  <c r="I567" i="1"/>
  <c r="J567" i="1"/>
  <c r="K567" i="1"/>
  <c r="L567" i="1"/>
  <c r="M567" i="1"/>
  <c r="B568" i="1"/>
  <c r="G568" i="1"/>
  <c r="D568" i="1"/>
  <c r="E568" i="1"/>
  <c r="F568" i="1"/>
  <c r="H568" i="1"/>
  <c r="I568" i="1"/>
  <c r="C568" i="1"/>
  <c r="J568" i="1"/>
  <c r="K568" i="1"/>
  <c r="L568" i="1"/>
  <c r="M568" i="1"/>
  <c r="G569" i="1"/>
  <c r="B569" i="1"/>
  <c r="D569" i="1"/>
  <c r="E569" i="1"/>
  <c r="F569" i="1"/>
  <c r="H569" i="1"/>
  <c r="C569" i="1"/>
  <c r="I569" i="1"/>
  <c r="J569" i="1"/>
  <c r="K569" i="1"/>
  <c r="L569" i="1"/>
  <c r="M569" i="1"/>
  <c r="G570" i="1"/>
  <c r="B570" i="1"/>
  <c r="D570" i="1"/>
  <c r="C570" i="1"/>
  <c r="E570" i="1"/>
  <c r="F570" i="1"/>
  <c r="H570" i="1"/>
  <c r="I570" i="1"/>
  <c r="J570" i="1"/>
  <c r="K570" i="1"/>
  <c r="L570" i="1"/>
  <c r="M570" i="1"/>
  <c r="G571" i="1"/>
  <c r="B571" i="1"/>
  <c r="D571" i="1"/>
  <c r="C571" i="1"/>
  <c r="E571" i="1"/>
  <c r="F571" i="1"/>
  <c r="H571" i="1"/>
  <c r="I571" i="1"/>
  <c r="J571" i="1"/>
  <c r="K571" i="1"/>
  <c r="L571" i="1"/>
  <c r="M571" i="1"/>
  <c r="G572" i="1"/>
  <c r="D572" i="1"/>
  <c r="B572" i="1"/>
  <c r="E572" i="1"/>
  <c r="F572" i="1"/>
  <c r="H572" i="1"/>
  <c r="C572" i="1"/>
  <c r="I572" i="1"/>
  <c r="J572" i="1"/>
  <c r="K572" i="1"/>
  <c r="L572" i="1"/>
  <c r="M572" i="1"/>
  <c r="G573" i="1"/>
  <c r="D573" i="1"/>
  <c r="B573" i="1"/>
  <c r="C573" i="1"/>
  <c r="E573" i="1"/>
  <c r="F573" i="1"/>
  <c r="H573" i="1"/>
  <c r="I573" i="1"/>
  <c r="J573" i="1"/>
  <c r="K573" i="1"/>
  <c r="L573" i="1"/>
  <c r="M573" i="1"/>
  <c r="G574" i="1"/>
  <c r="D574" i="1"/>
  <c r="B574" i="1"/>
  <c r="C574" i="1"/>
  <c r="E574" i="1"/>
  <c r="F574" i="1"/>
  <c r="H574" i="1"/>
  <c r="I574" i="1"/>
  <c r="J574" i="1"/>
  <c r="K574" i="1"/>
  <c r="L574" i="1"/>
  <c r="M574" i="1"/>
  <c r="G575" i="1"/>
  <c r="B575" i="1"/>
  <c r="D575" i="1"/>
  <c r="E575" i="1"/>
  <c r="F575" i="1"/>
  <c r="H575" i="1"/>
  <c r="C575" i="1"/>
  <c r="I575" i="1"/>
  <c r="J575" i="1"/>
  <c r="K575" i="1"/>
  <c r="L575" i="1"/>
  <c r="M575" i="1"/>
  <c r="G576" i="1"/>
  <c r="D576" i="1"/>
  <c r="B576" i="1"/>
  <c r="E576" i="1"/>
  <c r="F576" i="1"/>
  <c r="H576" i="1"/>
  <c r="C576" i="1"/>
  <c r="I576" i="1"/>
  <c r="J576" i="1"/>
  <c r="K576" i="1"/>
  <c r="L576" i="1"/>
  <c r="M576" i="1"/>
  <c r="G577" i="1"/>
  <c r="B577" i="1"/>
  <c r="D577" i="1"/>
  <c r="E577" i="1"/>
  <c r="F577" i="1"/>
  <c r="H577" i="1"/>
  <c r="C577" i="1"/>
  <c r="I577" i="1"/>
  <c r="J577" i="1"/>
  <c r="K577" i="1"/>
  <c r="L577" i="1"/>
  <c r="M577" i="1"/>
  <c r="D578" i="1"/>
  <c r="G578" i="1"/>
  <c r="B578" i="1"/>
  <c r="E578" i="1"/>
  <c r="F578" i="1"/>
  <c r="H578" i="1"/>
  <c r="I578" i="1"/>
  <c r="C578" i="1"/>
  <c r="J578" i="1"/>
  <c r="K578" i="1"/>
  <c r="L578" i="1"/>
  <c r="M578" i="1"/>
  <c r="B579" i="1"/>
  <c r="G579" i="1"/>
  <c r="D579" i="1"/>
  <c r="E579" i="1"/>
  <c r="F579" i="1"/>
  <c r="H579" i="1"/>
  <c r="I579" i="1"/>
  <c r="C579" i="1"/>
  <c r="J579" i="1"/>
  <c r="K579" i="1"/>
  <c r="L579" i="1"/>
  <c r="M579" i="1"/>
  <c r="G580" i="1"/>
  <c r="B580" i="1"/>
  <c r="D580" i="1"/>
  <c r="E580" i="1"/>
  <c r="F580" i="1"/>
  <c r="H580" i="1"/>
  <c r="C580" i="1"/>
  <c r="I580" i="1"/>
  <c r="J580" i="1"/>
  <c r="K580" i="1"/>
  <c r="L580" i="1"/>
  <c r="M580" i="1"/>
  <c r="D581" i="1"/>
  <c r="G581" i="1"/>
  <c r="B581" i="1"/>
  <c r="C581" i="1"/>
  <c r="E581" i="1"/>
  <c r="F581" i="1"/>
  <c r="H581" i="1"/>
  <c r="I581" i="1"/>
  <c r="J581" i="1"/>
  <c r="K581" i="1"/>
  <c r="L581" i="1"/>
  <c r="M581" i="1"/>
  <c r="G582" i="1"/>
  <c r="D582" i="1"/>
  <c r="B582" i="1"/>
  <c r="E582" i="1"/>
  <c r="F582" i="1"/>
  <c r="H582" i="1"/>
  <c r="C582" i="1"/>
  <c r="I582" i="1"/>
  <c r="J582" i="1"/>
  <c r="K582" i="1"/>
  <c r="L582" i="1"/>
  <c r="M582" i="1"/>
  <c r="G583" i="1"/>
  <c r="D583" i="1"/>
  <c r="B583" i="1"/>
  <c r="E583" i="1"/>
  <c r="F583" i="1"/>
  <c r="H583" i="1"/>
  <c r="C583" i="1"/>
  <c r="I583" i="1"/>
  <c r="J583" i="1"/>
  <c r="K583" i="1"/>
  <c r="L583" i="1"/>
  <c r="M583" i="1"/>
  <c r="D584" i="1"/>
  <c r="G584" i="1"/>
  <c r="B584" i="1"/>
  <c r="E584" i="1"/>
  <c r="F584" i="1"/>
  <c r="H584" i="1"/>
  <c r="I584" i="1"/>
  <c r="C584" i="1"/>
  <c r="J584" i="1"/>
  <c r="K584" i="1"/>
  <c r="L584" i="1"/>
  <c r="M584" i="1"/>
  <c r="G585" i="1"/>
  <c r="D585" i="1"/>
  <c r="B585" i="1"/>
  <c r="C585" i="1"/>
  <c r="E585" i="1"/>
  <c r="F585" i="1"/>
  <c r="H585" i="1"/>
  <c r="I585" i="1"/>
  <c r="J585" i="1"/>
  <c r="K585" i="1"/>
  <c r="L585" i="1"/>
  <c r="M585" i="1"/>
  <c r="B586" i="1"/>
  <c r="G586" i="1"/>
  <c r="D586" i="1"/>
  <c r="C586" i="1"/>
  <c r="E586" i="1"/>
  <c r="F586" i="1"/>
  <c r="H586" i="1"/>
  <c r="I586" i="1"/>
  <c r="J586" i="1"/>
  <c r="K586" i="1"/>
  <c r="L586" i="1"/>
  <c r="M586" i="1"/>
  <c r="G587" i="1"/>
  <c r="D587" i="1"/>
  <c r="B587" i="1"/>
  <c r="C587" i="1"/>
  <c r="E587" i="1"/>
  <c r="F587" i="1"/>
  <c r="H587" i="1"/>
  <c r="I587" i="1"/>
  <c r="J587" i="1"/>
  <c r="K587" i="1"/>
  <c r="L587" i="1"/>
  <c r="M587" i="1"/>
  <c r="D588" i="1"/>
  <c r="G588" i="1"/>
  <c r="B588" i="1"/>
  <c r="E588" i="1"/>
  <c r="F588" i="1"/>
  <c r="H588" i="1"/>
  <c r="I588" i="1"/>
  <c r="C588" i="1"/>
  <c r="J588" i="1"/>
  <c r="K588" i="1"/>
  <c r="L588" i="1"/>
  <c r="M588" i="1"/>
  <c r="G589" i="1"/>
  <c r="B589" i="1"/>
  <c r="D589" i="1"/>
  <c r="E589" i="1"/>
  <c r="F589" i="1"/>
  <c r="H589" i="1"/>
  <c r="C589" i="1"/>
  <c r="I589" i="1"/>
  <c r="J589" i="1"/>
  <c r="K589" i="1"/>
  <c r="L589" i="1"/>
  <c r="M589" i="1"/>
  <c r="G590" i="1"/>
  <c r="D590" i="1"/>
  <c r="B590" i="1"/>
  <c r="C590" i="1"/>
  <c r="E590" i="1"/>
  <c r="F590" i="1"/>
  <c r="H590" i="1"/>
  <c r="I590" i="1"/>
  <c r="J590" i="1"/>
  <c r="K590" i="1"/>
  <c r="L590" i="1"/>
  <c r="M590" i="1"/>
  <c r="G591" i="1"/>
  <c r="D591" i="1"/>
  <c r="B591" i="1"/>
  <c r="E591" i="1"/>
  <c r="F591" i="1"/>
  <c r="H591" i="1"/>
  <c r="C591" i="1"/>
  <c r="I591" i="1"/>
  <c r="J591" i="1"/>
  <c r="K591" i="1"/>
  <c r="L591" i="1"/>
  <c r="M591" i="1"/>
  <c r="G592" i="1"/>
  <c r="B592" i="1"/>
  <c r="D592" i="1"/>
  <c r="C592" i="1"/>
  <c r="E592" i="1"/>
  <c r="F592" i="1"/>
  <c r="H592" i="1"/>
  <c r="I592" i="1"/>
  <c r="J592" i="1"/>
  <c r="K592" i="1"/>
  <c r="L592" i="1"/>
  <c r="M592" i="1"/>
  <c r="D593" i="1"/>
  <c r="G593" i="1"/>
  <c r="B593" i="1"/>
  <c r="C593" i="1"/>
  <c r="E593" i="1"/>
  <c r="F593" i="1"/>
  <c r="H593" i="1"/>
  <c r="I593" i="1"/>
  <c r="J593" i="1"/>
  <c r="K593" i="1"/>
  <c r="L593" i="1"/>
  <c r="M593" i="1"/>
  <c r="G594" i="1"/>
  <c r="B594" i="1"/>
  <c r="D594" i="1"/>
  <c r="C594" i="1"/>
  <c r="E594" i="1"/>
  <c r="F594" i="1"/>
  <c r="H594" i="1"/>
  <c r="I594" i="1"/>
  <c r="J594" i="1"/>
  <c r="K594" i="1"/>
  <c r="L594" i="1"/>
  <c r="M594" i="1"/>
  <c r="B595" i="1"/>
  <c r="G595" i="1"/>
  <c r="D595" i="1"/>
  <c r="E595" i="1"/>
  <c r="F595" i="1"/>
  <c r="H595" i="1"/>
  <c r="I595" i="1"/>
  <c r="C595" i="1"/>
  <c r="J595" i="1"/>
  <c r="K595" i="1"/>
  <c r="L595" i="1"/>
  <c r="M595" i="1"/>
  <c r="D596" i="1"/>
  <c r="G596" i="1"/>
  <c r="B596" i="1"/>
  <c r="E596" i="1"/>
  <c r="F596" i="1"/>
  <c r="H596" i="1"/>
  <c r="I596" i="1"/>
  <c r="C596" i="1"/>
  <c r="J596" i="1"/>
  <c r="K596" i="1"/>
  <c r="L596" i="1"/>
  <c r="M596" i="1"/>
  <c r="D597" i="1"/>
  <c r="G597" i="1"/>
  <c r="B597" i="1"/>
  <c r="E597" i="1"/>
  <c r="F597" i="1"/>
  <c r="H597" i="1"/>
  <c r="I597" i="1"/>
  <c r="C597" i="1"/>
  <c r="J597" i="1"/>
  <c r="K597" i="1"/>
  <c r="L597" i="1"/>
  <c r="M597" i="1"/>
  <c r="G598" i="1"/>
  <c r="D598" i="1"/>
  <c r="B598" i="1"/>
  <c r="E598" i="1"/>
  <c r="F598" i="1"/>
  <c r="H598" i="1"/>
  <c r="C598" i="1"/>
  <c r="I598" i="1"/>
  <c r="J598" i="1"/>
  <c r="K598" i="1"/>
  <c r="L598" i="1"/>
  <c r="M598" i="1"/>
  <c r="D599" i="1"/>
  <c r="G599" i="1"/>
  <c r="B599" i="1"/>
  <c r="C599" i="1"/>
  <c r="E599" i="1"/>
  <c r="F599" i="1"/>
  <c r="H599" i="1"/>
  <c r="I599" i="1"/>
  <c r="J599" i="1"/>
  <c r="K599" i="1"/>
  <c r="L599" i="1"/>
  <c r="M599" i="1"/>
  <c r="G600" i="1"/>
  <c r="D600" i="1"/>
  <c r="B600" i="1"/>
  <c r="E600" i="1"/>
  <c r="F600" i="1"/>
  <c r="H600" i="1"/>
  <c r="C600" i="1"/>
  <c r="I600" i="1"/>
  <c r="J600" i="1"/>
  <c r="K600" i="1"/>
  <c r="L600" i="1"/>
  <c r="M600" i="1"/>
  <c r="G601" i="1"/>
  <c r="B601" i="1"/>
  <c r="D601" i="1"/>
  <c r="E601" i="1"/>
  <c r="F601" i="1"/>
  <c r="H601" i="1"/>
  <c r="C601" i="1"/>
  <c r="I601" i="1"/>
  <c r="J601" i="1"/>
  <c r="K601" i="1"/>
  <c r="L601" i="1"/>
  <c r="M601" i="1"/>
  <c r="D602" i="1"/>
  <c r="G602" i="1"/>
  <c r="B602" i="1"/>
  <c r="E602" i="1"/>
  <c r="F602" i="1"/>
  <c r="H602" i="1"/>
  <c r="I602" i="1"/>
  <c r="C602" i="1"/>
  <c r="J602" i="1"/>
  <c r="K602" i="1"/>
  <c r="L602" i="1"/>
  <c r="M602" i="1"/>
  <c r="G603" i="1"/>
  <c r="D603" i="1"/>
  <c r="B603" i="1"/>
  <c r="C603" i="1"/>
  <c r="E603" i="1"/>
  <c r="F603" i="1"/>
  <c r="H603" i="1"/>
  <c r="I603" i="1"/>
  <c r="J603" i="1"/>
  <c r="K603" i="1"/>
  <c r="L603" i="1"/>
  <c r="M603" i="1"/>
  <c r="D604" i="1"/>
  <c r="G604" i="1"/>
  <c r="B604" i="1"/>
  <c r="E604" i="1"/>
  <c r="F604" i="1"/>
  <c r="H604" i="1"/>
  <c r="I604" i="1"/>
  <c r="C604" i="1"/>
  <c r="J604" i="1"/>
  <c r="K604" i="1"/>
  <c r="L604" i="1"/>
  <c r="M604" i="1"/>
  <c r="D605" i="1"/>
  <c r="G605" i="1"/>
  <c r="B605" i="1"/>
  <c r="C605" i="1"/>
  <c r="E605" i="1"/>
  <c r="F605" i="1"/>
  <c r="H605" i="1"/>
  <c r="I605" i="1"/>
  <c r="J605" i="1"/>
  <c r="K605" i="1"/>
  <c r="L605" i="1"/>
  <c r="M605" i="1"/>
  <c r="D606" i="1"/>
  <c r="G606" i="1"/>
  <c r="B606" i="1"/>
  <c r="C606" i="1"/>
  <c r="E606" i="1"/>
  <c r="F606" i="1"/>
  <c r="H606" i="1"/>
  <c r="I606" i="1"/>
  <c r="J606" i="1"/>
  <c r="K606" i="1"/>
  <c r="L606" i="1"/>
  <c r="M606" i="1"/>
  <c r="B607" i="1"/>
  <c r="G607" i="1"/>
  <c r="D607" i="1"/>
  <c r="E607" i="1"/>
  <c r="F607" i="1"/>
  <c r="H607" i="1"/>
  <c r="I607" i="1"/>
  <c r="C607" i="1"/>
  <c r="J607" i="1"/>
  <c r="K607" i="1"/>
  <c r="L607" i="1"/>
  <c r="M607" i="1"/>
  <c r="G608" i="1"/>
  <c r="D608" i="1"/>
  <c r="B608" i="1"/>
  <c r="E608" i="1"/>
  <c r="F608" i="1"/>
  <c r="H608" i="1"/>
  <c r="C608" i="1"/>
  <c r="I608" i="1"/>
  <c r="J608" i="1"/>
  <c r="K608" i="1"/>
  <c r="L608" i="1"/>
  <c r="M608" i="1"/>
  <c r="G609" i="1"/>
  <c r="B609" i="1"/>
  <c r="D609" i="1"/>
  <c r="E609" i="1"/>
  <c r="F609" i="1"/>
  <c r="H609" i="1"/>
  <c r="C609" i="1"/>
  <c r="I609" i="1"/>
  <c r="J609" i="1"/>
  <c r="K609" i="1"/>
  <c r="L609" i="1"/>
  <c r="M609" i="1"/>
  <c r="D610" i="1"/>
  <c r="G610" i="1"/>
  <c r="B610" i="1"/>
  <c r="C610" i="1"/>
  <c r="E610" i="1"/>
  <c r="F610" i="1"/>
  <c r="H610" i="1"/>
  <c r="I610" i="1"/>
  <c r="J610" i="1"/>
  <c r="K610" i="1"/>
  <c r="L610" i="1"/>
  <c r="M610" i="1"/>
  <c r="G611" i="1"/>
  <c r="B611" i="1"/>
  <c r="D611" i="1"/>
  <c r="E611" i="1"/>
  <c r="F611" i="1"/>
  <c r="H611" i="1"/>
  <c r="C611" i="1"/>
  <c r="I611" i="1"/>
  <c r="J611" i="1"/>
  <c r="K611" i="1"/>
  <c r="L611" i="1"/>
  <c r="M611" i="1"/>
  <c r="B612" i="1"/>
  <c r="G612" i="1"/>
  <c r="D612" i="1"/>
  <c r="E612" i="1"/>
  <c r="F612" i="1"/>
  <c r="H612" i="1"/>
  <c r="I612" i="1"/>
  <c r="C612" i="1"/>
  <c r="J612" i="1"/>
  <c r="K612" i="1"/>
  <c r="L612" i="1"/>
  <c r="M612" i="1"/>
  <c r="G613" i="1"/>
  <c r="B613" i="1"/>
  <c r="D613" i="1"/>
  <c r="E613" i="1"/>
  <c r="F613" i="1"/>
  <c r="H613" i="1"/>
  <c r="C613" i="1"/>
  <c r="I613" i="1"/>
  <c r="J613" i="1"/>
  <c r="K613" i="1"/>
  <c r="L613" i="1"/>
  <c r="M613" i="1"/>
  <c r="G614" i="1"/>
  <c r="D614" i="1"/>
  <c r="B614" i="1"/>
  <c r="E614" i="1"/>
  <c r="F614" i="1"/>
  <c r="H614" i="1"/>
  <c r="C614" i="1"/>
  <c r="I614" i="1"/>
  <c r="J614" i="1"/>
  <c r="K614" i="1"/>
  <c r="L614" i="1"/>
  <c r="M614" i="1"/>
  <c r="G615" i="1"/>
  <c r="D615" i="1"/>
  <c r="B615" i="1"/>
  <c r="E615" i="1"/>
  <c r="F615" i="1"/>
  <c r="H615" i="1"/>
  <c r="C615" i="1"/>
  <c r="I615" i="1"/>
  <c r="J615" i="1"/>
  <c r="K615" i="1"/>
  <c r="L615" i="1"/>
  <c r="M615" i="1"/>
  <c r="B616" i="1"/>
  <c r="G616" i="1"/>
  <c r="D616" i="1"/>
  <c r="E616" i="1"/>
  <c r="F616" i="1"/>
  <c r="H616" i="1"/>
  <c r="I616" i="1"/>
  <c r="C616" i="1"/>
  <c r="J616" i="1"/>
  <c r="K616" i="1"/>
  <c r="L616" i="1"/>
  <c r="M616" i="1"/>
  <c r="G617" i="1"/>
  <c r="D617" i="1"/>
  <c r="B617" i="1"/>
  <c r="E617" i="1"/>
  <c r="F617" i="1"/>
  <c r="H617" i="1"/>
  <c r="C617" i="1"/>
  <c r="I617" i="1"/>
  <c r="J617" i="1"/>
  <c r="K617" i="1"/>
  <c r="L617" i="1"/>
  <c r="M617" i="1"/>
  <c r="G618" i="1"/>
  <c r="B618" i="1"/>
  <c r="D618" i="1"/>
  <c r="C618" i="1"/>
  <c r="E618" i="1"/>
  <c r="F618" i="1"/>
  <c r="H618" i="1"/>
  <c r="I618" i="1"/>
  <c r="J618" i="1"/>
  <c r="K618" i="1"/>
  <c r="L618" i="1"/>
  <c r="M618" i="1"/>
  <c r="G619" i="1"/>
  <c r="B619" i="1"/>
  <c r="D619" i="1"/>
  <c r="E619" i="1"/>
  <c r="F619" i="1"/>
  <c r="H619" i="1"/>
  <c r="C619" i="1"/>
  <c r="I619" i="1"/>
  <c r="J619" i="1"/>
  <c r="K619" i="1"/>
  <c r="L619" i="1"/>
  <c r="M619" i="1"/>
  <c r="G620" i="1"/>
  <c r="B620" i="1"/>
  <c r="D620" i="1"/>
  <c r="C620" i="1"/>
  <c r="E620" i="1"/>
  <c r="F620" i="1"/>
  <c r="H620" i="1"/>
  <c r="I620" i="1"/>
  <c r="J620" i="1"/>
  <c r="K620" i="1"/>
  <c r="L620" i="1"/>
  <c r="M620" i="1"/>
  <c r="G621" i="1"/>
  <c r="D621" i="1"/>
  <c r="B621" i="1"/>
  <c r="C621" i="1"/>
  <c r="E621" i="1"/>
  <c r="F621" i="1"/>
  <c r="H621" i="1"/>
  <c r="I621" i="1"/>
  <c r="J621" i="1"/>
  <c r="K621" i="1"/>
  <c r="L621" i="1"/>
  <c r="M621" i="1"/>
  <c r="G622" i="1"/>
  <c r="B622" i="1"/>
  <c r="D622" i="1"/>
  <c r="C622" i="1"/>
  <c r="E622" i="1"/>
  <c r="F622" i="1"/>
  <c r="H622" i="1"/>
  <c r="I622" i="1"/>
  <c r="J622" i="1"/>
  <c r="K622" i="1"/>
  <c r="L622" i="1"/>
  <c r="M622" i="1"/>
  <c r="B623" i="1"/>
  <c r="G623" i="1"/>
  <c r="D623" i="1"/>
  <c r="C623" i="1"/>
  <c r="E623" i="1"/>
  <c r="F623" i="1"/>
  <c r="H623" i="1"/>
  <c r="I623" i="1"/>
  <c r="J623" i="1"/>
  <c r="K623" i="1"/>
  <c r="L623" i="1"/>
  <c r="M623" i="1"/>
  <c r="G624" i="1"/>
  <c r="D624" i="1"/>
  <c r="B624" i="1"/>
  <c r="E624" i="1"/>
  <c r="F624" i="1"/>
  <c r="H624" i="1"/>
  <c r="C624" i="1"/>
  <c r="I624" i="1"/>
  <c r="J624" i="1"/>
  <c r="K624" i="1"/>
  <c r="L624" i="1"/>
  <c r="M624" i="1"/>
  <c r="B625" i="1"/>
  <c r="G625" i="1"/>
  <c r="D625" i="1"/>
  <c r="E625" i="1"/>
  <c r="F625" i="1"/>
  <c r="H625" i="1"/>
  <c r="I625" i="1"/>
  <c r="C625" i="1"/>
  <c r="J625" i="1"/>
  <c r="K625" i="1"/>
  <c r="L625" i="1"/>
  <c r="M625" i="1"/>
  <c r="G626" i="1"/>
  <c r="B626" i="1"/>
  <c r="D626" i="1"/>
  <c r="C626" i="1"/>
  <c r="E626" i="1"/>
  <c r="F626" i="1"/>
  <c r="H626" i="1"/>
  <c r="I626" i="1"/>
  <c r="J626" i="1"/>
  <c r="K626" i="1"/>
  <c r="L626" i="1"/>
  <c r="M626" i="1"/>
  <c r="G627" i="1"/>
  <c r="B627" i="1"/>
  <c r="D627" i="1"/>
  <c r="C627" i="1"/>
  <c r="E627" i="1"/>
  <c r="F627" i="1"/>
  <c r="H627" i="1"/>
  <c r="I627" i="1"/>
  <c r="J627" i="1"/>
  <c r="K627" i="1"/>
  <c r="L627" i="1"/>
  <c r="M627" i="1"/>
  <c r="B628" i="1"/>
  <c r="G628" i="1"/>
  <c r="D628" i="1"/>
  <c r="C628" i="1"/>
  <c r="E628" i="1"/>
  <c r="F628" i="1"/>
  <c r="H628" i="1"/>
  <c r="I628" i="1"/>
  <c r="J628" i="1"/>
  <c r="K628" i="1"/>
  <c r="L628" i="1"/>
  <c r="M628" i="1"/>
  <c r="D629" i="1"/>
  <c r="G629" i="1"/>
  <c r="B629" i="1"/>
  <c r="C629" i="1"/>
  <c r="E629" i="1"/>
  <c r="F629" i="1"/>
  <c r="H629" i="1"/>
  <c r="I629" i="1"/>
  <c r="J629" i="1"/>
  <c r="K629" i="1"/>
  <c r="L629" i="1"/>
  <c r="M629" i="1"/>
  <c r="G630" i="1"/>
  <c r="D630" i="1"/>
  <c r="B630" i="1"/>
  <c r="E630" i="1"/>
  <c r="F630" i="1"/>
  <c r="H630" i="1"/>
  <c r="C630" i="1"/>
  <c r="I630" i="1"/>
  <c r="J630" i="1"/>
  <c r="K630" i="1"/>
  <c r="L630" i="1"/>
  <c r="M630" i="1"/>
  <c r="D631" i="1"/>
  <c r="G631" i="1"/>
  <c r="B631" i="1"/>
  <c r="C631" i="1"/>
  <c r="E631" i="1"/>
  <c r="F631" i="1"/>
  <c r="H631" i="1"/>
  <c r="I631" i="1"/>
  <c r="J631" i="1"/>
  <c r="K631" i="1"/>
  <c r="L631" i="1"/>
  <c r="M631" i="1"/>
  <c r="G632" i="1"/>
  <c r="B632" i="1"/>
  <c r="D632" i="1"/>
  <c r="E632" i="1"/>
  <c r="F632" i="1"/>
  <c r="H632" i="1"/>
  <c r="C632" i="1"/>
  <c r="I632" i="1"/>
  <c r="J632" i="1"/>
  <c r="K632" i="1"/>
  <c r="L632" i="1"/>
  <c r="M632" i="1"/>
  <c r="B633" i="1"/>
  <c r="G633" i="1"/>
  <c r="D633" i="1"/>
  <c r="E633" i="1"/>
  <c r="F633" i="1"/>
  <c r="H633" i="1"/>
  <c r="I633" i="1"/>
  <c r="C633" i="1"/>
  <c r="J633" i="1"/>
  <c r="K633" i="1"/>
  <c r="L633" i="1"/>
  <c r="M633" i="1"/>
  <c r="G634" i="1"/>
  <c r="B634" i="1"/>
  <c r="D634" i="1"/>
  <c r="C634" i="1"/>
  <c r="E634" i="1"/>
  <c r="F634" i="1"/>
  <c r="H634" i="1"/>
  <c r="I634" i="1"/>
  <c r="J634" i="1"/>
  <c r="K634" i="1"/>
  <c r="L634" i="1"/>
  <c r="M634" i="1"/>
  <c r="D635" i="1"/>
  <c r="G635" i="1"/>
  <c r="B635" i="1"/>
  <c r="E635" i="1"/>
  <c r="F635" i="1"/>
  <c r="H635" i="1"/>
  <c r="I635" i="1"/>
  <c r="C635" i="1"/>
  <c r="J635" i="1"/>
  <c r="K635" i="1"/>
  <c r="L635" i="1"/>
  <c r="M635" i="1"/>
  <c r="B636" i="1"/>
  <c r="G636" i="1"/>
  <c r="D636" i="1"/>
  <c r="E636" i="1"/>
  <c r="F636" i="1"/>
  <c r="H636" i="1"/>
  <c r="I636" i="1"/>
  <c r="C636" i="1"/>
  <c r="J636" i="1"/>
  <c r="K636" i="1"/>
  <c r="L636" i="1"/>
  <c r="M636" i="1"/>
  <c r="B637" i="1"/>
  <c r="G637" i="1"/>
  <c r="D637" i="1"/>
  <c r="C637" i="1"/>
  <c r="E637" i="1"/>
  <c r="F637" i="1"/>
  <c r="H637" i="1"/>
  <c r="I637" i="1"/>
  <c r="J637" i="1"/>
  <c r="K637" i="1"/>
  <c r="L637" i="1"/>
  <c r="M637" i="1"/>
  <c r="G638" i="1"/>
  <c r="B638" i="1"/>
  <c r="D638" i="1"/>
  <c r="E638" i="1"/>
  <c r="F638" i="1"/>
  <c r="H638" i="1"/>
  <c r="C638" i="1"/>
  <c r="I638" i="1"/>
  <c r="J638" i="1"/>
  <c r="K638" i="1"/>
  <c r="L638" i="1"/>
  <c r="M638" i="1"/>
  <c r="G639" i="1"/>
  <c r="D639" i="1"/>
  <c r="B639" i="1"/>
  <c r="C639" i="1"/>
  <c r="E639" i="1"/>
  <c r="F639" i="1"/>
  <c r="H639" i="1"/>
  <c r="I639" i="1"/>
  <c r="J639" i="1"/>
  <c r="K639" i="1"/>
  <c r="L639" i="1"/>
  <c r="M639" i="1"/>
  <c r="G640" i="1"/>
  <c r="D640" i="1"/>
  <c r="B640" i="1"/>
  <c r="C640" i="1"/>
  <c r="E640" i="1"/>
  <c r="F640" i="1"/>
  <c r="H640" i="1"/>
  <c r="I640" i="1"/>
  <c r="J640" i="1"/>
  <c r="K640" i="1"/>
  <c r="L640" i="1"/>
  <c r="M640" i="1"/>
  <c r="B641" i="1"/>
  <c r="G641" i="1"/>
  <c r="D641" i="1"/>
  <c r="E641" i="1"/>
  <c r="F641" i="1"/>
  <c r="H641" i="1"/>
  <c r="I641" i="1"/>
  <c r="C641" i="1"/>
  <c r="J641" i="1"/>
  <c r="K641" i="1"/>
  <c r="L641" i="1"/>
  <c r="M641" i="1"/>
  <c r="G642" i="1"/>
  <c r="B642" i="1"/>
  <c r="D642" i="1"/>
  <c r="E642" i="1"/>
  <c r="F642" i="1"/>
  <c r="H642" i="1"/>
  <c r="C642" i="1"/>
  <c r="I642" i="1"/>
  <c r="J642" i="1"/>
  <c r="K642" i="1"/>
  <c r="L642" i="1"/>
  <c r="M642" i="1"/>
  <c r="D643" i="1"/>
  <c r="G643" i="1"/>
  <c r="B643" i="1"/>
  <c r="E643" i="1"/>
  <c r="F643" i="1"/>
  <c r="H643" i="1"/>
  <c r="I643" i="1"/>
  <c r="C643" i="1"/>
  <c r="J643" i="1"/>
  <c r="K643" i="1"/>
  <c r="L643" i="1"/>
  <c r="M643" i="1"/>
  <c r="D644" i="1"/>
  <c r="G644" i="1"/>
  <c r="B644" i="1"/>
  <c r="E644" i="1"/>
  <c r="F644" i="1"/>
  <c r="H644" i="1"/>
  <c r="I644" i="1"/>
  <c r="C644" i="1"/>
  <c r="J644" i="1"/>
  <c r="K644" i="1"/>
  <c r="L644" i="1"/>
  <c r="M644" i="1"/>
  <c r="G645" i="1"/>
  <c r="D645" i="1"/>
  <c r="B645" i="1"/>
  <c r="E645" i="1"/>
  <c r="F645" i="1"/>
  <c r="H645" i="1"/>
  <c r="C645" i="1"/>
  <c r="I645" i="1"/>
  <c r="J645" i="1"/>
  <c r="K645" i="1"/>
  <c r="L645" i="1"/>
  <c r="M645" i="1"/>
  <c r="G646" i="1"/>
  <c r="D646" i="1"/>
  <c r="B646" i="1"/>
  <c r="E646" i="1"/>
  <c r="F646" i="1"/>
  <c r="H646" i="1"/>
  <c r="C646" i="1"/>
  <c r="I646" i="1"/>
  <c r="J646" i="1"/>
  <c r="K646" i="1"/>
  <c r="L646" i="1"/>
  <c r="M646" i="1"/>
  <c r="G647" i="1"/>
  <c r="B647" i="1"/>
  <c r="D647" i="1"/>
  <c r="C647" i="1"/>
  <c r="E647" i="1"/>
  <c r="F647" i="1"/>
  <c r="H647" i="1"/>
  <c r="I647" i="1"/>
  <c r="J647" i="1"/>
  <c r="K647" i="1"/>
  <c r="L647" i="1"/>
  <c r="M647" i="1"/>
  <c r="B648" i="1"/>
  <c r="G648" i="1"/>
  <c r="D648" i="1"/>
  <c r="C648" i="1"/>
  <c r="E648" i="1"/>
  <c r="F648" i="1"/>
  <c r="H648" i="1"/>
  <c r="I648" i="1"/>
  <c r="J648" i="1"/>
  <c r="K648" i="1"/>
  <c r="L648" i="1"/>
  <c r="M648" i="1"/>
  <c r="D649" i="1"/>
  <c r="G649" i="1"/>
  <c r="B649" i="1"/>
  <c r="E649" i="1"/>
  <c r="F649" i="1"/>
  <c r="H649" i="1"/>
  <c r="C649" i="1"/>
  <c r="I649" i="1"/>
  <c r="J649" i="1"/>
  <c r="K649" i="1"/>
  <c r="L649" i="1"/>
  <c r="M649" i="1"/>
  <c r="G650" i="1"/>
  <c r="D650" i="1"/>
  <c r="B650" i="1"/>
  <c r="C650" i="1"/>
  <c r="E650" i="1"/>
  <c r="F650" i="1"/>
  <c r="H650" i="1"/>
  <c r="I650" i="1"/>
  <c r="J650" i="1"/>
  <c r="K650" i="1"/>
  <c r="L650" i="1"/>
  <c r="M650" i="1"/>
  <c r="G651" i="1"/>
  <c r="B651" i="1"/>
  <c r="D651" i="1"/>
  <c r="C651" i="1"/>
  <c r="E651" i="1"/>
  <c r="F651" i="1"/>
  <c r="H651" i="1"/>
  <c r="I651" i="1"/>
  <c r="J651" i="1"/>
  <c r="K651" i="1"/>
  <c r="L651" i="1"/>
  <c r="M651" i="1"/>
  <c r="B652" i="1"/>
  <c r="G652" i="1"/>
  <c r="D652" i="1"/>
  <c r="C652" i="1"/>
  <c r="E652" i="1"/>
  <c r="F652" i="1"/>
  <c r="H652" i="1"/>
  <c r="I652" i="1"/>
  <c r="J652" i="1"/>
  <c r="K652" i="1"/>
  <c r="L652" i="1"/>
  <c r="M652" i="1"/>
  <c r="D653" i="1"/>
  <c r="G653" i="1"/>
  <c r="B653" i="1"/>
  <c r="C653" i="1"/>
  <c r="E653" i="1"/>
  <c r="F653" i="1"/>
  <c r="H653" i="1"/>
  <c r="I653" i="1"/>
  <c r="J653" i="1"/>
  <c r="K653" i="1"/>
  <c r="L653" i="1"/>
  <c r="M653" i="1"/>
  <c r="G654" i="1"/>
  <c r="D654" i="1"/>
  <c r="B654" i="1"/>
  <c r="C654" i="1"/>
  <c r="E654" i="1"/>
  <c r="F654" i="1"/>
  <c r="H654" i="1"/>
  <c r="I654" i="1"/>
  <c r="J654" i="1"/>
  <c r="K654" i="1"/>
  <c r="L654" i="1"/>
  <c r="M654" i="1"/>
  <c r="D655" i="1"/>
  <c r="G655" i="1"/>
  <c r="B655" i="1"/>
  <c r="E655" i="1"/>
  <c r="F655" i="1"/>
  <c r="H655" i="1"/>
  <c r="I655" i="1"/>
  <c r="C655" i="1"/>
  <c r="J655" i="1"/>
  <c r="K655" i="1"/>
  <c r="L655" i="1"/>
  <c r="M655" i="1"/>
  <c r="G656" i="1"/>
  <c r="B656" i="1"/>
  <c r="D656" i="1"/>
  <c r="E656" i="1"/>
  <c r="F656" i="1"/>
  <c r="H656" i="1"/>
  <c r="C656" i="1"/>
  <c r="I656" i="1"/>
  <c r="J656" i="1"/>
  <c r="K656" i="1"/>
  <c r="L656" i="1"/>
  <c r="M656" i="1"/>
  <c r="D657" i="1"/>
  <c r="G657" i="1"/>
  <c r="B657" i="1"/>
  <c r="C657" i="1"/>
  <c r="E657" i="1"/>
  <c r="F657" i="1"/>
  <c r="H657" i="1"/>
  <c r="I657" i="1"/>
  <c r="J657" i="1"/>
  <c r="K657" i="1"/>
  <c r="L657" i="1"/>
  <c r="M657" i="1"/>
  <c r="G658" i="1"/>
  <c r="B658" i="1"/>
  <c r="D658" i="1"/>
  <c r="E658" i="1"/>
  <c r="F658" i="1"/>
  <c r="H658" i="1"/>
  <c r="C658" i="1"/>
  <c r="I658" i="1"/>
  <c r="J658" i="1"/>
  <c r="K658" i="1"/>
  <c r="L658" i="1"/>
  <c r="M658" i="1"/>
  <c r="D659" i="1"/>
  <c r="G659" i="1"/>
  <c r="B659" i="1"/>
  <c r="E659" i="1"/>
  <c r="F659" i="1"/>
  <c r="H659" i="1"/>
  <c r="I659" i="1"/>
  <c r="C659" i="1"/>
  <c r="J659" i="1"/>
  <c r="K659" i="1"/>
  <c r="L659" i="1"/>
  <c r="M659" i="1"/>
  <c r="G660" i="1"/>
  <c r="D660" i="1"/>
  <c r="B660" i="1"/>
  <c r="E660" i="1"/>
  <c r="F660" i="1"/>
  <c r="H660" i="1"/>
  <c r="C660" i="1"/>
  <c r="I660" i="1"/>
  <c r="J660" i="1"/>
  <c r="K660" i="1"/>
  <c r="L660" i="1"/>
  <c r="M660" i="1"/>
  <c r="G661" i="1"/>
  <c r="D661" i="1"/>
  <c r="B661" i="1"/>
  <c r="C661" i="1"/>
  <c r="E661" i="1"/>
  <c r="F661" i="1"/>
  <c r="H661" i="1"/>
  <c r="I661" i="1"/>
  <c r="J661" i="1"/>
  <c r="K661" i="1"/>
  <c r="L661" i="1"/>
  <c r="M661" i="1"/>
  <c r="D662" i="1"/>
  <c r="G662" i="1"/>
  <c r="B662" i="1"/>
  <c r="C662" i="1"/>
  <c r="E662" i="1"/>
  <c r="F662" i="1"/>
  <c r="H662" i="1"/>
  <c r="I662" i="1"/>
  <c r="J662" i="1"/>
  <c r="K662" i="1"/>
  <c r="L662" i="1"/>
  <c r="M662" i="1"/>
  <c r="G663" i="1"/>
  <c r="B663" i="1"/>
  <c r="D663" i="1"/>
  <c r="E663" i="1"/>
  <c r="F663" i="1"/>
  <c r="H663" i="1"/>
  <c r="C663" i="1"/>
  <c r="I663" i="1"/>
  <c r="J663" i="1"/>
  <c r="K663" i="1"/>
  <c r="L663" i="1"/>
  <c r="M663" i="1"/>
  <c r="D664" i="1"/>
  <c r="B664" i="1"/>
  <c r="G664" i="1"/>
  <c r="E664" i="1"/>
  <c r="F664" i="1"/>
  <c r="H664" i="1"/>
  <c r="C664" i="1"/>
  <c r="I664" i="1"/>
  <c r="J664" i="1"/>
  <c r="K664" i="1"/>
  <c r="L664" i="1"/>
  <c r="M664" i="1"/>
  <c r="D665" i="1"/>
  <c r="G665" i="1"/>
  <c r="B665" i="1"/>
  <c r="E665" i="1"/>
  <c r="F665" i="1"/>
  <c r="H665" i="1"/>
  <c r="I665" i="1"/>
  <c r="C665" i="1"/>
  <c r="J665" i="1"/>
  <c r="K665" i="1"/>
  <c r="L665" i="1"/>
  <c r="M665" i="1"/>
  <c r="G666" i="1"/>
  <c r="B666" i="1"/>
  <c r="D666" i="1"/>
  <c r="C666" i="1"/>
  <c r="E666" i="1"/>
  <c r="F666" i="1"/>
  <c r="H666" i="1"/>
  <c r="I666" i="1"/>
  <c r="J666" i="1"/>
  <c r="K666" i="1"/>
  <c r="L666" i="1"/>
  <c r="M666" i="1"/>
  <c r="B667" i="1"/>
  <c r="G667" i="1"/>
  <c r="D667" i="1"/>
  <c r="C667" i="1"/>
  <c r="E667" i="1"/>
  <c r="F667" i="1"/>
  <c r="H667" i="1"/>
  <c r="I667" i="1"/>
  <c r="J667" i="1"/>
  <c r="K667" i="1"/>
  <c r="L667" i="1"/>
  <c r="M667" i="1"/>
  <c r="G668" i="1"/>
  <c r="D668" i="1"/>
  <c r="B668" i="1"/>
  <c r="E668" i="1"/>
  <c r="F668" i="1"/>
  <c r="H668" i="1"/>
  <c r="C668" i="1"/>
  <c r="I668" i="1"/>
  <c r="J668" i="1"/>
  <c r="K668" i="1"/>
  <c r="L668" i="1"/>
  <c r="M668" i="1"/>
  <c r="G669" i="1"/>
  <c r="D669" i="1"/>
  <c r="B669" i="1"/>
  <c r="E669" i="1"/>
  <c r="F669" i="1"/>
  <c r="H669" i="1"/>
  <c r="C669" i="1"/>
  <c r="I669" i="1"/>
  <c r="J669" i="1"/>
  <c r="K669" i="1"/>
  <c r="L669" i="1"/>
  <c r="M669" i="1"/>
  <c r="B670" i="1"/>
  <c r="G670" i="1"/>
  <c r="D670" i="1"/>
  <c r="E670" i="1"/>
  <c r="F670" i="1"/>
  <c r="H670" i="1"/>
  <c r="I670" i="1"/>
  <c r="C670" i="1"/>
  <c r="J670" i="1"/>
  <c r="K670" i="1"/>
  <c r="L670" i="1"/>
  <c r="M670" i="1"/>
  <c r="G671" i="1"/>
  <c r="D671" i="1"/>
  <c r="B671" i="1"/>
  <c r="E671" i="1"/>
  <c r="F671" i="1"/>
  <c r="H671" i="1"/>
  <c r="C671" i="1"/>
  <c r="I671" i="1"/>
  <c r="J671" i="1"/>
  <c r="K671" i="1"/>
  <c r="L671" i="1"/>
  <c r="M671" i="1"/>
  <c r="D672" i="1"/>
  <c r="B672" i="1"/>
  <c r="G672" i="1"/>
  <c r="E672" i="1"/>
  <c r="F672" i="1"/>
  <c r="H672" i="1"/>
  <c r="C672" i="1"/>
  <c r="I672" i="1"/>
  <c r="J672" i="1"/>
  <c r="K672" i="1"/>
  <c r="L672" i="1"/>
  <c r="M672" i="1"/>
  <c r="D673" i="1"/>
  <c r="G673" i="1"/>
  <c r="B673" i="1"/>
  <c r="E673" i="1"/>
  <c r="F673" i="1"/>
  <c r="H673" i="1"/>
  <c r="I673" i="1"/>
  <c r="C673" i="1"/>
  <c r="J673" i="1"/>
  <c r="K673" i="1"/>
  <c r="L673" i="1"/>
  <c r="M673" i="1"/>
  <c r="B674" i="1"/>
  <c r="G674" i="1"/>
  <c r="D674" i="1"/>
  <c r="E674" i="1"/>
  <c r="F674" i="1"/>
  <c r="H674" i="1"/>
  <c r="I674" i="1"/>
  <c r="C674" i="1"/>
  <c r="J674" i="1"/>
  <c r="K674" i="1"/>
  <c r="L674" i="1"/>
  <c r="M674" i="1"/>
  <c r="D675" i="1"/>
  <c r="B675" i="1"/>
  <c r="G675" i="1"/>
  <c r="C675" i="1"/>
  <c r="E675" i="1"/>
  <c r="F675" i="1"/>
  <c r="H675" i="1"/>
  <c r="I675" i="1"/>
  <c r="J675" i="1"/>
  <c r="K675" i="1"/>
  <c r="L675" i="1"/>
  <c r="M675" i="1"/>
  <c r="D676" i="1"/>
  <c r="G676" i="1"/>
  <c r="B676" i="1"/>
  <c r="E676" i="1"/>
  <c r="F676" i="1"/>
  <c r="H676" i="1"/>
  <c r="I676" i="1"/>
  <c r="C676" i="1"/>
  <c r="J676" i="1"/>
  <c r="K676" i="1"/>
  <c r="L676" i="1"/>
  <c r="M676" i="1"/>
  <c r="D677" i="1"/>
  <c r="G677" i="1"/>
  <c r="B677" i="1"/>
  <c r="E677" i="1"/>
  <c r="F677" i="1"/>
  <c r="H677" i="1"/>
  <c r="I677" i="1"/>
  <c r="C677" i="1"/>
  <c r="J677" i="1"/>
  <c r="K677" i="1"/>
  <c r="L677" i="1"/>
  <c r="M677" i="1"/>
  <c r="G678" i="1"/>
  <c r="D678" i="1"/>
  <c r="B678" i="1"/>
  <c r="C678" i="1"/>
  <c r="E678" i="1"/>
  <c r="F678" i="1"/>
  <c r="H678" i="1"/>
  <c r="I678" i="1"/>
  <c r="J678" i="1"/>
  <c r="K678" i="1"/>
  <c r="L678" i="1"/>
  <c r="M678" i="1"/>
  <c r="G679" i="1"/>
  <c r="D679" i="1"/>
  <c r="B679" i="1"/>
  <c r="C679" i="1"/>
  <c r="E679" i="1"/>
  <c r="F679" i="1"/>
  <c r="H679" i="1"/>
  <c r="I679" i="1"/>
  <c r="J679" i="1"/>
  <c r="K679" i="1"/>
  <c r="L679" i="1"/>
  <c r="M679" i="1"/>
  <c r="D680" i="1"/>
  <c r="G680" i="1"/>
  <c r="B680" i="1"/>
  <c r="C680" i="1"/>
  <c r="E680" i="1"/>
  <c r="F680" i="1"/>
  <c r="H680" i="1"/>
  <c r="I680" i="1"/>
  <c r="J680" i="1"/>
  <c r="K680" i="1"/>
  <c r="L680" i="1"/>
  <c r="M680" i="1"/>
  <c r="D681" i="1"/>
  <c r="G681" i="1"/>
  <c r="B681" i="1"/>
  <c r="E681" i="1"/>
  <c r="F681" i="1"/>
  <c r="H681" i="1"/>
  <c r="C681" i="1"/>
  <c r="I681" i="1"/>
  <c r="J681" i="1"/>
  <c r="K681" i="1"/>
  <c r="L681" i="1"/>
  <c r="M681" i="1"/>
  <c r="G682" i="1"/>
  <c r="D682" i="1"/>
  <c r="B682" i="1"/>
  <c r="C682" i="1"/>
  <c r="E682" i="1"/>
  <c r="F682" i="1"/>
  <c r="H682" i="1"/>
  <c r="I682" i="1"/>
  <c r="J682" i="1"/>
  <c r="K682" i="1"/>
  <c r="L682" i="1"/>
  <c r="M682" i="1"/>
  <c r="G683" i="1"/>
  <c r="D683" i="1"/>
  <c r="B683" i="1"/>
  <c r="C683" i="1"/>
  <c r="E683" i="1"/>
  <c r="F683" i="1"/>
  <c r="H683" i="1"/>
  <c r="I683" i="1"/>
  <c r="J683" i="1"/>
  <c r="K683" i="1"/>
  <c r="L683" i="1"/>
  <c r="M683" i="1"/>
  <c r="B684" i="1"/>
  <c r="G684" i="1"/>
  <c r="D684" i="1"/>
  <c r="E684" i="1"/>
  <c r="F684" i="1"/>
  <c r="H684" i="1"/>
  <c r="I684" i="1"/>
  <c r="C684" i="1"/>
  <c r="J684" i="1"/>
  <c r="K684" i="1"/>
  <c r="L684" i="1"/>
  <c r="M684" i="1"/>
  <c r="G685" i="1"/>
  <c r="B685" i="1"/>
  <c r="D685" i="1"/>
  <c r="C685" i="1"/>
  <c r="E685" i="1"/>
  <c r="F685" i="1"/>
  <c r="H685" i="1"/>
  <c r="I685" i="1"/>
  <c r="J685" i="1"/>
  <c r="K685" i="1"/>
  <c r="L685" i="1"/>
  <c r="M685" i="1"/>
  <c r="G686" i="1"/>
  <c r="B686" i="1"/>
  <c r="D686" i="1"/>
  <c r="C686" i="1"/>
  <c r="E686" i="1"/>
  <c r="F686" i="1"/>
  <c r="H686" i="1"/>
  <c r="I686" i="1"/>
  <c r="J686" i="1"/>
  <c r="K686" i="1"/>
  <c r="L686" i="1"/>
  <c r="M686" i="1"/>
  <c r="G687" i="1"/>
  <c r="B687" i="1"/>
  <c r="D687" i="1"/>
  <c r="E687" i="1"/>
  <c r="F687" i="1"/>
  <c r="H687" i="1"/>
  <c r="C687" i="1"/>
  <c r="I687" i="1"/>
  <c r="J687" i="1"/>
  <c r="K687" i="1"/>
  <c r="L687" i="1"/>
  <c r="M687" i="1"/>
  <c r="B688" i="1"/>
  <c r="G688" i="1"/>
  <c r="D688" i="1"/>
  <c r="C688" i="1"/>
  <c r="E688" i="1"/>
  <c r="F688" i="1"/>
  <c r="H688" i="1"/>
  <c r="I688" i="1"/>
  <c r="J688" i="1"/>
  <c r="K688" i="1"/>
  <c r="L688" i="1"/>
  <c r="M688" i="1"/>
  <c r="G689" i="1"/>
  <c r="D689" i="1"/>
  <c r="B689" i="1"/>
  <c r="E689" i="1"/>
  <c r="F689" i="1"/>
  <c r="H689" i="1"/>
  <c r="C689" i="1"/>
  <c r="I689" i="1"/>
  <c r="J689" i="1"/>
  <c r="K689" i="1"/>
  <c r="L689" i="1"/>
  <c r="M689" i="1"/>
  <c r="G690" i="1"/>
  <c r="B690" i="1"/>
  <c r="D690" i="1"/>
  <c r="C690" i="1"/>
  <c r="E690" i="1"/>
  <c r="F690" i="1"/>
  <c r="H690" i="1"/>
  <c r="I690" i="1"/>
  <c r="J690" i="1"/>
  <c r="K690" i="1"/>
  <c r="L690" i="1"/>
  <c r="M690" i="1"/>
  <c r="G691" i="1"/>
  <c r="D691" i="1"/>
  <c r="B691" i="1"/>
  <c r="C691" i="1"/>
  <c r="E691" i="1"/>
  <c r="F691" i="1"/>
  <c r="H691" i="1"/>
  <c r="I691" i="1"/>
  <c r="J691" i="1"/>
  <c r="K691" i="1"/>
  <c r="L691" i="1"/>
  <c r="M691" i="1"/>
  <c r="G692" i="1"/>
  <c r="D692" i="1"/>
  <c r="B692" i="1"/>
  <c r="C692" i="1"/>
  <c r="E692" i="1"/>
  <c r="F692" i="1"/>
  <c r="H692" i="1"/>
  <c r="I692" i="1"/>
  <c r="J692" i="1"/>
  <c r="K692" i="1"/>
  <c r="L692" i="1"/>
  <c r="M692" i="1"/>
  <c r="B693" i="1"/>
  <c r="G693" i="1"/>
  <c r="D693" i="1"/>
  <c r="C693" i="1"/>
  <c r="E693" i="1"/>
  <c r="F693" i="1"/>
  <c r="H693" i="1"/>
  <c r="I693" i="1"/>
  <c r="J693" i="1"/>
  <c r="K693" i="1"/>
  <c r="L693" i="1"/>
  <c r="M693" i="1"/>
  <c r="G694" i="1"/>
  <c r="D694" i="1"/>
  <c r="B694" i="1"/>
  <c r="C694" i="1"/>
  <c r="E694" i="1"/>
  <c r="F694" i="1"/>
  <c r="H694" i="1"/>
  <c r="I694" i="1"/>
  <c r="J694" i="1"/>
  <c r="K694" i="1"/>
  <c r="L694" i="1"/>
  <c r="M694" i="1"/>
  <c r="D695" i="1"/>
  <c r="G695" i="1"/>
  <c r="B695" i="1"/>
  <c r="E695" i="1"/>
  <c r="F695" i="1"/>
  <c r="H695" i="1"/>
  <c r="I695" i="1"/>
  <c r="C695" i="1"/>
  <c r="J695" i="1"/>
  <c r="K695" i="1"/>
  <c r="L695" i="1"/>
  <c r="M695" i="1"/>
  <c r="G696" i="1"/>
  <c r="B696" i="1"/>
  <c r="D696" i="1"/>
  <c r="E696" i="1"/>
  <c r="F696" i="1"/>
  <c r="H696" i="1"/>
  <c r="C696" i="1"/>
  <c r="I696" i="1"/>
  <c r="J696" i="1"/>
  <c r="K696" i="1"/>
  <c r="L696" i="1"/>
  <c r="M696" i="1"/>
  <c r="G697" i="1"/>
  <c r="D697" i="1"/>
  <c r="B697" i="1"/>
  <c r="C697" i="1"/>
  <c r="E697" i="1"/>
  <c r="F697" i="1"/>
  <c r="H697" i="1"/>
  <c r="I697" i="1"/>
  <c r="J697" i="1"/>
  <c r="K697" i="1"/>
  <c r="L697" i="1"/>
  <c r="M697" i="1"/>
  <c r="D698" i="1"/>
  <c r="G698" i="1"/>
  <c r="B698" i="1"/>
  <c r="C698" i="1"/>
  <c r="E698" i="1"/>
  <c r="F698" i="1"/>
  <c r="H698" i="1"/>
  <c r="I698" i="1"/>
  <c r="J698" i="1"/>
  <c r="K698" i="1"/>
  <c r="L698" i="1"/>
  <c r="M698" i="1"/>
  <c r="D699" i="1"/>
  <c r="B699" i="1"/>
  <c r="G699" i="1"/>
  <c r="C699" i="1"/>
  <c r="E699" i="1"/>
  <c r="F699" i="1"/>
  <c r="H699" i="1"/>
  <c r="I699" i="1"/>
  <c r="J699" i="1"/>
  <c r="K699" i="1"/>
  <c r="L699" i="1"/>
  <c r="M699" i="1"/>
  <c r="G700" i="1"/>
  <c r="D700" i="1"/>
  <c r="B700" i="1"/>
  <c r="C700" i="1"/>
  <c r="E700" i="1"/>
  <c r="F700" i="1"/>
  <c r="H700" i="1"/>
  <c r="I700" i="1"/>
  <c r="J700" i="1"/>
  <c r="K700" i="1"/>
  <c r="L700" i="1"/>
  <c r="M700" i="1"/>
  <c r="G701" i="1"/>
  <c r="B701" i="1"/>
  <c r="D701" i="1"/>
  <c r="C701" i="1"/>
  <c r="E701" i="1"/>
  <c r="F701" i="1"/>
  <c r="H701" i="1"/>
  <c r="I701" i="1"/>
  <c r="J701" i="1"/>
  <c r="K701" i="1"/>
  <c r="L701" i="1"/>
  <c r="M701" i="1"/>
  <c r="B702" i="1"/>
  <c r="G702" i="1"/>
  <c r="D702" i="1"/>
  <c r="C702" i="1"/>
  <c r="E702" i="1"/>
  <c r="F702" i="1"/>
  <c r="H702" i="1"/>
  <c r="I702" i="1"/>
  <c r="J702" i="1"/>
  <c r="K702" i="1"/>
  <c r="L702" i="1"/>
  <c r="M702" i="1"/>
  <c r="G703" i="1"/>
  <c r="B703" i="1"/>
  <c r="D703" i="1"/>
  <c r="E703" i="1"/>
  <c r="F703" i="1"/>
  <c r="H703" i="1"/>
  <c r="C703" i="1"/>
  <c r="I703" i="1"/>
  <c r="J703" i="1"/>
  <c r="K703" i="1"/>
  <c r="L703" i="1"/>
  <c r="M703" i="1"/>
  <c r="B704" i="1"/>
  <c r="G704" i="1"/>
  <c r="D704" i="1"/>
  <c r="C704" i="1"/>
  <c r="E704" i="1"/>
  <c r="F704" i="1"/>
  <c r="H704" i="1"/>
  <c r="I704" i="1"/>
  <c r="J704" i="1"/>
  <c r="K704" i="1"/>
  <c r="L704" i="1"/>
  <c r="M704" i="1"/>
  <c r="B705" i="1"/>
  <c r="G705" i="1"/>
  <c r="D705" i="1"/>
  <c r="E705" i="1"/>
  <c r="F705" i="1"/>
  <c r="H705" i="1"/>
  <c r="I705" i="1"/>
  <c r="C705" i="1"/>
  <c r="J705" i="1"/>
  <c r="K705" i="1"/>
  <c r="L705" i="1"/>
  <c r="M705" i="1"/>
  <c r="G706" i="1"/>
  <c r="B706" i="1"/>
  <c r="D706" i="1"/>
  <c r="E706" i="1"/>
  <c r="F706" i="1"/>
  <c r="H706" i="1"/>
  <c r="I706" i="1"/>
  <c r="C706" i="1"/>
  <c r="J706" i="1"/>
  <c r="K706" i="1"/>
  <c r="L706" i="1"/>
  <c r="M706" i="1"/>
  <c r="G707" i="1"/>
  <c r="D707" i="1"/>
  <c r="B707" i="1"/>
  <c r="C707" i="1"/>
  <c r="E707" i="1"/>
  <c r="F707" i="1"/>
  <c r="H707" i="1"/>
  <c r="I707" i="1"/>
  <c r="J707" i="1"/>
  <c r="K707" i="1"/>
  <c r="L707" i="1"/>
  <c r="M707" i="1"/>
  <c r="G708" i="1"/>
  <c r="B708" i="1"/>
  <c r="D708" i="1"/>
  <c r="E708" i="1"/>
  <c r="F708" i="1"/>
  <c r="H708" i="1"/>
  <c r="C708" i="1"/>
  <c r="I708" i="1"/>
  <c r="J708" i="1"/>
  <c r="K708" i="1"/>
  <c r="L708" i="1"/>
  <c r="M708" i="1"/>
  <c r="G709" i="1"/>
  <c r="D709" i="1"/>
  <c r="B709" i="1"/>
  <c r="E709" i="1"/>
  <c r="F709" i="1"/>
  <c r="H709" i="1"/>
  <c r="C709" i="1"/>
  <c r="I709" i="1"/>
  <c r="J709" i="1"/>
  <c r="K709" i="1"/>
  <c r="L709" i="1"/>
  <c r="M709" i="1"/>
  <c r="D710" i="1"/>
  <c r="G710" i="1"/>
  <c r="B710" i="1"/>
  <c r="C710" i="1"/>
  <c r="E710" i="1"/>
  <c r="F710" i="1"/>
  <c r="H710" i="1"/>
  <c r="I710" i="1"/>
  <c r="J710" i="1"/>
  <c r="K710" i="1"/>
  <c r="L710" i="1"/>
  <c r="M710" i="1"/>
  <c r="G711" i="1"/>
  <c r="B711" i="1"/>
  <c r="D711" i="1"/>
  <c r="C711" i="1"/>
  <c r="E711" i="1"/>
  <c r="F711" i="1"/>
  <c r="H711" i="1"/>
  <c r="I711" i="1"/>
  <c r="J711" i="1"/>
  <c r="K711" i="1"/>
  <c r="L711" i="1"/>
  <c r="M711" i="1"/>
  <c r="G712" i="1"/>
  <c r="D712" i="1"/>
  <c r="B712" i="1"/>
  <c r="C712" i="1"/>
  <c r="E712" i="1"/>
  <c r="F712" i="1"/>
  <c r="H712" i="1"/>
  <c r="I712" i="1"/>
  <c r="J712" i="1"/>
  <c r="K712" i="1"/>
  <c r="L712" i="1"/>
  <c r="M712" i="1"/>
  <c r="D713" i="1"/>
  <c r="G713" i="1"/>
  <c r="B713" i="1"/>
  <c r="E713" i="1"/>
  <c r="F713" i="1"/>
  <c r="H713" i="1"/>
  <c r="I713" i="1"/>
  <c r="C713" i="1"/>
  <c r="J713" i="1"/>
  <c r="K713" i="1"/>
  <c r="L713" i="1"/>
  <c r="M713" i="1"/>
  <c r="G714" i="1"/>
  <c r="B714" i="1"/>
  <c r="D714" i="1"/>
  <c r="E714" i="1"/>
  <c r="F714" i="1"/>
  <c r="H714" i="1"/>
  <c r="C714" i="1"/>
  <c r="I714" i="1"/>
  <c r="J714" i="1"/>
  <c r="K714" i="1"/>
  <c r="L714" i="1"/>
  <c r="M714" i="1"/>
  <c r="G715" i="1"/>
  <c r="B715" i="1"/>
  <c r="D715" i="1"/>
  <c r="C715" i="1"/>
  <c r="E715" i="1"/>
  <c r="F715" i="1"/>
  <c r="H715" i="1"/>
  <c r="I715" i="1"/>
  <c r="J715" i="1"/>
  <c r="K715" i="1"/>
  <c r="L715" i="1"/>
  <c r="M715" i="1"/>
  <c r="G716" i="1"/>
  <c r="B716" i="1"/>
  <c r="D716" i="1"/>
  <c r="E716" i="1"/>
  <c r="F716" i="1"/>
  <c r="H716" i="1"/>
  <c r="C716" i="1"/>
  <c r="I716" i="1"/>
  <c r="J716" i="1"/>
  <c r="K716" i="1"/>
  <c r="L716" i="1"/>
  <c r="M716" i="1"/>
  <c r="D717" i="1"/>
  <c r="G717" i="1"/>
  <c r="B717" i="1"/>
  <c r="E717" i="1"/>
  <c r="F717" i="1"/>
  <c r="H717" i="1"/>
  <c r="C717" i="1"/>
  <c r="I717" i="1"/>
  <c r="J717" i="1"/>
  <c r="K717" i="1"/>
  <c r="L717" i="1"/>
  <c r="M717" i="1"/>
  <c r="G718" i="1"/>
  <c r="B718" i="1"/>
  <c r="D718" i="1"/>
  <c r="C718" i="1"/>
  <c r="E718" i="1"/>
  <c r="F718" i="1"/>
  <c r="H718" i="1"/>
  <c r="I718" i="1"/>
  <c r="J718" i="1"/>
  <c r="K718" i="1"/>
  <c r="L718" i="1"/>
  <c r="M718" i="1"/>
  <c r="G719" i="1"/>
  <c r="D719" i="1"/>
  <c r="B719" i="1"/>
  <c r="E719" i="1"/>
  <c r="F719" i="1"/>
  <c r="H719" i="1"/>
  <c r="C719" i="1"/>
  <c r="I719" i="1"/>
  <c r="J719" i="1"/>
  <c r="K719" i="1"/>
  <c r="L719" i="1"/>
  <c r="M719" i="1"/>
  <c r="B720" i="1"/>
  <c r="G720" i="1"/>
  <c r="D720" i="1"/>
  <c r="E720" i="1"/>
  <c r="F720" i="1"/>
  <c r="H720" i="1"/>
  <c r="I720" i="1"/>
  <c r="C720" i="1"/>
  <c r="J720" i="1"/>
  <c r="K720" i="1"/>
  <c r="L720" i="1"/>
  <c r="M720" i="1"/>
  <c r="G721" i="1"/>
  <c r="D721" i="1"/>
  <c r="B721" i="1"/>
  <c r="C721" i="1"/>
  <c r="E721" i="1"/>
  <c r="F721" i="1"/>
  <c r="H721" i="1"/>
  <c r="I721" i="1"/>
  <c r="J721" i="1"/>
  <c r="K721" i="1"/>
  <c r="L721" i="1"/>
  <c r="M721" i="1"/>
  <c r="D722" i="1"/>
  <c r="G722" i="1"/>
  <c r="B722" i="1"/>
  <c r="C722" i="1"/>
  <c r="E722" i="1"/>
  <c r="F722" i="1"/>
  <c r="H722" i="1"/>
  <c r="I722" i="1"/>
  <c r="J722" i="1"/>
  <c r="K722" i="1"/>
  <c r="L722" i="1"/>
  <c r="M722" i="1"/>
  <c r="B723" i="1"/>
  <c r="G723" i="1"/>
  <c r="D723" i="1"/>
  <c r="C723" i="1"/>
  <c r="E723" i="1"/>
  <c r="F723" i="1"/>
  <c r="H723" i="1"/>
  <c r="I723" i="1"/>
  <c r="J723" i="1"/>
  <c r="K723" i="1"/>
  <c r="L723" i="1"/>
  <c r="M723" i="1"/>
  <c r="D724" i="1"/>
  <c r="G724" i="1"/>
  <c r="B724" i="1"/>
  <c r="E724" i="1"/>
  <c r="F724" i="1"/>
  <c r="H724" i="1"/>
  <c r="I724" i="1"/>
  <c r="C724" i="1"/>
  <c r="J724" i="1"/>
  <c r="K724" i="1"/>
  <c r="L724" i="1"/>
  <c r="M724" i="1"/>
  <c r="G725" i="1"/>
  <c r="D725" i="1"/>
  <c r="B725" i="1"/>
  <c r="C725" i="1"/>
  <c r="E725" i="1"/>
  <c r="F725" i="1"/>
  <c r="H725" i="1"/>
  <c r="I725" i="1"/>
  <c r="J725" i="1"/>
  <c r="K725" i="1"/>
  <c r="L725" i="1"/>
  <c r="M725" i="1"/>
  <c r="D726" i="1"/>
  <c r="G726" i="1"/>
  <c r="B726" i="1"/>
  <c r="E726" i="1"/>
  <c r="F726" i="1"/>
  <c r="H726" i="1"/>
  <c r="I726" i="1"/>
  <c r="C726" i="1"/>
  <c r="J726" i="1"/>
  <c r="K726" i="1"/>
  <c r="L726" i="1"/>
  <c r="M726" i="1"/>
  <c r="B727" i="1"/>
  <c r="G727" i="1"/>
  <c r="D727" i="1"/>
  <c r="E727" i="1"/>
  <c r="F727" i="1"/>
  <c r="H727" i="1"/>
  <c r="I727" i="1"/>
  <c r="C727" i="1"/>
  <c r="J727" i="1"/>
  <c r="K727" i="1"/>
  <c r="L727" i="1"/>
  <c r="M727" i="1"/>
  <c r="D728" i="1"/>
  <c r="G728" i="1"/>
  <c r="B728" i="1"/>
  <c r="C728" i="1"/>
  <c r="E728" i="1"/>
  <c r="F728" i="1"/>
  <c r="H728" i="1"/>
  <c r="I728" i="1"/>
  <c r="J728" i="1"/>
  <c r="K728" i="1"/>
  <c r="L728" i="1"/>
  <c r="M728" i="1"/>
  <c r="G729" i="1"/>
  <c r="B729" i="1"/>
  <c r="D729" i="1"/>
  <c r="E729" i="1"/>
  <c r="F729" i="1"/>
  <c r="H729" i="1"/>
  <c r="C729" i="1"/>
  <c r="I729" i="1"/>
  <c r="J729" i="1"/>
  <c r="K729" i="1"/>
  <c r="L729" i="1"/>
  <c r="M729" i="1"/>
  <c r="G730" i="1"/>
  <c r="B730" i="1"/>
  <c r="D730" i="1"/>
  <c r="C730" i="1"/>
  <c r="E730" i="1"/>
  <c r="F730" i="1"/>
  <c r="H730" i="1"/>
  <c r="I730" i="1"/>
  <c r="J730" i="1"/>
  <c r="K730" i="1"/>
  <c r="L730" i="1"/>
  <c r="M730" i="1"/>
  <c r="G731" i="1"/>
  <c r="D731" i="1"/>
  <c r="B731" i="1"/>
  <c r="C731" i="1"/>
  <c r="E731" i="1"/>
  <c r="F731" i="1"/>
  <c r="H731" i="1"/>
  <c r="I731" i="1"/>
  <c r="J731" i="1"/>
  <c r="K731" i="1"/>
  <c r="L731" i="1"/>
  <c r="M731" i="1"/>
  <c r="G732" i="1"/>
  <c r="B732" i="1"/>
  <c r="D732" i="1"/>
  <c r="E732" i="1"/>
  <c r="F732" i="1"/>
  <c r="H732" i="1"/>
  <c r="C732" i="1"/>
  <c r="I732" i="1"/>
  <c r="J732" i="1"/>
  <c r="K732" i="1"/>
  <c r="L732" i="1"/>
  <c r="M732" i="1"/>
  <c r="G733" i="1"/>
  <c r="D733" i="1"/>
  <c r="B733" i="1"/>
  <c r="E733" i="1"/>
  <c r="F733" i="1"/>
  <c r="H733" i="1"/>
  <c r="C733" i="1"/>
  <c r="I733" i="1"/>
  <c r="J733" i="1"/>
  <c r="K733" i="1"/>
  <c r="L733" i="1"/>
  <c r="M733" i="1"/>
  <c r="D734" i="1"/>
  <c r="G734" i="1"/>
  <c r="B734" i="1"/>
  <c r="C734" i="1"/>
  <c r="E734" i="1"/>
  <c r="F734" i="1"/>
  <c r="H734" i="1"/>
  <c r="I734" i="1"/>
  <c r="J734" i="1"/>
  <c r="K734" i="1"/>
  <c r="L734" i="1"/>
  <c r="M734" i="1"/>
  <c r="G735" i="1"/>
  <c r="B735" i="1"/>
  <c r="D735" i="1"/>
  <c r="E735" i="1"/>
  <c r="F735" i="1"/>
  <c r="H735" i="1"/>
  <c r="C735" i="1"/>
  <c r="I735" i="1"/>
  <c r="J735" i="1"/>
  <c r="K735" i="1"/>
  <c r="L735" i="1"/>
  <c r="M735" i="1"/>
  <c r="G736" i="1"/>
  <c r="D736" i="1"/>
  <c r="B736" i="1"/>
  <c r="C736" i="1"/>
  <c r="E736" i="1"/>
  <c r="F736" i="1"/>
  <c r="H736" i="1"/>
  <c r="I736" i="1"/>
  <c r="J736" i="1"/>
  <c r="K736" i="1"/>
  <c r="L736" i="1"/>
  <c r="M736" i="1"/>
  <c r="B737" i="1"/>
  <c r="G737" i="1"/>
  <c r="D737" i="1"/>
  <c r="C737" i="1"/>
  <c r="E737" i="1"/>
  <c r="F737" i="1"/>
  <c r="H737" i="1"/>
  <c r="I737" i="1"/>
  <c r="J737" i="1"/>
  <c r="K737" i="1"/>
  <c r="L737" i="1"/>
  <c r="M737" i="1"/>
  <c r="D738" i="1"/>
  <c r="B738" i="1"/>
  <c r="G738" i="1"/>
  <c r="E738" i="1"/>
  <c r="F738" i="1"/>
  <c r="H738" i="1"/>
  <c r="C738" i="1"/>
  <c r="I738" i="1"/>
  <c r="J738" i="1"/>
  <c r="K738" i="1"/>
  <c r="L738" i="1"/>
  <c r="M738" i="1"/>
  <c r="G739" i="1"/>
  <c r="B739" i="1"/>
  <c r="D739" i="1"/>
  <c r="E739" i="1"/>
  <c r="F739" i="1"/>
  <c r="H739" i="1"/>
  <c r="C739" i="1"/>
  <c r="I739" i="1"/>
  <c r="J739" i="1"/>
  <c r="K739" i="1"/>
  <c r="L739" i="1"/>
  <c r="M739" i="1"/>
  <c r="G740" i="1"/>
  <c r="D740" i="1"/>
  <c r="B740" i="1"/>
  <c r="C740" i="1"/>
  <c r="E740" i="1"/>
  <c r="F740" i="1"/>
  <c r="H740" i="1"/>
  <c r="I740" i="1"/>
  <c r="J740" i="1"/>
  <c r="K740" i="1"/>
  <c r="L740" i="1"/>
  <c r="M740" i="1"/>
  <c r="B741" i="1"/>
  <c r="G741" i="1"/>
  <c r="D741" i="1"/>
  <c r="E741" i="1"/>
  <c r="F741" i="1"/>
  <c r="H741" i="1"/>
  <c r="I741" i="1"/>
  <c r="C741" i="1"/>
  <c r="J741" i="1"/>
  <c r="K741" i="1"/>
  <c r="L741" i="1"/>
  <c r="M741" i="1"/>
  <c r="B742" i="1"/>
  <c r="G742" i="1"/>
  <c r="D742" i="1"/>
  <c r="C742" i="1"/>
  <c r="E742" i="1"/>
  <c r="F742" i="1"/>
  <c r="H742" i="1"/>
  <c r="I742" i="1"/>
  <c r="J742" i="1"/>
  <c r="K742" i="1"/>
  <c r="L742" i="1"/>
  <c r="M742" i="1"/>
  <c r="G743" i="1"/>
  <c r="D743" i="1"/>
  <c r="B743" i="1"/>
  <c r="E743" i="1"/>
  <c r="F743" i="1"/>
  <c r="H743" i="1"/>
  <c r="C743" i="1"/>
  <c r="I743" i="1"/>
  <c r="J743" i="1"/>
  <c r="K743" i="1"/>
  <c r="L743" i="1"/>
  <c r="M743" i="1"/>
  <c r="G744" i="1"/>
  <c r="D744" i="1"/>
  <c r="B744" i="1"/>
  <c r="C744" i="1"/>
  <c r="E744" i="1"/>
  <c r="F744" i="1"/>
  <c r="H744" i="1"/>
  <c r="I744" i="1"/>
  <c r="J744" i="1"/>
  <c r="K744" i="1"/>
  <c r="L744" i="1"/>
  <c r="M744" i="1"/>
  <c r="B745" i="1"/>
  <c r="G745" i="1"/>
  <c r="D745" i="1"/>
  <c r="C745" i="1"/>
  <c r="E745" i="1"/>
  <c r="F745" i="1"/>
  <c r="H745" i="1"/>
  <c r="I745" i="1"/>
  <c r="J745" i="1"/>
  <c r="K745" i="1"/>
  <c r="L745" i="1"/>
  <c r="M745" i="1"/>
  <c r="D746" i="1"/>
  <c r="G746" i="1"/>
  <c r="B746" i="1"/>
  <c r="C746" i="1"/>
  <c r="E746" i="1"/>
  <c r="F746" i="1"/>
  <c r="H746" i="1"/>
  <c r="I746" i="1"/>
  <c r="J746" i="1"/>
  <c r="K746" i="1"/>
  <c r="L746" i="1"/>
  <c r="M746" i="1"/>
  <c r="D747" i="1"/>
  <c r="G747" i="1"/>
  <c r="B747" i="1"/>
  <c r="E747" i="1"/>
  <c r="F747" i="1"/>
  <c r="H747" i="1"/>
  <c r="I747" i="1"/>
  <c r="C747" i="1"/>
  <c r="J747" i="1"/>
  <c r="K747" i="1"/>
  <c r="L747" i="1"/>
  <c r="M747" i="1"/>
  <c r="G748" i="1"/>
  <c r="B748" i="1"/>
  <c r="D748" i="1"/>
  <c r="C748" i="1"/>
  <c r="E748" i="1"/>
  <c r="F748" i="1"/>
  <c r="H748" i="1"/>
  <c r="I748" i="1"/>
  <c r="J748" i="1"/>
  <c r="K748" i="1"/>
  <c r="L748" i="1"/>
  <c r="M748" i="1"/>
  <c r="D749" i="1"/>
  <c r="G749" i="1"/>
  <c r="B749" i="1"/>
  <c r="C749" i="1"/>
  <c r="E749" i="1"/>
  <c r="F749" i="1"/>
  <c r="H749" i="1"/>
  <c r="I749" i="1"/>
  <c r="J749" i="1"/>
  <c r="K749" i="1"/>
  <c r="L749" i="1"/>
  <c r="M749" i="1"/>
  <c r="D750" i="1"/>
  <c r="G750" i="1"/>
  <c r="B750" i="1"/>
  <c r="E750" i="1"/>
  <c r="F750" i="1"/>
  <c r="H750" i="1"/>
  <c r="I750" i="1"/>
  <c r="C750" i="1"/>
  <c r="J750" i="1"/>
  <c r="K750" i="1"/>
  <c r="L750" i="1"/>
  <c r="M750" i="1"/>
  <c r="D751" i="1"/>
  <c r="G751" i="1"/>
  <c r="B751" i="1"/>
  <c r="E751" i="1"/>
  <c r="F751" i="1"/>
  <c r="H751" i="1"/>
  <c r="I751" i="1"/>
  <c r="C751" i="1"/>
  <c r="J751" i="1"/>
  <c r="K751" i="1"/>
  <c r="L751" i="1"/>
  <c r="M751" i="1"/>
  <c r="G752" i="1"/>
  <c r="D752" i="1"/>
  <c r="B752" i="1"/>
  <c r="E752" i="1"/>
  <c r="F752" i="1"/>
  <c r="H752" i="1"/>
  <c r="C752" i="1"/>
  <c r="I752" i="1"/>
  <c r="J752" i="1"/>
  <c r="K752" i="1"/>
  <c r="L752" i="1"/>
  <c r="M752" i="1"/>
  <c r="G753" i="1"/>
  <c r="B753" i="1"/>
  <c r="D753" i="1"/>
  <c r="E753" i="1"/>
  <c r="F753" i="1"/>
  <c r="H753" i="1"/>
  <c r="C753" i="1"/>
  <c r="I753" i="1"/>
  <c r="J753" i="1"/>
  <c r="K753" i="1"/>
  <c r="L753" i="1"/>
  <c r="M753" i="1"/>
  <c r="G754" i="1"/>
  <c r="B754" i="1"/>
  <c r="D754" i="1"/>
  <c r="C754" i="1"/>
  <c r="E754" i="1"/>
  <c r="F754" i="1"/>
  <c r="H754" i="1"/>
  <c r="I754" i="1"/>
  <c r="J754" i="1"/>
  <c r="K754" i="1"/>
  <c r="L754" i="1"/>
  <c r="M754" i="1"/>
  <c r="D755" i="1"/>
  <c r="G755" i="1"/>
  <c r="B755" i="1"/>
  <c r="C755" i="1"/>
  <c r="E755" i="1"/>
  <c r="F755" i="1"/>
  <c r="H755" i="1"/>
  <c r="I755" i="1"/>
  <c r="J755" i="1"/>
  <c r="K755" i="1"/>
  <c r="L755" i="1"/>
  <c r="M755" i="1"/>
  <c r="B756" i="1"/>
  <c r="G756" i="1"/>
  <c r="D756" i="1"/>
  <c r="C756" i="1"/>
  <c r="E756" i="1"/>
  <c r="F756" i="1"/>
  <c r="H756" i="1"/>
  <c r="I756" i="1"/>
  <c r="J756" i="1"/>
  <c r="K756" i="1"/>
  <c r="L756" i="1"/>
  <c r="M756" i="1"/>
  <c r="D757" i="1"/>
  <c r="G757" i="1"/>
  <c r="B757" i="1"/>
  <c r="E757" i="1"/>
  <c r="F757" i="1"/>
  <c r="H757" i="1"/>
  <c r="I757" i="1"/>
  <c r="C757" i="1"/>
  <c r="J757" i="1"/>
  <c r="K757" i="1"/>
  <c r="L757" i="1"/>
  <c r="M757" i="1"/>
  <c r="D758" i="1"/>
  <c r="G758" i="1"/>
  <c r="B758" i="1"/>
  <c r="C758" i="1"/>
  <c r="E758" i="1"/>
  <c r="F758" i="1"/>
  <c r="H758" i="1"/>
  <c r="I758" i="1"/>
  <c r="J758" i="1"/>
  <c r="K758" i="1"/>
  <c r="L758" i="1"/>
  <c r="M758" i="1"/>
  <c r="G759" i="1"/>
  <c r="D759" i="1"/>
  <c r="B759" i="1"/>
  <c r="C759" i="1"/>
  <c r="E759" i="1"/>
  <c r="F759" i="1"/>
  <c r="H759" i="1"/>
  <c r="I759" i="1"/>
  <c r="J759" i="1"/>
  <c r="K759" i="1"/>
  <c r="L759" i="1"/>
  <c r="M759" i="1"/>
  <c r="B760" i="1"/>
  <c r="G760" i="1"/>
  <c r="D760" i="1"/>
  <c r="C760" i="1"/>
  <c r="E760" i="1"/>
  <c r="F760" i="1"/>
  <c r="H760" i="1"/>
  <c r="I760" i="1"/>
  <c r="J760" i="1"/>
  <c r="K760" i="1"/>
  <c r="L760" i="1"/>
  <c r="M760" i="1"/>
  <c r="B761" i="1"/>
  <c r="G761" i="1"/>
  <c r="D761" i="1"/>
  <c r="C761" i="1"/>
  <c r="E761" i="1"/>
  <c r="F761" i="1"/>
  <c r="H761" i="1"/>
  <c r="I761" i="1"/>
  <c r="J761" i="1"/>
  <c r="K761" i="1"/>
  <c r="L761" i="1"/>
  <c r="M761" i="1"/>
  <c r="B762" i="1"/>
  <c r="G762" i="1"/>
  <c r="D762" i="1"/>
  <c r="E762" i="1"/>
  <c r="F762" i="1"/>
  <c r="H762" i="1"/>
  <c r="I762" i="1"/>
  <c r="C762" i="1"/>
  <c r="J762" i="1"/>
  <c r="K762" i="1"/>
  <c r="L762" i="1"/>
  <c r="M762" i="1"/>
  <c r="B763" i="1"/>
  <c r="G763" i="1"/>
  <c r="D763" i="1"/>
  <c r="E763" i="1"/>
  <c r="F763" i="1"/>
  <c r="H763" i="1"/>
  <c r="I763" i="1"/>
  <c r="C763" i="1"/>
  <c r="J763" i="1"/>
  <c r="K763" i="1"/>
  <c r="L763" i="1"/>
  <c r="M763" i="1"/>
  <c r="G764" i="1"/>
  <c r="D764" i="1"/>
  <c r="B764" i="1"/>
  <c r="E764" i="1"/>
  <c r="F764" i="1"/>
  <c r="H764" i="1"/>
  <c r="C764" i="1"/>
  <c r="I764" i="1"/>
  <c r="J764" i="1"/>
  <c r="K764" i="1"/>
  <c r="L764" i="1"/>
  <c r="M764" i="1"/>
  <c r="D765" i="1"/>
  <c r="G765" i="1"/>
  <c r="B765" i="1"/>
  <c r="C765" i="1"/>
  <c r="E765" i="1"/>
  <c r="F765" i="1"/>
  <c r="H765" i="1"/>
  <c r="I765" i="1"/>
  <c r="J765" i="1"/>
  <c r="K765" i="1"/>
  <c r="L765" i="1"/>
  <c r="M765" i="1"/>
  <c r="G766" i="1"/>
  <c r="D766" i="1"/>
  <c r="B766" i="1"/>
  <c r="E766" i="1"/>
  <c r="F766" i="1"/>
  <c r="H766" i="1"/>
  <c r="C766" i="1"/>
  <c r="I766" i="1"/>
  <c r="J766" i="1"/>
  <c r="K766" i="1"/>
  <c r="L766" i="1"/>
  <c r="M766" i="1"/>
  <c r="G767" i="1"/>
  <c r="D767" i="1"/>
  <c r="B767" i="1"/>
  <c r="C767" i="1"/>
  <c r="E767" i="1"/>
  <c r="F767" i="1"/>
  <c r="H767" i="1"/>
  <c r="I767" i="1"/>
  <c r="J767" i="1"/>
  <c r="K767" i="1"/>
  <c r="L767" i="1"/>
  <c r="M767" i="1"/>
  <c r="G768" i="1"/>
  <c r="B768" i="1"/>
  <c r="D768" i="1"/>
  <c r="C768" i="1"/>
  <c r="E768" i="1"/>
  <c r="F768" i="1"/>
  <c r="H768" i="1"/>
  <c r="I768" i="1"/>
  <c r="J768" i="1"/>
  <c r="K768" i="1"/>
  <c r="L768" i="1"/>
  <c r="M768" i="1"/>
  <c r="B769" i="1"/>
  <c r="G769" i="1"/>
  <c r="D769" i="1"/>
  <c r="E769" i="1"/>
  <c r="F769" i="1"/>
  <c r="H769" i="1"/>
  <c r="I769" i="1"/>
  <c r="C769" i="1"/>
  <c r="J769" i="1"/>
  <c r="K769" i="1"/>
  <c r="L769" i="1"/>
  <c r="M769" i="1"/>
  <c r="G770" i="1"/>
  <c r="D770" i="1"/>
  <c r="B770" i="1"/>
  <c r="E770" i="1"/>
  <c r="F770" i="1"/>
  <c r="H770" i="1"/>
  <c r="C770" i="1"/>
  <c r="I770" i="1"/>
  <c r="J770" i="1"/>
  <c r="K770" i="1"/>
  <c r="L770" i="1"/>
  <c r="M770" i="1"/>
  <c r="G771" i="1"/>
  <c r="B771" i="1"/>
  <c r="D771" i="1"/>
  <c r="C771" i="1"/>
  <c r="E771" i="1"/>
  <c r="F771" i="1"/>
  <c r="H771" i="1"/>
  <c r="I771" i="1"/>
  <c r="J771" i="1"/>
  <c r="K771" i="1"/>
  <c r="L771" i="1"/>
  <c r="M771" i="1"/>
  <c r="G772" i="1"/>
  <c r="B772" i="1"/>
  <c r="D772" i="1"/>
  <c r="E772" i="1"/>
  <c r="F772" i="1"/>
  <c r="H772" i="1"/>
  <c r="C772" i="1"/>
  <c r="I772" i="1"/>
  <c r="J772" i="1"/>
  <c r="K772" i="1"/>
  <c r="L772" i="1"/>
  <c r="M772" i="1"/>
  <c r="D773" i="1"/>
  <c r="G773" i="1"/>
  <c r="B773" i="1"/>
  <c r="E773" i="1"/>
  <c r="F773" i="1"/>
  <c r="H773" i="1"/>
  <c r="I773" i="1"/>
  <c r="C773" i="1"/>
  <c r="J773" i="1"/>
  <c r="K773" i="1"/>
  <c r="L773" i="1"/>
  <c r="M773" i="1"/>
  <c r="D774" i="1"/>
  <c r="G774" i="1"/>
  <c r="B774" i="1"/>
  <c r="C774" i="1"/>
  <c r="E774" i="1"/>
  <c r="F774" i="1"/>
  <c r="H774" i="1"/>
  <c r="I774" i="1"/>
  <c r="J774" i="1"/>
  <c r="K774" i="1"/>
  <c r="L774" i="1"/>
  <c r="M774" i="1"/>
  <c r="D775" i="1"/>
  <c r="G775" i="1"/>
  <c r="B775" i="1"/>
  <c r="E775" i="1"/>
  <c r="F775" i="1"/>
  <c r="H775" i="1"/>
  <c r="I775" i="1"/>
  <c r="C775" i="1"/>
  <c r="J775" i="1"/>
  <c r="K775" i="1"/>
  <c r="L775" i="1"/>
  <c r="M775" i="1"/>
  <c r="D776" i="1"/>
  <c r="G776" i="1"/>
  <c r="B776" i="1"/>
  <c r="C776" i="1"/>
  <c r="E776" i="1"/>
  <c r="F776" i="1"/>
  <c r="H776" i="1"/>
  <c r="I776" i="1"/>
  <c r="J776" i="1"/>
  <c r="K776" i="1"/>
  <c r="L776" i="1"/>
  <c r="M776" i="1"/>
  <c r="G777" i="1"/>
  <c r="B777" i="1"/>
  <c r="D777" i="1"/>
  <c r="E777" i="1"/>
  <c r="F777" i="1"/>
  <c r="H777" i="1"/>
  <c r="C777" i="1"/>
  <c r="I777" i="1"/>
  <c r="J777" i="1"/>
  <c r="K777" i="1"/>
  <c r="L777" i="1"/>
  <c r="M777" i="1"/>
  <c r="D778" i="1"/>
  <c r="G778" i="1"/>
  <c r="B778" i="1"/>
  <c r="C778" i="1"/>
  <c r="E778" i="1"/>
  <c r="F778" i="1"/>
  <c r="H778" i="1"/>
  <c r="I778" i="1"/>
  <c r="J778" i="1"/>
  <c r="K778" i="1"/>
  <c r="L778" i="1"/>
  <c r="M778" i="1"/>
  <c r="G779" i="1"/>
  <c r="D779" i="1"/>
  <c r="B779" i="1"/>
  <c r="C779" i="1"/>
  <c r="E779" i="1"/>
  <c r="F779" i="1"/>
  <c r="H779" i="1"/>
  <c r="I779" i="1"/>
  <c r="J779" i="1"/>
  <c r="K779" i="1"/>
  <c r="L779" i="1"/>
  <c r="M779" i="1"/>
  <c r="B780" i="1"/>
  <c r="G780" i="1"/>
  <c r="D780" i="1"/>
  <c r="E780" i="1"/>
  <c r="F780" i="1"/>
  <c r="H780" i="1"/>
  <c r="I780" i="1"/>
  <c r="C780" i="1"/>
  <c r="J780" i="1"/>
  <c r="K780" i="1"/>
  <c r="L780" i="1"/>
  <c r="M780" i="1"/>
  <c r="D781" i="1"/>
  <c r="G781" i="1"/>
  <c r="B781" i="1"/>
  <c r="E781" i="1"/>
  <c r="F781" i="1"/>
  <c r="H781" i="1"/>
  <c r="I781" i="1"/>
  <c r="C781" i="1"/>
  <c r="J781" i="1"/>
  <c r="K781" i="1"/>
  <c r="L781" i="1"/>
  <c r="M781" i="1"/>
  <c r="G782" i="1"/>
  <c r="D782" i="1"/>
  <c r="B782" i="1"/>
  <c r="C782" i="1"/>
  <c r="E782" i="1"/>
  <c r="F782" i="1"/>
  <c r="H782" i="1"/>
  <c r="I782" i="1"/>
  <c r="J782" i="1"/>
  <c r="K782" i="1"/>
  <c r="L782" i="1"/>
  <c r="M782" i="1"/>
  <c r="G783" i="1"/>
  <c r="B783" i="1"/>
  <c r="D783" i="1"/>
  <c r="C783" i="1"/>
  <c r="E783" i="1"/>
  <c r="F783" i="1"/>
  <c r="H783" i="1"/>
  <c r="I783" i="1"/>
  <c r="J783" i="1"/>
  <c r="K783" i="1"/>
  <c r="L783" i="1"/>
  <c r="M783" i="1"/>
  <c r="G784" i="1"/>
  <c r="D784" i="1"/>
  <c r="B784" i="1"/>
  <c r="E784" i="1"/>
  <c r="F784" i="1"/>
  <c r="H784" i="1"/>
  <c r="C784" i="1"/>
  <c r="I784" i="1"/>
  <c r="J784" i="1"/>
  <c r="K784" i="1"/>
  <c r="L784" i="1"/>
  <c r="M784" i="1"/>
  <c r="G785" i="1"/>
  <c r="D785" i="1"/>
  <c r="B785" i="1"/>
  <c r="C785" i="1"/>
  <c r="E785" i="1"/>
  <c r="F785" i="1"/>
  <c r="H785" i="1"/>
  <c r="I785" i="1"/>
  <c r="J785" i="1"/>
  <c r="K785" i="1"/>
  <c r="L785" i="1"/>
  <c r="M785" i="1"/>
  <c r="B786" i="1"/>
  <c r="G786" i="1"/>
  <c r="D786" i="1"/>
  <c r="E786" i="1"/>
  <c r="F786" i="1"/>
  <c r="H786" i="1"/>
  <c r="I786" i="1"/>
  <c r="C786" i="1"/>
  <c r="J786" i="1"/>
  <c r="K786" i="1"/>
  <c r="L786" i="1"/>
  <c r="M786" i="1"/>
  <c r="G787" i="1"/>
  <c r="B787" i="1"/>
  <c r="D787" i="1"/>
  <c r="E787" i="1"/>
  <c r="F787" i="1"/>
  <c r="H787" i="1"/>
  <c r="C787" i="1"/>
  <c r="I787" i="1"/>
  <c r="J787" i="1"/>
  <c r="K787" i="1"/>
  <c r="L787" i="1"/>
  <c r="M787" i="1"/>
  <c r="G788" i="1"/>
  <c r="D788" i="1"/>
  <c r="B788" i="1"/>
  <c r="E788" i="1"/>
  <c r="F788" i="1"/>
  <c r="H788" i="1"/>
  <c r="C788" i="1"/>
  <c r="I788" i="1"/>
  <c r="J788" i="1"/>
  <c r="K788" i="1"/>
  <c r="L788" i="1"/>
  <c r="M788" i="1"/>
  <c r="B789" i="1"/>
  <c r="G789" i="1"/>
  <c r="D789" i="1"/>
  <c r="C789" i="1"/>
  <c r="E789" i="1"/>
  <c r="F789" i="1"/>
  <c r="H789" i="1"/>
  <c r="I789" i="1"/>
  <c r="J789" i="1"/>
  <c r="K789" i="1"/>
  <c r="L789" i="1"/>
  <c r="M789" i="1"/>
  <c r="G790" i="1"/>
  <c r="B790" i="1"/>
  <c r="D790" i="1"/>
  <c r="E790" i="1"/>
  <c r="F790" i="1"/>
  <c r="H790" i="1"/>
  <c r="C790" i="1"/>
  <c r="I790" i="1"/>
  <c r="J790" i="1"/>
  <c r="K790" i="1"/>
  <c r="L790" i="1"/>
  <c r="M790" i="1"/>
  <c r="G791" i="1"/>
  <c r="D791" i="1"/>
  <c r="B791" i="1"/>
  <c r="E791" i="1"/>
  <c r="F791" i="1"/>
  <c r="H791" i="1"/>
  <c r="C791" i="1"/>
  <c r="I791" i="1"/>
  <c r="J791" i="1"/>
  <c r="K791" i="1"/>
  <c r="L791" i="1"/>
  <c r="M791" i="1"/>
  <c r="G792" i="1"/>
  <c r="B792" i="1"/>
  <c r="D792" i="1"/>
  <c r="C792" i="1"/>
  <c r="E792" i="1"/>
  <c r="F792" i="1"/>
  <c r="H792" i="1"/>
  <c r="I792" i="1"/>
  <c r="J792" i="1"/>
  <c r="K792" i="1"/>
  <c r="L792" i="1"/>
  <c r="M792" i="1"/>
  <c r="D793" i="1"/>
  <c r="G793" i="1"/>
  <c r="B793" i="1"/>
  <c r="E793" i="1"/>
  <c r="F793" i="1"/>
  <c r="H793" i="1"/>
  <c r="I793" i="1"/>
  <c r="C793" i="1"/>
  <c r="J793" i="1"/>
  <c r="K793" i="1"/>
  <c r="L793" i="1"/>
  <c r="M793" i="1"/>
  <c r="G794" i="1"/>
  <c r="D794" i="1"/>
  <c r="B794" i="1"/>
  <c r="C794" i="1"/>
  <c r="E794" i="1"/>
  <c r="F794" i="1"/>
  <c r="H794" i="1"/>
  <c r="I794" i="1"/>
  <c r="J794" i="1"/>
  <c r="K794" i="1"/>
  <c r="L794" i="1"/>
  <c r="M794" i="1"/>
  <c r="G795" i="1"/>
  <c r="B795" i="1"/>
  <c r="D795" i="1"/>
  <c r="E795" i="1"/>
  <c r="F795" i="1"/>
  <c r="H795" i="1"/>
  <c r="C795" i="1"/>
  <c r="I795" i="1"/>
  <c r="J795" i="1"/>
  <c r="K795" i="1"/>
  <c r="L795" i="1"/>
  <c r="M795" i="1"/>
  <c r="D796" i="1"/>
  <c r="B796" i="1"/>
  <c r="G796" i="1"/>
  <c r="E796" i="1"/>
  <c r="F796" i="1"/>
  <c r="H796" i="1"/>
  <c r="C796" i="1"/>
  <c r="I796" i="1"/>
  <c r="J796" i="1"/>
  <c r="K796" i="1"/>
  <c r="L796" i="1"/>
  <c r="M796" i="1"/>
  <c r="D797" i="1"/>
  <c r="G797" i="1"/>
  <c r="B797" i="1"/>
  <c r="E797" i="1"/>
  <c r="F797" i="1"/>
  <c r="H797" i="1"/>
  <c r="I797" i="1"/>
  <c r="C797" i="1"/>
  <c r="J797" i="1"/>
  <c r="K797" i="1"/>
  <c r="L797" i="1"/>
  <c r="M797" i="1"/>
  <c r="G798" i="1"/>
  <c r="D798" i="1"/>
  <c r="B798" i="1"/>
  <c r="E798" i="1"/>
  <c r="F798" i="1"/>
  <c r="H798" i="1"/>
  <c r="C798" i="1"/>
  <c r="I798" i="1"/>
  <c r="J798" i="1"/>
  <c r="K798" i="1"/>
  <c r="L798" i="1"/>
  <c r="M798" i="1"/>
  <c r="G799" i="1"/>
  <c r="D799" i="1"/>
  <c r="B799" i="1"/>
  <c r="E799" i="1"/>
  <c r="F799" i="1"/>
  <c r="H799" i="1"/>
  <c r="C799" i="1"/>
  <c r="I799" i="1"/>
  <c r="J799" i="1"/>
  <c r="K799" i="1"/>
  <c r="L799" i="1"/>
  <c r="M799" i="1"/>
  <c r="D800" i="1"/>
  <c r="G800" i="1"/>
  <c r="B800" i="1"/>
  <c r="C800" i="1"/>
  <c r="E800" i="1"/>
  <c r="F800" i="1"/>
  <c r="H800" i="1"/>
  <c r="I800" i="1"/>
  <c r="J800" i="1"/>
  <c r="K800" i="1"/>
  <c r="L800" i="1"/>
  <c r="M800" i="1"/>
  <c r="B801" i="1"/>
  <c r="G801" i="1"/>
  <c r="D801" i="1"/>
  <c r="E801" i="1"/>
  <c r="F801" i="1"/>
  <c r="H801" i="1"/>
  <c r="I801" i="1"/>
  <c r="C801" i="1"/>
  <c r="J801" i="1"/>
  <c r="K801" i="1"/>
  <c r="L801" i="1"/>
  <c r="M801" i="1"/>
  <c r="D802" i="1"/>
  <c r="G802" i="1"/>
  <c r="B802" i="1"/>
  <c r="E802" i="1"/>
  <c r="F802" i="1"/>
  <c r="H802" i="1"/>
  <c r="I802" i="1"/>
  <c r="C802" i="1"/>
  <c r="J802" i="1"/>
  <c r="K802" i="1"/>
  <c r="L802" i="1"/>
  <c r="M802" i="1"/>
  <c r="B803" i="1"/>
  <c r="G803" i="1"/>
  <c r="D803" i="1"/>
  <c r="C803" i="1"/>
  <c r="E803" i="1"/>
  <c r="F803" i="1"/>
  <c r="H803" i="1"/>
  <c r="I803" i="1"/>
  <c r="J803" i="1"/>
  <c r="K803" i="1"/>
  <c r="L803" i="1"/>
  <c r="M803" i="1"/>
  <c r="G804" i="1"/>
  <c r="D804" i="1"/>
  <c r="B804" i="1"/>
  <c r="E804" i="1"/>
  <c r="F804" i="1"/>
  <c r="H804" i="1"/>
  <c r="C804" i="1"/>
  <c r="I804" i="1"/>
  <c r="J804" i="1"/>
  <c r="K804" i="1"/>
  <c r="L804" i="1"/>
  <c r="M804" i="1"/>
  <c r="D805" i="1"/>
  <c r="G805" i="1"/>
  <c r="B805" i="1"/>
  <c r="C805" i="1"/>
  <c r="E805" i="1"/>
  <c r="F805" i="1"/>
  <c r="H805" i="1"/>
  <c r="I805" i="1"/>
  <c r="J805" i="1"/>
  <c r="K805" i="1"/>
  <c r="L805" i="1"/>
  <c r="M805" i="1"/>
  <c r="G806" i="1"/>
  <c r="D806" i="1"/>
  <c r="B806" i="1"/>
  <c r="C806" i="1"/>
  <c r="E806" i="1"/>
  <c r="F806" i="1"/>
  <c r="H806" i="1"/>
  <c r="I806" i="1"/>
  <c r="J806" i="1"/>
  <c r="K806" i="1"/>
  <c r="L806" i="1"/>
  <c r="M806" i="1"/>
  <c r="B807" i="1"/>
  <c r="G807" i="1"/>
  <c r="D807" i="1"/>
  <c r="C807" i="1"/>
  <c r="E807" i="1"/>
  <c r="F807" i="1"/>
  <c r="H807" i="1"/>
  <c r="I807" i="1"/>
  <c r="J807" i="1"/>
  <c r="K807" i="1"/>
  <c r="L807" i="1"/>
  <c r="M807" i="1"/>
  <c r="G808" i="1"/>
  <c r="D808" i="1"/>
  <c r="B808" i="1"/>
  <c r="E808" i="1"/>
  <c r="F808" i="1"/>
  <c r="H808" i="1"/>
  <c r="C808" i="1"/>
  <c r="I808" i="1"/>
  <c r="J808" i="1"/>
  <c r="K808" i="1"/>
  <c r="L808" i="1"/>
  <c r="M808" i="1"/>
  <c r="G809" i="1"/>
  <c r="D809" i="1"/>
  <c r="B809" i="1"/>
  <c r="C809" i="1"/>
  <c r="E809" i="1"/>
  <c r="F809" i="1"/>
  <c r="H809" i="1"/>
  <c r="I809" i="1"/>
  <c r="J809" i="1"/>
  <c r="K809" i="1"/>
  <c r="L809" i="1"/>
  <c r="M809" i="1"/>
  <c r="B810" i="1"/>
  <c r="G810" i="1"/>
  <c r="D810" i="1"/>
  <c r="C810" i="1"/>
  <c r="E810" i="1"/>
  <c r="F810" i="1"/>
  <c r="H810" i="1"/>
  <c r="I810" i="1"/>
  <c r="J810" i="1"/>
  <c r="K810" i="1"/>
  <c r="L810" i="1"/>
  <c r="M810" i="1"/>
  <c r="B811" i="1"/>
  <c r="G811" i="1"/>
  <c r="D811" i="1"/>
  <c r="C811" i="1"/>
  <c r="E811" i="1"/>
  <c r="F811" i="1"/>
  <c r="H811" i="1"/>
  <c r="I811" i="1"/>
  <c r="J811" i="1"/>
  <c r="K811" i="1"/>
  <c r="L811" i="1"/>
  <c r="M811" i="1"/>
  <c r="G812" i="1"/>
  <c r="B812" i="1"/>
  <c r="D812" i="1"/>
  <c r="E812" i="1"/>
  <c r="F812" i="1"/>
  <c r="H812" i="1"/>
  <c r="C812" i="1"/>
  <c r="I812" i="1"/>
  <c r="J812" i="1"/>
  <c r="K812" i="1"/>
  <c r="L812" i="1"/>
  <c r="M812" i="1"/>
  <c r="D813" i="1"/>
  <c r="G813" i="1"/>
  <c r="B813" i="1"/>
  <c r="C813" i="1"/>
  <c r="E813" i="1"/>
  <c r="F813" i="1"/>
  <c r="H813" i="1"/>
  <c r="I813" i="1"/>
  <c r="J813" i="1"/>
  <c r="K813" i="1"/>
  <c r="L813" i="1"/>
  <c r="M813" i="1"/>
  <c r="G814" i="1"/>
  <c r="B814" i="1"/>
  <c r="D814" i="1"/>
  <c r="C814" i="1"/>
  <c r="E814" i="1"/>
  <c r="F814" i="1"/>
  <c r="H814" i="1"/>
  <c r="I814" i="1"/>
  <c r="J814" i="1"/>
  <c r="K814" i="1"/>
  <c r="L814" i="1"/>
  <c r="M814" i="1"/>
  <c r="D815" i="1"/>
  <c r="G815" i="1"/>
  <c r="B815" i="1"/>
  <c r="E815" i="1"/>
  <c r="F815" i="1"/>
  <c r="H815" i="1"/>
  <c r="I815" i="1"/>
  <c r="C815" i="1"/>
  <c r="J815" i="1"/>
  <c r="K815" i="1"/>
  <c r="L815" i="1"/>
  <c r="M815" i="1"/>
  <c r="B816" i="1"/>
  <c r="G816" i="1"/>
  <c r="D816" i="1"/>
  <c r="C816" i="1"/>
  <c r="E816" i="1"/>
  <c r="F816" i="1"/>
  <c r="H816" i="1"/>
  <c r="I816" i="1"/>
  <c r="J816" i="1"/>
  <c r="K816" i="1"/>
  <c r="L816" i="1"/>
  <c r="M816" i="1"/>
  <c r="G817" i="1"/>
  <c r="D817" i="1"/>
  <c r="B817" i="1"/>
  <c r="E817" i="1"/>
  <c r="F817" i="1"/>
  <c r="H817" i="1"/>
  <c r="C817" i="1"/>
  <c r="I817" i="1"/>
  <c r="J817" i="1"/>
  <c r="K817" i="1"/>
  <c r="L817" i="1"/>
  <c r="M817" i="1"/>
  <c r="D818" i="1"/>
  <c r="G818" i="1"/>
  <c r="B818" i="1"/>
  <c r="C818" i="1"/>
  <c r="E818" i="1"/>
  <c r="F818" i="1"/>
  <c r="H818" i="1"/>
  <c r="I818" i="1"/>
  <c r="J818" i="1"/>
  <c r="K818" i="1"/>
  <c r="L818" i="1"/>
  <c r="M818" i="1"/>
  <c r="D819" i="1"/>
  <c r="G819" i="1"/>
  <c r="B819" i="1"/>
  <c r="C819" i="1"/>
  <c r="E819" i="1"/>
  <c r="F819" i="1"/>
  <c r="H819" i="1"/>
  <c r="I819" i="1"/>
  <c r="J819" i="1"/>
  <c r="K819" i="1"/>
  <c r="L819" i="1"/>
  <c r="M819" i="1"/>
  <c r="G820" i="1"/>
  <c r="B820" i="1"/>
  <c r="D820" i="1"/>
  <c r="E820" i="1"/>
  <c r="F820" i="1"/>
  <c r="H820" i="1"/>
  <c r="C820" i="1"/>
  <c r="I820" i="1"/>
  <c r="J820" i="1"/>
  <c r="K820" i="1"/>
  <c r="L820" i="1"/>
  <c r="M820" i="1"/>
  <c r="D821" i="1"/>
  <c r="G821" i="1"/>
  <c r="B821" i="1"/>
  <c r="C821" i="1"/>
  <c r="E821" i="1"/>
  <c r="F821" i="1"/>
  <c r="H821" i="1"/>
  <c r="I821" i="1"/>
  <c r="J821" i="1"/>
  <c r="K821" i="1"/>
  <c r="L821" i="1"/>
  <c r="M821" i="1"/>
  <c r="G822" i="1"/>
  <c r="B822" i="1"/>
  <c r="D822" i="1"/>
  <c r="C822" i="1"/>
  <c r="E822" i="1"/>
  <c r="F822" i="1"/>
  <c r="H822" i="1"/>
  <c r="I822" i="1"/>
  <c r="J822" i="1"/>
  <c r="K822" i="1"/>
  <c r="L822" i="1"/>
  <c r="M822" i="1"/>
  <c r="G823" i="1"/>
  <c r="B823" i="1"/>
  <c r="D823" i="1"/>
  <c r="E823" i="1"/>
  <c r="F823" i="1"/>
  <c r="H823" i="1"/>
  <c r="C823" i="1"/>
  <c r="I823" i="1"/>
  <c r="J823" i="1"/>
  <c r="K823" i="1"/>
  <c r="L823" i="1"/>
  <c r="M823" i="1"/>
  <c r="G824" i="1"/>
  <c r="D824" i="1"/>
  <c r="B824" i="1"/>
  <c r="E824" i="1"/>
  <c r="F824" i="1"/>
  <c r="H824" i="1"/>
  <c r="C824" i="1"/>
  <c r="I824" i="1"/>
  <c r="J824" i="1"/>
  <c r="K824" i="1"/>
  <c r="L824" i="1"/>
  <c r="M824" i="1"/>
  <c r="G825" i="1"/>
  <c r="B825" i="1"/>
  <c r="D825" i="1"/>
  <c r="C825" i="1"/>
  <c r="E825" i="1"/>
  <c r="F825" i="1"/>
  <c r="H825" i="1"/>
  <c r="I825" i="1"/>
  <c r="J825" i="1"/>
  <c r="K825" i="1"/>
  <c r="L825" i="1"/>
  <c r="M825" i="1"/>
  <c r="D826" i="1"/>
  <c r="G826" i="1"/>
  <c r="B826" i="1"/>
  <c r="E826" i="1"/>
  <c r="F826" i="1"/>
  <c r="H826" i="1"/>
  <c r="I826" i="1"/>
  <c r="C826" i="1"/>
  <c r="J826" i="1"/>
  <c r="K826" i="1"/>
  <c r="L826" i="1"/>
  <c r="M826" i="1"/>
  <c r="D827" i="1"/>
  <c r="G827" i="1"/>
  <c r="B827" i="1"/>
  <c r="E827" i="1"/>
  <c r="F827" i="1"/>
  <c r="H827" i="1"/>
  <c r="I827" i="1"/>
  <c r="C827" i="1"/>
  <c r="J827" i="1"/>
  <c r="K827" i="1"/>
  <c r="L827" i="1"/>
  <c r="M827" i="1"/>
  <c r="B828" i="1"/>
  <c r="G828" i="1"/>
  <c r="D828" i="1"/>
  <c r="E828" i="1"/>
  <c r="F828" i="1"/>
  <c r="H828" i="1"/>
  <c r="I828" i="1"/>
  <c r="C828" i="1"/>
  <c r="J828" i="1"/>
  <c r="K828" i="1"/>
  <c r="L828" i="1"/>
  <c r="M828" i="1"/>
  <c r="G829" i="1"/>
  <c r="D829" i="1"/>
  <c r="B829" i="1"/>
  <c r="C829" i="1"/>
  <c r="E829" i="1"/>
  <c r="F829" i="1"/>
  <c r="H829" i="1"/>
  <c r="I829" i="1"/>
  <c r="J829" i="1"/>
  <c r="K829" i="1"/>
  <c r="L829" i="1"/>
  <c r="M829" i="1"/>
  <c r="G830" i="1"/>
  <c r="D830" i="1"/>
  <c r="B830" i="1"/>
  <c r="E830" i="1"/>
  <c r="F830" i="1"/>
  <c r="H830" i="1"/>
  <c r="C830" i="1"/>
  <c r="I830" i="1"/>
  <c r="J830" i="1"/>
  <c r="K830" i="1"/>
  <c r="L830" i="1"/>
  <c r="M830" i="1"/>
  <c r="B831" i="1"/>
  <c r="G831" i="1"/>
  <c r="D831" i="1"/>
  <c r="E831" i="1"/>
  <c r="F831" i="1"/>
  <c r="H831" i="1"/>
  <c r="I831" i="1"/>
  <c r="C831" i="1"/>
  <c r="J831" i="1"/>
  <c r="K831" i="1"/>
  <c r="L831" i="1"/>
  <c r="M831" i="1"/>
  <c r="G832" i="1"/>
  <c r="B832" i="1"/>
  <c r="D832" i="1"/>
  <c r="E832" i="1"/>
  <c r="F832" i="1"/>
  <c r="H832" i="1"/>
  <c r="C832" i="1"/>
  <c r="I832" i="1"/>
  <c r="J832" i="1"/>
  <c r="K832" i="1"/>
  <c r="L832" i="1"/>
  <c r="M832" i="1"/>
  <c r="G833" i="1"/>
  <c r="D833" i="1"/>
  <c r="B833" i="1"/>
  <c r="C833" i="1"/>
  <c r="E833" i="1"/>
  <c r="F833" i="1"/>
  <c r="H833" i="1"/>
  <c r="I833" i="1"/>
  <c r="J833" i="1"/>
  <c r="K833" i="1"/>
  <c r="L833" i="1"/>
  <c r="M833" i="1"/>
  <c r="B834" i="1"/>
  <c r="G834" i="1"/>
  <c r="D834" i="1"/>
  <c r="E834" i="1"/>
  <c r="F834" i="1"/>
  <c r="H834" i="1"/>
  <c r="I834" i="1"/>
  <c r="C834" i="1"/>
  <c r="J834" i="1"/>
  <c r="K834" i="1"/>
  <c r="L834" i="1"/>
  <c r="M834" i="1"/>
  <c r="D835" i="1"/>
  <c r="G835" i="1"/>
  <c r="B835" i="1"/>
  <c r="C835" i="1"/>
  <c r="E835" i="1"/>
  <c r="F835" i="1"/>
  <c r="H835" i="1"/>
  <c r="I835" i="1"/>
  <c r="J835" i="1"/>
  <c r="K835" i="1"/>
  <c r="L835" i="1"/>
  <c r="M835" i="1"/>
  <c r="G836" i="1"/>
  <c r="D836" i="1"/>
  <c r="B836" i="1"/>
  <c r="E836" i="1"/>
  <c r="F836" i="1"/>
  <c r="H836" i="1"/>
  <c r="C836" i="1"/>
  <c r="I836" i="1"/>
  <c r="J836" i="1"/>
  <c r="K836" i="1"/>
  <c r="L836" i="1"/>
  <c r="M836" i="1"/>
  <c r="D837" i="1"/>
  <c r="G837" i="1"/>
  <c r="B837" i="1"/>
  <c r="C837" i="1"/>
  <c r="E837" i="1"/>
  <c r="F837" i="1"/>
  <c r="H837" i="1"/>
  <c r="I837" i="1"/>
  <c r="J837" i="1"/>
  <c r="K837" i="1"/>
  <c r="L837" i="1"/>
  <c r="M837" i="1"/>
  <c r="G838" i="1"/>
  <c r="B838" i="1"/>
  <c r="D838" i="1"/>
  <c r="E838" i="1"/>
  <c r="F838" i="1"/>
  <c r="H838" i="1"/>
  <c r="C838" i="1"/>
  <c r="I838" i="1"/>
  <c r="J838" i="1"/>
  <c r="K838" i="1"/>
  <c r="L838" i="1"/>
  <c r="M838" i="1"/>
  <c r="D839" i="1"/>
  <c r="G839" i="1"/>
  <c r="B839" i="1"/>
  <c r="E839" i="1"/>
  <c r="F839" i="1"/>
  <c r="H839" i="1"/>
  <c r="I839" i="1"/>
  <c r="C839" i="1"/>
  <c r="J839" i="1"/>
  <c r="K839" i="1"/>
  <c r="L839" i="1"/>
  <c r="M839" i="1"/>
  <c r="G840" i="1"/>
  <c r="B840" i="1"/>
  <c r="D840" i="1"/>
  <c r="C840" i="1"/>
  <c r="E840" i="1"/>
  <c r="F840" i="1"/>
  <c r="H840" i="1"/>
  <c r="I840" i="1"/>
  <c r="J840" i="1"/>
  <c r="K840" i="1"/>
  <c r="L840" i="1"/>
  <c r="M840" i="1"/>
  <c r="G841" i="1"/>
  <c r="B841" i="1"/>
  <c r="D841" i="1"/>
  <c r="C841" i="1"/>
  <c r="E841" i="1"/>
  <c r="F841" i="1"/>
  <c r="H841" i="1"/>
  <c r="I841" i="1"/>
  <c r="J841" i="1"/>
  <c r="K841" i="1"/>
  <c r="L841" i="1"/>
  <c r="M841" i="1"/>
  <c r="G842" i="1"/>
  <c r="D842" i="1"/>
  <c r="B842" i="1"/>
  <c r="E842" i="1"/>
  <c r="F842" i="1"/>
  <c r="H842" i="1"/>
  <c r="C842" i="1"/>
  <c r="I842" i="1"/>
  <c r="J842" i="1"/>
  <c r="K842" i="1"/>
  <c r="L842" i="1"/>
  <c r="M842" i="1"/>
  <c r="G843" i="1"/>
  <c r="B843" i="1"/>
  <c r="D843" i="1"/>
  <c r="E843" i="1"/>
  <c r="F843" i="1"/>
  <c r="H843" i="1"/>
  <c r="C843" i="1"/>
  <c r="I843" i="1"/>
  <c r="J843" i="1"/>
  <c r="K843" i="1"/>
  <c r="L843" i="1"/>
  <c r="M843" i="1"/>
  <c r="G844" i="1"/>
  <c r="D844" i="1"/>
  <c r="B844" i="1"/>
  <c r="E844" i="1"/>
  <c r="F844" i="1"/>
  <c r="H844" i="1"/>
  <c r="C844" i="1"/>
  <c r="I844" i="1"/>
  <c r="J844" i="1"/>
  <c r="K844" i="1"/>
  <c r="L844" i="1"/>
  <c r="M844" i="1"/>
  <c r="D845" i="1"/>
  <c r="G845" i="1"/>
  <c r="B845" i="1"/>
  <c r="C845" i="1"/>
  <c r="E845" i="1"/>
  <c r="F845" i="1"/>
  <c r="H845" i="1"/>
  <c r="I845" i="1"/>
  <c r="J845" i="1"/>
  <c r="K845" i="1"/>
  <c r="L845" i="1"/>
  <c r="M845" i="1"/>
  <c r="G846" i="1"/>
  <c r="B846" i="1"/>
  <c r="D846" i="1"/>
  <c r="E846" i="1"/>
  <c r="F846" i="1"/>
  <c r="H846" i="1"/>
  <c r="C846" i="1"/>
  <c r="I846" i="1"/>
  <c r="J846" i="1"/>
  <c r="K846" i="1"/>
  <c r="L846" i="1"/>
  <c r="M846" i="1"/>
  <c r="G847" i="1"/>
  <c r="D847" i="1"/>
  <c r="B847" i="1"/>
  <c r="C847" i="1"/>
  <c r="E847" i="1"/>
  <c r="F847" i="1"/>
  <c r="H847" i="1"/>
  <c r="I847" i="1"/>
  <c r="J847" i="1"/>
  <c r="K847" i="1"/>
  <c r="L847" i="1"/>
  <c r="M847" i="1"/>
  <c r="G848" i="1"/>
  <c r="D848" i="1"/>
  <c r="B848" i="1"/>
  <c r="E848" i="1"/>
  <c r="F848" i="1"/>
  <c r="H848" i="1"/>
  <c r="C848" i="1"/>
  <c r="I848" i="1"/>
  <c r="J848" i="1"/>
  <c r="K848" i="1"/>
  <c r="L848" i="1"/>
  <c r="M848" i="1"/>
  <c r="G849" i="1"/>
  <c r="B849" i="1"/>
  <c r="D849" i="1"/>
  <c r="E849" i="1"/>
  <c r="F849" i="1"/>
  <c r="H849" i="1"/>
  <c r="C849" i="1"/>
  <c r="I849" i="1"/>
  <c r="J849" i="1"/>
  <c r="K849" i="1"/>
  <c r="L849" i="1"/>
  <c r="M849" i="1"/>
  <c r="B850" i="1"/>
  <c r="G850" i="1"/>
  <c r="D850" i="1"/>
  <c r="C850" i="1"/>
  <c r="E850" i="1"/>
  <c r="F850" i="1"/>
  <c r="H850" i="1"/>
  <c r="I850" i="1"/>
  <c r="J850" i="1"/>
  <c r="K850" i="1"/>
  <c r="L850" i="1"/>
  <c r="M850" i="1"/>
  <c r="G851" i="1"/>
  <c r="D851" i="1"/>
  <c r="B851" i="1"/>
  <c r="E851" i="1"/>
  <c r="F851" i="1"/>
  <c r="H851" i="1"/>
  <c r="C851" i="1"/>
  <c r="I851" i="1"/>
  <c r="J851" i="1"/>
  <c r="K851" i="1"/>
  <c r="L851" i="1"/>
  <c r="M851" i="1"/>
  <c r="B852" i="1"/>
  <c r="G852" i="1"/>
  <c r="D852" i="1"/>
  <c r="E852" i="1"/>
  <c r="F852" i="1"/>
  <c r="H852" i="1"/>
  <c r="I852" i="1"/>
  <c r="C852" i="1"/>
  <c r="J852" i="1"/>
  <c r="K852" i="1"/>
  <c r="L852" i="1"/>
  <c r="M852" i="1"/>
  <c r="D853" i="1"/>
  <c r="G853" i="1"/>
  <c r="B853" i="1"/>
  <c r="E853" i="1"/>
  <c r="F853" i="1"/>
  <c r="H853" i="1"/>
  <c r="I853" i="1"/>
  <c r="C853" i="1"/>
  <c r="J853" i="1"/>
  <c r="K853" i="1"/>
  <c r="L853" i="1"/>
  <c r="M853" i="1"/>
  <c r="B854" i="1"/>
  <c r="G854" i="1"/>
  <c r="D854" i="1"/>
  <c r="E854" i="1"/>
  <c r="F854" i="1"/>
  <c r="H854" i="1"/>
  <c r="I854" i="1"/>
  <c r="C854" i="1"/>
  <c r="J854" i="1"/>
  <c r="K854" i="1"/>
  <c r="L854" i="1"/>
  <c r="M854" i="1"/>
  <c r="G855" i="1"/>
  <c r="D855" i="1"/>
  <c r="B855" i="1"/>
  <c r="E855" i="1"/>
  <c r="F855" i="1"/>
  <c r="H855" i="1"/>
  <c r="C855" i="1"/>
  <c r="I855" i="1"/>
  <c r="J855" i="1"/>
  <c r="K855" i="1"/>
  <c r="L855" i="1"/>
  <c r="M855" i="1"/>
  <c r="D856" i="1"/>
  <c r="G856" i="1"/>
  <c r="B856" i="1"/>
  <c r="C856" i="1"/>
  <c r="E856" i="1"/>
  <c r="F856" i="1"/>
  <c r="H856" i="1"/>
  <c r="I856" i="1"/>
  <c r="J856" i="1"/>
  <c r="K856" i="1"/>
  <c r="L856" i="1"/>
  <c r="M856" i="1"/>
  <c r="G857" i="1"/>
  <c r="B857" i="1"/>
  <c r="D857" i="1"/>
  <c r="E857" i="1"/>
  <c r="F857" i="1"/>
  <c r="H857" i="1"/>
  <c r="C857" i="1"/>
  <c r="I857" i="1"/>
  <c r="J857" i="1"/>
  <c r="K857" i="1"/>
  <c r="L857" i="1"/>
  <c r="M857" i="1"/>
  <c r="G858" i="1"/>
  <c r="D858" i="1"/>
  <c r="B858" i="1"/>
  <c r="C858" i="1"/>
  <c r="E858" i="1"/>
  <c r="F858" i="1"/>
  <c r="H858" i="1"/>
  <c r="I858" i="1"/>
  <c r="J858" i="1"/>
  <c r="K858" i="1"/>
  <c r="L858" i="1"/>
  <c r="M858" i="1"/>
  <c r="B859" i="1"/>
  <c r="G859" i="1"/>
  <c r="D859" i="1"/>
  <c r="E859" i="1"/>
  <c r="F859" i="1"/>
  <c r="H859" i="1"/>
  <c r="I859" i="1"/>
  <c r="C859" i="1"/>
  <c r="J859" i="1"/>
  <c r="K859" i="1"/>
  <c r="L859" i="1"/>
  <c r="M859" i="1"/>
  <c r="G860" i="1"/>
  <c r="D860" i="1"/>
  <c r="B860" i="1"/>
  <c r="C860" i="1"/>
  <c r="E860" i="1"/>
  <c r="F860" i="1"/>
  <c r="H860" i="1"/>
  <c r="I860" i="1"/>
  <c r="J860" i="1"/>
  <c r="K860" i="1"/>
  <c r="L860" i="1"/>
  <c r="M860" i="1"/>
  <c r="B861" i="1"/>
  <c r="G861" i="1"/>
  <c r="D861" i="1"/>
  <c r="C861" i="1"/>
  <c r="E861" i="1"/>
  <c r="F861" i="1"/>
  <c r="H861" i="1"/>
  <c r="I861" i="1"/>
  <c r="J861" i="1"/>
  <c r="K861" i="1"/>
  <c r="L861" i="1"/>
  <c r="M861" i="1"/>
  <c r="B862" i="1"/>
  <c r="G862" i="1"/>
  <c r="D862" i="1"/>
  <c r="C862" i="1"/>
  <c r="E862" i="1"/>
  <c r="F862" i="1"/>
  <c r="H862" i="1"/>
  <c r="I862" i="1"/>
  <c r="J862" i="1"/>
  <c r="K862" i="1"/>
  <c r="L862" i="1"/>
  <c r="M862" i="1"/>
  <c r="D863" i="1"/>
  <c r="G863" i="1"/>
  <c r="B863" i="1"/>
  <c r="C863" i="1"/>
  <c r="E863" i="1"/>
  <c r="F863" i="1"/>
  <c r="H863" i="1"/>
  <c r="I863" i="1"/>
  <c r="J863" i="1"/>
  <c r="K863" i="1"/>
  <c r="L863" i="1"/>
  <c r="M863" i="1"/>
  <c r="D864" i="1"/>
  <c r="G864" i="1"/>
  <c r="B864" i="1"/>
  <c r="E864" i="1"/>
  <c r="F864" i="1"/>
  <c r="H864" i="1"/>
  <c r="I864" i="1"/>
  <c r="C864" i="1"/>
  <c r="J864" i="1"/>
  <c r="K864" i="1"/>
  <c r="L864" i="1"/>
  <c r="M864" i="1"/>
  <c r="G865" i="1"/>
  <c r="D865" i="1"/>
  <c r="B865" i="1"/>
  <c r="C865" i="1"/>
  <c r="E865" i="1"/>
  <c r="F865" i="1"/>
  <c r="H865" i="1"/>
  <c r="I865" i="1"/>
  <c r="J865" i="1"/>
  <c r="K865" i="1"/>
  <c r="L865" i="1"/>
  <c r="M865" i="1"/>
  <c r="G866" i="1"/>
  <c r="D866" i="1"/>
  <c r="B866" i="1"/>
  <c r="C866" i="1"/>
  <c r="E866" i="1"/>
  <c r="F866" i="1"/>
  <c r="H866" i="1"/>
  <c r="I866" i="1"/>
  <c r="J866" i="1"/>
  <c r="K866" i="1"/>
  <c r="L866" i="1"/>
  <c r="M866" i="1"/>
  <c r="G867" i="1"/>
  <c r="B867" i="1"/>
  <c r="D867" i="1"/>
  <c r="E867" i="1"/>
  <c r="F867" i="1"/>
  <c r="H867" i="1"/>
  <c r="C867" i="1"/>
  <c r="I867" i="1"/>
  <c r="J867" i="1"/>
  <c r="K867" i="1"/>
  <c r="L867" i="1"/>
  <c r="M867" i="1"/>
  <c r="G868" i="1"/>
  <c r="B868" i="1"/>
  <c r="D868" i="1"/>
  <c r="C868" i="1"/>
  <c r="E868" i="1"/>
  <c r="F868" i="1"/>
  <c r="H868" i="1"/>
  <c r="I868" i="1"/>
  <c r="J868" i="1"/>
  <c r="K868" i="1"/>
  <c r="L868" i="1"/>
  <c r="M868" i="1"/>
  <c r="B869" i="1"/>
  <c r="G869" i="1"/>
  <c r="D869" i="1"/>
  <c r="C869" i="1"/>
  <c r="E869" i="1"/>
  <c r="F869" i="1"/>
  <c r="H869" i="1"/>
  <c r="I869" i="1"/>
  <c r="J869" i="1"/>
  <c r="K869" i="1"/>
  <c r="L869" i="1"/>
  <c r="M869" i="1"/>
  <c r="B870" i="1"/>
  <c r="G870" i="1"/>
  <c r="D870" i="1"/>
  <c r="E870" i="1"/>
  <c r="F870" i="1"/>
  <c r="H870" i="1"/>
  <c r="I870" i="1"/>
  <c r="C870" i="1"/>
  <c r="J870" i="1"/>
  <c r="K870" i="1"/>
  <c r="L870" i="1"/>
  <c r="M870" i="1"/>
  <c r="G871" i="1"/>
  <c r="D871" i="1"/>
  <c r="B871" i="1"/>
  <c r="E871" i="1"/>
  <c r="F871" i="1"/>
  <c r="H871" i="1"/>
  <c r="C871" i="1"/>
  <c r="I871" i="1"/>
  <c r="J871" i="1"/>
  <c r="K871" i="1"/>
  <c r="L871" i="1"/>
  <c r="M871" i="1"/>
  <c r="D872" i="1"/>
  <c r="G872" i="1"/>
  <c r="B872" i="1"/>
  <c r="C872" i="1"/>
  <c r="E872" i="1"/>
  <c r="F872" i="1"/>
  <c r="H872" i="1"/>
  <c r="I872" i="1"/>
  <c r="J872" i="1"/>
  <c r="K872" i="1"/>
  <c r="L872" i="1"/>
  <c r="M872" i="1"/>
  <c r="G873" i="1"/>
  <c r="B873" i="1"/>
  <c r="D873" i="1"/>
  <c r="C873" i="1"/>
  <c r="E873" i="1"/>
  <c r="F873" i="1"/>
  <c r="H873" i="1"/>
  <c r="I873" i="1"/>
  <c r="J873" i="1"/>
  <c r="K873" i="1"/>
  <c r="L873" i="1"/>
  <c r="M873" i="1"/>
  <c r="G874" i="1"/>
  <c r="B874" i="1"/>
  <c r="D874" i="1"/>
  <c r="C874" i="1"/>
  <c r="E874" i="1"/>
  <c r="F874" i="1"/>
  <c r="H874" i="1"/>
  <c r="I874" i="1"/>
  <c r="J874" i="1"/>
  <c r="K874" i="1"/>
  <c r="L874" i="1"/>
  <c r="M874" i="1"/>
  <c r="G875" i="1"/>
  <c r="D875" i="1"/>
  <c r="B875" i="1"/>
  <c r="C875" i="1"/>
  <c r="E875" i="1"/>
  <c r="F875" i="1"/>
  <c r="H875" i="1"/>
  <c r="I875" i="1"/>
  <c r="J875" i="1"/>
  <c r="K875" i="1"/>
  <c r="L875" i="1"/>
  <c r="M875" i="1"/>
  <c r="D876" i="1"/>
  <c r="G876" i="1"/>
  <c r="B876" i="1"/>
  <c r="E876" i="1"/>
  <c r="F876" i="1"/>
  <c r="H876" i="1"/>
  <c r="I876" i="1"/>
  <c r="C876" i="1"/>
  <c r="J876" i="1"/>
  <c r="K876" i="1"/>
  <c r="L876" i="1"/>
  <c r="M876" i="1"/>
  <c r="G877" i="1"/>
  <c r="D877" i="1"/>
  <c r="B877" i="1"/>
  <c r="C877" i="1"/>
  <c r="E877" i="1"/>
  <c r="F877" i="1"/>
  <c r="H877" i="1"/>
  <c r="I877" i="1"/>
  <c r="J877" i="1"/>
  <c r="K877" i="1"/>
  <c r="L877" i="1"/>
  <c r="M877" i="1"/>
  <c r="D878" i="1"/>
  <c r="G878" i="1"/>
  <c r="B878" i="1"/>
  <c r="C878" i="1"/>
  <c r="E878" i="1"/>
  <c r="F878" i="1"/>
  <c r="H878" i="1"/>
  <c r="I878" i="1"/>
  <c r="J878" i="1"/>
  <c r="K878" i="1"/>
  <c r="L878" i="1"/>
  <c r="M878" i="1"/>
  <c r="G879" i="1"/>
  <c r="B879" i="1"/>
  <c r="D879" i="1"/>
  <c r="E879" i="1"/>
  <c r="F879" i="1"/>
  <c r="H879" i="1"/>
  <c r="C879" i="1"/>
  <c r="I879" i="1"/>
  <c r="J879" i="1"/>
  <c r="K879" i="1"/>
  <c r="L879" i="1"/>
  <c r="M879" i="1"/>
  <c r="G880" i="1"/>
  <c r="D880" i="1"/>
  <c r="B880" i="1"/>
  <c r="C880" i="1"/>
  <c r="E880" i="1"/>
  <c r="F880" i="1"/>
  <c r="H880" i="1"/>
  <c r="I880" i="1"/>
  <c r="J880" i="1"/>
  <c r="K880" i="1"/>
  <c r="L880" i="1"/>
  <c r="M880" i="1"/>
  <c r="G881" i="1"/>
  <c r="D881" i="1"/>
  <c r="B881" i="1"/>
  <c r="C881" i="1"/>
  <c r="E881" i="1"/>
  <c r="F881" i="1"/>
  <c r="H881" i="1"/>
  <c r="I881" i="1"/>
  <c r="J881" i="1"/>
  <c r="K881" i="1"/>
  <c r="L881" i="1"/>
  <c r="M881" i="1"/>
  <c r="B882" i="1"/>
  <c r="G882" i="1"/>
  <c r="D882" i="1"/>
  <c r="E882" i="1"/>
  <c r="F882" i="1"/>
  <c r="H882" i="1"/>
  <c r="I882" i="1"/>
  <c r="C882" i="1"/>
  <c r="J882" i="1"/>
  <c r="K882" i="1"/>
  <c r="L882" i="1"/>
  <c r="M882" i="1"/>
  <c r="G883" i="1"/>
  <c r="D883" i="1"/>
  <c r="B883" i="1"/>
  <c r="C883" i="1"/>
  <c r="E883" i="1"/>
  <c r="F883" i="1"/>
  <c r="H883" i="1"/>
  <c r="I883" i="1"/>
  <c r="J883" i="1"/>
  <c r="K883" i="1"/>
  <c r="L883" i="1"/>
  <c r="M883" i="1"/>
  <c r="G884" i="1"/>
  <c r="B884" i="1"/>
  <c r="D884" i="1"/>
  <c r="E884" i="1"/>
  <c r="F884" i="1"/>
  <c r="H884" i="1"/>
  <c r="C884" i="1"/>
  <c r="I884" i="1"/>
  <c r="J884" i="1"/>
  <c r="K884" i="1"/>
  <c r="L884" i="1"/>
  <c r="M884" i="1"/>
  <c r="G885" i="1"/>
  <c r="D885" i="1"/>
  <c r="B885" i="1"/>
  <c r="E885" i="1"/>
  <c r="F885" i="1"/>
  <c r="H885" i="1"/>
  <c r="C885" i="1"/>
  <c r="I885" i="1"/>
  <c r="J885" i="1"/>
  <c r="K885" i="1"/>
  <c r="L885" i="1"/>
  <c r="M885" i="1"/>
  <c r="G886" i="1"/>
  <c r="D886" i="1"/>
  <c r="B886" i="1"/>
  <c r="C886" i="1"/>
  <c r="E886" i="1"/>
  <c r="F886" i="1"/>
  <c r="H886" i="1"/>
  <c r="I886" i="1"/>
  <c r="J886" i="1"/>
  <c r="K886" i="1"/>
  <c r="L886" i="1"/>
  <c r="M886" i="1"/>
  <c r="D887" i="1"/>
  <c r="G887" i="1"/>
  <c r="B887" i="1"/>
  <c r="C887" i="1"/>
  <c r="E887" i="1"/>
  <c r="F887" i="1"/>
  <c r="H887" i="1"/>
  <c r="I887" i="1"/>
  <c r="J887" i="1"/>
  <c r="K887" i="1"/>
  <c r="L887" i="1"/>
  <c r="M887" i="1"/>
  <c r="B888" i="1"/>
  <c r="G888" i="1"/>
  <c r="D888" i="1"/>
  <c r="E888" i="1"/>
  <c r="F888" i="1"/>
  <c r="H888" i="1"/>
  <c r="I888" i="1"/>
  <c r="C888" i="1"/>
  <c r="J888" i="1"/>
  <c r="K888" i="1"/>
  <c r="L888" i="1"/>
  <c r="M888" i="1"/>
  <c r="D889" i="1"/>
  <c r="G889" i="1"/>
  <c r="B889" i="1"/>
  <c r="E889" i="1"/>
  <c r="F889" i="1"/>
  <c r="H889" i="1"/>
  <c r="I889" i="1"/>
  <c r="C889" i="1"/>
  <c r="J889" i="1"/>
  <c r="K889" i="1"/>
  <c r="L889" i="1"/>
  <c r="M889" i="1"/>
  <c r="G890" i="1"/>
  <c r="D890" i="1"/>
  <c r="B890" i="1"/>
  <c r="E890" i="1"/>
  <c r="F890" i="1"/>
  <c r="H890" i="1"/>
  <c r="C890" i="1"/>
  <c r="I890" i="1"/>
  <c r="J890" i="1"/>
  <c r="K890" i="1"/>
  <c r="L890" i="1"/>
  <c r="M890" i="1"/>
  <c r="D891" i="1"/>
  <c r="G891" i="1"/>
  <c r="B891" i="1"/>
  <c r="E891" i="1"/>
  <c r="F891" i="1"/>
  <c r="H891" i="1"/>
  <c r="C891" i="1"/>
  <c r="I891" i="1"/>
  <c r="J891" i="1"/>
  <c r="K891" i="1"/>
  <c r="L891" i="1"/>
  <c r="M891" i="1"/>
  <c r="G892" i="1"/>
  <c r="B892" i="1"/>
  <c r="D892" i="1"/>
  <c r="C892" i="1"/>
  <c r="E892" i="1"/>
  <c r="F892" i="1"/>
  <c r="H892" i="1"/>
  <c r="I892" i="1"/>
  <c r="J892" i="1"/>
  <c r="K892" i="1"/>
  <c r="L892" i="1"/>
  <c r="M892" i="1"/>
  <c r="D893" i="1"/>
  <c r="G893" i="1"/>
  <c r="B893" i="1"/>
  <c r="E893" i="1"/>
  <c r="F893" i="1"/>
  <c r="H893" i="1"/>
  <c r="I893" i="1"/>
  <c r="C893" i="1"/>
  <c r="J893" i="1"/>
  <c r="K893" i="1"/>
  <c r="L893" i="1"/>
  <c r="M893" i="1"/>
  <c r="G894" i="1"/>
  <c r="D894" i="1"/>
  <c r="B894" i="1"/>
  <c r="C894" i="1"/>
  <c r="E894" i="1"/>
  <c r="F894" i="1"/>
  <c r="H894" i="1"/>
  <c r="I894" i="1"/>
  <c r="J894" i="1"/>
  <c r="K894" i="1"/>
  <c r="L894" i="1"/>
  <c r="M894" i="1"/>
  <c r="B895" i="1"/>
  <c r="G895" i="1"/>
  <c r="D895" i="1"/>
  <c r="E895" i="1"/>
  <c r="F895" i="1"/>
  <c r="H895" i="1"/>
  <c r="I895" i="1"/>
  <c r="C895" i="1"/>
  <c r="J895" i="1"/>
  <c r="K895" i="1"/>
  <c r="L895" i="1"/>
  <c r="M895" i="1"/>
  <c r="B896" i="1"/>
  <c r="G896" i="1"/>
  <c r="D896" i="1"/>
  <c r="E896" i="1"/>
  <c r="F896" i="1"/>
  <c r="H896" i="1"/>
  <c r="I896" i="1"/>
  <c r="C896" i="1"/>
  <c r="J896" i="1"/>
  <c r="K896" i="1"/>
  <c r="L896" i="1"/>
  <c r="M896" i="1"/>
  <c r="G897" i="1"/>
  <c r="B897" i="1"/>
  <c r="D897" i="1"/>
  <c r="C897" i="1"/>
  <c r="E897" i="1"/>
  <c r="F897" i="1"/>
  <c r="H897" i="1"/>
  <c r="I897" i="1"/>
  <c r="J897" i="1"/>
  <c r="K897" i="1"/>
  <c r="L897" i="1"/>
  <c r="M897" i="1"/>
  <c r="D898" i="1"/>
  <c r="G898" i="1"/>
  <c r="B898" i="1"/>
  <c r="C898" i="1"/>
  <c r="E898" i="1"/>
  <c r="F898" i="1"/>
  <c r="H898" i="1"/>
  <c r="I898" i="1"/>
  <c r="J898" i="1"/>
  <c r="K898" i="1"/>
  <c r="L898" i="1"/>
  <c r="M898" i="1"/>
  <c r="B899" i="1"/>
  <c r="G899" i="1"/>
  <c r="D899" i="1"/>
  <c r="C899" i="1"/>
  <c r="E899" i="1"/>
  <c r="F899" i="1"/>
  <c r="H899" i="1"/>
  <c r="I899" i="1"/>
  <c r="J899" i="1"/>
  <c r="K899" i="1"/>
  <c r="L899" i="1"/>
  <c r="M899" i="1"/>
  <c r="B900" i="1"/>
  <c r="G900" i="1"/>
  <c r="D900" i="1"/>
  <c r="E900" i="1"/>
  <c r="F900" i="1"/>
  <c r="H900" i="1"/>
  <c r="I900" i="1"/>
  <c r="C900" i="1"/>
  <c r="J900" i="1"/>
  <c r="K900" i="1"/>
  <c r="L900" i="1"/>
  <c r="M900" i="1"/>
  <c r="G901" i="1"/>
  <c r="B901" i="1"/>
  <c r="D901" i="1"/>
  <c r="E901" i="1"/>
  <c r="F901" i="1"/>
  <c r="H901" i="1"/>
  <c r="C901" i="1"/>
  <c r="I901" i="1"/>
  <c r="J901" i="1"/>
  <c r="K901" i="1"/>
  <c r="L901" i="1"/>
  <c r="M901" i="1"/>
  <c r="D902" i="1"/>
  <c r="G902" i="1"/>
  <c r="B902" i="1"/>
  <c r="E902" i="1"/>
  <c r="F902" i="1"/>
  <c r="H902" i="1"/>
  <c r="I902" i="1"/>
  <c r="C902" i="1"/>
  <c r="J902" i="1"/>
  <c r="K902" i="1"/>
  <c r="L902" i="1"/>
  <c r="M902" i="1"/>
  <c r="D903" i="1"/>
  <c r="B903" i="1"/>
  <c r="G903" i="1"/>
  <c r="C903" i="1"/>
  <c r="E903" i="1"/>
  <c r="F903" i="1"/>
  <c r="H903" i="1"/>
  <c r="I903" i="1"/>
  <c r="J903" i="1"/>
  <c r="K903" i="1"/>
  <c r="L903" i="1"/>
  <c r="M903" i="1"/>
  <c r="B904" i="1"/>
  <c r="G904" i="1"/>
  <c r="D904" i="1"/>
  <c r="C904" i="1"/>
  <c r="E904" i="1"/>
  <c r="F904" i="1"/>
  <c r="H904" i="1"/>
  <c r="I904" i="1"/>
  <c r="J904" i="1"/>
  <c r="K904" i="1"/>
  <c r="L904" i="1"/>
  <c r="M904" i="1"/>
  <c r="G905" i="1"/>
  <c r="B905" i="1"/>
  <c r="D905" i="1"/>
  <c r="C905" i="1"/>
  <c r="E905" i="1"/>
  <c r="F905" i="1"/>
  <c r="H905" i="1"/>
  <c r="I905" i="1"/>
  <c r="J905" i="1"/>
  <c r="K905" i="1"/>
  <c r="L905" i="1"/>
  <c r="M905" i="1"/>
  <c r="G906" i="1"/>
  <c r="B906" i="1"/>
  <c r="D906" i="1"/>
  <c r="E906" i="1"/>
  <c r="F906" i="1"/>
  <c r="H906" i="1"/>
  <c r="C906" i="1"/>
  <c r="I906" i="1"/>
  <c r="J906" i="1"/>
  <c r="K906" i="1"/>
  <c r="L906" i="1"/>
  <c r="M906" i="1"/>
  <c r="B907" i="1"/>
  <c r="G907" i="1"/>
  <c r="D907" i="1"/>
  <c r="E907" i="1"/>
  <c r="F907" i="1"/>
  <c r="H907" i="1"/>
  <c r="I907" i="1"/>
  <c r="C907" i="1"/>
  <c r="J907" i="1"/>
  <c r="K907" i="1"/>
  <c r="L907" i="1"/>
  <c r="M907" i="1"/>
  <c r="G908" i="1"/>
  <c r="D908" i="1"/>
  <c r="B908" i="1"/>
  <c r="E908" i="1"/>
  <c r="F908" i="1"/>
  <c r="H908" i="1"/>
  <c r="C908" i="1"/>
  <c r="I908" i="1"/>
  <c r="J908" i="1"/>
  <c r="K908" i="1"/>
  <c r="L908" i="1"/>
  <c r="M908" i="1"/>
  <c r="B909" i="1"/>
  <c r="G909" i="1"/>
  <c r="D909" i="1"/>
  <c r="E909" i="1"/>
  <c r="F909" i="1"/>
  <c r="H909" i="1"/>
  <c r="I909" i="1"/>
  <c r="C909" i="1"/>
  <c r="J909" i="1"/>
  <c r="K909" i="1"/>
  <c r="L909" i="1"/>
  <c r="M909" i="1"/>
  <c r="D910" i="1"/>
  <c r="G910" i="1"/>
  <c r="B910" i="1"/>
  <c r="C910" i="1"/>
  <c r="E910" i="1"/>
  <c r="F910" i="1"/>
  <c r="H910" i="1"/>
  <c r="I910" i="1"/>
  <c r="J910" i="1"/>
  <c r="K910" i="1"/>
  <c r="L910" i="1"/>
  <c r="M910" i="1"/>
  <c r="B911" i="1"/>
  <c r="G911" i="1"/>
  <c r="D911" i="1"/>
  <c r="E911" i="1"/>
  <c r="F911" i="1"/>
  <c r="H911" i="1"/>
  <c r="I911" i="1"/>
  <c r="C911" i="1"/>
  <c r="J911" i="1"/>
  <c r="K911" i="1"/>
  <c r="L911" i="1"/>
  <c r="M911" i="1"/>
  <c r="B912" i="1"/>
  <c r="G912" i="1"/>
  <c r="D912" i="1"/>
  <c r="E912" i="1"/>
  <c r="F912" i="1"/>
  <c r="H912" i="1"/>
  <c r="I912" i="1"/>
  <c r="C912" i="1"/>
  <c r="J912" i="1"/>
  <c r="K912" i="1"/>
  <c r="L912" i="1"/>
  <c r="M912" i="1"/>
  <c r="D913" i="1"/>
  <c r="B913" i="1"/>
  <c r="G913" i="1"/>
  <c r="C913" i="1"/>
  <c r="E913" i="1"/>
  <c r="F913" i="1"/>
  <c r="H913" i="1"/>
  <c r="I913" i="1"/>
  <c r="J913" i="1"/>
  <c r="K913" i="1"/>
  <c r="L913" i="1"/>
  <c r="M913" i="1"/>
  <c r="B914" i="1"/>
  <c r="G914" i="1"/>
  <c r="D914" i="1"/>
  <c r="C914" i="1"/>
  <c r="E914" i="1"/>
  <c r="F914" i="1"/>
  <c r="H914" i="1"/>
  <c r="I914" i="1"/>
  <c r="J914" i="1"/>
  <c r="K914" i="1"/>
  <c r="L914" i="1"/>
  <c r="M914" i="1"/>
  <c r="G915" i="1"/>
  <c r="D915" i="1"/>
  <c r="B915" i="1"/>
  <c r="E915" i="1"/>
  <c r="F915" i="1"/>
  <c r="H915" i="1"/>
  <c r="C915" i="1"/>
  <c r="I915" i="1"/>
  <c r="J915" i="1"/>
  <c r="K915" i="1"/>
  <c r="L915" i="1"/>
  <c r="M915" i="1"/>
  <c r="G916" i="1"/>
  <c r="B916" i="1"/>
  <c r="D916" i="1"/>
  <c r="E916" i="1"/>
  <c r="F916" i="1"/>
  <c r="H916" i="1"/>
  <c r="C916" i="1"/>
  <c r="I916" i="1"/>
  <c r="J916" i="1"/>
  <c r="K916" i="1"/>
  <c r="L916" i="1"/>
  <c r="M916" i="1"/>
  <c r="D917" i="1"/>
  <c r="G917" i="1"/>
  <c r="B917" i="1"/>
  <c r="C917" i="1"/>
  <c r="E917" i="1"/>
  <c r="F917" i="1"/>
  <c r="H917" i="1"/>
  <c r="I917" i="1"/>
  <c r="J917" i="1"/>
  <c r="K917" i="1"/>
  <c r="L917" i="1"/>
  <c r="M917" i="1"/>
  <c r="G918" i="1"/>
  <c r="B918" i="1"/>
  <c r="D918" i="1"/>
  <c r="C918" i="1"/>
  <c r="E918" i="1"/>
  <c r="F918" i="1"/>
  <c r="H918" i="1"/>
  <c r="I918" i="1"/>
  <c r="J918" i="1"/>
  <c r="K918" i="1"/>
  <c r="L918" i="1"/>
  <c r="M918" i="1"/>
  <c r="G919" i="1"/>
  <c r="B919" i="1"/>
  <c r="D919" i="1"/>
  <c r="E919" i="1"/>
  <c r="F919" i="1"/>
  <c r="H919" i="1"/>
  <c r="C919" i="1"/>
  <c r="I919" i="1"/>
  <c r="J919" i="1"/>
  <c r="K919" i="1"/>
  <c r="L919" i="1"/>
  <c r="M919" i="1"/>
  <c r="G920" i="1"/>
  <c r="D920" i="1"/>
  <c r="B920" i="1"/>
  <c r="C920" i="1"/>
  <c r="E920" i="1"/>
  <c r="F920" i="1"/>
  <c r="H920" i="1"/>
  <c r="I920" i="1"/>
  <c r="J920" i="1"/>
  <c r="K920" i="1"/>
  <c r="L920" i="1"/>
  <c r="M920" i="1"/>
  <c r="B921" i="1"/>
  <c r="G921" i="1"/>
  <c r="D921" i="1"/>
  <c r="E921" i="1"/>
  <c r="F921" i="1"/>
  <c r="H921" i="1"/>
  <c r="I921" i="1"/>
  <c r="C921" i="1"/>
  <c r="J921" i="1"/>
  <c r="K921" i="1"/>
  <c r="L921" i="1"/>
  <c r="M921" i="1"/>
  <c r="D922" i="1"/>
  <c r="G922" i="1"/>
  <c r="B922" i="1"/>
  <c r="C922" i="1"/>
  <c r="E922" i="1"/>
  <c r="F922" i="1"/>
  <c r="H922" i="1"/>
  <c r="I922" i="1"/>
  <c r="J922" i="1"/>
  <c r="K922" i="1"/>
  <c r="L922" i="1"/>
  <c r="M922" i="1"/>
  <c r="B923" i="1"/>
  <c r="G923" i="1"/>
  <c r="D923" i="1"/>
  <c r="E923" i="1"/>
  <c r="F923" i="1"/>
  <c r="H923" i="1"/>
  <c r="I923" i="1"/>
  <c r="C923" i="1"/>
  <c r="J923" i="1"/>
  <c r="K923" i="1"/>
  <c r="L923" i="1"/>
  <c r="M923" i="1"/>
  <c r="G924" i="1"/>
  <c r="B924" i="1"/>
  <c r="D924" i="1"/>
  <c r="E924" i="1"/>
  <c r="F924" i="1"/>
  <c r="H924" i="1"/>
  <c r="C924" i="1"/>
  <c r="I924" i="1"/>
  <c r="J924" i="1"/>
  <c r="K924" i="1"/>
  <c r="L924" i="1"/>
  <c r="M924" i="1"/>
  <c r="G925" i="1"/>
  <c r="B925" i="1"/>
  <c r="D925" i="1"/>
  <c r="E925" i="1"/>
  <c r="F925" i="1"/>
  <c r="H925" i="1"/>
  <c r="C925" i="1"/>
  <c r="I925" i="1"/>
  <c r="J925" i="1"/>
  <c r="K925" i="1"/>
  <c r="L925" i="1"/>
  <c r="M925" i="1"/>
  <c r="D926" i="1"/>
  <c r="B926" i="1"/>
  <c r="G926" i="1"/>
  <c r="C926" i="1"/>
  <c r="E926" i="1"/>
  <c r="F926" i="1"/>
  <c r="H926" i="1"/>
  <c r="I926" i="1"/>
  <c r="J926" i="1"/>
  <c r="K926" i="1"/>
  <c r="L926" i="1"/>
  <c r="M926" i="1"/>
  <c r="B927" i="1"/>
  <c r="D927" i="1"/>
  <c r="G927" i="1"/>
  <c r="E927" i="1"/>
  <c r="F927" i="1"/>
  <c r="H927" i="1"/>
  <c r="C927" i="1"/>
  <c r="I927" i="1"/>
  <c r="J927" i="1"/>
  <c r="K927" i="1"/>
  <c r="L927" i="1"/>
  <c r="M927" i="1"/>
  <c r="D928" i="1"/>
  <c r="B928" i="1"/>
  <c r="G928" i="1"/>
  <c r="E928" i="1"/>
  <c r="F928" i="1"/>
  <c r="H928" i="1"/>
  <c r="C928" i="1"/>
  <c r="I928" i="1"/>
  <c r="J928" i="1"/>
  <c r="K928" i="1"/>
  <c r="L928" i="1"/>
  <c r="M928" i="1"/>
  <c r="G929" i="1"/>
  <c r="D929" i="1"/>
  <c r="B929" i="1"/>
  <c r="C929" i="1"/>
  <c r="E929" i="1"/>
  <c r="F929" i="1"/>
  <c r="H929" i="1"/>
  <c r="I929" i="1"/>
  <c r="J929" i="1"/>
  <c r="K929" i="1"/>
  <c r="L929" i="1"/>
  <c r="M929" i="1"/>
  <c r="D930" i="1"/>
  <c r="G930" i="1"/>
  <c r="B930" i="1"/>
  <c r="E930" i="1"/>
  <c r="F930" i="1"/>
  <c r="H930" i="1"/>
  <c r="I930" i="1"/>
  <c r="C930" i="1"/>
  <c r="J930" i="1"/>
  <c r="K930" i="1"/>
  <c r="L930" i="1"/>
  <c r="M930" i="1"/>
  <c r="D931" i="1"/>
  <c r="B931" i="1"/>
  <c r="G931" i="1"/>
  <c r="C931" i="1"/>
  <c r="E931" i="1"/>
  <c r="F931" i="1"/>
  <c r="H931" i="1"/>
  <c r="I931" i="1"/>
  <c r="J931" i="1"/>
  <c r="K931" i="1"/>
  <c r="L931" i="1"/>
  <c r="M931" i="1"/>
  <c r="G932" i="1"/>
  <c r="D932" i="1"/>
  <c r="B932" i="1"/>
  <c r="C932" i="1"/>
  <c r="E932" i="1"/>
  <c r="F932" i="1"/>
  <c r="H932" i="1"/>
  <c r="I932" i="1"/>
  <c r="J932" i="1"/>
  <c r="K932" i="1"/>
  <c r="L932" i="1"/>
  <c r="M932" i="1"/>
  <c r="B933" i="1"/>
  <c r="G933" i="1"/>
  <c r="D933" i="1"/>
  <c r="C933" i="1"/>
  <c r="E933" i="1"/>
  <c r="F933" i="1"/>
  <c r="H933" i="1"/>
  <c r="I933" i="1"/>
  <c r="J933" i="1"/>
  <c r="K933" i="1"/>
  <c r="L933" i="1"/>
  <c r="M933" i="1"/>
  <c r="D934" i="1"/>
  <c r="B934" i="1"/>
  <c r="G934" i="1"/>
  <c r="E934" i="1"/>
  <c r="F934" i="1"/>
  <c r="H934" i="1"/>
  <c r="C934" i="1"/>
  <c r="I934" i="1"/>
  <c r="J934" i="1"/>
  <c r="K934" i="1"/>
  <c r="L934" i="1"/>
  <c r="M934" i="1"/>
  <c r="G935" i="1"/>
  <c r="B935" i="1"/>
  <c r="D935" i="1"/>
  <c r="C935" i="1"/>
  <c r="E935" i="1"/>
  <c r="F935" i="1"/>
  <c r="H935" i="1"/>
  <c r="I935" i="1"/>
  <c r="J935" i="1"/>
  <c r="K935" i="1"/>
  <c r="L935" i="1"/>
  <c r="M935" i="1"/>
  <c r="G936" i="1"/>
  <c r="D936" i="1"/>
  <c r="B936" i="1"/>
  <c r="E936" i="1"/>
  <c r="F936" i="1"/>
  <c r="H936" i="1"/>
  <c r="C936" i="1"/>
  <c r="I936" i="1"/>
  <c r="J936" i="1"/>
  <c r="K936" i="1"/>
  <c r="L936" i="1"/>
  <c r="M936" i="1"/>
  <c r="D937" i="1"/>
  <c r="B937" i="1"/>
  <c r="G937" i="1"/>
  <c r="E937" i="1"/>
  <c r="F937" i="1"/>
  <c r="H937" i="1"/>
  <c r="C937" i="1"/>
  <c r="I937" i="1"/>
  <c r="J937" i="1"/>
  <c r="K937" i="1"/>
  <c r="L937" i="1"/>
  <c r="M937" i="1"/>
  <c r="B938" i="1"/>
  <c r="G938" i="1"/>
  <c r="D938" i="1"/>
  <c r="E938" i="1"/>
  <c r="F938" i="1"/>
  <c r="H938" i="1"/>
  <c r="I938" i="1"/>
  <c r="C938" i="1"/>
  <c r="J938" i="1"/>
  <c r="K938" i="1"/>
  <c r="L938" i="1"/>
  <c r="M938" i="1"/>
  <c r="G939" i="1"/>
  <c r="D939" i="1"/>
  <c r="B939" i="1"/>
  <c r="E939" i="1"/>
  <c r="F939" i="1"/>
  <c r="H939" i="1"/>
  <c r="C939" i="1"/>
  <c r="I939" i="1"/>
  <c r="J939" i="1"/>
  <c r="K939" i="1"/>
  <c r="L939" i="1"/>
  <c r="M939" i="1"/>
  <c r="D940" i="1"/>
  <c r="B940" i="1"/>
  <c r="G940" i="1"/>
  <c r="E940" i="1"/>
  <c r="F940" i="1"/>
  <c r="H940" i="1"/>
  <c r="C940" i="1"/>
  <c r="I940" i="1"/>
  <c r="J940" i="1"/>
  <c r="K940" i="1"/>
  <c r="L940" i="1"/>
  <c r="M940" i="1"/>
  <c r="G941" i="1"/>
  <c r="D941" i="1"/>
  <c r="B941" i="1"/>
  <c r="E941" i="1"/>
  <c r="F941" i="1"/>
  <c r="H941" i="1"/>
  <c r="C941" i="1"/>
  <c r="I941" i="1"/>
  <c r="J941" i="1"/>
  <c r="K941" i="1"/>
  <c r="L941" i="1"/>
  <c r="M941" i="1"/>
  <c r="B942" i="1"/>
  <c r="G942" i="1"/>
  <c r="D942" i="1"/>
  <c r="E942" i="1"/>
  <c r="F942" i="1"/>
  <c r="H942" i="1"/>
  <c r="I942" i="1"/>
  <c r="C942" i="1"/>
  <c r="J942" i="1"/>
  <c r="K942" i="1"/>
  <c r="L942" i="1"/>
  <c r="M942" i="1"/>
  <c r="G943" i="1"/>
  <c r="B943" i="1"/>
  <c r="D943" i="1"/>
  <c r="E943" i="1"/>
  <c r="F943" i="1"/>
  <c r="H943" i="1"/>
  <c r="C943" i="1"/>
  <c r="I943" i="1"/>
  <c r="J943" i="1"/>
  <c r="K943" i="1"/>
  <c r="L943" i="1"/>
  <c r="M943" i="1"/>
  <c r="B944" i="1"/>
  <c r="G944" i="1"/>
  <c r="D944" i="1"/>
  <c r="E944" i="1"/>
  <c r="F944" i="1"/>
  <c r="H944" i="1"/>
  <c r="I944" i="1"/>
  <c r="C944" i="1"/>
  <c r="J944" i="1"/>
  <c r="K944" i="1"/>
  <c r="L944" i="1"/>
  <c r="M944" i="1"/>
  <c r="D945" i="1"/>
  <c r="B945" i="1"/>
  <c r="G945" i="1"/>
  <c r="C945" i="1"/>
  <c r="E945" i="1"/>
  <c r="F945" i="1"/>
  <c r="H945" i="1"/>
  <c r="I945" i="1"/>
  <c r="J945" i="1"/>
  <c r="K945" i="1"/>
  <c r="L945" i="1"/>
  <c r="M945" i="1"/>
  <c r="G946" i="1"/>
  <c r="B946" i="1"/>
  <c r="D946" i="1"/>
  <c r="C946" i="1"/>
  <c r="E946" i="1"/>
  <c r="F946" i="1"/>
  <c r="H946" i="1"/>
  <c r="I946" i="1"/>
  <c r="J946" i="1"/>
  <c r="K946" i="1"/>
  <c r="L946" i="1"/>
  <c r="M946" i="1"/>
  <c r="D947" i="1"/>
  <c r="G947" i="1"/>
  <c r="B947" i="1"/>
  <c r="C947" i="1"/>
  <c r="E947" i="1"/>
  <c r="F947" i="1"/>
  <c r="H947" i="1"/>
  <c r="I947" i="1"/>
  <c r="J947" i="1"/>
  <c r="K947" i="1"/>
  <c r="L947" i="1"/>
  <c r="M947" i="1"/>
  <c r="G948" i="1"/>
  <c r="B948" i="1"/>
  <c r="D948" i="1"/>
  <c r="E948" i="1"/>
  <c r="F948" i="1"/>
  <c r="H948" i="1"/>
  <c r="C948" i="1"/>
  <c r="I948" i="1"/>
  <c r="J948" i="1"/>
  <c r="K948" i="1"/>
  <c r="L948" i="1"/>
  <c r="M948" i="1"/>
  <c r="D949" i="1"/>
  <c r="B949" i="1"/>
  <c r="G949" i="1"/>
  <c r="C949" i="1"/>
  <c r="E949" i="1"/>
  <c r="F949" i="1"/>
  <c r="H949" i="1"/>
  <c r="I949" i="1"/>
  <c r="J949" i="1"/>
  <c r="K949" i="1"/>
  <c r="L949" i="1"/>
  <c r="M949" i="1"/>
  <c r="G950" i="1"/>
  <c r="B950" i="1"/>
  <c r="D950" i="1"/>
  <c r="E950" i="1"/>
  <c r="F950" i="1"/>
  <c r="H950" i="1"/>
  <c r="C950" i="1"/>
  <c r="I950" i="1"/>
  <c r="J950" i="1"/>
  <c r="K950" i="1"/>
  <c r="L950" i="1"/>
  <c r="M950" i="1"/>
  <c r="B951" i="1"/>
  <c r="G951" i="1"/>
  <c r="D951" i="1"/>
  <c r="E951" i="1"/>
  <c r="F951" i="1"/>
  <c r="H951" i="1"/>
  <c r="I951" i="1"/>
  <c r="C951" i="1"/>
  <c r="J951" i="1"/>
  <c r="K951" i="1"/>
  <c r="L951" i="1"/>
  <c r="M951" i="1"/>
  <c r="D952" i="1"/>
  <c r="G952" i="1"/>
  <c r="B952" i="1"/>
  <c r="C952" i="1"/>
  <c r="E952" i="1"/>
  <c r="F952" i="1"/>
  <c r="H952" i="1"/>
  <c r="I952" i="1"/>
  <c r="J952" i="1"/>
  <c r="K952" i="1"/>
  <c r="L952" i="1"/>
  <c r="M952" i="1"/>
  <c r="G953" i="1"/>
  <c r="D953" i="1"/>
  <c r="B953" i="1"/>
  <c r="C953" i="1"/>
  <c r="E953" i="1"/>
  <c r="F953" i="1"/>
  <c r="H953" i="1"/>
  <c r="I953" i="1"/>
  <c r="J953" i="1"/>
  <c r="K953" i="1"/>
  <c r="L953" i="1"/>
  <c r="M953" i="1"/>
  <c r="G954" i="1"/>
  <c r="B954" i="1"/>
  <c r="D954" i="1"/>
  <c r="E954" i="1"/>
  <c r="F954" i="1"/>
  <c r="H954" i="1"/>
  <c r="C954" i="1"/>
  <c r="I954" i="1"/>
  <c r="J954" i="1"/>
  <c r="K954" i="1"/>
  <c r="L954" i="1"/>
  <c r="M954" i="1"/>
  <c r="G955" i="1"/>
  <c r="D955" i="1"/>
  <c r="B955" i="1"/>
  <c r="C955" i="1"/>
  <c r="E955" i="1"/>
  <c r="F955" i="1"/>
  <c r="H955" i="1"/>
  <c r="I955" i="1"/>
  <c r="J955" i="1"/>
  <c r="K955" i="1"/>
  <c r="L955" i="1"/>
  <c r="M955" i="1"/>
  <c r="G956" i="1"/>
  <c r="D956" i="1"/>
  <c r="B956" i="1"/>
  <c r="E956" i="1"/>
  <c r="F956" i="1"/>
  <c r="H956" i="1"/>
  <c r="C956" i="1"/>
  <c r="I956" i="1"/>
  <c r="J956" i="1"/>
  <c r="K956" i="1"/>
  <c r="L956" i="1"/>
  <c r="M956" i="1"/>
  <c r="D957" i="1"/>
  <c r="B957" i="1"/>
  <c r="G957" i="1"/>
  <c r="E957" i="1"/>
  <c r="F957" i="1"/>
  <c r="H957" i="1"/>
  <c r="C957" i="1"/>
  <c r="I957" i="1"/>
  <c r="J957" i="1"/>
  <c r="K957" i="1"/>
  <c r="L957" i="1"/>
  <c r="M957" i="1"/>
  <c r="G958" i="1"/>
  <c r="D958" i="1"/>
  <c r="B958" i="1"/>
  <c r="E958" i="1"/>
  <c r="F958" i="1"/>
  <c r="H958" i="1"/>
  <c r="C958" i="1"/>
  <c r="I958" i="1"/>
  <c r="J958" i="1"/>
  <c r="K958" i="1"/>
  <c r="L958" i="1"/>
  <c r="M958" i="1"/>
  <c r="G959" i="1"/>
  <c r="D959" i="1"/>
  <c r="B959" i="1"/>
  <c r="C959" i="1"/>
  <c r="E959" i="1"/>
  <c r="F959" i="1"/>
  <c r="H959" i="1"/>
  <c r="I959" i="1"/>
  <c r="J959" i="1"/>
  <c r="K959" i="1"/>
  <c r="L959" i="1"/>
  <c r="M959" i="1"/>
  <c r="D960" i="1"/>
  <c r="B960" i="1"/>
  <c r="G960" i="1"/>
  <c r="C960" i="1"/>
  <c r="E960" i="1"/>
  <c r="F960" i="1"/>
  <c r="H960" i="1"/>
  <c r="I960" i="1"/>
  <c r="J960" i="1"/>
  <c r="K960" i="1"/>
  <c r="L960" i="1"/>
  <c r="M960" i="1"/>
  <c r="D961" i="1"/>
  <c r="B961" i="1"/>
  <c r="G961" i="1"/>
  <c r="E961" i="1"/>
  <c r="F961" i="1"/>
  <c r="H961" i="1"/>
  <c r="C961" i="1"/>
  <c r="I961" i="1"/>
  <c r="J961" i="1"/>
  <c r="K961" i="1"/>
  <c r="L961" i="1"/>
  <c r="M961" i="1"/>
  <c r="G962" i="1"/>
  <c r="D962" i="1"/>
  <c r="B962" i="1"/>
  <c r="C962" i="1"/>
  <c r="E962" i="1"/>
  <c r="F962" i="1"/>
  <c r="H962" i="1"/>
  <c r="I962" i="1"/>
  <c r="J962" i="1"/>
  <c r="K962" i="1"/>
  <c r="L962" i="1"/>
  <c r="M962" i="1"/>
  <c r="B963" i="1"/>
  <c r="G963" i="1"/>
  <c r="D963" i="1"/>
  <c r="E963" i="1"/>
  <c r="F963" i="1"/>
  <c r="H963" i="1"/>
  <c r="I963" i="1"/>
  <c r="C963" i="1"/>
  <c r="J963" i="1"/>
  <c r="K963" i="1"/>
  <c r="L963" i="1"/>
  <c r="M963" i="1"/>
  <c r="B964" i="1"/>
  <c r="G964" i="1"/>
  <c r="D964" i="1"/>
  <c r="C964" i="1"/>
  <c r="E964" i="1"/>
  <c r="F964" i="1"/>
  <c r="H964" i="1"/>
  <c r="I964" i="1"/>
  <c r="J964" i="1"/>
  <c r="K964" i="1"/>
  <c r="L964" i="1"/>
  <c r="M964" i="1"/>
  <c r="G965" i="1"/>
  <c r="B965" i="1"/>
  <c r="D965" i="1"/>
  <c r="C965" i="1"/>
  <c r="E965" i="1"/>
  <c r="F965" i="1"/>
  <c r="H965" i="1"/>
  <c r="I965" i="1"/>
  <c r="J965" i="1"/>
  <c r="K965" i="1"/>
  <c r="L965" i="1"/>
  <c r="M965" i="1"/>
  <c r="B966" i="1"/>
  <c r="G966" i="1"/>
  <c r="D966" i="1"/>
  <c r="E966" i="1"/>
  <c r="F966" i="1"/>
  <c r="H966" i="1"/>
  <c r="I966" i="1"/>
  <c r="C966" i="1"/>
  <c r="J966" i="1"/>
  <c r="K966" i="1"/>
  <c r="L966" i="1"/>
  <c r="M966" i="1"/>
  <c r="G967" i="1"/>
  <c r="B967" i="1"/>
  <c r="D967" i="1"/>
  <c r="E967" i="1"/>
  <c r="F967" i="1"/>
  <c r="H967" i="1"/>
  <c r="C967" i="1"/>
  <c r="I967" i="1"/>
  <c r="J967" i="1"/>
  <c r="K967" i="1"/>
  <c r="L967" i="1"/>
  <c r="M967" i="1"/>
  <c r="B968" i="1"/>
  <c r="G968" i="1"/>
  <c r="D968" i="1"/>
  <c r="C968" i="1"/>
  <c r="E968" i="1"/>
  <c r="F968" i="1"/>
  <c r="H968" i="1"/>
  <c r="I968" i="1"/>
  <c r="J968" i="1"/>
  <c r="K968" i="1"/>
  <c r="L968" i="1"/>
  <c r="M968" i="1"/>
  <c r="D969" i="1"/>
  <c r="G969" i="1"/>
  <c r="B969" i="1"/>
  <c r="E969" i="1"/>
  <c r="F969" i="1"/>
  <c r="H969" i="1"/>
  <c r="I969" i="1"/>
  <c r="C969" i="1"/>
  <c r="J969" i="1"/>
  <c r="K969" i="1"/>
  <c r="L969" i="1"/>
  <c r="M969" i="1"/>
  <c r="B970" i="1"/>
  <c r="G970" i="1"/>
  <c r="D970" i="1"/>
  <c r="E970" i="1"/>
  <c r="F970" i="1"/>
  <c r="H970" i="1"/>
  <c r="I970" i="1"/>
  <c r="C970" i="1"/>
  <c r="J970" i="1"/>
  <c r="K970" i="1"/>
  <c r="L970" i="1"/>
  <c r="M970" i="1"/>
  <c r="G971" i="1"/>
  <c r="D971" i="1"/>
  <c r="B971" i="1"/>
  <c r="E971" i="1"/>
  <c r="F971" i="1"/>
  <c r="H971" i="1"/>
  <c r="C971" i="1"/>
  <c r="I971" i="1"/>
  <c r="J971" i="1"/>
  <c r="K971" i="1"/>
  <c r="L971" i="1"/>
  <c r="M971" i="1"/>
  <c r="D972" i="1"/>
  <c r="B972" i="1"/>
  <c r="G972" i="1"/>
  <c r="C972" i="1"/>
  <c r="E972" i="1"/>
  <c r="F972" i="1"/>
  <c r="H972" i="1"/>
  <c r="I972" i="1"/>
  <c r="J972" i="1"/>
  <c r="K972" i="1"/>
  <c r="L972" i="1"/>
  <c r="M972" i="1"/>
  <c r="G973" i="1"/>
  <c r="B973" i="1"/>
  <c r="D973" i="1"/>
  <c r="C973" i="1"/>
  <c r="E973" i="1"/>
  <c r="F973" i="1"/>
  <c r="H973" i="1"/>
  <c r="I973" i="1"/>
  <c r="J973" i="1"/>
  <c r="K973" i="1"/>
  <c r="L973" i="1"/>
  <c r="M973" i="1"/>
  <c r="B974" i="1"/>
  <c r="G974" i="1"/>
  <c r="D974" i="1"/>
  <c r="C974" i="1"/>
  <c r="E974" i="1"/>
  <c r="F974" i="1"/>
  <c r="H974" i="1"/>
  <c r="I974" i="1"/>
  <c r="J974" i="1"/>
  <c r="K974" i="1"/>
  <c r="L974" i="1"/>
  <c r="M974" i="1"/>
  <c r="G975" i="1"/>
  <c r="D975" i="1"/>
  <c r="B975" i="1"/>
  <c r="C975" i="1"/>
  <c r="E975" i="1"/>
  <c r="F975" i="1"/>
  <c r="H975" i="1"/>
  <c r="I975" i="1"/>
  <c r="J975" i="1"/>
  <c r="K975" i="1"/>
  <c r="L975" i="1"/>
  <c r="M975" i="1"/>
  <c r="G976" i="1"/>
  <c r="D976" i="1"/>
  <c r="B976" i="1"/>
  <c r="E976" i="1"/>
  <c r="F976" i="1"/>
  <c r="H976" i="1"/>
  <c r="C976" i="1"/>
  <c r="I976" i="1"/>
  <c r="J976" i="1"/>
  <c r="K976" i="1"/>
  <c r="L976" i="1"/>
  <c r="M976" i="1"/>
  <c r="B977" i="1"/>
  <c r="G977" i="1"/>
  <c r="D977" i="1"/>
  <c r="C977" i="1"/>
  <c r="E977" i="1"/>
  <c r="F977" i="1"/>
  <c r="H977" i="1"/>
  <c r="I977" i="1"/>
  <c r="J977" i="1"/>
  <c r="K977" i="1"/>
  <c r="L977" i="1"/>
  <c r="M977" i="1"/>
  <c r="G978" i="1"/>
  <c r="B978" i="1"/>
  <c r="D978" i="1"/>
  <c r="C978" i="1"/>
  <c r="E978" i="1"/>
  <c r="F978" i="1"/>
  <c r="H978" i="1"/>
  <c r="I978" i="1"/>
  <c r="J978" i="1"/>
  <c r="K978" i="1"/>
  <c r="L978" i="1"/>
  <c r="M978" i="1"/>
  <c r="G979" i="1"/>
  <c r="B979" i="1"/>
  <c r="D979" i="1"/>
  <c r="C979" i="1"/>
  <c r="E979" i="1"/>
  <c r="F979" i="1"/>
  <c r="H979" i="1"/>
  <c r="I979" i="1"/>
  <c r="J979" i="1"/>
  <c r="K979" i="1"/>
  <c r="L979" i="1"/>
  <c r="M979" i="1"/>
  <c r="G980" i="1"/>
  <c r="D980" i="1"/>
  <c r="B980" i="1"/>
  <c r="C980" i="1"/>
  <c r="E980" i="1"/>
  <c r="F980" i="1"/>
  <c r="H980" i="1"/>
  <c r="I980" i="1"/>
  <c r="J980" i="1"/>
  <c r="K980" i="1"/>
  <c r="L980" i="1"/>
  <c r="M980" i="1"/>
  <c r="B981" i="1"/>
  <c r="G981" i="1"/>
  <c r="D981" i="1"/>
  <c r="C981" i="1"/>
  <c r="E981" i="1"/>
  <c r="F981" i="1"/>
  <c r="H981" i="1"/>
  <c r="I981" i="1"/>
  <c r="J981" i="1"/>
  <c r="K981" i="1"/>
  <c r="L981" i="1"/>
  <c r="M981" i="1"/>
  <c r="G982" i="1"/>
  <c r="D982" i="1"/>
  <c r="B982" i="1"/>
  <c r="E982" i="1"/>
  <c r="F982" i="1"/>
  <c r="H982" i="1"/>
  <c r="C982" i="1"/>
  <c r="I982" i="1"/>
  <c r="J982" i="1"/>
  <c r="K982" i="1"/>
  <c r="L982" i="1"/>
  <c r="M982" i="1"/>
  <c r="G983" i="1"/>
  <c r="D983" i="1"/>
  <c r="B983" i="1"/>
  <c r="C983" i="1"/>
  <c r="E983" i="1"/>
  <c r="F983" i="1"/>
  <c r="H983" i="1"/>
  <c r="I983" i="1"/>
  <c r="J983" i="1"/>
  <c r="K983" i="1"/>
  <c r="L983" i="1"/>
  <c r="M983" i="1"/>
  <c r="B984" i="1"/>
  <c r="G984" i="1"/>
  <c r="D984" i="1"/>
  <c r="E984" i="1"/>
  <c r="F984" i="1"/>
  <c r="H984" i="1"/>
  <c r="I984" i="1"/>
  <c r="C984" i="1"/>
  <c r="J984" i="1"/>
  <c r="K984" i="1"/>
  <c r="L984" i="1"/>
  <c r="M984" i="1"/>
  <c r="D985" i="1"/>
  <c r="B985" i="1"/>
  <c r="G985" i="1"/>
  <c r="C985" i="1"/>
  <c r="E985" i="1"/>
  <c r="F985" i="1"/>
  <c r="H985" i="1"/>
  <c r="I985" i="1"/>
  <c r="J985" i="1"/>
  <c r="K985" i="1"/>
  <c r="L985" i="1"/>
  <c r="M985" i="1"/>
  <c r="G986" i="1"/>
  <c r="D986" i="1"/>
  <c r="B986" i="1"/>
  <c r="C986" i="1"/>
  <c r="E986" i="1"/>
  <c r="F986" i="1"/>
  <c r="H986" i="1"/>
  <c r="I986" i="1"/>
  <c r="J986" i="1"/>
  <c r="K986" i="1"/>
  <c r="L986" i="1"/>
  <c r="M986" i="1"/>
  <c r="G987" i="1"/>
  <c r="B987" i="1"/>
  <c r="D987" i="1"/>
  <c r="E987" i="1"/>
  <c r="F987" i="1"/>
  <c r="H987" i="1"/>
  <c r="C987" i="1"/>
  <c r="I987" i="1"/>
  <c r="J987" i="1"/>
  <c r="K987" i="1"/>
  <c r="L987" i="1"/>
  <c r="M987" i="1"/>
  <c r="G988" i="1"/>
  <c r="D988" i="1"/>
  <c r="B988" i="1"/>
  <c r="E988" i="1"/>
  <c r="F988" i="1"/>
  <c r="H988" i="1"/>
  <c r="C988" i="1"/>
  <c r="I988" i="1"/>
  <c r="J988" i="1"/>
  <c r="K988" i="1"/>
  <c r="L988" i="1"/>
  <c r="M988" i="1"/>
  <c r="G989" i="1"/>
  <c r="D989" i="1"/>
  <c r="B989" i="1"/>
  <c r="C989" i="1"/>
  <c r="E989" i="1"/>
  <c r="F989" i="1"/>
  <c r="H989" i="1"/>
  <c r="I989" i="1"/>
  <c r="J989" i="1"/>
  <c r="K989" i="1"/>
  <c r="L989" i="1"/>
  <c r="M989" i="1"/>
  <c r="D990" i="1"/>
  <c r="B990" i="1"/>
  <c r="G990" i="1"/>
  <c r="E990" i="1"/>
  <c r="F990" i="1"/>
  <c r="H990" i="1"/>
  <c r="C990" i="1"/>
  <c r="I990" i="1"/>
  <c r="J990" i="1"/>
  <c r="K990" i="1"/>
  <c r="L990" i="1"/>
  <c r="M990" i="1"/>
  <c r="D991" i="1"/>
  <c r="G991" i="1"/>
  <c r="B991" i="1"/>
  <c r="E991" i="1"/>
  <c r="F991" i="1"/>
  <c r="H991" i="1"/>
  <c r="I991" i="1"/>
  <c r="C991" i="1"/>
  <c r="J991" i="1"/>
  <c r="K991" i="1"/>
  <c r="L991" i="1"/>
  <c r="M991" i="1"/>
  <c r="G992" i="1"/>
  <c r="D992" i="1"/>
  <c r="B992" i="1"/>
  <c r="C992" i="1"/>
  <c r="E992" i="1"/>
  <c r="F992" i="1"/>
  <c r="H992" i="1"/>
  <c r="I992" i="1"/>
  <c r="J992" i="1"/>
  <c r="K992" i="1"/>
  <c r="L992" i="1"/>
  <c r="M992" i="1"/>
  <c r="D993" i="1"/>
  <c r="G993" i="1"/>
  <c r="B993" i="1"/>
  <c r="E993" i="1"/>
  <c r="F993" i="1"/>
  <c r="H993" i="1"/>
  <c r="I993" i="1"/>
  <c r="C993" i="1"/>
  <c r="J993" i="1"/>
  <c r="K993" i="1"/>
  <c r="L993" i="1"/>
  <c r="M993" i="1"/>
  <c r="D994" i="1"/>
  <c r="G994" i="1"/>
  <c r="B994" i="1"/>
  <c r="C994" i="1"/>
  <c r="E994" i="1"/>
  <c r="F994" i="1"/>
  <c r="H994" i="1"/>
  <c r="I994" i="1"/>
  <c r="J994" i="1"/>
  <c r="K994" i="1"/>
  <c r="L994" i="1"/>
  <c r="M994" i="1"/>
  <c r="G995" i="1"/>
  <c r="D995" i="1"/>
  <c r="B995" i="1"/>
  <c r="E995" i="1"/>
  <c r="F995" i="1"/>
  <c r="H995" i="1"/>
  <c r="C995" i="1"/>
  <c r="I995" i="1"/>
  <c r="J995" i="1"/>
  <c r="K995" i="1"/>
  <c r="L995" i="1"/>
  <c r="M995" i="1"/>
  <c r="D996" i="1"/>
  <c r="B996" i="1"/>
  <c r="G996" i="1"/>
  <c r="C996" i="1"/>
  <c r="E996" i="1"/>
  <c r="F996" i="1"/>
  <c r="H996" i="1"/>
  <c r="I996" i="1"/>
  <c r="J996" i="1"/>
  <c r="K996" i="1"/>
  <c r="L996" i="1"/>
  <c r="M996" i="1"/>
  <c r="G997" i="1"/>
  <c r="D997" i="1"/>
  <c r="B997" i="1"/>
  <c r="C997" i="1"/>
  <c r="E997" i="1"/>
  <c r="F997" i="1"/>
  <c r="H997" i="1"/>
  <c r="I997" i="1"/>
  <c r="J997" i="1"/>
  <c r="K997" i="1"/>
  <c r="L997" i="1"/>
  <c r="M997" i="1"/>
  <c r="D998" i="1"/>
  <c r="G998" i="1"/>
  <c r="B998" i="1"/>
  <c r="C998" i="1"/>
  <c r="E998" i="1"/>
  <c r="F998" i="1"/>
  <c r="H998" i="1"/>
  <c r="I998" i="1"/>
  <c r="J998" i="1"/>
  <c r="K998" i="1"/>
  <c r="L998" i="1"/>
  <c r="M998" i="1"/>
  <c r="D999" i="1"/>
  <c r="G999" i="1"/>
  <c r="B999" i="1"/>
  <c r="C999" i="1"/>
  <c r="E999" i="1"/>
  <c r="F999" i="1"/>
  <c r="H999" i="1"/>
  <c r="I999" i="1"/>
  <c r="J999" i="1"/>
  <c r="K999" i="1"/>
  <c r="L999" i="1"/>
  <c r="M999" i="1"/>
  <c r="D1000" i="1"/>
  <c r="G1000" i="1"/>
  <c r="B1000" i="1"/>
  <c r="C1000" i="1"/>
  <c r="E1000" i="1"/>
  <c r="F1000" i="1"/>
  <c r="H1000" i="1"/>
  <c r="I1000" i="1"/>
  <c r="J1000" i="1"/>
  <c r="K1000" i="1"/>
  <c r="L1000" i="1"/>
  <c r="M1000" i="1"/>
  <c r="D1001" i="1"/>
  <c r="G1001" i="1"/>
  <c r="B1001" i="1"/>
  <c r="E1001" i="1"/>
  <c r="F1001" i="1"/>
  <c r="H1001" i="1"/>
  <c r="I1001" i="1"/>
  <c r="C1001" i="1"/>
  <c r="J1001" i="1"/>
  <c r="K1001" i="1"/>
  <c r="L1001" i="1"/>
  <c r="M1001" i="1"/>
  <c r="G1002" i="1"/>
  <c r="D1002" i="1"/>
  <c r="B1002" i="1"/>
  <c r="E1002" i="1"/>
  <c r="F1002" i="1"/>
  <c r="H1002" i="1"/>
  <c r="C1002" i="1"/>
  <c r="I1002" i="1"/>
  <c r="J1002" i="1"/>
  <c r="K1002" i="1"/>
  <c r="L1002" i="1"/>
  <c r="M1002" i="1"/>
  <c r="D1003" i="1"/>
  <c r="G1003" i="1"/>
  <c r="B1003" i="1"/>
  <c r="E1003" i="1"/>
  <c r="F1003" i="1"/>
  <c r="H1003" i="1"/>
  <c r="I1003" i="1"/>
  <c r="C1003" i="1"/>
  <c r="J1003" i="1"/>
  <c r="K1003" i="1"/>
  <c r="L1003" i="1"/>
  <c r="M1003" i="1"/>
  <c r="G1004" i="1"/>
  <c r="B1004" i="1"/>
  <c r="D1004" i="1"/>
  <c r="C1004" i="1"/>
  <c r="E1004" i="1"/>
  <c r="F1004" i="1"/>
  <c r="H1004" i="1"/>
  <c r="I1004" i="1"/>
  <c r="J1004" i="1"/>
  <c r="K1004" i="1"/>
  <c r="L1004" i="1"/>
  <c r="M1004" i="1"/>
  <c r="G1005" i="1"/>
  <c r="D1005" i="1"/>
  <c r="B1005" i="1"/>
  <c r="E15" i="1"/>
  <c r="B7" i="1"/>
  <c r="C1005" i="1"/>
  <c r="E1005" i="1"/>
  <c r="F1005" i="1"/>
  <c r="H1005" i="1"/>
  <c r="I1005" i="1"/>
  <c r="J1005" i="1"/>
  <c r="K1005" i="1"/>
  <c r="L1005" i="1"/>
  <c r="M1005" i="1"/>
</calcChain>
</file>

<file path=xl/sharedStrings.xml><?xml version="1.0" encoding="utf-8"?>
<sst xmlns="http://schemas.openxmlformats.org/spreadsheetml/2006/main" count="44" uniqueCount="43">
  <si>
    <t>BMR</t>
  </si>
  <si>
    <t>Exercise Type Lookup</t>
  </si>
  <si>
    <t>EXERCISE TYPE</t>
  </si>
  <si>
    <t>DESCRIPTION</t>
  </si>
  <si>
    <t xml:space="preserve"> This sheet should remain hidden.</t>
  </si>
  <si>
    <t>FACTOR</t>
  </si>
  <si>
    <t>Calorie Amortization Schedule</t>
  </si>
  <si>
    <t>Decrease</t>
  </si>
  <si>
    <t xml:space="preserve">Sedentary </t>
  </si>
  <si>
    <t xml:space="preserve">Light Activity </t>
  </si>
  <si>
    <t xml:space="preserve">Moderate Activity </t>
  </si>
  <si>
    <t xml:space="preserve">Very Active </t>
  </si>
  <si>
    <t>Extra Active</t>
  </si>
  <si>
    <t>Little to no Exercise</t>
  </si>
  <si>
    <t>Exercise 1-2 Days/Week</t>
  </si>
  <si>
    <t>Exercise 3-5 Days/Week</t>
  </si>
  <si>
    <t>Exercise 6-7 Days/Week</t>
  </si>
  <si>
    <t>Exercise 6-7 Days/Week + Physical Job/2x Training</t>
  </si>
  <si>
    <t>Date</t>
  </si>
  <si>
    <t>Week</t>
  </si>
  <si>
    <t>Day</t>
  </si>
  <si>
    <t>Weight</t>
  </si>
  <si>
    <t>Cal Consumed</t>
  </si>
  <si>
    <t>Cal Burned</t>
  </si>
  <si>
    <t>Cal Remaining</t>
  </si>
  <si>
    <t>% of Goal</t>
  </si>
  <si>
    <t>Goal Start Date</t>
  </si>
  <si>
    <t>Goal Target Date</t>
  </si>
  <si>
    <t>Initial Daily Calorie Needs</t>
  </si>
  <si>
    <t>Initial Daily Calorie Intake</t>
  </si>
  <si>
    <t>Measurement System</t>
  </si>
  <si>
    <t>Current Weight</t>
  </si>
  <si>
    <t>Age</t>
  </si>
  <si>
    <t>Goal Weight</t>
  </si>
  <si>
    <t>Gender</t>
  </si>
  <si>
    <t>Activity Level</t>
  </si>
  <si>
    <t>I Want my Weight to</t>
  </si>
  <si>
    <t>Metric</t>
  </si>
  <si>
    <t>Male</t>
  </si>
  <si>
    <t>Learn More From Our Free Excel Resources:</t>
  </si>
  <si>
    <t xml:space="preserve">Webinars: Formulas, Pivot Tables and Macros &amp; VBA </t>
  </si>
  <si>
    <t xml:space="preserve">Blog Tutorials: Formulas, Pivot Tables, Charts, Macros, VBA, Power Query, Power Pivot, Analysis </t>
  </si>
  <si>
    <t xml:space="preserve">Excel Podcast Interviewing the Excel Experts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</si>
</sst>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28">
    <font>
      <sz val="11"/>
      <color theme="1" tint="0.34998626667073579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8"/>
      <color theme="0"/>
      <name val="Rockwell"/>
      <family val="2"/>
      <scheme val="major"/>
    </font>
    <font>
      <sz val="8"/>
      <color theme="1" tint="0.249977111117893"/>
      <name val="Lucida Sans"/>
      <family val="2"/>
      <scheme val="minor"/>
    </font>
    <font>
      <sz val="11"/>
      <color theme="1" tint="0.34998626667073579"/>
      <name val="Lucida Sans"/>
      <family val="2"/>
      <scheme val="minor"/>
    </font>
    <font>
      <sz val="25"/>
      <color theme="1" tint="0.24994659260841701"/>
      <name val="Rockwell"/>
      <family val="2"/>
      <scheme val="major"/>
    </font>
    <font>
      <sz val="18"/>
      <color theme="4" tint="-0.499984740745262"/>
      <name val="Rockwell"/>
      <family val="2"/>
      <scheme val="major"/>
    </font>
    <font>
      <sz val="20"/>
      <color theme="4" tint="-0.499984740745262"/>
      <name val="Rockwell"/>
      <family val="2"/>
      <scheme val="major"/>
    </font>
    <font>
      <sz val="11"/>
      <color theme="1" tint="4.9989318521683403E-2"/>
      <name val="Lucida Sans"/>
      <family val="2"/>
      <scheme val="minor"/>
    </font>
    <font>
      <sz val="12"/>
      <color theme="4"/>
      <name val="Rockwell"/>
      <family val="1"/>
      <scheme val="major"/>
    </font>
    <font>
      <sz val="11"/>
      <color theme="1" tint="0.34998626667073579"/>
      <name val="Calibri"/>
      <family val="2"/>
      <charset val="238"/>
    </font>
    <font>
      <sz val="12"/>
      <name val="Lucida Sans"/>
      <family val="2"/>
      <charset val="238"/>
      <scheme val="minor"/>
    </font>
    <font>
      <sz val="18"/>
      <color theme="1" tint="0.499984740745262"/>
      <name val="Rockwell"/>
      <family val="1"/>
      <scheme val="major"/>
    </font>
    <font>
      <sz val="14"/>
      <color theme="1"/>
      <name val="Rockwell"/>
      <family val="1"/>
      <scheme val="major"/>
    </font>
    <font>
      <sz val="18"/>
      <color theme="6" tint="-0.499984740745262"/>
      <name val="Rockwell"/>
      <family val="2"/>
      <scheme val="major"/>
    </font>
    <font>
      <sz val="11"/>
      <name val="Lucida Sans"/>
      <family val="2"/>
      <scheme val="minor"/>
    </font>
    <font>
      <b/>
      <sz val="14"/>
      <color theme="0"/>
      <name val="Rockwell"/>
      <family val="1"/>
      <scheme val="major"/>
    </font>
    <font>
      <sz val="14"/>
      <name val="Lucida Sans"/>
      <family val="2"/>
      <charset val="238"/>
      <scheme val="minor"/>
    </font>
    <font>
      <sz val="36"/>
      <color theme="5" tint="-0.499984740745262"/>
      <name val="Rockwell"/>
      <family val="2"/>
      <scheme val="major"/>
    </font>
    <font>
      <b/>
      <sz val="14"/>
      <color theme="5" tint="-0.499984740745262"/>
      <name val="Rockwell"/>
      <family val="1"/>
      <scheme val="major"/>
    </font>
    <font>
      <sz val="12"/>
      <color theme="1"/>
      <name val="Lucida Sans"/>
      <family val="2"/>
      <scheme val="minor"/>
    </font>
    <font>
      <sz val="12"/>
      <color theme="1" tint="0.34998626667073579"/>
      <name val="Lucida Sans"/>
      <family val="2"/>
      <scheme val="minor"/>
    </font>
    <font>
      <u/>
      <sz val="11"/>
      <color theme="10"/>
      <name val="Lucida Sans"/>
      <family val="2"/>
      <scheme val="minor"/>
    </font>
    <font>
      <b/>
      <sz val="15"/>
      <color theme="5"/>
      <name val="Lucida Sans"/>
      <family val="2"/>
      <scheme val="minor"/>
    </font>
    <font>
      <sz val="9"/>
      <color theme="5"/>
      <name val="Lucida Sans"/>
      <family val="2"/>
      <scheme val="minor"/>
    </font>
    <font>
      <b/>
      <u/>
      <sz val="15"/>
      <color theme="5"/>
      <name val="Lucida Sans"/>
      <family val="2"/>
      <scheme val="minor"/>
    </font>
    <font>
      <b/>
      <sz val="11"/>
      <color theme="5"/>
      <name val="Lucida Sans"/>
      <family val="2"/>
      <scheme val="minor"/>
    </font>
    <font>
      <sz val="11"/>
      <color theme="5"/>
      <name val="Lucida Sans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7">
    <xf numFmtId="0" fontId="0" fillId="0" borderId="0" applyFill="0" applyBorder="0">
      <alignment horizontal="center" wrapText="1"/>
    </xf>
    <xf numFmtId="0" fontId="5" fillId="5" borderId="0" applyNumberFormat="0" applyBorder="0" applyProtection="0">
      <alignment horizontal="center" vertical="center"/>
    </xf>
    <xf numFmtId="0" fontId="4" fillId="0" borderId="0" applyNumberFormat="0" applyFill="0" applyBorder="0" applyProtection="0">
      <alignment horizontal="left" vertical="top" indent="1"/>
    </xf>
    <xf numFmtId="0" fontId="6" fillId="0" borderId="0">
      <alignment horizontal="left" indent="1"/>
    </xf>
    <xf numFmtId="0" fontId="2" fillId="2" borderId="4" applyNumberFormat="0" applyProtection="0">
      <alignment horizontal="left" vertical="top" indent="1"/>
    </xf>
    <xf numFmtId="0" fontId="9" fillId="2" borderId="0" applyNumberFormat="0" applyBorder="0" applyProtection="0">
      <alignment horizontal="left" vertical="center" indent="1"/>
    </xf>
    <xf numFmtId="1" fontId="4" fillId="0" borderId="0" applyFill="0" applyBorder="0" applyProtection="0">
      <alignment horizontal="left" vertical="top" indent="1"/>
    </xf>
    <xf numFmtId="9" fontId="4" fillId="0" borderId="0" applyFont="0" applyFill="0" applyBorder="0" applyAlignment="0" applyProtection="0"/>
    <xf numFmtId="164" fontId="4" fillId="0" borderId="0" applyFont="0" applyFill="0" applyBorder="0" applyProtection="0">
      <alignment horizontal="center"/>
    </xf>
    <xf numFmtId="14" fontId="4" fillId="0" borderId="0" applyFont="0" applyFill="0" applyBorder="0">
      <alignment horizontal="right" wrapText="1" indent="1"/>
    </xf>
    <xf numFmtId="0" fontId="4" fillId="0" borderId="0" applyNumberFormat="0" applyFill="0" applyBorder="0" applyProtection="0">
      <alignment horizontal="left" vertical="top" wrapText="1" indent="1"/>
    </xf>
    <xf numFmtId="0" fontId="4" fillId="0" borderId="3" applyNumberFormat="0" applyFont="0" applyFill="0">
      <alignment horizontal="left" wrapText="1" indent="1"/>
    </xf>
    <xf numFmtId="14" fontId="7" fillId="0" borderId="0" applyFill="0" applyBorder="0">
      <alignment horizontal="left" vertical="top" wrapText="1" indent="1"/>
    </xf>
    <xf numFmtId="14" fontId="4" fillId="0" borderId="0" applyFont="0" applyFill="0" applyBorder="0">
      <alignment horizontal="right" wrapText="1" indent="1"/>
    </xf>
    <xf numFmtId="2" fontId="8" fillId="0" borderId="0" applyFill="0" applyBorder="0" applyAlignment="0">
      <alignment horizontal="right" wrapText="1" indent="1"/>
    </xf>
    <xf numFmtId="1" fontId="7" fillId="0" borderId="3" applyFill="0" applyBorder="0">
      <alignment horizontal="left" vertical="top" wrapText="1" indent="1"/>
    </xf>
    <xf numFmtId="0" fontId="22" fillId="0" borderId="0" applyNumberFormat="0" applyFill="0" applyBorder="0" applyAlignment="0" applyProtection="0">
      <alignment horizontal="center" wrapText="1"/>
    </xf>
  </cellStyleXfs>
  <cellXfs count="52">
    <xf numFmtId="0" fontId="0" fillId="0" borderId="0" xfId="0">
      <alignment horizontal="center" wrapText="1"/>
    </xf>
    <xf numFmtId="0" fontId="0" fillId="0" borderId="0" xfId="0">
      <alignment horizontal="center" wrapText="1"/>
    </xf>
    <xf numFmtId="0" fontId="3" fillId="4" borderId="0" xfId="0" applyFont="1" applyFill="1">
      <alignment horizontal="center" wrapText="1"/>
    </xf>
    <xf numFmtId="0" fontId="3" fillId="3" borderId="0" xfId="0" applyFont="1" applyFill="1" applyAlignment="1">
      <alignment horizontal="left" vertical="center" indent="1"/>
    </xf>
    <xf numFmtId="0" fontId="3" fillId="3" borderId="0" xfId="0" applyFont="1" applyFill="1">
      <alignment horizontal="center" wrapText="1"/>
    </xf>
    <xf numFmtId="0" fontId="5" fillId="4" borderId="0" xfId="1" applyFill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3" fillId="5" borderId="1" xfId="5" applyFont="1" applyFill="1" applyBorder="1" applyAlignment="1">
      <alignment horizontal="center" vertical="center"/>
    </xf>
    <xf numFmtId="0" fontId="13" fillId="5" borderId="2" xfId="5" applyFont="1" applyFill="1" applyBorder="1" applyAlignment="1">
      <alignment horizontal="center" vertical="center"/>
    </xf>
    <xf numFmtId="0" fontId="13" fillId="5" borderId="3" xfId="5" applyFont="1" applyFill="1" applyBorder="1" applyAlignment="1">
      <alignment horizontal="center" vertical="center"/>
    </xf>
    <xf numFmtId="14" fontId="15" fillId="0" borderId="1" xfId="13" applyFont="1" applyBorder="1" applyAlignment="1">
      <alignment horizontal="right" vertical="center" wrapText="1"/>
    </xf>
    <xf numFmtId="0" fontId="15" fillId="0" borderId="2" xfId="0" applyFont="1" applyBorder="1" applyAlignment="1">
      <alignment horizontal="center" vertical="center" wrapText="1"/>
    </xf>
    <xf numFmtId="164" fontId="15" fillId="0" borderId="2" xfId="8" applyFont="1" applyBorder="1" applyAlignment="1">
      <alignment horizontal="center" vertical="center"/>
    </xf>
    <xf numFmtId="1" fontId="15" fillId="0" borderId="2" xfId="6" applyFont="1" applyBorder="1" applyAlignment="1">
      <alignment horizontal="center" vertical="center" wrapText="1"/>
    </xf>
    <xf numFmtId="1" fontId="15" fillId="0" borderId="2" xfId="6" applyFont="1" applyBorder="1" applyAlignment="1">
      <alignment horizontal="center" vertical="center"/>
    </xf>
    <xf numFmtId="164" fontId="15" fillId="0" borderId="2" xfId="8" applyFont="1" applyBorder="1" applyAlignment="1">
      <alignment horizontal="center" vertical="center" wrapText="1"/>
    </xf>
    <xf numFmtId="2" fontId="15" fillId="0" borderId="2" xfId="14" applyFont="1" applyBorder="1" applyAlignment="1">
      <alignment horizontal="center" vertical="center" wrapText="1"/>
    </xf>
    <xf numFmtId="9" fontId="15" fillId="0" borderId="3" xfId="7" applyFont="1" applyFill="1" applyBorder="1" applyAlignment="1">
      <alignment horizontal="center" vertical="center" wrapText="1"/>
    </xf>
    <xf numFmtId="0" fontId="16" fillId="7" borderId="5" xfId="5" applyFont="1" applyFill="1" applyBorder="1">
      <alignment horizontal="left" vertical="center" indent="1"/>
    </xf>
    <xf numFmtId="0" fontId="16" fillId="7" borderId="5" xfId="5" applyFont="1" applyFill="1" applyBorder="1" applyAlignment="1">
      <alignment horizontal="left" vertical="center" indent="1"/>
    </xf>
    <xf numFmtId="0" fontId="17" fillId="0" borderId="0" xfId="4" applyFont="1" applyFill="1" applyBorder="1" applyAlignment="1">
      <alignment horizontal="left" vertical="center" indent="1"/>
    </xf>
    <xf numFmtId="165" fontId="17" fillId="0" borderId="0" xfId="6" applyNumberFormat="1" applyFont="1" applyFill="1" applyBorder="1" applyAlignment="1">
      <alignment horizontal="left" vertical="center" indent="1"/>
    </xf>
    <xf numFmtId="164" fontId="17" fillId="0" borderId="0" xfId="8" applyFont="1" applyFill="1" applyBorder="1" applyAlignment="1">
      <alignment horizontal="left" vertical="center" indent="1"/>
    </xf>
    <xf numFmtId="0" fontId="17" fillId="0" borderId="0" xfId="0" applyFont="1" applyFill="1" applyBorder="1" applyAlignment="1">
      <alignment horizontal="left" vertical="center" indent="1"/>
    </xf>
    <xf numFmtId="0" fontId="21" fillId="0" borderId="0" xfId="0" applyFont="1">
      <alignment horizontal="center" wrapText="1"/>
    </xf>
    <xf numFmtId="165" fontId="11" fillId="8" borderId="5" xfId="6" applyNumberFormat="1" applyFont="1" applyFill="1" applyBorder="1" applyAlignment="1">
      <alignment horizontal="left" vertical="center" indent="1"/>
    </xf>
    <xf numFmtId="164" fontId="11" fillId="8" borderId="5" xfId="8" applyFont="1" applyFill="1" applyBorder="1" applyAlignment="1">
      <alignment horizontal="left" vertical="center" indent="1"/>
    </xf>
    <xf numFmtId="0" fontId="24" fillId="0" borderId="0" xfId="0" applyFont="1" applyFill="1" applyAlignment="1"/>
    <xf numFmtId="0" fontId="25" fillId="0" borderId="0" xfId="16" applyFont="1" applyFill="1" applyAlignment="1">
      <alignment horizontal="left"/>
    </xf>
    <xf numFmtId="0" fontId="26" fillId="0" borderId="0" xfId="0" applyFont="1" applyFill="1">
      <alignment horizontal="center" wrapText="1"/>
    </xf>
    <xf numFmtId="0" fontId="27" fillId="0" borderId="0" xfId="0" applyFont="1" applyFill="1">
      <alignment horizontal="center" wrapText="1"/>
    </xf>
    <xf numFmtId="0" fontId="1" fillId="0" borderId="0" xfId="10" applyFont="1" applyAlignment="1">
      <alignment horizontal="left" vertical="center" wrapText="1" indent="1"/>
    </xf>
    <xf numFmtId="0" fontId="1" fillId="0" borderId="0" xfId="10" applyFont="1" applyAlignment="1">
      <alignment horizontal="left" wrapText="1" indent="1"/>
    </xf>
    <xf numFmtId="0" fontId="11" fillId="8" borderId="5" xfId="0" applyFont="1" applyFill="1" applyBorder="1" applyAlignment="1">
      <alignment horizontal="left" vertical="center" indent="1"/>
    </xf>
    <xf numFmtId="0" fontId="14" fillId="0" borderId="0" xfId="3" applyFont="1" applyAlignment="1"/>
    <xf numFmtId="0" fontId="12" fillId="3" borderId="0" xfId="2" applyFont="1" applyFill="1" applyAlignment="1">
      <alignment vertical="top"/>
    </xf>
    <xf numFmtId="0" fontId="16" fillId="7" borderId="6" xfId="5" applyFont="1" applyFill="1" applyBorder="1" applyAlignment="1">
      <alignment horizontal="left" vertical="center" indent="1"/>
    </xf>
    <xf numFmtId="0" fontId="16" fillId="7" borderId="7" xfId="5" applyFont="1" applyFill="1" applyBorder="1" applyAlignment="1">
      <alignment horizontal="left" vertical="center" indent="1"/>
    </xf>
    <xf numFmtId="0" fontId="16" fillId="7" borderId="8" xfId="5" applyFont="1" applyFill="1" applyBorder="1" applyAlignment="1">
      <alignment horizontal="left" vertical="center" indent="1"/>
    </xf>
    <xf numFmtId="0" fontId="16" fillId="7" borderId="5" xfId="5" applyFont="1" applyFill="1" applyBorder="1">
      <alignment horizontal="left" vertical="center" indent="1"/>
    </xf>
    <xf numFmtId="0" fontId="11" fillId="8" borderId="5" xfId="4" applyFont="1" applyFill="1" applyBorder="1" applyAlignment="1">
      <alignment horizontal="left" vertical="center" indent="1"/>
    </xf>
    <xf numFmtId="14" fontId="20" fillId="0" borderId="0" xfId="12" applyFont="1" applyBorder="1" applyAlignment="1">
      <alignment horizontal="left" vertical="center" wrapText="1" indent="1"/>
    </xf>
    <xf numFmtId="0" fontId="16" fillId="7" borderId="5" xfId="5" applyFont="1" applyFill="1" applyBorder="1" applyAlignment="1">
      <alignment horizontal="left" vertical="center" indent="1"/>
    </xf>
    <xf numFmtId="0" fontId="19" fillId="6" borderId="0" xfId="11" applyFont="1" applyFill="1" applyBorder="1" applyAlignment="1">
      <alignment horizontal="left" vertical="center" wrapText="1" indent="1"/>
    </xf>
    <xf numFmtId="164" fontId="11" fillId="8" borderId="5" xfId="8" applyFont="1" applyFill="1" applyBorder="1" applyAlignment="1">
      <alignment horizontal="left" vertical="center" indent="1"/>
    </xf>
    <xf numFmtId="0" fontId="11" fillId="8" borderId="5" xfId="0" applyFont="1" applyFill="1" applyBorder="1" applyAlignment="1">
      <alignment horizontal="left" vertical="center" wrapText="1"/>
    </xf>
    <xf numFmtId="1" fontId="20" fillId="0" borderId="0" xfId="15" applyFont="1" applyBorder="1" applyAlignment="1">
      <alignment horizontal="left" vertical="center" wrapText="1" indent="1"/>
    </xf>
    <xf numFmtId="0" fontId="25" fillId="0" borderId="0" xfId="16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18" fillId="5" borderId="0" xfId="1" applyFont="1" applyFill="1" applyAlignment="1">
      <alignment horizontal="center" vertical="center"/>
    </xf>
  </cellXfs>
  <cellStyles count="17">
    <cellStyle name="Calorie Overview" xfId="15" xr:uid="{00000000-0005-0000-0000-000000000000}"/>
    <cellStyle name="Comma" xfId="6" builtinId="3" customBuiltin="1"/>
    <cellStyle name="Comma [0]" xfId="8" builtinId="6" customBuiltin="1"/>
    <cellStyle name="Date" xfId="13" xr:uid="{00000000-0005-0000-0000-000003000000}"/>
    <cellStyle name="Explanatory Text" xfId="10" builtinId="53" customBuiltin="1"/>
    <cellStyle name="Gain/Loss" xfId="14" xr:uid="{00000000-0005-0000-0000-000005000000}"/>
    <cellStyle name="Goal Date" xfId="12" xr:uid="{00000000-0005-0000-0000-000006000000}"/>
    <cellStyle name="Heading 1" xfId="3" builtinId="16" customBuiltin="1"/>
    <cellStyle name="Heading 2" xfId="4" builtinId="17" customBuiltin="1"/>
    <cellStyle name="Heading 3" xfId="5" builtinId="18" customBuiltin="1"/>
    <cellStyle name="Heading 4" xfId="2" builtinId="19" customBuiltin="1"/>
    <cellStyle name="Hyperlink" xfId="16" builtinId="8"/>
    <cellStyle name="Neutral" xfId="9" builtinId="28" customBuiltin="1"/>
    <cellStyle name="Normal" xfId="0" builtinId="0" customBuiltin="1"/>
    <cellStyle name="Percent" xfId="7" builtinId="5" customBuiltin="1"/>
    <cellStyle name="Title" xfId="1" builtinId="15" customBuiltin="1"/>
    <cellStyle name="Total Headers" xfId="11" xr:uid="{00000000-0005-0000-0000-00000F000000}"/>
  </cellStyles>
  <dxfs count="22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66" formatCode="0.0\ &quot;in&quot;"/>
    </dxf>
    <dxf>
      <numFmt numFmtId="167" formatCode="0\ &quot;cm&quot;"/>
    </dxf>
    <dxf>
      <numFmt numFmtId="168" formatCode="0.0\ &quot;lbs&quot;"/>
    </dxf>
    <dxf>
      <numFmt numFmtId="169" formatCode="0.0\ &quot;kg&quot;"/>
    </dxf>
    <dxf>
      <numFmt numFmtId="170" formatCode="0.00\ &quot;ft&quot;"/>
    </dxf>
    <dxf>
      <numFmt numFmtId="171" formatCode="0.00\ &quot;m&quot;"/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  <border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DDDDD"/>
        </patternFill>
      </fill>
    </dxf>
    <dxf>
      <numFmt numFmtId="166" formatCode="0.0\ &quot;in&quot;"/>
    </dxf>
    <dxf>
      <numFmt numFmtId="167" formatCode="0\ &quot;cm&quot;"/>
    </dxf>
    <dxf>
      <numFmt numFmtId="168" formatCode="0.0\ &quot;lbs&quot;"/>
    </dxf>
    <dxf>
      <numFmt numFmtId="169" formatCode="0.0\ &quot;kg&quot;"/>
    </dxf>
    <dxf>
      <numFmt numFmtId="170" formatCode="0.00\ &quot;ft&quot;"/>
    </dxf>
    <dxf>
      <numFmt numFmtId="171" formatCode="0.00\ &quot;m&quot;"/>
    </dxf>
    <dxf>
      <font>
        <color theme="4"/>
      </font>
      <fill>
        <patternFill>
          <bgColor theme="1" tint="0.24994659260841701"/>
        </patternFill>
      </fill>
    </dxf>
    <dxf>
      <fill>
        <patternFill>
          <bgColor theme="0"/>
        </patternFill>
      </fill>
      <border>
        <vertical style="thin">
          <color theme="0" tint="-0.14996795556505021"/>
        </vertical>
        <horizontal style="thin">
          <color theme="0" tint="-0.14993743705557422"/>
        </horizontal>
      </border>
    </dxf>
  </dxfs>
  <tableStyles count="1" defaultTableStyle="TableStyleMedium2" defaultPivotStyle="PivotStyleLight16">
    <tableStyle name="Exercise Type Lookup" pivot="0" count="2" xr9:uid="{00000000-0011-0000-FFFF-FFFF00000000}">
      <tableStyleElement type="wholeTable" dxfId="21"/>
      <tableStyleElement type="headerRow" dxfId="20"/>
    </tableStyle>
  </tableStyles>
  <colors>
    <mruColors>
      <color rgb="FFDDDDDD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209057</xdr:colOff>
      <xdr:row>5</xdr:row>
      <xdr:rowOff>162047</xdr:rowOff>
    </xdr:from>
    <xdr:to>
      <xdr:col>2</xdr:col>
      <xdr:colOff>44463</xdr:colOff>
      <xdr:row>5</xdr:row>
      <xdr:rowOff>1345869</xdr:rowOff>
    </xdr:to>
    <xdr:grpSp>
      <xdr:nvGrpSpPr>
        <xdr:cNvPr id="2" name="Group 1" descr="decorative element">
          <a:extLst>
            <a:ext uri="{FF2B5EF4-FFF2-40B4-BE49-F238E27FC236}">
              <a16:creationId xmlns:a16="http://schemas.microsoft.com/office/drawing/2014/main" id="{4DDFCCC7-636A-49A1-BF23-A78F6D5076FC}"/>
            </a:ext>
          </a:extLst>
        </xdr:cNvPr>
        <xdr:cNvGrpSpPr>
          <a:grpSpLocks noChangeAspect="1"/>
        </xdr:cNvGrpSpPr>
      </xdr:nvGrpSpPr>
      <xdr:grpSpPr>
        <a:xfrm>
          <a:off x="453986" y="1912833"/>
          <a:ext cx="1241477" cy="1183822"/>
          <a:chOff x="3989896" y="861624"/>
          <a:chExt cx="4295778" cy="4300538"/>
        </a:xfrm>
      </xdr:grpSpPr>
      <xdr:sp macro="" textlink="">
        <xdr:nvSpPr>
          <xdr:cNvPr id="3" name="AutoShape 3">
            <a:extLst>
              <a:ext uri="{FF2B5EF4-FFF2-40B4-BE49-F238E27FC236}">
                <a16:creationId xmlns:a16="http://schemas.microsoft.com/office/drawing/2014/main" id="{9DB76A8C-09D1-44ED-9DBD-987F76BED222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989896" y="861624"/>
            <a:ext cx="4291013" cy="42957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5" name="Freeform 6">
            <a:extLst>
              <a:ext uri="{FF2B5EF4-FFF2-40B4-BE49-F238E27FC236}">
                <a16:creationId xmlns:a16="http://schemas.microsoft.com/office/drawing/2014/main" id="{7F5D248B-B35E-4CF9-94EA-4E639FF30101}"/>
              </a:ext>
            </a:extLst>
          </xdr:cNvPr>
          <xdr:cNvSpPr>
            <a:spLocks/>
          </xdr:cNvSpPr>
        </xdr:nvSpPr>
        <xdr:spPr bwMode="auto">
          <a:xfrm>
            <a:off x="3994660" y="866386"/>
            <a:ext cx="4291014" cy="4295776"/>
          </a:xfrm>
          <a:custGeom>
            <a:avLst/>
            <a:gdLst>
              <a:gd name="T0" fmla="*/ 0 w 840"/>
              <a:gd name="T1" fmla="*/ 720 h 840"/>
              <a:gd name="T2" fmla="*/ 120 w 840"/>
              <a:gd name="T3" fmla="*/ 840 h 840"/>
              <a:gd name="T4" fmla="*/ 720 w 840"/>
              <a:gd name="T5" fmla="*/ 840 h 840"/>
              <a:gd name="T6" fmla="*/ 840 w 840"/>
              <a:gd name="T7" fmla="*/ 720 h 840"/>
              <a:gd name="T8" fmla="*/ 840 w 840"/>
              <a:gd name="T9" fmla="*/ 120 h 840"/>
              <a:gd name="T10" fmla="*/ 720 w 840"/>
              <a:gd name="T11" fmla="*/ 0 h 840"/>
              <a:gd name="T12" fmla="*/ 120 w 840"/>
              <a:gd name="T13" fmla="*/ 0 h 840"/>
              <a:gd name="T14" fmla="*/ 0 w 840"/>
              <a:gd name="T15" fmla="*/ 120 h 840"/>
              <a:gd name="T16" fmla="*/ 0 w 840"/>
              <a:gd name="T17" fmla="*/ 720 h 8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840" h="840">
                <a:moveTo>
                  <a:pt x="0" y="720"/>
                </a:moveTo>
                <a:cubicBezTo>
                  <a:pt x="0" y="786"/>
                  <a:pt x="54" y="840"/>
                  <a:pt x="120" y="840"/>
                </a:cubicBezTo>
                <a:cubicBezTo>
                  <a:pt x="720" y="840"/>
                  <a:pt x="720" y="840"/>
                  <a:pt x="720" y="840"/>
                </a:cubicBezTo>
                <a:cubicBezTo>
                  <a:pt x="786" y="840"/>
                  <a:pt x="840" y="786"/>
                  <a:pt x="840" y="720"/>
                </a:cubicBezTo>
                <a:cubicBezTo>
                  <a:pt x="840" y="120"/>
                  <a:pt x="840" y="120"/>
                  <a:pt x="840" y="120"/>
                </a:cubicBezTo>
                <a:cubicBezTo>
                  <a:pt x="840" y="54"/>
                  <a:pt x="786" y="0"/>
                  <a:pt x="720" y="0"/>
                </a:cubicBezTo>
                <a:cubicBezTo>
                  <a:pt x="120" y="0"/>
                  <a:pt x="120" y="0"/>
                  <a:pt x="120" y="0"/>
                </a:cubicBezTo>
                <a:cubicBezTo>
                  <a:pt x="54" y="0"/>
                  <a:pt x="0" y="54"/>
                  <a:pt x="0" y="120"/>
                </a:cubicBezTo>
                <a:lnTo>
                  <a:pt x="0" y="720"/>
                </a:lnTo>
                <a:close/>
              </a:path>
            </a:pathLst>
          </a:custGeom>
          <a:solidFill>
            <a:srgbClr val="FFC000"/>
          </a:solidFill>
          <a:ln w="9525">
            <a:noFill/>
            <a:round/>
            <a:headEnd/>
            <a:tailEnd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6" name="Freeform 7">
            <a:extLst>
              <a:ext uri="{FF2B5EF4-FFF2-40B4-BE49-F238E27FC236}">
                <a16:creationId xmlns:a16="http://schemas.microsoft.com/office/drawing/2014/main" id="{022F9D0A-515E-4E65-A8B9-9404240D3F35}"/>
              </a:ext>
            </a:extLst>
          </xdr:cNvPr>
          <xdr:cNvSpPr>
            <a:spLocks/>
          </xdr:cNvSpPr>
        </xdr:nvSpPr>
        <xdr:spPr bwMode="auto">
          <a:xfrm>
            <a:off x="4674109" y="1287074"/>
            <a:ext cx="2932113" cy="1441450"/>
          </a:xfrm>
          <a:custGeom>
            <a:avLst/>
            <a:gdLst>
              <a:gd name="T0" fmla="*/ 568 w 574"/>
              <a:gd name="T1" fmla="*/ 117 h 282"/>
              <a:gd name="T2" fmla="*/ 287 w 574"/>
              <a:gd name="T3" fmla="*/ 0 h 282"/>
              <a:gd name="T4" fmla="*/ 6 w 574"/>
              <a:gd name="T5" fmla="*/ 117 h 282"/>
              <a:gd name="T6" fmla="*/ 0 w 574"/>
              <a:gd name="T7" fmla="*/ 129 h 282"/>
              <a:gd name="T8" fmla="*/ 6 w 574"/>
              <a:gd name="T9" fmla="*/ 142 h 282"/>
              <a:gd name="T10" fmla="*/ 140 w 574"/>
              <a:gd name="T11" fmla="*/ 277 h 282"/>
              <a:gd name="T12" fmla="*/ 153 w 574"/>
              <a:gd name="T13" fmla="*/ 282 h 282"/>
              <a:gd name="T14" fmla="*/ 166 w 574"/>
              <a:gd name="T15" fmla="*/ 277 h 282"/>
              <a:gd name="T16" fmla="*/ 287 w 574"/>
              <a:gd name="T17" fmla="*/ 227 h 282"/>
              <a:gd name="T18" fmla="*/ 408 w 574"/>
              <a:gd name="T19" fmla="*/ 277 h 282"/>
              <a:gd name="T20" fmla="*/ 421 w 574"/>
              <a:gd name="T21" fmla="*/ 282 h 282"/>
              <a:gd name="T22" fmla="*/ 434 w 574"/>
              <a:gd name="T23" fmla="*/ 277 h 282"/>
              <a:gd name="T24" fmla="*/ 568 w 574"/>
              <a:gd name="T25" fmla="*/ 142 h 282"/>
              <a:gd name="T26" fmla="*/ 574 w 574"/>
              <a:gd name="T27" fmla="*/ 129 h 282"/>
              <a:gd name="T28" fmla="*/ 568 w 574"/>
              <a:gd name="T29" fmla="*/ 117 h 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574" h="282">
                <a:moveTo>
                  <a:pt x="568" y="117"/>
                </a:moveTo>
                <a:cubicBezTo>
                  <a:pt x="493" y="41"/>
                  <a:pt x="393" y="0"/>
                  <a:pt x="287" y="0"/>
                </a:cubicBezTo>
                <a:cubicBezTo>
                  <a:pt x="181" y="0"/>
                  <a:pt x="81" y="41"/>
                  <a:pt x="6" y="117"/>
                </a:cubicBezTo>
                <a:cubicBezTo>
                  <a:pt x="2" y="120"/>
                  <a:pt x="0" y="125"/>
                  <a:pt x="0" y="129"/>
                </a:cubicBezTo>
                <a:cubicBezTo>
                  <a:pt x="0" y="134"/>
                  <a:pt x="2" y="139"/>
                  <a:pt x="6" y="142"/>
                </a:cubicBezTo>
                <a:cubicBezTo>
                  <a:pt x="140" y="277"/>
                  <a:pt x="140" y="277"/>
                  <a:pt x="140" y="277"/>
                </a:cubicBezTo>
                <a:cubicBezTo>
                  <a:pt x="144" y="280"/>
                  <a:pt x="148" y="282"/>
                  <a:pt x="153" y="282"/>
                </a:cubicBezTo>
                <a:cubicBezTo>
                  <a:pt x="158" y="282"/>
                  <a:pt x="162" y="280"/>
                  <a:pt x="166" y="277"/>
                </a:cubicBezTo>
                <a:cubicBezTo>
                  <a:pt x="198" y="245"/>
                  <a:pt x="241" y="227"/>
                  <a:pt x="287" y="227"/>
                </a:cubicBezTo>
                <a:cubicBezTo>
                  <a:pt x="333" y="227"/>
                  <a:pt x="376" y="245"/>
                  <a:pt x="408" y="277"/>
                </a:cubicBezTo>
                <a:cubicBezTo>
                  <a:pt x="412" y="280"/>
                  <a:pt x="416" y="282"/>
                  <a:pt x="421" y="282"/>
                </a:cubicBezTo>
                <a:cubicBezTo>
                  <a:pt x="426" y="282"/>
                  <a:pt x="430" y="280"/>
                  <a:pt x="434" y="277"/>
                </a:cubicBezTo>
                <a:cubicBezTo>
                  <a:pt x="568" y="142"/>
                  <a:pt x="568" y="142"/>
                  <a:pt x="568" y="142"/>
                </a:cubicBezTo>
                <a:cubicBezTo>
                  <a:pt x="572" y="139"/>
                  <a:pt x="574" y="134"/>
                  <a:pt x="574" y="129"/>
                </a:cubicBezTo>
                <a:cubicBezTo>
                  <a:pt x="574" y="125"/>
                  <a:pt x="572" y="120"/>
                  <a:pt x="568" y="117"/>
                </a:cubicBezTo>
                <a:close/>
              </a:path>
            </a:pathLst>
          </a:custGeom>
          <a:solidFill>
            <a:srgbClr val="E4E5E6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7" name="Freeform 8">
            <a:extLst>
              <a:ext uri="{FF2B5EF4-FFF2-40B4-BE49-F238E27FC236}">
                <a16:creationId xmlns:a16="http://schemas.microsoft.com/office/drawing/2014/main" id="{49E9B752-A304-44D4-81C7-24718D162414}"/>
              </a:ext>
            </a:extLst>
          </xdr:cNvPr>
          <xdr:cNvSpPr>
            <a:spLocks/>
          </xdr:cNvSpPr>
        </xdr:nvSpPr>
        <xdr:spPr bwMode="auto">
          <a:xfrm>
            <a:off x="5051934" y="1715699"/>
            <a:ext cx="153988" cy="179388"/>
          </a:xfrm>
          <a:custGeom>
            <a:avLst/>
            <a:gdLst>
              <a:gd name="T0" fmla="*/ 21 w 30"/>
              <a:gd name="T1" fmla="*/ 35 h 35"/>
              <a:gd name="T2" fmla="*/ 14 w 30"/>
              <a:gd name="T3" fmla="*/ 31 h 35"/>
              <a:gd name="T4" fmla="*/ 2 w 30"/>
              <a:gd name="T5" fmla="*/ 14 h 35"/>
              <a:gd name="T6" fmla="*/ 4 w 30"/>
              <a:gd name="T7" fmla="*/ 2 h 35"/>
              <a:gd name="T8" fmla="*/ 16 w 30"/>
              <a:gd name="T9" fmla="*/ 4 h 35"/>
              <a:gd name="T10" fmla="*/ 28 w 30"/>
              <a:gd name="T11" fmla="*/ 22 h 35"/>
              <a:gd name="T12" fmla="*/ 26 w 30"/>
              <a:gd name="T13" fmla="*/ 34 h 35"/>
              <a:gd name="T14" fmla="*/ 21 w 30"/>
              <a:gd name="T15" fmla="*/ 35 h 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30" h="35">
                <a:moveTo>
                  <a:pt x="21" y="35"/>
                </a:moveTo>
                <a:cubicBezTo>
                  <a:pt x="18" y="35"/>
                  <a:pt x="16" y="34"/>
                  <a:pt x="14" y="31"/>
                </a:cubicBezTo>
                <a:cubicBezTo>
                  <a:pt x="2" y="14"/>
                  <a:pt x="2" y="14"/>
                  <a:pt x="2" y="14"/>
                </a:cubicBezTo>
                <a:cubicBezTo>
                  <a:pt x="0" y="10"/>
                  <a:pt x="1" y="5"/>
                  <a:pt x="4" y="2"/>
                </a:cubicBezTo>
                <a:cubicBezTo>
                  <a:pt x="8" y="0"/>
                  <a:pt x="13" y="1"/>
                  <a:pt x="16" y="4"/>
                </a:cubicBezTo>
                <a:cubicBezTo>
                  <a:pt x="28" y="22"/>
                  <a:pt x="28" y="22"/>
                  <a:pt x="28" y="22"/>
                </a:cubicBezTo>
                <a:cubicBezTo>
                  <a:pt x="30" y="26"/>
                  <a:pt x="29" y="31"/>
                  <a:pt x="26" y="34"/>
                </a:cubicBezTo>
                <a:cubicBezTo>
                  <a:pt x="24" y="35"/>
                  <a:pt x="23" y="35"/>
                  <a:pt x="21" y="35"/>
                </a:cubicBezTo>
                <a:close/>
              </a:path>
            </a:pathLst>
          </a:custGeom>
          <a:solidFill>
            <a:srgbClr val="00ADE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8" name="Freeform 9">
            <a:extLst>
              <a:ext uri="{FF2B5EF4-FFF2-40B4-BE49-F238E27FC236}">
                <a16:creationId xmlns:a16="http://schemas.microsoft.com/office/drawing/2014/main" id="{C92209CF-DC15-4C8D-A479-64EB658D8122}"/>
              </a:ext>
            </a:extLst>
          </xdr:cNvPr>
          <xdr:cNvSpPr>
            <a:spLocks/>
          </xdr:cNvSpPr>
        </xdr:nvSpPr>
        <xdr:spPr bwMode="auto">
          <a:xfrm>
            <a:off x="5374196" y="1542662"/>
            <a:ext cx="138113" cy="188913"/>
          </a:xfrm>
          <a:custGeom>
            <a:avLst/>
            <a:gdLst>
              <a:gd name="T0" fmla="*/ 18 w 27"/>
              <a:gd name="T1" fmla="*/ 37 h 37"/>
              <a:gd name="T2" fmla="*/ 10 w 27"/>
              <a:gd name="T3" fmla="*/ 32 h 37"/>
              <a:gd name="T4" fmla="*/ 2 w 27"/>
              <a:gd name="T5" fmla="*/ 12 h 37"/>
              <a:gd name="T6" fmla="*/ 6 w 27"/>
              <a:gd name="T7" fmla="*/ 1 h 37"/>
              <a:gd name="T8" fmla="*/ 17 w 27"/>
              <a:gd name="T9" fmla="*/ 6 h 37"/>
              <a:gd name="T10" fmla="*/ 25 w 27"/>
              <a:gd name="T11" fmla="*/ 26 h 37"/>
              <a:gd name="T12" fmla="*/ 21 w 27"/>
              <a:gd name="T13" fmla="*/ 37 h 37"/>
              <a:gd name="T14" fmla="*/ 18 w 27"/>
              <a:gd name="T15" fmla="*/ 37 h 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7" h="37">
                <a:moveTo>
                  <a:pt x="18" y="37"/>
                </a:moveTo>
                <a:cubicBezTo>
                  <a:pt x="14" y="37"/>
                  <a:pt x="11" y="35"/>
                  <a:pt x="10" y="32"/>
                </a:cubicBezTo>
                <a:cubicBezTo>
                  <a:pt x="2" y="12"/>
                  <a:pt x="2" y="12"/>
                  <a:pt x="2" y="12"/>
                </a:cubicBezTo>
                <a:cubicBezTo>
                  <a:pt x="0" y="8"/>
                  <a:pt x="2" y="3"/>
                  <a:pt x="6" y="1"/>
                </a:cubicBezTo>
                <a:cubicBezTo>
                  <a:pt x="10" y="0"/>
                  <a:pt x="15" y="2"/>
                  <a:pt x="17" y="6"/>
                </a:cubicBezTo>
                <a:cubicBezTo>
                  <a:pt x="25" y="26"/>
                  <a:pt x="25" y="26"/>
                  <a:pt x="25" y="26"/>
                </a:cubicBezTo>
                <a:cubicBezTo>
                  <a:pt x="27" y="30"/>
                  <a:pt x="25" y="35"/>
                  <a:pt x="21" y="37"/>
                </a:cubicBezTo>
                <a:cubicBezTo>
                  <a:pt x="20" y="37"/>
                  <a:pt x="19" y="37"/>
                  <a:pt x="18" y="37"/>
                </a:cubicBezTo>
                <a:close/>
              </a:path>
            </a:pathLst>
          </a:custGeom>
          <a:solidFill>
            <a:srgbClr val="00ADE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9" name="Freeform 10">
            <a:extLst>
              <a:ext uri="{FF2B5EF4-FFF2-40B4-BE49-F238E27FC236}">
                <a16:creationId xmlns:a16="http://schemas.microsoft.com/office/drawing/2014/main" id="{463CA7B3-F983-4502-AFA8-96ADD30D5C46}"/>
              </a:ext>
            </a:extLst>
          </xdr:cNvPr>
          <xdr:cNvSpPr>
            <a:spLocks/>
          </xdr:cNvSpPr>
        </xdr:nvSpPr>
        <xdr:spPr bwMode="auto">
          <a:xfrm>
            <a:off x="5726621" y="1434712"/>
            <a:ext cx="112713" cy="200025"/>
          </a:xfrm>
          <a:custGeom>
            <a:avLst/>
            <a:gdLst>
              <a:gd name="T0" fmla="*/ 13 w 22"/>
              <a:gd name="T1" fmla="*/ 39 h 39"/>
              <a:gd name="T2" fmla="*/ 5 w 22"/>
              <a:gd name="T3" fmla="*/ 32 h 39"/>
              <a:gd name="T4" fmla="*/ 1 w 22"/>
              <a:gd name="T5" fmla="*/ 11 h 39"/>
              <a:gd name="T6" fmla="*/ 8 w 22"/>
              <a:gd name="T7" fmla="*/ 1 h 39"/>
              <a:gd name="T8" fmla="*/ 17 w 22"/>
              <a:gd name="T9" fmla="*/ 8 h 39"/>
              <a:gd name="T10" fmla="*/ 22 w 22"/>
              <a:gd name="T11" fmla="*/ 29 h 39"/>
              <a:gd name="T12" fmla="*/ 15 w 22"/>
              <a:gd name="T13" fmla="*/ 38 h 39"/>
              <a:gd name="T14" fmla="*/ 13 w 22"/>
              <a:gd name="T15" fmla="*/ 39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2" h="39">
                <a:moveTo>
                  <a:pt x="13" y="39"/>
                </a:moveTo>
                <a:cubicBezTo>
                  <a:pt x="9" y="39"/>
                  <a:pt x="6" y="36"/>
                  <a:pt x="5" y="32"/>
                </a:cubicBezTo>
                <a:cubicBezTo>
                  <a:pt x="1" y="11"/>
                  <a:pt x="1" y="11"/>
                  <a:pt x="1" y="11"/>
                </a:cubicBezTo>
                <a:cubicBezTo>
                  <a:pt x="0" y="6"/>
                  <a:pt x="3" y="2"/>
                  <a:pt x="8" y="1"/>
                </a:cubicBezTo>
                <a:cubicBezTo>
                  <a:pt x="12" y="0"/>
                  <a:pt x="16" y="3"/>
                  <a:pt x="17" y="8"/>
                </a:cubicBezTo>
                <a:cubicBezTo>
                  <a:pt x="22" y="29"/>
                  <a:pt x="22" y="29"/>
                  <a:pt x="22" y="29"/>
                </a:cubicBezTo>
                <a:cubicBezTo>
                  <a:pt x="22" y="33"/>
                  <a:pt x="20" y="38"/>
                  <a:pt x="15" y="38"/>
                </a:cubicBezTo>
                <a:cubicBezTo>
                  <a:pt x="14" y="39"/>
                  <a:pt x="14" y="39"/>
                  <a:pt x="13" y="39"/>
                </a:cubicBezTo>
                <a:close/>
              </a:path>
            </a:pathLst>
          </a:custGeom>
          <a:solidFill>
            <a:srgbClr val="00ADE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0" name="Freeform 11">
            <a:extLst>
              <a:ext uri="{FF2B5EF4-FFF2-40B4-BE49-F238E27FC236}">
                <a16:creationId xmlns:a16="http://schemas.microsoft.com/office/drawing/2014/main" id="{E3437A10-FB0F-468D-A2FE-9428CC284F2A}"/>
              </a:ext>
            </a:extLst>
          </xdr:cNvPr>
          <xdr:cNvSpPr>
            <a:spLocks/>
          </xdr:cNvSpPr>
        </xdr:nvSpPr>
        <xdr:spPr bwMode="auto">
          <a:xfrm>
            <a:off x="6094921" y="1404549"/>
            <a:ext cx="87313" cy="193675"/>
          </a:xfrm>
          <a:custGeom>
            <a:avLst/>
            <a:gdLst>
              <a:gd name="T0" fmla="*/ 9 w 17"/>
              <a:gd name="T1" fmla="*/ 38 h 38"/>
              <a:gd name="T2" fmla="*/ 0 w 17"/>
              <a:gd name="T3" fmla="*/ 30 h 38"/>
              <a:gd name="T4" fmla="*/ 0 w 17"/>
              <a:gd name="T5" fmla="*/ 8 h 38"/>
              <a:gd name="T6" fmla="*/ 9 w 17"/>
              <a:gd name="T7" fmla="*/ 0 h 38"/>
              <a:gd name="T8" fmla="*/ 17 w 17"/>
              <a:gd name="T9" fmla="*/ 8 h 38"/>
              <a:gd name="T10" fmla="*/ 17 w 17"/>
              <a:gd name="T11" fmla="*/ 30 h 38"/>
              <a:gd name="T12" fmla="*/ 9 w 17"/>
              <a:gd name="T13" fmla="*/ 38 h 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7" h="38">
                <a:moveTo>
                  <a:pt x="9" y="38"/>
                </a:moveTo>
                <a:cubicBezTo>
                  <a:pt x="4" y="38"/>
                  <a:pt x="0" y="34"/>
                  <a:pt x="0" y="30"/>
                </a:cubicBezTo>
                <a:cubicBezTo>
                  <a:pt x="0" y="8"/>
                  <a:pt x="0" y="8"/>
                  <a:pt x="0" y="8"/>
                </a:cubicBezTo>
                <a:cubicBezTo>
                  <a:pt x="0" y="4"/>
                  <a:pt x="4" y="0"/>
                  <a:pt x="9" y="0"/>
                </a:cubicBezTo>
                <a:cubicBezTo>
                  <a:pt x="13" y="0"/>
                  <a:pt x="17" y="4"/>
                  <a:pt x="17" y="8"/>
                </a:cubicBezTo>
                <a:cubicBezTo>
                  <a:pt x="17" y="30"/>
                  <a:pt x="17" y="30"/>
                  <a:pt x="17" y="30"/>
                </a:cubicBezTo>
                <a:cubicBezTo>
                  <a:pt x="17" y="34"/>
                  <a:pt x="13" y="38"/>
                  <a:pt x="9" y="38"/>
                </a:cubicBezTo>
                <a:close/>
              </a:path>
            </a:pathLst>
          </a:custGeom>
          <a:solidFill>
            <a:srgbClr val="00ADE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1" name="Freeform 12">
            <a:extLst>
              <a:ext uri="{FF2B5EF4-FFF2-40B4-BE49-F238E27FC236}">
                <a16:creationId xmlns:a16="http://schemas.microsoft.com/office/drawing/2014/main" id="{4825C975-9A2B-457D-A267-6D1E0270D080}"/>
              </a:ext>
            </a:extLst>
          </xdr:cNvPr>
          <xdr:cNvSpPr>
            <a:spLocks/>
          </xdr:cNvSpPr>
        </xdr:nvSpPr>
        <xdr:spPr bwMode="auto">
          <a:xfrm>
            <a:off x="6436234" y="1434712"/>
            <a:ext cx="112713" cy="200025"/>
          </a:xfrm>
          <a:custGeom>
            <a:avLst/>
            <a:gdLst>
              <a:gd name="T0" fmla="*/ 9 w 22"/>
              <a:gd name="T1" fmla="*/ 39 h 39"/>
              <a:gd name="T2" fmla="*/ 7 w 22"/>
              <a:gd name="T3" fmla="*/ 38 h 39"/>
              <a:gd name="T4" fmla="*/ 1 w 22"/>
              <a:gd name="T5" fmla="*/ 29 h 39"/>
              <a:gd name="T6" fmla="*/ 5 w 22"/>
              <a:gd name="T7" fmla="*/ 8 h 39"/>
              <a:gd name="T8" fmla="*/ 15 w 22"/>
              <a:gd name="T9" fmla="*/ 1 h 39"/>
              <a:gd name="T10" fmla="*/ 21 w 22"/>
              <a:gd name="T11" fmla="*/ 11 h 39"/>
              <a:gd name="T12" fmla="*/ 17 w 22"/>
              <a:gd name="T13" fmla="*/ 32 h 39"/>
              <a:gd name="T14" fmla="*/ 9 w 22"/>
              <a:gd name="T15" fmla="*/ 39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2" h="39">
                <a:moveTo>
                  <a:pt x="9" y="39"/>
                </a:moveTo>
                <a:cubicBezTo>
                  <a:pt x="9" y="39"/>
                  <a:pt x="8" y="39"/>
                  <a:pt x="7" y="38"/>
                </a:cubicBezTo>
                <a:cubicBezTo>
                  <a:pt x="3" y="38"/>
                  <a:pt x="0" y="33"/>
                  <a:pt x="1" y="29"/>
                </a:cubicBezTo>
                <a:cubicBezTo>
                  <a:pt x="5" y="8"/>
                  <a:pt x="5" y="8"/>
                  <a:pt x="5" y="8"/>
                </a:cubicBezTo>
                <a:cubicBezTo>
                  <a:pt x="6" y="3"/>
                  <a:pt x="10" y="0"/>
                  <a:pt x="15" y="1"/>
                </a:cubicBezTo>
                <a:cubicBezTo>
                  <a:pt x="19" y="2"/>
                  <a:pt x="22" y="6"/>
                  <a:pt x="21" y="11"/>
                </a:cubicBezTo>
                <a:cubicBezTo>
                  <a:pt x="17" y="32"/>
                  <a:pt x="17" y="32"/>
                  <a:pt x="17" y="32"/>
                </a:cubicBezTo>
                <a:cubicBezTo>
                  <a:pt x="16" y="36"/>
                  <a:pt x="13" y="39"/>
                  <a:pt x="9" y="39"/>
                </a:cubicBezTo>
                <a:close/>
              </a:path>
            </a:pathLst>
          </a:custGeom>
          <a:solidFill>
            <a:srgbClr val="00ADE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2" name="Freeform 13">
            <a:extLst>
              <a:ext uri="{FF2B5EF4-FFF2-40B4-BE49-F238E27FC236}">
                <a16:creationId xmlns:a16="http://schemas.microsoft.com/office/drawing/2014/main" id="{37E38869-DC35-44FA-B7F7-9E81A7EBC685}"/>
              </a:ext>
            </a:extLst>
          </xdr:cNvPr>
          <xdr:cNvSpPr>
            <a:spLocks/>
          </xdr:cNvSpPr>
        </xdr:nvSpPr>
        <xdr:spPr bwMode="auto">
          <a:xfrm>
            <a:off x="6763259" y="1542662"/>
            <a:ext cx="138113" cy="188913"/>
          </a:xfrm>
          <a:custGeom>
            <a:avLst/>
            <a:gdLst>
              <a:gd name="T0" fmla="*/ 10 w 27"/>
              <a:gd name="T1" fmla="*/ 37 h 37"/>
              <a:gd name="T2" fmla="*/ 7 w 27"/>
              <a:gd name="T3" fmla="*/ 37 h 37"/>
              <a:gd name="T4" fmla="*/ 2 w 27"/>
              <a:gd name="T5" fmla="*/ 26 h 37"/>
              <a:gd name="T6" fmla="*/ 10 w 27"/>
              <a:gd name="T7" fmla="*/ 6 h 37"/>
              <a:gd name="T8" fmla="*/ 21 w 27"/>
              <a:gd name="T9" fmla="*/ 1 h 37"/>
              <a:gd name="T10" fmla="*/ 26 w 27"/>
              <a:gd name="T11" fmla="*/ 12 h 37"/>
              <a:gd name="T12" fmla="*/ 18 w 27"/>
              <a:gd name="T13" fmla="*/ 32 h 37"/>
              <a:gd name="T14" fmla="*/ 10 w 27"/>
              <a:gd name="T15" fmla="*/ 37 h 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7" h="37">
                <a:moveTo>
                  <a:pt x="10" y="37"/>
                </a:moveTo>
                <a:cubicBezTo>
                  <a:pt x="9" y="37"/>
                  <a:pt x="8" y="37"/>
                  <a:pt x="7" y="37"/>
                </a:cubicBezTo>
                <a:cubicBezTo>
                  <a:pt x="2" y="35"/>
                  <a:pt x="0" y="30"/>
                  <a:pt x="2" y="26"/>
                </a:cubicBezTo>
                <a:cubicBezTo>
                  <a:pt x="10" y="6"/>
                  <a:pt x="10" y="6"/>
                  <a:pt x="10" y="6"/>
                </a:cubicBezTo>
                <a:cubicBezTo>
                  <a:pt x="12" y="2"/>
                  <a:pt x="17" y="0"/>
                  <a:pt x="21" y="1"/>
                </a:cubicBezTo>
                <a:cubicBezTo>
                  <a:pt x="25" y="3"/>
                  <a:pt x="27" y="8"/>
                  <a:pt x="26" y="12"/>
                </a:cubicBezTo>
                <a:cubicBezTo>
                  <a:pt x="18" y="32"/>
                  <a:pt x="18" y="32"/>
                  <a:pt x="18" y="32"/>
                </a:cubicBezTo>
                <a:cubicBezTo>
                  <a:pt x="16" y="35"/>
                  <a:pt x="13" y="37"/>
                  <a:pt x="10" y="37"/>
                </a:cubicBezTo>
                <a:close/>
              </a:path>
            </a:pathLst>
          </a:custGeom>
          <a:solidFill>
            <a:srgbClr val="00ADE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3" name="Freeform 14">
            <a:extLst>
              <a:ext uri="{FF2B5EF4-FFF2-40B4-BE49-F238E27FC236}">
                <a16:creationId xmlns:a16="http://schemas.microsoft.com/office/drawing/2014/main" id="{9DC8C117-28E5-4926-A045-D301B35001D8}"/>
              </a:ext>
            </a:extLst>
          </xdr:cNvPr>
          <xdr:cNvSpPr>
            <a:spLocks/>
          </xdr:cNvSpPr>
        </xdr:nvSpPr>
        <xdr:spPr bwMode="auto">
          <a:xfrm>
            <a:off x="7069646" y="1715699"/>
            <a:ext cx="158750" cy="179388"/>
          </a:xfrm>
          <a:custGeom>
            <a:avLst/>
            <a:gdLst>
              <a:gd name="T0" fmla="*/ 10 w 31"/>
              <a:gd name="T1" fmla="*/ 35 h 35"/>
              <a:gd name="T2" fmla="*/ 5 w 31"/>
              <a:gd name="T3" fmla="*/ 34 h 35"/>
              <a:gd name="T4" fmla="*/ 3 w 31"/>
              <a:gd name="T5" fmla="*/ 22 h 35"/>
              <a:gd name="T6" fmla="*/ 14 w 31"/>
              <a:gd name="T7" fmla="*/ 4 h 35"/>
              <a:gd name="T8" fmla="*/ 26 w 31"/>
              <a:gd name="T9" fmla="*/ 2 h 35"/>
              <a:gd name="T10" fmla="*/ 28 w 31"/>
              <a:gd name="T11" fmla="*/ 14 h 35"/>
              <a:gd name="T12" fmla="*/ 16 w 31"/>
              <a:gd name="T13" fmla="*/ 31 h 35"/>
              <a:gd name="T14" fmla="*/ 10 w 31"/>
              <a:gd name="T15" fmla="*/ 35 h 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31" h="35">
                <a:moveTo>
                  <a:pt x="10" y="35"/>
                </a:moveTo>
                <a:cubicBezTo>
                  <a:pt x="8" y="35"/>
                  <a:pt x="6" y="35"/>
                  <a:pt x="5" y="34"/>
                </a:cubicBezTo>
                <a:cubicBezTo>
                  <a:pt x="1" y="31"/>
                  <a:pt x="0" y="26"/>
                  <a:pt x="3" y="22"/>
                </a:cubicBezTo>
                <a:cubicBezTo>
                  <a:pt x="14" y="4"/>
                  <a:pt x="14" y="4"/>
                  <a:pt x="14" y="4"/>
                </a:cubicBezTo>
                <a:cubicBezTo>
                  <a:pt x="17" y="1"/>
                  <a:pt x="22" y="0"/>
                  <a:pt x="26" y="2"/>
                </a:cubicBezTo>
                <a:cubicBezTo>
                  <a:pt x="30" y="5"/>
                  <a:pt x="31" y="10"/>
                  <a:pt x="28" y="14"/>
                </a:cubicBezTo>
                <a:cubicBezTo>
                  <a:pt x="16" y="31"/>
                  <a:pt x="16" y="31"/>
                  <a:pt x="16" y="31"/>
                </a:cubicBezTo>
                <a:cubicBezTo>
                  <a:pt x="15" y="34"/>
                  <a:pt x="12" y="35"/>
                  <a:pt x="10" y="35"/>
                </a:cubicBezTo>
                <a:close/>
              </a:path>
            </a:pathLst>
          </a:custGeom>
          <a:solidFill>
            <a:srgbClr val="00ADE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4" name="Freeform 15">
            <a:extLst>
              <a:ext uri="{FF2B5EF4-FFF2-40B4-BE49-F238E27FC236}">
                <a16:creationId xmlns:a16="http://schemas.microsoft.com/office/drawing/2014/main" id="{682BA0D9-4E30-46A0-87E3-D891A8FF1F37}"/>
              </a:ext>
            </a:extLst>
          </xdr:cNvPr>
          <xdr:cNvSpPr>
            <a:spLocks/>
          </xdr:cNvSpPr>
        </xdr:nvSpPr>
        <xdr:spPr bwMode="auto">
          <a:xfrm>
            <a:off x="6355271" y="1849049"/>
            <a:ext cx="269875" cy="573088"/>
          </a:xfrm>
          <a:custGeom>
            <a:avLst/>
            <a:gdLst>
              <a:gd name="T0" fmla="*/ 46 w 53"/>
              <a:gd name="T1" fmla="*/ 1 h 112"/>
              <a:gd name="T2" fmla="*/ 37 w 53"/>
              <a:gd name="T3" fmla="*/ 6 h 112"/>
              <a:gd name="T4" fmla="*/ 0 w 53"/>
              <a:gd name="T5" fmla="*/ 103 h 112"/>
              <a:gd name="T6" fmla="*/ 27 w 53"/>
              <a:gd name="T7" fmla="*/ 112 h 112"/>
              <a:gd name="T8" fmla="*/ 52 w 53"/>
              <a:gd name="T9" fmla="*/ 11 h 112"/>
              <a:gd name="T10" fmla="*/ 46 w 53"/>
              <a:gd name="T11" fmla="*/ 1 h 1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3" h="112">
                <a:moveTo>
                  <a:pt x="46" y="1"/>
                </a:moveTo>
                <a:cubicBezTo>
                  <a:pt x="42" y="0"/>
                  <a:pt x="38" y="2"/>
                  <a:pt x="37" y="6"/>
                </a:cubicBezTo>
                <a:cubicBezTo>
                  <a:pt x="0" y="103"/>
                  <a:pt x="0" y="103"/>
                  <a:pt x="0" y="103"/>
                </a:cubicBezTo>
                <a:cubicBezTo>
                  <a:pt x="9" y="106"/>
                  <a:pt x="18" y="108"/>
                  <a:pt x="27" y="112"/>
                </a:cubicBezTo>
                <a:cubicBezTo>
                  <a:pt x="52" y="11"/>
                  <a:pt x="52" y="11"/>
                  <a:pt x="52" y="11"/>
                </a:cubicBezTo>
                <a:cubicBezTo>
                  <a:pt x="53" y="7"/>
                  <a:pt x="50" y="2"/>
                  <a:pt x="46" y="1"/>
                </a:cubicBezTo>
                <a:close/>
              </a:path>
            </a:pathLst>
          </a:custGeom>
          <a:solidFill>
            <a:srgbClr val="E5193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erciseTypes" displayName="ExerciseTypes" ref="B3:D8" totalsRowShown="0">
  <tableColumns count="3">
    <tableColumn id="1" xr3:uid="{00000000-0010-0000-0000-000001000000}" name="EXERCISE TYPE" dataDxfId="1"/>
    <tableColumn id="2" xr3:uid="{00000000-0010-0000-0000-000002000000}" name="DESCRIPTION" dataDxfId="0"/>
    <tableColumn id="3" xr3:uid="{00000000-0010-0000-0000-000003000000}" name="FACTOR"/>
  </tableColumns>
  <tableStyleInfo name="Exercise Type Lookup" showFirstColumn="0" showLastColumn="0" showRowStripes="1" showColumnStripes="0"/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excelonline.com/109-10.html" TargetMode="External"/><Relationship Id="rId2" Type="http://schemas.openxmlformats.org/officeDocument/2006/relationships/hyperlink" Target="https://www.myexcelonline.com/109-3.html" TargetMode="External"/><Relationship Id="rId1" Type="http://schemas.openxmlformats.org/officeDocument/2006/relationships/hyperlink" Target="https://www.myexcelonline.com/109-47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M1005"/>
  <sheetViews>
    <sheetView showGridLines="0" tabSelected="1" zoomScale="70" zoomScaleNormal="70" workbookViewId="0">
      <selection activeCell="B5" sqref="A1:K5"/>
    </sheetView>
  </sheetViews>
  <sheetFormatPr defaultRowHeight="30" customHeight="1"/>
  <cols>
    <col min="1" max="1" width="2.78515625" customWidth="1"/>
    <col min="2" max="2" width="15.78515625" customWidth="1"/>
    <col min="3" max="4" width="8.78515625" customWidth="1"/>
    <col min="5" max="5" width="12.78515625" customWidth="1"/>
    <col min="6" max="6" width="8.78515625" customWidth="1"/>
    <col min="7" max="11" width="16.78515625" customWidth="1"/>
    <col min="12" max="12" width="12.78515625" customWidth="1"/>
    <col min="13" max="13" width="16.78515625" customWidth="1"/>
    <col min="14" max="14" width="2.78515625" customWidth="1"/>
  </cols>
  <sheetData>
    <row r="1" spans="1:13" s="29" customFormat="1" ht="18" customHeight="1">
      <c r="A1" s="50" t="s">
        <v>39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3" s="32" customFormat="1" ht="30" customHeight="1">
      <c r="A2" s="49" t="s">
        <v>40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31"/>
      <c r="M2" s="31"/>
    </row>
    <row r="3" spans="1:13" s="32" customFormat="1" ht="30" customHeight="1">
      <c r="A3" s="49" t="s">
        <v>41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31"/>
      <c r="M3" s="31"/>
    </row>
    <row r="4" spans="1:13" s="32" customFormat="1" ht="30" customHeight="1">
      <c r="A4" s="49" t="s">
        <v>42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31"/>
      <c r="M4" s="31"/>
    </row>
    <row r="5" spans="1:13" s="32" customFormat="1" ht="30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1"/>
      <c r="M5" s="31"/>
    </row>
    <row r="6" spans="1:13" ht="116.25" customHeight="1">
      <c r="B6" s="51" t="s">
        <v>6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</row>
    <row r="7" spans="1:13" ht="36" customHeight="1">
      <c r="B7" s="36" t="str">
        <f ca="1">IFERROR(CONCATENATE("ONLY ",DATEDIF(StartDate,TargetDate,"m")," MONTHS AND ", DATEDIF(StartDate,TargetDate,"md"),DayNo),"")</f>
        <v>ONLY 10 MONTHS AND 8 DAYS</v>
      </c>
      <c r="C7" s="36"/>
      <c r="D7" s="36"/>
      <c r="E7" s="36"/>
      <c r="F7" s="36"/>
      <c r="G7" s="36"/>
      <c r="H7" s="34" t="str">
        <f>IF(WeightGoal="Decrease","It's not recommended that you decrease your calorie intake by more than 1000 calories below your daily calorie needs or consume less than " &amp; IF(Gender="Female","1200 calories per day.","1800 calories per day."),"")</f>
        <v>It's not recommended that you decrease your calorie intake by more than 1000 calories below your daily calorie needs or consume less than 1800 calories per day.</v>
      </c>
      <c r="I7" s="34"/>
      <c r="J7" s="34"/>
      <c r="K7" s="34"/>
      <c r="L7" s="34"/>
      <c r="M7" s="34"/>
    </row>
    <row r="8" spans="1:13" ht="30" customHeight="1">
      <c r="B8" s="37" t="str">
        <f>IF(WeightGoal="Maintain","","until you reach your goal!")</f>
        <v>until you reach your goal!</v>
      </c>
      <c r="C8" s="37"/>
      <c r="D8" s="37"/>
      <c r="E8" s="37"/>
      <c r="F8" s="37"/>
      <c r="G8" s="37"/>
      <c r="H8" s="33" t="str">
        <f>IF(WeightGoal="Maintain","",CONCATENATE("Goal target date is based on the recommended average weight ",IF(WeightGoal="Decrease","loss ","gain "),"of ",IF(UnitOfMeasure="Imperial","1 lb",".45 kg")," per week."))</f>
        <v>Goal target date is based on the recommended average weight loss of .45 kg per week.</v>
      </c>
      <c r="I8" s="33"/>
      <c r="J8" s="33"/>
      <c r="K8" s="33"/>
      <c r="L8" s="33"/>
      <c r="M8" s="33"/>
    </row>
    <row r="9" spans="1:13" ht="25" customHeight="1">
      <c r="B9" s="38" t="s">
        <v>35</v>
      </c>
      <c r="C9" s="39"/>
      <c r="D9" s="39"/>
      <c r="E9" s="39"/>
      <c r="F9" s="39"/>
      <c r="G9" s="40"/>
      <c r="H9" s="41" t="s">
        <v>30</v>
      </c>
      <c r="I9" s="41"/>
      <c r="J9" s="41" t="s">
        <v>31</v>
      </c>
      <c r="K9" s="41"/>
      <c r="L9" s="41" t="s">
        <v>32</v>
      </c>
      <c r="M9" s="41"/>
    </row>
    <row r="10" spans="1:13" ht="30" customHeight="1">
      <c r="B10" s="42" t="s">
        <v>12</v>
      </c>
      <c r="C10" s="42"/>
      <c r="D10" s="47" t="str">
        <f>VLOOKUP(Level,ExerciseTypes[],2,FALSE)</f>
        <v>Exercise 6-7 Days/Week + Physical Job/2x Training</v>
      </c>
      <c r="E10" s="47"/>
      <c r="F10" s="47"/>
      <c r="G10" s="47"/>
      <c r="H10" s="42" t="s">
        <v>37</v>
      </c>
      <c r="I10" s="42"/>
      <c r="J10" s="46">
        <v>95</v>
      </c>
      <c r="K10" s="46"/>
      <c r="L10" s="42">
        <v>36</v>
      </c>
      <c r="M10" s="42"/>
    </row>
    <row r="11" spans="1:13" ht="25" customHeight="1">
      <c r="B11" s="44" t="s">
        <v>36</v>
      </c>
      <c r="C11" s="44"/>
      <c r="D11" s="44"/>
      <c r="E11" s="44"/>
      <c r="F11" s="44"/>
      <c r="G11" s="44"/>
      <c r="H11" s="20" t="str">
        <f>IF(Standard,"Height in ft","Height in m")</f>
        <v>Height in m</v>
      </c>
      <c r="I11" s="21" t="str">
        <f>IF(Standard,"Inches","Centimeters")</f>
        <v>Centimeters</v>
      </c>
      <c r="J11" s="44" t="s">
        <v>33</v>
      </c>
      <c r="K11" s="44"/>
      <c r="L11" s="44" t="s">
        <v>34</v>
      </c>
      <c r="M11" s="44"/>
    </row>
    <row r="12" spans="1:13" ht="30" customHeight="1">
      <c r="B12" s="42" t="s">
        <v>7</v>
      </c>
      <c r="C12" s="42"/>
      <c r="D12" s="42"/>
      <c r="E12" s="42"/>
      <c r="F12" s="42"/>
      <c r="G12" s="42"/>
      <c r="H12" s="27">
        <v>1.83</v>
      </c>
      <c r="I12" s="28">
        <v>183</v>
      </c>
      <c r="J12" s="46">
        <v>75</v>
      </c>
      <c r="K12" s="46"/>
      <c r="L12" s="35" t="s">
        <v>38</v>
      </c>
      <c r="M12" s="35"/>
    </row>
    <row r="13" spans="1:13" s="1" customFormat="1" ht="15.75" customHeight="1">
      <c r="B13" s="22"/>
      <c r="C13" s="22"/>
      <c r="D13" s="22"/>
      <c r="E13" s="22"/>
      <c r="F13" s="22"/>
      <c r="G13" s="22"/>
      <c r="H13" s="23"/>
      <c r="I13" s="24"/>
      <c r="J13" s="24"/>
      <c r="K13" s="24"/>
      <c r="L13" s="25"/>
      <c r="M13" s="25"/>
    </row>
    <row r="14" spans="1:13" ht="25" customHeight="1">
      <c r="B14" s="45" t="s">
        <v>26</v>
      </c>
      <c r="C14" s="45"/>
      <c r="D14" s="45"/>
      <c r="E14" s="45" t="s">
        <v>27</v>
      </c>
      <c r="F14" s="45"/>
      <c r="G14" s="45"/>
      <c r="H14" s="45" t="s">
        <v>28</v>
      </c>
      <c r="I14" s="45"/>
      <c r="J14" s="45" t="s">
        <v>29</v>
      </c>
      <c r="K14" s="45"/>
      <c r="L14" s="45" t="str">
        <f>IF(WeightGoal="Increase","Excess Calories Needed","Calories to Burn")</f>
        <v>Calories to Burn</v>
      </c>
      <c r="M14" s="45"/>
    </row>
    <row r="15" spans="1:13" s="26" customFormat="1" ht="30" customHeight="1">
      <c r="B15" s="43">
        <f ca="1">TODAY()-5</f>
        <v>43497</v>
      </c>
      <c r="C15" s="43"/>
      <c r="D15" s="43"/>
      <c r="E15" s="43">
        <f ca="1">IF(WeightGoal="Maintain","",IF(AND(AllComplete,B19&lt;&gt;""),MAX(B18:B1005),"Target date cannot be less than start date. Please check your entries."))</f>
        <v>43808</v>
      </c>
      <c r="F15" s="43"/>
      <c r="G15" s="43"/>
      <c r="H15" s="48">
        <f>IF(AllComplete,BMR*ActivityFactor,"")</f>
        <v>3889.0149999999999</v>
      </c>
      <c r="I15" s="48"/>
      <c r="J15" s="48">
        <f>IF(AllComplete,BMR*ActivityFactor+IF(WeightGoal="Maintain",0,IF(WeightGoal="Decrease",-500,IF(WeightGoal="Increase",500))),"")</f>
        <v>3389.0149999999999</v>
      </c>
      <c r="K15" s="48"/>
      <c r="L15" s="48">
        <f>IF(WeightGoal="Maintain","",(WeightToLoseGain)*IF(Standard,1,2.2)*3500)</f>
        <v>154000</v>
      </c>
      <c r="M15" s="48"/>
    </row>
    <row r="16" spans="1:13" s="1" customFormat="1" ht="15.75" customHeight="1">
      <c r="B16" s="22"/>
      <c r="C16" s="22"/>
      <c r="D16" s="22"/>
      <c r="E16" s="22"/>
      <c r="F16" s="22"/>
      <c r="G16" s="22"/>
      <c r="H16" s="23"/>
      <c r="I16" s="24"/>
      <c r="J16" s="24"/>
      <c r="K16" s="24"/>
      <c r="L16" s="25"/>
      <c r="M16" s="25"/>
    </row>
    <row r="17" spans="2:13" ht="30" customHeight="1">
      <c r="B17" s="9" t="s">
        <v>18</v>
      </c>
      <c r="C17" s="10" t="s">
        <v>19</v>
      </c>
      <c r="D17" s="10" t="s">
        <v>20</v>
      </c>
      <c r="E17" s="10" t="s">
        <v>21</v>
      </c>
      <c r="F17" s="10" t="s">
        <v>0</v>
      </c>
      <c r="G17" s="10" t="s">
        <v>22</v>
      </c>
      <c r="H17" s="10" t="s">
        <v>23</v>
      </c>
      <c r="I17" s="10" t="str">
        <f>IF(WeightGoal="Increase", "Extra Cal","Cal Deficit")</f>
        <v>Cal Deficit</v>
      </c>
      <c r="J17" s="10" t="s">
        <v>24</v>
      </c>
      <c r="K17" s="10" t="str">
        <f>IF(UnitOfMeasure="Imperial","Lbs Remaining","Kgs Remaining")</f>
        <v>Kgs Remaining</v>
      </c>
      <c r="L17" s="10" t="str">
        <f>IF(WeightGoal="Increase","Gain","Loss")</f>
        <v>Loss</v>
      </c>
      <c r="M17" s="11" t="s">
        <v>25</v>
      </c>
    </row>
    <row r="18" spans="2:13" ht="30" customHeight="1">
      <c r="B18" s="12">
        <f ca="1">IFERROR(IF(Maintain,"",StartDate), "")</f>
        <v>43497</v>
      </c>
      <c r="C18" s="13">
        <f>IFERROR(IF(Maintain,"",1), "")</f>
        <v>1</v>
      </c>
      <c r="D18" s="13">
        <f>IFERROR(IF(AND(ISNUMBER(J18),J18&gt;0),1,""), "")</f>
        <v>1</v>
      </c>
      <c r="E18" s="14">
        <f>IFERROR(IF(Maintain,"",Weight), "")</f>
        <v>95</v>
      </c>
      <c r="F18" s="15">
        <f>IFERROR(IF(Maintain,"",IF(E18&gt;0,RunningBMR,"")), "")</f>
        <v>2046.8500000000001</v>
      </c>
      <c r="G18" s="15">
        <f>IFERROR(IF(Maintain,"",InitCalIntake), "")</f>
        <v>3389.0149999999999</v>
      </c>
      <c r="H18" s="15">
        <f>IFERROR(F18*(ActivityFactor),"")</f>
        <v>3889.0149999999999</v>
      </c>
      <c r="I18" s="16">
        <f>IFERROR(IF(WeightGoal="Increase",G18-H18,H18-G18),"")</f>
        <v>500</v>
      </c>
      <c r="J18" s="16">
        <f>IFERROR(L15, "")</f>
        <v>154000</v>
      </c>
      <c r="K18" s="17">
        <f>IFERROR(IF(Standard,J18/CalsPerPound,J18/CalsPerPound/2.2),"")</f>
        <v>20</v>
      </c>
      <c r="L18" s="18">
        <f>IFERROR(WeightToLoseGain-K18,"")</f>
        <v>0</v>
      </c>
      <c r="M18" s="19">
        <f>IFERROR(IF(Maintain,"",0%), "")</f>
        <v>0</v>
      </c>
    </row>
    <row r="19" spans="2:13" ht="30" customHeight="1">
      <c r="B19" s="12">
        <f t="shared" ref="B19:B82" ca="1" si="0">IFERROR(IF(K18&gt;0,B18+1,""),"")</f>
        <v>43498</v>
      </c>
      <c r="C19" s="13" t="str">
        <f>IFERROR(IF(D19&lt;&gt;"",IF(MOD(D19,7)=1,(D18/7)+1,""),""),"")</f>
        <v/>
      </c>
      <c r="D19" s="13">
        <f t="shared" ref="D19:D82" si="1">IFERROR(IF(K18&gt;0,D18+1,""),"")</f>
        <v>2</v>
      </c>
      <c r="E19" s="14">
        <f t="shared" ref="E19:E82" si="2">IFERROR(IF($D19&lt;&gt;"",E18-(I18/CalsPerPound),""),"")</f>
        <v>94.857142857142861</v>
      </c>
      <c r="F19" s="15">
        <f>IFERROR(RunningBMR,"")</f>
        <v>2044.8928571428571</v>
      </c>
      <c r="G19" s="15">
        <f>IFERROR(IF(K18&gt;0,F18*ActivityFactor+IF(WeightGoal="Maintain",0,IF(WeightGoal="Decrease",-500,IF(WeightGoal="Increase",500))),""),"")</f>
        <v>3389.0149999999999</v>
      </c>
      <c r="H19" s="15">
        <f>IFERROR(F19*(ActivityFactor),"")</f>
        <v>3885.2964285714284</v>
      </c>
      <c r="I19" s="16">
        <f>IFERROR(IF(WeightGoal="Increase",G19-H19,H19-G19),"")</f>
        <v>496.28142857142848</v>
      </c>
      <c r="J19" s="16">
        <f>IFERROR(J18-I19,"")</f>
        <v>153503.71857142856</v>
      </c>
      <c r="K19" s="17">
        <f>IFERROR(IF(Standard,J19/CalsPerPound,J19/CalsPerPound/2.2),"")</f>
        <v>19.935547866419292</v>
      </c>
      <c r="L19" s="18">
        <f>IFERROR(WeightToLoseGain-K19,"")</f>
        <v>6.4452133580708448E-2</v>
      </c>
      <c r="M19" s="19">
        <f ca="1">IFERROR(IF(B18&lt;&gt;"",L19/(WeightToLoseGain),""),"")</f>
        <v>3.2226066790354223E-3</v>
      </c>
    </row>
    <row r="20" spans="2:13" ht="30" customHeight="1">
      <c r="B20" s="12">
        <f t="shared" ca="1" si="0"/>
        <v>43499</v>
      </c>
      <c r="C20" s="13" t="str">
        <f t="shared" ref="C20:C83" si="3">IFERROR(IF(D20&lt;&gt;"",IF(MOD(D20,7)=1,(D19/7)+1,""),""),"")</f>
        <v/>
      </c>
      <c r="D20" s="13">
        <f t="shared" si="1"/>
        <v>3</v>
      </c>
      <c r="E20" s="14">
        <f t="shared" si="2"/>
        <v>94.715348163265304</v>
      </c>
      <c r="F20" s="15">
        <f>IFERROR(RunningBMR,"")</f>
        <v>2042.9502698367348</v>
      </c>
      <c r="G20" s="15">
        <f>IFERROR(IF(K19&gt;0,F19*ActivityFactor+IF(WeightGoal="Maintain",0,IF(WeightGoal="Decrease",-500,IF(WeightGoal="Increase",500))),""),"")</f>
        <v>3385.2964285714284</v>
      </c>
      <c r="H20" s="15">
        <f>IFERROR(F20*(ActivityFactor),"")</f>
        <v>3881.6055126897959</v>
      </c>
      <c r="I20" s="16">
        <f>IFERROR(IF(WeightGoal="Increase",G20-H20,H20-G20),"")</f>
        <v>496.30908411836754</v>
      </c>
      <c r="J20" s="16">
        <f t="shared" ref="J20:J83" si="4">IFERROR(J19-I20,"")</f>
        <v>153007.40948731019</v>
      </c>
      <c r="K20" s="17">
        <f>IFERROR(IF(Standard,J20/CalsPerPound,J20/CalsPerPound/2.2),"")</f>
        <v>19.871092141209115</v>
      </c>
      <c r="L20" s="18">
        <f>IFERROR(WeightToLoseGain-K20,"")</f>
        <v>0.1289078587908854</v>
      </c>
      <c r="M20" s="19">
        <f ca="1">IFERROR(IF(B19&lt;&gt;"",L20/(WeightToLoseGain),""),"")</f>
        <v>6.44539293954427E-3</v>
      </c>
    </row>
    <row r="21" spans="2:13" ht="30" customHeight="1">
      <c r="B21" s="12">
        <f t="shared" ca="1" si="0"/>
        <v>43500</v>
      </c>
      <c r="C21" s="13" t="str">
        <f t="shared" si="3"/>
        <v/>
      </c>
      <c r="D21" s="13">
        <f t="shared" si="1"/>
        <v>4</v>
      </c>
      <c r="E21" s="14">
        <f t="shared" si="2"/>
        <v>94.57354556780291</v>
      </c>
      <c r="F21" s="15">
        <f>IFERROR(RunningBMR,"")</f>
        <v>2041.0075742788997</v>
      </c>
      <c r="G21" s="15">
        <f>IFERROR(IF(K20&gt;0,F20*ActivityFactor+IF(WeightGoal="Maintain",0,IF(WeightGoal="Decrease",-500,IF(WeightGoal="Increase",500))),""),"")</f>
        <v>3381.6055126897959</v>
      </c>
      <c r="H21" s="15">
        <f>IFERROR(F21*(ActivityFactor),"")</f>
        <v>3877.9143911299093</v>
      </c>
      <c r="I21" s="16">
        <f>IFERROR(IF(WeightGoal="Increase",G21-H21,H21-G21),"")</f>
        <v>496.3088784401134</v>
      </c>
      <c r="J21" s="16">
        <f t="shared" si="4"/>
        <v>152511.10060887007</v>
      </c>
      <c r="K21" s="17">
        <f>IFERROR(IF(Standard,J21/CalsPerPound,J21/CalsPerPound/2.2),"")</f>
        <v>19.806636442710399</v>
      </c>
      <c r="L21" s="18">
        <f>IFERROR(WeightToLoseGain-K21,"")</f>
        <v>0.19336355728960086</v>
      </c>
      <c r="M21" s="19">
        <f ca="1">IFERROR(IF(B20&lt;&gt;"",L21/(WeightToLoseGain),""),"")</f>
        <v>9.6681778644800431E-3</v>
      </c>
    </row>
    <row r="22" spans="2:13" ht="30" customHeight="1">
      <c r="B22" s="12">
        <f t="shared" ca="1" si="0"/>
        <v>43501</v>
      </c>
      <c r="C22" s="13" t="str">
        <f t="shared" si="3"/>
        <v/>
      </c>
      <c r="D22" s="13">
        <f t="shared" si="1"/>
        <v>5</v>
      </c>
      <c r="E22" s="14">
        <f t="shared" si="2"/>
        <v>94.431743031105739</v>
      </c>
      <c r="F22" s="15">
        <f>IFERROR(RunningBMR,"")</f>
        <v>2039.0648795261488</v>
      </c>
      <c r="G22" s="15">
        <f>IFERROR(IF(K21&gt;0,F21*ActivityFactor+IF(WeightGoal="Maintain",0,IF(WeightGoal="Decrease",-500,IF(WeightGoal="Increase",500))),""),"")</f>
        <v>3377.9143911299093</v>
      </c>
      <c r="H22" s="15">
        <f>IFERROR(F22*(ActivityFactor),"")</f>
        <v>3874.2232710996827</v>
      </c>
      <c r="I22" s="16">
        <f>IFERROR(IF(WeightGoal="Increase",G22-H22,H22-G22),"")</f>
        <v>496.30887996977344</v>
      </c>
      <c r="J22" s="16">
        <f t="shared" si="4"/>
        <v>152014.79172890028</v>
      </c>
      <c r="K22" s="17">
        <f>IFERROR(IF(Standard,J22/CalsPerPound,J22/CalsPerPound/2.2),"")</f>
        <v>19.742180744013023</v>
      </c>
      <c r="L22" s="18">
        <f>IFERROR(WeightToLoseGain-K22,"")</f>
        <v>0.25781925598697697</v>
      </c>
      <c r="M22" s="19">
        <f ca="1">IFERROR(IF(B21&lt;&gt;"",L22/(WeightToLoseGain),""),"")</f>
        <v>1.2890962799348848E-2</v>
      </c>
    </row>
    <row r="23" spans="2:13" ht="30" customHeight="1">
      <c r="B23" s="12">
        <f t="shared" ca="1" si="0"/>
        <v>43502</v>
      </c>
      <c r="C23" s="13" t="str">
        <f t="shared" si="3"/>
        <v/>
      </c>
      <c r="D23" s="13">
        <f t="shared" si="1"/>
        <v>6</v>
      </c>
      <c r="E23" s="14">
        <f t="shared" si="2"/>
        <v>94.289940493971514</v>
      </c>
      <c r="F23" s="15">
        <f>IFERROR(RunningBMR,"")</f>
        <v>2037.1221847674099</v>
      </c>
      <c r="G23" s="15">
        <f>IFERROR(IF(K22&gt;0,F22*ActivityFactor+IF(WeightGoal="Maintain",0,IF(WeightGoal="Decrease",-500,IF(WeightGoal="Increase",500))),""),"")</f>
        <v>3374.2232710996827</v>
      </c>
      <c r="H23" s="15">
        <f>IFERROR(F23*(ActivityFactor),"")</f>
        <v>3870.5321510580784</v>
      </c>
      <c r="I23" s="16">
        <f>IFERROR(IF(WeightGoal="Increase",G23-H23,H23-G23),"")</f>
        <v>496.30887995839566</v>
      </c>
      <c r="J23" s="16">
        <f t="shared" si="4"/>
        <v>151518.48284894187</v>
      </c>
      <c r="K23" s="17">
        <f>IFERROR(IF(Standard,J23/CalsPerPound,J23/CalsPerPound/2.2),"")</f>
        <v>19.677725045317125</v>
      </c>
      <c r="L23" s="18">
        <f>IFERROR(WeightToLoseGain-K23,"")</f>
        <v>0.32227495468287515</v>
      </c>
      <c r="M23" s="19">
        <f ca="1">IFERROR(IF(B22&lt;&gt;"",L23/(WeightToLoseGain),""),"")</f>
        <v>1.6113747734143757E-2</v>
      </c>
    </row>
    <row r="24" spans="2:13" ht="30" customHeight="1">
      <c r="B24" s="12">
        <f t="shared" ca="1" si="0"/>
        <v>43503</v>
      </c>
      <c r="C24" s="13" t="str">
        <f t="shared" si="3"/>
        <v/>
      </c>
      <c r="D24" s="13">
        <f t="shared" si="1"/>
        <v>7</v>
      </c>
      <c r="E24" s="14">
        <f t="shared" si="2"/>
        <v>94.148137956840543</v>
      </c>
      <c r="F24" s="15">
        <f>IFERROR(RunningBMR,"")</f>
        <v>2035.1794900087154</v>
      </c>
      <c r="G24" s="15">
        <f>IFERROR(IF(K23&gt;0,F23*ActivityFactor+IF(WeightGoal="Maintain",0,IF(WeightGoal="Decrease",-500,IF(WeightGoal="Increase",500))),""),"")</f>
        <v>3370.5321510580784</v>
      </c>
      <c r="H24" s="15">
        <f>IFERROR(F24*(ActivityFactor),"")</f>
        <v>3866.8410310165591</v>
      </c>
      <c r="I24" s="16">
        <f>IFERROR(IF(WeightGoal="Increase",G24-H24,H24-G24),"")</f>
        <v>496.3088799584807</v>
      </c>
      <c r="J24" s="16">
        <f t="shared" si="4"/>
        <v>151022.17396898338</v>
      </c>
      <c r="K24" s="17">
        <f>IFERROR(IF(Standard,J24/CalsPerPound,J24/CalsPerPound/2.2),"")</f>
        <v>19.613269346621216</v>
      </c>
      <c r="L24" s="18">
        <f>IFERROR(WeightToLoseGain-K24,"")</f>
        <v>0.38673065337878398</v>
      </c>
      <c r="M24" s="19">
        <f ca="1">IFERROR(IF(B23&lt;&gt;"",L24/(WeightToLoseGain),""),"")</f>
        <v>1.9336532668939199E-2</v>
      </c>
    </row>
    <row r="25" spans="2:13" ht="30" customHeight="1">
      <c r="B25" s="12">
        <f t="shared" ca="1" si="0"/>
        <v>43504</v>
      </c>
      <c r="C25" s="13">
        <f t="shared" si="3"/>
        <v>2</v>
      </c>
      <c r="D25" s="13">
        <f t="shared" si="1"/>
        <v>8</v>
      </c>
      <c r="E25" s="14">
        <f t="shared" si="2"/>
        <v>94.006335419709544</v>
      </c>
      <c r="F25" s="15">
        <f>IFERROR(RunningBMR,"")</f>
        <v>2033.236795250021</v>
      </c>
      <c r="G25" s="15">
        <f>IFERROR(IF(K24&gt;0,F24*ActivityFactor+IF(WeightGoal="Maintain",0,IF(WeightGoal="Decrease",-500,IF(WeightGoal="Increase",500))),""),"")</f>
        <v>3366.8410310165591</v>
      </c>
      <c r="H25" s="15">
        <f>IFERROR(F25*(ActivityFactor),"")</f>
        <v>3863.1499109750398</v>
      </c>
      <c r="I25" s="16">
        <f>IFERROR(IF(WeightGoal="Increase",G25-H25,H25-G25),"")</f>
        <v>496.3088799584807</v>
      </c>
      <c r="J25" s="16">
        <f t="shared" si="4"/>
        <v>150525.86508902488</v>
      </c>
      <c r="K25" s="17">
        <f>IFERROR(IF(Standard,J25/CalsPerPound,J25/CalsPerPound/2.2),"")</f>
        <v>19.548813647925307</v>
      </c>
      <c r="L25" s="18">
        <f>IFERROR(WeightToLoseGain-K25,"")</f>
        <v>0.45118635207469282</v>
      </c>
      <c r="M25" s="19">
        <f ca="1">IFERROR(IF(B24&lt;&gt;"",L25/(WeightToLoseGain),""),"")</f>
        <v>2.2559317603734641E-2</v>
      </c>
    </row>
    <row r="26" spans="2:13" ht="30" customHeight="1">
      <c r="B26" s="12">
        <f t="shared" ca="1" si="0"/>
        <v>43505</v>
      </c>
      <c r="C26" s="13" t="str">
        <f t="shared" si="3"/>
        <v/>
      </c>
      <c r="D26" s="13">
        <f t="shared" si="1"/>
        <v>9</v>
      </c>
      <c r="E26" s="14">
        <f t="shared" si="2"/>
        <v>93.864532882578544</v>
      </c>
      <c r="F26" s="15">
        <f>IFERROR(RunningBMR,"")</f>
        <v>2031.2941004913262</v>
      </c>
      <c r="G26" s="15">
        <f>IFERROR(IF(K25&gt;0,F25*ActivityFactor+IF(WeightGoal="Maintain",0,IF(WeightGoal="Decrease",-500,IF(WeightGoal="Increase",500))),""),"")</f>
        <v>3363.1499109750398</v>
      </c>
      <c r="H26" s="15">
        <f>IFERROR(F26*(ActivityFactor),"")</f>
        <v>3859.4587909335196</v>
      </c>
      <c r="I26" s="16">
        <f>IFERROR(IF(WeightGoal="Increase",G26-H26,H26-G26),"")</f>
        <v>496.30887995847979</v>
      </c>
      <c r="J26" s="16">
        <f t="shared" si="4"/>
        <v>150029.55620906642</v>
      </c>
      <c r="K26" s="17">
        <f>IFERROR(IF(Standard,J26/CalsPerPound,J26/CalsPerPound/2.2),"")</f>
        <v>19.484357949229402</v>
      </c>
      <c r="L26" s="18">
        <f>IFERROR(WeightToLoseGain-K26,"")</f>
        <v>0.5156420507705981</v>
      </c>
      <c r="M26" s="19">
        <f ca="1">IFERROR(IF(B25&lt;&gt;"",L26/(WeightToLoseGain),""),"")</f>
        <v>2.5782102538529906E-2</v>
      </c>
    </row>
    <row r="27" spans="2:13" ht="30" customHeight="1">
      <c r="B27" s="12">
        <f t="shared" ca="1" si="0"/>
        <v>43506</v>
      </c>
      <c r="C27" s="13" t="str">
        <f t="shared" si="3"/>
        <v/>
      </c>
      <c r="D27" s="13">
        <f t="shared" si="1"/>
        <v>10</v>
      </c>
      <c r="E27" s="14">
        <f t="shared" si="2"/>
        <v>93.722730345447545</v>
      </c>
      <c r="F27" s="15">
        <f>IFERROR(RunningBMR,"")</f>
        <v>2029.3514057326313</v>
      </c>
      <c r="G27" s="15">
        <f>IFERROR(IF(K26&gt;0,F26*ActivityFactor+IF(WeightGoal="Maintain",0,IF(WeightGoal="Decrease",-500,IF(WeightGoal="Increase",500))),""),"")</f>
        <v>3359.4587909335196</v>
      </c>
      <c r="H27" s="15">
        <f>IFERROR(F27*(ActivityFactor),"")</f>
        <v>3855.7676708919994</v>
      </c>
      <c r="I27" s="16">
        <f>IFERROR(IF(WeightGoal="Increase",G27-H27,H27-G27),"")</f>
        <v>496.30887995847979</v>
      </c>
      <c r="J27" s="16">
        <f t="shared" si="4"/>
        <v>149533.24732910795</v>
      </c>
      <c r="K27" s="17">
        <f>IFERROR(IF(Standard,J27/CalsPerPound,J27/CalsPerPound/2.2),"")</f>
        <v>19.419902250533497</v>
      </c>
      <c r="L27" s="18">
        <f>IFERROR(WeightToLoseGain-K27,"")</f>
        <v>0.58009774946650339</v>
      </c>
      <c r="M27" s="19">
        <f ca="1">IFERROR(IF(B26&lt;&gt;"",L27/(WeightToLoseGain),""),"")</f>
        <v>2.9004887473325171E-2</v>
      </c>
    </row>
    <row r="28" spans="2:13" ht="30" customHeight="1">
      <c r="B28" s="12">
        <f t="shared" ca="1" si="0"/>
        <v>43507</v>
      </c>
      <c r="C28" s="13" t="str">
        <f t="shared" si="3"/>
        <v/>
      </c>
      <c r="D28" s="13">
        <f t="shared" si="1"/>
        <v>11</v>
      </c>
      <c r="E28" s="14">
        <f t="shared" si="2"/>
        <v>93.580927808316545</v>
      </c>
      <c r="F28" s="15">
        <f>IFERROR(RunningBMR,"")</f>
        <v>2027.4087109739369</v>
      </c>
      <c r="G28" s="15">
        <f>IFERROR(IF(K27&gt;0,F27*ActivityFactor+IF(WeightGoal="Maintain",0,IF(WeightGoal="Decrease",-500,IF(WeightGoal="Increase",500))),""),"")</f>
        <v>3355.7676708919994</v>
      </c>
      <c r="H28" s="15">
        <f>IFERROR(F28*(ActivityFactor),"")</f>
        <v>3852.0765508504801</v>
      </c>
      <c r="I28" s="16">
        <f>IFERROR(IF(WeightGoal="Increase",G28-H28,H28-G28),"")</f>
        <v>496.3088799584807</v>
      </c>
      <c r="J28" s="16">
        <f t="shared" si="4"/>
        <v>149036.93844914946</v>
      </c>
      <c r="K28" s="17">
        <f>IFERROR(IF(Standard,J28/CalsPerPound,J28/CalsPerPound/2.2),"")</f>
        <v>19.355446551837588</v>
      </c>
      <c r="L28" s="18">
        <f>IFERROR(WeightToLoseGain-K28,"")</f>
        <v>0.64455344816241222</v>
      </c>
      <c r="M28" s="19">
        <f ca="1">IFERROR(IF(B27&lt;&gt;"",L28/(WeightToLoseGain),""),"")</f>
        <v>3.2227672408120613E-2</v>
      </c>
    </row>
    <row r="29" spans="2:13" ht="30" customHeight="1">
      <c r="B29" s="12">
        <f t="shared" ca="1" si="0"/>
        <v>43508</v>
      </c>
      <c r="C29" s="13" t="str">
        <f t="shared" si="3"/>
        <v/>
      </c>
      <c r="D29" s="13">
        <f t="shared" si="1"/>
        <v>12</v>
      </c>
      <c r="E29" s="14">
        <f t="shared" si="2"/>
        <v>93.439125271185546</v>
      </c>
      <c r="F29" s="15">
        <f>IFERROR(RunningBMR,"")</f>
        <v>2025.466016215242</v>
      </c>
      <c r="G29" s="15">
        <f>IFERROR(IF(K28&gt;0,F28*ActivityFactor+IF(WeightGoal="Maintain",0,IF(WeightGoal="Decrease",-500,IF(WeightGoal="Increase",500))),""),"")</f>
        <v>3352.0765508504801</v>
      </c>
      <c r="H29" s="15">
        <f>IFERROR(F29*(ActivityFactor),"")</f>
        <v>3848.3854308089594</v>
      </c>
      <c r="I29" s="16">
        <f>IFERROR(IF(WeightGoal="Increase",G29-H29,H29-G29),"")</f>
        <v>496.30887995847934</v>
      </c>
      <c r="J29" s="16">
        <f t="shared" si="4"/>
        <v>148540.62956919099</v>
      </c>
      <c r="K29" s="17">
        <f>IFERROR(IF(Standard,J29/CalsPerPound,J29/CalsPerPound/2.2),"")</f>
        <v>19.290990853141686</v>
      </c>
      <c r="L29" s="18">
        <f>IFERROR(WeightToLoseGain-K29,"")</f>
        <v>0.70900914685831395</v>
      </c>
      <c r="M29" s="19">
        <f ca="1">IFERROR(IF(B28&lt;&gt;"",L29/(WeightToLoseGain),""),"")</f>
        <v>3.54504573429157E-2</v>
      </c>
    </row>
    <row r="30" spans="2:13" ht="30" customHeight="1">
      <c r="B30" s="12">
        <f t="shared" ca="1" si="0"/>
        <v>43509</v>
      </c>
      <c r="C30" s="13" t="str">
        <f t="shared" si="3"/>
        <v/>
      </c>
      <c r="D30" s="13">
        <f t="shared" si="1"/>
        <v>13</v>
      </c>
      <c r="E30" s="14">
        <f t="shared" si="2"/>
        <v>93.297322734054546</v>
      </c>
      <c r="F30" s="15">
        <f>IFERROR(RunningBMR,"")</f>
        <v>2023.5233214565471</v>
      </c>
      <c r="G30" s="15">
        <f>IFERROR(IF(K29&gt;0,F29*ActivityFactor+IF(WeightGoal="Maintain",0,IF(WeightGoal="Decrease",-500,IF(WeightGoal="Increase",500))),""),"")</f>
        <v>3348.3854308089594</v>
      </c>
      <c r="H30" s="15">
        <f>IFERROR(F30*(ActivityFactor),"")</f>
        <v>3844.6943107674392</v>
      </c>
      <c r="I30" s="16">
        <f>IFERROR(IF(WeightGoal="Increase",G30-H30,H30-G30),"")</f>
        <v>496.30887995847979</v>
      </c>
      <c r="J30" s="16">
        <f t="shared" si="4"/>
        <v>148044.32068923253</v>
      </c>
      <c r="K30" s="17">
        <f>IFERROR(IF(Standard,J30/CalsPerPound,J30/CalsPerPound/2.2),"")</f>
        <v>19.226535154445781</v>
      </c>
      <c r="L30" s="18">
        <f>IFERROR(WeightToLoseGain-K30,"")</f>
        <v>0.77346484555421924</v>
      </c>
      <c r="M30" s="19">
        <f ca="1">IFERROR(IF(B29&lt;&gt;"",L30/(WeightToLoseGain),""),"")</f>
        <v>3.8673242277710962E-2</v>
      </c>
    </row>
    <row r="31" spans="2:13" ht="30" customHeight="1">
      <c r="B31" s="12">
        <f t="shared" ca="1" si="0"/>
        <v>43510</v>
      </c>
      <c r="C31" s="13" t="str">
        <f t="shared" si="3"/>
        <v/>
      </c>
      <c r="D31" s="13">
        <f t="shared" si="1"/>
        <v>14</v>
      </c>
      <c r="E31" s="14">
        <f t="shared" si="2"/>
        <v>93.155520196923547</v>
      </c>
      <c r="F31" s="15">
        <f>IFERROR(RunningBMR,"")</f>
        <v>2021.5806266978527</v>
      </c>
      <c r="G31" s="15">
        <f>IFERROR(IF(K30&gt;0,F30*ActivityFactor+IF(WeightGoal="Maintain",0,IF(WeightGoal="Decrease",-500,IF(WeightGoal="Increase",500))),""),"")</f>
        <v>3344.6943107674392</v>
      </c>
      <c r="H31" s="15">
        <f>IFERROR(F31*(ActivityFactor),"")</f>
        <v>3841.0031907259199</v>
      </c>
      <c r="I31" s="16">
        <f>IFERROR(IF(WeightGoal="Increase",G31-H31,H31-G31),"")</f>
        <v>496.3088799584807</v>
      </c>
      <c r="J31" s="16">
        <f t="shared" si="4"/>
        <v>147548.01180927403</v>
      </c>
      <c r="K31" s="17">
        <f>IFERROR(IF(Standard,J31/CalsPerPound,J31/CalsPerPound/2.2),"")</f>
        <v>19.162079455749872</v>
      </c>
      <c r="L31" s="18">
        <f>IFERROR(WeightToLoseGain-K31,"")</f>
        <v>0.83792054425012807</v>
      </c>
      <c r="M31" s="19">
        <f ca="1">IFERROR(IF(B30&lt;&gt;"",L31/(WeightToLoseGain),""),"")</f>
        <v>4.1896027212506404E-2</v>
      </c>
    </row>
    <row r="32" spans="2:13" ht="30" customHeight="1">
      <c r="B32" s="12">
        <f t="shared" ca="1" si="0"/>
        <v>43511</v>
      </c>
      <c r="C32" s="13">
        <f t="shared" si="3"/>
        <v>3</v>
      </c>
      <c r="D32" s="13">
        <f t="shared" si="1"/>
        <v>15</v>
      </c>
      <c r="E32" s="14">
        <f t="shared" si="2"/>
        <v>93.013717659792547</v>
      </c>
      <c r="F32" s="15">
        <f>IFERROR(RunningBMR,"")</f>
        <v>2019.6379319391583</v>
      </c>
      <c r="G32" s="15">
        <f>IFERROR(IF(K31&gt;0,F31*ActivityFactor+IF(WeightGoal="Maintain",0,IF(WeightGoal="Decrease",-500,IF(WeightGoal="Increase",500))),""),"")</f>
        <v>3341.0031907259199</v>
      </c>
      <c r="H32" s="15">
        <f>IFERROR(F32*(ActivityFactor),"")</f>
        <v>3837.3120706844006</v>
      </c>
      <c r="I32" s="16">
        <f>IFERROR(IF(WeightGoal="Increase",G32-H32,H32-G32),"")</f>
        <v>496.3088799584807</v>
      </c>
      <c r="J32" s="16">
        <f t="shared" si="4"/>
        <v>147051.70292931554</v>
      </c>
      <c r="K32" s="17">
        <f>IFERROR(IF(Standard,J32/CalsPerPound,J32/CalsPerPound/2.2),"")</f>
        <v>19.097623757053963</v>
      </c>
      <c r="L32" s="18">
        <f>IFERROR(WeightToLoseGain-K32,"")</f>
        <v>0.90237624294603691</v>
      </c>
      <c r="M32" s="19">
        <f ca="1">IFERROR(IF(B31&lt;&gt;"",L32/(WeightToLoseGain),""),"")</f>
        <v>4.5118812147301846E-2</v>
      </c>
    </row>
    <row r="33" spans="2:13" ht="30" customHeight="1">
      <c r="B33" s="12">
        <f t="shared" ca="1" si="0"/>
        <v>43512</v>
      </c>
      <c r="C33" s="13" t="str">
        <f t="shared" si="3"/>
        <v/>
      </c>
      <c r="D33" s="13">
        <f t="shared" si="1"/>
        <v>16</v>
      </c>
      <c r="E33" s="14">
        <f t="shared" si="2"/>
        <v>92.871915122661548</v>
      </c>
      <c r="F33" s="15">
        <f>IFERROR(RunningBMR,"")</f>
        <v>2017.695237180463</v>
      </c>
      <c r="G33" s="15">
        <f>IFERROR(IF(K32&gt;0,F32*ActivityFactor+IF(WeightGoal="Maintain",0,IF(WeightGoal="Decrease",-500,IF(WeightGoal="Increase",500))),""),"")</f>
        <v>3337.3120706844006</v>
      </c>
      <c r="H33" s="15">
        <f>IFERROR(F33*(ActivityFactor),"")</f>
        <v>3833.6209506428795</v>
      </c>
      <c r="I33" s="16">
        <f>IFERROR(IF(WeightGoal="Increase",G33-H33,H33-G33),"")</f>
        <v>496.30887995847888</v>
      </c>
      <c r="J33" s="16">
        <f t="shared" si="4"/>
        <v>146555.39404935707</v>
      </c>
      <c r="K33" s="17">
        <f>IFERROR(IF(Standard,J33/CalsPerPound,J33/CalsPerPound/2.2),"")</f>
        <v>19.033168058358061</v>
      </c>
      <c r="L33" s="18">
        <f>IFERROR(WeightToLoseGain-K33,"")</f>
        <v>0.96683194164193864</v>
      </c>
      <c r="M33" s="19">
        <f ca="1">IFERROR(IF(B32&lt;&gt;"",L33/(WeightToLoseGain),""),"")</f>
        <v>4.8341597082096933E-2</v>
      </c>
    </row>
    <row r="34" spans="2:13" ht="30" customHeight="1">
      <c r="B34" s="12">
        <f t="shared" ca="1" si="0"/>
        <v>43513</v>
      </c>
      <c r="C34" s="13" t="str">
        <f t="shared" si="3"/>
        <v/>
      </c>
      <c r="D34" s="13">
        <f t="shared" si="1"/>
        <v>17</v>
      </c>
      <c r="E34" s="14">
        <f t="shared" si="2"/>
        <v>92.730112585530549</v>
      </c>
      <c r="F34" s="15">
        <f>IFERROR(RunningBMR,"")</f>
        <v>2015.7525424217686</v>
      </c>
      <c r="G34" s="15">
        <f>IFERROR(IF(K33&gt;0,F33*ActivityFactor+IF(WeightGoal="Maintain",0,IF(WeightGoal="Decrease",-500,IF(WeightGoal="Increase",500))),""),"")</f>
        <v>3333.6209506428795</v>
      </c>
      <c r="H34" s="15">
        <f>IFERROR(F34*(ActivityFactor),"")</f>
        <v>3829.9298306013602</v>
      </c>
      <c r="I34" s="16">
        <f>IFERROR(IF(WeightGoal="Increase",G34-H34,H34-G34),"")</f>
        <v>496.3088799584807</v>
      </c>
      <c r="J34" s="16">
        <f t="shared" si="4"/>
        <v>146059.08516939858</v>
      </c>
      <c r="K34" s="17">
        <f>IFERROR(IF(Standard,J34/CalsPerPound,J34/CalsPerPound/2.2),"")</f>
        <v>18.968712359662153</v>
      </c>
      <c r="L34" s="18">
        <f>IFERROR(WeightToLoseGain-K34,"")</f>
        <v>1.0312876403378475</v>
      </c>
      <c r="M34" s="19">
        <f ca="1">IFERROR(IF(B33&lt;&gt;"",L34/(WeightToLoseGain),""),"")</f>
        <v>5.1564382016892375E-2</v>
      </c>
    </row>
    <row r="35" spans="2:13" ht="30" customHeight="1">
      <c r="B35" s="12">
        <f t="shared" ca="1" si="0"/>
        <v>43514</v>
      </c>
      <c r="C35" s="13" t="str">
        <f t="shared" si="3"/>
        <v/>
      </c>
      <c r="D35" s="13">
        <f t="shared" si="1"/>
        <v>18</v>
      </c>
      <c r="E35" s="14">
        <f t="shared" si="2"/>
        <v>92.588310048399549</v>
      </c>
      <c r="F35" s="15">
        <f>IFERROR(RunningBMR,"")</f>
        <v>2013.8098476630742</v>
      </c>
      <c r="G35" s="15">
        <f>IFERROR(IF(K34&gt;0,F34*ActivityFactor+IF(WeightGoal="Maintain",0,IF(WeightGoal="Decrease",-500,IF(WeightGoal="Increase",500))),""),"")</f>
        <v>3329.9298306013602</v>
      </c>
      <c r="H35" s="15">
        <f>IFERROR(F35*(ActivityFactor),"")</f>
        <v>3826.2387105598409</v>
      </c>
      <c r="I35" s="16">
        <f>IFERROR(IF(WeightGoal="Increase",G35-H35,H35-G35),"")</f>
        <v>496.3088799584807</v>
      </c>
      <c r="J35" s="16">
        <f t="shared" si="4"/>
        <v>145562.77628944008</v>
      </c>
      <c r="K35" s="17">
        <f>IFERROR(IF(Standard,J35/CalsPerPound,J35/CalsPerPound/2.2),"")</f>
        <v>18.904256660966244</v>
      </c>
      <c r="L35" s="18">
        <f>IFERROR(WeightToLoseGain-K35,"")</f>
        <v>1.0957433390337563</v>
      </c>
      <c r="M35" s="19">
        <f ca="1">IFERROR(IF(B34&lt;&gt;"",L35/(WeightToLoseGain),""),"")</f>
        <v>5.4787166951687817E-2</v>
      </c>
    </row>
    <row r="36" spans="2:13" ht="30" customHeight="1">
      <c r="B36" s="12">
        <f t="shared" ca="1" si="0"/>
        <v>43515</v>
      </c>
      <c r="C36" s="13" t="str">
        <f t="shared" si="3"/>
        <v/>
      </c>
      <c r="D36" s="13">
        <f t="shared" si="1"/>
        <v>19</v>
      </c>
      <c r="E36" s="14">
        <f t="shared" si="2"/>
        <v>92.44650751126855</v>
      </c>
      <c r="F36" s="15">
        <f>IFERROR(RunningBMR,"")</f>
        <v>2011.8671529043793</v>
      </c>
      <c r="G36" s="15">
        <f>IFERROR(IF(K35&gt;0,F35*ActivityFactor+IF(WeightGoal="Maintain",0,IF(WeightGoal="Decrease",-500,IF(WeightGoal="Increase",500))),""),"")</f>
        <v>3326.2387105598409</v>
      </c>
      <c r="H36" s="15">
        <f>IFERROR(F36*(ActivityFactor),"")</f>
        <v>3822.5475905183202</v>
      </c>
      <c r="I36" s="16">
        <f>IFERROR(IF(WeightGoal="Increase",G36-H36,H36-G36),"")</f>
        <v>496.30887995847934</v>
      </c>
      <c r="J36" s="16">
        <f t="shared" si="4"/>
        <v>145066.46740948161</v>
      </c>
      <c r="K36" s="17">
        <f>IFERROR(IF(Standard,J36/CalsPerPound,J36/CalsPerPound/2.2),"")</f>
        <v>18.839800962270338</v>
      </c>
      <c r="L36" s="18">
        <f>IFERROR(WeightToLoseGain-K36,"")</f>
        <v>1.1601990377296616</v>
      </c>
      <c r="M36" s="19">
        <f ca="1">IFERROR(IF(B35&lt;&gt;"",L36/(WeightToLoseGain),""),"")</f>
        <v>5.8009951886483078E-2</v>
      </c>
    </row>
    <row r="37" spans="2:13" ht="30" customHeight="1">
      <c r="B37" s="12">
        <f t="shared" ca="1" si="0"/>
        <v>43516</v>
      </c>
      <c r="C37" s="13" t="str">
        <f t="shared" si="3"/>
        <v/>
      </c>
      <c r="D37" s="13">
        <f t="shared" si="1"/>
        <v>20</v>
      </c>
      <c r="E37" s="14">
        <f t="shared" si="2"/>
        <v>92.30470497413755</v>
      </c>
      <c r="F37" s="15">
        <f>IFERROR(RunningBMR,"")</f>
        <v>2009.9244581456844</v>
      </c>
      <c r="G37" s="15">
        <f>IFERROR(IF(K36&gt;0,F36*ActivityFactor+IF(WeightGoal="Maintain",0,IF(WeightGoal="Decrease",-500,IF(WeightGoal="Increase",500))),""),"")</f>
        <v>3322.5475905183202</v>
      </c>
      <c r="H37" s="15">
        <f>IFERROR(F37*(ActivityFactor),"")</f>
        <v>3818.8564704768</v>
      </c>
      <c r="I37" s="16">
        <f>IFERROR(IF(WeightGoal="Increase",G37-H37,H37-G37),"")</f>
        <v>496.30887995847979</v>
      </c>
      <c r="J37" s="16">
        <f t="shared" si="4"/>
        <v>144570.15852952315</v>
      </c>
      <c r="K37" s="17">
        <f>IFERROR(IF(Standard,J37/CalsPerPound,J37/CalsPerPound/2.2),"")</f>
        <v>18.775345263574433</v>
      </c>
      <c r="L37" s="18">
        <f>IFERROR(WeightToLoseGain-K37,"")</f>
        <v>1.2246547364255669</v>
      </c>
      <c r="M37" s="19">
        <f ca="1">IFERROR(IF(B36&lt;&gt;"",L37/(WeightToLoseGain),""),"")</f>
        <v>6.1232736821278347E-2</v>
      </c>
    </row>
    <row r="38" spans="2:13" ht="30" customHeight="1">
      <c r="B38" s="12">
        <f t="shared" ca="1" si="0"/>
        <v>43517</v>
      </c>
      <c r="C38" s="13" t="str">
        <f t="shared" si="3"/>
        <v/>
      </c>
      <c r="D38" s="13">
        <f t="shared" si="1"/>
        <v>21</v>
      </c>
      <c r="E38" s="14">
        <f t="shared" si="2"/>
        <v>92.162902437006551</v>
      </c>
      <c r="F38" s="15">
        <f>IFERROR(RunningBMR,"")</f>
        <v>2007.98176338699</v>
      </c>
      <c r="G38" s="15">
        <f>IFERROR(IF(K37&gt;0,F37*ActivityFactor+IF(WeightGoal="Maintain",0,IF(WeightGoal="Decrease",-500,IF(WeightGoal="Increase",500))),""),"")</f>
        <v>3318.8564704768</v>
      </c>
      <c r="H38" s="15">
        <f>IFERROR(F38*(ActivityFactor),"")</f>
        <v>3815.1653504352807</v>
      </c>
      <c r="I38" s="16">
        <f>IFERROR(IF(WeightGoal="Increase",G38-H38,H38-G38),"")</f>
        <v>496.3088799584807</v>
      </c>
      <c r="J38" s="16">
        <f t="shared" si="4"/>
        <v>144073.84964956465</v>
      </c>
      <c r="K38" s="17">
        <f>IFERROR(IF(Standard,J38/CalsPerPound,J38/CalsPerPound/2.2),"")</f>
        <v>18.710889564878528</v>
      </c>
      <c r="L38" s="18">
        <f>IFERROR(WeightToLoseGain-K38,"")</f>
        <v>1.2891104351214722</v>
      </c>
      <c r="M38" s="19">
        <f ca="1">IFERROR(IF(B37&lt;&gt;"",L38/(WeightToLoseGain),""),"")</f>
        <v>6.4455521756073608E-2</v>
      </c>
    </row>
    <row r="39" spans="2:13" ht="30" customHeight="1">
      <c r="B39" s="12">
        <f t="shared" ca="1" si="0"/>
        <v>43518</v>
      </c>
      <c r="C39" s="13">
        <f t="shared" si="3"/>
        <v>4</v>
      </c>
      <c r="D39" s="13">
        <f t="shared" si="1"/>
        <v>22</v>
      </c>
      <c r="E39" s="14">
        <f t="shared" si="2"/>
        <v>92.021099899875551</v>
      </c>
      <c r="F39" s="15">
        <f>IFERROR(RunningBMR,"")</f>
        <v>2006.0390686282951</v>
      </c>
      <c r="G39" s="15">
        <f>IFERROR(IF(K38&gt;0,F38*ActivityFactor+IF(WeightGoal="Maintain",0,IF(WeightGoal="Decrease",-500,IF(WeightGoal="Increase",500))),""),"")</f>
        <v>3315.1653504352807</v>
      </c>
      <c r="H39" s="15">
        <f>IFERROR(F39*(ActivityFactor),"")</f>
        <v>3811.4742303937605</v>
      </c>
      <c r="I39" s="16">
        <f>IFERROR(IF(WeightGoal="Increase",G39-H39,H39-G39),"")</f>
        <v>496.30887995847979</v>
      </c>
      <c r="J39" s="16">
        <f t="shared" si="4"/>
        <v>143577.54076960619</v>
      </c>
      <c r="K39" s="17">
        <f>IFERROR(IF(Standard,J39/CalsPerPound,J39/CalsPerPound/2.2),"")</f>
        <v>18.646433866182619</v>
      </c>
      <c r="L39" s="18">
        <f>IFERROR(WeightToLoseGain-K39,"")</f>
        <v>1.353566133817381</v>
      </c>
      <c r="M39" s="19">
        <f ca="1">IFERROR(IF(B38&lt;&gt;"",L39/(WeightToLoseGain),""),"")</f>
        <v>6.767830669086905E-2</v>
      </c>
    </row>
    <row r="40" spans="2:13" ht="30" customHeight="1">
      <c r="B40" s="12">
        <f t="shared" ca="1" si="0"/>
        <v>43519</v>
      </c>
      <c r="C40" s="13" t="str">
        <f t="shared" si="3"/>
        <v/>
      </c>
      <c r="D40" s="13">
        <f t="shared" si="1"/>
        <v>23</v>
      </c>
      <c r="E40" s="14">
        <f t="shared" si="2"/>
        <v>91.879297362744552</v>
      </c>
      <c r="F40" s="15">
        <f>IFERROR(RunningBMR,"")</f>
        <v>2004.0963738696003</v>
      </c>
      <c r="G40" s="15">
        <f>IFERROR(IF(K39&gt;0,F39*ActivityFactor+IF(WeightGoal="Maintain",0,IF(WeightGoal="Decrease",-500,IF(WeightGoal="Increase",500))),""),"")</f>
        <v>3311.4742303937605</v>
      </c>
      <c r="H40" s="15">
        <f>IFERROR(F40*(ActivityFactor),"")</f>
        <v>3807.7831103522403</v>
      </c>
      <c r="I40" s="16">
        <f>IFERROR(IF(WeightGoal="Increase",G40-H40,H40-G40),"")</f>
        <v>496.30887995847979</v>
      </c>
      <c r="J40" s="16">
        <f t="shared" si="4"/>
        <v>143081.23188964772</v>
      </c>
      <c r="K40" s="17">
        <f>IFERROR(IF(Standard,J40/CalsPerPound,J40/CalsPerPound/2.2),"")</f>
        <v>18.581978167486714</v>
      </c>
      <c r="L40" s="18">
        <f>IFERROR(WeightToLoseGain-K40,"")</f>
        <v>1.4180218325132863</v>
      </c>
      <c r="M40" s="19">
        <f ca="1">IFERROR(IF(B39&lt;&gt;"",L40/(WeightToLoseGain),""),"")</f>
        <v>7.0901091625664311E-2</v>
      </c>
    </row>
    <row r="41" spans="2:13" ht="30" customHeight="1">
      <c r="B41" s="12">
        <f t="shared" ca="1" si="0"/>
        <v>43520</v>
      </c>
      <c r="C41" s="13" t="str">
        <f t="shared" si="3"/>
        <v/>
      </c>
      <c r="D41" s="13">
        <f t="shared" si="1"/>
        <v>24</v>
      </c>
      <c r="E41" s="14">
        <f t="shared" si="2"/>
        <v>91.737494825613553</v>
      </c>
      <c r="F41" s="15">
        <f>IFERROR(RunningBMR,"")</f>
        <v>2002.1536791109058</v>
      </c>
      <c r="G41" s="15">
        <f>IFERROR(IF(K40&gt;0,F40*ActivityFactor+IF(WeightGoal="Maintain",0,IF(WeightGoal="Decrease",-500,IF(WeightGoal="Increase",500))),""),"")</f>
        <v>3307.7831103522403</v>
      </c>
      <c r="H41" s="15">
        <f>IFERROR(F41*(ActivityFactor),"")</f>
        <v>3804.091990310721</v>
      </c>
      <c r="I41" s="16">
        <f>IFERROR(IF(WeightGoal="Increase",G41-H41,H41-G41),"")</f>
        <v>496.3088799584807</v>
      </c>
      <c r="J41" s="16">
        <f t="shared" si="4"/>
        <v>142584.92300968923</v>
      </c>
      <c r="K41" s="17">
        <f>IFERROR(IF(Standard,J41/CalsPerPound,J41/CalsPerPound/2.2),"")</f>
        <v>18.517522468790805</v>
      </c>
      <c r="L41" s="18">
        <f>IFERROR(WeightToLoseGain-K41,"")</f>
        <v>1.4824775312091951</v>
      </c>
      <c r="M41" s="19">
        <f ca="1">IFERROR(IF(B40&lt;&gt;"",L41/(WeightToLoseGain),""),"")</f>
        <v>7.4123876560459753E-2</v>
      </c>
    </row>
    <row r="42" spans="2:13" ht="30" customHeight="1">
      <c r="B42" s="12">
        <f t="shared" ca="1" si="0"/>
        <v>43521</v>
      </c>
      <c r="C42" s="13" t="str">
        <f t="shared" si="3"/>
        <v/>
      </c>
      <c r="D42" s="13">
        <f t="shared" si="1"/>
        <v>25</v>
      </c>
      <c r="E42" s="14">
        <f t="shared" si="2"/>
        <v>91.595692288482553</v>
      </c>
      <c r="F42" s="15">
        <f>IFERROR(RunningBMR,"")</f>
        <v>2000.210984352211</v>
      </c>
      <c r="G42" s="15">
        <f>IFERROR(IF(K41&gt;0,F41*ActivityFactor+IF(WeightGoal="Maintain",0,IF(WeightGoal="Decrease",-500,IF(WeightGoal="Increase",500))),""),"")</f>
        <v>3304.091990310721</v>
      </c>
      <c r="H42" s="15">
        <f>IFERROR(F42*(ActivityFactor),"")</f>
        <v>3800.4008702692008</v>
      </c>
      <c r="I42" s="16">
        <f>IFERROR(IF(WeightGoal="Increase",G42-H42,H42-G42),"")</f>
        <v>496.30887995847979</v>
      </c>
      <c r="J42" s="16">
        <f t="shared" si="4"/>
        <v>142088.61412973076</v>
      </c>
      <c r="K42" s="17">
        <f>IFERROR(IF(Standard,J42/CalsPerPound,J42/CalsPerPound/2.2),"")</f>
        <v>18.453066770094903</v>
      </c>
      <c r="L42" s="18">
        <f>IFERROR(WeightToLoseGain-K42,"")</f>
        <v>1.5469332299050969</v>
      </c>
      <c r="M42" s="19">
        <f ca="1">IFERROR(IF(B41&lt;&gt;"",L42/(WeightToLoseGain),""),"")</f>
        <v>7.7346661495254848E-2</v>
      </c>
    </row>
    <row r="43" spans="2:13" ht="30" customHeight="1">
      <c r="B43" s="12">
        <f t="shared" ca="1" si="0"/>
        <v>43522</v>
      </c>
      <c r="C43" s="13" t="str">
        <f t="shared" si="3"/>
        <v/>
      </c>
      <c r="D43" s="13">
        <f t="shared" si="1"/>
        <v>26</v>
      </c>
      <c r="E43" s="14">
        <f t="shared" si="2"/>
        <v>91.453889751351554</v>
      </c>
      <c r="F43" s="15">
        <f>IFERROR(RunningBMR,"")</f>
        <v>1998.2682895935161</v>
      </c>
      <c r="G43" s="15">
        <f>IFERROR(IF(K42&gt;0,F42*ActivityFactor+IF(WeightGoal="Maintain",0,IF(WeightGoal="Decrease",-500,IF(WeightGoal="Increase",500))),""),"")</f>
        <v>3300.4008702692008</v>
      </c>
      <c r="H43" s="15">
        <f>IFERROR(F43*(ActivityFactor),"")</f>
        <v>3796.7097502276806</v>
      </c>
      <c r="I43" s="16">
        <f>IFERROR(IF(WeightGoal="Increase",G43-H43,H43-G43),"")</f>
        <v>496.30887995847979</v>
      </c>
      <c r="J43" s="16">
        <f t="shared" si="4"/>
        <v>141592.3052497723</v>
      </c>
      <c r="K43" s="17">
        <f>IFERROR(IF(Standard,J43/CalsPerPound,J43/CalsPerPound/2.2),"")</f>
        <v>18.388611071398998</v>
      </c>
      <c r="L43" s="18">
        <f>IFERROR(WeightToLoseGain-K43,"")</f>
        <v>1.6113889286010021</v>
      </c>
      <c r="M43" s="19">
        <f ca="1">IFERROR(IF(B42&lt;&gt;"",L43/(WeightToLoseGain),""),"")</f>
        <v>8.056944643005011E-2</v>
      </c>
    </row>
    <row r="44" spans="2:13" ht="30" customHeight="1">
      <c r="B44" s="12">
        <f t="shared" ca="1" si="0"/>
        <v>43523</v>
      </c>
      <c r="C44" s="13" t="str">
        <f t="shared" si="3"/>
        <v/>
      </c>
      <c r="D44" s="13">
        <f t="shared" si="1"/>
        <v>27</v>
      </c>
      <c r="E44" s="14">
        <f t="shared" si="2"/>
        <v>91.312087214220554</v>
      </c>
      <c r="F44" s="15">
        <f>IFERROR(RunningBMR,"")</f>
        <v>1996.3255948348217</v>
      </c>
      <c r="G44" s="15">
        <f>IFERROR(IF(K43&gt;0,F43*ActivityFactor+IF(WeightGoal="Maintain",0,IF(WeightGoal="Decrease",-500,IF(WeightGoal="Increase",500))),""),"")</f>
        <v>3296.7097502276806</v>
      </c>
      <c r="H44" s="15">
        <f>IFERROR(F44*(ActivityFactor),"")</f>
        <v>3793.0186301861609</v>
      </c>
      <c r="I44" s="16">
        <f>IFERROR(IF(WeightGoal="Increase",G44-H44,H44-G44),"")</f>
        <v>496.30887995848025</v>
      </c>
      <c r="J44" s="16">
        <f t="shared" si="4"/>
        <v>141095.9963698138</v>
      </c>
      <c r="K44" s="17">
        <f>IFERROR(IF(Standard,J44/CalsPerPound,J44/CalsPerPound/2.2),"")</f>
        <v>18.324155372703089</v>
      </c>
      <c r="L44" s="18">
        <f>IFERROR(WeightToLoseGain-K44,"")</f>
        <v>1.675844627296911</v>
      </c>
      <c r="M44" s="19">
        <f ca="1">IFERROR(IF(B43&lt;&gt;"",L44/(WeightToLoseGain),""),"")</f>
        <v>8.3792231364845551E-2</v>
      </c>
    </row>
    <row r="45" spans="2:13" ht="30" customHeight="1">
      <c r="B45" s="12">
        <f t="shared" ca="1" si="0"/>
        <v>43524</v>
      </c>
      <c r="C45" s="13" t="str">
        <f t="shared" si="3"/>
        <v/>
      </c>
      <c r="D45" s="13">
        <f t="shared" si="1"/>
        <v>28</v>
      </c>
      <c r="E45" s="14">
        <f t="shared" si="2"/>
        <v>91.170284677089555</v>
      </c>
      <c r="F45" s="15">
        <f>IFERROR(RunningBMR,"")</f>
        <v>1994.3829000761273</v>
      </c>
      <c r="G45" s="15">
        <f>IFERROR(IF(K44&gt;0,F44*ActivityFactor+IF(WeightGoal="Maintain",0,IF(WeightGoal="Decrease",-500,IF(WeightGoal="Increase",500))),""),"")</f>
        <v>3293.0186301861609</v>
      </c>
      <c r="H45" s="15">
        <f>IFERROR(F45*(ActivityFactor),"")</f>
        <v>3789.3275101446416</v>
      </c>
      <c r="I45" s="16">
        <f>IFERROR(IF(WeightGoal="Increase",G45-H45,H45-G45),"")</f>
        <v>496.3088799584807</v>
      </c>
      <c r="J45" s="16">
        <f t="shared" si="4"/>
        <v>140599.68748985531</v>
      </c>
      <c r="K45" s="17">
        <f>IFERROR(IF(Standard,J45/CalsPerPound,J45/CalsPerPound/2.2),"")</f>
        <v>18.25969967400718</v>
      </c>
      <c r="L45" s="18">
        <f>IFERROR(WeightToLoseGain-K45,"")</f>
        <v>1.7403003259928198</v>
      </c>
      <c r="M45" s="19">
        <f ca="1">IFERROR(IF(B44&lt;&gt;"",L45/(WeightToLoseGain),""),"")</f>
        <v>8.7015016299640993E-2</v>
      </c>
    </row>
    <row r="46" spans="2:13" ht="30" customHeight="1">
      <c r="B46" s="12">
        <f t="shared" ca="1" si="0"/>
        <v>43525</v>
      </c>
      <c r="C46" s="13">
        <f t="shared" si="3"/>
        <v>5</v>
      </c>
      <c r="D46" s="13">
        <f t="shared" si="1"/>
        <v>29</v>
      </c>
      <c r="E46" s="14">
        <f t="shared" si="2"/>
        <v>91.028482139958555</v>
      </c>
      <c r="F46" s="15">
        <f>IFERROR(RunningBMR,"")</f>
        <v>1992.4402053174319</v>
      </c>
      <c r="G46" s="15">
        <f>IFERROR(IF(K45&gt;0,F45*ActivityFactor+IF(WeightGoal="Maintain",0,IF(WeightGoal="Decrease",-500,IF(WeightGoal="Increase",500))),""),"")</f>
        <v>3289.3275101446416</v>
      </c>
      <c r="H46" s="15">
        <f>IFERROR(F46*(ActivityFactor),"")</f>
        <v>3785.6363901031204</v>
      </c>
      <c r="I46" s="16">
        <f>IFERROR(IF(WeightGoal="Increase",G46-H46,H46-G46),"")</f>
        <v>496.30887995847888</v>
      </c>
      <c r="J46" s="16">
        <f t="shared" si="4"/>
        <v>140103.37860989684</v>
      </c>
      <c r="K46" s="17">
        <f>IFERROR(IF(Standard,J46/CalsPerPound,J46/CalsPerPound/2.2),"")</f>
        <v>18.195243975311275</v>
      </c>
      <c r="L46" s="18">
        <f>IFERROR(WeightToLoseGain-K46,"")</f>
        <v>1.8047560246887251</v>
      </c>
      <c r="M46" s="19">
        <f ca="1">IFERROR(IF(B45&lt;&gt;"",L46/(WeightToLoseGain),""),"")</f>
        <v>9.0237801234436255E-2</v>
      </c>
    </row>
    <row r="47" spans="2:13" ht="30" customHeight="1">
      <c r="B47" s="12">
        <f t="shared" ca="1" si="0"/>
        <v>43526</v>
      </c>
      <c r="C47" s="13" t="str">
        <f t="shared" si="3"/>
        <v/>
      </c>
      <c r="D47" s="13">
        <f t="shared" si="1"/>
        <v>30</v>
      </c>
      <c r="E47" s="14">
        <f t="shared" si="2"/>
        <v>90.886679602827556</v>
      </c>
      <c r="F47" s="15">
        <f>IFERROR(RunningBMR,"")</f>
        <v>1990.4975105587375</v>
      </c>
      <c r="G47" s="15">
        <f>IFERROR(IF(K46&gt;0,F46*ActivityFactor+IF(WeightGoal="Maintain",0,IF(WeightGoal="Decrease",-500,IF(WeightGoal="Increase",500))),""),"")</f>
        <v>3285.6363901031204</v>
      </c>
      <c r="H47" s="15">
        <f>IFERROR(F47*(ActivityFactor),"")</f>
        <v>3781.9452700616011</v>
      </c>
      <c r="I47" s="16">
        <f>IFERROR(IF(WeightGoal="Increase",G47-H47,H47-G47),"")</f>
        <v>496.3088799584807</v>
      </c>
      <c r="J47" s="16">
        <f t="shared" si="4"/>
        <v>139607.06972993835</v>
      </c>
      <c r="K47" s="17">
        <f>IFERROR(IF(Standard,J47/CalsPerPound,J47/CalsPerPound/2.2),"")</f>
        <v>18.13078827661537</v>
      </c>
      <c r="L47" s="18">
        <f>IFERROR(WeightToLoseGain-K47,"")</f>
        <v>1.8692117233846304</v>
      </c>
      <c r="M47" s="19">
        <f ca="1">IFERROR(IF(B46&lt;&gt;"",L47/(WeightToLoseGain),""),"")</f>
        <v>9.3460586169231516E-2</v>
      </c>
    </row>
    <row r="48" spans="2:13" ht="30" customHeight="1">
      <c r="B48" s="12">
        <f t="shared" ca="1" si="0"/>
        <v>43527</v>
      </c>
      <c r="C48" s="13" t="str">
        <f t="shared" si="3"/>
        <v/>
      </c>
      <c r="D48" s="13">
        <f t="shared" si="1"/>
        <v>31</v>
      </c>
      <c r="E48" s="14">
        <f t="shared" si="2"/>
        <v>90.744877065696556</v>
      </c>
      <c r="F48" s="15">
        <f>IFERROR(RunningBMR,"")</f>
        <v>1988.5548158000431</v>
      </c>
      <c r="G48" s="15">
        <f>IFERROR(IF(K47&gt;0,F47*ActivityFactor+IF(WeightGoal="Maintain",0,IF(WeightGoal="Decrease",-500,IF(WeightGoal="Increase",500))),""),"")</f>
        <v>3281.9452700616011</v>
      </c>
      <c r="H48" s="15">
        <f>IFERROR(F48*(ActivityFactor),"")</f>
        <v>3778.2541500200819</v>
      </c>
      <c r="I48" s="16">
        <f>IFERROR(IF(WeightGoal="Increase",G48-H48,H48-G48),"")</f>
        <v>496.3088799584807</v>
      </c>
      <c r="J48" s="16">
        <f t="shared" si="4"/>
        <v>139110.76084997985</v>
      </c>
      <c r="K48" s="17">
        <f>IFERROR(IF(Standard,J48/CalsPerPound,J48/CalsPerPound/2.2),"")</f>
        <v>18.066332577919461</v>
      </c>
      <c r="L48" s="18">
        <f>IFERROR(WeightToLoseGain-K48,"")</f>
        <v>1.9336674220805392</v>
      </c>
      <c r="M48" s="19">
        <f ca="1">IFERROR(IF(B47&lt;&gt;"",L48/(WeightToLoseGain),""),"")</f>
        <v>9.6683371104026958E-2</v>
      </c>
    </row>
    <row r="49" spans="2:13" ht="30" customHeight="1">
      <c r="B49" s="12">
        <f t="shared" ca="1" si="0"/>
        <v>43528</v>
      </c>
      <c r="C49" s="13" t="str">
        <f t="shared" si="3"/>
        <v/>
      </c>
      <c r="D49" s="13">
        <f t="shared" si="1"/>
        <v>32</v>
      </c>
      <c r="E49" s="14">
        <f t="shared" si="2"/>
        <v>90.603074528565557</v>
      </c>
      <c r="F49" s="15">
        <f>IFERROR(RunningBMR,"")</f>
        <v>1986.6121210413482</v>
      </c>
      <c r="G49" s="15">
        <f>IFERROR(IF(K48&gt;0,F48*ActivityFactor+IF(WeightGoal="Maintain",0,IF(WeightGoal="Decrease",-500,IF(WeightGoal="Increase",500))),""),"")</f>
        <v>3278.2541500200819</v>
      </c>
      <c r="H49" s="15">
        <f>IFERROR(F49*(ActivityFactor),"")</f>
        <v>3774.5630299785616</v>
      </c>
      <c r="I49" s="16">
        <f>IFERROR(IF(WeightGoal="Increase",G49-H49,H49-G49),"")</f>
        <v>496.30887995847979</v>
      </c>
      <c r="J49" s="16">
        <f t="shared" si="4"/>
        <v>138614.45197002139</v>
      </c>
      <c r="K49" s="17">
        <f>IFERROR(IF(Standard,J49/CalsPerPound,J49/CalsPerPound/2.2),"")</f>
        <v>18.001876879223556</v>
      </c>
      <c r="L49" s="18">
        <f>IFERROR(WeightToLoseGain-K49,"")</f>
        <v>1.9981231207764445</v>
      </c>
      <c r="M49" s="19">
        <f ca="1">IFERROR(IF(B48&lt;&gt;"",L49/(WeightToLoseGain),""),"")</f>
        <v>9.9906156038822219E-2</v>
      </c>
    </row>
    <row r="50" spans="2:13" ht="30" customHeight="1">
      <c r="B50" s="12">
        <f t="shared" ca="1" si="0"/>
        <v>43529</v>
      </c>
      <c r="C50" s="13" t="str">
        <f t="shared" si="3"/>
        <v/>
      </c>
      <c r="D50" s="13">
        <f t="shared" si="1"/>
        <v>33</v>
      </c>
      <c r="E50" s="14">
        <f t="shared" si="2"/>
        <v>90.461271991434558</v>
      </c>
      <c r="F50" s="15">
        <f>IFERROR(RunningBMR,"")</f>
        <v>1984.6694262826534</v>
      </c>
      <c r="G50" s="15">
        <f>IFERROR(IF(K49&gt;0,F49*ActivityFactor+IF(WeightGoal="Maintain",0,IF(WeightGoal="Decrease",-500,IF(WeightGoal="Increase",500))),""),"")</f>
        <v>3274.5630299785616</v>
      </c>
      <c r="H50" s="15">
        <f>IFERROR(F50*(ActivityFactor),"")</f>
        <v>3770.8719099370414</v>
      </c>
      <c r="I50" s="16">
        <f>IFERROR(IF(WeightGoal="Increase",G50-H50,H50-G50),"")</f>
        <v>496.30887995847979</v>
      </c>
      <c r="J50" s="16">
        <f t="shared" si="4"/>
        <v>138118.14309006292</v>
      </c>
      <c r="K50" s="17">
        <f>IFERROR(IF(Standard,J50/CalsPerPound,J50/CalsPerPound/2.2),"")</f>
        <v>17.93742118052765</v>
      </c>
      <c r="L50" s="18">
        <f>IFERROR(WeightToLoseGain-K50,"")</f>
        <v>2.0625788194723498</v>
      </c>
      <c r="M50" s="19">
        <f ca="1">IFERROR(IF(B49&lt;&gt;"",L50/(WeightToLoseGain),""),"")</f>
        <v>0.10312894097361749</v>
      </c>
    </row>
    <row r="51" spans="2:13" ht="30" customHeight="1">
      <c r="B51" s="12">
        <f t="shared" ca="1" si="0"/>
        <v>43530</v>
      </c>
      <c r="C51" s="13" t="str">
        <f t="shared" si="3"/>
        <v/>
      </c>
      <c r="D51" s="13">
        <f t="shared" si="1"/>
        <v>34</v>
      </c>
      <c r="E51" s="14">
        <f t="shared" si="2"/>
        <v>90.319469454303558</v>
      </c>
      <c r="F51" s="15">
        <f>IFERROR(RunningBMR,"")</f>
        <v>1982.726731523959</v>
      </c>
      <c r="G51" s="15">
        <f>IFERROR(IF(K50&gt;0,F50*ActivityFactor+IF(WeightGoal="Maintain",0,IF(WeightGoal="Decrease",-500,IF(WeightGoal="Increase",500))),""),"")</f>
        <v>3270.8719099370414</v>
      </c>
      <c r="H51" s="15">
        <f>IFERROR(F51*(ActivityFactor),"")</f>
        <v>3767.1807898955217</v>
      </c>
      <c r="I51" s="16">
        <f>IFERROR(IF(WeightGoal="Increase",G51-H51,H51-G51),"")</f>
        <v>496.30887995848025</v>
      </c>
      <c r="J51" s="16">
        <f t="shared" si="4"/>
        <v>137621.83421010443</v>
      </c>
      <c r="K51" s="17">
        <f>IFERROR(IF(Standard,J51/CalsPerPound,J51/CalsPerPound/2.2),"")</f>
        <v>17.872965481831741</v>
      </c>
      <c r="L51" s="18">
        <f>IFERROR(WeightToLoseGain-K51,"")</f>
        <v>2.1270345181682586</v>
      </c>
      <c r="M51" s="19">
        <f ca="1">IFERROR(IF(B50&lt;&gt;"",L51/(WeightToLoseGain),""),"")</f>
        <v>0.10635172590841294</v>
      </c>
    </row>
    <row r="52" spans="2:13" ht="30" customHeight="1">
      <c r="B52" s="12">
        <f t="shared" ca="1" si="0"/>
        <v>43531</v>
      </c>
      <c r="C52" s="13" t="str">
        <f t="shared" si="3"/>
        <v/>
      </c>
      <c r="D52" s="13">
        <f t="shared" si="1"/>
        <v>35</v>
      </c>
      <c r="E52" s="14">
        <f t="shared" si="2"/>
        <v>90.177666917172559</v>
      </c>
      <c r="F52" s="15">
        <f>IFERROR(RunningBMR,"")</f>
        <v>1980.7840367652641</v>
      </c>
      <c r="G52" s="15">
        <f>IFERROR(IF(K51&gt;0,F51*ActivityFactor+IF(WeightGoal="Maintain",0,IF(WeightGoal="Decrease",-500,IF(WeightGoal="Increase",500))),""),"")</f>
        <v>3267.1807898955217</v>
      </c>
      <c r="H52" s="15">
        <f>IFERROR(F52*(ActivityFactor),"")</f>
        <v>3763.4896698540015</v>
      </c>
      <c r="I52" s="16">
        <f>IFERROR(IF(WeightGoal="Increase",G52-H52,H52-G52),"")</f>
        <v>496.30887995847979</v>
      </c>
      <c r="J52" s="16">
        <f t="shared" si="4"/>
        <v>137125.52533014596</v>
      </c>
      <c r="K52" s="17">
        <f>IFERROR(IF(Standard,J52/CalsPerPound,J52/CalsPerPound/2.2),"")</f>
        <v>17.80850978313584</v>
      </c>
      <c r="L52" s="18">
        <f>IFERROR(WeightToLoseGain-K52,"")</f>
        <v>2.1914902168641603</v>
      </c>
      <c r="M52" s="19">
        <f ca="1">IFERROR(IF(B51&lt;&gt;"",L52/(WeightToLoseGain),""),"")</f>
        <v>0.10957451084320802</v>
      </c>
    </row>
    <row r="53" spans="2:13" ht="30" customHeight="1">
      <c r="B53" s="12">
        <f t="shared" ca="1" si="0"/>
        <v>43532</v>
      </c>
      <c r="C53" s="13">
        <f t="shared" si="3"/>
        <v>6</v>
      </c>
      <c r="D53" s="13">
        <f t="shared" si="1"/>
        <v>36</v>
      </c>
      <c r="E53" s="14">
        <f t="shared" si="2"/>
        <v>90.035864380041559</v>
      </c>
      <c r="F53" s="15">
        <f>IFERROR(RunningBMR,"")</f>
        <v>1978.8413420065692</v>
      </c>
      <c r="G53" s="15">
        <f>IFERROR(IF(K52&gt;0,F52*ActivityFactor+IF(WeightGoal="Maintain",0,IF(WeightGoal="Decrease",-500,IF(WeightGoal="Increase",500))),""),"")</f>
        <v>3263.4896698540015</v>
      </c>
      <c r="H53" s="15">
        <f>IFERROR(F53*(ActivityFactor),"")</f>
        <v>3759.7985498124813</v>
      </c>
      <c r="I53" s="16">
        <f>IFERROR(IF(WeightGoal="Increase",G53-H53,H53-G53),"")</f>
        <v>496.30887995847979</v>
      </c>
      <c r="J53" s="16">
        <f t="shared" si="4"/>
        <v>136629.21645018749</v>
      </c>
      <c r="K53" s="17">
        <f>IFERROR(IF(Standard,J53/CalsPerPound,J53/CalsPerPound/2.2),"")</f>
        <v>17.744054084439934</v>
      </c>
      <c r="L53" s="18">
        <f>IFERROR(WeightToLoseGain-K53,"")</f>
        <v>2.2559459155600656</v>
      </c>
      <c r="M53" s="19">
        <f ca="1">IFERROR(IF(B52&lt;&gt;"",L53/(WeightToLoseGain),""),"")</f>
        <v>0.11279729577800328</v>
      </c>
    </row>
    <row r="54" spans="2:13" ht="30" customHeight="1">
      <c r="B54" s="12">
        <f t="shared" ca="1" si="0"/>
        <v>43533</v>
      </c>
      <c r="C54" s="13" t="str">
        <f t="shared" si="3"/>
        <v/>
      </c>
      <c r="D54" s="13">
        <f t="shared" si="1"/>
        <v>37</v>
      </c>
      <c r="E54" s="14">
        <f t="shared" si="2"/>
        <v>89.89406184291056</v>
      </c>
      <c r="F54" s="15">
        <f>IFERROR(RunningBMR,"")</f>
        <v>1976.8986472478748</v>
      </c>
      <c r="G54" s="15">
        <f>IFERROR(IF(K53&gt;0,F53*ActivityFactor+IF(WeightGoal="Maintain",0,IF(WeightGoal="Decrease",-500,IF(WeightGoal="Increase",500))),""),"")</f>
        <v>3259.7985498124813</v>
      </c>
      <c r="H54" s="15">
        <f>IFERROR(F54*(ActivityFactor),"")</f>
        <v>3756.107429770962</v>
      </c>
      <c r="I54" s="16">
        <f>IFERROR(IF(WeightGoal="Increase",G54-H54,H54-G54),"")</f>
        <v>496.3088799584807</v>
      </c>
      <c r="J54" s="16">
        <f t="shared" si="4"/>
        <v>136132.907570229</v>
      </c>
      <c r="K54" s="17">
        <f>IFERROR(IF(Standard,J54/CalsPerPound,J54/CalsPerPound/2.2),"")</f>
        <v>17.679598385744026</v>
      </c>
      <c r="L54" s="18">
        <f>IFERROR(WeightToLoseGain-K54,"")</f>
        <v>2.3204016142559745</v>
      </c>
      <c r="M54" s="19">
        <f ca="1">IFERROR(IF(B53&lt;&gt;"",L54/(WeightToLoseGain),""),"")</f>
        <v>0.11602008071279872</v>
      </c>
    </row>
    <row r="55" spans="2:13" ht="30" customHeight="1">
      <c r="B55" s="12">
        <f t="shared" ca="1" si="0"/>
        <v>43534</v>
      </c>
      <c r="C55" s="13" t="str">
        <f t="shared" si="3"/>
        <v/>
      </c>
      <c r="D55" s="13">
        <f t="shared" si="1"/>
        <v>38</v>
      </c>
      <c r="E55" s="14">
        <f t="shared" si="2"/>
        <v>89.75225930577956</v>
      </c>
      <c r="F55" s="15">
        <f>IFERROR(RunningBMR,"")</f>
        <v>1974.9559524891804</v>
      </c>
      <c r="G55" s="15">
        <f>IFERROR(IF(K54&gt;0,F54*ActivityFactor+IF(WeightGoal="Maintain",0,IF(WeightGoal="Decrease",-500,IF(WeightGoal="Increase",500))),""),"")</f>
        <v>3256.107429770962</v>
      </c>
      <c r="H55" s="15">
        <f>IFERROR(F55*(ActivityFactor),"")</f>
        <v>3752.4163097294427</v>
      </c>
      <c r="I55" s="16">
        <f>IFERROR(IF(WeightGoal="Increase",G55-H55,H55-G55),"")</f>
        <v>496.3088799584807</v>
      </c>
      <c r="J55" s="16">
        <f t="shared" si="4"/>
        <v>135636.5986902705</v>
      </c>
      <c r="K55" s="17">
        <f>IFERROR(IF(Standard,J55/CalsPerPound,J55/CalsPerPound/2.2),"")</f>
        <v>17.615142687048117</v>
      </c>
      <c r="L55" s="18">
        <f>IFERROR(WeightToLoseGain-K55,"")</f>
        <v>2.3848573129518833</v>
      </c>
      <c r="M55" s="19">
        <f ca="1">IFERROR(IF(B54&lt;&gt;"",L55/(WeightToLoseGain),""),"")</f>
        <v>0.11924286564759416</v>
      </c>
    </row>
    <row r="56" spans="2:13" ht="30" customHeight="1">
      <c r="B56" s="12">
        <f t="shared" ca="1" si="0"/>
        <v>43535</v>
      </c>
      <c r="C56" s="13" t="str">
        <f t="shared" si="3"/>
        <v/>
      </c>
      <c r="D56" s="13">
        <f t="shared" si="1"/>
        <v>39</v>
      </c>
      <c r="E56" s="14">
        <f t="shared" si="2"/>
        <v>89.610456768648561</v>
      </c>
      <c r="F56" s="15">
        <f>IFERROR(RunningBMR,"")</f>
        <v>1973.0132577304851</v>
      </c>
      <c r="G56" s="15">
        <f>IFERROR(IF(K55&gt;0,F55*ActivityFactor+IF(WeightGoal="Maintain",0,IF(WeightGoal="Decrease",-500,IF(WeightGoal="Increase",500))),""),"")</f>
        <v>3252.4163097294427</v>
      </c>
      <c r="H56" s="15">
        <f>IFERROR(F56*(ActivityFactor),"")</f>
        <v>3748.7251896879216</v>
      </c>
      <c r="I56" s="16">
        <f>IFERROR(IF(WeightGoal="Increase",G56-H56,H56-G56),"")</f>
        <v>496.30887995847888</v>
      </c>
      <c r="J56" s="16">
        <f t="shared" si="4"/>
        <v>135140.28981031204</v>
      </c>
      <c r="K56" s="17">
        <f>IFERROR(IF(Standard,J56/CalsPerPound,J56/CalsPerPound/2.2),"")</f>
        <v>17.550686988352211</v>
      </c>
      <c r="L56" s="18">
        <f>IFERROR(WeightToLoseGain-K56,"")</f>
        <v>2.4493130116477886</v>
      </c>
      <c r="M56" s="19">
        <f ca="1">IFERROR(IF(B55&lt;&gt;"",L56/(WeightToLoseGain),""),"")</f>
        <v>0.12246565058238942</v>
      </c>
    </row>
    <row r="57" spans="2:13" ht="30" customHeight="1">
      <c r="B57" s="12">
        <f t="shared" ca="1" si="0"/>
        <v>43536</v>
      </c>
      <c r="C57" s="13" t="str">
        <f t="shared" si="3"/>
        <v/>
      </c>
      <c r="D57" s="13">
        <f t="shared" si="1"/>
        <v>40</v>
      </c>
      <c r="E57" s="14">
        <f t="shared" si="2"/>
        <v>89.468654231517561</v>
      </c>
      <c r="F57" s="15">
        <f>IFERROR(RunningBMR,"")</f>
        <v>1971.0705629717907</v>
      </c>
      <c r="G57" s="15">
        <f>IFERROR(IF(K56&gt;0,F56*ActivityFactor+IF(WeightGoal="Maintain",0,IF(WeightGoal="Decrease",-500,IF(WeightGoal="Increase",500))),""),"")</f>
        <v>3248.7251896879216</v>
      </c>
      <c r="H57" s="15">
        <f>IFERROR(F57*(ActivityFactor),"")</f>
        <v>3745.0340696464023</v>
      </c>
      <c r="I57" s="16">
        <f>IFERROR(IF(WeightGoal="Increase",G57-H57,H57-G57),"")</f>
        <v>496.3088799584807</v>
      </c>
      <c r="J57" s="16">
        <f t="shared" si="4"/>
        <v>134643.98093035354</v>
      </c>
      <c r="K57" s="17">
        <f>IFERROR(IF(Standard,J57/CalsPerPound,J57/CalsPerPound/2.2),"")</f>
        <v>17.486231289656303</v>
      </c>
      <c r="L57" s="18">
        <f>IFERROR(WeightToLoseGain-K57,"")</f>
        <v>2.5137687103436974</v>
      </c>
      <c r="M57" s="19">
        <f ca="1">IFERROR(IF(B56&lt;&gt;"",L57/(WeightToLoseGain),""),"")</f>
        <v>0.12568843551718487</v>
      </c>
    </row>
    <row r="58" spans="2:13" ht="30" customHeight="1">
      <c r="B58" s="12">
        <f t="shared" ca="1" si="0"/>
        <v>43537</v>
      </c>
      <c r="C58" s="13" t="str">
        <f t="shared" si="3"/>
        <v/>
      </c>
      <c r="D58" s="13">
        <f t="shared" si="1"/>
        <v>41</v>
      </c>
      <c r="E58" s="14">
        <f t="shared" si="2"/>
        <v>89.326851694386562</v>
      </c>
      <c r="F58" s="15">
        <f>IFERROR(RunningBMR,"")</f>
        <v>1969.1278682130962</v>
      </c>
      <c r="G58" s="15">
        <f>IFERROR(IF(K57&gt;0,F57*ActivityFactor+IF(WeightGoal="Maintain",0,IF(WeightGoal="Decrease",-500,IF(WeightGoal="Increase",500))),""),"")</f>
        <v>3245.0340696464023</v>
      </c>
      <c r="H58" s="15">
        <f>IFERROR(F58*(ActivityFactor),"")</f>
        <v>3741.3429496048825</v>
      </c>
      <c r="I58" s="16">
        <f>IFERROR(IF(WeightGoal="Increase",G58-H58,H58-G58),"")</f>
        <v>496.30887995848025</v>
      </c>
      <c r="J58" s="16">
        <f t="shared" si="4"/>
        <v>134147.67205039505</v>
      </c>
      <c r="K58" s="17">
        <f>IFERROR(IF(Standard,J58/CalsPerPound,J58/CalsPerPound/2.2),"")</f>
        <v>17.421775590960394</v>
      </c>
      <c r="L58" s="18">
        <f>IFERROR(WeightToLoseGain-K58,"")</f>
        <v>2.5782244090396063</v>
      </c>
      <c r="M58" s="19">
        <f ca="1">IFERROR(IF(B57&lt;&gt;"",L58/(WeightToLoseGain),""),"")</f>
        <v>0.12891122045198031</v>
      </c>
    </row>
    <row r="59" spans="2:13" ht="30" customHeight="1">
      <c r="B59" s="12">
        <f t="shared" ca="1" si="0"/>
        <v>43538</v>
      </c>
      <c r="C59" s="13" t="str">
        <f t="shared" si="3"/>
        <v/>
      </c>
      <c r="D59" s="13">
        <f t="shared" si="1"/>
        <v>42</v>
      </c>
      <c r="E59" s="14">
        <f t="shared" si="2"/>
        <v>89.185049157255563</v>
      </c>
      <c r="F59" s="15">
        <f>IFERROR(RunningBMR,"")</f>
        <v>1967.1851734544014</v>
      </c>
      <c r="G59" s="15">
        <f>IFERROR(IF(K58&gt;0,F58*ActivityFactor+IF(WeightGoal="Maintain",0,IF(WeightGoal="Decrease",-500,IF(WeightGoal="Increase",500))),""),"")</f>
        <v>3241.3429496048825</v>
      </c>
      <c r="H59" s="15">
        <f>IFERROR(F59*(ActivityFactor),"")</f>
        <v>3737.6518295633623</v>
      </c>
      <c r="I59" s="16">
        <f>IFERROR(IF(WeightGoal="Increase",G59-H59,H59-G59),"")</f>
        <v>496.30887995847979</v>
      </c>
      <c r="J59" s="16">
        <f t="shared" si="4"/>
        <v>133651.36317043658</v>
      </c>
      <c r="K59" s="17">
        <f>IFERROR(IF(Standard,J59/CalsPerPound,J59/CalsPerPound/2.2),"")</f>
        <v>17.357319892264488</v>
      </c>
      <c r="L59" s="18">
        <f>IFERROR(WeightToLoseGain-K59,"")</f>
        <v>2.6426801077355115</v>
      </c>
      <c r="M59" s="19">
        <f ca="1">IFERROR(IF(B58&lt;&gt;"",L59/(WeightToLoseGain),""),"")</f>
        <v>0.13213400538677558</v>
      </c>
    </row>
    <row r="60" spans="2:13" ht="30" customHeight="1">
      <c r="B60" s="12">
        <f t="shared" ca="1" si="0"/>
        <v>43539</v>
      </c>
      <c r="C60" s="13">
        <f t="shared" si="3"/>
        <v>7</v>
      </c>
      <c r="D60" s="13">
        <f t="shared" si="1"/>
        <v>43</v>
      </c>
      <c r="E60" s="14">
        <f t="shared" si="2"/>
        <v>89.043246620124563</v>
      </c>
      <c r="F60" s="15">
        <f>IFERROR(RunningBMR,"")</f>
        <v>1965.2424786957065</v>
      </c>
      <c r="G60" s="15">
        <f>IFERROR(IF(K59&gt;0,F59*ActivityFactor+IF(WeightGoal="Maintain",0,IF(WeightGoal="Decrease",-500,IF(WeightGoal="Increase",500))),""),"")</f>
        <v>3237.6518295633623</v>
      </c>
      <c r="H60" s="15">
        <f>IFERROR(F60*(ActivityFactor),"")</f>
        <v>3733.9607095218421</v>
      </c>
      <c r="I60" s="16">
        <f>IFERROR(IF(WeightGoal="Increase",G60-H60,H60-G60),"")</f>
        <v>496.30887995847979</v>
      </c>
      <c r="J60" s="16">
        <f t="shared" si="4"/>
        <v>133155.05429047812</v>
      </c>
      <c r="K60" s="17">
        <f>IFERROR(IF(Standard,J60/CalsPerPound,J60/CalsPerPound/2.2),"")</f>
        <v>17.292864193568583</v>
      </c>
      <c r="L60" s="18">
        <f>IFERROR(WeightToLoseGain-K60,"")</f>
        <v>2.7071358064314168</v>
      </c>
      <c r="M60" s="19">
        <f ca="1">IFERROR(IF(B59&lt;&gt;"",L60/(WeightToLoseGain),""),"")</f>
        <v>0.13535679032157083</v>
      </c>
    </row>
    <row r="61" spans="2:13" ht="30" customHeight="1">
      <c r="B61" s="12">
        <f t="shared" ca="1" si="0"/>
        <v>43540</v>
      </c>
      <c r="C61" s="13" t="str">
        <f t="shared" si="3"/>
        <v/>
      </c>
      <c r="D61" s="13">
        <f t="shared" si="1"/>
        <v>44</v>
      </c>
      <c r="E61" s="14">
        <f t="shared" si="2"/>
        <v>88.901444082993564</v>
      </c>
      <c r="F61" s="15">
        <f>IFERROR(RunningBMR,"")</f>
        <v>1963.2997839370121</v>
      </c>
      <c r="G61" s="15">
        <f>IFERROR(IF(K60&gt;0,F60*ActivityFactor+IF(WeightGoal="Maintain",0,IF(WeightGoal="Decrease",-500,IF(WeightGoal="Increase",500))),""),"")</f>
        <v>3233.9607095218421</v>
      </c>
      <c r="H61" s="15">
        <f>IFERROR(F61*(ActivityFactor),"")</f>
        <v>3730.2695894803228</v>
      </c>
      <c r="I61" s="16">
        <f>IFERROR(IF(WeightGoal="Increase",G61-H61,H61-G61),"")</f>
        <v>496.3088799584807</v>
      </c>
      <c r="J61" s="16">
        <f t="shared" si="4"/>
        <v>132658.74541051962</v>
      </c>
      <c r="K61" s="17">
        <f>IFERROR(IF(Standard,J61/CalsPerPound,J61/CalsPerPound/2.2),"")</f>
        <v>17.228408494872678</v>
      </c>
      <c r="L61" s="18">
        <f>IFERROR(WeightToLoseGain-K61,"")</f>
        <v>2.7715915051273221</v>
      </c>
      <c r="M61" s="19">
        <f ca="1">IFERROR(IF(B60&lt;&gt;"",L61/(WeightToLoseGain),""),"")</f>
        <v>0.13857957525636611</v>
      </c>
    </row>
    <row r="62" spans="2:13" ht="30" customHeight="1">
      <c r="B62" s="12">
        <f t="shared" ca="1" si="0"/>
        <v>43541</v>
      </c>
      <c r="C62" s="13" t="str">
        <f t="shared" si="3"/>
        <v/>
      </c>
      <c r="D62" s="13">
        <f t="shared" si="1"/>
        <v>45</v>
      </c>
      <c r="E62" s="14">
        <f t="shared" si="2"/>
        <v>88.759641545862564</v>
      </c>
      <c r="F62" s="15">
        <f>IFERROR(RunningBMR,"")</f>
        <v>1961.3570891783172</v>
      </c>
      <c r="G62" s="15">
        <f>IFERROR(IF(K61&gt;0,F61*ActivityFactor+IF(WeightGoal="Maintain",0,IF(WeightGoal="Decrease",-500,IF(WeightGoal="Increase",500))),""),"")</f>
        <v>3230.2695894803228</v>
      </c>
      <c r="H62" s="15">
        <f>IFERROR(F62*(ActivityFactor),"")</f>
        <v>3726.5784694388026</v>
      </c>
      <c r="I62" s="16">
        <f>IFERROR(IF(WeightGoal="Increase",G62-H62,H62-G62),"")</f>
        <v>496.30887995847979</v>
      </c>
      <c r="J62" s="16">
        <f t="shared" si="4"/>
        <v>132162.43653056116</v>
      </c>
      <c r="K62" s="17">
        <f>IFERROR(IF(Standard,J62/CalsPerPound,J62/CalsPerPound/2.2),"")</f>
        <v>17.163952796176773</v>
      </c>
      <c r="L62" s="18">
        <f>IFERROR(WeightToLoseGain-K62,"")</f>
        <v>2.8360472038232274</v>
      </c>
      <c r="M62" s="19">
        <f ca="1">IFERROR(IF(B61&lt;&gt;"",L62/(WeightToLoseGain),""),"")</f>
        <v>0.14180236019116138</v>
      </c>
    </row>
    <row r="63" spans="2:13" ht="30" customHeight="1">
      <c r="B63" s="12">
        <f t="shared" ca="1" si="0"/>
        <v>43542</v>
      </c>
      <c r="C63" s="13" t="str">
        <f t="shared" si="3"/>
        <v/>
      </c>
      <c r="D63" s="13">
        <f t="shared" si="1"/>
        <v>46</v>
      </c>
      <c r="E63" s="14">
        <f t="shared" si="2"/>
        <v>88.617839008731565</v>
      </c>
      <c r="F63" s="15">
        <f>IFERROR(RunningBMR,"")</f>
        <v>1959.4143944196223</v>
      </c>
      <c r="G63" s="15">
        <f>IFERROR(IF(K62&gt;0,F62*ActivityFactor+IF(WeightGoal="Maintain",0,IF(WeightGoal="Decrease",-500,IF(WeightGoal="Increase",500))),""),"")</f>
        <v>3226.5784694388026</v>
      </c>
      <c r="H63" s="15">
        <f>IFERROR(F63*(ActivityFactor),"")</f>
        <v>3722.8873493972824</v>
      </c>
      <c r="I63" s="16">
        <f>IFERROR(IF(WeightGoal="Increase",G63-H63,H63-G63),"")</f>
        <v>496.30887995847979</v>
      </c>
      <c r="J63" s="16">
        <f t="shared" si="4"/>
        <v>131666.12765060269</v>
      </c>
      <c r="K63" s="17">
        <f>IFERROR(IF(Standard,J63/CalsPerPound,J63/CalsPerPound/2.2),"")</f>
        <v>17.099497097480867</v>
      </c>
      <c r="L63" s="18">
        <f>IFERROR(WeightToLoseGain-K63,"")</f>
        <v>2.9005029025191327</v>
      </c>
      <c r="M63" s="19">
        <f ca="1">IFERROR(IF(B62&lt;&gt;"",L63/(WeightToLoseGain),""),"")</f>
        <v>0.14502514512595663</v>
      </c>
    </row>
    <row r="64" spans="2:13" ht="30" customHeight="1">
      <c r="B64" s="12">
        <f t="shared" ca="1" si="0"/>
        <v>43543</v>
      </c>
      <c r="C64" s="13" t="str">
        <f t="shared" si="3"/>
        <v/>
      </c>
      <c r="D64" s="13">
        <f t="shared" si="1"/>
        <v>47</v>
      </c>
      <c r="E64" s="14">
        <f t="shared" si="2"/>
        <v>88.476036471600565</v>
      </c>
      <c r="F64" s="15">
        <f>IFERROR(RunningBMR,"")</f>
        <v>1957.4716996609279</v>
      </c>
      <c r="G64" s="15">
        <f>IFERROR(IF(K63&gt;0,F63*ActivityFactor+IF(WeightGoal="Maintain",0,IF(WeightGoal="Decrease",-500,IF(WeightGoal="Increase",500))),""),"")</f>
        <v>3222.8873493972824</v>
      </c>
      <c r="H64" s="15">
        <f>IFERROR(F64*(ActivityFactor),"")</f>
        <v>3719.1962293557631</v>
      </c>
      <c r="I64" s="16">
        <f>IFERROR(IF(WeightGoal="Increase",G64-H64,H64-G64),"")</f>
        <v>496.3088799584807</v>
      </c>
      <c r="J64" s="16">
        <f t="shared" si="4"/>
        <v>131169.8187706442</v>
      </c>
      <c r="K64" s="17">
        <f>IFERROR(IF(Standard,J64/CalsPerPound,J64/CalsPerPound/2.2),"")</f>
        <v>17.035041398784958</v>
      </c>
      <c r="L64" s="18">
        <f>IFERROR(WeightToLoseGain-K64,"")</f>
        <v>2.9649586012150415</v>
      </c>
      <c r="M64" s="19">
        <f ca="1">IFERROR(IF(B63&lt;&gt;"",L64/(WeightToLoseGain),""),"")</f>
        <v>0.14824793006075207</v>
      </c>
    </row>
    <row r="65" spans="2:13" ht="30" customHeight="1">
      <c r="B65" s="12">
        <f t="shared" ca="1" si="0"/>
        <v>43544</v>
      </c>
      <c r="C65" s="13" t="str">
        <f t="shared" si="3"/>
        <v/>
      </c>
      <c r="D65" s="13">
        <f t="shared" si="1"/>
        <v>48</v>
      </c>
      <c r="E65" s="14">
        <f t="shared" si="2"/>
        <v>88.334233934469566</v>
      </c>
      <c r="F65" s="15">
        <f>IFERROR(RunningBMR,"")</f>
        <v>1955.5290049022331</v>
      </c>
      <c r="G65" s="15">
        <f>IFERROR(IF(K64&gt;0,F64*ActivityFactor+IF(WeightGoal="Maintain",0,IF(WeightGoal="Decrease",-500,IF(WeightGoal="Increase",500))),""),"")</f>
        <v>3219.1962293557631</v>
      </c>
      <c r="H65" s="15">
        <f>IFERROR(F65*(ActivityFactor),"")</f>
        <v>3715.5051093142424</v>
      </c>
      <c r="I65" s="16">
        <f>IFERROR(IF(WeightGoal="Increase",G65-H65,H65-G65),"")</f>
        <v>496.30887995847934</v>
      </c>
      <c r="J65" s="16">
        <f t="shared" si="4"/>
        <v>130673.50989068572</v>
      </c>
      <c r="K65" s="17">
        <f>IFERROR(IF(Standard,J65/CalsPerPound,J65/CalsPerPound/2.2),"")</f>
        <v>16.970585700089053</v>
      </c>
      <c r="L65" s="18">
        <f>IFERROR(WeightToLoseGain-K65,"")</f>
        <v>3.0294142999109468</v>
      </c>
      <c r="M65" s="19">
        <f ca="1">IFERROR(IF(B64&lt;&gt;"",L65/(WeightToLoseGain),""),"")</f>
        <v>0.15147071499554735</v>
      </c>
    </row>
    <row r="66" spans="2:13" ht="30" customHeight="1">
      <c r="B66" s="12">
        <f t="shared" ca="1" si="0"/>
        <v>43545</v>
      </c>
      <c r="C66" s="13" t="str">
        <f t="shared" si="3"/>
        <v/>
      </c>
      <c r="D66" s="13">
        <f t="shared" si="1"/>
        <v>49</v>
      </c>
      <c r="E66" s="14">
        <f t="shared" si="2"/>
        <v>88.192431397338567</v>
      </c>
      <c r="F66" s="15">
        <f>IFERROR(RunningBMR,"")</f>
        <v>1953.5863101435382</v>
      </c>
      <c r="G66" s="15">
        <f>IFERROR(IF(K65&gt;0,F65*ActivityFactor+IF(WeightGoal="Maintain",0,IF(WeightGoal="Decrease",-500,IF(WeightGoal="Increase",500))),""),"")</f>
        <v>3215.5051093142424</v>
      </c>
      <c r="H66" s="15">
        <f>IFERROR(F66*(ActivityFactor),"")</f>
        <v>3711.8139892727222</v>
      </c>
      <c r="I66" s="16">
        <f>IFERROR(IF(WeightGoal="Increase",G66-H66,H66-G66),"")</f>
        <v>496.30887995847979</v>
      </c>
      <c r="J66" s="16">
        <f t="shared" si="4"/>
        <v>130177.20101072724</v>
      </c>
      <c r="K66" s="17">
        <f>IFERROR(IF(Standard,J66/CalsPerPound,J66/CalsPerPound/2.2),"")</f>
        <v>16.906130001393148</v>
      </c>
      <c r="L66" s="18">
        <f>IFERROR(WeightToLoseGain-K66,"")</f>
        <v>3.0938699986068521</v>
      </c>
      <c r="M66" s="19">
        <f ca="1">IFERROR(IF(B65&lt;&gt;"",L66/(WeightToLoseGain),""),"")</f>
        <v>0.15469349993034259</v>
      </c>
    </row>
    <row r="67" spans="2:13" ht="30" customHeight="1">
      <c r="B67" s="12">
        <f t="shared" ca="1" si="0"/>
        <v>43546</v>
      </c>
      <c r="C67" s="13">
        <f t="shared" si="3"/>
        <v>8</v>
      </c>
      <c r="D67" s="13">
        <f t="shared" si="1"/>
        <v>50</v>
      </c>
      <c r="E67" s="14">
        <f t="shared" si="2"/>
        <v>88.050628860207567</v>
      </c>
      <c r="F67" s="15">
        <f>IFERROR(RunningBMR,"")</f>
        <v>1951.6436153848438</v>
      </c>
      <c r="G67" s="15">
        <f>IFERROR(IF(K66&gt;0,F66*ActivityFactor+IF(WeightGoal="Maintain",0,IF(WeightGoal="Decrease",-500,IF(WeightGoal="Increase",500))),""),"")</f>
        <v>3211.8139892727222</v>
      </c>
      <c r="H67" s="15">
        <f>IFERROR(F67*(ActivityFactor),"")</f>
        <v>3708.1228692312029</v>
      </c>
      <c r="I67" s="16">
        <f>IFERROR(IF(WeightGoal="Increase",G67-H67,H67-G67),"")</f>
        <v>496.3088799584807</v>
      </c>
      <c r="J67" s="16">
        <f t="shared" si="4"/>
        <v>129680.89213076876</v>
      </c>
      <c r="K67" s="17">
        <f>IFERROR(IF(Standard,J67/CalsPerPound,J67/CalsPerPound/2.2),"")</f>
        <v>16.841674302697243</v>
      </c>
      <c r="L67" s="18">
        <f>IFERROR(WeightToLoseGain-K67,"")</f>
        <v>3.1583256973027574</v>
      </c>
      <c r="M67" s="19">
        <f ca="1">IFERROR(IF(B66&lt;&gt;"",L67/(WeightToLoseGain),""),"")</f>
        <v>0.15791628486513787</v>
      </c>
    </row>
    <row r="68" spans="2:13" ht="30" customHeight="1">
      <c r="B68" s="12">
        <f t="shared" ca="1" si="0"/>
        <v>43547</v>
      </c>
      <c r="C68" s="13" t="str">
        <f t="shared" si="3"/>
        <v/>
      </c>
      <c r="D68" s="13">
        <f t="shared" si="1"/>
        <v>51</v>
      </c>
      <c r="E68" s="14">
        <f t="shared" si="2"/>
        <v>87.908826323076568</v>
      </c>
      <c r="F68" s="15">
        <f>IFERROR(RunningBMR,"")</f>
        <v>1949.7009206261494</v>
      </c>
      <c r="G68" s="15">
        <f>IFERROR(IF(K67&gt;0,F67*ActivityFactor+IF(WeightGoal="Maintain",0,IF(WeightGoal="Decrease",-500,IF(WeightGoal="Increase",500))),""),"")</f>
        <v>3208.1228692312029</v>
      </c>
      <c r="H68" s="15">
        <f>IFERROR(F68*(ActivityFactor),"")</f>
        <v>3704.4317491896836</v>
      </c>
      <c r="I68" s="16">
        <f>IFERROR(IF(WeightGoal="Increase",G68-H68,H68-G68),"")</f>
        <v>496.3088799584807</v>
      </c>
      <c r="J68" s="16">
        <f t="shared" si="4"/>
        <v>129184.58325081028</v>
      </c>
      <c r="K68" s="17">
        <f>IFERROR(IF(Standard,J68/CalsPerPound,J68/CalsPerPound/2.2),"")</f>
        <v>16.777218604001334</v>
      </c>
      <c r="L68" s="18">
        <f>IFERROR(WeightToLoseGain-K68,"")</f>
        <v>3.2227813959986662</v>
      </c>
      <c r="M68" s="19">
        <f ca="1">IFERROR(IF(B67&lt;&gt;"",L68/(WeightToLoseGain),""),"")</f>
        <v>0.16113906979993331</v>
      </c>
    </row>
    <row r="69" spans="2:13" ht="30" customHeight="1">
      <c r="B69" s="12">
        <f t="shared" ca="1" si="0"/>
        <v>43548</v>
      </c>
      <c r="C69" s="13" t="str">
        <f t="shared" si="3"/>
        <v/>
      </c>
      <c r="D69" s="13">
        <f t="shared" si="1"/>
        <v>52</v>
      </c>
      <c r="E69" s="14">
        <f t="shared" si="2"/>
        <v>87.767023785945568</v>
      </c>
      <c r="F69" s="15">
        <f>IFERROR(RunningBMR,"")</f>
        <v>1947.758225867454</v>
      </c>
      <c r="G69" s="15">
        <f>IFERROR(IF(K68&gt;0,F68*ActivityFactor+IF(WeightGoal="Maintain",0,IF(WeightGoal="Decrease",-500,IF(WeightGoal="Increase",500))),""),"")</f>
        <v>3204.4317491896836</v>
      </c>
      <c r="H69" s="15">
        <f>IFERROR(F69*(ActivityFactor),"")</f>
        <v>3700.7406291481625</v>
      </c>
      <c r="I69" s="16">
        <f>IFERROR(IF(WeightGoal="Increase",G69-H69,H69-G69),"")</f>
        <v>496.30887995847888</v>
      </c>
      <c r="J69" s="16">
        <f t="shared" si="4"/>
        <v>128688.2743708518</v>
      </c>
      <c r="K69" s="17">
        <f>IFERROR(IF(Standard,J69/CalsPerPound,J69/CalsPerPound/2.2),"")</f>
        <v>16.712762905305429</v>
      </c>
      <c r="L69" s="18">
        <f>IFERROR(WeightToLoseGain-K69,"")</f>
        <v>3.2872370946945715</v>
      </c>
      <c r="M69" s="19">
        <f ca="1">IFERROR(IF(B68&lt;&gt;"",L69/(WeightToLoseGain),""),"")</f>
        <v>0.16436185473472859</v>
      </c>
    </row>
    <row r="70" spans="2:13" ht="30" customHeight="1">
      <c r="B70" s="12">
        <f t="shared" ca="1" si="0"/>
        <v>43549</v>
      </c>
      <c r="C70" s="13" t="str">
        <f t="shared" si="3"/>
        <v/>
      </c>
      <c r="D70" s="13">
        <f t="shared" si="1"/>
        <v>53</v>
      </c>
      <c r="E70" s="14">
        <f t="shared" si="2"/>
        <v>87.625221248814569</v>
      </c>
      <c r="F70" s="15">
        <f>IFERROR(RunningBMR,"")</f>
        <v>1945.8155311087596</v>
      </c>
      <c r="G70" s="15">
        <f>IFERROR(IF(K69&gt;0,F69*ActivityFactor+IF(WeightGoal="Maintain",0,IF(WeightGoal="Decrease",-500,IF(WeightGoal="Increase",500))),""),"")</f>
        <v>3200.7406291481625</v>
      </c>
      <c r="H70" s="15">
        <f>IFERROR(F70*(ActivityFactor),"")</f>
        <v>3697.0495091066432</v>
      </c>
      <c r="I70" s="16">
        <f>IFERROR(IF(WeightGoal="Increase",G70-H70,H70-G70),"")</f>
        <v>496.3088799584807</v>
      </c>
      <c r="J70" s="16">
        <f t="shared" si="4"/>
        <v>128191.96549089332</v>
      </c>
      <c r="K70" s="17">
        <f>IFERROR(IF(Standard,J70/CalsPerPound,J70/CalsPerPound/2.2),"")</f>
        <v>16.64830720660952</v>
      </c>
      <c r="L70" s="18">
        <f>IFERROR(WeightToLoseGain-K70,"")</f>
        <v>3.3516927933904803</v>
      </c>
      <c r="M70" s="19">
        <f ca="1">IFERROR(IF(B69&lt;&gt;"",L70/(WeightToLoseGain),""),"")</f>
        <v>0.16758463966952403</v>
      </c>
    </row>
    <row r="71" spans="2:13" ht="30" customHeight="1">
      <c r="B71" s="12">
        <f t="shared" ca="1" si="0"/>
        <v>43550</v>
      </c>
      <c r="C71" s="13" t="str">
        <f t="shared" si="3"/>
        <v/>
      </c>
      <c r="D71" s="13">
        <f t="shared" si="1"/>
        <v>54</v>
      </c>
      <c r="E71" s="14">
        <f t="shared" si="2"/>
        <v>87.483418711683569</v>
      </c>
      <c r="F71" s="15">
        <f>IFERROR(RunningBMR,"")</f>
        <v>1943.8728363500652</v>
      </c>
      <c r="G71" s="15">
        <f>IFERROR(IF(K70&gt;0,F70*ActivityFactor+IF(WeightGoal="Maintain",0,IF(WeightGoal="Decrease",-500,IF(WeightGoal="Increase",500))),""),"")</f>
        <v>3197.0495091066432</v>
      </c>
      <c r="H71" s="15">
        <f>IFERROR(F71*(ActivityFactor),"")</f>
        <v>3693.3583890651239</v>
      </c>
      <c r="I71" s="16">
        <f>IFERROR(IF(WeightGoal="Increase",G71-H71,H71-G71),"")</f>
        <v>496.3088799584807</v>
      </c>
      <c r="J71" s="16">
        <f t="shared" si="4"/>
        <v>127695.65661093484</v>
      </c>
      <c r="K71" s="17">
        <f>IFERROR(IF(Standard,J71/CalsPerPound,J71/CalsPerPound/2.2),"")</f>
        <v>16.583851507913611</v>
      </c>
      <c r="L71" s="18">
        <f>IFERROR(WeightToLoseGain-K71,"")</f>
        <v>3.4161484920863892</v>
      </c>
      <c r="M71" s="19">
        <f ca="1">IFERROR(IF(B70&lt;&gt;"",L71/(WeightToLoseGain),""),"")</f>
        <v>0.17080742460431947</v>
      </c>
    </row>
    <row r="72" spans="2:13" ht="30" customHeight="1">
      <c r="B72" s="12">
        <f t="shared" ca="1" si="0"/>
        <v>43551</v>
      </c>
      <c r="C72" s="13" t="str">
        <f t="shared" si="3"/>
        <v/>
      </c>
      <c r="D72" s="13">
        <f t="shared" si="1"/>
        <v>55</v>
      </c>
      <c r="E72" s="14">
        <f t="shared" si="2"/>
        <v>87.34161617455257</v>
      </c>
      <c r="F72" s="15">
        <f>IFERROR(RunningBMR,"")</f>
        <v>1941.9301415913703</v>
      </c>
      <c r="G72" s="15">
        <f>IFERROR(IF(K71&gt;0,F71*ActivityFactor+IF(WeightGoal="Maintain",0,IF(WeightGoal="Decrease",-500,IF(WeightGoal="Increase",500))),""),"")</f>
        <v>3193.3583890651239</v>
      </c>
      <c r="H72" s="15">
        <f>IFERROR(F72*(ActivityFactor),"")</f>
        <v>3689.6672690236032</v>
      </c>
      <c r="I72" s="16">
        <f>IFERROR(IF(WeightGoal="Increase",G72-H72,H72-G72),"")</f>
        <v>496.30887995847934</v>
      </c>
      <c r="J72" s="16">
        <f t="shared" si="4"/>
        <v>127199.34773097635</v>
      </c>
      <c r="K72" s="17">
        <f>IFERROR(IF(Standard,J72/CalsPerPound,J72/CalsPerPound/2.2),"")</f>
        <v>16.519395809217706</v>
      </c>
      <c r="L72" s="18">
        <f>IFERROR(WeightToLoseGain-K72,"")</f>
        <v>3.4806041907822944</v>
      </c>
      <c r="M72" s="19">
        <f ca="1">IFERROR(IF(B71&lt;&gt;"",L72/(WeightToLoseGain),""),"")</f>
        <v>0.17403020953911472</v>
      </c>
    </row>
    <row r="73" spans="2:13" ht="30" customHeight="1">
      <c r="B73" s="12">
        <f t="shared" ca="1" si="0"/>
        <v>43552</v>
      </c>
      <c r="C73" s="13" t="str">
        <f t="shared" si="3"/>
        <v/>
      </c>
      <c r="D73" s="13">
        <f t="shared" si="1"/>
        <v>56</v>
      </c>
      <c r="E73" s="14">
        <f t="shared" si="2"/>
        <v>87.19981363742157</v>
      </c>
      <c r="F73" s="15">
        <f>IFERROR(RunningBMR,"")</f>
        <v>1939.9874468326755</v>
      </c>
      <c r="G73" s="15">
        <f>IFERROR(IF(K72&gt;0,F72*ActivityFactor+IF(WeightGoal="Maintain",0,IF(WeightGoal="Decrease",-500,IF(WeightGoal="Increase",500))),""),"")</f>
        <v>3189.6672690236032</v>
      </c>
      <c r="H73" s="15">
        <f>IFERROR(F73*(ActivityFactor),"")</f>
        <v>3685.976148982083</v>
      </c>
      <c r="I73" s="16">
        <f>IFERROR(IF(WeightGoal="Increase",G73-H73,H73-G73),"")</f>
        <v>496.30887995847979</v>
      </c>
      <c r="J73" s="16">
        <f t="shared" si="4"/>
        <v>126703.03885101787</v>
      </c>
      <c r="K73" s="17">
        <f>IFERROR(IF(Standard,J73/CalsPerPound,J73/CalsPerPound/2.2),"")</f>
        <v>16.4549401105218</v>
      </c>
      <c r="L73" s="18">
        <f>IFERROR(WeightToLoseGain-K73,"")</f>
        <v>3.5450598894781997</v>
      </c>
      <c r="M73" s="19">
        <f ca="1">IFERROR(IF(B72&lt;&gt;"",L73/(WeightToLoseGain),""),"")</f>
        <v>0.17725299447390999</v>
      </c>
    </row>
    <row r="74" spans="2:13" ht="30" customHeight="1">
      <c r="B74" s="12">
        <f t="shared" ca="1" si="0"/>
        <v>43553</v>
      </c>
      <c r="C74" s="13">
        <f t="shared" si="3"/>
        <v>9</v>
      </c>
      <c r="D74" s="13">
        <f t="shared" si="1"/>
        <v>57</v>
      </c>
      <c r="E74" s="14">
        <f t="shared" si="2"/>
        <v>87.058011100290571</v>
      </c>
      <c r="F74" s="15">
        <f>IFERROR(RunningBMR,"")</f>
        <v>1938.044752073981</v>
      </c>
      <c r="G74" s="15">
        <f>IFERROR(IF(K73&gt;0,F73*ActivityFactor+IF(WeightGoal="Maintain",0,IF(WeightGoal="Decrease",-500,IF(WeightGoal="Increase",500))),""),"")</f>
        <v>3185.976148982083</v>
      </c>
      <c r="H74" s="15">
        <f>IFERROR(F74*(ActivityFactor),"")</f>
        <v>3682.2850289405637</v>
      </c>
      <c r="I74" s="16">
        <f>IFERROR(IF(WeightGoal="Increase",G74-H74,H74-G74),"")</f>
        <v>496.3088799584807</v>
      </c>
      <c r="J74" s="16">
        <f t="shared" si="4"/>
        <v>126206.72997105939</v>
      </c>
      <c r="K74" s="17">
        <f>IFERROR(IF(Standard,J74/CalsPerPound,J74/CalsPerPound/2.2),"")</f>
        <v>16.390484411825895</v>
      </c>
      <c r="L74" s="18">
        <f>IFERROR(WeightToLoseGain-K74,"")</f>
        <v>3.609515588174105</v>
      </c>
      <c r="M74" s="19">
        <f ca="1">IFERROR(IF(B73&lt;&gt;"",L74/(WeightToLoseGain),""),"")</f>
        <v>0.18047577940870524</v>
      </c>
    </row>
    <row r="75" spans="2:13" ht="30" customHeight="1">
      <c r="B75" s="12">
        <f t="shared" ca="1" si="0"/>
        <v>43554</v>
      </c>
      <c r="C75" s="13" t="str">
        <f t="shared" si="3"/>
        <v/>
      </c>
      <c r="D75" s="13">
        <f t="shared" si="1"/>
        <v>58</v>
      </c>
      <c r="E75" s="14">
        <f t="shared" si="2"/>
        <v>86.916208563159572</v>
      </c>
      <c r="F75" s="15">
        <f>IFERROR(RunningBMR,"")</f>
        <v>1936.1020573152862</v>
      </c>
      <c r="G75" s="15">
        <f>IFERROR(IF(K74&gt;0,F74*ActivityFactor+IF(WeightGoal="Maintain",0,IF(WeightGoal="Decrease",-500,IF(WeightGoal="Increase",500))),""),"")</f>
        <v>3182.2850289405637</v>
      </c>
      <c r="H75" s="15">
        <f>IFERROR(F75*(ActivityFactor),"")</f>
        <v>3678.5939088990435</v>
      </c>
      <c r="I75" s="16">
        <f>IFERROR(IF(WeightGoal="Increase",G75-H75,H75-G75),"")</f>
        <v>496.30887995847979</v>
      </c>
      <c r="J75" s="16">
        <f t="shared" si="4"/>
        <v>125710.42109110091</v>
      </c>
      <c r="K75" s="17">
        <f>IFERROR(IF(Standard,J75/CalsPerPound,J75/CalsPerPound/2.2),"")</f>
        <v>16.326028713129986</v>
      </c>
      <c r="L75" s="18">
        <f>IFERROR(WeightToLoseGain-K75,"")</f>
        <v>3.6739712868700138</v>
      </c>
      <c r="M75" s="19">
        <f ca="1">IFERROR(IF(B74&lt;&gt;"",L75/(WeightToLoseGain),""),"")</f>
        <v>0.18369856434350068</v>
      </c>
    </row>
    <row r="76" spans="2:13" ht="30" customHeight="1">
      <c r="B76" s="12">
        <f t="shared" ca="1" si="0"/>
        <v>43555</v>
      </c>
      <c r="C76" s="13" t="str">
        <f t="shared" si="3"/>
        <v/>
      </c>
      <c r="D76" s="13">
        <f t="shared" si="1"/>
        <v>59</v>
      </c>
      <c r="E76" s="14">
        <f t="shared" si="2"/>
        <v>86.774406026028572</v>
      </c>
      <c r="F76" s="15">
        <f>IFERROR(RunningBMR,"")</f>
        <v>1934.1593625565913</v>
      </c>
      <c r="G76" s="15">
        <f>IFERROR(IF(K75&gt;0,F75*ActivityFactor+IF(WeightGoal="Maintain",0,IF(WeightGoal="Decrease",-500,IF(WeightGoal="Increase",500))),""),"")</f>
        <v>3178.5939088990435</v>
      </c>
      <c r="H76" s="15">
        <f>IFERROR(F76*(ActivityFactor),"")</f>
        <v>3674.9027888575233</v>
      </c>
      <c r="I76" s="16">
        <f>IFERROR(IF(WeightGoal="Increase",G76-H76,H76-G76),"")</f>
        <v>496.30887995847979</v>
      </c>
      <c r="J76" s="16">
        <f t="shared" si="4"/>
        <v>125214.11221114243</v>
      </c>
      <c r="K76" s="17">
        <f>IFERROR(IF(Standard,J76/CalsPerPound,J76/CalsPerPound/2.2),"")</f>
        <v>16.261573014434081</v>
      </c>
      <c r="L76" s="18">
        <f>IFERROR(WeightToLoseGain-K76,"")</f>
        <v>3.7384269855659191</v>
      </c>
      <c r="M76" s="19">
        <f ca="1">IFERROR(IF(B75&lt;&gt;"",L76/(WeightToLoseGain),""),"")</f>
        <v>0.18692134927829596</v>
      </c>
    </row>
    <row r="77" spans="2:13" ht="30" customHeight="1">
      <c r="B77" s="12">
        <f t="shared" ca="1" si="0"/>
        <v>43556</v>
      </c>
      <c r="C77" s="13" t="str">
        <f t="shared" si="3"/>
        <v/>
      </c>
      <c r="D77" s="13">
        <f t="shared" si="1"/>
        <v>60</v>
      </c>
      <c r="E77" s="14">
        <f t="shared" si="2"/>
        <v>86.632603488897573</v>
      </c>
      <c r="F77" s="15">
        <f>IFERROR(RunningBMR,"")</f>
        <v>1932.2166677978969</v>
      </c>
      <c r="G77" s="15">
        <f>IFERROR(IF(K76&gt;0,F76*ActivityFactor+IF(WeightGoal="Maintain",0,IF(WeightGoal="Decrease",-500,IF(WeightGoal="Increase",500))),""),"")</f>
        <v>3174.9027888575233</v>
      </c>
      <c r="H77" s="15">
        <f>IFERROR(F77*(ActivityFactor),"")</f>
        <v>3671.211668816004</v>
      </c>
      <c r="I77" s="16">
        <f>IFERROR(IF(WeightGoal="Increase",G77-H77,H77-G77),"")</f>
        <v>496.3088799584807</v>
      </c>
      <c r="J77" s="16">
        <f t="shared" si="4"/>
        <v>124717.80333118395</v>
      </c>
      <c r="K77" s="17">
        <f>IFERROR(IF(Standard,J77/CalsPerPound,J77/CalsPerPound/2.2),"")</f>
        <v>16.197117315738176</v>
      </c>
      <c r="L77" s="18">
        <f>IFERROR(WeightToLoseGain-K77,"")</f>
        <v>3.8028826842618244</v>
      </c>
      <c r="M77" s="19">
        <f ca="1">IFERROR(IF(B76&lt;&gt;"",L77/(WeightToLoseGain),""),"")</f>
        <v>0.19014413421309123</v>
      </c>
    </row>
    <row r="78" spans="2:13" ht="30" customHeight="1">
      <c r="B78" s="12">
        <f t="shared" ca="1" si="0"/>
        <v>43557</v>
      </c>
      <c r="C78" s="13" t="str">
        <f t="shared" si="3"/>
        <v/>
      </c>
      <c r="D78" s="13">
        <f t="shared" si="1"/>
        <v>61</v>
      </c>
      <c r="E78" s="14">
        <f t="shared" si="2"/>
        <v>86.490800951766573</v>
      </c>
      <c r="F78" s="15">
        <f>IFERROR(RunningBMR,"")</f>
        <v>1930.273973039202</v>
      </c>
      <c r="G78" s="15">
        <f>IFERROR(IF(K77&gt;0,F77*ActivityFactor+IF(WeightGoal="Maintain",0,IF(WeightGoal="Decrease",-500,IF(WeightGoal="Increase",500))),""),"")</f>
        <v>3171.211668816004</v>
      </c>
      <c r="H78" s="15">
        <f>IFERROR(F78*(ActivityFactor),"")</f>
        <v>3667.5205487744838</v>
      </c>
      <c r="I78" s="16">
        <f>IFERROR(IF(WeightGoal="Increase",G78-H78,H78-G78),"")</f>
        <v>496.30887995847979</v>
      </c>
      <c r="J78" s="16">
        <f t="shared" si="4"/>
        <v>124221.49445122547</v>
      </c>
      <c r="K78" s="17">
        <f>IFERROR(IF(Standard,J78/CalsPerPound,J78/CalsPerPound/2.2),"")</f>
        <v>16.132661617042267</v>
      </c>
      <c r="L78" s="18">
        <f>IFERROR(WeightToLoseGain-K78,"")</f>
        <v>3.8673383829577332</v>
      </c>
      <c r="M78" s="19">
        <f ca="1">IFERROR(IF(B77&lt;&gt;"",L78/(WeightToLoseGain),""),"")</f>
        <v>0.19336691914788667</v>
      </c>
    </row>
    <row r="79" spans="2:13" ht="30" customHeight="1">
      <c r="B79" s="12">
        <f t="shared" ca="1" si="0"/>
        <v>43558</v>
      </c>
      <c r="C79" s="13" t="str">
        <f t="shared" si="3"/>
        <v/>
      </c>
      <c r="D79" s="13">
        <f t="shared" si="1"/>
        <v>62</v>
      </c>
      <c r="E79" s="14">
        <f t="shared" si="2"/>
        <v>86.348998414635574</v>
      </c>
      <c r="F79" s="15">
        <f>IFERROR(RunningBMR,"")</f>
        <v>1928.3312782805071</v>
      </c>
      <c r="G79" s="15">
        <f>IFERROR(IF(K78&gt;0,F78*ActivityFactor+IF(WeightGoal="Maintain",0,IF(WeightGoal="Decrease",-500,IF(WeightGoal="Increase",500))),""),"")</f>
        <v>3167.5205487744838</v>
      </c>
      <c r="H79" s="15">
        <f>IFERROR(F79*(ActivityFactor),"")</f>
        <v>3663.8294287329636</v>
      </c>
      <c r="I79" s="16">
        <f>IFERROR(IF(WeightGoal="Increase",G79-H79,H79-G79),"")</f>
        <v>496.30887995847979</v>
      </c>
      <c r="J79" s="16">
        <f t="shared" si="4"/>
        <v>123725.18557126699</v>
      </c>
      <c r="K79" s="17">
        <f>IFERROR(IF(Standard,J79/CalsPerPound,J79/CalsPerPound/2.2),"")</f>
        <v>16.068205918346361</v>
      </c>
      <c r="L79" s="18">
        <f>IFERROR(WeightToLoseGain-K79,"")</f>
        <v>3.9317940816536385</v>
      </c>
      <c r="M79" s="19">
        <f ca="1">IFERROR(IF(B78&lt;&gt;"",L79/(WeightToLoseGain),""),"")</f>
        <v>0.19658970408268192</v>
      </c>
    </row>
    <row r="80" spans="2:13" ht="30" customHeight="1">
      <c r="B80" s="12">
        <f t="shared" ca="1" si="0"/>
        <v>43559</v>
      </c>
      <c r="C80" s="13" t="str">
        <f t="shared" si="3"/>
        <v/>
      </c>
      <c r="D80" s="13">
        <f t="shared" si="1"/>
        <v>63</v>
      </c>
      <c r="E80" s="14">
        <f t="shared" si="2"/>
        <v>86.207195877504574</v>
      </c>
      <c r="F80" s="15">
        <f>IFERROR(RunningBMR,"")</f>
        <v>1926.3885835218127</v>
      </c>
      <c r="G80" s="15">
        <f>IFERROR(IF(K79&gt;0,F79*ActivityFactor+IF(WeightGoal="Maintain",0,IF(WeightGoal="Decrease",-500,IF(WeightGoal="Increase",500))),""),"")</f>
        <v>3163.8294287329636</v>
      </c>
      <c r="H80" s="15">
        <f>IFERROR(F80*(ActivityFactor),"")</f>
        <v>3660.1383086914439</v>
      </c>
      <c r="I80" s="16">
        <f>IFERROR(IF(WeightGoal="Increase",G80-H80,H80-G80),"")</f>
        <v>496.30887995848025</v>
      </c>
      <c r="J80" s="16">
        <f t="shared" si="4"/>
        <v>123228.87669130851</v>
      </c>
      <c r="K80" s="17">
        <f>IFERROR(IF(Standard,J80/CalsPerPound,J80/CalsPerPound/2.2),"")</f>
        <v>16.003750219650456</v>
      </c>
      <c r="L80" s="18">
        <f>IFERROR(WeightToLoseGain-K80,"")</f>
        <v>3.9962497803495438</v>
      </c>
      <c r="M80" s="19">
        <f ca="1">IFERROR(IF(B79&lt;&gt;"",L80/(WeightToLoseGain),""),"")</f>
        <v>0.1998124890174772</v>
      </c>
    </row>
    <row r="81" spans="2:13" ht="30" customHeight="1">
      <c r="B81" s="12">
        <f t="shared" ca="1" si="0"/>
        <v>43560</v>
      </c>
      <c r="C81" s="13">
        <f t="shared" si="3"/>
        <v>10</v>
      </c>
      <c r="D81" s="13">
        <f t="shared" si="1"/>
        <v>64</v>
      </c>
      <c r="E81" s="14">
        <f t="shared" si="2"/>
        <v>86.065393340373575</v>
      </c>
      <c r="F81" s="15">
        <f>IFERROR(RunningBMR,"")</f>
        <v>1924.4458887631183</v>
      </c>
      <c r="G81" s="15">
        <f>IFERROR(IF(K80&gt;0,F80*ActivityFactor+IF(WeightGoal="Maintain",0,IF(WeightGoal="Decrease",-500,IF(WeightGoal="Increase",500))),""),"")</f>
        <v>3160.1383086914439</v>
      </c>
      <c r="H81" s="15">
        <f>IFERROR(F81*(ActivityFactor),"")</f>
        <v>3656.4471886499246</v>
      </c>
      <c r="I81" s="16">
        <f>IFERROR(IF(WeightGoal="Increase",G81-H81,H81-G81),"")</f>
        <v>496.3088799584807</v>
      </c>
      <c r="J81" s="16">
        <f t="shared" si="4"/>
        <v>122732.56781135003</v>
      </c>
      <c r="K81" s="17">
        <f>IFERROR(IF(Standard,J81/CalsPerPound,J81/CalsPerPound/2.2),"")</f>
        <v>15.939294520954549</v>
      </c>
      <c r="L81" s="18">
        <f>IFERROR(WeightToLoseGain-K81,"")</f>
        <v>4.0607054790454509</v>
      </c>
      <c r="M81" s="19">
        <f ca="1">IFERROR(IF(B80&lt;&gt;"",L81/(WeightToLoseGain),""),"")</f>
        <v>0.20303527395227255</v>
      </c>
    </row>
    <row r="82" spans="2:13" ht="30" customHeight="1">
      <c r="B82" s="12">
        <f t="shared" ca="1" si="0"/>
        <v>43561</v>
      </c>
      <c r="C82" s="13" t="str">
        <f t="shared" si="3"/>
        <v/>
      </c>
      <c r="D82" s="13">
        <f t="shared" si="1"/>
        <v>65</v>
      </c>
      <c r="E82" s="14">
        <f t="shared" si="2"/>
        <v>85.923590803242575</v>
      </c>
      <c r="F82" s="15">
        <f>IFERROR(RunningBMR,"")</f>
        <v>1922.5031940044234</v>
      </c>
      <c r="G82" s="15">
        <f>IFERROR(IF(K81&gt;0,F81*ActivityFactor+IF(WeightGoal="Maintain",0,IF(WeightGoal="Decrease",-500,IF(WeightGoal="Increase",500))),""),"")</f>
        <v>3156.4471886499246</v>
      </c>
      <c r="H82" s="15">
        <f>IFERROR(F82*(ActivityFactor),"")</f>
        <v>3652.7560686084043</v>
      </c>
      <c r="I82" s="16">
        <f>IFERROR(IF(WeightGoal="Increase",G82-H82,H82-G82),"")</f>
        <v>496.30887995847979</v>
      </c>
      <c r="J82" s="16">
        <f t="shared" si="4"/>
        <v>122236.25893139155</v>
      </c>
      <c r="K82" s="17">
        <f>IFERROR(IF(Standard,J82/CalsPerPound,J82/CalsPerPound/2.2),"")</f>
        <v>15.87483882225864</v>
      </c>
      <c r="L82" s="18">
        <f>IFERROR(WeightToLoseGain-K82,"")</f>
        <v>4.1251611777413597</v>
      </c>
      <c r="M82" s="19">
        <f ca="1">IFERROR(IF(B81&lt;&gt;"",L82/(WeightToLoseGain),""),"")</f>
        <v>0.206258058887068</v>
      </c>
    </row>
    <row r="83" spans="2:13" ht="30" customHeight="1">
      <c r="B83" s="12">
        <f t="shared" ref="B83:B146" ca="1" si="5">IFERROR(IF(K82&gt;0,B82+1,""),"")</f>
        <v>43562</v>
      </c>
      <c r="C83" s="13" t="str">
        <f t="shared" si="3"/>
        <v/>
      </c>
      <c r="D83" s="13">
        <f t="shared" ref="D83:D146" si="6">IFERROR(IF(K82&gt;0,D82+1,""),"")</f>
        <v>66</v>
      </c>
      <c r="E83" s="14">
        <f t="shared" ref="E83:E146" si="7">IFERROR(IF($D83&lt;&gt;"",E82-(I82/CalsPerPound),""),"")</f>
        <v>85.781788266111576</v>
      </c>
      <c r="F83" s="15">
        <f>IFERROR(RunningBMR,"")</f>
        <v>1920.5604992457286</v>
      </c>
      <c r="G83" s="15">
        <f>IFERROR(IF(K82&gt;0,F82*ActivityFactor+IF(WeightGoal="Maintain",0,IF(WeightGoal="Decrease",-500,IF(WeightGoal="Increase",500))),""),"")</f>
        <v>3152.7560686084043</v>
      </c>
      <c r="H83" s="15">
        <f>IFERROR(F83*(ActivityFactor),"")</f>
        <v>3649.0649485668841</v>
      </c>
      <c r="I83" s="16">
        <f>IFERROR(IF(WeightGoal="Increase",G83-H83,H83-G83),"")</f>
        <v>496.30887995847979</v>
      </c>
      <c r="J83" s="16">
        <f t="shared" si="4"/>
        <v>121739.95005143307</v>
      </c>
      <c r="K83" s="17">
        <f>IFERROR(IF(Standard,J83/CalsPerPound,J83/CalsPerPound/2.2),"")</f>
        <v>15.810383123562735</v>
      </c>
      <c r="L83" s="18">
        <f>IFERROR(WeightToLoseGain-K83,"")</f>
        <v>4.189616876437265</v>
      </c>
      <c r="M83" s="19">
        <f ca="1">IFERROR(IF(B82&lt;&gt;"",L83/(WeightToLoseGain),""),"")</f>
        <v>0.20948084382186324</v>
      </c>
    </row>
    <row r="84" spans="2:13" ht="30" customHeight="1">
      <c r="B84" s="12">
        <f t="shared" ca="1" si="5"/>
        <v>43563</v>
      </c>
      <c r="C84" s="13" t="str">
        <f t="shared" ref="C84:C147" si="8">IFERROR(IF(D84&lt;&gt;"",IF(MOD(D84,7)=1,(D83/7)+1,""),""),"")</f>
        <v/>
      </c>
      <c r="D84" s="13">
        <f t="shared" si="6"/>
        <v>67</v>
      </c>
      <c r="E84" s="14">
        <f t="shared" si="7"/>
        <v>85.639985728980577</v>
      </c>
      <c r="F84" s="15">
        <f>IFERROR(RunningBMR,"")</f>
        <v>1918.6178044870342</v>
      </c>
      <c r="G84" s="15">
        <f>IFERROR(IF(K83&gt;0,F83*ActivityFactor+IF(WeightGoal="Maintain",0,IF(WeightGoal="Decrease",-500,IF(WeightGoal="Increase",500))),""),"")</f>
        <v>3149.0649485668841</v>
      </c>
      <c r="H84" s="15">
        <f>IFERROR(F84*(ActivityFactor),"")</f>
        <v>3645.3738285253648</v>
      </c>
      <c r="I84" s="16">
        <f>IFERROR(IF(WeightGoal="Increase",G84-H84,H84-G84),"")</f>
        <v>496.3088799584807</v>
      </c>
      <c r="J84" s="16">
        <f t="shared" ref="J84:J147" si="9">IFERROR(J83-I84,"")</f>
        <v>121243.64117147459</v>
      </c>
      <c r="K84" s="17">
        <f>IFERROR(IF(Standard,J84/CalsPerPound,J84/CalsPerPound/2.2),"")</f>
        <v>15.74592742486683</v>
      </c>
      <c r="L84" s="18">
        <f>IFERROR(WeightToLoseGain-K84,"")</f>
        <v>4.2540725751331703</v>
      </c>
      <c r="M84" s="19">
        <f ca="1">IFERROR(IF(B83&lt;&gt;"",L84/(WeightToLoseGain),""),"")</f>
        <v>0.21270362875665852</v>
      </c>
    </row>
    <row r="85" spans="2:13" ht="30" customHeight="1">
      <c r="B85" s="12">
        <f t="shared" ca="1" si="5"/>
        <v>43564</v>
      </c>
      <c r="C85" s="13" t="str">
        <f t="shared" si="8"/>
        <v/>
      </c>
      <c r="D85" s="13">
        <f t="shared" si="6"/>
        <v>68</v>
      </c>
      <c r="E85" s="14">
        <f t="shared" si="7"/>
        <v>85.498183191849577</v>
      </c>
      <c r="F85" s="15">
        <f>IFERROR(RunningBMR,"")</f>
        <v>1916.6751097283393</v>
      </c>
      <c r="G85" s="15">
        <f>IFERROR(IF(K84&gt;0,F84*ActivityFactor+IF(WeightGoal="Maintain",0,IF(WeightGoal="Decrease",-500,IF(WeightGoal="Increase",500))),""),"")</f>
        <v>3145.3738285253648</v>
      </c>
      <c r="H85" s="15">
        <f>IFERROR(F85*(ActivityFactor),"")</f>
        <v>3641.6827084838446</v>
      </c>
      <c r="I85" s="16">
        <f>IFERROR(IF(WeightGoal="Increase",G85-H85,H85-G85),"")</f>
        <v>496.30887995847979</v>
      </c>
      <c r="J85" s="16">
        <f t="shared" si="9"/>
        <v>120747.33229151611</v>
      </c>
      <c r="K85" s="17">
        <f>IFERROR(IF(Standard,J85/CalsPerPound,J85/CalsPerPound/2.2),"")</f>
        <v>15.681471726170921</v>
      </c>
      <c r="L85" s="18">
        <f>IFERROR(WeightToLoseGain-K85,"")</f>
        <v>4.3185282738290791</v>
      </c>
      <c r="M85" s="19">
        <f ca="1">IFERROR(IF(B84&lt;&gt;"",L85/(WeightToLoseGain),""),"")</f>
        <v>0.21592641369145396</v>
      </c>
    </row>
    <row r="86" spans="2:13" ht="30" customHeight="1">
      <c r="B86" s="12">
        <f t="shared" ca="1" si="5"/>
        <v>43565</v>
      </c>
      <c r="C86" s="13" t="str">
        <f t="shared" si="8"/>
        <v/>
      </c>
      <c r="D86" s="13">
        <f t="shared" si="6"/>
        <v>69</v>
      </c>
      <c r="E86" s="14">
        <f t="shared" si="7"/>
        <v>85.356380654718578</v>
      </c>
      <c r="F86" s="15">
        <f>IFERROR(RunningBMR,"")</f>
        <v>1914.7324149696444</v>
      </c>
      <c r="G86" s="15">
        <f>IFERROR(IF(K85&gt;0,F85*ActivityFactor+IF(WeightGoal="Maintain",0,IF(WeightGoal="Decrease",-500,IF(WeightGoal="Increase",500))),""),"")</f>
        <v>3141.6827084838446</v>
      </c>
      <c r="H86" s="15">
        <f>IFERROR(F86*(ActivityFactor),"")</f>
        <v>3637.9915884423244</v>
      </c>
      <c r="I86" s="16">
        <f>IFERROR(IF(WeightGoal="Increase",G86-H86,H86-G86),"")</f>
        <v>496.30887995847979</v>
      </c>
      <c r="J86" s="16">
        <f t="shared" si="9"/>
        <v>120251.02341155763</v>
      </c>
      <c r="K86" s="17">
        <f>IFERROR(IF(Standard,J86/CalsPerPound,J86/CalsPerPound/2.2),"")</f>
        <v>15.617016027475016</v>
      </c>
      <c r="L86" s="18">
        <f>IFERROR(WeightToLoseGain-K86,"")</f>
        <v>4.3829839725249844</v>
      </c>
      <c r="M86" s="19">
        <f ca="1">IFERROR(IF(B85&lt;&gt;"",L86/(WeightToLoseGain),""),"")</f>
        <v>0.21914919862624921</v>
      </c>
    </row>
    <row r="87" spans="2:13" ht="30" customHeight="1">
      <c r="B87" s="12">
        <f t="shared" ca="1" si="5"/>
        <v>43566</v>
      </c>
      <c r="C87" s="13" t="str">
        <f t="shared" si="8"/>
        <v/>
      </c>
      <c r="D87" s="13">
        <f t="shared" si="6"/>
        <v>70</v>
      </c>
      <c r="E87" s="14">
        <f t="shared" si="7"/>
        <v>85.214578117587578</v>
      </c>
      <c r="F87" s="15">
        <f>IFERROR(RunningBMR,"")</f>
        <v>1912.78972021095</v>
      </c>
      <c r="G87" s="15">
        <f>IFERROR(IF(K86&gt;0,F86*ActivityFactor+IF(WeightGoal="Maintain",0,IF(WeightGoal="Decrease",-500,IF(WeightGoal="Increase",500))),""),"")</f>
        <v>3137.9915884423244</v>
      </c>
      <c r="H87" s="15">
        <f>IFERROR(F87*(ActivityFactor),"")</f>
        <v>3634.3004684008047</v>
      </c>
      <c r="I87" s="16">
        <f>IFERROR(IF(WeightGoal="Increase",G87-H87,H87-G87),"")</f>
        <v>496.30887995848025</v>
      </c>
      <c r="J87" s="16">
        <f t="shared" si="9"/>
        <v>119754.71453159915</v>
      </c>
      <c r="K87" s="17">
        <f>IFERROR(IF(Standard,J87/CalsPerPound,J87/CalsPerPound/2.2),"")</f>
        <v>15.55256032877911</v>
      </c>
      <c r="L87" s="18">
        <f>IFERROR(WeightToLoseGain-K87,"")</f>
        <v>4.4474396712208897</v>
      </c>
      <c r="M87" s="19">
        <f ca="1">IFERROR(IF(B86&lt;&gt;"",L87/(WeightToLoseGain),""),"")</f>
        <v>0.22237198356104448</v>
      </c>
    </row>
    <row r="88" spans="2:13" ht="30" customHeight="1">
      <c r="B88" s="12">
        <f t="shared" ca="1" si="5"/>
        <v>43567</v>
      </c>
      <c r="C88" s="13">
        <f t="shared" si="8"/>
        <v>11</v>
      </c>
      <c r="D88" s="13">
        <f t="shared" si="6"/>
        <v>71</v>
      </c>
      <c r="E88" s="14">
        <f t="shared" si="7"/>
        <v>85.072775580456579</v>
      </c>
      <c r="F88" s="15">
        <f>IFERROR(RunningBMR,"")</f>
        <v>1910.8470254522551</v>
      </c>
      <c r="G88" s="15">
        <f>IFERROR(IF(K87&gt;0,F87*ActivityFactor+IF(WeightGoal="Maintain",0,IF(WeightGoal="Decrease",-500,IF(WeightGoal="Increase",500))),""),"")</f>
        <v>3134.3004684008047</v>
      </c>
      <c r="H88" s="15">
        <f>IFERROR(F88*(ActivityFactor),"")</f>
        <v>3630.6093483592845</v>
      </c>
      <c r="I88" s="16">
        <f>IFERROR(IF(WeightGoal="Increase",G88-H88,H88-G88),"")</f>
        <v>496.30887995847979</v>
      </c>
      <c r="J88" s="16">
        <f t="shared" si="9"/>
        <v>119258.40565164067</v>
      </c>
      <c r="K88" s="17">
        <f>IFERROR(IF(Standard,J88/CalsPerPound,J88/CalsPerPound/2.2),"")</f>
        <v>15.488104630083205</v>
      </c>
      <c r="L88" s="18">
        <f>IFERROR(WeightToLoseGain-K88,"")</f>
        <v>4.511895369916795</v>
      </c>
      <c r="M88" s="19">
        <f ca="1">IFERROR(IF(B87&lt;&gt;"",L88/(WeightToLoseGain),""),"")</f>
        <v>0.22559476849583976</v>
      </c>
    </row>
    <row r="89" spans="2:13" ht="30" customHeight="1">
      <c r="B89" s="12">
        <f t="shared" ca="1" si="5"/>
        <v>43568</v>
      </c>
      <c r="C89" s="13" t="str">
        <f t="shared" si="8"/>
        <v/>
      </c>
      <c r="D89" s="13">
        <f t="shared" si="6"/>
        <v>72</v>
      </c>
      <c r="E89" s="14">
        <f t="shared" si="7"/>
        <v>84.930973043325579</v>
      </c>
      <c r="F89" s="15">
        <f>IFERROR(RunningBMR,"")</f>
        <v>1908.9043306935603</v>
      </c>
      <c r="G89" s="15">
        <f>IFERROR(IF(K88&gt;0,F88*ActivityFactor+IF(WeightGoal="Maintain",0,IF(WeightGoal="Decrease",-500,IF(WeightGoal="Increase",500))),""),"")</f>
        <v>3130.6093483592845</v>
      </c>
      <c r="H89" s="15">
        <f>IFERROR(F89*(ActivityFactor),"")</f>
        <v>3626.9182283177643</v>
      </c>
      <c r="I89" s="16">
        <f>IFERROR(IF(WeightGoal="Increase",G89-H89,H89-G89),"")</f>
        <v>496.30887995847979</v>
      </c>
      <c r="J89" s="16">
        <f t="shared" si="9"/>
        <v>118762.09677168219</v>
      </c>
      <c r="K89" s="17">
        <f>IFERROR(IF(Standard,J89/CalsPerPound,J89/CalsPerPound/2.2),"")</f>
        <v>15.423648931387296</v>
      </c>
      <c r="L89" s="18">
        <f>IFERROR(WeightToLoseGain-K89,"")</f>
        <v>4.5763510686127038</v>
      </c>
      <c r="M89" s="19">
        <f ca="1">IFERROR(IF(B88&lt;&gt;"",L89/(WeightToLoseGain),""),"")</f>
        <v>0.2288175534306352</v>
      </c>
    </row>
    <row r="90" spans="2:13" ht="30" customHeight="1">
      <c r="B90" s="12">
        <f t="shared" ca="1" si="5"/>
        <v>43569</v>
      </c>
      <c r="C90" s="13" t="str">
        <f t="shared" si="8"/>
        <v/>
      </c>
      <c r="D90" s="13">
        <f t="shared" si="6"/>
        <v>73</v>
      </c>
      <c r="E90" s="14">
        <f t="shared" si="7"/>
        <v>84.78917050619458</v>
      </c>
      <c r="F90" s="15">
        <f>IFERROR(RunningBMR,"")</f>
        <v>1906.9616359348659</v>
      </c>
      <c r="G90" s="15">
        <f>IFERROR(IF(K89&gt;0,F89*ActivityFactor+IF(WeightGoal="Maintain",0,IF(WeightGoal="Decrease",-500,IF(WeightGoal="Increase",500))),""),"")</f>
        <v>3126.9182283177643</v>
      </c>
      <c r="H90" s="15">
        <f>IFERROR(F90*(ActivityFactor),"")</f>
        <v>3623.227108276245</v>
      </c>
      <c r="I90" s="16">
        <f>IFERROR(IF(WeightGoal="Increase",G90-H90,H90-G90),"")</f>
        <v>496.3088799584807</v>
      </c>
      <c r="J90" s="16">
        <f t="shared" si="9"/>
        <v>118265.78789172371</v>
      </c>
      <c r="K90" s="17">
        <f>IFERROR(IF(Standard,J90/CalsPerPound,J90/CalsPerPound/2.2),"")</f>
        <v>15.359193232691389</v>
      </c>
      <c r="L90" s="18">
        <f>IFERROR(WeightToLoseGain-K90,"")</f>
        <v>4.6408067673086109</v>
      </c>
      <c r="M90" s="19">
        <f ca="1">IFERROR(IF(B89&lt;&gt;"",L90/(WeightToLoseGain),""),"")</f>
        <v>0.23204033836543053</v>
      </c>
    </row>
    <row r="91" spans="2:13" ht="30" customHeight="1">
      <c r="B91" s="12">
        <f t="shared" ca="1" si="5"/>
        <v>43570</v>
      </c>
      <c r="C91" s="13" t="str">
        <f t="shared" si="8"/>
        <v/>
      </c>
      <c r="D91" s="13">
        <f t="shared" si="6"/>
        <v>74</v>
      </c>
      <c r="E91" s="14">
        <f t="shared" si="7"/>
        <v>84.647367969063581</v>
      </c>
      <c r="F91" s="15">
        <f>IFERROR(RunningBMR,"")</f>
        <v>1905.0189411761714</v>
      </c>
      <c r="G91" s="15">
        <f>IFERROR(IF(K90&gt;0,F90*ActivityFactor+IF(WeightGoal="Maintain",0,IF(WeightGoal="Decrease",-500,IF(WeightGoal="Increase",500))),""),"")</f>
        <v>3123.227108276245</v>
      </c>
      <c r="H91" s="15">
        <f>IFERROR(F91*(ActivityFactor),"")</f>
        <v>3619.5359882347257</v>
      </c>
      <c r="I91" s="16">
        <f>IFERROR(IF(WeightGoal="Increase",G91-H91,H91-G91),"")</f>
        <v>496.3088799584807</v>
      </c>
      <c r="J91" s="16">
        <f t="shared" si="9"/>
        <v>117769.47901176523</v>
      </c>
      <c r="K91" s="17">
        <f>IFERROR(IF(Standard,J91/CalsPerPound,J91/CalsPerPound/2.2),"")</f>
        <v>15.294737533995484</v>
      </c>
      <c r="L91" s="18">
        <f>IFERROR(WeightToLoseGain-K91,"")</f>
        <v>4.7052624660045161</v>
      </c>
      <c r="M91" s="19">
        <f ca="1">IFERROR(IF(B90&lt;&gt;"",L91/(WeightToLoseGain),""),"")</f>
        <v>0.23526312330022581</v>
      </c>
    </row>
    <row r="92" spans="2:13" ht="30" customHeight="1">
      <c r="B92" s="12">
        <f t="shared" ca="1" si="5"/>
        <v>43571</v>
      </c>
      <c r="C92" s="13" t="str">
        <f t="shared" si="8"/>
        <v/>
      </c>
      <c r="D92" s="13">
        <f t="shared" si="6"/>
        <v>75</v>
      </c>
      <c r="E92" s="14">
        <f t="shared" si="7"/>
        <v>84.505565431932581</v>
      </c>
      <c r="F92" s="15">
        <f>IFERROR(RunningBMR,"")</f>
        <v>1903.0762464174761</v>
      </c>
      <c r="G92" s="15">
        <f>IFERROR(IF(K91&gt;0,F91*ActivityFactor+IF(WeightGoal="Maintain",0,IF(WeightGoal="Decrease",-500,IF(WeightGoal="Increase",500))),""),"")</f>
        <v>3119.5359882347257</v>
      </c>
      <c r="H92" s="15">
        <f>IFERROR(F92*(ActivityFactor),"")</f>
        <v>3615.8448681932045</v>
      </c>
      <c r="I92" s="16">
        <f>IFERROR(IF(WeightGoal="Increase",G92-H92,H92-G92),"")</f>
        <v>496.30887995847888</v>
      </c>
      <c r="J92" s="16">
        <f t="shared" si="9"/>
        <v>117273.17013180675</v>
      </c>
      <c r="K92" s="17">
        <f>IFERROR(IF(Standard,J92/CalsPerPound,J92/CalsPerPound/2.2),"")</f>
        <v>15.230281835299575</v>
      </c>
      <c r="L92" s="18">
        <f>IFERROR(WeightToLoseGain-K92,"")</f>
        <v>4.769718164700425</v>
      </c>
      <c r="M92" s="19">
        <f ca="1">IFERROR(IF(B91&lt;&gt;"",L92/(WeightToLoseGain),""),"")</f>
        <v>0.23848590823502125</v>
      </c>
    </row>
    <row r="93" spans="2:13" ht="30" customHeight="1">
      <c r="B93" s="12">
        <f t="shared" ca="1" si="5"/>
        <v>43572</v>
      </c>
      <c r="C93" s="13" t="str">
        <f t="shared" si="8"/>
        <v/>
      </c>
      <c r="D93" s="13">
        <f t="shared" si="6"/>
        <v>76</v>
      </c>
      <c r="E93" s="14">
        <f t="shared" si="7"/>
        <v>84.363762894801582</v>
      </c>
      <c r="F93" s="15">
        <f>IFERROR(RunningBMR,"")</f>
        <v>1901.1335516587817</v>
      </c>
      <c r="G93" s="15">
        <f>IFERROR(IF(K92&gt;0,F92*ActivityFactor+IF(WeightGoal="Maintain",0,IF(WeightGoal="Decrease",-500,IF(WeightGoal="Increase",500))),""),"")</f>
        <v>3115.8448681932045</v>
      </c>
      <c r="H93" s="15">
        <f>IFERROR(F93*(ActivityFactor),"")</f>
        <v>3612.1537481516852</v>
      </c>
      <c r="I93" s="16">
        <f>IFERROR(IF(WeightGoal="Increase",G93-H93,H93-G93),"")</f>
        <v>496.3088799584807</v>
      </c>
      <c r="J93" s="16">
        <f t="shared" si="9"/>
        <v>116776.86125184827</v>
      </c>
      <c r="K93" s="17">
        <f>IFERROR(IF(Standard,J93/CalsPerPound,J93/CalsPerPound/2.2),"")</f>
        <v>15.16582613660367</v>
      </c>
      <c r="L93" s="18">
        <f>IFERROR(WeightToLoseGain-K93,"")</f>
        <v>4.8341738633963303</v>
      </c>
      <c r="M93" s="19">
        <f ca="1">IFERROR(IF(B92&lt;&gt;"",L93/(WeightToLoseGain),""),"")</f>
        <v>0.24170869316981652</v>
      </c>
    </row>
    <row r="94" spans="2:13" ht="30" customHeight="1">
      <c r="B94" s="12">
        <f t="shared" ca="1" si="5"/>
        <v>43573</v>
      </c>
      <c r="C94" s="13" t="str">
        <f t="shared" si="8"/>
        <v/>
      </c>
      <c r="D94" s="13">
        <f t="shared" si="6"/>
        <v>77</v>
      </c>
      <c r="E94" s="14">
        <f t="shared" si="7"/>
        <v>84.221960357670582</v>
      </c>
      <c r="F94" s="15">
        <f>IFERROR(RunningBMR,"")</f>
        <v>1899.1908569000873</v>
      </c>
      <c r="G94" s="15">
        <f>IFERROR(IF(K93&gt;0,F93*ActivityFactor+IF(WeightGoal="Maintain",0,IF(WeightGoal="Decrease",-500,IF(WeightGoal="Increase",500))),""),"")</f>
        <v>3112.1537481516852</v>
      </c>
      <c r="H94" s="15">
        <f>IFERROR(F94*(ActivityFactor),"")</f>
        <v>3608.4626281101655</v>
      </c>
      <c r="I94" s="16">
        <f>IFERROR(IF(WeightGoal="Increase",G94-H94,H94-G94),"")</f>
        <v>496.30887995848025</v>
      </c>
      <c r="J94" s="16">
        <f t="shared" si="9"/>
        <v>116280.55237188979</v>
      </c>
      <c r="K94" s="17">
        <f>IFERROR(IF(Standard,J94/CalsPerPound,J94/CalsPerPound/2.2),"")</f>
        <v>15.101370437907764</v>
      </c>
      <c r="L94" s="18">
        <f>IFERROR(WeightToLoseGain-K94,"")</f>
        <v>4.8986295620922355</v>
      </c>
      <c r="M94" s="19">
        <f ca="1">IFERROR(IF(B93&lt;&gt;"",L94/(WeightToLoseGain),""),"")</f>
        <v>0.24493147810461177</v>
      </c>
    </row>
    <row r="95" spans="2:13" ht="30" customHeight="1">
      <c r="B95" s="12">
        <f t="shared" ca="1" si="5"/>
        <v>43574</v>
      </c>
      <c r="C95" s="13">
        <f t="shared" si="8"/>
        <v>12</v>
      </c>
      <c r="D95" s="13">
        <f t="shared" si="6"/>
        <v>78</v>
      </c>
      <c r="E95" s="14">
        <f t="shared" si="7"/>
        <v>84.080157820539583</v>
      </c>
      <c r="F95" s="15">
        <f>IFERROR(RunningBMR,"")</f>
        <v>1897.2481621413924</v>
      </c>
      <c r="G95" s="15">
        <f>IFERROR(IF(K94&gt;0,F94*ActivityFactor+IF(WeightGoal="Maintain",0,IF(WeightGoal="Decrease",-500,IF(WeightGoal="Increase",500))),""),"")</f>
        <v>3108.4626281101655</v>
      </c>
      <c r="H95" s="15">
        <f>IFERROR(F95*(ActivityFactor),"")</f>
        <v>3604.7715080686453</v>
      </c>
      <c r="I95" s="16">
        <f>IFERROR(IF(WeightGoal="Increase",G95-H95,H95-G95),"")</f>
        <v>496.30887995847979</v>
      </c>
      <c r="J95" s="16">
        <f t="shared" si="9"/>
        <v>115784.24349193131</v>
      </c>
      <c r="K95" s="17">
        <f>IFERROR(IF(Standard,J95/CalsPerPound,J95/CalsPerPound/2.2),"")</f>
        <v>15.036914739211859</v>
      </c>
      <c r="L95" s="18">
        <f>IFERROR(WeightToLoseGain-K95,"")</f>
        <v>4.9630852607881408</v>
      </c>
      <c r="M95" s="19">
        <f ca="1">IFERROR(IF(B94&lt;&gt;"",L95/(WeightToLoseGain),""),"")</f>
        <v>0.24815426303940705</v>
      </c>
    </row>
    <row r="96" spans="2:13" ht="30" customHeight="1">
      <c r="B96" s="12">
        <f t="shared" ca="1" si="5"/>
        <v>43575</v>
      </c>
      <c r="C96" s="13" t="str">
        <f t="shared" si="8"/>
        <v/>
      </c>
      <c r="D96" s="13">
        <f t="shared" si="6"/>
        <v>79</v>
      </c>
      <c r="E96" s="14">
        <f t="shared" si="7"/>
        <v>83.938355283408583</v>
      </c>
      <c r="F96" s="15">
        <f>IFERROR(RunningBMR,"")</f>
        <v>1895.3054673826975</v>
      </c>
      <c r="G96" s="15">
        <f>IFERROR(IF(K95&gt;0,F95*ActivityFactor+IF(WeightGoal="Maintain",0,IF(WeightGoal="Decrease",-500,IF(WeightGoal="Increase",500))),""),"")</f>
        <v>3104.7715080686453</v>
      </c>
      <c r="H96" s="15">
        <f>IFERROR(F96*(ActivityFactor),"")</f>
        <v>3601.0803880271251</v>
      </c>
      <c r="I96" s="16">
        <f>IFERROR(IF(WeightGoal="Increase",G96-H96,H96-G96),"")</f>
        <v>496.30887995847979</v>
      </c>
      <c r="J96" s="16">
        <f t="shared" si="9"/>
        <v>115287.93461197283</v>
      </c>
      <c r="K96" s="17">
        <f>IFERROR(IF(Standard,J96/CalsPerPound,J96/CalsPerPound/2.2),"")</f>
        <v>14.97245904051595</v>
      </c>
      <c r="L96" s="18">
        <f>IFERROR(WeightToLoseGain-K96,"")</f>
        <v>5.0275409594840497</v>
      </c>
      <c r="M96" s="19">
        <f ca="1">IFERROR(IF(B95&lt;&gt;"",L96/(WeightToLoseGain),""),"")</f>
        <v>0.25137704797420246</v>
      </c>
    </row>
    <row r="97" spans="2:13" ht="30" customHeight="1">
      <c r="B97" s="12">
        <f t="shared" ca="1" si="5"/>
        <v>43576</v>
      </c>
      <c r="C97" s="13" t="str">
        <f t="shared" si="8"/>
        <v/>
      </c>
      <c r="D97" s="13">
        <f t="shared" si="6"/>
        <v>80</v>
      </c>
      <c r="E97" s="14">
        <f t="shared" si="7"/>
        <v>83.796552746277584</v>
      </c>
      <c r="F97" s="15">
        <f>IFERROR(RunningBMR,"")</f>
        <v>1893.3627726240031</v>
      </c>
      <c r="G97" s="15">
        <f>IFERROR(IF(K96&gt;0,F96*ActivityFactor+IF(WeightGoal="Maintain",0,IF(WeightGoal="Decrease",-500,IF(WeightGoal="Increase",500))),""),"")</f>
        <v>3101.0803880271251</v>
      </c>
      <c r="H97" s="15">
        <f>IFERROR(F97*(ActivityFactor),"")</f>
        <v>3597.3892679856058</v>
      </c>
      <c r="I97" s="16">
        <f>IFERROR(IF(WeightGoal="Increase",G97-H97,H97-G97),"")</f>
        <v>496.3088799584807</v>
      </c>
      <c r="J97" s="16">
        <f t="shared" si="9"/>
        <v>114791.62573201435</v>
      </c>
      <c r="K97" s="17">
        <f>IFERROR(IF(Standard,J97/CalsPerPound,J97/CalsPerPound/2.2),"")</f>
        <v>14.908003341820045</v>
      </c>
      <c r="L97" s="18">
        <f>IFERROR(WeightToLoseGain-K97,"")</f>
        <v>5.0919966581799549</v>
      </c>
      <c r="M97" s="19">
        <f ca="1">IFERROR(IF(B96&lt;&gt;"",L97/(WeightToLoseGain),""),"")</f>
        <v>0.25459983290899774</v>
      </c>
    </row>
    <row r="98" spans="2:13" ht="30" customHeight="1">
      <c r="B98" s="12">
        <f t="shared" ca="1" si="5"/>
        <v>43577</v>
      </c>
      <c r="C98" s="13" t="str">
        <f t="shared" si="8"/>
        <v/>
      </c>
      <c r="D98" s="13">
        <f t="shared" si="6"/>
        <v>81</v>
      </c>
      <c r="E98" s="14">
        <f t="shared" si="7"/>
        <v>83.654750209146584</v>
      </c>
      <c r="F98" s="15">
        <f>IFERROR(RunningBMR,"")</f>
        <v>1891.4200778653083</v>
      </c>
      <c r="G98" s="15">
        <f>IFERROR(IF(K97&gt;0,F97*ActivityFactor+IF(WeightGoal="Maintain",0,IF(WeightGoal="Decrease",-500,IF(WeightGoal="Increase",500))),""),"")</f>
        <v>3097.3892679856058</v>
      </c>
      <c r="H98" s="15">
        <f>IFERROR(F98*(ActivityFactor),"")</f>
        <v>3593.6981479440856</v>
      </c>
      <c r="I98" s="16">
        <f>IFERROR(IF(WeightGoal="Increase",G98-H98,H98-G98),"")</f>
        <v>496.30887995847979</v>
      </c>
      <c r="J98" s="16">
        <f t="shared" si="9"/>
        <v>114295.31685205587</v>
      </c>
      <c r="K98" s="17">
        <f>IFERROR(IF(Standard,J98/CalsPerPound,J98/CalsPerPound/2.2),"")</f>
        <v>14.843547643124138</v>
      </c>
      <c r="L98" s="18">
        <f>IFERROR(WeightToLoseGain-K98,"")</f>
        <v>5.156452356875862</v>
      </c>
      <c r="M98" s="19">
        <f ca="1">IFERROR(IF(B97&lt;&gt;"",L98/(WeightToLoseGain),""),"")</f>
        <v>0.25782261784379312</v>
      </c>
    </row>
    <row r="99" spans="2:13" ht="30" customHeight="1">
      <c r="B99" s="12">
        <f t="shared" ca="1" si="5"/>
        <v>43578</v>
      </c>
      <c r="C99" s="13" t="str">
        <f t="shared" si="8"/>
        <v/>
      </c>
      <c r="D99" s="13">
        <f t="shared" si="6"/>
        <v>82</v>
      </c>
      <c r="E99" s="14">
        <f t="shared" si="7"/>
        <v>83.512947672015585</v>
      </c>
      <c r="F99" s="15">
        <f>IFERROR(RunningBMR,"")</f>
        <v>1889.4773831066134</v>
      </c>
      <c r="G99" s="15">
        <f>IFERROR(IF(K98&gt;0,F98*ActivityFactor+IF(WeightGoal="Maintain",0,IF(WeightGoal="Decrease",-500,IF(WeightGoal="Increase",500))),""),"")</f>
        <v>3093.6981479440856</v>
      </c>
      <c r="H99" s="15">
        <f>IFERROR(F99*(ActivityFactor),"")</f>
        <v>3590.0070279025654</v>
      </c>
      <c r="I99" s="16">
        <f>IFERROR(IF(WeightGoal="Increase",G99-H99,H99-G99),"")</f>
        <v>496.30887995847979</v>
      </c>
      <c r="J99" s="16">
        <f t="shared" si="9"/>
        <v>113799.00797209739</v>
      </c>
      <c r="K99" s="17">
        <f>IFERROR(IF(Standard,J99/CalsPerPound,J99/CalsPerPound/2.2),"")</f>
        <v>14.779091944428229</v>
      </c>
      <c r="L99" s="18">
        <f>IFERROR(WeightToLoseGain-K99,"")</f>
        <v>5.2209080555717708</v>
      </c>
      <c r="M99" s="19">
        <f ca="1">IFERROR(IF(B98&lt;&gt;"",L99/(WeightToLoseGain),""),"")</f>
        <v>0.26104540277858856</v>
      </c>
    </row>
    <row r="100" spans="2:13" ht="30" customHeight="1">
      <c r="B100" s="12">
        <f t="shared" ca="1" si="5"/>
        <v>43579</v>
      </c>
      <c r="C100" s="13" t="str">
        <f t="shared" si="8"/>
        <v/>
      </c>
      <c r="D100" s="13">
        <f t="shared" si="6"/>
        <v>83</v>
      </c>
      <c r="E100" s="14">
        <f t="shared" si="7"/>
        <v>83.371145134884586</v>
      </c>
      <c r="F100" s="15">
        <f>IFERROR(RunningBMR,"")</f>
        <v>1887.534688347919</v>
      </c>
      <c r="G100" s="15">
        <f>IFERROR(IF(K99&gt;0,F99*ActivityFactor+IF(WeightGoal="Maintain",0,IF(WeightGoal="Decrease",-500,IF(WeightGoal="Increase",500))),""),"")</f>
        <v>3090.0070279025654</v>
      </c>
      <c r="H100" s="15">
        <f>IFERROR(F100*(ActivityFactor),"")</f>
        <v>3586.3159078610461</v>
      </c>
      <c r="I100" s="16">
        <f>IFERROR(IF(WeightGoal="Increase",G100-H100,H100-G100),"")</f>
        <v>496.3088799584807</v>
      </c>
      <c r="J100" s="16">
        <f t="shared" si="9"/>
        <v>113302.69909213891</v>
      </c>
      <c r="K100" s="17">
        <f>IFERROR(IF(Standard,J100/CalsPerPound,J100/CalsPerPound/2.2),"")</f>
        <v>14.714636245732324</v>
      </c>
      <c r="L100" s="18">
        <f>IFERROR(WeightToLoseGain-K100,"")</f>
        <v>5.2853637542676761</v>
      </c>
      <c r="M100" s="19">
        <f ca="1">IFERROR(IF(B99&lt;&gt;"",L100/(WeightToLoseGain),""),"")</f>
        <v>0.26426818771338378</v>
      </c>
    </row>
    <row r="101" spans="2:13" ht="30" customHeight="1">
      <c r="B101" s="12">
        <f t="shared" ca="1" si="5"/>
        <v>43580</v>
      </c>
      <c r="C101" s="13" t="str">
        <f t="shared" si="8"/>
        <v/>
      </c>
      <c r="D101" s="13">
        <f t="shared" si="6"/>
        <v>84</v>
      </c>
      <c r="E101" s="14">
        <f t="shared" si="7"/>
        <v>83.229342597753586</v>
      </c>
      <c r="F101" s="15">
        <f>IFERROR(RunningBMR,"")</f>
        <v>1885.5919935892241</v>
      </c>
      <c r="G101" s="15">
        <f>IFERROR(IF(K100&gt;0,F100*ActivityFactor+IF(WeightGoal="Maintain",0,IF(WeightGoal="Decrease",-500,IF(WeightGoal="Increase",500))),""),"")</f>
        <v>3086.3159078610461</v>
      </c>
      <c r="H101" s="15">
        <f>IFERROR(F101*(ActivityFactor),"")</f>
        <v>3582.6247878195254</v>
      </c>
      <c r="I101" s="16">
        <f>IFERROR(IF(WeightGoal="Increase",G101-H101,H101-G101),"")</f>
        <v>496.30887995847934</v>
      </c>
      <c r="J101" s="16">
        <f t="shared" si="9"/>
        <v>112806.39021218043</v>
      </c>
      <c r="K101" s="17">
        <f>IFERROR(IF(Standard,J101/CalsPerPound,J101/CalsPerPound/2.2),"")</f>
        <v>14.650180547036419</v>
      </c>
      <c r="L101" s="18">
        <f>IFERROR(WeightToLoseGain-K101,"")</f>
        <v>5.3498194529635814</v>
      </c>
      <c r="M101" s="19">
        <f ca="1">IFERROR(IF(B100&lt;&gt;"",L101/(WeightToLoseGain),""),"")</f>
        <v>0.26749097264817906</v>
      </c>
    </row>
    <row r="102" spans="2:13" ht="30" customHeight="1">
      <c r="B102" s="12">
        <f t="shared" ca="1" si="5"/>
        <v>43581</v>
      </c>
      <c r="C102" s="13">
        <f t="shared" si="8"/>
        <v>13</v>
      </c>
      <c r="D102" s="13">
        <f t="shared" si="6"/>
        <v>85</v>
      </c>
      <c r="E102" s="14">
        <f t="shared" si="7"/>
        <v>83.087540060622587</v>
      </c>
      <c r="F102" s="15">
        <f>IFERROR(RunningBMR,"")</f>
        <v>1883.6492988305292</v>
      </c>
      <c r="G102" s="15">
        <f>IFERROR(IF(K101&gt;0,F101*ActivityFactor+IF(WeightGoal="Maintain",0,IF(WeightGoal="Decrease",-500,IF(WeightGoal="Increase",500))),""),"")</f>
        <v>3082.6247878195254</v>
      </c>
      <c r="H102" s="15">
        <f>IFERROR(F102*(ActivityFactor),"")</f>
        <v>3578.9336677780052</v>
      </c>
      <c r="I102" s="16">
        <f>IFERROR(IF(WeightGoal="Increase",G102-H102,H102-G102),"")</f>
        <v>496.30887995847979</v>
      </c>
      <c r="J102" s="16">
        <f t="shared" si="9"/>
        <v>112310.08133222195</v>
      </c>
      <c r="K102" s="17">
        <f>IFERROR(IF(Standard,J102/CalsPerPound,J102/CalsPerPound/2.2),"")</f>
        <v>14.585724848340513</v>
      </c>
      <c r="L102" s="18">
        <f>IFERROR(WeightToLoseGain-K102,"")</f>
        <v>5.4142751516594867</v>
      </c>
      <c r="M102" s="19">
        <f ca="1">IFERROR(IF(B101&lt;&gt;"",L102/(WeightToLoseGain),""),"")</f>
        <v>0.27071375758297433</v>
      </c>
    </row>
    <row r="103" spans="2:13" ht="30" customHeight="1">
      <c r="B103" s="12">
        <f t="shared" ca="1" si="5"/>
        <v>43582</v>
      </c>
      <c r="C103" s="13" t="str">
        <f t="shared" si="8"/>
        <v/>
      </c>
      <c r="D103" s="13">
        <f t="shared" si="6"/>
        <v>86</v>
      </c>
      <c r="E103" s="14">
        <f t="shared" si="7"/>
        <v>82.945737523491587</v>
      </c>
      <c r="F103" s="15">
        <f>IFERROR(RunningBMR,"")</f>
        <v>1881.7066040718348</v>
      </c>
      <c r="G103" s="15">
        <f>IFERROR(IF(K102&gt;0,F102*ActivityFactor+IF(WeightGoal="Maintain",0,IF(WeightGoal="Decrease",-500,IF(WeightGoal="Increase",500))),""),"")</f>
        <v>3078.9336677780052</v>
      </c>
      <c r="H103" s="15">
        <f>IFERROR(F103*(ActivityFactor),"")</f>
        <v>3575.2425477364859</v>
      </c>
      <c r="I103" s="16">
        <f>IFERROR(IF(WeightGoal="Increase",G103-H103,H103-G103),"")</f>
        <v>496.3088799584807</v>
      </c>
      <c r="J103" s="16">
        <f t="shared" si="9"/>
        <v>111813.77245226347</v>
      </c>
      <c r="K103" s="17">
        <f>IFERROR(IF(Standard,J103/CalsPerPound,J103/CalsPerPound/2.2),"")</f>
        <v>14.521269149644606</v>
      </c>
      <c r="L103" s="18">
        <f>IFERROR(WeightToLoseGain-K103,"")</f>
        <v>5.4787308503553938</v>
      </c>
      <c r="M103" s="19">
        <f ca="1">IFERROR(IF(B102&lt;&gt;"",L103/(WeightToLoseGain),""),"")</f>
        <v>0.27393654251776967</v>
      </c>
    </row>
    <row r="104" spans="2:13" ht="30" customHeight="1">
      <c r="B104" s="12">
        <f t="shared" ca="1" si="5"/>
        <v>43583</v>
      </c>
      <c r="C104" s="13" t="str">
        <f t="shared" si="8"/>
        <v/>
      </c>
      <c r="D104" s="13">
        <f t="shared" si="6"/>
        <v>87</v>
      </c>
      <c r="E104" s="14">
        <f t="shared" si="7"/>
        <v>82.803934986360588</v>
      </c>
      <c r="F104" s="15">
        <f>IFERROR(RunningBMR,"")</f>
        <v>1879.7639093131404</v>
      </c>
      <c r="G104" s="15">
        <f>IFERROR(IF(K103&gt;0,F103*ActivityFactor+IF(WeightGoal="Maintain",0,IF(WeightGoal="Decrease",-500,IF(WeightGoal="Increase",500))),""),"")</f>
        <v>3075.2425477364859</v>
      </c>
      <c r="H104" s="15">
        <f>IFERROR(F104*(ActivityFactor),"")</f>
        <v>3571.5514276949666</v>
      </c>
      <c r="I104" s="16">
        <f>IFERROR(IF(WeightGoal="Increase",G104-H104,H104-G104),"")</f>
        <v>496.3088799584807</v>
      </c>
      <c r="J104" s="16">
        <f t="shared" si="9"/>
        <v>111317.46357230499</v>
      </c>
      <c r="K104" s="17">
        <f>IFERROR(IF(Standard,J104/CalsPerPound,J104/CalsPerPound/2.2),"")</f>
        <v>14.456813450948699</v>
      </c>
      <c r="L104" s="18">
        <f>IFERROR(WeightToLoseGain-K104,"")</f>
        <v>5.5431865490513008</v>
      </c>
      <c r="M104" s="19">
        <f ca="1">IFERROR(IF(B103&lt;&gt;"",L104/(WeightToLoseGain),""),"")</f>
        <v>0.27715932745256505</v>
      </c>
    </row>
    <row r="105" spans="2:13" ht="30" customHeight="1">
      <c r="B105" s="12">
        <f t="shared" ca="1" si="5"/>
        <v>43584</v>
      </c>
      <c r="C105" s="13" t="str">
        <f t="shared" si="8"/>
        <v/>
      </c>
      <c r="D105" s="13">
        <f t="shared" si="6"/>
        <v>88</v>
      </c>
      <c r="E105" s="14">
        <f t="shared" si="7"/>
        <v>82.662132449229588</v>
      </c>
      <c r="F105" s="15">
        <f>IFERROR(RunningBMR,"")</f>
        <v>1877.8212145544455</v>
      </c>
      <c r="G105" s="15">
        <f>IFERROR(IF(K104&gt;0,F104*ActivityFactor+IF(WeightGoal="Maintain",0,IF(WeightGoal="Decrease",-500,IF(WeightGoal="Increase",500))),""),"")</f>
        <v>3071.5514276949666</v>
      </c>
      <c r="H105" s="15">
        <f>IFERROR(F105*(ActivityFactor),"")</f>
        <v>3567.8603076534464</v>
      </c>
      <c r="I105" s="16">
        <f>IFERROR(IF(WeightGoal="Increase",G105-H105,H105-G105),"")</f>
        <v>496.30887995847979</v>
      </c>
      <c r="J105" s="16">
        <f t="shared" si="9"/>
        <v>110821.15469234651</v>
      </c>
      <c r="K105" s="17">
        <f>IFERROR(IF(Standard,J105/CalsPerPound,J105/CalsPerPound/2.2),"")</f>
        <v>14.392357752252792</v>
      </c>
      <c r="L105" s="18">
        <f>IFERROR(WeightToLoseGain-K105,"")</f>
        <v>5.6076422477472079</v>
      </c>
      <c r="M105" s="19">
        <f ca="1">IFERROR(IF(B104&lt;&gt;"",L105/(WeightToLoseGain),""),"")</f>
        <v>0.28038211238736038</v>
      </c>
    </row>
    <row r="106" spans="2:13" ht="30" customHeight="1">
      <c r="B106" s="12">
        <f t="shared" ca="1" si="5"/>
        <v>43585</v>
      </c>
      <c r="C106" s="13" t="str">
        <f t="shared" si="8"/>
        <v/>
      </c>
      <c r="D106" s="13">
        <f t="shared" si="6"/>
        <v>89</v>
      </c>
      <c r="E106" s="14">
        <f t="shared" si="7"/>
        <v>82.520329912098589</v>
      </c>
      <c r="F106" s="15">
        <f>IFERROR(RunningBMR,"")</f>
        <v>1875.8785197957507</v>
      </c>
      <c r="G106" s="15">
        <f>IFERROR(IF(K105&gt;0,F105*ActivityFactor+IF(WeightGoal="Maintain",0,IF(WeightGoal="Decrease",-500,IF(WeightGoal="Increase",500))),""),"")</f>
        <v>3067.8603076534464</v>
      </c>
      <c r="H106" s="15">
        <f>IFERROR(F106*(ActivityFactor),"")</f>
        <v>3564.1691876119262</v>
      </c>
      <c r="I106" s="16">
        <f>IFERROR(IF(WeightGoal="Increase",G106-H106,H106-G106),"")</f>
        <v>496.30887995847979</v>
      </c>
      <c r="J106" s="16">
        <f t="shared" si="9"/>
        <v>110324.84581238803</v>
      </c>
      <c r="K106" s="17">
        <f>IFERROR(IF(Standard,J106/CalsPerPound,J106/CalsPerPound/2.2),"")</f>
        <v>14.327902053556885</v>
      </c>
      <c r="L106" s="18">
        <f>IFERROR(WeightToLoseGain-K106,"")</f>
        <v>5.6720979464431149</v>
      </c>
      <c r="M106" s="19">
        <f ca="1">IFERROR(IF(B105&lt;&gt;"",L106/(WeightToLoseGain),""),"")</f>
        <v>0.28360489732215577</v>
      </c>
    </row>
    <row r="107" spans="2:13" ht="30" customHeight="1">
      <c r="B107" s="12">
        <f t="shared" ca="1" si="5"/>
        <v>43586</v>
      </c>
      <c r="C107" s="13" t="str">
        <f t="shared" si="8"/>
        <v/>
      </c>
      <c r="D107" s="13">
        <f t="shared" si="6"/>
        <v>90</v>
      </c>
      <c r="E107" s="14">
        <f t="shared" si="7"/>
        <v>82.378527374967589</v>
      </c>
      <c r="F107" s="15">
        <f>IFERROR(RunningBMR,"")</f>
        <v>1873.9358250370562</v>
      </c>
      <c r="G107" s="15">
        <f>IFERROR(IF(K106&gt;0,F106*ActivityFactor+IF(WeightGoal="Maintain",0,IF(WeightGoal="Decrease",-500,IF(WeightGoal="Increase",500))),""),"")</f>
        <v>3064.1691876119262</v>
      </c>
      <c r="H107" s="15">
        <f>IFERROR(F107*(ActivityFactor),"")</f>
        <v>3560.4780675704069</v>
      </c>
      <c r="I107" s="16">
        <f>IFERROR(IF(WeightGoal="Increase",G107-H107,H107-G107),"")</f>
        <v>496.3088799584807</v>
      </c>
      <c r="J107" s="16">
        <f t="shared" si="9"/>
        <v>109828.53693242955</v>
      </c>
      <c r="K107" s="17">
        <f>IFERROR(IF(Standard,J107/CalsPerPound,J107/CalsPerPound/2.2),"")</f>
        <v>14.263446354860978</v>
      </c>
      <c r="L107" s="18">
        <f>IFERROR(WeightToLoseGain-K107,"")</f>
        <v>5.736553645139022</v>
      </c>
      <c r="M107" s="19">
        <f ca="1">IFERROR(IF(B106&lt;&gt;"",L107/(WeightToLoseGain),""),"")</f>
        <v>0.2868276822569511</v>
      </c>
    </row>
    <row r="108" spans="2:13" ht="30" customHeight="1">
      <c r="B108" s="12">
        <f t="shared" ca="1" si="5"/>
        <v>43587</v>
      </c>
      <c r="C108" s="13" t="str">
        <f t="shared" si="8"/>
        <v/>
      </c>
      <c r="D108" s="13">
        <f t="shared" si="6"/>
        <v>91</v>
      </c>
      <c r="E108" s="14">
        <f t="shared" si="7"/>
        <v>82.23672483783659</v>
      </c>
      <c r="F108" s="15">
        <f>IFERROR(RunningBMR,"")</f>
        <v>1871.9931302783614</v>
      </c>
      <c r="G108" s="15">
        <f>IFERROR(IF(K107&gt;0,F107*ActivityFactor+IF(WeightGoal="Maintain",0,IF(WeightGoal="Decrease",-500,IF(WeightGoal="Increase",500))),""),"")</f>
        <v>3060.4780675704069</v>
      </c>
      <c r="H108" s="15">
        <f>IFERROR(F108*(ActivityFactor),"")</f>
        <v>3556.7869475288862</v>
      </c>
      <c r="I108" s="16">
        <f>IFERROR(IF(WeightGoal="Increase",G108-H108,H108-G108),"")</f>
        <v>496.30887995847934</v>
      </c>
      <c r="J108" s="16">
        <f t="shared" si="9"/>
        <v>109332.22805247107</v>
      </c>
      <c r="K108" s="17">
        <f>IFERROR(IF(Standard,J108/CalsPerPound,J108/CalsPerPound/2.2),"")</f>
        <v>14.198990656165073</v>
      </c>
      <c r="L108" s="18">
        <f>IFERROR(WeightToLoseGain-K108,"")</f>
        <v>5.8010093438349273</v>
      </c>
      <c r="M108" s="19">
        <f ca="1">IFERROR(IF(B107&lt;&gt;"",L108/(WeightToLoseGain),""),"")</f>
        <v>0.29005046719174638</v>
      </c>
    </row>
    <row r="109" spans="2:13" ht="30" customHeight="1">
      <c r="B109" s="12">
        <f t="shared" ca="1" si="5"/>
        <v>43588</v>
      </c>
      <c r="C109" s="13">
        <f t="shared" si="8"/>
        <v>14</v>
      </c>
      <c r="D109" s="13">
        <f t="shared" si="6"/>
        <v>92</v>
      </c>
      <c r="E109" s="14">
        <f t="shared" si="7"/>
        <v>82.094922300705591</v>
      </c>
      <c r="F109" s="15">
        <f>IFERROR(RunningBMR,"")</f>
        <v>1870.0504355196665</v>
      </c>
      <c r="G109" s="15">
        <f>IFERROR(IF(K108&gt;0,F108*ActivityFactor+IF(WeightGoal="Maintain",0,IF(WeightGoal="Decrease",-500,IF(WeightGoal="Increase",500))),""),"")</f>
        <v>3056.7869475288862</v>
      </c>
      <c r="H109" s="15">
        <f>IFERROR(F109*(ActivityFactor),"")</f>
        <v>3553.095827487366</v>
      </c>
      <c r="I109" s="16">
        <f>IFERROR(IF(WeightGoal="Increase",G109-H109,H109-G109),"")</f>
        <v>496.30887995847979</v>
      </c>
      <c r="J109" s="16">
        <f t="shared" si="9"/>
        <v>108835.91917251259</v>
      </c>
      <c r="K109" s="17">
        <f>IFERROR(IF(Standard,J109/CalsPerPound,J109/CalsPerPound/2.2),"")</f>
        <v>14.134534957469166</v>
      </c>
      <c r="L109" s="18">
        <f>IFERROR(WeightToLoseGain-K109,"")</f>
        <v>5.8654650425308343</v>
      </c>
      <c r="M109" s="19">
        <f ca="1">IFERROR(IF(B108&lt;&gt;"",L109/(WeightToLoseGain),""),"")</f>
        <v>0.29327325212654171</v>
      </c>
    </row>
    <row r="110" spans="2:13" ht="30" customHeight="1">
      <c r="B110" s="12">
        <f t="shared" ca="1" si="5"/>
        <v>43589</v>
      </c>
      <c r="C110" s="13" t="str">
        <f t="shared" si="8"/>
        <v/>
      </c>
      <c r="D110" s="13">
        <f t="shared" si="6"/>
        <v>93</v>
      </c>
      <c r="E110" s="14">
        <f t="shared" si="7"/>
        <v>81.953119763574591</v>
      </c>
      <c r="F110" s="15">
        <f>IFERROR(RunningBMR,"")</f>
        <v>1868.1077407609721</v>
      </c>
      <c r="G110" s="15">
        <f>IFERROR(IF(K109&gt;0,F109*ActivityFactor+IF(WeightGoal="Maintain",0,IF(WeightGoal="Decrease",-500,IF(WeightGoal="Increase",500))),""),"")</f>
        <v>3053.095827487366</v>
      </c>
      <c r="H110" s="15">
        <f>IFERROR(F110*(ActivityFactor),"")</f>
        <v>3549.4047074458467</v>
      </c>
      <c r="I110" s="16">
        <f>IFERROR(IF(WeightGoal="Increase",G110-H110,H110-G110),"")</f>
        <v>496.3088799584807</v>
      </c>
      <c r="J110" s="16">
        <f t="shared" si="9"/>
        <v>108339.61029255411</v>
      </c>
      <c r="K110" s="17">
        <f>IFERROR(IF(Standard,J110/CalsPerPound,J110/CalsPerPound/2.2),"")</f>
        <v>14.07007925877326</v>
      </c>
      <c r="L110" s="18">
        <f>IFERROR(WeightToLoseGain-K110,"")</f>
        <v>5.9299207412267396</v>
      </c>
      <c r="M110" s="19">
        <f ca="1">IFERROR(IF(B109&lt;&gt;"",L110/(WeightToLoseGain),""),"")</f>
        <v>0.29649603706133698</v>
      </c>
    </row>
    <row r="111" spans="2:13" ht="30" customHeight="1">
      <c r="B111" s="12">
        <f t="shared" ca="1" si="5"/>
        <v>43590</v>
      </c>
      <c r="C111" s="13" t="str">
        <f t="shared" si="8"/>
        <v/>
      </c>
      <c r="D111" s="13">
        <f t="shared" si="6"/>
        <v>94</v>
      </c>
      <c r="E111" s="14">
        <f t="shared" si="7"/>
        <v>81.811317226443592</v>
      </c>
      <c r="F111" s="15">
        <f>IFERROR(RunningBMR,"")</f>
        <v>1866.1650460022772</v>
      </c>
      <c r="G111" s="15">
        <f>IFERROR(IF(K110&gt;0,F110*ActivityFactor+IF(WeightGoal="Maintain",0,IF(WeightGoal="Decrease",-500,IF(WeightGoal="Increase",500))),""),"")</f>
        <v>3049.4047074458467</v>
      </c>
      <c r="H111" s="15">
        <f>IFERROR(F111*(ActivityFactor),"")</f>
        <v>3545.7135874043265</v>
      </c>
      <c r="I111" s="16">
        <f>IFERROR(IF(WeightGoal="Increase",G111-H111,H111-G111),"")</f>
        <v>496.30887995847979</v>
      </c>
      <c r="J111" s="16">
        <f t="shared" si="9"/>
        <v>107843.30141259563</v>
      </c>
      <c r="K111" s="17">
        <f>IFERROR(IF(Standard,J111/CalsPerPound,J111/CalsPerPound/2.2),"")</f>
        <v>14.005623560077353</v>
      </c>
      <c r="L111" s="18">
        <f>IFERROR(WeightToLoseGain-K111,"")</f>
        <v>5.9943764399226467</v>
      </c>
      <c r="M111" s="19">
        <f ca="1">IFERROR(IF(B110&lt;&gt;"",L111/(WeightToLoseGain),""),"")</f>
        <v>0.29971882199613231</v>
      </c>
    </row>
    <row r="112" spans="2:13" ht="30" customHeight="1">
      <c r="B112" s="12">
        <f t="shared" ca="1" si="5"/>
        <v>43591</v>
      </c>
      <c r="C112" s="13" t="str">
        <f t="shared" si="8"/>
        <v/>
      </c>
      <c r="D112" s="13">
        <f t="shared" si="6"/>
        <v>95</v>
      </c>
      <c r="E112" s="14">
        <f t="shared" si="7"/>
        <v>81.669514689312592</v>
      </c>
      <c r="F112" s="15">
        <f>IFERROR(RunningBMR,"")</f>
        <v>1864.2223512435824</v>
      </c>
      <c r="G112" s="15">
        <f>IFERROR(IF(K111&gt;0,F111*ActivityFactor+IF(WeightGoal="Maintain",0,IF(WeightGoal="Decrease",-500,IF(WeightGoal="Increase",500))),""),"")</f>
        <v>3045.7135874043265</v>
      </c>
      <c r="H112" s="15">
        <f>IFERROR(F112*(ActivityFactor),"")</f>
        <v>3542.0224673628063</v>
      </c>
      <c r="I112" s="16">
        <f>IFERROR(IF(WeightGoal="Increase",G112-H112,H112-G112),"")</f>
        <v>496.30887995847979</v>
      </c>
      <c r="J112" s="16">
        <f t="shared" si="9"/>
        <v>107346.99253263714</v>
      </c>
      <c r="K112" s="17">
        <f>IFERROR(IF(Standard,J112/CalsPerPound,J112/CalsPerPound/2.2),"")</f>
        <v>13.941167861381446</v>
      </c>
      <c r="L112" s="18">
        <f>IFERROR(WeightToLoseGain-K112,"")</f>
        <v>6.0588321386185537</v>
      </c>
      <c r="M112" s="19">
        <f ca="1">IFERROR(IF(B111&lt;&gt;"",L112/(WeightToLoseGain),""),"")</f>
        <v>0.3029416069309277</v>
      </c>
    </row>
    <row r="113" spans="2:13" ht="30" customHeight="1">
      <c r="B113" s="12">
        <f t="shared" ca="1" si="5"/>
        <v>43592</v>
      </c>
      <c r="C113" s="13" t="str">
        <f t="shared" si="8"/>
        <v/>
      </c>
      <c r="D113" s="13">
        <f t="shared" si="6"/>
        <v>96</v>
      </c>
      <c r="E113" s="14">
        <f t="shared" si="7"/>
        <v>81.527712152181593</v>
      </c>
      <c r="F113" s="15">
        <f>IFERROR(RunningBMR,"")</f>
        <v>1862.2796564848879</v>
      </c>
      <c r="G113" s="15">
        <f>IFERROR(IF(K112&gt;0,F112*ActivityFactor+IF(WeightGoal="Maintain",0,IF(WeightGoal="Decrease",-500,IF(WeightGoal="Increase",500))),""),"")</f>
        <v>3042.0224673628063</v>
      </c>
      <c r="H113" s="15">
        <f>IFERROR(F113*(ActivityFactor),"")</f>
        <v>3538.331347321287</v>
      </c>
      <c r="I113" s="16">
        <f>IFERROR(IF(WeightGoal="Increase",G113-H113,H113-G113),"")</f>
        <v>496.3088799584807</v>
      </c>
      <c r="J113" s="16">
        <f t="shared" si="9"/>
        <v>106850.68365267866</v>
      </c>
      <c r="K113" s="17">
        <f>IFERROR(IF(Standard,J113/CalsPerPound,J113/CalsPerPound/2.2),"")</f>
        <v>13.876712162685539</v>
      </c>
      <c r="L113" s="18">
        <f>IFERROR(WeightToLoseGain-K113,"")</f>
        <v>6.1232878373144608</v>
      </c>
      <c r="M113" s="19">
        <f ca="1">IFERROR(IF(B112&lt;&gt;"",L113/(WeightToLoseGain),""),"")</f>
        <v>0.30616439186572303</v>
      </c>
    </row>
    <row r="114" spans="2:13" ht="30" customHeight="1">
      <c r="B114" s="12">
        <f t="shared" ca="1" si="5"/>
        <v>43593</v>
      </c>
      <c r="C114" s="13" t="str">
        <f t="shared" si="8"/>
        <v/>
      </c>
      <c r="D114" s="13">
        <f t="shared" si="6"/>
        <v>97</v>
      </c>
      <c r="E114" s="14">
        <f t="shared" si="7"/>
        <v>81.385909615050593</v>
      </c>
      <c r="F114" s="15">
        <f>IFERROR(RunningBMR,"")</f>
        <v>1860.3369617261935</v>
      </c>
      <c r="G114" s="15">
        <f>IFERROR(IF(K113&gt;0,F113*ActivityFactor+IF(WeightGoal="Maintain",0,IF(WeightGoal="Decrease",-500,IF(WeightGoal="Increase",500))),""),"")</f>
        <v>3038.331347321287</v>
      </c>
      <c r="H114" s="15">
        <f>IFERROR(F114*(ActivityFactor),"")</f>
        <v>3534.6402272797677</v>
      </c>
      <c r="I114" s="16">
        <f>IFERROR(IF(WeightGoal="Increase",G114-H114,H114-G114),"")</f>
        <v>496.3088799584807</v>
      </c>
      <c r="J114" s="16">
        <f t="shared" si="9"/>
        <v>106354.37477272018</v>
      </c>
      <c r="K114" s="17">
        <f>IFERROR(IF(Standard,J114/CalsPerPound,J114/CalsPerPound/2.2),"")</f>
        <v>13.812256463989632</v>
      </c>
      <c r="L114" s="18">
        <f>IFERROR(WeightToLoseGain-K114,"")</f>
        <v>6.1877435360103679</v>
      </c>
      <c r="M114" s="19">
        <f ca="1">IFERROR(IF(B113&lt;&gt;"",L114/(WeightToLoseGain),""),"")</f>
        <v>0.30938717680051842</v>
      </c>
    </row>
    <row r="115" spans="2:13" ht="30" customHeight="1">
      <c r="B115" s="12">
        <f t="shared" ca="1" si="5"/>
        <v>43594</v>
      </c>
      <c r="C115" s="13" t="str">
        <f t="shared" si="8"/>
        <v/>
      </c>
      <c r="D115" s="13">
        <f t="shared" si="6"/>
        <v>98</v>
      </c>
      <c r="E115" s="14">
        <f t="shared" si="7"/>
        <v>81.244107077919594</v>
      </c>
      <c r="F115" s="15">
        <f>IFERROR(RunningBMR,"")</f>
        <v>1858.3942669674982</v>
      </c>
      <c r="G115" s="15">
        <f>IFERROR(IF(K114&gt;0,F114*ActivityFactor+IF(WeightGoal="Maintain",0,IF(WeightGoal="Decrease",-500,IF(WeightGoal="Increase",500))),""),"")</f>
        <v>3034.6402272797677</v>
      </c>
      <c r="H115" s="15">
        <f>IFERROR(F115*(ActivityFactor),"")</f>
        <v>3530.9491072382466</v>
      </c>
      <c r="I115" s="16">
        <f>IFERROR(IF(WeightGoal="Increase",G115-H115,H115-G115),"")</f>
        <v>496.30887995847888</v>
      </c>
      <c r="J115" s="16">
        <f t="shared" si="9"/>
        <v>105858.0658927617</v>
      </c>
      <c r="K115" s="17">
        <f>IFERROR(IF(Standard,J115/CalsPerPound,J115/CalsPerPound/2.2),"")</f>
        <v>13.747800765293727</v>
      </c>
      <c r="L115" s="18">
        <f>IFERROR(WeightToLoseGain-K115,"")</f>
        <v>6.2521992347062731</v>
      </c>
      <c r="M115" s="19">
        <f ca="1">IFERROR(IF(B114&lt;&gt;"",L115/(WeightToLoseGain),""),"")</f>
        <v>0.31260996173531364</v>
      </c>
    </row>
    <row r="116" spans="2:13" ht="30" customHeight="1">
      <c r="B116" s="12">
        <f t="shared" ca="1" si="5"/>
        <v>43595</v>
      </c>
      <c r="C116" s="13">
        <f t="shared" si="8"/>
        <v>15</v>
      </c>
      <c r="D116" s="13">
        <f t="shared" si="6"/>
        <v>99</v>
      </c>
      <c r="E116" s="14">
        <f t="shared" si="7"/>
        <v>81.102304540788595</v>
      </c>
      <c r="F116" s="15">
        <f>IFERROR(RunningBMR,"")</f>
        <v>1856.4515722088038</v>
      </c>
      <c r="G116" s="15">
        <f>IFERROR(IF(K115&gt;0,F115*ActivityFactor+IF(WeightGoal="Maintain",0,IF(WeightGoal="Decrease",-500,IF(WeightGoal="Increase",500))),""),"")</f>
        <v>3030.9491072382466</v>
      </c>
      <c r="H116" s="15">
        <f>IFERROR(F116*(ActivityFactor),"")</f>
        <v>3527.2579871967268</v>
      </c>
      <c r="I116" s="16">
        <f>IFERROR(IF(WeightGoal="Increase",G116-H116,H116-G116),"")</f>
        <v>496.30887995848025</v>
      </c>
      <c r="J116" s="16">
        <f t="shared" si="9"/>
        <v>105361.75701280322</v>
      </c>
      <c r="K116" s="17">
        <f>IFERROR(IF(Standard,J116/CalsPerPound,J116/CalsPerPound/2.2),"")</f>
        <v>13.68334506659782</v>
      </c>
      <c r="L116" s="18">
        <f>IFERROR(WeightToLoseGain-K116,"")</f>
        <v>6.3166549334021802</v>
      </c>
      <c r="M116" s="19">
        <f ca="1">IFERROR(IF(B115&lt;&gt;"",L116/(WeightToLoseGain),""),"")</f>
        <v>0.31583274667010902</v>
      </c>
    </row>
    <row r="117" spans="2:13" ht="30" customHeight="1">
      <c r="B117" s="12">
        <f t="shared" ca="1" si="5"/>
        <v>43596</v>
      </c>
      <c r="C117" s="13" t="str">
        <f t="shared" si="8"/>
        <v/>
      </c>
      <c r="D117" s="13">
        <f t="shared" si="6"/>
        <v>100</v>
      </c>
      <c r="E117" s="14">
        <f t="shared" si="7"/>
        <v>80.960502003657595</v>
      </c>
      <c r="F117" s="15">
        <f>IFERROR(RunningBMR,"")</f>
        <v>1854.5088774501094</v>
      </c>
      <c r="G117" s="15">
        <f>IFERROR(IF(K116&gt;0,F116*ActivityFactor+IF(WeightGoal="Maintain",0,IF(WeightGoal="Decrease",-500,IF(WeightGoal="Increase",500))),""),"")</f>
        <v>3027.2579871967268</v>
      </c>
      <c r="H117" s="15">
        <f>IFERROR(F117*(ActivityFactor),"")</f>
        <v>3523.5668671552075</v>
      </c>
      <c r="I117" s="16">
        <f>IFERROR(IF(WeightGoal="Increase",G117-H117,H117-G117),"")</f>
        <v>496.3088799584807</v>
      </c>
      <c r="J117" s="16">
        <f t="shared" si="9"/>
        <v>104865.44813284474</v>
      </c>
      <c r="K117" s="17">
        <f>IFERROR(IF(Standard,J117/CalsPerPound,J117/CalsPerPound/2.2),"")</f>
        <v>13.618889367901915</v>
      </c>
      <c r="L117" s="18">
        <f>IFERROR(WeightToLoseGain-K117,"")</f>
        <v>6.3811106320980855</v>
      </c>
      <c r="M117" s="19">
        <f ca="1">IFERROR(IF(B116&lt;&gt;"",L117/(WeightToLoseGain),""),"")</f>
        <v>0.3190555316049043</v>
      </c>
    </row>
    <row r="118" spans="2:13" ht="30" customHeight="1">
      <c r="B118" s="12">
        <f t="shared" ca="1" si="5"/>
        <v>43597</v>
      </c>
      <c r="C118" s="13" t="str">
        <f t="shared" si="8"/>
        <v/>
      </c>
      <c r="D118" s="13">
        <f t="shared" si="6"/>
        <v>101</v>
      </c>
      <c r="E118" s="14">
        <f t="shared" si="7"/>
        <v>80.818699466526596</v>
      </c>
      <c r="F118" s="15">
        <f>IFERROR(RunningBMR,"")</f>
        <v>1852.5661826914145</v>
      </c>
      <c r="G118" s="15">
        <f>IFERROR(IF(K117&gt;0,F117*ActivityFactor+IF(WeightGoal="Maintain",0,IF(WeightGoal="Decrease",-500,IF(WeightGoal="Increase",500))),""),"")</f>
        <v>3023.5668671552075</v>
      </c>
      <c r="H118" s="15">
        <f>IFERROR(F118*(ActivityFactor),"")</f>
        <v>3519.8757471136873</v>
      </c>
      <c r="I118" s="16">
        <f>IFERROR(IF(WeightGoal="Increase",G118-H118,H118-G118),"")</f>
        <v>496.30887995847979</v>
      </c>
      <c r="J118" s="16">
        <f t="shared" si="9"/>
        <v>104369.13925288626</v>
      </c>
      <c r="K118" s="17">
        <f>IFERROR(IF(Standard,J118/CalsPerPound,J118/CalsPerPound/2.2),"")</f>
        <v>13.554433669206007</v>
      </c>
      <c r="L118" s="18">
        <f>IFERROR(WeightToLoseGain-K118,"")</f>
        <v>6.4455663307939925</v>
      </c>
      <c r="M118" s="19">
        <f ca="1">IFERROR(IF(B117&lt;&gt;"",L118/(WeightToLoseGain),""),"")</f>
        <v>0.32227831653969963</v>
      </c>
    </row>
    <row r="119" spans="2:13" ht="30" customHeight="1">
      <c r="B119" s="12">
        <f t="shared" ca="1" si="5"/>
        <v>43598</v>
      </c>
      <c r="C119" s="13" t="str">
        <f t="shared" si="8"/>
        <v/>
      </c>
      <c r="D119" s="13">
        <f t="shared" si="6"/>
        <v>102</v>
      </c>
      <c r="E119" s="14">
        <f t="shared" si="7"/>
        <v>80.676896929395596</v>
      </c>
      <c r="F119" s="15">
        <f>IFERROR(RunningBMR,"")</f>
        <v>1850.6234879327196</v>
      </c>
      <c r="G119" s="15">
        <f>IFERROR(IF(K118&gt;0,F118*ActivityFactor+IF(WeightGoal="Maintain",0,IF(WeightGoal="Decrease",-500,IF(WeightGoal="Increase",500))),""),"")</f>
        <v>3019.8757471136873</v>
      </c>
      <c r="H119" s="15">
        <f>IFERROR(F119*(ActivityFactor),"")</f>
        <v>3516.1846270721671</v>
      </c>
      <c r="I119" s="16">
        <f>IFERROR(IF(WeightGoal="Increase",G119-H119,H119-G119),"")</f>
        <v>496.30887995847979</v>
      </c>
      <c r="J119" s="16">
        <f t="shared" si="9"/>
        <v>103872.83037292778</v>
      </c>
      <c r="K119" s="17">
        <f>IFERROR(IF(Standard,J119/CalsPerPound,J119/CalsPerPound/2.2),"")</f>
        <v>13.4899779705101</v>
      </c>
      <c r="L119" s="18">
        <f>IFERROR(WeightToLoseGain-K119,"")</f>
        <v>6.5100220294898996</v>
      </c>
      <c r="M119" s="19">
        <f ca="1">IFERROR(IF(B118&lt;&gt;"",L119/(WeightToLoseGain),""),"")</f>
        <v>0.32550110147449496</v>
      </c>
    </row>
    <row r="120" spans="2:13" ht="30" customHeight="1">
      <c r="B120" s="12">
        <f t="shared" ca="1" si="5"/>
        <v>43599</v>
      </c>
      <c r="C120" s="13" t="str">
        <f t="shared" si="8"/>
        <v/>
      </c>
      <c r="D120" s="13">
        <f t="shared" si="6"/>
        <v>103</v>
      </c>
      <c r="E120" s="14">
        <f t="shared" si="7"/>
        <v>80.535094392264597</v>
      </c>
      <c r="F120" s="15">
        <f>IFERROR(RunningBMR,"")</f>
        <v>1848.6807931740252</v>
      </c>
      <c r="G120" s="15">
        <f>IFERROR(IF(K119&gt;0,F119*ActivityFactor+IF(WeightGoal="Maintain",0,IF(WeightGoal="Decrease",-500,IF(WeightGoal="Increase",500))),""),"")</f>
        <v>3016.1846270721671</v>
      </c>
      <c r="H120" s="15">
        <f>IFERROR(F120*(ActivityFactor),"")</f>
        <v>3512.4935070306478</v>
      </c>
      <c r="I120" s="16">
        <f>IFERROR(IF(WeightGoal="Increase",G120-H120,H120-G120),"")</f>
        <v>496.3088799584807</v>
      </c>
      <c r="J120" s="16">
        <f t="shared" si="9"/>
        <v>103376.5214929693</v>
      </c>
      <c r="K120" s="17">
        <f>IFERROR(IF(Standard,J120/CalsPerPound,J120/CalsPerPound/2.2),"")</f>
        <v>13.425522271814195</v>
      </c>
      <c r="L120" s="18">
        <f>IFERROR(WeightToLoseGain-K120,"")</f>
        <v>6.5744777281858049</v>
      </c>
      <c r="M120" s="19">
        <f ca="1">IFERROR(IF(B119&lt;&gt;"",L120/(WeightToLoseGain),""),"")</f>
        <v>0.32872388640929023</v>
      </c>
    </row>
    <row r="121" spans="2:13" ht="30" customHeight="1">
      <c r="B121" s="12">
        <f t="shared" ca="1" si="5"/>
        <v>43600</v>
      </c>
      <c r="C121" s="13" t="str">
        <f t="shared" si="8"/>
        <v/>
      </c>
      <c r="D121" s="13">
        <f t="shared" si="6"/>
        <v>104</v>
      </c>
      <c r="E121" s="14">
        <f t="shared" si="7"/>
        <v>80.393291855133597</v>
      </c>
      <c r="F121" s="15">
        <f>IFERROR(RunningBMR,"")</f>
        <v>1846.7380984153303</v>
      </c>
      <c r="G121" s="15">
        <f>IFERROR(IF(K120&gt;0,F120*ActivityFactor+IF(WeightGoal="Maintain",0,IF(WeightGoal="Decrease",-500,IF(WeightGoal="Increase",500))),""),"")</f>
        <v>3012.4935070306478</v>
      </c>
      <c r="H121" s="15">
        <f>IFERROR(F121*(ActivityFactor),"")</f>
        <v>3508.8023869891276</v>
      </c>
      <c r="I121" s="16">
        <f>IFERROR(IF(WeightGoal="Increase",G121-H121,H121-G121),"")</f>
        <v>496.30887995847979</v>
      </c>
      <c r="J121" s="16">
        <f t="shared" si="9"/>
        <v>102880.21261301082</v>
      </c>
      <c r="K121" s="17">
        <f>IFERROR(IF(Standard,J121/CalsPerPound,J121/CalsPerPound/2.2),"")</f>
        <v>13.361066573118286</v>
      </c>
      <c r="L121" s="18">
        <f>IFERROR(WeightToLoseGain-K121,"")</f>
        <v>6.6389334268817137</v>
      </c>
      <c r="M121" s="19">
        <f ca="1">IFERROR(IF(B120&lt;&gt;"",L121/(WeightToLoseGain),""),"")</f>
        <v>0.33194667134408568</v>
      </c>
    </row>
    <row r="122" spans="2:13" ht="30" customHeight="1">
      <c r="B122" s="12">
        <f t="shared" ca="1" si="5"/>
        <v>43601</v>
      </c>
      <c r="C122" s="13" t="str">
        <f t="shared" si="8"/>
        <v/>
      </c>
      <c r="D122" s="13">
        <f t="shared" si="6"/>
        <v>105</v>
      </c>
      <c r="E122" s="14">
        <f t="shared" si="7"/>
        <v>80.251489318002598</v>
      </c>
      <c r="F122" s="15">
        <f>IFERROR(RunningBMR,"")</f>
        <v>1844.7954036566355</v>
      </c>
      <c r="G122" s="15">
        <f>IFERROR(IF(K121&gt;0,F121*ActivityFactor+IF(WeightGoal="Maintain",0,IF(WeightGoal="Decrease",-500,IF(WeightGoal="Increase",500))),""),"")</f>
        <v>3008.8023869891276</v>
      </c>
      <c r="H122" s="15">
        <f>IFERROR(F122*(ActivityFactor),"")</f>
        <v>3505.1112669476074</v>
      </c>
      <c r="I122" s="16">
        <f>IFERROR(IF(WeightGoal="Increase",G122-H122,H122-G122),"")</f>
        <v>496.30887995847979</v>
      </c>
      <c r="J122" s="16">
        <f t="shared" si="9"/>
        <v>102383.90373305234</v>
      </c>
      <c r="K122" s="17">
        <f>IFERROR(IF(Standard,J122/CalsPerPound,J122/CalsPerPound/2.2),"")</f>
        <v>13.296610874422381</v>
      </c>
      <c r="L122" s="18">
        <f>IFERROR(WeightToLoseGain-K122,"")</f>
        <v>6.703389125577619</v>
      </c>
      <c r="M122" s="19">
        <f ca="1">IFERROR(IF(B121&lt;&gt;"",L122/(WeightToLoseGain),""),"")</f>
        <v>0.33516945627888095</v>
      </c>
    </row>
    <row r="123" spans="2:13" ht="30" customHeight="1">
      <c r="B123" s="12">
        <f t="shared" ca="1" si="5"/>
        <v>43602</v>
      </c>
      <c r="C123" s="13">
        <f t="shared" si="8"/>
        <v>16</v>
      </c>
      <c r="D123" s="13">
        <f t="shared" si="6"/>
        <v>106</v>
      </c>
      <c r="E123" s="14">
        <f t="shared" si="7"/>
        <v>80.109686780871598</v>
      </c>
      <c r="F123" s="15">
        <f>IFERROR(RunningBMR,"")</f>
        <v>1842.8527088979411</v>
      </c>
      <c r="G123" s="15">
        <f>IFERROR(IF(K122&gt;0,F122*ActivityFactor+IF(WeightGoal="Maintain",0,IF(WeightGoal="Decrease",-500,IF(WeightGoal="Increase",500))),""),"")</f>
        <v>3005.1112669476074</v>
      </c>
      <c r="H123" s="15">
        <f>IFERROR(F123*(ActivityFactor),"")</f>
        <v>3501.4201469060877</v>
      </c>
      <c r="I123" s="16">
        <f>IFERROR(IF(WeightGoal="Increase",G123-H123,H123-G123),"")</f>
        <v>496.30887995848025</v>
      </c>
      <c r="J123" s="16">
        <f t="shared" si="9"/>
        <v>101887.59485309386</v>
      </c>
      <c r="K123" s="17">
        <f>IFERROR(IF(Standard,J123/CalsPerPound,J123/CalsPerPound/2.2),"")</f>
        <v>13.232155175726474</v>
      </c>
      <c r="L123" s="18">
        <f>IFERROR(WeightToLoseGain-K123,"")</f>
        <v>6.7678448242735261</v>
      </c>
      <c r="M123" s="19">
        <f ca="1">IFERROR(IF(B122&lt;&gt;"",L123/(WeightToLoseGain),""),"")</f>
        <v>0.33839224121367628</v>
      </c>
    </row>
    <row r="124" spans="2:13" ht="30" customHeight="1">
      <c r="B124" s="12">
        <f t="shared" ca="1" si="5"/>
        <v>43603</v>
      </c>
      <c r="C124" s="13" t="str">
        <f t="shared" si="8"/>
        <v/>
      </c>
      <c r="D124" s="13">
        <f t="shared" si="6"/>
        <v>107</v>
      </c>
      <c r="E124" s="14">
        <f t="shared" si="7"/>
        <v>79.967884243740599</v>
      </c>
      <c r="F124" s="15">
        <f>IFERROR(RunningBMR,"")</f>
        <v>1840.9100141392462</v>
      </c>
      <c r="G124" s="15">
        <f>IFERROR(IF(K123&gt;0,F123*ActivityFactor+IF(WeightGoal="Maintain",0,IF(WeightGoal="Decrease",-500,IF(WeightGoal="Increase",500))),""),"")</f>
        <v>3001.4201469060877</v>
      </c>
      <c r="H124" s="15">
        <f>IFERROR(F124*(ActivityFactor),"")</f>
        <v>3497.7290268645675</v>
      </c>
      <c r="I124" s="16">
        <f>IFERROR(IF(WeightGoal="Increase",G124-H124,H124-G124),"")</f>
        <v>496.30887995847979</v>
      </c>
      <c r="J124" s="16">
        <f t="shared" si="9"/>
        <v>101391.28597313538</v>
      </c>
      <c r="K124" s="17">
        <f>IFERROR(IF(Standard,J124/CalsPerPound,J124/CalsPerPound/2.2),"")</f>
        <v>13.167699477030569</v>
      </c>
      <c r="L124" s="18">
        <f>IFERROR(WeightToLoseGain-K124,"")</f>
        <v>6.8323005229694314</v>
      </c>
      <c r="M124" s="19">
        <f ca="1">IFERROR(IF(B123&lt;&gt;"",L124/(WeightToLoseGain),""),"")</f>
        <v>0.34161502614847156</v>
      </c>
    </row>
    <row r="125" spans="2:13" ht="30" customHeight="1">
      <c r="B125" s="12">
        <f t="shared" ca="1" si="5"/>
        <v>43604</v>
      </c>
      <c r="C125" s="13" t="str">
        <f t="shared" si="8"/>
        <v/>
      </c>
      <c r="D125" s="13">
        <f t="shared" si="6"/>
        <v>108</v>
      </c>
      <c r="E125" s="14">
        <f t="shared" si="7"/>
        <v>79.8260817066096</v>
      </c>
      <c r="F125" s="15">
        <f>IFERROR(RunningBMR,"")</f>
        <v>1838.9673193805513</v>
      </c>
      <c r="G125" s="15">
        <f>IFERROR(IF(K124&gt;0,F124*ActivityFactor+IF(WeightGoal="Maintain",0,IF(WeightGoal="Decrease",-500,IF(WeightGoal="Increase",500))),""),"")</f>
        <v>2997.7290268645675</v>
      </c>
      <c r="H125" s="15">
        <f>IFERROR(F125*(ActivityFactor),"")</f>
        <v>3494.0379068230473</v>
      </c>
      <c r="I125" s="16">
        <f>IFERROR(IF(WeightGoal="Increase",G125-H125,H125-G125),"")</f>
        <v>496.30887995847979</v>
      </c>
      <c r="J125" s="16">
        <f t="shared" si="9"/>
        <v>100894.9770931769</v>
      </c>
      <c r="K125" s="17">
        <f>IFERROR(IF(Standard,J125/CalsPerPound,J125/CalsPerPound/2.2),"")</f>
        <v>13.103243778334662</v>
      </c>
      <c r="L125" s="18">
        <f>IFERROR(WeightToLoseGain-K125,"")</f>
        <v>6.8967562216653384</v>
      </c>
      <c r="M125" s="19">
        <f ca="1">IFERROR(IF(B124&lt;&gt;"",L125/(WeightToLoseGain),""),"")</f>
        <v>0.34483781108326694</v>
      </c>
    </row>
    <row r="126" spans="2:13" ht="30" customHeight="1">
      <c r="B126" s="12">
        <f t="shared" ca="1" si="5"/>
        <v>43605</v>
      </c>
      <c r="C126" s="13" t="str">
        <f t="shared" si="8"/>
        <v/>
      </c>
      <c r="D126" s="13">
        <f t="shared" si="6"/>
        <v>109</v>
      </c>
      <c r="E126" s="14">
        <f t="shared" si="7"/>
        <v>79.6842791694786</v>
      </c>
      <c r="F126" s="15">
        <f>IFERROR(RunningBMR,"")</f>
        <v>1837.0246246218569</v>
      </c>
      <c r="G126" s="15">
        <f>IFERROR(IF(K125&gt;0,F125*ActivityFactor+IF(WeightGoal="Maintain",0,IF(WeightGoal="Decrease",-500,IF(WeightGoal="Increase",500))),""),"")</f>
        <v>2994.0379068230473</v>
      </c>
      <c r="H126" s="15">
        <f>IFERROR(F126*(ActivityFactor),"")</f>
        <v>3490.346786781528</v>
      </c>
      <c r="I126" s="16">
        <f>IFERROR(IF(WeightGoal="Increase",G126-H126,H126-G126),"")</f>
        <v>496.3088799584807</v>
      </c>
      <c r="J126" s="16">
        <f t="shared" si="9"/>
        <v>100398.66821321842</v>
      </c>
      <c r="K126" s="17">
        <f>IFERROR(IF(Standard,J126/CalsPerPound,J126/CalsPerPound/2.2),"")</f>
        <v>13.038788079638755</v>
      </c>
      <c r="L126" s="18">
        <f>IFERROR(WeightToLoseGain-K126,"")</f>
        <v>6.9612119203612455</v>
      </c>
      <c r="M126" s="19">
        <f ca="1">IFERROR(IF(B125&lt;&gt;"",L126/(WeightToLoseGain),""),"")</f>
        <v>0.34806059601806227</v>
      </c>
    </row>
    <row r="127" spans="2:13" ht="30" customHeight="1">
      <c r="B127" s="12">
        <f t="shared" ca="1" si="5"/>
        <v>43606</v>
      </c>
      <c r="C127" s="13" t="str">
        <f t="shared" si="8"/>
        <v/>
      </c>
      <c r="D127" s="13">
        <f t="shared" si="6"/>
        <v>110</v>
      </c>
      <c r="E127" s="14">
        <f t="shared" si="7"/>
        <v>79.542476632347601</v>
      </c>
      <c r="F127" s="15">
        <f>IFERROR(RunningBMR,"")</f>
        <v>1835.0819298631625</v>
      </c>
      <c r="G127" s="15">
        <f>IFERROR(IF(K126&gt;0,F126*ActivityFactor+IF(WeightGoal="Maintain",0,IF(WeightGoal="Decrease",-500,IF(WeightGoal="Increase",500))),""),"")</f>
        <v>2990.346786781528</v>
      </c>
      <c r="H127" s="15">
        <f>IFERROR(F127*(ActivityFactor),"")</f>
        <v>3486.6556667400087</v>
      </c>
      <c r="I127" s="16">
        <f>IFERROR(IF(WeightGoal="Increase",G127-H127,H127-G127),"")</f>
        <v>496.3088799584807</v>
      </c>
      <c r="J127" s="16">
        <f t="shared" si="9"/>
        <v>99902.359333259941</v>
      </c>
      <c r="K127" s="17">
        <f>IFERROR(IF(Standard,J127/CalsPerPound,J127/CalsPerPound/2.2),"")</f>
        <v>12.974332380942849</v>
      </c>
      <c r="L127" s="18">
        <f>IFERROR(WeightToLoseGain-K127,"")</f>
        <v>7.0256676190571508</v>
      </c>
      <c r="M127" s="19">
        <f ca="1">IFERROR(IF(B126&lt;&gt;"",L127/(WeightToLoseGain),""),"")</f>
        <v>0.35128338095285755</v>
      </c>
    </row>
    <row r="128" spans="2:13" ht="30" customHeight="1">
      <c r="B128" s="12">
        <f t="shared" ca="1" si="5"/>
        <v>43607</v>
      </c>
      <c r="C128" s="13" t="str">
        <f t="shared" si="8"/>
        <v/>
      </c>
      <c r="D128" s="13">
        <f t="shared" si="6"/>
        <v>111</v>
      </c>
      <c r="E128" s="14">
        <f t="shared" si="7"/>
        <v>79.400674095216601</v>
      </c>
      <c r="F128" s="15">
        <f>IFERROR(RunningBMR,"")</f>
        <v>1833.1392351044676</v>
      </c>
      <c r="G128" s="15">
        <f>IFERROR(IF(K127&gt;0,F127*ActivityFactor+IF(WeightGoal="Maintain",0,IF(WeightGoal="Decrease",-500,IF(WeightGoal="Increase",500))),""),"")</f>
        <v>2986.6556667400087</v>
      </c>
      <c r="H128" s="15">
        <f>IFERROR(F128*(ActivityFactor),"")</f>
        <v>3482.9645466984884</v>
      </c>
      <c r="I128" s="16">
        <f>IFERROR(IF(WeightGoal="Increase",G128-H128,H128-G128),"")</f>
        <v>496.30887995847979</v>
      </c>
      <c r="J128" s="16">
        <f t="shared" si="9"/>
        <v>99406.050453301461</v>
      </c>
      <c r="K128" s="17">
        <f>IFERROR(IF(Standard,J128/CalsPerPound,J128/CalsPerPound/2.2),"")</f>
        <v>12.909876682246942</v>
      </c>
      <c r="L128" s="18">
        <f>IFERROR(WeightToLoseGain-K128,"")</f>
        <v>7.0901233177530578</v>
      </c>
      <c r="M128" s="19">
        <f ca="1">IFERROR(IF(B127&lt;&gt;"",L128/(WeightToLoseGain),""),"")</f>
        <v>0.35450616588765288</v>
      </c>
    </row>
    <row r="129" spans="2:13" ht="30" customHeight="1">
      <c r="B129" s="12">
        <f t="shared" ca="1" si="5"/>
        <v>43608</v>
      </c>
      <c r="C129" s="13" t="str">
        <f t="shared" si="8"/>
        <v/>
      </c>
      <c r="D129" s="13">
        <f t="shared" si="6"/>
        <v>112</v>
      </c>
      <c r="E129" s="14">
        <f t="shared" si="7"/>
        <v>79.258871558085602</v>
      </c>
      <c r="F129" s="15">
        <f>IFERROR(RunningBMR,"")</f>
        <v>1831.1965403457727</v>
      </c>
      <c r="G129" s="15">
        <f>IFERROR(IF(K128&gt;0,F128*ActivityFactor+IF(WeightGoal="Maintain",0,IF(WeightGoal="Decrease",-500,IF(WeightGoal="Increase",500))),""),"")</f>
        <v>2982.9645466984884</v>
      </c>
      <c r="H129" s="15">
        <f>IFERROR(F129*(ActivityFactor),"")</f>
        <v>3479.2734266569682</v>
      </c>
      <c r="I129" s="16">
        <f>IFERROR(IF(WeightGoal="Increase",G129-H129,H129-G129),"")</f>
        <v>496.30887995847979</v>
      </c>
      <c r="J129" s="16">
        <f t="shared" si="9"/>
        <v>98909.741573342981</v>
      </c>
      <c r="K129" s="17">
        <f>IFERROR(IF(Standard,J129/CalsPerPound,J129/CalsPerPound/2.2),"")</f>
        <v>12.845420983551035</v>
      </c>
      <c r="L129" s="18">
        <f>IFERROR(WeightToLoseGain-K129,"")</f>
        <v>7.1545790164489649</v>
      </c>
      <c r="M129" s="19">
        <f ca="1">IFERROR(IF(B128&lt;&gt;"",L129/(WeightToLoseGain),""),"")</f>
        <v>0.35772895082244827</v>
      </c>
    </row>
    <row r="130" spans="2:13" ht="30" customHeight="1">
      <c r="B130" s="12">
        <f t="shared" ca="1" si="5"/>
        <v>43609</v>
      </c>
      <c r="C130" s="13">
        <f t="shared" si="8"/>
        <v>17</v>
      </c>
      <c r="D130" s="13">
        <f t="shared" si="6"/>
        <v>113</v>
      </c>
      <c r="E130" s="14">
        <f t="shared" si="7"/>
        <v>79.117069020954602</v>
      </c>
      <c r="F130" s="15">
        <f>IFERROR(RunningBMR,"")</f>
        <v>1829.2538455870783</v>
      </c>
      <c r="G130" s="15">
        <f>IFERROR(IF(K129&gt;0,F129*ActivityFactor+IF(WeightGoal="Maintain",0,IF(WeightGoal="Decrease",-500,IF(WeightGoal="Increase",500))),""),"")</f>
        <v>2979.2734266569682</v>
      </c>
      <c r="H130" s="15">
        <f>IFERROR(F130*(ActivityFactor),"")</f>
        <v>3475.5823066154485</v>
      </c>
      <c r="I130" s="16">
        <f>IFERROR(IF(WeightGoal="Increase",G130-H130,H130-G130),"")</f>
        <v>496.30887995848025</v>
      </c>
      <c r="J130" s="16">
        <f t="shared" si="9"/>
        <v>98413.4326933845</v>
      </c>
      <c r="K130" s="17">
        <f>IFERROR(IF(Standard,J130/CalsPerPound,J130/CalsPerPound/2.2),"")</f>
        <v>12.780965284855128</v>
      </c>
      <c r="L130" s="18">
        <f>IFERROR(WeightToLoseGain-K130,"")</f>
        <v>7.2190347151448719</v>
      </c>
      <c r="M130" s="19">
        <f ca="1">IFERROR(IF(B129&lt;&gt;"",L130/(WeightToLoseGain),""),"")</f>
        <v>0.3609517357572436</v>
      </c>
    </row>
    <row r="131" spans="2:13" ht="30" customHeight="1">
      <c r="B131" s="12">
        <f t="shared" ca="1" si="5"/>
        <v>43610</v>
      </c>
      <c r="C131" s="13" t="str">
        <f t="shared" si="8"/>
        <v/>
      </c>
      <c r="D131" s="13">
        <f t="shared" si="6"/>
        <v>114</v>
      </c>
      <c r="E131" s="14">
        <f t="shared" si="7"/>
        <v>78.975266483823603</v>
      </c>
      <c r="F131" s="15">
        <f>IFERROR(RunningBMR,"")</f>
        <v>1827.3111508283835</v>
      </c>
      <c r="G131" s="15">
        <f>IFERROR(IF(K130&gt;0,F130*ActivityFactor+IF(WeightGoal="Maintain",0,IF(WeightGoal="Decrease",-500,IF(WeightGoal="Increase",500))),""),"")</f>
        <v>2975.5823066154485</v>
      </c>
      <c r="H131" s="15">
        <f>IFERROR(F131*(ActivityFactor),"")</f>
        <v>3471.8911865739283</v>
      </c>
      <c r="I131" s="16">
        <f>IFERROR(IF(WeightGoal="Increase",G131-H131,H131-G131),"")</f>
        <v>496.30887995847979</v>
      </c>
      <c r="J131" s="16">
        <f t="shared" si="9"/>
        <v>97917.12381342602</v>
      </c>
      <c r="K131" s="17">
        <f>IFERROR(IF(Standard,J131/CalsPerPound,J131/CalsPerPound/2.2),"")</f>
        <v>12.716509586159223</v>
      </c>
      <c r="L131" s="18">
        <f>IFERROR(WeightToLoseGain-K131,"")</f>
        <v>7.2834904138407772</v>
      </c>
      <c r="M131" s="19">
        <f ca="1">IFERROR(IF(B130&lt;&gt;"",L131/(WeightToLoseGain),""),"")</f>
        <v>0.36417452069203887</v>
      </c>
    </row>
    <row r="132" spans="2:13" ht="30" customHeight="1">
      <c r="B132" s="12">
        <f t="shared" ca="1" si="5"/>
        <v>43611</v>
      </c>
      <c r="C132" s="13" t="str">
        <f t="shared" si="8"/>
        <v/>
      </c>
      <c r="D132" s="13">
        <f t="shared" si="6"/>
        <v>115</v>
      </c>
      <c r="E132" s="14">
        <f t="shared" si="7"/>
        <v>78.833463946692603</v>
      </c>
      <c r="F132" s="15">
        <f>IFERROR(RunningBMR,"")</f>
        <v>1825.3684560696886</v>
      </c>
      <c r="G132" s="15">
        <f>IFERROR(IF(K131&gt;0,F131*ActivityFactor+IF(WeightGoal="Maintain",0,IF(WeightGoal="Decrease",-500,IF(WeightGoal="Increase",500))),""),"")</f>
        <v>2971.8911865739283</v>
      </c>
      <c r="H132" s="15">
        <f>IFERROR(F132*(ActivityFactor),"")</f>
        <v>3468.2000665324081</v>
      </c>
      <c r="I132" s="16">
        <f>IFERROR(IF(WeightGoal="Increase",G132-H132,H132-G132),"")</f>
        <v>496.30887995847979</v>
      </c>
      <c r="J132" s="16">
        <f t="shared" si="9"/>
        <v>97420.81493346754</v>
      </c>
      <c r="K132" s="17">
        <f>IFERROR(IF(Standard,J132/CalsPerPound,J132/CalsPerPound/2.2),"")</f>
        <v>12.652053887463316</v>
      </c>
      <c r="L132" s="18">
        <f>IFERROR(WeightToLoseGain-K132,"")</f>
        <v>7.3479461125366843</v>
      </c>
      <c r="M132" s="19">
        <f ca="1">IFERROR(IF(B131&lt;&gt;"",L132/(WeightToLoseGain),""),"")</f>
        <v>0.3673973056268342</v>
      </c>
    </row>
    <row r="133" spans="2:13" ht="30" customHeight="1">
      <c r="B133" s="12">
        <f t="shared" ca="1" si="5"/>
        <v>43612</v>
      </c>
      <c r="C133" s="13" t="str">
        <f t="shared" si="8"/>
        <v/>
      </c>
      <c r="D133" s="13">
        <f t="shared" si="6"/>
        <v>116</v>
      </c>
      <c r="E133" s="14">
        <f t="shared" si="7"/>
        <v>78.691661409561604</v>
      </c>
      <c r="F133" s="15">
        <f>IFERROR(RunningBMR,"")</f>
        <v>1823.4257613109942</v>
      </c>
      <c r="G133" s="15">
        <f>IFERROR(IF(K132&gt;0,F132*ActivityFactor+IF(WeightGoal="Maintain",0,IF(WeightGoal="Decrease",-500,IF(WeightGoal="Increase",500))),""),"")</f>
        <v>2968.2000665324081</v>
      </c>
      <c r="H133" s="15">
        <f>IFERROR(F133*(ActivityFactor),"")</f>
        <v>3464.5089464908888</v>
      </c>
      <c r="I133" s="16">
        <f>IFERROR(IF(WeightGoal="Increase",G133-H133,H133-G133),"")</f>
        <v>496.3088799584807</v>
      </c>
      <c r="J133" s="16">
        <f t="shared" si="9"/>
        <v>96924.50605350906</v>
      </c>
      <c r="K133" s="17">
        <f>IFERROR(IF(Standard,J133/CalsPerPound,J133/CalsPerPound/2.2),"")</f>
        <v>12.587598188767409</v>
      </c>
      <c r="L133" s="18">
        <f>IFERROR(WeightToLoseGain-K133,"")</f>
        <v>7.4124018112325913</v>
      </c>
      <c r="M133" s="19">
        <f ca="1">IFERROR(IF(B132&lt;&gt;"",L133/(WeightToLoseGain),""),"")</f>
        <v>0.37062009056162959</v>
      </c>
    </row>
    <row r="134" spans="2:13" ht="30" customHeight="1">
      <c r="B134" s="12">
        <f t="shared" ca="1" si="5"/>
        <v>43613</v>
      </c>
      <c r="C134" s="13" t="str">
        <f t="shared" si="8"/>
        <v/>
      </c>
      <c r="D134" s="13">
        <f t="shared" si="6"/>
        <v>117</v>
      </c>
      <c r="E134" s="14">
        <f t="shared" si="7"/>
        <v>78.549858872430605</v>
      </c>
      <c r="F134" s="15">
        <f>IFERROR(RunningBMR,"")</f>
        <v>1821.4830665522993</v>
      </c>
      <c r="G134" s="15">
        <f>IFERROR(IF(K133&gt;0,F133*ActivityFactor+IF(WeightGoal="Maintain",0,IF(WeightGoal="Decrease",-500,IF(WeightGoal="Increase",500))),""),"")</f>
        <v>2964.5089464908888</v>
      </c>
      <c r="H134" s="15">
        <f>IFERROR(F134*(ActivityFactor),"")</f>
        <v>3460.8178264493686</v>
      </c>
      <c r="I134" s="16">
        <f>IFERROR(IF(WeightGoal="Increase",G134-H134,H134-G134),"")</f>
        <v>496.30887995847979</v>
      </c>
      <c r="J134" s="16">
        <f t="shared" si="9"/>
        <v>96428.197173550579</v>
      </c>
      <c r="K134" s="17">
        <f>IFERROR(IF(Standard,J134/CalsPerPound,J134/CalsPerPound/2.2),"")</f>
        <v>12.523142490071503</v>
      </c>
      <c r="L134" s="18">
        <f>IFERROR(WeightToLoseGain-K134,"")</f>
        <v>7.4768575099284966</v>
      </c>
      <c r="M134" s="19">
        <f ca="1">IFERROR(IF(B133&lt;&gt;"",L134/(WeightToLoseGain),""),"")</f>
        <v>0.37384287549642481</v>
      </c>
    </row>
    <row r="135" spans="2:13" ht="30" customHeight="1">
      <c r="B135" s="12">
        <f t="shared" ca="1" si="5"/>
        <v>43614</v>
      </c>
      <c r="C135" s="13" t="str">
        <f t="shared" si="8"/>
        <v/>
      </c>
      <c r="D135" s="13">
        <f t="shared" si="6"/>
        <v>118</v>
      </c>
      <c r="E135" s="14">
        <f t="shared" si="7"/>
        <v>78.408056335299605</v>
      </c>
      <c r="F135" s="15">
        <f>IFERROR(RunningBMR,"")</f>
        <v>1819.5403717936044</v>
      </c>
      <c r="G135" s="15">
        <f>IFERROR(IF(K134&gt;0,F134*ActivityFactor+IF(WeightGoal="Maintain",0,IF(WeightGoal="Decrease",-500,IF(WeightGoal="Increase",500))),""),"")</f>
        <v>2960.8178264493686</v>
      </c>
      <c r="H135" s="15">
        <f>IFERROR(F135*(ActivityFactor),"")</f>
        <v>3457.1267064078484</v>
      </c>
      <c r="I135" s="16">
        <f>IFERROR(IF(WeightGoal="Increase",G135-H135,H135-G135),"")</f>
        <v>496.30887995847979</v>
      </c>
      <c r="J135" s="16">
        <f t="shared" si="9"/>
        <v>95931.888293592099</v>
      </c>
      <c r="K135" s="17">
        <f>IFERROR(IF(Standard,J135/CalsPerPound,J135/CalsPerPound/2.2),"")</f>
        <v>12.458686791375596</v>
      </c>
      <c r="L135" s="18">
        <f>IFERROR(WeightToLoseGain-K135,"")</f>
        <v>7.5413132086244037</v>
      </c>
      <c r="M135" s="19">
        <f ca="1">IFERROR(IF(B134&lt;&gt;"",L135/(WeightToLoseGain),""),"")</f>
        <v>0.3770656604312202</v>
      </c>
    </row>
    <row r="136" spans="2:13" ht="30" customHeight="1">
      <c r="B136" s="12">
        <f t="shared" ca="1" si="5"/>
        <v>43615</v>
      </c>
      <c r="C136" s="13" t="str">
        <f t="shared" si="8"/>
        <v/>
      </c>
      <c r="D136" s="13">
        <f t="shared" si="6"/>
        <v>119</v>
      </c>
      <c r="E136" s="14">
        <f t="shared" si="7"/>
        <v>78.266253798168606</v>
      </c>
      <c r="F136" s="15">
        <f>IFERROR(RunningBMR,"")</f>
        <v>1817.59767703491</v>
      </c>
      <c r="G136" s="15">
        <f>IFERROR(IF(K135&gt;0,F135*ActivityFactor+IF(WeightGoal="Maintain",0,IF(WeightGoal="Decrease",-500,IF(WeightGoal="Increase",500))),""),"")</f>
        <v>2957.1267064078484</v>
      </c>
      <c r="H136" s="15">
        <f>IFERROR(F136*(ActivityFactor),"")</f>
        <v>3453.4355863663291</v>
      </c>
      <c r="I136" s="16">
        <f>IFERROR(IF(WeightGoal="Increase",G136-H136,H136-G136),"")</f>
        <v>496.3088799584807</v>
      </c>
      <c r="J136" s="16">
        <f t="shared" si="9"/>
        <v>95435.579413633619</v>
      </c>
      <c r="K136" s="17">
        <f>IFERROR(IF(Standard,J136/CalsPerPound,J136/CalsPerPound/2.2),"")</f>
        <v>12.394231092679691</v>
      </c>
      <c r="L136" s="18">
        <f>IFERROR(WeightToLoseGain-K136,"")</f>
        <v>7.605768907320309</v>
      </c>
      <c r="M136" s="19">
        <f ca="1">IFERROR(IF(B135&lt;&gt;"",L136/(WeightToLoseGain),""),"")</f>
        <v>0.38028844536601547</v>
      </c>
    </row>
    <row r="137" spans="2:13" ht="30" customHeight="1">
      <c r="B137" s="12">
        <f t="shared" ca="1" si="5"/>
        <v>43616</v>
      </c>
      <c r="C137" s="13">
        <f t="shared" si="8"/>
        <v>18</v>
      </c>
      <c r="D137" s="13">
        <f t="shared" si="6"/>
        <v>120</v>
      </c>
      <c r="E137" s="14">
        <f t="shared" si="7"/>
        <v>78.124451261037606</v>
      </c>
      <c r="F137" s="15">
        <f>IFERROR(RunningBMR,"")</f>
        <v>1815.6549822762156</v>
      </c>
      <c r="G137" s="15">
        <f>IFERROR(IF(K136&gt;0,F136*ActivityFactor+IF(WeightGoal="Maintain",0,IF(WeightGoal="Decrease",-500,IF(WeightGoal="Increase",500))),""),"")</f>
        <v>2953.4355863663291</v>
      </c>
      <c r="H137" s="15">
        <f>IFERROR(F137*(ActivityFactor),"")</f>
        <v>3449.7444663248093</v>
      </c>
      <c r="I137" s="16">
        <f>IFERROR(IF(WeightGoal="Increase",G137-H137,H137-G137),"")</f>
        <v>496.30887995848025</v>
      </c>
      <c r="J137" s="16">
        <f t="shared" si="9"/>
        <v>94939.270533675139</v>
      </c>
      <c r="K137" s="17">
        <f>IFERROR(IF(Standard,J137/CalsPerPound,J137/CalsPerPound/2.2),"")</f>
        <v>12.329775393983782</v>
      </c>
      <c r="L137" s="18">
        <f>IFERROR(WeightToLoseGain-K137,"")</f>
        <v>7.6702246060162178</v>
      </c>
      <c r="M137" s="19">
        <f ca="1">IFERROR(IF(B136&lt;&gt;"",L137/(WeightToLoseGain),""),"")</f>
        <v>0.38351123030081091</v>
      </c>
    </row>
    <row r="138" spans="2:13" ht="30" customHeight="1">
      <c r="B138" s="12">
        <f t="shared" ca="1" si="5"/>
        <v>43617</v>
      </c>
      <c r="C138" s="13" t="str">
        <f t="shared" si="8"/>
        <v/>
      </c>
      <c r="D138" s="13">
        <f t="shared" si="6"/>
        <v>121</v>
      </c>
      <c r="E138" s="14">
        <f t="shared" si="7"/>
        <v>77.982648723906607</v>
      </c>
      <c r="F138" s="15">
        <f>IFERROR(RunningBMR,"")</f>
        <v>1813.7122875175203</v>
      </c>
      <c r="G138" s="15">
        <f>IFERROR(IF(K137&gt;0,F137*ActivityFactor+IF(WeightGoal="Maintain",0,IF(WeightGoal="Decrease",-500,IF(WeightGoal="Increase",500))),""),"")</f>
        <v>2949.7444663248093</v>
      </c>
      <c r="H138" s="15">
        <f>IFERROR(F138*(ActivityFactor),"")</f>
        <v>3446.0533462832882</v>
      </c>
      <c r="I138" s="16">
        <f>IFERROR(IF(WeightGoal="Increase",G138-H138,H138-G138),"")</f>
        <v>496.30887995847888</v>
      </c>
      <c r="J138" s="16">
        <f t="shared" si="9"/>
        <v>94442.961653716658</v>
      </c>
      <c r="K138" s="17">
        <f>IFERROR(IF(Standard,J138/CalsPerPound,J138/CalsPerPound/2.2),"")</f>
        <v>12.265319695287877</v>
      </c>
      <c r="L138" s="18">
        <f>IFERROR(WeightToLoseGain-K138,"")</f>
        <v>7.7346803047121231</v>
      </c>
      <c r="M138" s="19">
        <f ca="1">IFERROR(IF(B137&lt;&gt;"",L138/(WeightToLoseGain),""),"")</f>
        <v>0.38673401523560613</v>
      </c>
    </row>
    <row r="139" spans="2:13" ht="30" customHeight="1">
      <c r="B139" s="12">
        <f t="shared" ca="1" si="5"/>
        <v>43618</v>
      </c>
      <c r="C139" s="13" t="str">
        <f t="shared" si="8"/>
        <v/>
      </c>
      <c r="D139" s="13">
        <f t="shared" si="6"/>
        <v>122</v>
      </c>
      <c r="E139" s="14">
        <f t="shared" si="7"/>
        <v>77.840846186775607</v>
      </c>
      <c r="F139" s="15">
        <f>IFERROR(RunningBMR,"")</f>
        <v>1811.7695927588259</v>
      </c>
      <c r="G139" s="15">
        <f>IFERROR(IF(K138&gt;0,F138*ActivityFactor+IF(WeightGoal="Maintain",0,IF(WeightGoal="Decrease",-500,IF(WeightGoal="Increase",500))),""),"")</f>
        <v>2946.0533462832882</v>
      </c>
      <c r="H139" s="15">
        <f>IFERROR(F139*(ActivityFactor),"")</f>
        <v>3442.3622262417689</v>
      </c>
      <c r="I139" s="16">
        <f>IFERROR(IF(WeightGoal="Increase",G139-H139,H139-G139),"")</f>
        <v>496.3088799584807</v>
      </c>
      <c r="J139" s="16">
        <f t="shared" si="9"/>
        <v>93946.652773758178</v>
      </c>
      <c r="K139" s="17">
        <f>IFERROR(IF(Standard,J139/CalsPerPound,J139/CalsPerPound/2.2),"")</f>
        <v>12.20086399659197</v>
      </c>
      <c r="L139" s="18">
        <f>IFERROR(WeightToLoseGain-K139,"")</f>
        <v>7.7991360034080301</v>
      </c>
      <c r="M139" s="19">
        <f ca="1">IFERROR(IF(B138&lt;&gt;"",L139/(WeightToLoseGain),""),"")</f>
        <v>0.38995680017040152</v>
      </c>
    </row>
    <row r="140" spans="2:13" ht="30" customHeight="1">
      <c r="B140" s="12">
        <f t="shared" ca="1" si="5"/>
        <v>43619</v>
      </c>
      <c r="C140" s="13" t="str">
        <f t="shared" si="8"/>
        <v/>
      </c>
      <c r="D140" s="13">
        <f t="shared" si="6"/>
        <v>123</v>
      </c>
      <c r="E140" s="14">
        <f t="shared" si="7"/>
        <v>77.699043649644608</v>
      </c>
      <c r="F140" s="15">
        <f>IFERROR(RunningBMR,"")</f>
        <v>1809.8268980001315</v>
      </c>
      <c r="G140" s="15">
        <f>IFERROR(IF(K139&gt;0,F139*ActivityFactor+IF(WeightGoal="Maintain",0,IF(WeightGoal="Decrease",-500,IF(WeightGoal="Increase",500))),""),"")</f>
        <v>2942.3622262417689</v>
      </c>
      <c r="H140" s="15">
        <f>IFERROR(F140*(ActivityFactor),"")</f>
        <v>3438.6711062002496</v>
      </c>
      <c r="I140" s="16">
        <f>IFERROR(IF(WeightGoal="Increase",G140-H140,H140-G140),"")</f>
        <v>496.3088799584807</v>
      </c>
      <c r="J140" s="16">
        <f t="shared" si="9"/>
        <v>93450.343893799698</v>
      </c>
      <c r="K140" s="17">
        <f>IFERROR(IF(Standard,J140/CalsPerPound,J140/CalsPerPound/2.2),"")</f>
        <v>12.136408297896063</v>
      </c>
      <c r="L140" s="18">
        <f>IFERROR(WeightToLoseGain-K140,"")</f>
        <v>7.8635917021039372</v>
      </c>
      <c r="M140" s="19">
        <f ca="1">IFERROR(IF(B139&lt;&gt;"",L140/(WeightToLoseGain),""),"")</f>
        <v>0.39317958510519685</v>
      </c>
    </row>
    <row r="141" spans="2:13" ht="30" customHeight="1">
      <c r="B141" s="12">
        <f t="shared" ca="1" si="5"/>
        <v>43620</v>
      </c>
      <c r="C141" s="13" t="str">
        <f t="shared" si="8"/>
        <v/>
      </c>
      <c r="D141" s="13">
        <f t="shared" si="6"/>
        <v>124</v>
      </c>
      <c r="E141" s="14">
        <f t="shared" si="7"/>
        <v>77.557241112513609</v>
      </c>
      <c r="F141" s="15">
        <f>IFERROR(RunningBMR,"")</f>
        <v>1807.8842032414366</v>
      </c>
      <c r="G141" s="15">
        <f>IFERROR(IF(K140&gt;0,F140*ActivityFactor+IF(WeightGoal="Maintain",0,IF(WeightGoal="Decrease",-500,IF(WeightGoal="Increase",500))),""),"")</f>
        <v>2938.6711062002496</v>
      </c>
      <c r="H141" s="15">
        <f>IFERROR(F141*(ActivityFactor),"")</f>
        <v>3434.9799861587294</v>
      </c>
      <c r="I141" s="16">
        <f>IFERROR(IF(WeightGoal="Increase",G141-H141,H141-G141),"")</f>
        <v>496.30887995847979</v>
      </c>
      <c r="J141" s="16">
        <f t="shared" si="9"/>
        <v>92954.035013841218</v>
      </c>
      <c r="K141" s="17">
        <f>IFERROR(IF(Standard,J141/CalsPerPound,J141/CalsPerPound/2.2),"")</f>
        <v>12.071952599200158</v>
      </c>
      <c r="L141" s="18">
        <f>IFERROR(WeightToLoseGain-K141,"")</f>
        <v>7.9280474007998425</v>
      </c>
      <c r="M141" s="19">
        <f ca="1">IFERROR(IF(B140&lt;&gt;"",L141/(WeightToLoseGain),""),"")</f>
        <v>0.39640237003999212</v>
      </c>
    </row>
    <row r="142" spans="2:13" ht="30" customHeight="1">
      <c r="B142" s="12">
        <f t="shared" ca="1" si="5"/>
        <v>43621</v>
      </c>
      <c r="C142" s="13" t="str">
        <f t="shared" si="8"/>
        <v/>
      </c>
      <c r="D142" s="13">
        <f t="shared" si="6"/>
        <v>125</v>
      </c>
      <c r="E142" s="14">
        <f t="shared" si="7"/>
        <v>77.415438575382609</v>
      </c>
      <c r="F142" s="15">
        <f>IFERROR(RunningBMR,"")</f>
        <v>1805.9415084827417</v>
      </c>
      <c r="G142" s="15">
        <f>IFERROR(IF(K141&gt;0,F141*ActivityFactor+IF(WeightGoal="Maintain",0,IF(WeightGoal="Decrease",-500,IF(WeightGoal="Increase",500))),""),"")</f>
        <v>2934.9799861587294</v>
      </c>
      <c r="H142" s="15">
        <f>IFERROR(F142*(ActivityFactor),"")</f>
        <v>3431.2888661172092</v>
      </c>
      <c r="I142" s="16">
        <f>IFERROR(IF(WeightGoal="Increase",G142-H142,H142-G142),"")</f>
        <v>496.30887995847979</v>
      </c>
      <c r="J142" s="16">
        <f t="shared" si="9"/>
        <v>92457.726133882737</v>
      </c>
      <c r="K142" s="17">
        <f>IFERROR(IF(Standard,J142/CalsPerPound,J142/CalsPerPound/2.2),"")</f>
        <v>12.00749690050425</v>
      </c>
      <c r="L142" s="18">
        <f>IFERROR(WeightToLoseGain-K142,"")</f>
        <v>7.9925030994957496</v>
      </c>
      <c r="M142" s="19">
        <f ca="1">IFERROR(IF(B141&lt;&gt;"",L142/(WeightToLoseGain),""),"")</f>
        <v>0.39962515497478746</v>
      </c>
    </row>
    <row r="143" spans="2:13" ht="30" customHeight="1">
      <c r="B143" s="12">
        <f t="shared" ca="1" si="5"/>
        <v>43622</v>
      </c>
      <c r="C143" s="13" t="str">
        <f t="shared" si="8"/>
        <v/>
      </c>
      <c r="D143" s="13">
        <f t="shared" si="6"/>
        <v>126</v>
      </c>
      <c r="E143" s="14">
        <f t="shared" si="7"/>
        <v>77.27363603825161</v>
      </c>
      <c r="F143" s="15">
        <f>IFERROR(RunningBMR,"")</f>
        <v>1803.9988137240473</v>
      </c>
      <c r="G143" s="15">
        <f>IFERROR(IF(K142&gt;0,F142*ActivityFactor+IF(WeightGoal="Maintain",0,IF(WeightGoal="Decrease",-500,IF(WeightGoal="Increase",500))),""),"")</f>
        <v>2931.2888661172092</v>
      </c>
      <c r="H143" s="15">
        <f>IFERROR(F143*(ActivityFactor),"")</f>
        <v>3427.5977460756899</v>
      </c>
      <c r="I143" s="16">
        <f>IFERROR(IF(WeightGoal="Increase",G143-H143,H143-G143),"")</f>
        <v>496.3088799584807</v>
      </c>
      <c r="J143" s="16">
        <f t="shared" si="9"/>
        <v>91961.417253924257</v>
      </c>
      <c r="K143" s="17">
        <f>IFERROR(IF(Standard,J143/CalsPerPound,J143/CalsPerPound/2.2),"")</f>
        <v>11.943041201808345</v>
      </c>
      <c r="L143" s="18">
        <f>IFERROR(WeightToLoseGain-K143,"")</f>
        <v>8.0569587981916548</v>
      </c>
      <c r="M143" s="19">
        <f ca="1">IFERROR(IF(B142&lt;&gt;"",L143/(WeightToLoseGain),""),"")</f>
        <v>0.40284793990958273</v>
      </c>
    </row>
    <row r="144" spans="2:13" ht="30" customHeight="1">
      <c r="B144" s="12">
        <f t="shared" ca="1" si="5"/>
        <v>43623</v>
      </c>
      <c r="C144" s="13">
        <f t="shared" si="8"/>
        <v>19</v>
      </c>
      <c r="D144" s="13">
        <f t="shared" si="6"/>
        <v>127</v>
      </c>
      <c r="E144" s="14">
        <f t="shared" si="7"/>
        <v>77.13183350112061</v>
      </c>
      <c r="F144" s="15">
        <f>IFERROR(RunningBMR,"")</f>
        <v>1802.0561189653524</v>
      </c>
      <c r="G144" s="15">
        <f>IFERROR(IF(K143&gt;0,F143*ActivityFactor+IF(WeightGoal="Maintain",0,IF(WeightGoal="Decrease",-500,IF(WeightGoal="Increase",500))),""),"")</f>
        <v>2927.5977460756899</v>
      </c>
      <c r="H144" s="15">
        <f>IFERROR(F144*(ActivityFactor),"")</f>
        <v>3423.9066260341692</v>
      </c>
      <c r="I144" s="16">
        <f>IFERROR(IF(WeightGoal="Increase",G144-H144,H144-G144),"")</f>
        <v>496.30887995847934</v>
      </c>
      <c r="J144" s="16">
        <f t="shared" si="9"/>
        <v>91465.108373965777</v>
      </c>
      <c r="K144" s="17">
        <f>IFERROR(IF(Standard,J144/CalsPerPound,J144/CalsPerPound/2.2),"")</f>
        <v>11.878585503112438</v>
      </c>
      <c r="L144" s="18">
        <f>IFERROR(WeightToLoseGain-K144,"")</f>
        <v>8.1214144968875619</v>
      </c>
      <c r="M144" s="19">
        <f ca="1">IFERROR(IF(B143&lt;&gt;"",L144/(WeightToLoseGain),""),"")</f>
        <v>0.40607072484437812</v>
      </c>
    </row>
    <row r="145" spans="2:13" ht="30" customHeight="1">
      <c r="B145" s="12">
        <f t="shared" ca="1" si="5"/>
        <v>43624</v>
      </c>
      <c r="C145" s="13" t="str">
        <f t="shared" si="8"/>
        <v/>
      </c>
      <c r="D145" s="13">
        <f t="shared" si="6"/>
        <v>128</v>
      </c>
      <c r="E145" s="14">
        <f t="shared" si="7"/>
        <v>76.990030963989611</v>
      </c>
      <c r="F145" s="15">
        <f>IFERROR(RunningBMR,"")</f>
        <v>1800.1134242066578</v>
      </c>
      <c r="G145" s="15">
        <f>IFERROR(IF(K144&gt;0,F144*ActivityFactor+IF(WeightGoal="Maintain",0,IF(WeightGoal="Decrease",-500,IF(WeightGoal="Increase",500))),""),"")</f>
        <v>2923.9066260341692</v>
      </c>
      <c r="H145" s="15">
        <f>IFERROR(F145*(ActivityFactor),"")</f>
        <v>3420.2155059926495</v>
      </c>
      <c r="I145" s="16">
        <f>IFERROR(IF(WeightGoal="Increase",G145-H145,H145-G145),"")</f>
        <v>496.30887995848025</v>
      </c>
      <c r="J145" s="16">
        <f t="shared" si="9"/>
        <v>90968.799494007297</v>
      </c>
      <c r="K145" s="17">
        <f>IFERROR(IF(Standard,J145/CalsPerPound,J145/CalsPerPound/2.2),"")</f>
        <v>11.814129804416531</v>
      </c>
      <c r="L145" s="18">
        <f>IFERROR(WeightToLoseGain-K145,"")</f>
        <v>8.185870195583469</v>
      </c>
      <c r="M145" s="19">
        <f ca="1">IFERROR(IF(B144&lt;&gt;"",L145/(WeightToLoseGain),""),"")</f>
        <v>0.40929350977917345</v>
      </c>
    </row>
    <row r="146" spans="2:13" ht="30" customHeight="1">
      <c r="B146" s="12">
        <f t="shared" ca="1" si="5"/>
        <v>43625</v>
      </c>
      <c r="C146" s="13" t="str">
        <f t="shared" si="8"/>
        <v/>
      </c>
      <c r="D146" s="13">
        <f t="shared" si="6"/>
        <v>129</v>
      </c>
      <c r="E146" s="14">
        <f t="shared" si="7"/>
        <v>76.848228426858611</v>
      </c>
      <c r="F146" s="15">
        <f>IFERROR(RunningBMR,"")</f>
        <v>1798.1707294479631</v>
      </c>
      <c r="G146" s="15">
        <f>IFERROR(IF(K145&gt;0,F145*ActivityFactor+IF(WeightGoal="Maintain",0,IF(WeightGoal="Decrease",-500,IF(WeightGoal="Increase",500))),""),"")</f>
        <v>2920.2155059926495</v>
      </c>
      <c r="H146" s="15">
        <f>IFERROR(F146*(ActivityFactor),"")</f>
        <v>3416.5243859511297</v>
      </c>
      <c r="I146" s="16">
        <f>IFERROR(IF(WeightGoal="Increase",G146-H146,H146-G146),"")</f>
        <v>496.30887995848025</v>
      </c>
      <c r="J146" s="16">
        <f t="shared" si="9"/>
        <v>90472.490614048816</v>
      </c>
      <c r="K146" s="17">
        <f>IFERROR(IF(Standard,J146/CalsPerPound,J146/CalsPerPound/2.2),"")</f>
        <v>11.749674105720624</v>
      </c>
      <c r="L146" s="18">
        <f>IFERROR(WeightToLoseGain-K146,"")</f>
        <v>8.250325894279376</v>
      </c>
      <c r="M146" s="19">
        <f ca="1">IFERROR(IF(B145&lt;&gt;"",L146/(WeightToLoseGain),""),"")</f>
        <v>0.41251629471396878</v>
      </c>
    </row>
    <row r="147" spans="2:13" ht="30" customHeight="1">
      <c r="B147" s="12">
        <f t="shared" ref="B147:B210" ca="1" si="10">IFERROR(IF(K146&gt;0,B146+1,""),"")</f>
        <v>43626</v>
      </c>
      <c r="C147" s="13" t="str">
        <f t="shared" si="8"/>
        <v/>
      </c>
      <c r="D147" s="13">
        <f t="shared" ref="D147:D210" si="11">IFERROR(IF(K146&gt;0,D146+1,""),"")</f>
        <v>130</v>
      </c>
      <c r="E147" s="14">
        <f t="shared" ref="E147:E210" si="12">IFERROR(IF($D147&lt;&gt;"",E146-(I146/CalsPerPound),""),"")</f>
        <v>76.706425889727612</v>
      </c>
      <c r="F147" s="15">
        <f>IFERROR(RunningBMR,"")</f>
        <v>1796.2280346892683</v>
      </c>
      <c r="G147" s="15">
        <f>IFERROR(IF(K146&gt;0,F146*ActivityFactor+IF(WeightGoal="Maintain",0,IF(WeightGoal="Decrease",-500,IF(WeightGoal="Increase",500))),""),"")</f>
        <v>2916.5243859511297</v>
      </c>
      <c r="H147" s="15">
        <f>IFERROR(F147*(ActivityFactor),"")</f>
        <v>3412.8332659096095</v>
      </c>
      <c r="I147" s="16">
        <f>IFERROR(IF(WeightGoal="Increase",G147-H147,H147-G147),"")</f>
        <v>496.30887995847979</v>
      </c>
      <c r="J147" s="16">
        <f t="shared" si="9"/>
        <v>89976.181734090336</v>
      </c>
      <c r="K147" s="17">
        <f>IFERROR(IF(Standard,J147/CalsPerPound,J147/CalsPerPound/2.2),"")</f>
        <v>11.685218407024717</v>
      </c>
      <c r="L147" s="18">
        <f>IFERROR(WeightToLoseGain-K147,"")</f>
        <v>8.3147815929752831</v>
      </c>
      <c r="M147" s="19">
        <f ca="1">IFERROR(IF(B146&lt;&gt;"",L147/(WeightToLoseGain),""),"")</f>
        <v>0.41573907964876416</v>
      </c>
    </row>
    <row r="148" spans="2:13" ht="30" customHeight="1">
      <c r="B148" s="12">
        <f t="shared" ca="1" si="10"/>
        <v>43627</v>
      </c>
      <c r="C148" s="13" t="str">
        <f t="shared" ref="C148:C211" si="13">IFERROR(IF(D148&lt;&gt;"",IF(MOD(D148,7)=1,(D147/7)+1,""),""),"")</f>
        <v/>
      </c>
      <c r="D148" s="13">
        <f t="shared" si="11"/>
        <v>131</v>
      </c>
      <c r="E148" s="14">
        <f t="shared" si="12"/>
        <v>76.564623352596612</v>
      </c>
      <c r="F148" s="15">
        <f>IFERROR(RunningBMR,"")</f>
        <v>1794.2853399305736</v>
      </c>
      <c r="G148" s="15">
        <f>IFERROR(IF(K147&gt;0,F147*ActivityFactor+IF(WeightGoal="Maintain",0,IF(WeightGoal="Decrease",-500,IF(WeightGoal="Increase",500))),""),"")</f>
        <v>2912.8332659096095</v>
      </c>
      <c r="H148" s="15">
        <f>IFERROR(F148*(ActivityFactor),"")</f>
        <v>3409.1421458680898</v>
      </c>
      <c r="I148" s="16">
        <f>IFERROR(IF(WeightGoal="Increase",G148-H148,H148-G148),"")</f>
        <v>496.30887995848025</v>
      </c>
      <c r="J148" s="16">
        <f t="shared" ref="J148:J211" si="14">IFERROR(J147-I148,"")</f>
        <v>89479.872854131856</v>
      </c>
      <c r="K148" s="17">
        <f>IFERROR(IF(Standard,J148/CalsPerPound,J148/CalsPerPound/2.2),"")</f>
        <v>11.620762708328812</v>
      </c>
      <c r="L148" s="18">
        <f>IFERROR(WeightToLoseGain-K148,"")</f>
        <v>8.3792372916711884</v>
      </c>
      <c r="M148" s="19">
        <f ca="1">IFERROR(IF(B147&lt;&gt;"",L148/(WeightToLoseGain),""),"")</f>
        <v>0.41896186458355944</v>
      </c>
    </row>
    <row r="149" spans="2:13" ht="30" customHeight="1">
      <c r="B149" s="12">
        <f t="shared" ca="1" si="10"/>
        <v>43628</v>
      </c>
      <c r="C149" s="13" t="str">
        <f t="shared" si="13"/>
        <v/>
      </c>
      <c r="D149" s="13">
        <f t="shared" si="11"/>
        <v>132</v>
      </c>
      <c r="E149" s="14">
        <f t="shared" si="12"/>
        <v>76.422820815465613</v>
      </c>
      <c r="F149" s="15">
        <f>IFERROR(RunningBMR,"")</f>
        <v>1792.342645171879</v>
      </c>
      <c r="G149" s="15">
        <f>IFERROR(IF(K148&gt;0,F148*ActivityFactor+IF(WeightGoal="Maintain",0,IF(WeightGoal="Decrease",-500,IF(WeightGoal="Increase",500))),""),"")</f>
        <v>2909.1421458680898</v>
      </c>
      <c r="H149" s="15">
        <f>IFERROR(F149*(ActivityFactor),"")</f>
        <v>3405.45102582657</v>
      </c>
      <c r="I149" s="16">
        <f>IFERROR(IF(WeightGoal="Increase",G149-H149,H149-G149),"")</f>
        <v>496.30887995848025</v>
      </c>
      <c r="J149" s="16">
        <f t="shared" si="14"/>
        <v>88983.563974173376</v>
      </c>
      <c r="K149" s="17">
        <f>IFERROR(IF(Standard,J149/CalsPerPound,J149/CalsPerPound/2.2),"")</f>
        <v>11.556307009632905</v>
      </c>
      <c r="L149" s="18">
        <f>IFERROR(WeightToLoseGain-K149,"")</f>
        <v>8.4436929903670954</v>
      </c>
      <c r="M149" s="19">
        <f ca="1">IFERROR(IF(B148&lt;&gt;"",L149/(WeightToLoseGain),""),"")</f>
        <v>0.42218464951835477</v>
      </c>
    </row>
    <row r="150" spans="2:13" ht="30" customHeight="1">
      <c r="B150" s="12">
        <f t="shared" ca="1" si="10"/>
        <v>43629</v>
      </c>
      <c r="C150" s="13" t="str">
        <f t="shared" si="13"/>
        <v/>
      </c>
      <c r="D150" s="13">
        <f t="shared" si="11"/>
        <v>133</v>
      </c>
      <c r="E150" s="14">
        <f t="shared" si="12"/>
        <v>76.281018278334614</v>
      </c>
      <c r="F150" s="15">
        <f>IFERROR(RunningBMR,"")</f>
        <v>1790.3999504131843</v>
      </c>
      <c r="G150" s="15">
        <f>IFERROR(IF(K149&gt;0,F149*ActivityFactor+IF(WeightGoal="Maintain",0,IF(WeightGoal="Decrease",-500,IF(WeightGoal="Increase",500))),""),"")</f>
        <v>2905.45102582657</v>
      </c>
      <c r="H150" s="15">
        <f>IFERROR(F150*(ActivityFactor),"")</f>
        <v>3401.7599057850503</v>
      </c>
      <c r="I150" s="16">
        <f>IFERROR(IF(WeightGoal="Increase",G150-H150,H150-G150),"")</f>
        <v>496.30887995848025</v>
      </c>
      <c r="J150" s="16">
        <f t="shared" si="14"/>
        <v>88487.255094214896</v>
      </c>
      <c r="K150" s="17">
        <f>IFERROR(IF(Standard,J150/CalsPerPound,J150/CalsPerPound/2.2),"")</f>
        <v>11.491851310936999</v>
      </c>
      <c r="L150" s="18">
        <f>IFERROR(WeightToLoseGain-K150,"")</f>
        <v>8.5081486890630007</v>
      </c>
      <c r="M150" s="19">
        <f ca="1">IFERROR(IF(B149&lt;&gt;"",L150/(WeightToLoseGain),""),"")</f>
        <v>0.42540743445315005</v>
      </c>
    </row>
    <row r="151" spans="2:13" ht="30" customHeight="1">
      <c r="B151" s="12">
        <f t="shared" ca="1" si="10"/>
        <v>43630</v>
      </c>
      <c r="C151" s="13">
        <f t="shared" si="13"/>
        <v>20</v>
      </c>
      <c r="D151" s="13">
        <f t="shared" si="11"/>
        <v>134</v>
      </c>
      <c r="E151" s="14">
        <f t="shared" si="12"/>
        <v>76.139215741203614</v>
      </c>
      <c r="F151" s="15">
        <f>IFERROR(RunningBMR,"")</f>
        <v>1788.4572556544897</v>
      </c>
      <c r="G151" s="15">
        <f>IFERROR(IF(K150&gt;0,F150*ActivityFactor+IF(WeightGoal="Maintain",0,IF(WeightGoal="Decrease",-500,IF(WeightGoal="Increase",500))),""),"")</f>
        <v>2901.7599057850503</v>
      </c>
      <c r="H151" s="15">
        <f>IFERROR(F151*(ActivityFactor),"")</f>
        <v>3398.0687857435305</v>
      </c>
      <c r="I151" s="16">
        <f>IFERROR(IF(WeightGoal="Increase",G151-H151,H151-G151),"")</f>
        <v>496.30887995848025</v>
      </c>
      <c r="J151" s="16">
        <f t="shared" si="14"/>
        <v>87990.946214256415</v>
      </c>
      <c r="K151" s="17">
        <f>IFERROR(IF(Standard,J151/CalsPerPound,J151/CalsPerPound/2.2),"")</f>
        <v>11.427395612241092</v>
      </c>
      <c r="L151" s="18">
        <f>IFERROR(WeightToLoseGain-K151,"")</f>
        <v>8.5726043877589078</v>
      </c>
      <c r="M151" s="19">
        <f ca="1">IFERROR(IF(B150&lt;&gt;"",L151/(WeightToLoseGain),""),"")</f>
        <v>0.42863021938794538</v>
      </c>
    </row>
    <row r="152" spans="2:13" ht="30" customHeight="1">
      <c r="B152" s="12">
        <f t="shared" ca="1" si="10"/>
        <v>43631</v>
      </c>
      <c r="C152" s="13" t="str">
        <f t="shared" si="13"/>
        <v/>
      </c>
      <c r="D152" s="13">
        <f t="shared" si="11"/>
        <v>135</v>
      </c>
      <c r="E152" s="14">
        <f t="shared" si="12"/>
        <v>75.997413204072615</v>
      </c>
      <c r="F152" s="15">
        <f>IFERROR(RunningBMR,"")</f>
        <v>1786.5145608957948</v>
      </c>
      <c r="G152" s="15">
        <f>IFERROR(IF(K151&gt;0,F151*ActivityFactor+IF(WeightGoal="Maintain",0,IF(WeightGoal="Decrease",-500,IF(WeightGoal="Increase",500))),""),"")</f>
        <v>2898.0687857435305</v>
      </c>
      <c r="H152" s="15">
        <f>IFERROR(F152*(ActivityFactor),"")</f>
        <v>3394.3776657020098</v>
      </c>
      <c r="I152" s="16">
        <f>IFERROR(IF(WeightGoal="Increase",G152-H152,H152-G152),"")</f>
        <v>496.30887995847934</v>
      </c>
      <c r="J152" s="16">
        <f t="shared" si="14"/>
        <v>87494.637334297935</v>
      </c>
      <c r="K152" s="17">
        <f>IFERROR(IF(Standard,J152/CalsPerPound,J152/CalsPerPound/2.2),"")</f>
        <v>11.362939913545185</v>
      </c>
      <c r="L152" s="18">
        <f>IFERROR(WeightToLoseGain-K152,"")</f>
        <v>8.6370600864548148</v>
      </c>
      <c r="M152" s="19">
        <f ca="1">IFERROR(IF(B151&lt;&gt;"",L152/(WeightToLoseGain),""),"")</f>
        <v>0.43185300432274076</v>
      </c>
    </row>
    <row r="153" spans="2:13" ht="30" customHeight="1">
      <c r="B153" s="12">
        <f t="shared" ca="1" si="10"/>
        <v>43632</v>
      </c>
      <c r="C153" s="13" t="str">
        <f t="shared" si="13"/>
        <v/>
      </c>
      <c r="D153" s="13">
        <f t="shared" si="11"/>
        <v>136</v>
      </c>
      <c r="E153" s="14">
        <f t="shared" si="12"/>
        <v>75.855610666941615</v>
      </c>
      <c r="F153" s="15">
        <f>IFERROR(RunningBMR,"")</f>
        <v>1784.5718661371002</v>
      </c>
      <c r="G153" s="15">
        <f>IFERROR(IF(K152&gt;0,F152*ActivityFactor+IF(WeightGoal="Maintain",0,IF(WeightGoal="Decrease",-500,IF(WeightGoal="Increase",500))),""),"")</f>
        <v>2894.3776657020098</v>
      </c>
      <c r="H153" s="15">
        <f>IFERROR(F153*(ActivityFactor),"")</f>
        <v>3390.6865456604901</v>
      </c>
      <c r="I153" s="16">
        <f>IFERROR(IF(WeightGoal="Increase",G153-H153,H153-G153),"")</f>
        <v>496.30887995848025</v>
      </c>
      <c r="J153" s="16">
        <f t="shared" si="14"/>
        <v>86998.328454339455</v>
      </c>
      <c r="K153" s="17">
        <f>IFERROR(IF(Standard,J153/CalsPerPound,J153/CalsPerPound/2.2),"")</f>
        <v>11.298484214849278</v>
      </c>
      <c r="L153" s="18">
        <f>IFERROR(WeightToLoseGain-K153,"")</f>
        <v>8.7015157851507219</v>
      </c>
      <c r="M153" s="19">
        <f ca="1">IFERROR(IF(B152&lt;&gt;"",L153/(WeightToLoseGain),""),"")</f>
        <v>0.43507578925753609</v>
      </c>
    </row>
    <row r="154" spans="2:13" ht="30" customHeight="1">
      <c r="B154" s="12">
        <f t="shared" ca="1" si="10"/>
        <v>43633</v>
      </c>
      <c r="C154" s="13" t="str">
        <f t="shared" si="13"/>
        <v/>
      </c>
      <c r="D154" s="13">
        <f t="shared" si="11"/>
        <v>137</v>
      </c>
      <c r="E154" s="14">
        <f t="shared" si="12"/>
        <v>75.713808129810616</v>
      </c>
      <c r="F154" s="15">
        <f>IFERROR(RunningBMR,"")</f>
        <v>1782.6291713784055</v>
      </c>
      <c r="G154" s="15">
        <f>IFERROR(IF(K153&gt;0,F153*ActivityFactor+IF(WeightGoal="Maintain",0,IF(WeightGoal="Decrease",-500,IF(WeightGoal="Increase",500))),""),"")</f>
        <v>2890.6865456604901</v>
      </c>
      <c r="H154" s="15">
        <f>IFERROR(F154*(ActivityFactor),"")</f>
        <v>3386.9954256189703</v>
      </c>
      <c r="I154" s="16">
        <f>IFERROR(IF(WeightGoal="Increase",G154-H154,H154-G154),"")</f>
        <v>496.30887995848025</v>
      </c>
      <c r="J154" s="16">
        <f t="shared" si="14"/>
        <v>86502.019574380975</v>
      </c>
      <c r="K154" s="17">
        <f>IFERROR(IF(Standard,J154/CalsPerPound,J154/CalsPerPound/2.2),"")</f>
        <v>11.234028516153371</v>
      </c>
      <c r="L154" s="18">
        <f>IFERROR(WeightToLoseGain-K154,"")</f>
        <v>8.7659714838466289</v>
      </c>
      <c r="M154" s="19">
        <f ca="1">IFERROR(IF(B153&lt;&gt;"",L154/(WeightToLoseGain),""),"")</f>
        <v>0.43829857419233142</v>
      </c>
    </row>
    <row r="155" spans="2:13" ht="30" customHeight="1">
      <c r="B155" s="12">
        <f t="shared" ca="1" si="10"/>
        <v>43634</v>
      </c>
      <c r="C155" s="13" t="str">
        <f t="shared" si="13"/>
        <v/>
      </c>
      <c r="D155" s="13">
        <f t="shared" si="11"/>
        <v>138</v>
      </c>
      <c r="E155" s="14">
        <f t="shared" si="12"/>
        <v>75.572005592679616</v>
      </c>
      <c r="F155" s="15">
        <f>IFERROR(RunningBMR,"")</f>
        <v>1780.6864766197109</v>
      </c>
      <c r="G155" s="15">
        <f>IFERROR(IF(K154&gt;0,F154*ActivityFactor+IF(WeightGoal="Maintain",0,IF(WeightGoal="Decrease",-500,IF(WeightGoal="Increase",500))),""),"")</f>
        <v>2886.9954256189703</v>
      </c>
      <c r="H155" s="15">
        <f>IFERROR(F155*(ActivityFactor),"")</f>
        <v>3383.3043055774506</v>
      </c>
      <c r="I155" s="16">
        <f>IFERROR(IF(WeightGoal="Increase",G155-H155,H155-G155),"")</f>
        <v>496.30887995848025</v>
      </c>
      <c r="J155" s="16">
        <f t="shared" si="14"/>
        <v>86005.710694422494</v>
      </c>
      <c r="K155" s="17">
        <f>IFERROR(IF(Standard,J155/CalsPerPound,J155/CalsPerPound/2.2),"")</f>
        <v>11.169572817457466</v>
      </c>
      <c r="L155" s="18">
        <f>IFERROR(WeightToLoseGain-K155,"")</f>
        <v>8.8304271825425342</v>
      </c>
      <c r="M155" s="19">
        <f ca="1">IFERROR(IF(B154&lt;&gt;"",L155/(WeightToLoseGain),""),"")</f>
        <v>0.4415213591271267</v>
      </c>
    </row>
    <row r="156" spans="2:13" ht="30" customHeight="1">
      <c r="B156" s="12">
        <f t="shared" ca="1" si="10"/>
        <v>43635</v>
      </c>
      <c r="C156" s="13" t="str">
        <f t="shared" si="13"/>
        <v/>
      </c>
      <c r="D156" s="13">
        <f t="shared" si="11"/>
        <v>139</v>
      </c>
      <c r="E156" s="14">
        <f t="shared" si="12"/>
        <v>75.430203055548617</v>
      </c>
      <c r="F156" s="15">
        <f>IFERROR(RunningBMR,"")</f>
        <v>1778.743781861016</v>
      </c>
      <c r="G156" s="15">
        <f>IFERROR(IF(K155&gt;0,F155*ActivityFactor+IF(WeightGoal="Maintain",0,IF(WeightGoal="Decrease",-500,IF(WeightGoal="Increase",500))),""),"")</f>
        <v>2883.3043055774506</v>
      </c>
      <c r="H156" s="15">
        <f>IFERROR(F156*(ActivityFactor),"")</f>
        <v>3379.6131855359304</v>
      </c>
      <c r="I156" s="16">
        <f>IFERROR(IF(WeightGoal="Increase",G156-H156,H156-G156),"")</f>
        <v>496.30887995847979</v>
      </c>
      <c r="J156" s="16">
        <f t="shared" si="14"/>
        <v>85509.401814464014</v>
      </c>
      <c r="K156" s="17">
        <f>IFERROR(IF(Standard,J156/CalsPerPound,J156/CalsPerPound/2.2),"")</f>
        <v>11.105117118761559</v>
      </c>
      <c r="L156" s="18">
        <f>IFERROR(WeightToLoseGain-K156,"")</f>
        <v>8.8948828812384413</v>
      </c>
      <c r="M156" s="19">
        <f ca="1">IFERROR(IF(B155&lt;&gt;"",L156/(WeightToLoseGain),""),"")</f>
        <v>0.44474414406192209</v>
      </c>
    </row>
    <row r="157" spans="2:13" ht="30" customHeight="1">
      <c r="B157" s="12">
        <f t="shared" ca="1" si="10"/>
        <v>43636</v>
      </c>
      <c r="C157" s="13" t="str">
        <f t="shared" si="13"/>
        <v/>
      </c>
      <c r="D157" s="13">
        <f t="shared" si="11"/>
        <v>140</v>
      </c>
      <c r="E157" s="14">
        <f t="shared" si="12"/>
        <v>75.288400518417617</v>
      </c>
      <c r="F157" s="15">
        <f>IFERROR(RunningBMR,"")</f>
        <v>1776.8010871023214</v>
      </c>
      <c r="G157" s="15">
        <f>IFERROR(IF(K156&gt;0,F156*ActivityFactor+IF(WeightGoal="Maintain",0,IF(WeightGoal="Decrease",-500,IF(WeightGoal="Increase",500))),""),"")</f>
        <v>2879.6131855359304</v>
      </c>
      <c r="H157" s="15">
        <f>IFERROR(F157*(ActivityFactor),"")</f>
        <v>3375.9220654944106</v>
      </c>
      <c r="I157" s="16">
        <f>IFERROR(IF(WeightGoal="Increase",G157-H157,H157-G157),"")</f>
        <v>496.30887995848025</v>
      </c>
      <c r="J157" s="16">
        <f t="shared" si="14"/>
        <v>85013.092934505534</v>
      </c>
      <c r="K157" s="17">
        <f>IFERROR(IF(Standard,J157/CalsPerPound,J157/CalsPerPound/2.2),"")</f>
        <v>11.040661420065653</v>
      </c>
      <c r="L157" s="18">
        <f>IFERROR(WeightToLoseGain-K157,"")</f>
        <v>8.9593385799343466</v>
      </c>
      <c r="M157" s="19">
        <f ca="1">IFERROR(IF(B156&lt;&gt;"",L157/(WeightToLoseGain),""),"")</f>
        <v>0.44796692899671731</v>
      </c>
    </row>
    <row r="158" spans="2:13" ht="30" customHeight="1">
      <c r="B158" s="12">
        <f t="shared" ca="1" si="10"/>
        <v>43637</v>
      </c>
      <c r="C158" s="13">
        <f t="shared" si="13"/>
        <v>21</v>
      </c>
      <c r="D158" s="13">
        <f t="shared" si="11"/>
        <v>141</v>
      </c>
      <c r="E158" s="14">
        <f t="shared" si="12"/>
        <v>75.146597981286618</v>
      </c>
      <c r="F158" s="15">
        <f>IFERROR(RunningBMR,"")</f>
        <v>1774.8583923436267</v>
      </c>
      <c r="G158" s="15">
        <f>IFERROR(IF(K157&gt;0,F157*ActivityFactor+IF(WeightGoal="Maintain",0,IF(WeightGoal="Decrease",-500,IF(WeightGoal="Increase",500))),""),"")</f>
        <v>2875.9220654944106</v>
      </c>
      <c r="H158" s="15">
        <f>IFERROR(F158*(ActivityFactor),"")</f>
        <v>3372.2309454528909</v>
      </c>
      <c r="I158" s="16">
        <f>IFERROR(IF(WeightGoal="Increase",G158-H158,H158-G158),"")</f>
        <v>496.30887995848025</v>
      </c>
      <c r="J158" s="16">
        <f t="shared" si="14"/>
        <v>84516.784054547054</v>
      </c>
      <c r="K158" s="17">
        <f>IFERROR(IF(Standard,J158/CalsPerPound,J158/CalsPerPound/2.2),"")</f>
        <v>10.976205721369746</v>
      </c>
      <c r="L158" s="18">
        <f>IFERROR(WeightToLoseGain-K158,"")</f>
        <v>9.0237942786302536</v>
      </c>
      <c r="M158" s="19">
        <f ca="1">IFERROR(IF(B157&lt;&gt;"",L158/(WeightToLoseGain),""),"")</f>
        <v>0.45118971393151269</v>
      </c>
    </row>
    <row r="159" spans="2:13" ht="30" customHeight="1">
      <c r="B159" s="12">
        <f t="shared" ca="1" si="10"/>
        <v>43638</v>
      </c>
      <c r="C159" s="13" t="str">
        <f t="shared" si="13"/>
        <v/>
      </c>
      <c r="D159" s="13">
        <f t="shared" si="11"/>
        <v>142</v>
      </c>
      <c r="E159" s="14">
        <f t="shared" si="12"/>
        <v>75.004795444155619</v>
      </c>
      <c r="F159" s="15">
        <f>IFERROR(RunningBMR,"")</f>
        <v>1772.9156975849321</v>
      </c>
      <c r="G159" s="15">
        <f>IFERROR(IF(K158&gt;0,F158*ActivityFactor+IF(WeightGoal="Maintain",0,IF(WeightGoal="Decrease",-500,IF(WeightGoal="Increase",500))),""),"")</f>
        <v>2872.2309454528909</v>
      </c>
      <c r="H159" s="15">
        <f>IFERROR(F159*(ActivityFactor),"")</f>
        <v>3368.5398254113707</v>
      </c>
      <c r="I159" s="16">
        <f>IFERROR(IF(WeightGoal="Increase",G159-H159,H159-G159),"")</f>
        <v>496.30887995847979</v>
      </c>
      <c r="J159" s="16">
        <f t="shared" si="14"/>
        <v>84020.475174588573</v>
      </c>
      <c r="K159" s="17">
        <f>IFERROR(IF(Standard,J159/CalsPerPound,J159/CalsPerPound/2.2),"")</f>
        <v>10.911750022673841</v>
      </c>
      <c r="L159" s="18">
        <f>IFERROR(WeightToLoseGain-K159,"")</f>
        <v>9.0882499773261589</v>
      </c>
      <c r="M159" s="19">
        <f ca="1">IFERROR(IF(B158&lt;&gt;"",L159/(WeightToLoseGain),""),"")</f>
        <v>0.45441249886630797</v>
      </c>
    </row>
    <row r="160" spans="2:13" ht="30" customHeight="1">
      <c r="B160" s="12">
        <f t="shared" ca="1" si="10"/>
        <v>43639</v>
      </c>
      <c r="C160" s="13" t="str">
        <f t="shared" si="13"/>
        <v/>
      </c>
      <c r="D160" s="13">
        <f t="shared" si="11"/>
        <v>143</v>
      </c>
      <c r="E160" s="14">
        <f t="shared" si="12"/>
        <v>74.862992907024619</v>
      </c>
      <c r="F160" s="15">
        <f>IFERROR(RunningBMR,"")</f>
        <v>1770.9730028262375</v>
      </c>
      <c r="G160" s="15">
        <f>IFERROR(IF(K159&gt;0,F159*ActivityFactor+IF(WeightGoal="Maintain",0,IF(WeightGoal="Decrease",-500,IF(WeightGoal="Increase",500))),""),"")</f>
        <v>2868.5398254113707</v>
      </c>
      <c r="H160" s="15">
        <f>IFERROR(F160*(ActivityFactor),"")</f>
        <v>3364.8487053698509</v>
      </c>
      <c r="I160" s="16">
        <f>IFERROR(IF(WeightGoal="Increase",G160-H160,H160-G160),"")</f>
        <v>496.30887995848025</v>
      </c>
      <c r="J160" s="16">
        <f t="shared" si="14"/>
        <v>83524.166294630093</v>
      </c>
      <c r="K160" s="17">
        <f>IFERROR(IF(Standard,J160/CalsPerPound,J160/CalsPerPound/2.2),"")</f>
        <v>10.847294323977934</v>
      </c>
      <c r="L160" s="18">
        <f>IFERROR(WeightToLoseGain-K160,"")</f>
        <v>9.152705676022066</v>
      </c>
      <c r="M160" s="19">
        <f ca="1">IFERROR(IF(B159&lt;&gt;"",L160/(WeightToLoseGain),""),"")</f>
        <v>0.4576352838011033</v>
      </c>
    </row>
    <row r="161" spans="2:13" ht="30" customHeight="1">
      <c r="B161" s="12">
        <f t="shared" ca="1" si="10"/>
        <v>43640</v>
      </c>
      <c r="C161" s="13" t="str">
        <f t="shared" si="13"/>
        <v/>
      </c>
      <c r="D161" s="13">
        <f t="shared" si="11"/>
        <v>144</v>
      </c>
      <c r="E161" s="14">
        <f t="shared" si="12"/>
        <v>74.72119036989362</v>
      </c>
      <c r="F161" s="15">
        <f>IFERROR(RunningBMR,"")</f>
        <v>1769.0303080675428</v>
      </c>
      <c r="G161" s="15">
        <f>IFERROR(IF(K160&gt;0,F160*ActivityFactor+IF(WeightGoal="Maintain",0,IF(WeightGoal="Decrease",-500,IF(WeightGoal="Increase",500))),""),"")</f>
        <v>2864.8487053698509</v>
      </c>
      <c r="H161" s="15">
        <f>IFERROR(F161*(ActivityFactor),"")</f>
        <v>3361.1575853283312</v>
      </c>
      <c r="I161" s="16">
        <f>IFERROR(IF(WeightGoal="Increase",G161-H161,H161-G161),"")</f>
        <v>496.30887995848025</v>
      </c>
      <c r="J161" s="16">
        <f t="shared" si="14"/>
        <v>83027.857414671613</v>
      </c>
      <c r="K161" s="17">
        <f>IFERROR(IF(Standard,J161/CalsPerPound,J161/CalsPerPound/2.2),"")</f>
        <v>10.782838625282027</v>
      </c>
      <c r="L161" s="18">
        <f>IFERROR(WeightToLoseGain-K161,"")</f>
        <v>9.217161374717973</v>
      </c>
      <c r="M161" s="19">
        <f ca="1">IFERROR(IF(B160&lt;&gt;"",L161/(WeightToLoseGain),""),"")</f>
        <v>0.46085806873589863</v>
      </c>
    </row>
    <row r="162" spans="2:13" ht="30" customHeight="1">
      <c r="B162" s="12">
        <f t="shared" ca="1" si="10"/>
        <v>43641</v>
      </c>
      <c r="C162" s="13" t="str">
        <f t="shared" si="13"/>
        <v/>
      </c>
      <c r="D162" s="13">
        <f t="shared" si="11"/>
        <v>145</v>
      </c>
      <c r="E162" s="14">
        <f t="shared" si="12"/>
        <v>74.57938783276262</v>
      </c>
      <c r="F162" s="15">
        <f>IFERROR(RunningBMR,"")</f>
        <v>1767.0876133088479</v>
      </c>
      <c r="G162" s="15">
        <f>IFERROR(IF(K161&gt;0,F161*ActivityFactor+IF(WeightGoal="Maintain",0,IF(WeightGoal="Decrease",-500,IF(WeightGoal="Increase",500))),""),"")</f>
        <v>2861.1575853283312</v>
      </c>
      <c r="H162" s="15">
        <f>IFERROR(F162*(ActivityFactor),"")</f>
        <v>3357.4664652868109</v>
      </c>
      <c r="I162" s="16">
        <f>IFERROR(IF(WeightGoal="Increase",G162-H162,H162-G162),"")</f>
        <v>496.30887995847979</v>
      </c>
      <c r="J162" s="16">
        <f t="shared" si="14"/>
        <v>82531.548534713133</v>
      </c>
      <c r="K162" s="17">
        <f>IFERROR(IF(Standard,J162/CalsPerPound,J162/CalsPerPound/2.2),"")</f>
        <v>10.71838292658612</v>
      </c>
      <c r="L162" s="18">
        <f>IFERROR(WeightToLoseGain-K162,"")</f>
        <v>9.2816170734138801</v>
      </c>
      <c r="M162" s="19">
        <f ca="1">IFERROR(IF(B161&lt;&gt;"",L162/(WeightToLoseGain),""),"")</f>
        <v>0.46408085367069402</v>
      </c>
    </row>
    <row r="163" spans="2:13" ht="30" customHeight="1">
      <c r="B163" s="12">
        <f t="shared" ca="1" si="10"/>
        <v>43642</v>
      </c>
      <c r="C163" s="13" t="str">
        <f t="shared" si="13"/>
        <v/>
      </c>
      <c r="D163" s="13">
        <f t="shared" si="11"/>
        <v>146</v>
      </c>
      <c r="E163" s="14">
        <f t="shared" si="12"/>
        <v>74.437585295631621</v>
      </c>
      <c r="F163" s="15">
        <f>IFERROR(RunningBMR,"")</f>
        <v>1765.1449185501533</v>
      </c>
      <c r="G163" s="15">
        <f>IFERROR(IF(K162&gt;0,F162*ActivityFactor+IF(WeightGoal="Maintain",0,IF(WeightGoal="Decrease",-500,IF(WeightGoal="Increase",500))),""),"")</f>
        <v>2857.4664652868109</v>
      </c>
      <c r="H163" s="15">
        <f>IFERROR(F163*(ActivityFactor),"")</f>
        <v>3353.7753452452912</v>
      </c>
      <c r="I163" s="16">
        <f>IFERROR(IF(WeightGoal="Increase",G163-H163,H163-G163),"")</f>
        <v>496.30887995848025</v>
      </c>
      <c r="J163" s="16">
        <f t="shared" si="14"/>
        <v>82035.239654754652</v>
      </c>
      <c r="K163" s="17">
        <f>IFERROR(IF(Standard,J163/CalsPerPound,J163/CalsPerPound/2.2),"")</f>
        <v>10.653927227890213</v>
      </c>
      <c r="L163" s="18">
        <f>IFERROR(WeightToLoseGain-K163,"")</f>
        <v>9.3460727721097872</v>
      </c>
      <c r="M163" s="19">
        <f ca="1">IFERROR(IF(B162&lt;&gt;"",L163/(WeightToLoseGain),""),"")</f>
        <v>0.46730363860548935</v>
      </c>
    </row>
    <row r="164" spans="2:13" ht="30" customHeight="1">
      <c r="B164" s="12">
        <f t="shared" ca="1" si="10"/>
        <v>43643</v>
      </c>
      <c r="C164" s="13" t="str">
        <f t="shared" si="13"/>
        <v/>
      </c>
      <c r="D164" s="13">
        <f t="shared" si="11"/>
        <v>147</v>
      </c>
      <c r="E164" s="14">
        <f t="shared" si="12"/>
        <v>74.295782758500621</v>
      </c>
      <c r="F164" s="15">
        <f>IFERROR(RunningBMR,"")</f>
        <v>1763.2022237914587</v>
      </c>
      <c r="G164" s="15">
        <f>IFERROR(IF(K163&gt;0,F163*ActivityFactor+IF(WeightGoal="Maintain",0,IF(WeightGoal="Decrease",-500,IF(WeightGoal="Increase",500))),""),"")</f>
        <v>2853.7753452452912</v>
      </c>
      <c r="H164" s="15">
        <f>IFERROR(F164*(ActivityFactor),"")</f>
        <v>3350.0842252037714</v>
      </c>
      <c r="I164" s="16">
        <f>IFERROR(IF(WeightGoal="Increase",G164-H164,H164-G164),"")</f>
        <v>496.30887995848025</v>
      </c>
      <c r="J164" s="16">
        <f t="shared" si="14"/>
        <v>81538.930774796172</v>
      </c>
      <c r="K164" s="17">
        <f>IFERROR(IF(Standard,J164/CalsPerPound,J164/CalsPerPound/2.2),"")</f>
        <v>10.589471529194308</v>
      </c>
      <c r="L164" s="18">
        <f>IFERROR(WeightToLoseGain-K164,"")</f>
        <v>9.4105284708056924</v>
      </c>
      <c r="M164" s="19">
        <f ca="1">IFERROR(IF(B163&lt;&gt;"",L164/(WeightToLoseGain),""),"")</f>
        <v>0.47052642354028462</v>
      </c>
    </row>
    <row r="165" spans="2:13" ht="30" customHeight="1">
      <c r="B165" s="12">
        <f t="shared" ca="1" si="10"/>
        <v>43644</v>
      </c>
      <c r="C165" s="13">
        <f t="shared" si="13"/>
        <v>22</v>
      </c>
      <c r="D165" s="13">
        <f t="shared" si="11"/>
        <v>148</v>
      </c>
      <c r="E165" s="14">
        <f t="shared" si="12"/>
        <v>74.153980221369622</v>
      </c>
      <c r="F165" s="15">
        <f>IFERROR(RunningBMR,"")</f>
        <v>1761.2595290327638</v>
      </c>
      <c r="G165" s="15">
        <f>IFERROR(IF(K164&gt;0,F164*ActivityFactor+IF(WeightGoal="Maintain",0,IF(WeightGoal="Decrease",-500,IF(WeightGoal="Increase",500))),""),"")</f>
        <v>2850.0842252037714</v>
      </c>
      <c r="H165" s="15">
        <f>IFERROR(F165*(ActivityFactor),"")</f>
        <v>3346.3931051622512</v>
      </c>
      <c r="I165" s="16">
        <f>IFERROR(IF(WeightGoal="Increase",G165-H165,H165-G165),"")</f>
        <v>496.30887995847979</v>
      </c>
      <c r="J165" s="16">
        <f t="shared" si="14"/>
        <v>81042.621894837692</v>
      </c>
      <c r="K165" s="17">
        <f>IFERROR(IF(Standard,J165/CalsPerPound,J165/CalsPerPound/2.2),"")</f>
        <v>10.525015830498401</v>
      </c>
      <c r="L165" s="18">
        <f>IFERROR(WeightToLoseGain-K165,"")</f>
        <v>9.4749841695015995</v>
      </c>
      <c r="M165" s="19">
        <f ca="1">IFERROR(IF(B164&lt;&gt;"",L165/(WeightToLoseGain),""),"")</f>
        <v>0.47374920847507995</v>
      </c>
    </row>
    <row r="166" spans="2:13" ht="30" customHeight="1">
      <c r="B166" s="12">
        <f t="shared" ca="1" si="10"/>
        <v>43645</v>
      </c>
      <c r="C166" s="13" t="str">
        <f t="shared" si="13"/>
        <v/>
      </c>
      <c r="D166" s="13">
        <f t="shared" si="11"/>
        <v>149</v>
      </c>
      <c r="E166" s="14">
        <f t="shared" si="12"/>
        <v>74.012177684238623</v>
      </c>
      <c r="F166" s="15">
        <f>IFERROR(RunningBMR,"")</f>
        <v>1759.3168342740694</v>
      </c>
      <c r="G166" s="15">
        <f>IFERROR(IF(K165&gt;0,F165*ActivityFactor+IF(WeightGoal="Maintain",0,IF(WeightGoal="Decrease",-500,IF(WeightGoal="Increase",500))),""),"")</f>
        <v>2846.3931051622512</v>
      </c>
      <c r="H166" s="15">
        <f>IFERROR(F166*(ActivityFactor),"")</f>
        <v>3342.7019851207315</v>
      </c>
      <c r="I166" s="16">
        <f>IFERROR(IF(WeightGoal="Increase",G166-H166,H166-G166),"")</f>
        <v>496.30887995848025</v>
      </c>
      <c r="J166" s="16">
        <f t="shared" si="14"/>
        <v>80546.313014879212</v>
      </c>
      <c r="K166" s="17">
        <f>IFERROR(IF(Standard,J166/CalsPerPound,J166/CalsPerPound/2.2),"")</f>
        <v>10.460560131802495</v>
      </c>
      <c r="L166" s="18">
        <f>IFERROR(WeightToLoseGain-K166,"")</f>
        <v>9.5394398681975048</v>
      </c>
      <c r="M166" s="19">
        <f ca="1">IFERROR(IF(B165&lt;&gt;"",L166/(WeightToLoseGain),""),"")</f>
        <v>0.47697199340987523</v>
      </c>
    </row>
    <row r="167" spans="2:13" ht="30" customHeight="1">
      <c r="B167" s="12">
        <f t="shared" ca="1" si="10"/>
        <v>43646</v>
      </c>
      <c r="C167" s="13" t="str">
        <f t="shared" si="13"/>
        <v/>
      </c>
      <c r="D167" s="13">
        <f t="shared" si="11"/>
        <v>150</v>
      </c>
      <c r="E167" s="14">
        <f t="shared" si="12"/>
        <v>73.870375147107623</v>
      </c>
      <c r="F167" s="15">
        <f>IFERROR(RunningBMR,"")</f>
        <v>1757.3741395153745</v>
      </c>
      <c r="G167" s="15">
        <f>IFERROR(IF(K166&gt;0,F166*ActivityFactor+IF(WeightGoal="Maintain",0,IF(WeightGoal="Decrease",-500,IF(WeightGoal="Increase",500))),""),"")</f>
        <v>2842.7019851207315</v>
      </c>
      <c r="H167" s="15">
        <f>IFERROR(F167*(ActivityFactor),"")</f>
        <v>3339.0108650792113</v>
      </c>
      <c r="I167" s="16">
        <f>IFERROR(IF(WeightGoal="Increase",G167-H167,H167-G167),"")</f>
        <v>496.30887995847979</v>
      </c>
      <c r="J167" s="16">
        <f t="shared" si="14"/>
        <v>80050.004134920731</v>
      </c>
      <c r="K167" s="17">
        <f>IFERROR(IF(Standard,J167/CalsPerPound,J167/CalsPerPound/2.2),"")</f>
        <v>10.396104433106588</v>
      </c>
      <c r="L167" s="18">
        <f>IFERROR(WeightToLoseGain-K167,"")</f>
        <v>9.6038955668934118</v>
      </c>
      <c r="M167" s="19">
        <f ca="1">IFERROR(IF(B166&lt;&gt;"",L167/(WeightToLoseGain),""),"")</f>
        <v>0.48019477834467061</v>
      </c>
    </row>
    <row r="168" spans="2:13" ht="30" customHeight="1">
      <c r="B168" s="12">
        <f t="shared" ca="1" si="10"/>
        <v>43647</v>
      </c>
      <c r="C168" s="13" t="str">
        <f t="shared" si="13"/>
        <v/>
      </c>
      <c r="D168" s="13">
        <f t="shared" si="11"/>
        <v>151</v>
      </c>
      <c r="E168" s="14">
        <f t="shared" si="12"/>
        <v>73.728572609976624</v>
      </c>
      <c r="F168" s="15">
        <f>IFERROR(RunningBMR,"")</f>
        <v>1755.4314447566799</v>
      </c>
      <c r="G168" s="15">
        <f>IFERROR(IF(K167&gt;0,F167*ActivityFactor+IF(WeightGoal="Maintain",0,IF(WeightGoal="Decrease",-500,IF(WeightGoal="Increase",500))),""),"")</f>
        <v>2839.0108650792113</v>
      </c>
      <c r="H168" s="15">
        <f>IFERROR(F168*(ActivityFactor),"")</f>
        <v>3335.3197450376915</v>
      </c>
      <c r="I168" s="16">
        <f>IFERROR(IF(WeightGoal="Increase",G168-H168,H168-G168),"")</f>
        <v>496.30887995848025</v>
      </c>
      <c r="J168" s="16">
        <f t="shared" si="14"/>
        <v>79553.695254962251</v>
      </c>
      <c r="K168" s="17">
        <f>IFERROR(IF(Standard,J168/CalsPerPound,J168/CalsPerPound/2.2),"")</f>
        <v>10.331648734410681</v>
      </c>
      <c r="L168" s="18">
        <f>IFERROR(WeightToLoseGain-K168,"")</f>
        <v>9.6683512655893189</v>
      </c>
      <c r="M168" s="19">
        <f ca="1">IFERROR(IF(B167&lt;&gt;"",L168/(WeightToLoseGain),""),"")</f>
        <v>0.48341756327946594</v>
      </c>
    </row>
    <row r="169" spans="2:13" ht="30" customHeight="1">
      <c r="B169" s="12">
        <f t="shared" ca="1" si="10"/>
        <v>43648</v>
      </c>
      <c r="C169" s="13" t="str">
        <f t="shared" si="13"/>
        <v/>
      </c>
      <c r="D169" s="13">
        <f t="shared" si="11"/>
        <v>152</v>
      </c>
      <c r="E169" s="14">
        <f t="shared" si="12"/>
        <v>73.586770072845624</v>
      </c>
      <c r="F169" s="15">
        <f>IFERROR(RunningBMR,"")</f>
        <v>1753.4887499979852</v>
      </c>
      <c r="G169" s="15">
        <f>IFERROR(IF(K168&gt;0,F168*ActivityFactor+IF(WeightGoal="Maintain",0,IF(WeightGoal="Decrease",-500,IF(WeightGoal="Increase",500))),""),"")</f>
        <v>2835.3197450376915</v>
      </c>
      <c r="H169" s="15">
        <f>IFERROR(F169*(ActivityFactor),"")</f>
        <v>3331.6286249961718</v>
      </c>
      <c r="I169" s="16">
        <f>IFERROR(IF(WeightGoal="Increase",G169-H169,H169-G169),"")</f>
        <v>496.30887995848025</v>
      </c>
      <c r="J169" s="16">
        <f t="shared" si="14"/>
        <v>79057.386375003771</v>
      </c>
      <c r="K169" s="17">
        <f>IFERROR(IF(Standard,J169/CalsPerPound,J169/CalsPerPound/2.2),"")</f>
        <v>10.267193035714774</v>
      </c>
      <c r="L169" s="18">
        <f>IFERROR(WeightToLoseGain-K169,"")</f>
        <v>9.732806964285226</v>
      </c>
      <c r="M169" s="19">
        <f ca="1">IFERROR(IF(B168&lt;&gt;"",L169/(WeightToLoseGain),""),"")</f>
        <v>0.48664034821426128</v>
      </c>
    </row>
    <row r="170" spans="2:13" ht="30" customHeight="1">
      <c r="B170" s="12">
        <f t="shared" ca="1" si="10"/>
        <v>43649</v>
      </c>
      <c r="C170" s="13" t="str">
        <f t="shared" si="13"/>
        <v/>
      </c>
      <c r="D170" s="13">
        <f t="shared" si="11"/>
        <v>153</v>
      </c>
      <c r="E170" s="14">
        <f t="shared" si="12"/>
        <v>73.444967535714625</v>
      </c>
      <c r="F170" s="15">
        <f>IFERROR(RunningBMR,"")</f>
        <v>1751.5460552392904</v>
      </c>
      <c r="G170" s="15">
        <f>IFERROR(IF(K169&gt;0,F169*ActivityFactor+IF(WeightGoal="Maintain",0,IF(WeightGoal="Decrease",-500,IF(WeightGoal="Increase",500))),""),"")</f>
        <v>2831.6286249961718</v>
      </c>
      <c r="H170" s="15">
        <f>IFERROR(F170*(ActivityFactor),"")</f>
        <v>3327.9375049546516</v>
      </c>
      <c r="I170" s="16">
        <f>IFERROR(IF(WeightGoal="Increase",G170-H170,H170-G170),"")</f>
        <v>496.30887995847979</v>
      </c>
      <c r="J170" s="16">
        <f t="shared" si="14"/>
        <v>78561.077495045291</v>
      </c>
      <c r="K170" s="17">
        <f>IFERROR(IF(Standard,J170/CalsPerPound,J170/CalsPerPound/2.2),"")</f>
        <v>10.202737337018867</v>
      </c>
      <c r="L170" s="18">
        <f>IFERROR(WeightToLoseGain-K170,"")</f>
        <v>9.797262662981133</v>
      </c>
      <c r="M170" s="19">
        <f ca="1">IFERROR(IF(B169&lt;&gt;"",L170/(WeightToLoseGain),""),"")</f>
        <v>0.48986313314905666</v>
      </c>
    </row>
    <row r="171" spans="2:13" ht="30" customHeight="1">
      <c r="B171" s="12">
        <f t="shared" ca="1" si="10"/>
        <v>43650</v>
      </c>
      <c r="C171" s="13" t="str">
        <f t="shared" si="13"/>
        <v/>
      </c>
      <c r="D171" s="13">
        <f t="shared" si="11"/>
        <v>154</v>
      </c>
      <c r="E171" s="14">
        <f t="shared" si="12"/>
        <v>73.303164998583625</v>
      </c>
      <c r="F171" s="15">
        <f>IFERROR(RunningBMR,"")</f>
        <v>1749.6033604805957</v>
      </c>
      <c r="G171" s="15">
        <f>IFERROR(IF(K170&gt;0,F170*ActivityFactor+IF(WeightGoal="Maintain",0,IF(WeightGoal="Decrease",-500,IF(WeightGoal="Increase",500))),""),"")</f>
        <v>2827.9375049546516</v>
      </c>
      <c r="H171" s="15">
        <f>IFERROR(F171*(ActivityFactor),"")</f>
        <v>3324.2463849131318</v>
      </c>
      <c r="I171" s="16">
        <f>IFERROR(IF(WeightGoal="Increase",G171-H171,H171-G171),"")</f>
        <v>496.30887995848025</v>
      </c>
      <c r="J171" s="16">
        <f t="shared" si="14"/>
        <v>78064.76861508681</v>
      </c>
      <c r="K171" s="17">
        <f>IFERROR(IF(Standard,J171/CalsPerPound,J171/CalsPerPound/2.2),"")</f>
        <v>10.138281638322962</v>
      </c>
      <c r="L171" s="18">
        <f>IFERROR(WeightToLoseGain-K171,"")</f>
        <v>9.8617183616770383</v>
      </c>
      <c r="M171" s="19">
        <f ca="1">IFERROR(IF(B170&lt;&gt;"",L171/(WeightToLoseGain),""),"")</f>
        <v>0.49308591808385194</v>
      </c>
    </row>
    <row r="172" spans="2:13" ht="30" customHeight="1">
      <c r="B172" s="12">
        <f t="shared" ca="1" si="10"/>
        <v>43651</v>
      </c>
      <c r="C172" s="13">
        <f t="shared" si="13"/>
        <v>23</v>
      </c>
      <c r="D172" s="13">
        <f t="shared" si="11"/>
        <v>155</v>
      </c>
      <c r="E172" s="14">
        <f t="shared" si="12"/>
        <v>73.161362461452626</v>
      </c>
      <c r="F172" s="15">
        <f>IFERROR(RunningBMR,"")</f>
        <v>1747.6606657219011</v>
      </c>
      <c r="G172" s="15">
        <f>IFERROR(IF(K171&gt;0,F171*ActivityFactor+IF(WeightGoal="Maintain",0,IF(WeightGoal="Decrease",-500,IF(WeightGoal="Increase",500))),""),"")</f>
        <v>2824.2463849131318</v>
      </c>
      <c r="H172" s="15">
        <f>IFERROR(F172*(ActivityFactor),"")</f>
        <v>3320.5552648716121</v>
      </c>
      <c r="I172" s="16">
        <f>IFERROR(IF(WeightGoal="Increase",G172-H172,H172-G172),"")</f>
        <v>496.30887995848025</v>
      </c>
      <c r="J172" s="16">
        <f t="shared" si="14"/>
        <v>77568.45973512833</v>
      </c>
      <c r="K172" s="17">
        <f>IFERROR(IF(Standard,J172/CalsPerPound,J172/CalsPerPound/2.2),"")</f>
        <v>10.073825939627055</v>
      </c>
      <c r="L172" s="18">
        <f>IFERROR(WeightToLoseGain-K172,"")</f>
        <v>9.9261740603729454</v>
      </c>
      <c r="M172" s="19">
        <f ca="1">IFERROR(IF(B171&lt;&gt;"",L172/(WeightToLoseGain),""),"")</f>
        <v>0.49630870301864727</v>
      </c>
    </row>
    <row r="173" spans="2:13" ht="30" customHeight="1">
      <c r="B173" s="12">
        <f t="shared" ca="1" si="10"/>
        <v>43652</v>
      </c>
      <c r="C173" s="13" t="str">
        <f t="shared" si="13"/>
        <v/>
      </c>
      <c r="D173" s="13">
        <f t="shared" si="11"/>
        <v>156</v>
      </c>
      <c r="E173" s="14">
        <f t="shared" si="12"/>
        <v>73.019559924321626</v>
      </c>
      <c r="F173" s="15">
        <f>IFERROR(RunningBMR,"")</f>
        <v>1745.7179709632062</v>
      </c>
      <c r="G173" s="15">
        <f>IFERROR(IF(K172&gt;0,F172*ActivityFactor+IF(WeightGoal="Maintain",0,IF(WeightGoal="Decrease",-500,IF(WeightGoal="Increase",500))),""),"")</f>
        <v>2820.5552648716121</v>
      </c>
      <c r="H173" s="15">
        <f>IFERROR(F173*(ActivityFactor),"")</f>
        <v>3316.8641448300918</v>
      </c>
      <c r="I173" s="16">
        <f>IFERROR(IF(WeightGoal="Increase",G173-H173,H173-G173),"")</f>
        <v>496.30887995847979</v>
      </c>
      <c r="J173" s="16">
        <f t="shared" si="14"/>
        <v>77072.15085516985</v>
      </c>
      <c r="K173" s="17">
        <f>IFERROR(IF(Standard,J173/CalsPerPound,J173/CalsPerPound/2.2),"")</f>
        <v>10.009370240931149</v>
      </c>
      <c r="L173" s="18">
        <f>IFERROR(WeightToLoseGain-K173,"")</f>
        <v>9.9906297590688506</v>
      </c>
      <c r="M173" s="19">
        <f ca="1">IFERROR(IF(B172&lt;&gt;"",L173/(WeightToLoseGain),""),"")</f>
        <v>0.49953148795344254</v>
      </c>
    </row>
    <row r="174" spans="2:13" ht="30" customHeight="1">
      <c r="B174" s="12">
        <f t="shared" ca="1" si="10"/>
        <v>43653</v>
      </c>
      <c r="C174" s="13" t="str">
        <f t="shared" si="13"/>
        <v/>
      </c>
      <c r="D174" s="13">
        <f t="shared" si="11"/>
        <v>157</v>
      </c>
      <c r="E174" s="14">
        <f t="shared" si="12"/>
        <v>72.877757387190627</v>
      </c>
      <c r="F174" s="15">
        <f>IFERROR(RunningBMR,"")</f>
        <v>1743.7752762045118</v>
      </c>
      <c r="G174" s="15">
        <f>IFERROR(IF(K173&gt;0,F173*ActivityFactor+IF(WeightGoal="Maintain",0,IF(WeightGoal="Decrease",-500,IF(WeightGoal="Increase",500))),""),"")</f>
        <v>2816.8641448300918</v>
      </c>
      <c r="H174" s="15">
        <f>IFERROR(F174*(ActivityFactor),"")</f>
        <v>3313.1730247885721</v>
      </c>
      <c r="I174" s="16">
        <f>IFERROR(IF(WeightGoal="Increase",G174-H174,H174-G174),"")</f>
        <v>496.30887995848025</v>
      </c>
      <c r="J174" s="16">
        <f t="shared" si="14"/>
        <v>76575.84197521137</v>
      </c>
      <c r="K174" s="17">
        <f>IFERROR(IF(Standard,J174/CalsPerPound,J174/CalsPerPound/2.2),"")</f>
        <v>9.9449145422352423</v>
      </c>
      <c r="L174" s="18">
        <f>IFERROR(WeightToLoseGain-K174,"")</f>
        <v>10.055085457764758</v>
      </c>
      <c r="M174" s="19">
        <f ca="1">IFERROR(IF(B173&lt;&gt;"",L174/(WeightToLoseGain),""),"")</f>
        <v>0.50275427288823793</v>
      </c>
    </row>
    <row r="175" spans="2:13" ht="30" customHeight="1">
      <c r="B175" s="12">
        <f t="shared" ca="1" si="10"/>
        <v>43654</v>
      </c>
      <c r="C175" s="13" t="str">
        <f t="shared" si="13"/>
        <v/>
      </c>
      <c r="D175" s="13">
        <f t="shared" si="11"/>
        <v>158</v>
      </c>
      <c r="E175" s="14">
        <f t="shared" si="12"/>
        <v>72.735954850059628</v>
      </c>
      <c r="F175" s="15">
        <f>IFERROR(RunningBMR,"")</f>
        <v>1741.8325814458169</v>
      </c>
      <c r="G175" s="15">
        <f>IFERROR(IF(K174&gt;0,F174*ActivityFactor+IF(WeightGoal="Maintain",0,IF(WeightGoal="Decrease",-500,IF(WeightGoal="Increase",500))),""),"")</f>
        <v>2813.1730247885721</v>
      </c>
      <c r="H175" s="15">
        <f>IFERROR(F175*(ActivityFactor),"")</f>
        <v>3309.4819047470519</v>
      </c>
      <c r="I175" s="16">
        <f>IFERROR(IF(WeightGoal="Increase",G175-H175,H175-G175),"")</f>
        <v>496.30887995847979</v>
      </c>
      <c r="J175" s="16">
        <f t="shared" si="14"/>
        <v>76079.533095252889</v>
      </c>
      <c r="K175" s="17">
        <f>IFERROR(IF(Standard,J175/CalsPerPound,J175/CalsPerPound/2.2),"")</f>
        <v>9.880458843539337</v>
      </c>
      <c r="L175" s="18">
        <f>IFERROR(WeightToLoseGain-K175,"")</f>
        <v>10.119541156460663</v>
      </c>
      <c r="M175" s="19">
        <f ca="1">IFERROR(IF(B174&lt;&gt;"",L175/(WeightToLoseGain),""),"")</f>
        <v>0.50597705782303315</v>
      </c>
    </row>
    <row r="176" spans="2:13" ht="30" customHeight="1">
      <c r="B176" s="12">
        <f t="shared" ca="1" si="10"/>
        <v>43655</v>
      </c>
      <c r="C176" s="13" t="str">
        <f t="shared" si="13"/>
        <v/>
      </c>
      <c r="D176" s="13">
        <f t="shared" si="11"/>
        <v>159</v>
      </c>
      <c r="E176" s="14">
        <f t="shared" si="12"/>
        <v>72.594152312928628</v>
      </c>
      <c r="F176" s="15">
        <f>IFERROR(RunningBMR,"")</f>
        <v>1739.8898866871223</v>
      </c>
      <c r="G176" s="15">
        <f>IFERROR(IF(K175&gt;0,F175*ActivityFactor+IF(WeightGoal="Maintain",0,IF(WeightGoal="Decrease",-500,IF(WeightGoal="Increase",500))),""),"")</f>
        <v>2809.4819047470519</v>
      </c>
      <c r="H176" s="15">
        <f>IFERROR(F176*(ActivityFactor),"")</f>
        <v>3305.7907847055321</v>
      </c>
      <c r="I176" s="16">
        <f>IFERROR(IF(WeightGoal="Increase",G176-H176,H176-G176),"")</f>
        <v>496.30887995848025</v>
      </c>
      <c r="J176" s="16">
        <f t="shared" si="14"/>
        <v>75583.224215294409</v>
      </c>
      <c r="K176" s="17">
        <f>IFERROR(IF(Standard,J176/CalsPerPound,J176/CalsPerPound/2.2),"")</f>
        <v>9.8160031448434282</v>
      </c>
      <c r="L176" s="18">
        <f>IFERROR(WeightToLoseGain-K176,"")</f>
        <v>10.183996855156572</v>
      </c>
      <c r="M176" s="19">
        <f ca="1">IFERROR(IF(B175&lt;&gt;"",L176/(WeightToLoseGain),""),"")</f>
        <v>0.50919984275782859</v>
      </c>
    </row>
    <row r="177" spans="2:13" ht="30" customHeight="1">
      <c r="B177" s="12">
        <f t="shared" ca="1" si="10"/>
        <v>43656</v>
      </c>
      <c r="C177" s="13" t="str">
        <f t="shared" si="13"/>
        <v/>
      </c>
      <c r="D177" s="13">
        <f t="shared" si="11"/>
        <v>160</v>
      </c>
      <c r="E177" s="14">
        <f t="shared" si="12"/>
        <v>72.452349775797629</v>
      </c>
      <c r="F177" s="15">
        <f>IFERROR(RunningBMR,"")</f>
        <v>1737.9471919284276</v>
      </c>
      <c r="G177" s="15">
        <f>IFERROR(IF(K176&gt;0,F176*ActivityFactor+IF(WeightGoal="Maintain",0,IF(WeightGoal="Decrease",-500,IF(WeightGoal="Increase",500))),""),"")</f>
        <v>2805.7907847055321</v>
      </c>
      <c r="H177" s="15">
        <f>IFERROR(F177*(ActivityFactor),"")</f>
        <v>3302.0996646640124</v>
      </c>
      <c r="I177" s="16">
        <f>IFERROR(IF(WeightGoal="Increase",G177-H177,H177-G177),"")</f>
        <v>496.30887995848025</v>
      </c>
      <c r="J177" s="16">
        <f t="shared" si="14"/>
        <v>75086.915335335929</v>
      </c>
      <c r="K177" s="17">
        <f>IFERROR(IF(Standard,J177/CalsPerPound,J177/CalsPerPound/2.2),"")</f>
        <v>9.7515474461475211</v>
      </c>
      <c r="L177" s="18">
        <f>IFERROR(WeightToLoseGain-K177,"")</f>
        <v>10.248452553852479</v>
      </c>
      <c r="M177" s="19">
        <f ca="1">IFERROR(IF(B176&lt;&gt;"",L177/(WeightToLoseGain),""),"")</f>
        <v>0.51242262769262392</v>
      </c>
    </row>
    <row r="178" spans="2:13" ht="30" customHeight="1">
      <c r="B178" s="12">
        <f t="shared" ca="1" si="10"/>
        <v>43657</v>
      </c>
      <c r="C178" s="13" t="str">
        <f t="shared" si="13"/>
        <v/>
      </c>
      <c r="D178" s="13">
        <f t="shared" si="11"/>
        <v>161</v>
      </c>
      <c r="E178" s="14">
        <f t="shared" si="12"/>
        <v>72.310547238666629</v>
      </c>
      <c r="F178" s="15">
        <f>IFERROR(RunningBMR,"")</f>
        <v>1736.0044971697328</v>
      </c>
      <c r="G178" s="15">
        <f>IFERROR(IF(K177&gt;0,F177*ActivityFactor+IF(WeightGoal="Maintain",0,IF(WeightGoal="Decrease",-500,IF(WeightGoal="Increase",500))),""),"")</f>
        <v>2802.0996646640124</v>
      </c>
      <c r="H178" s="15">
        <f>IFERROR(F178*(ActivityFactor),"")</f>
        <v>3298.4085446224922</v>
      </c>
      <c r="I178" s="16">
        <f>IFERROR(IF(WeightGoal="Increase",G178-H178,H178-G178),"")</f>
        <v>496.30887995847979</v>
      </c>
      <c r="J178" s="16">
        <f t="shared" si="14"/>
        <v>74590.606455377449</v>
      </c>
      <c r="K178" s="17">
        <f>IFERROR(IF(Standard,J178/CalsPerPound,J178/CalsPerPound/2.2),"")</f>
        <v>9.6870917474516158</v>
      </c>
      <c r="L178" s="18">
        <f>IFERROR(WeightToLoseGain-K178,"")</f>
        <v>10.312908252548384</v>
      </c>
      <c r="M178" s="19">
        <f ca="1">IFERROR(IF(B177&lt;&gt;"",L178/(WeightToLoseGain),""),"")</f>
        <v>0.51564541262741925</v>
      </c>
    </row>
    <row r="179" spans="2:13" ht="30" customHeight="1">
      <c r="B179" s="12">
        <f t="shared" ca="1" si="10"/>
        <v>43658</v>
      </c>
      <c r="C179" s="13">
        <f t="shared" si="13"/>
        <v>24</v>
      </c>
      <c r="D179" s="13">
        <f t="shared" si="11"/>
        <v>162</v>
      </c>
      <c r="E179" s="14">
        <f t="shared" si="12"/>
        <v>72.16874470153563</v>
      </c>
      <c r="F179" s="15">
        <f>IFERROR(RunningBMR,"")</f>
        <v>1734.0618024110383</v>
      </c>
      <c r="G179" s="15">
        <f>IFERROR(IF(K178&gt;0,F178*ActivityFactor+IF(WeightGoal="Maintain",0,IF(WeightGoal="Decrease",-500,IF(WeightGoal="Increase",500))),""),"")</f>
        <v>2798.4085446224922</v>
      </c>
      <c r="H179" s="15">
        <f>IFERROR(F179*(ActivityFactor),"")</f>
        <v>3294.7174245809729</v>
      </c>
      <c r="I179" s="16">
        <f>IFERROR(IF(WeightGoal="Increase",G179-H179,H179-G179),"")</f>
        <v>496.3088799584807</v>
      </c>
      <c r="J179" s="16">
        <f t="shared" si="14"/>
        <v>74094.297575418968</v>
      </c>
      <c r="K179" s="17">
        <f>IFERROR(IF(Standard,J179/CalsPerPound,J179/CalsPerPound/2.2),"")</f>
        <v>9.6226360487557088</v>
      </c>
      <c r="L179" s="18">
        <f>IFERROR(WeightToLoseGain-K179,"")</f>
        <v>10.377363951244291</v>
      </c>
      <c r="M179" s="19">
        <f ca="1">IFERROR(IF(B178&lt;&gt;"",L179/(WeightToLoseGain),""),"")</f>
        <v>0.51886819756221458</v>
      </c>
    </row>
    <row r="180" spans="2:13" ht="30" customHeight="1">
      <c r="B180" s="12">
        <f t="shared" ca="1" si="10"/>
        <v>43659</v>
      </c>
      <c r="C180" s="13" t="str">
        <f t="shared" si="13"/>
        <v/>
      </c>
      <c r="D180" s="13">
        <f t="shared" si="11"/>
        <v>163</v>
      </c>
      <c r="E180" s="14">
        <f t="shared" si="12"/>
        <v>72.02694216440463</v>
      </c>
      <c r="F180" s="15">
        <f>IFERROR(RunningBMR,"")</f>
        <v>1732.1191076523435</v>
      </c>
      <c r="G180" s="15">
        <f>IFERROR(IF(K179&gt;0,F179*ActivityFactor+IF(WeightGoal="Maintain",0,IF(WeightGoal="Decrease",-500,IF(WeightGoal="Increase",500))),""),"")</f>
        <v>2794.7174245809729</v>
      </c>
      <c r="H180" s="15">
        <f>IFERROR(F180*(ActivityFactor),"")</f>
        <v>3291.0263045394527</v>
      </c>
      <c r="I180" s="16">
        <f>IFERROR(IF(WeightGoal="Increase",G180-H180,H180-G180),"")</f>
        <v>496.30887995847979</v>
      </c>
      <c r="J180" s="16">
        <f t="shared" si="14"/>
        <v>73597.988695460488</v>
      </c>
      <c r="K180" s="17">
        <f>IFERROR(IF(Standard,J180/CalsPerPound,J180/CalsPerPound/2.2),"")</f>
        <v>9.5581803500598035</v>
      </c>
      <c r="L180" s="18">
        <f>IFERROR(WeightToLoseGain-K180,"")</f>
        <v>10.441819649940197</v>
      </c>
      <c r="M180" s="19">
        <f ca="1">IFERROR(IF(B179&lt;&gt;"",L180/(WeightToLoseGain),""),"")</f>
        <v>0.5220909824970098</v>
      </c>
    </row>
    <row r="181" spans="2:13" ht="30" customHeight="1">
      <c r="B181" s="12">
        <f t="shared" ca="1" si="10"/>
        <v>43660</v>
      </c>
      <c r="C181" s="13" t="str">
        <f t="shared" si="13"/>
        <v/>
      </c>
      <c r="D181" s="13">
        <f t="shared" si="11"/>
        <v>164</v>
      </c>
      <c r="E181" s="14">
        <f t="shared" si="12"/>
        <v>71.885139627273631</v>
      </c>
      <c r="F181" s="15">
        <f>IFERROR(RunningBMR,"")</f>
        <v>1730.1764128936488</v>
      </c>
      <c r="G181" s="15">
        <f>IFERROR(IF(K180&gt;0,F180*ActivityFactor+IF(WeightGoal="Maintain",0,IF(WeightGoal="Decrease",-500,IF(WeightGoal="Increase",500))),""),"")</f>
        <v>2791.0263045394527</v>
      </c>
      <c r="H181" s="15">
        <f>IFERROR(F181*(ActivityFactor),"")</f>
        <v>3287.3351844979325</v>
      </c>
      <c r="I181" s="16">
        <f>IFERROR(IF(WeightGoal="Increase",G181-H181,H181-G181),"")</f>
        <v>496.30887995847979</v>
      </c>
      <c r="J181" s="16">
        <f t="shared" si="14"/>
        <v>73101.679815502008</v>
      </c>
      <c r="K181" s="17">
        <f>IFERROR(IF(Standard,J181/CalsPerPound,J181/CalsPerPound/2.2),"")</f>
        <v>9.4937246513638964</v>
      </c>
      <c r="L181" s="18">
        <f>IFERROR(WeightToLoseGain-K181,"")</f>
        <v>10.506275348636104</v>
      </c>
      <c r="M181" s="19">
        <f ca="1">IFERROR(IF(B180&lt;&gt;"",L181/(WeightToLoseGain),""),"")</f>
        <v>0.52531376743180513</v>
      </c>
    </row>
    <row r="182" spans="2:13" ht="30" customHeight="1">
      <c r="B182" s="12">
        <f t="shared" ca="1" si="10"/>
        <v>43661</v>
      </c>
      <c r="C182" s="13" t="str">
        <f t="shared" si="13"/>
        <v/>
      </c>
      <c r="D182" s="13">
        <f t="shared" si="11"/>
        <v>165</v>
      </c>
      <c r="E182" s="14">
        <f t="shared" si="12"/>
        <v>71.743337090142631</v>
      </c>
      <c r="F182" s="15">
        <f>IFERROR(RunningBMR,"")</f>
        <v>1728.2337181349542</v>
      </c>
      <c r="G182" s="15">
        <f>IFERROR(IF(K181&gt;0,F181*ActivityFactor+IF(WeightGoal="Maintain",0,IF(WeightGoal="Decrease",-500,IF(WeightGoal="Increase",500))),""),"")</f>
        <v>2787.3351844979325</v>
      </c>
      <c r="H182" s="15">
        <f>IFERROR(F182*(ActivityFactor),"")</f>
        <v>3283.6440644564127</v>
      </c>
      <c r="I182" s="16">
        <f>IFERROR(IF(WeightGoal="Increase",G182-H182,H182-G182),"")</f>
        <v>496.30887995848025</v>
      </c>
      <c r="J182" s="16">
        <f t="shared" si="14"/>
        <v>72605.370935543528</v>
      </c>
      <c r="K182" s="17">
        <f>IFERROR(IF(Standard,J182/CalsPerPound,J182/CalsPerPound/2.2),"")</f>
        <v>9.4292689526679911</v>
      </c>
      <c r="L182" s="18">
        <f>IFERROR(WeightToLoseGain-K182,"")</f>
        <v>10.570731047332009</v>
      </c>
      <c r="M182" s="19">
        <f ca="1">IFERROR(IF(B181&lt;&gt;"",L182/(WeightToLoseGain),""),"")</f>
        <v>0.52853655236660047</v>
      </c>
    </row>
    <row r="183" spans="2:13" ht="30" customHeight="1">
      <c r="B183" s="12">
        <f t="shared" ca="1" si="10"/>
        <v>43662</v>
      </c>
      <c r="C183" s="13" t="str">
        <f t="shared" si="13"/>
        <v/>
      </c>
      <c r="D183" s="13">
        <f t="shared" si="11"/>
        <v>166</v>
      </c>
      <c r="E183" s="14">
        <f t="shared" si="12"/>
        <v>71.601534553011632</v>
      </c>
      <c r="F183" s="15">
        <f>IFERROR(RunningBMR,"")</f>
        <v>1726.2910233762593</v>
      </c>
      <c r="G183" s="15">
        <f>IFERROR(IF(K182&gt;0,F182*ActivityFactor+IF(WeightGoal="Maintain",0,IF(WeightGoal="Decrease",-500,IF(WeightGoal="Increase",500))),""),"")</f>
        <v>2783.6440644564127</v>
      </c>
      <c r="H183" s="15">
        <f>IFERROR(F183*(ActivityFactor),"")</f>
        <v>3279.9529444148925</v>
      </c>
      <c r="I183" s="16">
        <f>IFERROR(IF(WeightGoal="Increase",G183-H183,H183-G183),"")</f>
        <v>496.30887995847979</v>
      </c>
      <c r="J183" s="16">
        <f t="shared" si="14"/>
        <v>72109.062055585047</v>
      </c>
      <c r="K183" s="17">
        <f>IFERROR(IF(Standard,J183/CalsPerPound,J183/CalsPerPound/2.2),"")</f>
        <v>9.3648132539720841</v>
      </c>
      <c r="L183" s="18">
        <f>IFERROR(WeightToLoseGain-K183,"")</f>
        <v>10.635186746027916</v>
      </c>
      <c r="M183" s="19">
        <f ca="1">IFERROR(IF(B182&lt;&gt;"",L183/(WeightToLoseGain),""),"")</f>
        <v>0.5317593373013958</v>
      </c>
    </row>
    <row r="184" spans="2:13" ht="30" customHeight="1">
      <c r="B184" s="12">
        <f t="shared" ca="1" si="10"/>
        <v>43663</v>
      </c>
      <c r="C184" s="13" t="str">
        <f t="shared" si="13"/>
        <v/>
      </c>
      <c r="D184" s="13">
        <f t="shared" si="11"/>
        <v>167</v>
      </c>
      <c r="E184" s="14">
        <f t="shared" si="12"/>
        <v>71.459732015880633</v>
      </c>
      <c r="F184" s="15">
        <f>IFERROR(RunningBMR,"")</f>
        <v>1724.3483286175649</v>
      </c>
      <c r="G184" s="15">
        <f>IFERROR(IF(K183&gt;0,F183*ActivityFactor+IF(WeightGoal="Maintain",0,IF(WeightGoal="Decrease",-500,IF(WeightGoal="Increase",500))),""),"")</f>
        <v>2779.9529444148925</v>
      </c>
      <c r="H184" s="15">
        <f>IFERROR(F184*(ActivityFactor),"")</f>
        <v>3276.2618243733732</v>
      </c>
      <c r="I184" s="16">
        <f>IFERROR(IF(WeightGoal="Increase",G184-H184,H184-G184),"")</f>
        <v>496.3088799584807</v>
      </c>
      <c r="J184" s="16">
        <f t="shared" si="14"/>
        <v>71612.753175626567</v>
      </c>
      <c r="K184" s="17">
        <f>IFERROR(IF(Standard,J184/CalsPerPound,J184/CalsPerPound/2.2),"")</f>
        <v>9.3003575552761752</v>
      </c>
      <c r="L184" s="18">
        <f>IFERROR(WeightToLoseGain-K184,"")</f>
        <v>10.699642444723825</v>
      </c>
      <c r="M184" s="19">
        <f ca="1">IFERROR(IF(B183&lt;&gt;"",L184/(WeightToLoseGain),""),"")</f>
        <v>0.53498212223619124</v>
      </c>
    </row>
    <row r="185" spans="2:13" ht="30" customHeight="1">
      <c r="B185" s="12">
        <f t="shared" ca="1" si="10"/>
        <v>43664</v>
      </c>
      <c r="C185" s="13" t="str">
        <f t="shared" si="13"/>
        <v/>
      </c>
      <c r="D185" s="13">
        <f t="shared" si="11"/>
        <v>168</v>
      </c>
      <c r="E185" s="14">
        <f t="shared" si="12"/>
        <v>71.317929478749633</v>
      </c>
      <c r="F185" s="15">
        <f>IFERROR(RunningBMR,"")</f>
        <v>1722.40563385887</v>
      </c>
      <c r="G185" s="15">
        <f>IFERROR(IF(K184&gt;0,F184*ActivityFactor+IF(WeightGoal="Maintain",0,IF(WeightGoal="Decrease",-500,IF(WeightGoal="Increase",500))),""),"")</f>
        <v>2776.2618243733732</v>
      </c>
      <c r="H185" s="15">
        <f>IFERROR(F185*(ActivityFactor),"")</f>
        <v>3272.570704331853</v>
      </c>
      <c r="I185" s="16">
        <f>IFERROR(IF(WeightGoal="Increase",G185-H185,H185-G185),"")</f>
        <v>496.30887995847979</v>
      </c>
      <c r="J185" s="16">
        <f t="shared" si="14"/>
        <v>71116.444295668087</v>
      </c>
      <c r="K185" s="17">
        <f>IFERROR(IF(Standard,J185/CalsPerPound,J185/CalsPerPound/2.2),"")</f>
        <v>9.23590185658027</v>
      </c>
      <c r="L185" s="18">
        <f>IFERROR(WeightToLoseGain-K185,"")</f>
        <v>10.76409814341973</v>
      </c>
      <c r="M185" s="19">
        <f ca="1">IFERROR(IF(B184&lt;&gt;"",L185/(WeightToLoseGain),""),"")</f>
        <v>0.53820490717098646</v>
      </c>
    </row>
    <row r="186" spans="2:13" ht="30" customHeight="1">
      <c r="B186" s="12">
        <f t="shared" ca="1" si="10"/>
        <v>43665</v>
      </c>
      <c r="C186" s="13">
        <f t="shared" si="13"/>
        <v>25</v>
      </c>
      <c r="D186" s="13">
        <f t="shared" si="11"/>
        <v>169</v>
      </c>
      <c r="E186" s="14">
        <f t="shared" si="12"/>
        <v>71.176126941618634</v>
      </c>
      <c r="F186" s="15">
        <f>IFERROR(RunningBMR,"")</f>
        <v>1720.4629391001754</v>
      </c>
      <c r="G186" s="15">
        <f>IFERROR(IF(K185&gt;0,F185*ActivityFactor+IF(WeightGoal="Maintain",0,IF(WeightGoal="Decrease",-500,IF(WeightGoal="Increase",500))),""),"")</f>
        <v>2772.570704331853</v>
      </c>
      <c r="H186" s="15">
        <f>IFERROR(F186*(ActivityFactor),"")</f>
        <v>3268.8795842903332</v>
      </c>
      <c r="I186" s="16">
        <f>IFERROR(IF(WeightGoal="Increase",G186-H186,H186-G186),"")</f>
        <v>496.30887995848025</v>
      </c>
      <c r="J186" s="16">
        <f t="shared" si="14"/>
        <v>70620.135415709607</v>
      </c>
      <c r="K186" s="17">
        <f>IFERROR(IF(Standard,J186/CalsPerPound,J186/CalsPerPound/2.2),"")</f>
        <v>9.1714461578843629</v>
      </c>
      <c r="L186" s="18">
        <f>IFERROR(WeightToLoseGain-K186,"")</f>
        <v>10.828553842115637</v>
      </c>
      <c r="M186" s="19">
        <f ca="1">IFERROR(IF(B185&lt;&gt;"",L186/(WeightToLoseGain),""),"")</f>
        <v>0.5414276921057819</v>
      </c>
    </row>
    <row r="187" spans="2:13" ht="30" customHeight="1">
      <c r="B187" s="12">
        <f t="shared" ca="1" si="10"/>
        <v>43666</v>
      </c>
      <c r="C187" s="13" t="str">
        <f t="shared" si="13"/>
        <v/>
      </c>
      <c r="D187" s="13">
        <f t="shared" si="11"/>
        <v>170</v>
      </c>
      <c r="E187" s="14">
        <f t="shared" si="12"/>
        <v>71.034324404487634</v>
      </c>
      <c r="F187" s="15">
        <f>IFERROR(RunningBMR,"")</f>
        <v>1718.5202443414807</v>
      </c>
      <c r="G187" s="15">
        <f>IFERROR(IF(K186&gt;0,F186*ActivityFactor+IF(WeightGoal="Maintain",0,IF(WeightGoal="Decrease",-500,IF(WeightGoal="Increase",500))),""),"")</f>
        <v>2768.8795842903332</v>
      </c>
      <c r="H187" s="15">
        <f>IFERROR(F187*(ActivityFactor),"")</f>
        <v>3265.1884642488135</v>
      </c>
      <c r="I187" s="16">
        <f>IFERROR(IF(WeightGoal="Increase",G187-H187,H187-G187),"")</f>
        <v>496.30887995848025</v>
      </c>
      <c r="J187" s="16">
        <f t="shared" si="14"/>
        <v>70123.826535751126</v>
      </c>
      <c r="K187" s="17">
        <f>IFERROR(IF(Standard,J187/CalsPerPound,J187/CalsPerPound/2.2),"")</f>
        <v>9.1069904591884576</v>
      </c>
      <c r="L187" s="18">
        <f>IFERROR(WeightToLoseGain-K187,"")</f>
        <v>10.893009540811542</v>
      </c>
      <c r="M187" s="19">
        <f ca="1">IFERROR(IF(B186&lt;&gt;"",L187/(WeightToLoseGain),""),"")</f>
        <v>0.54465047704057712</v>
      </c>
    </row>
    <row r="188" spans="2:13" ht="30" customHeight="1">
      <c r="B188" s="12">
        <f t="shared" ca="1" si="10"/>
        <v>43667</v>
      </c>
      <c r="C188" s="13" t="str">
        <f t="shared" si="13"/>
        <v/>
      </c>
      <c r="D188" s="13">
        <f t="shared" si="11"/>
        <v>171</v>
      </c>
      <c r="E188" s="14">
        <f t="shared" si="12"/>
        <v>70.892521867356635</v>
      </c>
      <c r="F188" s="15">
        <f>IFERROR(RunningBMR,"")</f>
        <v>1716.5775495827859</v>
      </c>
      <c r="G188" s="15">
        <f>IFERROR(IF(K187&gt;0,F187*ActivityFactor+IF(WeightGoal="Maintain",0,IF(WeightGoal="Decrease",-500,IF(WeightGoal="Increase",500))),""),"")</f>
        <v>2765.1884642488135</v>
      </c>
      <c r="H188" s="15">
        <f>IFERROR(F188*(ActivityFactor),"")</f>
        <v>3261.4973442072928</v>
      </c>
      <c r="I188" s="16">
        <f>IFERROR(IF(WeightGoal="Increase",G188-H188,H188-G188),"")</f>
        <v>496.30887995847934</v>
      </c>
      <c r="J188" s="16">
        <f t="shared" si="14"/>
        <v>69627.517655792646</v>
      </c>
      <c r="K188" s="17">
        <f>IFERROR(IF(Standard,J188/CalsPerPound,J188/CalsPerPound/2.2),"")</f>
        <v>9.0425347604925506</v>
      </c>
      <c r="L188" s="18">
        <f>IFERROR(WeightToLoseGain-K188,"")</f>
        <v>10.957465239507449</v>
      </c>
      <c r="M188" s="19">
        <f ca="1">IFERROR(IF(B187&lt;&gt;"",L188/(WeightToLoseGain),""),"")</f>
        <v>0.54787326197537245</v>
      </c>
    </row>
    <row r="189" spans="2:13" ht="30" customHeight="1">
      <c r="B189" s="12">
        <f t="shared" ca="1" si="10"/>
        <v>43668</v>
      </c>
      <c r="C189" s="13" t="str">
        <f t="shared" si="13"/>
        <v/>
      </c>
      <c r="D189" s="13">
        <f t="shared" si="11"/>
        <v>172</v>
      </c>
      <c r="E189" s="14">
        <f t="shared" si="12"/>
        <v>70.750719330225635</v>
      </c>
      <c r="F189" s="15">
        <f>IFERROR(RunningBMR,"")</f>
        <v>1714.6348548240912</v>
      </c>
      <c r="G189" s="15">
        <f>IFERROR(IF(K188&gt;0,F188*ActivityFactor+IF(WeightGoal="Maintain",0,IF(WeightGoal="Decrease",-500,IF(WeightGoal="Increase",500))),""),"")</f>
        <v>2761.4973442072928</v>
      </c>
      <c r="H189" s="15">
        <f>IFERROR(F189*(ActivityFactor),"")</f>
        <v>3257.8062241657731</v>
      </c>
      <c r="I189" s="16">
        <f>IFERROR(IF(WeightGoal="Increase",G189-H189,H189-G189),"")</f>
        <v>496.30887995848025</v>
      </c>
      <c r="J189" s="16">
        <f t="shared" si="14"/>
        <v>69131.208775834166</v>
      </c>
      <c r="K189" s="17">
        <f>IFERROR(IF(Standard,J189/CalsPerPound,J189/CalsPerPound/2.2),"")</f>
        <v>8.9780790617966453</v>
      </c>
      <c r="L189" s="18">
        <f>IFERROR(WeightToLoseGain-K189,"")</f>
        <v>11.021920938203355</v>
      </c>
      <c r="M189" s="19">
        <f ca="1">IFERROR(IF(B188&lt;&gt;"",L189/(WeightToLoseGain),""),"")</f>
        <v>0.55109604691016778</v>
      </c>
    </row>
    <row r="190" spans="2:13" ht="30" customHeight="1">
      <c r="B190" s="12">
        <f t="shared" ca="1" si="10"/>
        <v>43669</v>
      </c>
      <c r="C190" s="13" t="str">
        <f t="shared" si="13"/>
        <v/>
      </c>
      <c r="D190" s="13">
        <f t="shared" si="11"/>
        <v>173</v>
      </c>
      <c r="E190" s="14">
        <f t="shared" si="12"/>
        <v>70.608916793094636</v>
      </c>
      <c r="F190" s="15">
        <f>IFERROR(RunningBMR,"")</f>
        <v>1712.6921600653966</v>
      </c>
      <c r="G190" s="15">
        <f>IFERROR(IF(K189&gt;0,F189*ActivityFactor+IF(WeightGoal="Maintain",0,IF(WeightGoal="Decrease",-500,IF(WeightGoal="Increase",500))),""),"")</f>
        <v>2757.8062241657731</v>
      </c>
      <c r="H190" s="15">
        <f>IFERROR(F190*(ActivityFactor),"")</f>
        <v>3254.1151041242533</v>
      </c>
      <c r="I190" s="16">
        <f>IFERROR(IF(WeightGoal="Increase",G190-H190,H190-G190),"")</f>
        <v>496.30887995848025</v>
      </c>
      <c r="J190" s="16">
        <f t="shared" si="14"/>
        <v>68634.899895875686</v>
      </c>
      <c r="K190" s="17">
        <f>IFERROR(IF(Standard,J190/CalsPerPound,J190/CalsPerPound/2.2),"")</f>
        <v>8.9136233631007382</v>
      </c>
      <c r="L190" s="18">
        <f>IFERROR(WeightToLoseGain-K190,"")</f>
        <v>11.086376636899262</v>
      </c>
      <c r="M190" s="19">
        <f ca="1">IFERROR(IF(B189&lt;&gt;"",L190/(WeightToLoseGain),""),"")</f>
        <v>0.55431883184496311</v>
      </c>
    </row>
    <row r="191" spans="2:13" ht="30" customHeight="1">
      <c r="B191" s="12">
        <f t="shared" ca="1" si="10"/>
        <v>43670</v>
      </c>
      <c r="C191" s="13" t="str">
        <f t="shared" si="13"/>
        <v/>
      </c>
      <c r="D191" s="13">
        <f t="shared" si="11"/>
        <v>174</v>
      </c>
      <c r="E191" s="14">
        <f t="shared" si="12"/>
        <v>70.467114255963637</v>
      </c>
      <c r="F191" s="15">
        <f>IFERROR(RunningBMR,"")</f>
        <v>1710.7494653067019</v>
      </c>
      <c r="G191" s="15">
        <f>IFERROR(IF(K190&gt;0,F190*ActivityFactor+IF(WeightGoal="Maintain",0,IF(WeightGoal="Decrease",-500,IF(WeightGoal="Increase",500))),""),"")</f>
        <v>2754.1151041242533</v>
      </c>
      <c r="H191" s="15">
        <f>IFERROR(F191*(ActivityFactor),"")</f>
        <v>3250.4239840827336</v>
      </c>
      <c r="I191" s="16">
        <f>IFERROR(IF(WeightGoal="Increase",G191-H191,H191-G191),"")</f>
        <v>496.30887995848025</v>
      </c>
      <c r="J191" s="16">
        <f t="shared" si="14"/>
        <v>68138.591015917205</v>
      </c>
      <c r="K191" s="17">
        <f>IFERROR(IF(Standard,J191/CalsPerPound,J191/CalsPerPound/2.2),"")</f>
        <v>8.8491676644048312</v>
      </c>
      <c r="L191" s="18">
        <f>IFERROR(WeightToLoseGain-K191,"")</f>
        <v>11.150832335595169</v>
      </c>
      <c r="M191" s="19">
        <f ca="1">IFERROR(IF(B190&lt;&gt;"",L191/(WeightToLoseGain),""),"")</f>
        <v>0.55754161677975844</v>
      </c>
    </row>
    <row r="192" spans="2:13" ht="30" customHeight="1">
      <c r="B192" s="12">
        <f t="shared" ca="1" si="10"/>
        <v>43671</v>
      </c>
      <c r="C192" s="13" t="str">
        <f t="shared" si="13"/>
        <v/>
      </c>
      <c r="D192" s="13">
        <f t="shared" si="11"/>
        <v>175</v>
      </c>
      <c r="E192" s="14">
        <f t="shared" si="12"/>
        <v>70.325311718832637</v>
      </c>
      <c r="F192" s="15">
        <f>IFERROR(RunningBMR,"")</f>
        <v>1708.8067705480073</v>
      </c>
      <c r="G192" s="15">
        <f>IFERROR(IF(K191&gt;0,F191*ActivityFactor+IF(WeightGoal="Maintain",0,IF(WeightGoal="Decrease",-500,IF(WeightGoal="Increase",500))),""),"")</f>
        <v>2750.4239840827336</v>
      </c>
      <c r="H192" s="15">
        <f>IFERROR(F192*(ActivityFactor),"")</f>
        <v>3246.7328640412138</v>
      </c>
      <c r="I192" s="16">
        <f>IFERROR(IF(WeightGoal="Increase",G192-H192,H192-G192),"")</f>
        <v>496.30887995848025</v>
      </c>
      <c r="J192" s="16">
        <f t="shared" si="14"/>
        <v>67642.282135958725</v>
      </c>
      <c r="K192" s="17">
        <f>IFERROR(IF(Standard,J192/CalsPerPound,J192/CalsPerPound/2.2),"")</f>
        <v>8.7847119657089241</v>
      </c>
      <c r="L192" s="18">
        <f>IFERROR(WeightToLoseGain-K192,"")</f>
        <v>11.215288034291076</v>
      </c>
      <c r="M192" s="19">
        <f ca="1">IFERROR(IF(B191&lt;&gt;"",L192/(WeightToLoseGain),""),"")</f>
        <v>0.56076440171455377</v>
      </c>
    </row>
    <row r="193" spans="2:13" ht="30" customHeight="1">
      <c r="B193" s="12">
        <f t="shared" ca="1" si="10"/>
        <v>43672</v>
      </c>
      <c r="C193" s="13">
        <f t="shared" si="13"/>
        <v>26</v>
      </c>
      <c r="D193" s="13">
        <f t="shared" si="11"/>
        <v>176</v>
      </c>
      <c r="E193" s="14">
        <f t="shared" si="12"/>
        <v>70.183509181701638</v>
      </c>
      <c r="F193" s="15">
        <f>IFERROR(RunningBMR,"")</f>
        <v>1706.8640757893124</v>
      </c>
      <c r="G193" s="15">
        <f>IFERROR(IF(K192&gt;0,F192*ActivityFactor+IF(WeightGoal="Maintain",0,IF(WeightGoal="Decrease",-500,IF(WeightGoal="Increase",500))),""),"")</f>
        <v>2746.7328640412138</v>
      </c>
      <c r="H193" s="15">
        <f>IFERROR(F193*(ActivityFactor),"")</f>
        <v>3243.0417439996936</v>
      </c>
      <c r="I193" s="16">
        <f>IFERROR(IF(WeightGoal="Increase",G193-H193,H193-G193),"")</f>
        <v>496.30887995847979</v>
      </c>
      <c r="J193" s="16">
        <f t="shared" si="14"/>
        <v>67145.973256000245</v>
      </c>
      <c r="K193" s="17">
        <f>IFERROR(IF(Standard,J193/CalsPerPound,J193/CalsPerPound/2.2),"")</f>
        <v>8.720256267013017</v>
      </c>
      <c r="L193" s="18">
        <f>IFERROR(WeightToLoseGain-K193,"")</f>
        <v>11.279743732986983</v>
      </c>
      <c r="M193" s="19">
        <f ca="1">IFERROR(IF(B192&lt;&gt;"",L193/(WeightToLoseGain),""),"")</f>
        <v>0.5639871866493491</v>
      </c>
    </row>
    <row r="194" spans="2:13" ht="30" customHeight="1">
      <c r="B194" s="12">
        <f t="shared" ca="1" si="10"/>
        <v>43673</v>
      </c>
      <c r="C194" s="13" t="str">
        <f t="shared" si="13"/>
        <v/>
      </c>
      <c r="D194" s="13">
        <f t="shared" si="11"/>
        <v>177</v>
      </c>
      <c r="E194" s="14">
        <f t="shared" si="12"/>
        <v>70.041706644570638</v>
      </c>
      <c r="F194" s="15">
        <f>IFERROR(RunningBMR,"")</f>
        <v>1704.9213810306178</v>
      </c>
      <c r="G194" s="15">
        <f>IFERROR(IF(K193&gt;0,F193*ActivityFactor+IF(WeightGoal="Maintain",0,IF(WeightGoal="Decrease",-500,IF(WeightGoal="Increase",500))),""),"")</f>
        <v>2743.0417439996936</v>
      </c>
      <c r="H194" s="15">
        <f>IFERROR(F194*(ActivityFactor),"")</f>
        <v>3239.3506239581739</v>
      </c>
      <c r="I194" s="16">
        <f>IFERROR(IF(WeightGoal="Increase",G194-H194,H194-G194),"")</f>
        <v>496.30887995848025</v>
      </c>
      <c r="J194" s="16">
        <f t="shared" si="14"/>
        <v>66649.664376041765</v>
      </c>
      <c r="K194" s="17">
        <f>IFERROR(IF(Standard,J194/CalsPerPound,J194/CalsPerPound/2.2),"")</f>
        <v>8.6558005683171118</v>
      </c>
      <c r="L194" s="18">
        <f>IFERROR(WeightToLoseGain-K194,"")</f>
        <v>11.344199431682888</v>
      </c>
      <c r="M194" s="19">
        <f ca="1">IFERROR(IF(B193&lt;&gt;"",L194/(WeightToLoseGain),""),"")</f>
        <v>0.56720997158414443</v>
      </c>
    </row>
    <row r="195" spans="2:13" ht="30" customHeight="1">
      <c r="B195" s="12">
        <f t="shared" ca="1" si="10"/>
        <v>43674</v>
      </c>
      <c r="C195" s="13" t="str">
        <f t="shared" si="13"/>
        <v/>
      </c>
      <c r="D195" s="13">
        <f t="shared" si="11"/>
        <v>178</v>
      </c>
      <c r="E195" s="14">
        <f t="shared" si="12"/>
        <v>69.899904107439639</v>
      </c>
      <c r="F195" s="15">
        <f>IFERROR(RunningBMR,"")</f>
        <v>1702.9786862719232</v>
      </c>
      <c r="G195" s="15">
        <f>IFERROR(IF(K194&gt;0,F194*ActivityFactor+IF(WeightGoal="Maintain",0,IF(WeightGoal="Decrease",-500,IF(WeightGoal="Increase",500))),""),"")</f>
        <v>2739.3506239581739</v>
      </c>
      <c r="H195" s="15">
        <f>IFERROR(F195*(ActivityFactor),"")</f>
        <v>3235.6595039166536</v>
      </c>
      <c r="I195" s="16">
        <f>IFERROR(IF(WeightGoal="Increase",G195-H195,H195-G195),"")</f>
        <v>496.30887995847979</v>
      </c>
      <c r="J195" s="16">
        <f t="shared" si="14"/>
        <v>66153.355496083284</v>
      </c>
      <c r="K195" s="17">
        <f>IFERROR(IF(Standard,J195/CalsPerPound,J195/CalsPerPound/2.2),"")</f>
        <v>8.5913448696212047</v>
      </c>
      <c r="L195" s="18">
        <f>IFERROR(WeightToLoseGain-K195,"")</f>
        <v>11.408655130378795</v>
      </c>
      <c r="M195" s="19">
        <f ca="1">IFERROR(IF(B194&lt;&gt;"",L195/(WeightToLoseGain),""),"")</f>
        <v>0.57043275651893977</v>
      </c>
    </row>
    <row r="196" spans="2:13" ht="30" customHeight="1">
      <c r="B196" s="12">
        <f t="shared" ca="1" si="10"/>
        <v>43675</v>
      </c>
      <c r="C196" s="13" t="str">
        <f t="shared" si="13"/>
        <v/>
      </c>
      <c r="D196" s="13">
        <f t="shared" si="11"/>
        <v>179</v>
      </c>
      <c r="E196" s="14">
        <f t="shared" si="12"/>
        <v>69.758101570308639</v>
      </c>
      <c r="F196" s="15">
        <f>IFERROR(RunningBMR,"")</f>
        <v>1701.0359915132283</v>
      </c>
      <c r="G196" s="15">
        <f>IFERROR(IF(K195&gt;0,F195*ActivityFactor+IF(WeightGoal="Maintain",0,IF(WeightGoal="Decrease",-500,IF(WeightGoal="Increase",500))),""),"")</f>
        <v>2735.6595039166536</v>
      </c>
      <c r="H196" s="15">
        <f>IFERROR(F196*(ActivityFactor),"")</f>
        <v>3231.9683838751334</v>
      </c>
      <c r="I196" s="16">
        <f>IFERROR(IF(WeightGoal="Increase",G196-H196,H196-G196),"")</f>
        <v>496.30887995847979</v>
      </c>
      <c r="J196" s="16">
        <f t="shared" si="14"/>
        <v>65657.046616124804</v>
      </c>
      <c r="K196" s="17">
        <f>IFERROR(IF(Standard,J196/CalsPerPound,J196/CalsPerPound/2.2),"")</f>
        <v>8.5268891709252994</v>
      </c>
      <c r="L196" s="18">
        <f>IFERROR(WeightToLoseGain-K196,"")</f>
        <v>11.473110829074701</v>
      </c>
      <c r="M196" s="19">
        <f ca="1">IFERROR(IF(B195&lt;&gt;"",L196/(WeightToLoseGain),""),"")</f>
        <v>0.57365554145373499</v>
      </c>
    </row>
    <row r="197" spans="2:13" ht="30" customHeight="1">
      <c r="B197" s="12">
        <f t="shared" ca="1" si="10"/>
        <v>43676</v>
      </c>
      <c r="C197" s="13" t="str">
        <f t="shared" si="13"/>
        <v/>
      </c>
      <c r="D197" s="13">
        <f t="shared" si="11"/>
        <v>180</v>
      </c>
      <c r="E197" s="14">
        <f t="shared" si="12"/>
        <v>69.61629903317764</v>
      </c>
      <c r="F197" s="15">
        <f>IFERROR(RunningBMR,"")</f>
        <v>1699.0932967545339</v>
      </c>
      <c r="G197" s="15">
        <f>IFERROR(IF(K196&gt;0,F196*ActivityFactor+IF(WeightGoal="Maintain",0,IF(WeightGoal="Decrease",-500,IF(WeightGoal="Increase",500))),""),"")</f>
        <v>2731.9683838751334</v>
      </c>
      <c r="H197" s="15">
        <f>IFERROR(F197*(ActivityFactor),"")</f>
        <v>3228.2772638336141</v>
      </c>
      <c r="I197" s="16">
        <f>IFERROR(IF(WeightGoal="Increase",G197-H197,H197-G197),"")</f>
        <v>496.3088799584807</v>
      </c>
      <c r="J197" s="16">
        <f t="shared" si="14"/>
        <v>65160.737736166324</v>
      </c>
      <c r="K197" s="17">
        <f>IFERROR(IF(Standard,J197/CalsPerPound,J197/CalsPerPound/2.2),"")</f>
        <v>8.4624334722293924</v>
      </c>
      <c r="L197" s="18">
        <f>IFERROR(WeightToLoseGain-K197,"")</f>
        <v>11.537566527770608</v>
      </c>
      <c r="M197" s="19">
        <f ca="1">IFERROR(IF(B196&lt;&gt;"",L197/(WeightToLoseGain),""),"")</f>
        <v>0.57687832638853043</v>
      </c>
    </row>
    <row r="198" spans="2:13" ht="30" customHeight="1">
      <c r="B198" s="12">
        <f t="shared" ca="1" si="10"/>
        <v>43677</v>
      </c>
      <c r="C198" s="13" t="str">
        <f t="shared" si="13"/>
        <v/>
      </c>
      <c r="D198" s="13">
        <f t="shared" si="11"/>
        <v>181</v>
      </c>
      <c r="E198" s="14">
        <f t="shared" si="12"/>
        <v>69.47449649604664</v>
      </c>
      <c r="F198" s="15">
        <f>IFERROR(RunningBMR,"")</f>
        <v>1697.150601995839</v>
      </c>
      <c r="G198" s="15">
        <f>IFERROR(IF(K197&gt;0,F197*ActivityFactor+IF(WeightGoal="Maintain",0,IF(WeightGoal="Decrease",-500,IF(WeightGoal="Increase",500))),""),"")</f>
        <v>2728.2772638336141</v>
      </c>
      <c r="H198" s="15">
        <f>IFERROR(F198*(ActivityFactor),"")</f>
        <v>3224.5861437920939</v>
      </c>
      <c r="I198" s="16">
        <f>IFERROR(IF(WeightGoal="Increase",G198-H198,H198-G198),"")</f>
        <v>496.30887995847979</v>
      </c>
      <c r="J198" s="16">
        <f t="shared" si="14"/>
        <v>64664.428856207844</v>
      </c>
      <c r="K198" s="17">
        <f>IFERROR(IF(Standard,J198/CalsPerPound,J198/CalsPerPound/2.2),"")</f>
        <v>8.3979777735334853</v>
      </c>
      <c r="L198" s="18">
        <f>IFERROR(WeightToLoseGain-K198,"")</f>
        <v>11.602022226466515</v>
      </c>
      <c r="M198" s="19">
        <f ca="1">IFERROR(IF(B197&lt;&gt;"",L198/(WeightToLoseGain),""),"")</f>
        <v>0.58010111132332576</v>
      </c>
    </row>
    <row r="199" spans="2:13" ht="30" customHeight="1">
      <c r="B199" s="12">
        <f t="shared" ca="1" si="10"/>
        <v>43678</v>
      </c>
      <c r="C199" s="13" t="str">
        <f t="shared" si="13"/>
        <v/>
      </c>
      <c r="D199" s="13">
        <f t="shared" si="11"/>
        <v>182</v>
      </c>
      <c r="E199" s="14">
        <f t="shared" si="12"/>
        <v>69.332693958915641</v>
      </c>
      <c r="F199" s="15">
        <f>IFERROR(RunningBMR,"")</f>
        <v>1695.2079072371444</v>
      </c>
      <c r="G199" s="15">
        <f>IFERROR(IF(K198&gt;0,F198*ActivityFactor+IF(WeightGoal="Maintain",0,IF(WeightGoal="Decrease",-500,IF(WeightGoal="Increase",500))),""),"")</f>
        <v>2724.5861437920939</v>
      </c>
      <c r="H199" s="15">
        <f>IFERROR(F199*(ActivityFactor),"")</f>
        <v>3220.8950237505742</v>
      </c>
      <c r="I199" s="16">
        <f>IFERROR(IF(WeightGoal="Increase",G199-H199,H199-G199),"")</f>
        <v>496.30887995848025</v>
      </c>
      <c r="J199" s="16">
        <f t="shared" si="14"/>
        <v>64168.119976249363</v>
      </c>
      <c r="K199" s="17">
        <f>IFERROR(IF(Standard,J199/CalsPerPound,J199/CalsPerPound/2.2),"")</f>
        <v>8.33352207483758</v>
      </c>
      <c r="L199" s="18">
        <f>IFERROR(WeightToLoseGain-K199,"")</f>
        <v>11.66647792516242</v>
      </c>
      <c r="M199" s="19">
        <f ca="1">IFERROR(IF(B198&lt;&gt;"",L199/(WeightToLoseGain),""),"")</f>
        <v>0.58332389625812098</v>
      </c>
    </row>
    <row r="200" spans="2:13" ht="30" customHeight="1">
      <c r="B200" s="12">
        <f t="shared" ca="1" si="10"/>
        <v>43679</v>
      </c>
      <c r="C200" s="13">
        <f t="shared" si="13"/>
        <v>27</v>
      </c>
      <c r="D200" s="13">
        <f t="shared" si="11"/>
        <v>183</v>
      </c>
      <c r="E200" s="14">
        <f t="shared" si="12"/>
        <v>69.190891421784642</v>
      </c>
      <c r="F200" s="15">
        <f>IFERROR(RunningBMR,"")</f>
        <v>1693.2652124784497</v>
      </c>
      <c r="G200" s="15">
        <f>IFERROR(IF(K199&gt;0,F199*ActivityFactor+IF(WeightGoal="Maintain",0,IF(WeightGoal="Decrease",-500,IF(WeightGoal="Increase",500))),""),"")</f>
        <v>2720.8950237505742</v>
      </c>
      <c r="H200" s="15">
        <f>IFERROR(F200*(ActivityFactor),"")</f>
        <v>3217.2039037090544</v>
      </c>
      <c r="I200" s="16">
        <f>IFERROR(IF(WeightGoal="Increase",G200-H200,H200-G200),"")</f>
        <v>496.30887995848025</v>
      </c>
      <c r="J200" s="16">
        <f t="shared" si="14"/>
        <v>63671.811096290883</v>
      </c>
      <c r="K200" s="17">
        <f>IFERROR(IF(Standard,J200/CalsPerPound,J200/CalsPerPound/2.2),"")</f>
        <v>8.2690663761416712</v>
      </c>
      <c r="L200" s="18">
        <f>IFERROR(WeightToLoseGain-K200,"")</f>
        <v>11.730933623858329</v>
      </c>
      <c r="M200" s="19">
        <f ca="1">IFERROR(IF(B199&lt;&gt;"",L200/(WeightToLoseGain),""),"")</f>
        <v>0.58654668119291642</v>
      </c>
    </row>
    <row r="201" spans="2:13" ht="30" customHeight="1">
      <c r="B201" s="12">
        <f t="shared" ca="1" si="10"/>
        <v>43680</v>
      </c>
      <c r="C201" s="13" t="str">
        <f t="shared" si="13"/>
        <v/>
      </c>
      <c r="D201" s="13">
        <f t="shared" si="11"/>
        <v>184</v>
      </c>
      <c r="E201" s="14">
        <f t="shared" si="12"/>
        <v>69.049088884653642</v>
      </c>
      <c r="F201" s="15">
        <f>IFERROR(RunningBMR,"")</f>
        <v>1691.3225177197548</v>
      </c>
      <c r="G201" s="15">
        <f>IFERROR(IF(K200&gt;0,F200*ActivityFactor+IF(WeightGoal="Maintain",0,IF(WeightGoal="Decrease",-500,IF(WeightGoal="Increase",500))),""),"")</f>
        <v>2717.2039037090544</v>
      </c>
      <c r="H201" s="15">
        <f>IFERROR(F201*(ActivityFactor),"")</f>
        <v>3213.5127836675342</v>
      </c>
      <c r="I201" s="16">
        <f>IFERROR(IF(WeightGoal="Increase",G201-H201,H201-G201),"")</f>
        <v>496.30887995847979</v>
      </c>
      <c r="J201" s="16">
        <f t="shared" si="14"/>
        <v>63175.502216332403</v>
      </c>
      <c r="K201" s="17">
        <f>IFERROR(IF(Standard,J201/CalsPerPound,J201/CalsPerPound/2.2),"")</f>
        <v>8.2046106774457659</v>
      </c>
      <c r="L201" s="18">
        <f>IFERROR(WeightToLoseGain-K201,"")</f>
        <v>11.795389322554234</v>
      </c>
      <c r="M201" s="19">
        <f ca="1">IFERROR(IF(B200&lt;&gt;"",L201/(WeightToLoseGain),""),"")</f>
        <v>0.58976946612771175</v>
      </c>
    </row>
    <row r="202" spans="2:13" ht="30" customHeight="1">
      <c r="B202" s="12">
        <f t="shared" ca="1" si="10"/>
        <v>43681</v>
      </c>
      <c r="C202" s="13" t="str">
        <f t="shared" si="13"/>
        <v/>
      </c>
      <c r="D202" s="13">
        <f t="shared" si="11"/>
        <v>185</v>
      </c>
      <c r="E202" s="14">
        <f t="shared" si="12"/>
        <v>68.907286347522643</v>
      </c>
      <c r="F202" s="15">
        <f>IFERROR(RunningBMR,"")</f>
        <v>1689.3798229610604</v>
      </c>
      <c r="G202" s="15">
        <f>IFERROR(IF(K201&gt;0,F201*ActivityFactor+IF(WeightGoal="Maintain",0,IF(WeightGoal="Decrease",-500,IF(WeightGoal="Increase",500))),""),"")</f>
        <v>2713.5127836675342</v>
      </c>
      <c r="H202" s="15">
        <f>IFERROR(F202*(ActivityFactor),"")</f>
        <v>3209.8216636260145</v>
      </c>
      <c r="I202" s="16">
        <f>IFERROR(IF(WeightGoal="Increase",G202-H202,H202-G202),"")</f>
        <v>496.30887995848025</v>
      </c>
      <c r="J202" s="16">
        <f t="shared" si="14"/>
        <v>62679.193336373923</v>
      </c>
      <c r="K202" s="17">
        <f>IFERROR(IF(Standard,J202/CalsPerPound,J202/CalsPerPound/2.2),"")</f>
        <v>8.1401549787498588</v>
      </c>
      <c r="L202" s="18">
        <f>IFERROR(WeightToLoseGain-K202,"")</f>
        <v>11.859845021250141</v>
      </c>
      <c r="M202" s="19">
        <f ca="1">IFERROR(IF(B201&lt;&gt;"",L202/(WeightToLoseGain),""),"")</f>
        <v>0.59299225106250708</v>
      </c>
    </row>
    <row r="203" spans="2:13" ht="30" customHeight="1">
      <c r="B203" s="12">
        <f t="shared" ca="1" si="10"/>
        <v>43682</v>
      </c>
      <c r="C203" s="13" t="str">
        <f t="shared" si="13"/>
        <v/>
      </c>
      <c r="D203" s="13">
        <f t="shared" si="11"/>
        <v>186</v>
      </c>
      <c r="E203" s="14">
        <f t="shared" si="12"/>
        <v>68.765483810391643</v>
      </c>
      <c r="F203" s="15">
        <f>IFERROR(RunningBMR,"")</f>
        <v>1687.4371282023656</v>
      </c>
      <c r="G203" s="15">
        <f>IFERROR(IF(K202&gt;0,F202*ActivityFactor+IF(WeightGoal="Maintain",0,IF(WeightGoal="Decrease",-500,IF(WeightGoal="Increase",500))),""),"")</f>
        <v>2709.8216636260145</v>
      </c>
      <c r="H203" s="15">
        <f>IFERROR(F203*(ActivityFactor),"")</f>
        <v>3206.1305435844943</v>
      </c>
      <c r="I203" s="16">
        <f>IFERROR(IF(WeightGoal="Increase",G203-H203,H203-G203),"")</f>
        <v>496.30887995847979</v>
      </c>
      <c r="J203" s="16">
        <f t="shared" si="14"/>
        <v>62182.884456415442</v>
      </c>
      <c r="K203" s="17">
        <f>IFERROR(IF(Standard,J203/CalsPerPound,J203/CalsPerPound/2.2),"")</f>
        <v>8.0756992800539535</v>
      </c>
      <c r="L203" s="18">
        <f>IFERROR(WeightToLoseGain-K203,"")</f>
        <v>11.924300719946046</v>
      </c>
      <c r="M203" s="19">
        <f ca="1">IFERROR(IF(B202&lt;&gt;"",L203/(WeightToLoseGain),""),"")</f>
        <v>0.5962150359973023</v>
      </c>
    </row>
    <row r="204" spans="2:13" ht="30" customHeight="1">
      <c r="B204" s="12">
        <f t="shared" ca="1" si="10"/>
        <v>43683</v>
      </c>
      <c r="C204" s="13" t="str">
        <f t="shared" si="13"/>
        <v/>
      </c>
      <c r="D204" s="13">
        <f t="shared" si="11"/>
        <v>187</v>
      </c>
      <c r="E204" s="14">
        <f t="shared" si="12"/>
        <v>68.623681273260644</v>
      </c>
      <c r="F204" s="15">
        <f>IFERROR(RunningBMR,"")</f>
        <v>1685.4944334436709</v>
      </c>
      <c r="G204" s="15">
        <f>IFERROR(IF(K203&gt;0,F203*ActivityFactor+IF(WeightGoal="Maintain",0,IF(WeightGoal="Decrease",-500,IF(WeightGoal="Increase",500))),""),"")</f>
        <v>2706.1305435844943</v>
      </c>
      <c r="H204" s="15">
        <f>IFERROR(F204*(ActivityFactor),"")</f>
        <v>3202.4394235429745</v>
      </c>
      <c r="I204" s="16">
        <f>IFERROR(IF(WeightGoal="Increase",G204-H204,H204-G204),"")</f>
        <v>496.30887995848025</v>
      </c>
      <c r="J204" s="16">
        <f t="shared" si="14"/>
        <v>61686.575576456962</v>
      </c>
      <c r="K204" s="17">
        <f>IFERROR(IF(Standard,J204/CalsPerPound,J204/CalsPerPound/2.2),"")</f>
        <v>8.0112435813580465</v>
      </c>
      <c r="L204" s="18">
        <f>IFERROR(WeightToLoseGain-K204,"")</f>
        <v>11.988756418641954</v>
      </c>
      <c r="M204" s="19">
        <f ca="1">IFERROR(IF(B203&lt;&gt;"",L204/(WeightToLoseGain),""),"")</f>
        <v>0.59943782093209763</v>
      </c>
    </row>
    <row r="205" spans="2:13" ht="30" customHeight="1">
      <c r="B205" s="12">
        <f t="shared" ca="1" si="10"/>
        <v>43684</v>
      </c>
      <c r="C205" s="13" t="str">
        <f t="shared" si="13"/>
        <v/>
      </c>
      <c r="D205" s="13">
        <f t="shared" si="11"/>
        <v>188</v>
      </c>
      <c r="E205" s="14">
        <f t="shared" si="12"/>
        <v>68.481878736129644</v>
      </c>
      <c r="F205" s="15">
        <f>IFERROR(RunningBMR,"")</f>
        <v>1683.5517386849763</v>
      </c>
      <c r="G205" s="15">
        <f>IFERROR(IF(K204&gt;0,F204*ActivityFactor+IF(WeightGoal="Maintain",0,IF(WeightGoal="Decrease",-500,IF(WeightGoal="Increase",500))),""),"")</f>
        <v>2702.4394235429745</v>
      </c>
      <c r="H205" s="15">
        <f>IFERROR(F205*(ActivityFactor),"")</f>
        <v>3198.7483035014548</v>
      </c>
      <c r="I205" s="16">
        <f>IFERROR(IF(WeightGoal="Increase",G205-H205,H205-G205),"")</f>
        <v>496.30887995848025</v>
      </c>
      <c r="J205" s="16">
        <f t="shared" si="14"/>
        <v>61190.266696498482</v>
      </c>
      <c r="K205" s="17">
        <f>IFERROR(IF(Standard,J205/CalsPerPound,J205/CalsPerPound/2.2),"")</f>
        <v>7.9467878826621394</v>
      </c>
      <c r="L205" s="18">
        <f>IFERROR(WeightToLoseGain-K205,"")</f>
        <v>12.053212117337861</v>
      </c>
      <c r="M205" s="19">
        <f ca="1">IFERROR(IF(B204&lt;&gt;"",L205/(WeightToLoseGain),""),"")</f>
        <v>0.60266060586689307</v>
      </c>
    </row>
    <row r="206" spans="2:13" ht="30" customHeight="1">
      <c r="B206" s="12">
        <f t="shared" ca="1" si="10"/>
        <v>43685</v>
      </c>
      <c r="C206" s="13" t="str">
        <f t="shared" si="13"/>
        <v/>
      </c>
      <c r="D206" s="13">
        <f t="shared" si="11"/>
        <v>189</v>
      </c>
      <c r="E206" s="14">
        <f t="shared" si="12"/>
        <v>68.340076198998645</v>
      </c>
      <c r="F206" s="15">
        <f>IFERROR(RunningBMR,"")</f>
        <v>1681.6090439262814</v>
      </c>
      <c r="G206" s="15">
        <f>IFERROR(IF(K205&gt;0,F205*ActivityFactor+IF(WeightGoal="Maintain",0,IF(WeightGoal="Decrease",-500,IF(WeightGoal="Increase",500))),""),"")</f>
        <v>2698.7483035014548</v>
      </c>
      <c r="H206" s="15">
        <f>IFERROR(F206*(ActivityFactor),"")</f>
        <v>3195.0571834599345</v>
      </c>
      <c r="I206" s="16">
        <f>IFERROR(IF(WeightGoal="Increase",G206-H206,H206-G206),"")</f>
        <v>496.30887995847979</v>
      </c>
      <c r="J206" s="16">
        <f t="shared" si="14"/>
        <v>60693.957816540002</v>
      </c>
      <c r="K206" s="17">
        <f>IFERROR(IF(Standard,J206/CalsPerPound,J206/CalsPerPound/2.2),"")</f>
        <v>7.8823321839662333</v>
      </c>
      <c r="L206" s="18">
        <f>IFERROR(WeightToLoseGain-K206,"")</f>
        <v>12.117667816033766</v>
      </c>
      <c r="M206" s="19">
        <f ca="1">IFERROR(IF(B205&lt;&gt;"",L206/(WeightToLoseGain),""),"")</f>
        <v>0.60588339080168829</v>
      </c>
    </row>
    <row r="207" spans="2:13" ht="30" customHeight="1">
      <c r="B207" s="12">
        <f t="shared" ca="1" si="10"/>
        <v>43686</v>
      </c>
      <c r="C207" s="13">
        <f t="shared" si="13"/>
        <v>28</v>
      </c>
      <c r="D207" s="13">
        <f t="shared" si="11"/>
        <v>190</v>
      </c>
      <c r="E207" s="14">
        <f t="shared" si="12"/>
        <v>68.198273661867646</v>
      </c>
      <c r="F207" s="15">
        <f>IFERROR(RunningBMR,"")</f>
        <v>1679.666349167587</v>
      </c>
      <c r="G207" s="15">
        <f>IFERROR(IF(K206&gt;0,F206*ActivityFactor+IF(WeightGoal="Maintain",0,IF(WeightGoal="Decrease",-500,IF(WeightGoal="Increase",500))),""),"")</f>
        <v>2695.0571834599345</v>
      </c>
      <c r="H207" s="15">
        <f>IFERROR(F207*(ActivityFactor),"")</f>
        <v>3191.3660634184153</v>
      </c>
      <c r="I207" s="16">
        <f>IFERROR(IF(WeightGoal="Increase",G207-H207,H207-G207),"")</f>
        <v>496.3088799584807</v>
      </c>
      <c r="J207" s="16">
        <f t="shared" si="14"/>
        <v>60197.648936581521</v>
      </c>
      <c r="K207" s="17">
        <f>IFERROR(IF(Standard,J207/CalsPerPound,J207/CalsPerPound/2.2),"")</f>
        <v>7.8178764852703262</v>
      </c>
      <c r="L207" s="18">
        <f>IFERROR(WeightToLoseGain-K207,"")</f>
        <v>12.182123514729675</v>
      </c>
      <c r="M207" s="19">
        <f ca="1">IFERROR(IF(B206&lt;&gt;"",L207/(WeightToLoseGain),""),"")</f>
        <v>0.60910617573648373</v>
      </c>
    </row>
    <row r="208" spans="2:13" ht="30" customHeight="1">
      <c r="B208" s="12">
        <f t="shared" ca="1" si="10"/>
        <v>43687</v>
      </c>
      <c r="C208" s="13" t="str">
        <f t="shared" si="13"/>
        <v/>
      </c>
      <c r="D208" s="13">
        <f t="shared" si="11"/>
        <v>191</v>
      </c>
      <c r="E208" s="14">
        <f t="shared" si="12"/>
        <v>68.056471124736646</v>
      </c>
      <c r="F208" s="15">
        <f>IFERROR(RunningBMR,"")</f>
        <v>1677.7236544088921</v>
      </c>
      <c r="G208" s="15">
        <f>IFERROR(IF(K207&gt;0,F207*ActivityFactor+IF(WeightGoal="Maintain",0,IF(WeightGoal="Decrease",-500,IF(WeightGoal="Increase",500))),""),"")</f>
        <v>2691.3660634184153</v>
      </c>
      <c r="H208" s="15">
        <f>IFERROR(F208*(ActivityFactor),"")</f>
        <v>3187.674943376895</v>
      </c>
      <c r="I208" s="16">
        <f>IFERROR(IF(WeightGoal="Increase",G208-H208,H208-G208),"")</f>
        <v>496.30887995847979</v>
      </c>
      <c r="J208" s="16">
        <f t="shared" si="14"/>
        <v>59701.340056623041</v>
      </c>
      <c r="K208" s="17">
        <f>IFERROR(IF(Standard,J208/CalsPerPound,J208/CalsPerPound/2.2),"")</f>
        <v>7.7534207865744209</v>
      </c>
      <c r="L208" s="18">
        <f>IFERROR(WeightToLoseGain-K208,"")</f>
        <v>12.24657921342558</v>
      </c>
      <c r="M208" s="19">
        <f ca="1">IFERROR(IF(B207&lt;&gt;"",L208/(WeightToLoseGain),""),"")</f>
        <v>0.61232896067127895</v>
      </c>
    </row>
    <row r="209" spans="2:13" ht="30" customHeight="1">
      <c r="B209" s="12">
        <f t="shared" ca="1" si="10"/>
        <v>43688</v>
      </c>
      <c r="C209" s="13" t="str">
        <f t="shared" si="13"/>
        <v/>
      </c>
      <c r="D209" s="13">
        <f t="shared" si="11"/>
        <v>192</v>
      </c>
      <c r="E209" s="14">
        <f t="shared" si="12"/>
        <v>67.914668587605647</v>
      </c>
      <c r="F209" s="15">
        <f>IFERROR(RunningBMR,"")</f>
        <v>1675.7809596501975</v>
      </c>
      <c r="G209" s="15">
        <f>IFERROR(IF(K208&gt;0,F208*ActivityFactor+IF(WeightGoal="Maintain",0,IF(WeightGoal="Decrease",-500,IF(WeightGoal="Increase",500))),""),"")</f>
        <v>2687.674943376895</v>
      </c>
      <c r="H209" s="15">
        <f>IFERROR(F209*(ActivityFactor),"")</f>
        <v>3183.9838233353748</v>
      </c>
      <c r="I209" s="16">
        <f>IFERROR(IF(WeightGoal="Increase",G209-H209,H209-G209),"")</f>
        <v>496.30887995847979</v>
      </c>
      <c r="J209" s="16">
        <f t="shared" si="14"/>
        <v>59205.031176664561</v>
      </c>
      <c r="K209" s="17">
        <f>IFERROR(IF(Standard,J209/CalsPerPound,J209/CalsPerPound/2.2),"")</f>
        <v>7.6889650878785138</v>
      </c>
      <c r="L209" s="18">
        <f>IFERROR(WeightToLoseGain-K209,"")</f>
        <v>12.311034912121485</v>
      </c>
      <c r="M209" s="19">
        <f ca="1">IFERROR(IF(B208&lt;&gt;"",L209/(WeightToLoseGain),""),"")</f>
        <v>0.61555174560607429</v>
      </c>
    </row>
    <row r="210" spans="2:13" ht="30" customHeight="1">
      <c r="B210" s="12">
        <f t="shared" ca="1" si="10"/>
        <v>43689</v>
      </c>
      <c r="C210" s="13" t="str">
        <f t="shared" si="13"/>
        <v/>
      </c>
      <c r="D210" s="13">
        <f t="shared" si="11"/>
        <v>193</v>
      </c>
      <c r="E210" s="14">
        <f t="shared" si="12"/>
        <v>67.772866050474647</v>
      </c>
      <c r="F210" s="15">
        <f>IFERROR(RunningBMR,"")</f>
        <v>1673.8382648915028</v>
      </c>
      <c r="G210" s="15">
        <f>IFERROR(IF(K209&gt;0,F209*ActivityFactor+IF(WeightGoal="Maintain",0,IF(WeightGoal="Decrease",-500,IF(WeightGoal="Increase",500))),""),"")</f>
        <v>2683.9838233353748</v>
      </c>
      <c r="H210" s="15">
        <f>IFERROR(F210*(ActivityFactor),"")</f>
        <v>3180.2927032938551</v>
      </c>
      <c r="I210" s="16">
        <f>IFERROR(IF(WeightGoal="Increase",G210-H210,H210-G210),"")</f>
        <v>496.30887995848025</v>
      </c>
      <c r="J210" s="16">
        <f t="shared" si="14"/>
        <v>58708.722296706081</v>
      </c>
      <c r="K210" s="17">
        <f>IFERROR(IF(Standard,J210/CalsPerPound,J210/CalsPerPound/2.2),"")</f>
        <v>7.6245093891826077</v>
      </c>
      <c r="L210" s="18">
        <f>IFERROR(WeightToLoseGain-K210,"")</f>
        <v>12.375490610817392</v>
      </c>
      <c r="M210" s="19">
        <f ca="1">IFERROR(IF(B209&lt;&gt;"",L210/(WeightToLoseGain),""),"")</f>
        <v>0.61877453054086962</v>
      </c>
    </row>
    <row r="211" spans="2:13" ht="30" customHeight="1">
      <c r="B211" s="12">
        <f t="shared" ref="B211:B274" ca="1" si="15">IFERROR(IF(K210&gt;0,B210+1,""),"")</f>
        <v>43690</v>
      </c>
      <c r="C211" s="13" t="str">
        <f t="shared" si="13"/>
        <v/>
      </c>
      <c r="D211" s="13">
        <f t="shared" ref="D211:D274" si="16">IFERROR(IF(K210&gt;0,D210+1,""),"")</f>
        <v>194</v>
      </c>
      <c r="E211" s="14">
        <f t="shared" ref="E211:E274" si="17">IFERROR(IF($D211&lt;&gt;"",E210-(I210/CalsPerPound),""),"")</f>
        <v>67.631063513343648</v>
      </c>
      <c r="F211" s="15">
        <f>IFERROR(RunningBMR,"")</f>
        <v>1671.895570132808</v>
      </c>
      <c r="G211" s="15">
        <f>IFERROR(IF(K210&gt;0,F210*ActivityFactor+IF(WeightGoal="Maintain",0,IF(WeightGoal="Decrease",-500,IF(WeightGoal="Increase",500))),""),"")</f>
        <v>2680.2927032938551</v>
      </c>
      <c r="H211" s="15">
        <f>IFERROR(F211*(ActivityFactor),"")</f>
        <v>3176.6015832523349</v>
      </c>
      <c r="I211" s="16">
        <f>IFERROR(IF(WeightGoal="Increase",G211-H211,H211-G211),"")</f>
        <v>496.30887995847979</v>
      </c>
      <c r="J211" s="16">
        <f t="shared" si="14"/>
        <v>58212.4134167476</v>
      </c>
      <c r="K211" s="17">
        <f>IFERROR(IF(Standard,J211/CalsPerPound,J211/CalsPerPound/2.2),"")</f>
        <v>7.5600536904867006</v>
      </c>
      <c r="L211" s="18">
        <f>IFERROR(WeightToLoseGain-K211,"")</f>
        <v>12.439946309513299</v>
      </c>
      <c r="M211" s="19">
        <f ca="1">IFERROR(IF(B210&lt;&gt;"",L211/(WeightToLoseGain),""),"")</f>
        <v>0.62199731547566495</v>
      </c>
    </row>
    <row r="212" spans="2:13" ht="30" customHeight="1">
      <c r="B212" s="12">
        <f t="shared" ca="1" si="15"/>
        <v>43691</v>
      </c>
      <c r="C212" s="13" t="str">
        <f t="shared" ref="C212:C275" si="18">IFERROR(IF(D212&lt;&gt;"",IF(MOD(D212,7)=1,(D211/7)+1,""),""),"")</f>
        <v/>
      </c>
      <c r="D212" s="13">
        <f t="shared" si="16"/>
        <v>195</v>
      </c>
      <c r="E212" s="14">
        <f t="shared" si="17"/>
        <v>67.489260976212648</v>
      </c>
      <c r="F212" s="15">
        <f>IFERROR(RunningBMR,"")</f>
        <v>1669.9528753741133</v>
      </c>
      <c r="G212" s="15">
        <f>IFERROR(IF(K211&gt;0,F211*ActivityFactor+IF(WeightGoal="Maintain",0,IF(WeightGoal="Decrease",-500,IF(WeightGoal="Increase",500))),""),"")</f>
        <v>2676.6015832523349</v>
      </c>
      <c r="H212" s="15">
        <f>IFERROR(F212*(ActivityFactor),"")</f>
        <v>3172.9104632108151</v>
      </c>
      <c r="I212" s="16">
        <f>IFERROR(IF(WeightGoal="Increase",G212-H212,H212-G212),"")</f>
        <v>496.30887995848025</v>
      </c>
      <c r="J212" s="16">
        <f t="shared" ref="J212:J275" si="19">IFERROR(J211-I212,"")</f>
        <v>57716.10453678912</v>
      </c>
      <c r="K212" s="17">
        <f>IFERROR(IF(Standard,J212/CalsPerPound,J212/CalsPerPound/2.2),"")</f>
        <v>7.4955979917907936</v>
      </c>
      <c r="L212" s="18">
        <f>IFERROR(WeightToLoseGain-K212,"")</f>
        <v>12.504402008209206</v>
      </c>
      <c r="M212" s="19">
        <f ca="1">IFERROR(IF(B211&lt;&gt;"",L212/(WeightToLoseGain),""),"")</f>
        <v>0.62522010041046028</v>
      </c>
    </row>
    <row r="213" spans="2:13" ht="30" customHeight="1">
      <c r="B213" s="12">
        <f t="shared" ca="1" si="15"/>
        <v>43692</v>
      </c>
      <c r="C213" s="13" t="str">
        <f t="shared" si="18"/>
        <v/>
      </c>
      <c r="D213" s="13">
        <f t="shared" si="16"/>
        <v>196</v>
      </c>
      <c r="E213" s="14">
        <f t="shared" si="17"/>
        <v>67.347458439081649</v>
      </c>
      <c r="F213" s="15">
        <f>IFERROR(RunningBMR,"")</f>
        <v>1668.0101806154187</v>
      </c>
      <c r="G213" s="15">
        <f>IFERROR(IF(K212&gt;0,F212*ActivityFactor+IF(WeightGoal="Maintain",0,IF(WeightGoal="Decrease",-500,IF(WeightGoal="Increase",500))),""),"")</f>
        <v>2672.9104632108151</v>
      </c>
      <c r="H213" s="15">
        <f>IFERROR(F213*(ActivityFactor),"")</f>
        <v>3169.2193431692954</v>
      </c>
      <c r="I213" s="16">
        <f>IFERROR(IF(WeightGoal="Increase",G213-H213,H213-G213),"")</f>
        <v>496.30887995848025</v>
      </c>
      <c r="J213" s="16">
        <f t="shared" si="19"/>
        <v>57219.79565683064</v>
      </c>
      <c r="K213" s="17">
        <f>IFERROR(IF(Standard,J213/CalsPerPound,J213/CalsPerPound/2.2),"")</f>
        <v>7.4311422930948883</v>
      </c>
      <c r="L213" s="18">
        <f>IFERROR(WeightToLoseGain-K213,"")</f>
        <v>12.568857706905112</v>
      </c>
      <c r="M213" s="19">
        <f ca="1">IFERROR(IF(B212&lt;&gt;"",L213/(WeightToLoseGain),""),"")</f>
        <v>0.62844288534525561</v>
      </c>
    </row>
    <row r="214" spans="2:13" ht="30" customHeight="1">
      <c r="B214" s="12">
        <f t="shared" ca="1" si="15"/>
        <v>43693</v>
      </c>
      <c r="C214" s="13">
        <f t="shared" si="18"/>
        <v>29</v>
      </c>
      <c r="D214" s="13">
        <f t="shared" si="16"/>
        <v>197</v>
      </c>
      <c r="E214" s="14">
        <f t="shared" si="17"/>
        <v>67.205655901950649</v>
      </c>
      <c r="F214" s="15">
        <f>IFERROR(RunningBMR,"")</f>
        <v>1666.067485856724</v>
      </c>
      <c r="G214" s="15">
        <f>IFERROR(IF(K213&gt;0,F213*ActivityFactor+IF(WeightGoal="Maintain",0,IF(WeightGoal="Decrease",-500,IF(WeightGoal="Increase",500))),""),"")</f>
        <v>2669.2193431692954</v>
      </c>
      <c r="H214" s="15">
        <f>IFERROR(F214*(ActivityFactor),"")</f>
        <v>3165.5282231277756</v>
      </c>
      <c r="I214" s="16">
        <f>IFERROR(IF(WeightGoal="Increase",G214-H214,H214-G214),"")</f>
        <v>496.30887995848025</v>
      </c>
      <c r="J214" s="16">
        <f t="shared" si="19"/>
        <v>56723.48677687216</v>
      </c>
      <c r="K214" s="17">
        <f>IFERROR(IF(Standard,J214/CalsPerPound,J214/CalsPerPound/2.2),"")</f>
        <v>7.3666865943989803</v>
      </c>
      <c r="L214" s="18">
        <f>IFERROR(WeightToLoseGain-K214,"")</f>
        <v>12.633313405601019</v>
      </c>
      <c r="M214" s="19">
        <f ca="1">IFERROR(IF(B213&lt;&gt;"",L214/(WeightToLoseGain),""),"")</f>
        <v>0.63166567028005094</v>
      </c>
    </row>
    <row r="215" spans="2:13" ht="30" customHeight="1">
      <c r="B215" s="12">
        <f t="shared" ca="1" si="15"/>
        <v>43694</v>
      </c>
      <c r="C215" s="13" t="str">
        <f t="shared" si="18"/>
        <v/>
      </c>
      <c r="D215" s="13">
        <f t="shared" si="16"/>
        <v>198</v>
      </c>
      <c r="E215" s="14">
        <f t="shared" si="17"/>
        <v>67.06385336481965</v>
      </c>
      <c r="F215" s="15">
        <f>IFERROR(RunningBMR,"")</f>
        <v>1664.1247910980294</v>
      </c>
      <c r="G215" s="15">
        <f>IFERROR(IF(K214&gt;0,F214*ActivityFactor+IF(WeightGoal="Maintain",0,IF(WeightGoal="Decrease",-500,IF(WeightGoal="Increase",500))),""),"")</f>
        <v>2665.5282231277756</v>
      </c>
      <c r="H215" s="15">
        <f>IFERROR(F215*(ActivityFactor),"")</f>
        <v>3161.8371030862559</v>
      </c>
      <c r="I215" s="16">
        <f>IFERROR(IF(WeightGoal="Increase",G215-H215,H215-G215),"")</f>
        <v>496.30887995848025</v>
      </c>
      <c r="J215" s="16">
        <f t="shared" si="19"/>
        <v>56227.177896913679</v>
      </c>
      <c r="K215" s="17">
        <f>IFERROR(IF(Standard,J215/CalsPerPound,J215/CalsPerPound/2.2),"")</f>
        <v>7.302230895703075</v>
      </c>
      <c r="L215" s="18">
        <f>IFERROR(WeightToLoseGain-K215,"")</f>
        <v>12.697769104296924</v>
      </c>
      <c r="M215" s="19">
        <f ca="1">IFERROR(IF(B214&lt;&gt;"",L215/(WeightToLoseGain),""),"")</f>
        <v>0.63488845521484616</v>
      </c>
    </row>
    <row r="216" spans="2:13" ht="30" customHeight="1">
      <c r="B216" s="12">
        <f t="shared" ca="1" si="15"/>
        <v>43695</v>
      </c>
      <c r="C216" s="13" t="str">
        <f t="shared" si="18"/>
        <v/>
      </c>
      <c r="D216" s="13">
        <f t="shared" si="16"/>
        <v>199</v>
      </c>
      <c r="E216" s="14">
        <f t="shared" si="17"/>
        <v>66.922050827688651</v>
      </c>
      <c r="F216" s="15">
        <f>IFERROR(RunningBMR,"")</f>
        <v>1662.1820963393345</v>
      </c>
      <c r="G216" s="15">
        <f>IFERROR(IF(K215&gt;0,F215*ActivityFactor+IF(WeightGoal="Maintain",0,IF(WeightGoal="Decrease",-500,IF(WeightGoal="Increase",500))),""),"")</f>
        <v>2661.8371030862559</v>
      </c>
      <c r="H216" s="15">
        <f>IFERROR(F216*(ActivityFactor),"")</f>
        <v>3158.1459830447357</v>
      </c>
      <c r="I216" s="16">
        <f>IFERROR(IF(WeightGoal="Increase",G216-H216,H216-G216),"")</f>
        <v>496.30887995847979</v>
      </c>
      <c r="J216" s="16">
        <f t="shared" si="19"/>
        <v>55730.869016955199</v>
      </c>
      <c r="K216" s="17">
        <f>IFERROR(IF(Standard,J216/CalsPerPound,J216/CalsPerPound/2.2),"")</f>
        <v>7.237775197007168</v>
      </c>
      <c r="L216" s="18">
        <f>IFERROR(WeightToLoseGain-K216,"")</f>
        <v>12.762224802992833</v>
      </c>
      <c r="M216" s="19">
        <f ca="1">IFERROR(IF(B215&lt;&gt;"",L216/(WeightToLoseGain),""),"")</f>
        <v>0.6381112401496416</v>
      </c>
    </row>
    <row r="217" spans="2:13" ht="30" customHeight="1">
      <c r="B217" s="12">
        <f t="shared" ca="1" si="15"/>
        <v>43696</v>
      </c>
      <c r="C217" s="13" t="str">
        <f t="shared" si="18"/>
        <v/>
      </c>
      <c r="D217" s="13">
        <f t="shared" si="16"/>
        <v>200</v>
      </c>
      <c r="E217" s="14">
        <f t="shared" si="17"/>
        <v>66.780248290557651</v>
      </c>
      <c r="F217" s="15">
        <f>IFERROR(RunningBMR,"")</f>
        <v>1660.2394015806399</v>
      </c>
      <c r="G217" s="15">
        <f>IFERROR(IF(K216&gt;0,F216*ActivityFactor+IF(WeightGoal="Maintain",0,IF(WeightGoal="Decrease",-500,IF(WeightGoal="Increase",500))),""),"")</f>
        <v>2658.1459830447357</v>
      </c>
      <c r="H217" s="15">
        <f>IFERROR(F217*(ActivityFactor),"")</f>
        <v>3154.4548630032155</v>
      </c>
      <c r="I217" s="16">
        <f>IFERROR(IF(WeightGoal="Increase",G217-H217,H217-G217),"")</f>
        <v>496.30887995847979</v>
      </c>
      <c r="J217" s="16">
        <f t="shared" si="19"/>
        <v>55234.560136996719</v>
      </c>
      <c r="K217" s="17">
        <f>IFERROR(IF(Standard,J217/CalsPerPound,J217/CalsPerPound/2.2),"")</f>
        <v>7.1733194983112618</v>
      </c>
      <c r="L217" s="18">
        <f>IFERROR(WeightToLoseGain-K217,"")</f>
        <v>12.826680501688738</v>
      </c>
      <c r="M217" s="19">
        <f ca="1">IFERROR(IF(B216&lt;&gt;"",L217/(WeightToLoseGain),""),"")</f>
        <v>0.64133402508443693</v>
      </c>
    </row>
    <row r="218" spans="2:13" ht="30" customHeight="1">
      <c r="B218" s="12">
        <f t="shared" ca="1" si="15"/>
        <v>43697</v>
      </c>
      <c r="C218" s="13" t="str">
        <f t="shared" si="18"/>
        <v/>
      </c>
      <c r="D218" s="13">
        <f t="shared" si="16"/>
        <v>201</v>
      </c>
      <c r="E218" s="14">
        <f t="shared" si="17"/>
        <v>66.638445753426652</v>
      </c>
      <c r="F218" s="15">
        <f>IFERROR(RunningBMR,"")</f>
        <v>1658.2967068219452</v>
      </c>
      <c r="G218" s="15">
        <f>IFERROR(IF(K217&gt;0,F217*ActivityFactor+IF(WeightGoal="Maintain",0,IF(WeightGoal="Decrease",-500,IF(WeightGoal="Increase",500))),""),"")</f>
        <v>2654.4548630032155</v>
      </c>
      <c r="H218" s="15">
        <f>IFERROR(F218*(ActivityFactor),"")</f>
        <v>3150.7637429616957</v>
      </c>
      <c r="I218" s="16">
        <f>IFERROR(IF(WeightGoal="Increase",G218-H218,H218-G218),"")</f>
        <v>496.30887995848025</v>
      </c>
      <c r="J218" s="16">
        <f t="shared" si="19"/>
        <v>54738.251257038239</v>
      </c>
      <c r="K218" s="17">
        <f>IFERROR(IF(Standard,J218/CalsPerPound,J218/CalsPerPound/2.2),"")</f>
        <v>7.1088637996153548</v>
      </c>
      <c r="L218" s="18">
        <f>IFERROR(WeightToLoseGain-K218,"")</f>
        <v>12.891136200384645</v>
      </c>
      <c r="M218" s="19">
        <f ca="1">IFERROR(IF(B217&lt;&gt;"",L218/(WeightToLoseGain),""),"")</f>
        <v>0.64455681001923226</v>
      </c>
    </row>
    <row r="219" spans="2:13" ht="30" customHeight="1">
      <c r="B219" s="12">
        <f t="shared" ca="1" si="15"/>
        <v>43698</v>
      </c>
      <c r="C219" s="13" t="str">
        <f t="shared" si="18"/>
        <v/>
      </c>
      <c r="D219" s="13">
        <f t="shared" si="16"/>
        <v>202</v>
      </c>
      <c r="E219" s="14">
        <f t="shared" si="17"/>
        <v>66.496643216295652</v>
      </c>
      <c r="F219" s="15">
        <f>IFERROR(RunningBMR,"")</f>
        <v>1656.3540120632504</v>
      </c>
      <c r="G219" s="15">
        <f>IFERROR(IF(K218&gt;0,F218*ActivityFactor+IF(WeightGoal="Maintain",0,IF(WeightGoal="Decrease",-500,IF(WeightGoal="Increase",500))),""),"")</f>
        <v>2650.7637429616957</v>
      </c>
      <c r="H219" s="15">
        <f>IFERROR(F219*(ActivityFactor),"")</f>
        <v>3147.0726229201755</v>
      </c>
      <c r="I219" s="16">
        <f>IFERROR(IF(WeightGoal="Increase",G219-H219,H219-G219),"")</f>
        <v>496.30887995847979</v>
      </c>
      <c r="J219" s="16">
        <f t="shared" si="19"/>
        <v>54241.942377079758</v>
      </c>
      <c r="K219" s="17">
        <f>IFERROR(IF(Standard,J219/CalsPerPound,J219/CalsPerPound/2.2),"")</f>
        <v>7.0444081009194486</v>
      </c>
      <c r="L219" s="18">
        <f>IFERROR(WeightToLoseGain-K219,"")</f>
        <v>12.955591899080552</v>
      </c>
      <c r="M219" s="19">
        <f ca="1">IFERROR(IF(B218&lt;&gt;"",L219/(WeightToLoseGain),""),"")</f>
        <v>0.64777959495402759</v>
      </c>
    </row>
    <row r="220" spans="2:13" ht="30" customHeight="1">
      <c r="B220" s="12">
        <f t="shared" ca="1" si="15"/>
        <v>43699</v>
      </c>
      <c r="C220" s="13" t="str">
        <f t="shared" si="18"/>
        <v/>
      </c>
      <c r="D220" s="13">
        <f t="shared" si="16"/>
        <v>203</v>
      </c>
      <c r="E220" s="14">
        <f t="shared" si="17"/>
        <v>66.354840679164653</v>
      </c>
      <c r="F220" s="15">
        <f>IFERROR(RunningBMR,"")</f>
        <v>1654.411317304556</v>
      </c>
      <c r="G220" s="15">
        <f>IFERROR(IF(K219&gt;0,F219*ActivityFactor+IF(WeightGoal="Maintain",0,IF(WeightGoal="Decrease",-500,IF(WeightGoal="Increase",500))),""),"")</f>
        <v>2647.0726229201755</v>
      </c>
      <c r="H220" s="15">
        <f>IFERROR(F220*(ActivityFactor),"")</f>
        <v>3143.3815028786562</v>
      </c>
      <c r="I220" s="16">
        <f>IFERROR(IF(WeightGoal="Increase",G220-H220,H220-G220),"")</f>
        <v>496.3088799584807</v>
      </c>
      <c r="J220" s="16">
        <f t="shared" si="19"/>
        <v>53745.633497121278</v>
      </c>
      <c r="K220" s="17">
        <f>IFERROR(IF(Standard,J220/CalsPerPound,J220/CalsPerPound/2.2),"")</f>
        <v>6.9799524022235424</v>
      </c>
      <c r="L220" s="18">
        <f>IFERROR(WeightToLoseGain-K220,"")</f>
        <v>13.020047597776458</v>
      </c>
      <c r="M220" s="19">
        <f ca="1">IFERROR(IF(B219&lt;&gt;"",L220/(WeightToLoseGain),""),"")</f>
        <v>0.65100237988882292</v>
      </c>
    </row>
    <row r="221" spans="2:13" ht="30" customHeight="1">
      <c r="B221" s="12">
        <f t="shared" ca="1" si="15"/>
        <v>43700</v>
      </c>
      <c r="C221" s="13">
        <f t="shared" si="18"/>
        <v>30</v>
      </c>
      <c r="D221" s="13">
        <f t="shared" si="16"/>
        <v>204</v>
      </c>
      <c r="E221" s="14">
        <f t="shared" si="17"/>
        <v>66.213038142033653</v>
      </c>
      <c r="F221" s="15">
        <f>IFERROR(RunningBMR,"")</f>
        <v>1652.4686225458611</v>
      </c>
      <c r="G221" s="15">
        <f>IFERROR(IF(K220&gt;0,F220*ActivityFactor+IF(WeightGoal="Maintain",0,IF(WeightGoal="Decrease",-500,IF(WeightGoal="Increase",500))),""),"")</f>
        <v>2643.3815028786562</v>
      </c>
      <c r="H221" s="15">
        <f>IFERROR(F221*(ActivityFactor),"")</f>
        <v>3139.690382837136</v>
      </c>
      <c r="I221" s="16">
        <f>IFERROR(IF(WeightGoal="Increase",G221-H221,H221-G221),"")</f>
        <v>496.30887995847979</v>
      </c>
      <c r="J221" s="16">
        <f t="shared" si="19"/>
        <v>53249.324617162798</v>
      </c>
      <c r="K221" s="17">
        <f>IFERROR(IF(Standard,J221/CalsPerPound,J221/CalsPerPound/2.2),"")</f>
        <v>6.9154967035276353</v>
      </c>
      <c r="L221" s="18">
        <f>IFERROR(WeightToLoseGain-K221,"")</f>
        <v>13.084503296472365</v>
      </c>
      <c r="M221" s="19">
        <f ca="1">IFERROR(IF(B220&lt;&gt;"",L221/(WeightToLoseGain),""),"")</f>
        <v>0.65422516482361825</v>
      </c>
    </row>
    <row r="222" spans="2:13" ht="30" customHeight="1">
      <c r="B222" s="12">
        <f t="shared" ca="1" si="15"/>
        <v>43701</v>
      </c>
      <c r="C222" s="13" t="str">
        <f t="shared" si="18"/>
        <v/>
      </c>
      <c r="D222" s="13">
        <f t="shared" si="16"/>
        <v>205</v>
      </c>
      <c r="E222" s="14">
        <f t="shared" si="17"/>
        <v>66.071235604902654</v>
      </c>
      <c r="F222" s="15">
        <f>IFERROR(RunningBMR,"")</f>
        <v>1650.5259277871664</v>
      </c>
      <c r="G222" s="15">
        <f>IFERROR(IF(K221&gt;0,F221*ActivityFactor+IF(WeightGoal="Maintain",0,IF(WeightGoal="Decrease",-500,IF(WeightGoal="Increase",500))),""),"")</f>
        <v>2639.690382837136</v>
      </c>
      <c r="H222" s="15">
        <f>IFERROR(F222*(ActivityFactor),"")</f>
        <v>3135.9992627956162</v>
      </c>
      <c r="I222" s="16">
        <f>IFERROR(IF(WeightGoal="Increase",G222-H222,H222-G222),"")</f>
        <v>496.30887995848025</v>
      </c>
      <c r="J222" s="16">
        <f t="shared" si="19"/>
        <v>52753.015737204318</v>
      </c>
      <c r="K222" s="17">
        <f>IFERROR(IF(Standard,J222/CalsPerPound,J222/CalsPerPound/2.2),"")</f>
        <v>6.8510410048317292</v>
      </c>
      <c r="L222" s="18">
        <f>IFERROR(WeightToLoseGain-K222,"")</f>
        <v>13.148958995168272</v>
      </c>
      <c r="M222" s="19">
        <f ca="1">IFERROR(IF(B221&lt;&gt;"",L222/(WeightToLoseGain),""),"")</f>
        <v>0.65744794975841359</v>
      </c>
    </row>
    <row r="223" spans="2:13" ht="30" customHeight="1">
      <c r="B223" s="12">
        <f t="shared" ca="1" si="15"/>
        <v>43702</v>
      </c>
      <c r="C223" s="13" t="str">
        <f t="shared" si="18"/>
        <v/>
      </c>
      <c r="D223" s="13">
        <f t="shared" si="16"/>
        <v>206</v>
      </c>
      <c r="E223" s="14">
        <f t="shared" si="17"/>
        <v>65.929433067771654</v>
      </c>
      <c r="F223" s="15">
        <f>IFERROR(RunningBMR,"")</f>
        <v>1648.5832330284718</v>
      </c>
      <c r="G223" s="15">
        <f>IFERROR(IF(K222&gt;0,F222*ActivityFactor+IF(WeightGoal="Maintain",0,IF(WeightGoal="Decrease",-500,IF(WeightGoal="Increase",500))),""),"")</f>
        <v>2635.9992627956162</v>
      </c>
      <c r="H223" s="15">
        <f>IFERROR(F223*(ActivityFactor),"")</f>
        <v>3132.3081427540965</v>
      </c>
      <c r="I223" s="16">
        <f>IFERROR(IF(WeightGoal="Increase",G223-H223,H223-G223),"")</f>
        <v>496.30887995848025</v>
      </c>
      <c r="J223" s="16">
        <f t="shared" si="19"/>
        <v>52256.706857245837</v>
      </c>
      <c r="K223" s="17">
        <f>IFERROR(IF(Standard,J223/CalsPerPound,J223/CalsPerPound/2.2),"")</f>
        <v>6.7865853061358221</v>
      </c>
      <c r="L223" s="18">
        <f>IFERROR(WeightToLoseGain-K223,"")</f>
        <v>13.213414693864177</v>
      </c>
      <c r="M223" s="19">
        <f ca="1">IFERROR(IF(B222&lt;&gt;"",L223/(WeightToLoseGain),""),"")</f>
        <v>0.66067073469320881</v>
      </c>
    </row>
    <row r="224" spans="2:13" ht="30" customHeight="1">
      <c r="B224" s="12">
        <f t="shared" ca="1" si="15"/>
        <v>43703</v>
      </c>
      <c r="C224" s="13" t="str">
        <f t="shared" si="18"/>
        <v/>
      </c>
      <c r="D224" s="13">
        <f t="shared" si="16"/>
        <v>207</v>
      </c>
      <c r="E224" s="14">
        <f t="shared" si="17"/>
        <v>65.787630530640655</v>
      </c>
      <c r="F224" s="15">
        <f>IFERROR(RunningBMR,"")</f>
        <v>1646.6405382697769</v>
      </c>
      <c r="G224" s="15">
        <f>IFERROR(IF(K223&gt;0,F223*ActivityFactor+IF(WeightGoal="Maintain",0,IF(WeightGoal="Decrease",-500,IF(WeightGoal="Increase",500))),""),"")</f>
        <v>2632.3081427540965</v>
      </c>
      <c r="H224" s="15">
        <f>IFERROR(F224*(ActivityFactor),"")</f>
        <v>3128.6170227125758</v>
      </c>
      <c r="I224" s="16">
        <f>IFERROR(IF(WeightGoal="Increase",G224-H224,H224-G224),"")</f>
        <v>496.30887995847934</v>
      </c>
      <c r="J224" s="16">
        <f t="shared" si="19"/>
        <v>51760.397977287357</v>
      </c>
      <c r="K224" s="17">
        <f>IFERROR(IF(Standard,J224/CalsPerPound,J224/CalsPerPound/2.2),"")</f>
        <v>6.7221296074399159</v>
      </c>
      <c r="L224" s="18">
        <f>IFERROR(WeightToLoseGain-K224,"")</f>
        <v>13.277870392560084</v>
      </c>
      <c r="M224" s="19">
        <f ca="1">IFERROR(IF(B223&lt;&gt;"",L224/(WeightToLoseGain),""),"")</f>
        <v>0.66389351962800425</v>
      </c>
    </row>
    <row r="225" spans="2:13" ht="30" customHeight="1">
      <c r="B225" s="12">
        <f t="shared" ca="1" si="15"/>
        <v>43704</v>
      </c>
      <c r="C225" s="13" t="str">
        <f t="shared" si="18"/>
        <v/>
      </c>
      <c r="D225" s="13">
        <f t="shared" si="16"/>
        <v>208</v>
      </c>
      <c r="E225" s="14">
        <f t="shared" si="17"/>
        <v>65.645827993509656</v>
      </c>
      <c r="F225" s="15">
        <f>IFERROR(RunningBMR,"")</f>
        <v>1644.6978435110825</v>
      </c>
      <c r="G225" s="15">
        <f>IFERROR(IF(K224&gt;0,F224*ActivityFactor+IF(WeightGoal="Maintain",0,IF(WeightGoal="Decrease",-500,IF(WeightGoal="Increase",500))),""),"")</f>
        <v>2628.6170227125758</v>
      </c>
      <c r="H225" s="15">
        <f>IFERROR(F225*(ActivityFactor),"")</f>
        <v>3124.9259026710565</v>
      </c>
      <c r="I225" s="16">
        <f>IFERROR(IF(WeightGoal="Increase",G225-H225,H225-G225),"")</f>
        <v>496.3088799584807</v>
      </c>
      <c r="J225" s="16">
        <f t="shared" si="19"/>
        <v>51264.089097328877</v>
      </c>
      <c r="K225" s="17">
        <f>IFERROR(IF(Standard,J225/CalsPerPound,J225/CalsPerPound/2.2),"")</f>
        <v>6.6576739087440089</v>
      </c>
      <c r="L225" s="18">
        <f>IFERROR(WeightToLoseGain-K225,"")</f>
        <v>13.342326091255991</v>
      </c>
      <c r="M225" s="19">
        <f ca="1">IFERROR(IF(B224&lt;&gt;"",L225/(WeightToLoseGain),""),"")</f>
        <v>0.66711630456279958</v>
      </c>
    </row>
    <row r="226" spans="2:13" ht="30" customHeight="1">
      <c r="B226" s="12">
        <f t="shared" ca="1" si="15"/>
        <v>43705</v>
      </c>
      <c r="C226" s="13" t="str">
        <f t="shared" si="18"/>
        <v/>
      </c>
      <c r="D226" s="13">
        <f t="shared" si="16"/>
        <v>209</v>
      </c>
      <c r="E226" s="14">
        <f t="shared" si="17"/>
        <v>65.504025456378656</v>
      </c>
      <c r="F226" s="15">
        <f>IFERROR(RunningBMR,"")</f>
        <v>1642.7551487523876</v>
      </c>
      <c r="G226" s="15">
        <f>IFERROR(IF(K225&gt;0,F225*ActivityFactor+IF(WeightGoal="Maintain",0,IF(WeightGoal="Decrease",-500,IF(WeightGoal="Increase",500))),""),"")</f>
        <v>2624.9259026710565</v>
      </c>
      <c r="H226" s="15">
        <f>IFERROR(F226*(ActivityFactor),"")</f>
        <v>3121.2347826295363</v>
      </c>
      <c r="I226" s="16">
        <f>IFERROR(IF(WeightGoal="Increase",G226-H226,H226-G226),"")</f>
        <v>496.30887995847979</v>
      </c>
      <c r="J226" s="16">
        <f t="shared" si="19"/>
        <v>50767.780217370397</v>
      </c>
      <c r="K226" s="17">
        <f>IFERROR(IF(Standard,J226/CalsPerPound,J226/CalsPerPound/2.2),"")</f>
        <v>6.5932182100481027</v>
      </c>
      <c r="L226" s="18">
        <f>IFERROR(WeightToLoseGain-K226,"")</f>
        <v>13.406781789951896</v>
      </c>
      <c r="M226" s="19">
        <f ca="1">IFERROR(IF(B225&lt;&gt;"",L226/(WeightToLoseGain),""),"")</f>
        <v>0.6703390894975948</v>
      </c>
    </row>
    <row r="227" spans="2:13" ht="30" customHeight="1">
      <c r="B227" s="12">
        <f t="shared" ca="1" si="15"/>
        <v>43706</v>
      </c>
      <c r="C227" s="13" t="str">
        <f t="shared" si="18"/>
        <v/>
      </c>
      <c r="D227" s="13">
        <f t="shared" si="16"/>
        <v>210</v>
      </c>
      <c r="E227" s="14">
        <f t="shared" si="17"/>
        <v>65.362222919247657</v>
      </c>
      <c r="F227" s="15">
        <f>IFERROR(RunningBMR,"")</f>
        <v>1640.812453993693</v>
      </c>
      <c r="G227" s="15">
        <f>IFERROR(IF(K226&gt;0,F226*ActivityFactor+IF(WeightGoal="Maintain",0,IF(WeightGoal="Decrease",-500,IF(WeightGoal="Increase",500))),""),"")</f>
        <v>2621.2347826295363</v>
      </c>
      <c r="H227" s="15">
        <f>IFERROR(F227*(ActivityFactor),"")</f>
        <v>3117.5436625880166</v>
      </c>
      <c r="I227" s="16">
        <f>IFERROR(IF(WeightGoal="Increase",G227-H227,H227-G227),"")</f>
        <v>496.30887995848025</v>
      </c>
      <c r="J227" s="16">
        <f t="shared" si="19"/>
        <v>50271.471337411916</v>
      </c>
      <c r="K227" s="17">
        <f>IFERROR(IF(Standard,J227/CalsPerPound,J227/CalsPerPound/2.2),"")</f>
        <v>6.5287625113521965</v>
      </c>
      <c r="L227" s="18">
        <f>IFERROR(WeightToLoseGain-K227,"")</f>
        <v>13.471237488647803</v>
      </c>
      <c r="M227" s="19">
        <f ca="1">IFERROR(IF(B226&lt;&gt;"",L227/(WeightToLoseGain),""),"")</f>
        <v>0.67356187443239013</v>
      </c>
    </row>
    <row r="228" spans="2:13" ht="30" customHeight="1">
      <c r="B228" s="12">
        <f t="shared" ca="1" si="15"/>
        <v>43707</v>
      </c>
      <c r="C228" s="13">
        <f t="shared" si="18"/>
        <v>31</v>
      </c>
      <c r="D228" s="13">
        <f t="shared" si="16"/>
        <v>211</v>
      </c>
      <c r="E228" s="14">
        <f t="shared" si="17"/>
        <v>65.220420382116657</v>
      </c>
      <c r="F228" s="15">
        <f>IFERROR(RunningBMR,"")</f>
        <v>1638.8697592349984</v>
      </c>
      <c r="G228" s="15">
        <f>IFERROR(IF(K227&gt;0,F227*ActivityFactor+IF(WeightGoal="Maintain",0,IF(WeightGoal="Decrease",-500,IF(WeightGoal="Increase",500))),""),"")</f>
        <v>2617.5436625880166</v>
      </c>
      <c r="H228" s="15">
        <f>IFERROR(F228*(ActivityFactor),"")</f>
        <v>3113.8525425464968</v>
      </c>
      <c r="I228" s="16">
        <f>IFERROR(IF(WeightGoal="Increase",G228-H228,H228-G228),"")</f>
        <v>496.30887995848025</v>
      </c>
      <c r="J228" s="16">
        <f t="shared" si="19"/>
        <v>49775.162457453436</v>
      </c>
      <c r="K228" s="17">
        <f>IFERROR(IF(Standard,J228/CalsPerPound,J228/CalsPerPound/2.2),"")</f>
        <v>6.4643068126562904</v>
      </c>
      <c r="L228" s="18">
        <f>IFERROR(WeightToLoseGain-K228,"")</f>
        <v>13.535693187343711</v>
      </c>
      <c r="M228" s="19">
        <f ca="1">IFERROR(IF(B227&lt;&gt;"",L228/(WeightToLoseGain),""),"")</f>
        <v>0.67678465936718557</v>
      </c>
    </row>
    <row r="229" spans="2:13" ht="30" customHeight="1">
      <c r="B229" s="12">
        <f t="shared" ca="1" si="15"/>
        <v>43708</v>
      </c>
      <c r="C229" s="13" t="str">
        <f t="shared" si="18"/>
        <v/>
      </c>
      <c r="D229" s="13">
        <f t="shared" si="16"/>
        <v>212</v>
      </c>
      <c r="E229" s="14">
        <f t="shared" si="17"/>
        <v>65.078617844985658</v>
      </c>
      <c r="F229" s="15">
        <f>IFERROR(RunningBMR,"")</f>
        <v>1636.9270644763035</v>
      </c>
      <c r="G229" s="15">
        <f>IFERROR(IF(K228&gt;0,F228*ActivityFactor+IF(WeightGoal="Maintain",0,IF(WeightGoal="Decrease",-500,IF(WeightGoal="Increase",500))),""),"")</f>
        <v>2613.8525425464968</v>
      </c>
      <c r="H229" s="15">
        <f>IFERROR(F229*(ActivityFactor),"")</f>
        <v>3110.1614225049766</v>
      </c>
      <c r="I229" s="16">
        <f>IFERROR(IF(WeightGoal="Increase",G229-H229,H229-G229),"")</f>
        <v>496.30887995847979</v>
      </c>
      <c r="J229" s="16">
        <f t="shared" si="19"/>
        <v>49278.853577494956</v>
      </c>
      <c r="K229" s="17">
        <f>IFERROR(IF(Standard,J229/CalsPerPound,J229/CalsPerPound/2.2),"")</f>
        <v>6.3998511139603833</v>
      </c>
      <c r="L229" s="18">
        <f>IFERROR(WeightToLoseGain-K229,"")</f>
        <v>13.600148886039616</v>
      </c>
      <c r="M229" s="19">
        <f ca="1">IFERROR(IF(B228&lt;&gt;"",L229/(WeightToLoseGain),""),"")</f>
        <v>0.68000744430198079</v>
      </c>
    </row>
    <row r="230" spans="2:13" ht="30" customHeight="1">
      <c r="B230" s="12">
        <f t="shared" ca="1" si="15"/>
        <v>43709</v>
      </c>
      <c r="C230" s="13" t="str">
        <f t="shared" si="18"/>
        <v/>
      </c>
      <c r="D230" s="13">
        <f t="shared" si="16"/>
        <v>213</v>
      </c>
      <c r="E230" s="14">
        <f t="shared" si="17"/>
        <v>64.936815307854658</v>
      </c>
      <c r="F230" s="15">
        <f>IFERROR(RunningBMR,"")</f>
        <v>1634.9843697176091</v>
      </c>
      <c r="G230" s="15">
        <f>IFERROR(IF(K229&gt;0,F229*ActivityFactor+IF(WeightGoal="Maintain",0,IF(WeightGoal="Decrease",-500,IF(WeightGoal="Increase",500))),""),"")</f>
        <v>2610.1614225049766</v>
      </c>
      <c r="H230" s="15">
        <f>IFERROR(F230*(ActivityFactor),"")</f>
        <v>3106.4703024634573</v>
      </c>
      <c r="I230" s="16">
        <f>IFERROR(IF(WeightGoal="Increase",G230-H230,H230-G230),"")</f>
        <v>496.3088799584807</v>
      </c>
      <c r="J230" s="16">
        <f t="shared" si="19"/>
        <v>48782.544697536476</v>
      </c>
      <c r="K230" s="17">
        <f>IFERROR(IF(Standard,J230/CalsPerPound,J230/CalsPerPound/2.2),"")</f>
        <v>6.3353954152644762</v>
      </c>
      <c r="L230" s="18">
        <f>IFERROR(WeightToLoseGain-K230,"")</f>
        <v>13.664604584735525</v>
      </c>
      <c r="M230" s="19">
        <f ca="1">IFERROR(IF(B229&lt;&gt;"",L230/(WeightToLoseGain),""),"")</f>
        <v>0.68323022923677623</v>
      </c>
    </row>
    <row r="231" spans="2:13" ht="30" customHeight="1">
      <c r="B231" s="12">
        <f t="shared" ca="1" si="15"/>
        <v>43710</v>
      </c>
      <c r="C231" s="13" t="str">
        <f t="shared" si="18"/>
        <v/>
      </c>
      <c r="D231" s="13">
        <f t="shared" si="16"/>
        <v>214</v>
      </c>
      <c r="E231" s="14">
        <f t="shared" si="17"/>
        <v>64.795012770723659</v>
      </c>
      <c r="F231" s="15">
        <f>IFERROR(RunningBMR,"")</f>
        <v>1633.0416749589142</v>
      </c>
      <c r="G231" s="15">
        <f>IFERROR(IF(K230&gt;0,F230*ActivityFactor+IF(WeightGoal="Maintain",0,IF(WeightGoal="Decrease",-500,IF(WeightGoal="Increase",500))),""),"")</f>
        <v>2606.4703024634573</v>
      </c>
      <c r="H231" s="15">
        <f>IFERROR(F231*(ActivityFactor),"")</f>
        <v>3102.7791824219366</v>
      </c>
      <c r="I231" s="16">
        <f>IFERROR(IF(WeightGoal="Increase",G231-H231,H231-G231),"")</f>
        <v>496.30887995847934</v>
      </c>
      <c r="J231" s="16">
        <f t="shared" si="19"/>
        <v>48286.235817577995</v>
      </c>
      <c r="K231" s="17">
        <f>IFERROR(IF(Standard,J231/CalsPerPound,J231/CalsPerPound/2.2),"")</f>
        <v>6.2709397165685701</v>
      </c>
      <c r="L231" s="18">
        <f>IFERROR(WeightToLoseGain-K231,"")</f>
        <v>13.72906028343143</v>
      </c>
      <c r="M231" s="19">
        <f ca="1">IFERROR(IF(B230&lt;&gt;"",L231/(WeightToLoseGain),""),"")</f>
        <v>0.68645301417157145</v>
      </c>
    </row>
    <row r="232" spans="2:13" ht="30" customHeight="1">
      <c r="B232" s="12">
        <f t="shared" ca="1" si="15"/>
        <v>43711</v>
      </c>
      <c r="C232" s="13" t="str">
        <f t="shared" si="18"/>
        <v/>
      </c>
      <c r="D232" s="13">
        <f t="shared" si="16"/>
        <v>215</v>
      </c>
      <c r="E232" s="14">
        <f t="shared" si="17"/>
        <v>64.65321023359266</v>
      </c>
      <c r="F232" s="15">
        <f>IFERROR(RunningBMR,"")</f>
        <v>1631.0989802002196</v>
      </c>
      <c r="G232" s="15">
        <f>IFERROR(IF(K231&gt;0,F231*ActivityFactor+IF(WeightGoal="Maintain",0,IF(WeightGoal="Decrease",-500,IF(WeightGoal="Increase",500))),""),"")</f>
        <v>2602.7791824219366</v>
      </c>
      <c r="H232" s="15">
        <f>IFERROR(F232*(ActivityFactor),"")</f>
        <v>3099.0880623804169</v>
      </c>
      <c r="I232" s="16">
        <f>IFERROR(IF(WeightGoal="Increase",G232-H232,H232-G232),"")</f>
        <v>496.30887995848025</v>
      </c>
      <c r="J232" s="16">
        <f t="shared" si="19"/>
        <v>47789.926937619515</v>
      </c>
      <c r="K232" s="17">
        <f>IFERROR(IF(Standard,J232/CalsPerPound,J232/CalsPerPound/2.2),"")</f>
        <v>6.2064840178726639</v>
      </c>
      <c r="L232" s="18">
        <f>IFERROR(WeightToLoseGain-K232,"")</f>
        <v>13.793515982127335</v>
      </c>
      <c r="M232" s="19">
        <f ca="1">IFERROR(IF(B231&lt;&gt;"",L232/(WeightToLoseGain),""),"")</f>
        <v>0.68967579910636678</v>
      </c>
    </row>
    <row r="233" spans="2:13" ht="30" customHeight="1">
      <c r="B233" s="12">
        <f t="shared" ca="1" si="15"/>
        <v>43712</v>
      </c>
      <c r="C233" s="13" t="str">
        <f t="shared" si="18"/>
        <v/>
      </c>
      <c r="D233" s="13">
        <f t="shared" si="16"/>
        <v>216</v>
      </c>
      <c r="E233" s="14">
        <f t="shared" si="17"/>
        <v>64.51140769646166</v>
      </c>
      <c r="F233" s="15">
        <f>IFERROR(RunningBMR,"")</f>
        <v>1629.1562854415249</v>
      </c>
      <c r="G233" s="15">
        <f>IFERROR(IF(K232&gt;0,F232*ActivityFactor+IF(WeightGoal="Maintain",0,IF(WeightGoal="Decrease",-500,IF(WeightGoal="Increase",500))),""),"")</f>
        <v>2599.0880623804169</v>
      </c>
      <c r="H233" s="15">
        <f>IFERROR(F233*(ActivityFactor),"")</f>
        <v>3095.3969423388971</v>
      </c>
      <c r="I233" s="16">
        <f>IFERROR(IF(WeightGoal="Increase",G233-H233,H233-G233),"")</f>
        <v>496.30887995848025</v>
      </c>
      <c r="J233" s="16">
        <f t="shared" si="19"/>
        <v>47293.618057661035</v>
      </c>
      <c r="K233" s="17">
        <f>IFERROR(IF(Standard,J233/CalsPerPound,J233/CalsPerPound/2.2),"")</f>
        <v>6.1420283191767568</v>
      </c>
      <c r="L233" s="18">
        <f>IFERROR(WeightToLoseGain-K233,"")</f>
        <v>13.857971680823244</v>
      </c>
      <c r="M233" s="19">
        <f ca="1">IFERROR(IF(B232&lt;&gt;"",L233/(WeightToLoseGain),""),"")</f>
        <v>0.69289858404116222</v>
      </c>
    </row>
    <row r="234" spans="2:13" ht="30" customHeight="1">
      <c r="B234" s="12">
        <f t="shared" ca="1" si="15"/>
        <v>43713</v>
      </c>
      <c r="C234" s="13" t="str">
        <f t="shared" si="18"/>
        <v/>
      </c>
      <c r="D234" s="13">
        <f t="shared" si="16"/>
        <v>217</v>
      </c>
      <c r="E234" s="14">
        <f t="shared" si="17"/>
        <v>64.369605159330661</v>
      </c>
      <c r="F234" s="15">
        <f>IFERROR(RunningBMR,"")</f>
        <v>1627.21359068283</v>
      </c>
      <c r="G234" s="15">
        <f>IFERROR(IF(K233&gt;0,F233*ActivityFactor+IF(WeightGoal="Maintain",0,IF(WeightGoal="Decrease",-500,IF(WeightGoal="Increase",500))),""),"")</f>
        <v>2595.3969423388971</v>
      </c>
      <c r="H234" s="15">
        <f>IFERROR(F234*(ActivityFactor),"")</f>
        <v>3091.7058222973769</v>
      </c>
      <c r="I234" s="16">
        <f>IFERROR(IF(WeightGoal="Increase",G234-H234,H234-G234),"")</f>
        <v>496.30887995847979</v>
      </c>
      <c r="J234" s="16">
        <f t="shared" si="19"/>
        <v>46797.309177702555</v>
      </c>
      <c r="K234" s="17">
        <f>IFERROR(IF(Standard,J234/CalsPerPound,J234/CalsPerPound/2.2),"")</f>
        <v>6.0775726204808507</v>
      </c>
      <c r="L234" s="18">
        <f>IFERROR(WeightToLoseGain-K234,"")</f>
        <v>13.922427379519149</v>
      </c>
      <c r="M234" s="19">
        <f ca="1">IFERROR(IF(B233&lt;&gt;"",L234/(WeightToLoseGain),""),"")</f>
        <v>0.69612136897595744</v>
      </c>
    </row>
    <row r="235" spans="2:13" ht="30" customHeight="1">
      <c r="B235" s="12">
        <f t="shared" ca="1" si="15"/>
        <v>43714</v>
      </c>
      <c r="C235" s="13">
        <f t="shared" si="18"/>
        <v>32</v>
      </c>
      <c r="D235" s="13">
        <f t="shared" si="16"/>
        <v>218</v>
      </c>
      <c r="E235" s="14">
        <f t="shared" si="17"/>
        <v>64.227802622199661</v>
      </c>
      <c r="F235" s="15">
        <f>IFERROR(RunningBMR,"")</f>
        <v>1625.2708959241354</v>
      </c>
      <c r="G235" s="15">
        <f>IFERROR(IF(K234&gt;0,F234*ActivityFactor+IF(WeightGoal="Maintain",0,IF(WeightGoal="Decrease",-500,IF(WeightGoal="Increase",500))),""),"")</f>
        <v>2591.7058222973769</v>
      </c>
      <c r="H235" s="15">
        <f>IFERROR(F235*(ActivityFactor),"")</f>
        <v>3088.0147022558572</v>
      </c>
      <c r="I235" s="16">
        <f>IFERROR(IF(WeightGoal="Increase",G235-H235,H235-G235),"")</f>
        <v>496.30887995848025</v>
      </c>
      <c r="J235" s="16">
        <f t="shared" si="19"/>
        <v>46301.000297744074</v>
      </c>
      <c r="K235" s="17">
        <f>IFERROR(IF(Standard,J235/CalsPerPound,J235/CalsPerPound/2.2),"")</f>
        <v>6.0131169217849445</v>
      </c>
      <c r="L235" s="18">
        <f>IFERROR(WeightToLoseGain-K235,"")</f>
        <v>13.986883078215055</v>
      </c>
      <c r="M235" s="19">
        <f ca="1">IFERROR(IF(B234&lt;&gt;"",L235/(WeightToLoseGain),""),"")</f>
        <v>0.69934415391075277</v>
      </c>
    </row>
    <row r="236" spans="2:13" ht="30" customHeight="1">
      <c r="B236" s="12">
        <f t="shared" ca="1" si="15"/>
        <v>43715</v>
      </c>
      <c r="C236" s="13" t="str">
        <f t="shared" si="18"/>
        <v/>
      </c>
      <c r="D236" s="13">
        <f t="shared" si="16"/>
        <v>219</v>
      </c>
      <c r="E236" s="14">
        <f t="shared" si="17"/>
        <v>64.086000085068662</v>
      </c>
      <c r="F236" s="15">
        <f>IFERROR(RunningBMR,"")</f>
        <v>1623.3282011654408</v>
      </c>
      <c r="G236" s="15">
        <f>IFERROR(IF(K235&gt;0,F235*ActivityFactor+IF(WeightGoal="Maintain",0,IF(WeightGoal="Decrease",-500,IF(WeightGoal="Increase",500))),""),"")</f>
        <v>2588.0147022558572</v>
      </c>
      <c r="H236" s="15">
        <f>IFERROR(F236*(ActivityFactor),"")</f>
        <v>3084.3235822143374</v>
      </c>
      <c r="I236" s="16">
        <f>IFERROR(IF(WeightGoal="Increase",G236-H236,H236-G236),"")</f>
        <v>496.30887995848025</v>
      </c>
      <c r="J236" s="16">
        <f t="shared" si="19"/>
        <v>45804.691417785594</v>
      </c>
      <c r="K236" s="17">
        <f>IFERROR(IF(Standard,J236/CalsPerPound,J236/CalsPerPound/2.2),"")</f>
        <v>5.9486612230890383</v>
      </c>
      <c r="L236" s="18">
        <f>IFERROR(WeightToLoseGain-K236,"")</f>
        <v>14.051338776910962</v>
      </c>
      <c r="M236" s="19">
        <f ca="1">IFERROR(IF(B235&lt;&gt;"",L236/(WeightToLoseGain),""),"")</f>
        <v>0.70256693884554811</v>
      </c>
    </row>
    <row r="237" spans="2:13" ht="30" customHeight="1">
      <c r="B237" s="12">
        <f t="shared" ca="1" si="15"/>
        <v>43716</v>
      </c>
      <c r="C237" s="13" t="str">
        <f t="shared" si="18"/>
        <v/>
      </c>
      <c r="D237" s="13">
        <f t="shared" si="16"/>
        <v>220</v>
      </c>
      <c r="E237" s="14">
        <f t="shared" si="17"/>
        <v>63.944197547937669</v>
      </c>
      <c r="F237" s="15">
        <f>IFERROR(RunningBMR,"")</f>
        <v>1621.3855064067461</v>
      </c>
      <c r="G237" s="15">
        <f>IFERROR(IF(K236&gt;0,F236*ActivityFactor+IF(WeightGoal="Maintain",0,IF(WeightGoal="Decrease",-500,IF(WeightGoal="Increase",500))),""),"")</f>
        <v>2584.3235822143374</v>
      </c>
      <c r="H237" s="15">
        <f>IFERROR(F237*(ActivityFactor),"")</f>
        <v>3080.6324621728177</v>
      </c>
      <c r="I237" s="16">
        <f>IFERROR(IF(WeightGoal="Increase",G237-H237,H237-G237),"")</f>
        <v>496.30887995848025</v>
      </c>
      <c r="J237" s="16">
        <f t="shared" si="19"/>
        <v>45308.382537827114</v>
      </c>
      <c r="K237" s="17">
        <f>IFERROR(IF(Standard,J237/CalsPerPound,J237/CalsPerPound/2.2),"")</f>
        <v>5.8842055243931313</v>
      </c>
      <c r="L237" s="18">
        <f>IFERROR(WeightToLoseGain-K237,"")</f>
        <v>14.115794475606869</v>
      </c>
      <c r="M237" s="19">
        <f ca="1">IFERROR(IF(B236&lt;&gt;"",L237/(WeightToLoseGain),""),"")</f>
        <v>0.70578972378034344</v>
      </c>
    </row>
    <row r="238" spans="2:13" ht="30" customHeight="1">
      <c r="B238" s="12">
        <f t="shared" ca="1" si="15"/>
        <v>43717</v>
      </c>
      <c r="C238" s="13" t="str">
        <f t="shared" si="18"/>
        <v/>
      </c>
      <c r="D238" s="13">
        <f t="shared" si="16"/>
        <v>221</v>
      </c>
      <c r="E238" s="14">
        <f t="shared" si="17"/>
        <v>63.802395010806677</v>
      </c>
      <c r="F238" s="15">
        <f>IFERROR(RunningBMR,"")</f>
        <v>1619.4428116480515</v>
      </c>
      <c r="G238" s="15">
        <f>IFERROR(IF(K237&gt;0,F237*ActivityFactor+IF(WeightGoal="Maintain",0,IF(WeightGoal="Decrease",-500,IF(WeightGoal="Increase",500))),""),"")</f>
        <v>2580.6324621728177</v>
      </c>
      <c r="H238" s="15">
        <f>IFERROR(F238*(ActivityFactor),"")</f>
        <v>3076.9413421312975</v>
      </c>
      <c r="I238" s="16">
        <f>IFERROR(IF(WeightGoal="Increase",G238-H238,H238-G238),"")</f>
        <v>496.30887995847979</v>
      </c>
      <c r="J238" s="16">
        <f t="shared" si="19"/>
        <v>44812.073657868634</v>
      </c>
      <c r="K238" s="17">
        <f>IFERROR(IF(Standard,J238/CalsPerPound,J238/CalsPerPound/2.2),"")</f>
        <v>5.8197498256972242</v>
      </c>
      <c r="L238" s="18">
        <f>IFERROR(WeightToLoseGain-K238,"")</f>
        <v>14.180250174302776</v>
      </c>
      <c r="M238" s="19">
        <f ca="1">IFERROR(IF(B237&lt;&gt;"",L238/(WeightToLoseGain),""),"")</f>
        <v>0.70901250871513877</v>
      </c>
    </row>
    <row r="239" spans="2:13" ht="30" customHeight="1">
      <c r="B239" s="12">
        <f t="shared" ca="1" si="15"/>
        <v>43718</v>
      </c>
      <c r="C239" s="13" t="str">
        <f t="shared" si="18"/>
        <v/>
      </c>
      <c r="D239" s="13">
        <f t="shared" si="16"/>
        <v>222</v>
      </c>
      <c r="E239" s="14">
        <f t="shared" si="17"/>
        <v>63.660592473675685</v>
      </c>
      <c r="F239" s="15">
        <f>IFERROR(RunningBMR,"")</f>
        <v>1617.5001168893571</v>
      </c>
      <c r="G239" s="15">
        <f>IFERROR(IF(K238&gt;0,F238*ActivityFactor+IF(WeightGoal="Maintain",0,IF(WeightGoal="Decrease",-500,IF(WeightGoal="Increase",500))),""),"")</f>
        <v>2576.9413421312975</v>
      </c>
      <c r="H239" s="15">
        <f>IFERROR(F239*(ActivityFactor),"")</f>
        <v>3073.2502220897782</v>
      </c>
      <c r="I239" s="16">
        <f>IFERROR(IF(WeightGoal="Increase",G239-H239,H239-G239),"")</f>
        <v>496.3088799584807</v>
      </c>
      <c r="J239" s="16">
        <f t="shared" si="19"/>
        <v>44315.764777910153</v>
      </c>
      <c r="K239" s="17">
        <f>IFERROR(IF(Standard,J239/CalsPerPound,J239/CalsPerPound/2.2),"")</f>
        <v>5.755294127001318</v>
      </c>
      <c r="L239" s="18">
        <f>IFERROR(WeightToLoseGain-K239,"")</f>
        <v>14.244705872998683</v>
      </c>
      <c r="M239" s="19">
        <f ca="1">IFERROR(IF(B238&lt;&gt;"",L239/(WeightToLoseGain),""),"")</f>
        <v>0.7122352936499341</v>
      </c>
    </row>
    <row r="240" spans="2:13" ht="30" customHeight="1">
      <c r="B240" s="12">
        <f t="shared" ca="1" si="15"/>
        <v>43719</v>
      </c>
      <c r="C240" s="13" t="str">
        <f t="shared" si="18"/>
        <v/>
      </c>
      <c r="D240" s="13">
        <f t="shared" si="16"/>
        <v>223</v>
      </c>
      <c r="E240" s="14">
        <f t="shared" si="17"/>
        <v>63.518789936544692</v>
      </c>
      <c r="F240" s="15">
        <f>IFERROR(RunningBMR,"")</f>
        <v>1615.5574221306624</v>
      </c>
      <c r="G240" s="15">
        <f>IFERROR(IF(K239&gt;0,F239*ActivityFactor+IF(WeightGoal="Maintain",0,IF(WeightGoal="Decrease",-500,IF(WeightGoal="Increase",500))),""),"")</f>
        <v>2573.2502220897782</v>
      </c>
      <c r="H240" s="15">
        <f>IFERROR(F240*(ActivityFactor),"")</f>
        <v>3069.5591020482584</v>
      </c>
      <c r="I240" s="16">
        <f>IFERROR(IF(WeightGoal="Increase",G240-H240,H240-G240),"")</f>
        <v>496.30887995848025</v>
      </c>
      <c r="J240" s="16">
        <f t="shared" si="19"/>
        <v>43819.455897951673</v>
      </c>
      <c r="K240" s="17">
        <f>IFERROR(IF(Standard,J240/CalsPerPound,J240/CalsPerPound/2.2),"")</f>
        <v>5.6908384283054119</v>
      </c>
      <c r="L240" s="18">
        <f>IFERROR(WeightToLoseGain-K240,"")</f>
        <v>14.309161571694588</v>
      </c>
      <c r="M240" s="19">
        <f ca="1">IFERROR(IF(B239&lt;&gt;"",L240/(WeightToLoseGain),""),"")</f>
        <v>0.71545807858472943</v>
      </c>
    </row>
    <row r="241" spans="2:13" ht="30" customHeight="1">
      <c r="B241" s="12">
        <f t="shared" ca="1" si="15"/>
        <v>43720</v>
      </c>
      <c r="C241" s="13" t="str">
        <f t="shared" si="18"/>
        <v/>
      </c>
      <c r="D241" s="13">
        <f t="shared" si="16"/>
        <v>224</v>
      </c>
      <c r="E241" s="14">
        <f t="shared" si="17"/>
        <v>63.3769873994137</v>
      </c>
      <c r="F241" s="15">
        <f>IFERROR(RunningBMR,"")</f>
        <v>1613.6147273719678</v>
      </c>
      <c r="G241" s="15">
        <f>IFERROR(IF(K240&gt;0,F240*ActivityFactor+IF(WeightGoal="Maintain",0,IF(WeightGoal="Decrease",-500,IF(WeightGoal="Increase",500))),""),"")</f>
        <v>2569.5591020482584</v>
      </c>
      <c r="H241" s="15">
        <f>IFERROR(F241*(ActivityFactor),"")</f>
        <v>3065.8679820067387</v>
      </c>
      <c r="I241" s="16">
        <f>IFERROR(IF(WeightGoal="Increase",G241-H241,H241-G241),"")</f>
        <v>496.30887995848025</v>
      </c>
      <c r="J241" s="16">
        <f t="shared" si="19"/>
        <v>43323.147017993193</v>
      </c>
      <c r="K241" s="17">
        <f>IFERROR(IF(Standard,J241/CalsPerPound,J241/CalsPerPound/2.2),"")</f>
        <v>5.6263827296095048</v>
      </c>
      <c r="L241" s="18">
        <f>IFERROR(WeightToLoseGain-K241,"")</f>
        <v>14.373617270390495</v>
      </c>
      <c r="M241" s="19">
        <f ca="1">IFERROR(IF(B240&lt;&gt;"",L241/(WeightToLoseGain),""),"")</f>
        <v>0.71868086351952476</v>
      </c>
    </row>
    <row r="242" spans="2:13" ht="30" customHeight="1">
      <c r="B242" s="12">
        <f t="shared" ca="1" si="15"/>
        <v>43721</v>
      </c>
      <c r="C242" s="13">
        <f t="shared" si="18"/>
        <v>33</v>
      </c>
      <c r="D242" s="13">
        <f t="shared" si="16"/>
        <v>225</v>
      </c>
      <c r="E242" s="14">
        <f t="shared" si="17"/>
        <v>63.235184862282708</v>
      </c>
      <c r="F242" s="15">
        <f>IFERROR(RunningBMR,"")</f>
        <v>1611.6720326132731</v>
      </c>
      <c r="G242" s="15">
        <f>IFERROR(IF(K241&gt;0,F241*ActivityFactor+IF(WeightGoal="Maintain",0,IF(WeightGoal="Decrease",-500,IF(WeightGoal="Increase",500))),""),"")</f>
        <v>2565.8679820067387</v>
      </c>
      <c r="H242" s="15">
        <f>IFERROR(F242*(ActivityFactor),"")</f>
        <v>3062.1768619652189</v>
      </c>
      <c r="I242" s="16">
        <f>IFERROR(IF(WeightGoal="Increase",G242-H242,H242-G242),"")</f>
        <v>496.30887995848025</v>
      </c>
      <c r="J242" s="16">
        <f t="shared" si="19"/>
        <v>42826.838138034713</v>
      </c>
      <c r="K242" s="17">
        <f>IFERROR(IF(Standard,J242/CalsPerPound,J242/CalsPerPound/2.2),"")</f>
        <v>5.5619270309135986</v>
      </c>
      <c r="L242" s="18">
        <f>IFERROR(WeightToLoseGain-K242,"")</f>
        <v>14.438072969086402</v>
      </c>
      <c r="M242" s="19">
        <f ca="1">IFERROR(IF(B241&lt;&gt;"",L242/(WeightToLoseGain),""),"")</f>
        <v>0.72190364845432009</v>
      </c>
    </row>
    <row r="243" spans="2:13" ht="30" customHeight="1">
      <c r="B243" s="12">
        <f t="shared" ca="1" si="15"/>
        <v>43722</v>
      </c>
      <c r="C243" s="13" t="str">
        <f t="shared" si="18"/>
        <v/>
      </c>
      <c r="D243" s="13">
        <f t="shared" si="16"/>
        <v>226</v>
      </c>
      <c r="E243" s="14">
        <f t="shared" si="17"/>
        <v>63.093382325151715</v>
      </c>
      <c r="F243" s="15">
        <f>IFERROR(RunningBMR,"")</f>
        <v>1609.7293378545785</v>
      </c>
      <c r="G243" s="15">
        <f>IFERROR(IF(K242&gt;0,F242*ActivityFactor+IF(WeightGoal="Maintain",0,IF(WeightGoal="Decrease",-500,IF(WeightGoal="Increase",500))),""),"")</f>
        <v>2562.1768619652189</v>
      </c>
      <c r="H243" s="15">
        <f>IFERROR(F243*(ActivityFactor),"")</f>
        <v>3058.4857419236992</v>
      </c>
      <c r="I243" s="16">
        <f>IFERROR(IF(WeightGoal="Increase",G243-H243,H243-G243),"")</f>
        <v>496.30887995848025</v>
      </c>
      <c r="J243" s="16">
        <f t="shared" si="19"/>
        <v>42330.529258076233</v>
      </c>
      <c r="K243" s="17">
        <f>IFERROR(IF(Standard,J243/CalsPerPound,J243/CalsPerPound/2.2),"")</f>
        <v>5.4974713322176925</v>
      </c>
      <c r="L243" s="18">
        <f>IFERROR(WeightToLoseGain-K243,"")</f>
        <v>14.502528667782308</v>
      </c>
      <c r="M243" s="19">
        <f ca="1">IFERROR(IF(B242&lt;&gt;"",L243/(WeightToLoseGain),""),"")</f>
        <v>0.72512643338911542</v>
      </c>
    </row>
    <row r="244" spans="2:13" ht="30" customHeight="1">
      <c r="B244" s="12">
        <f t="shared" ca="1" si="15"/>
        <v>43723</v>
      </c>
      <c r="C244" s="13" t="str">
        <f t="shared" si="18"/>
        <v/>
      </c>
      <c r="D244" s="13">
        <f t="shared" si="16"/>
        <v>227</v>
      </c>
      <c r="E244" s="14">
        <f t="shared" si="17"/>
        <v>62.951579788020723</v>
      </c>
      <c r="F244" s="15">
        <f>IFERROR(RunningBMR,"")</f>
        <v>1607.7866430958841</v>
      </c>
      <c r="G244" s="15">
        <f>IFERROR(IF(K243&gt;0,F243*ActivityFactor+IF(WeightGoal="Maintain",0,IF(WeightGoal="Decrease",-500,IF(WeightGoal="Increase",500))),""),"")</f>
        <v>2558.4857419236992</v>
      </c>
      <c r="H244" s="15">
        <f>IFERROR(F244*(ActivityFactor),"")</f>
        <v>3054.7946218821794</v>
      </c>
      <c r="I244" s="16">
        <f>IFERROR(IF(WeightGoal="Increase",G244-H244,H244-G244),"")</f>
        <v>496.30887995848025</v>
      </c>
      <c r="J244" s="16">
        <f t="shared" si="19"/>
        <v>41834.220378117752</v>
      </c>
      <c r="K244" s="17">
        <f>IFERROR(IF(Standard,J244/CalsPerPound,J244/CalsPerPound/2.2),"")</f>
        <v>5.4330156335217863</v>
      </c>
      <c r="L244" s="18">
        <f>IFERROR(WeightToLoseGain-K244,"")</f>
        <v>14.566984366478213</v>
      </c>
      <c r="M244" s="19">
        <f ca="1">IFERROR(IF(B243&lt;&gt;"",L244/(WeightToLoseGain),""),"")</f>
        <v>0.72834921832391064</v>
      </c>
    </row>
    <row r="245" spans="2:13" ht="30" customHeight="1">
      <c r="B245" s="12">
        <f t="shared" ca="1" si="15"/>
        <v>43724</v>
      </c>
      <c r="C245" s="13" t="str">
        <f t="shared" si="18"/>
        <v/>
      </c>
      <c r="D245" s="13">
        <f t="shared" si="16"/>
        <v>228</v>
      </c>
      <c r="E245" s="14">
        <f t="shared" si="17"/>
        <v>62.809777250889731</v>
      </c>
      <c r="F245" s="15">
        <f>IFERROR(RunningBMR,"")</f>
        <v>1605.8439483371894</v>
      </c>
      <c r="G245" s="15">
        <f>IFERROR(IF(K244&gt;0,F244*ActivityFactor+IF(WeightGoal="Maintain",0,IF(WeightGoal="Decrease",-500,IF(WeightGoal="Increase",500))),""),"")</f>
        <v>2554.7946218821794</v>
      </c>
      <c r="H245" s="15">
        <f>IFERROR(F245*(ActivityFactor),"")</f>
        <v>3051.1035018406596</v>
      </c>
      <c r="I245" s="16">
        <f>IFERROR(IF(WeightGoal="Increase",G245-H245,H245-G245),"")</f>
        <v>496.30887995848025</v>
      </c>
      <c r="J245" s="16">
        <f t="shared" si="19"/>
        <v>41337.911498159272</v>
      </c>
      <c r="K245" s="17">
        <f>IFERROR(IF(Standard,J245/CalsPerPound,J245/CalsPerPound/2.2),"")</f>
        <v>5.3685599348258783</v>
      </c>
      <c r="L245" s="18">
        <f>IFERROR(WeightToLoseGain-K245,"")</f>
        <v>14.631440065174122</v>
      </c>
      <c r="M245" s="19">
        <f ca="1">IFERROR(IF(B244&lt;&gt;"",L245/(WeightToLoseGain),""),"")</f>
        <v>0.73157200325870608</v>
      </c>
    </row>
    <row r="246" spans="2:13" ht="30" customHeight="1">
      <c r="B246" s="12">
        <f t="shared" ca="1" si="15"/>
        <v>43725</v>
      </c>
      <c r="C246" s="13" t="str">
        <f t="shared" si="18"/>
        <v/>
      </c>
      <c r="D246" s="13">
        <f t="shared" si="16"/>
        <v>229</v>
      </c>
      <c r="E246" s="14">
        <f t="shared" si="17"/>
        <v>62.667974713758738</v>
      </c>
      <c r="F246" s="15">
        <f>IFERROR(RunningBMR,"")</f>
        <v>1603.9012535784948</v>
      </c>
      <c r="G246" s="15">
        <f>IFERROR(IF(K245&gt;0,F245*ActivityFactor+IF(WeightGoal="Maintain",0,IF(WeightGoal="Decrease",-500,IF(WeightGoal="Increase",500))),""),"")</f>
        <v>2551.1035018406596</v>
      </c>
      <c r="H246" s="15">
        <f>IFERROR(F246*(ActivityFactor),"")</f>
        <v>3047.4123817991399</v>
      </c>
      <c r="I246" s="16">
        <f>IFERROR(IF(WeightGoal="Increase",G246-H246,H246-G246),"")</f>
        <v>496.30887995848025</v>
      </c>
      <c r="J246" s="16">
        <f t="shared" si="19"/>
        <v>40841.602618200792</v>
      </c>
      <c r="K246" s="17">
        <f>IFERROR(IF(Standard,J246/CalsPerPound,J246/CalsPerPound/2.2),"")</f>
        <v>5.3041042361299722</v>
      </c>
      <c r="L246" s="18">
        <f>IFERROR(WeightToLoseGain-K246,"")</f>
        <v>14.695895763870027</v>
      </c>
      <c r="M246" s="19">
        <f ca="1">IFERROR(IF(B245&lt;&gt;"",L246/(WeightToLoseGain),""),"")</f>
        <v>0.7347947881935013</v>
      </c>
    </row>
    <row r="247" spans="2:13" ht="30" customHeight="1">
      <c r="B247" s="12">
        <f t="shared" ca="1" si="15"/>
        <v>43726</v>
      </c>
      <c r="C247" s="13" t="str">
        <f t="shared" si="18"/>
        <v/>
      </c>
      <c r="D247" s="13">
        <f t="shared" si="16"/>
        <v>230</v>
      </c>
      <c r="E247" s="14">
        <f t="shared" si="17"/>
        <v>62.526172176627746</v>
      </c>
      <c r="F247" s="15">
        <f>IFERROR(RunningBMR,"")</f>
        <v>1601.9585588198004</v>
      </c>
      <c r="G247" s="15">
        <f>IFERROR(IF(K246&gt;0,F246*ActivityFactor+IF(WeightGoal="Maintain",0,IF(WeightGoal="Decrease",-500,IF(WeightGoal="Increase",500))),""),"")</f>
        <v>2547.4123817991399</v>
      </c>
      <c r="H247" s="15">
        <f>IFERROR(F247*(ActivityFactor),"")</f>
        <v>3043.7212617576206</v>
      </c>
      <c r="I247" s="16">
        <f>IFERROR(IF(WeightGoal="Increase",G247-H247,H247-G247),"")</f>
        <v>496.3088799584807</v>
      </c>
      <c r="J247" s="16">
        <f t="shared" si="19"/>
        <v>40345.293738242312</v>
      </c>
      <c r="K247" s="17">
        <f>IFERROR(IF(Standard,J247/CalsPerPound,J247/CalsPerPound/2.2),"")</f>
        <v>5.239648537434066</v>
      </c>
      <c r="L247" s="18">
        <f>IFERROR(WeightToLoseGain-K247,"")</f>
        <v>14.760351462565934</v>
      </c>
      <c r="M247" s="19">
        <f ca="1">IFERROR(IF(B246&lt;&gt;"",L247/(WeightToLoseGain),""),"")</f>
        <v>0.73801757312829674</v>
      </c>
    </row>
    <row r="248" spans="2:13" ht="30" customHeight="1">
      <c r="B248" s="12">
        <f t="shared" ca="1" si="15"/>
        <v>43727</v>
      </c>
      <c r="C248" s="13" t="str">
        <f t="shared" si="18"/>
        <v/>
      </c>
      <c r="D248" s="13">
        <f t="shared" si="16"/>
        <v>231</v>
      </c>
      <c r="E248" s="14">
        <f t="shared" si="17"/>
        <v>62.384369639496754</v>
      </c>
      <c r="F248" s="15">
        <f>IFERROR(RunningBMR,"")</f>
        <v>1600.0158640611055</v>
      </c>
      <c r="G248" s="15">
        <f>IFERROR(IF(K247&gt;0,F247*ActivityFactor+IF(WeightGoal="Maintain",0,IF(WeightGoal="Decrease",-500,IF(WeightGoal="Increase",500))),""),"")</f>
        <v>2543.7212617576206</v>
      </c>
      <c r="H248" s="15">
        <f>IFERROR(F248*(ActivityFactor),"")</f>
        <v>3040.0301417161004</v>
      </c>
      <c r="I248" s="16">
        <f>IFERROR(IF(WeightGoal="Increase",G248-H248,H248-G248),"")</f>
        <v>496.30887995847979</v>
      </c>
      <c r="J248" s="16">
        <f t="shared" si="19"/>
        <v>39848.984858283831</v>
      </c>
      <c r="K248" s="17">
        <f>IFERROR(IF(Standard,J248/CalsPerPound,J248/CalsPerPound/2.2),"")</f>
        <v>5.1751928387381598</v>
      </c>
      <c r="L248" s="18">
        <f>IFERROR(WeightToLoseGain-K248,"")</f>
        <v>14.824807161261841</v>
      </c>
      <c r="M248" s="19">
        <f ca="1">IFERROR(IF(B247&lt;&gt;"",L248/(WeightToLoseGain),""),"")</f>
        <v>0.74124035806309208</v>
      </c>
    </row>
    <row r="249" spans="2:13" ht="30" customHeight="1">
      <c r="B249" s="12">
        <f t="shared" ca="1" si="15"/>
        <v>43728</v>
      </c>
      <c r="C249" s="13">
        <f t="shared" si="18"/>
        <v>34</v>
      </c>
      <c r="D249" s="13">
        <f t="shared" si="16"/>
        <v>232</v>
      </c>
      <c r="E249" s="14">
        <f t="shared" si="17"/>
        <v>62.242567102365761</v>
      </c>
      <c r="F249" s="15">
        <f>IFERROR(RunningBMR,"")</f>
        <v>1598.0731693024111</v>
      </c>
      <c r="G249" s="15">
        <f>IFERROR(IF(K248&gt;0,F248*ActivityFactor+IF(WeightGoal="Maintain",0,IF(WeightGoal="Decrease",-500,IF(WeightGoal="Increase",500))),""),"")</f>
        <v>2540.0301417161004</v>
      </c>
      <c r="H249" s="15">
        <f>IFERROR(F249*(ActivityFactor),"")</f>
        <v>3036.3390216745811</v>
      </c>
      <c r="I249" s="16">
        <f>IFERROR(IF(WeightGoal="Increase",G249-H249,H249-G249),"")</f>
        <v>496.3088799584807</v>
      </c>
      <c r="J249" s="16">
        <f t="shared" si="19"/>
        <v>39352.675978325351</v>
      </c>
      <c r="K249" s="17">
        <f>IFERROR(IF(Standard,J249/CalsPerPound,J249/CalsPerPound/2.2),"")</f>
        <v>5.1107371400422528</v>
      </c>
      <c r="L249" s="18">
        <f>IFERROR(WeightToLoseGain-K249,"")</f>
        <v>14.889262859957746</v>
      </c>
      <c r="M249" s="19">
        <f ca="1">IFERROR(IF(B248&lt;&gt;"",L249/(WeightToLoseGain),""),"")</f>
        <v>0.74446314299788729</v>
      </c>
    </row>
    <row r="250" spans="2:13" ht="30" customHeight="1">
      <c r="B250" s="12">
        <f t="shared" ca="1" si="15"/>
        <v>43729</v>
      </c>
      <c r="C250" s="13" t="str">
        <f t="shared" si="18"/>
        <v/>
      </c>
      <c r="D250" s="13">
        <f t="shared" si="16"/>
        <v>233</v>
      </c>
      <c r="E250" s="14">
        <f t="shared" si="17"/>
        <v>62.100764565234769</v>
      </c>
      <c r="F250" s="15">
        <f>IFERROR(RunningBMR,"")</f>
        <v>1596.1304745437164</v>
      </c>
      <c r="G250" s="15">
        <f>IFERROR(IF(K249&gt;0,F249*ActivityFactor+IF(WeightGoal="Maintain",0,IF(WeightGoal="Decrease",-500,IF(WeightGoal="Increase",500))),""),"")</f>
        <v>2536.3390216745811</v>
      </c>
      <c r="H250" s="15">
        <f>IFERROR(F250*(ActivityFactor),"")</f>
        <v>3032.6479016330609</v>
      </c>
      <c r="I250" s="16">
        <f>IFERROR(IF(WeightGoal="Increase",G250-H250,H250-G250),"")</f>
        <v>496.30887995847979</v>
      </c>
      <c r="J250" s="16">
        <f t="shared" si="19"/>
        <v>38856.367098366871</v>
      </c>
      <c r="K250" s="17">
        <f>IFERROR(IF(Standard,J250/CalsPerPound,J250/CalsPerPound/2.2),"")</f>
        <v>5.0462814413463466</v>
      </c>
      <c r="L250" s="18">
        <f>IFERROR(WeightToLoseGain-K250,"")</f>
        <v>14.953718558653653</v>
      </c>
      <c r="M250" s="19">
        <f ca="1">IFERROR(IF(B249&lt;&gt;"",L250/(WeightToLoseGain),""),"")</f>
        <v>0.74768592793268263</v>
      </c>
    </row>
    <row r="251" spans="2:13" ht="30" customHeight="1">
      <c r="B251" s="12">
        <f t="shared" ca="1" si="15"/>
        <v>43730</v>
      </c>
      <c r="C251" s="13" t="str">
        <f t="shared" si="18"/>
        <v/>
      </c>
      <c r="D251" s="13">
        <f t="shared" si="16"/>
        <v>234</v>
      </c>
      <c r="E251" s="14">
        <f t="shared" si="17"/>
        <v>61.958962028103777</v>
      </c>
      <c r="F251" s="15">
        <f>IFERROR(RunningBMR,"")</f>
        <v>1594.1877797850218</v>
      </c>
      <c r="G251" s="15">
        <f>IFERROR(IF(K250&gt;0,F250*ActivityFactor+IF(WeightGoal="Maintain",0,IF(WeightGoal="Decrease",-500,IF(WeightGoal="Increase",500))),""),"")</f>
        <v>2532.6479016330609</v>
      </c>
      <c r="H251" s="15">
        <f>IFERROR(F251*(ActivityFactor),"")</f>
        <v>3028.9567815915411</v>
      </c>
      <c r="I251" s="16">
        <f>IFERROR(IF(WeightGoal="Increase",G251-H251,H251-G251),"")</f>
        <v>496.30887995848025</v>
      </c>
      <c r="J251" s="16">
        <f t="shared" si="19"/>
        <v>38360.058218408391</v>
      </c>
      <c r="K251" s="17">
        <f>IFERROR(IF(Standard,J251/CalsPerPound,J251/CalsPerPound/2.2),"")</f>
        <v>4.9818257426504404</v>
      </c>
      <c r="L251" s="18">
        <f>IFERROR(WeightToLoseGain-K251,"")</f>
        <v>15.01817425734956</v>
      </c>
      <c r="M251" s="19">
        <f ca="1">IFERROR(IF(B250&lt;&gt;"",L251/(WeightToLoseGain),""),"")</f>
        <v>0.75090871286747807</v>
      </c>
    </row>
    <row r="252" spans="2:13" ht="30" customHeight="1">
      <c r="B252" s="12">
        <f t="shared" ca="1" si="15"/>
        <v>43731</v>
      </c>
      <c r="C252" s="13" t="str">
        <f t="shared" si="18"/>
        <v/>
      </c>
      <c r="D252" s="13">
        <f t="shared" si="16"/>
        <v>235</v>
      </c>
      <c r="E252" s="14">
        <f t="shared" si="17"/>
        <v>61.817159490972784</v>
      </c>
      <c r="F252" s="15">
        <f>IFERROR(RunningBMR,"")</f>
        <v>1592.2450850263274</v>
      </c>
      <c r="G252" s="15">
        <f>IFERROR(IF(K251&gt;0,F251*ActivityFactor+IF(WeightGoal="Maintain",0,IF(WeightGoal="Decrease",-500,IF(WeightGoal="Increase",500))),""),"")</f>
        <v>2528.9567815915411</v>
      </c>
      <c r="H252" s="15">
        <f>IFERROR(F252*(ActivityFactor),"")</f>
        <v>3025.2656615500218</v>
      </c>
      <c r="I252" s="16">
        <f>IFERROR(IF(WeightGoal="Increase",G252-H252,H252-G252),"")</f>
        <v>496.3088799584807</v>
      </c>
      <c r="J252" s="16">
        <f t="shared" si="19"/>
        <v>37863.74933844991</v>
      </c>
      <c r="K252" s="17">
        <f>IFERROR(IF(Standard,J252/CalsPerPound,J252/CalsPerPound/2.2),"")</f>
        <v>4.9173700439545334</v>
      </c>
      <c r="L252" s="18">
        <f>IFERROR(WeightToLoseGain-K252,"")</f>
        <v>15.082629956045466</v>
      </c>
      <c r="M252" s="19">
        <f ca="1">IFERROR(IF(B251&lt;&gt;"",L252/(WeightToLoseGain),""),"")</f>
        <v>0.75413149780227329</v>
      </c>
    </row>
    <row r="253" spans="2:13" ht="30" customHeight="1">
      <c r="B253" s="12">
        <f t="shared" ca="1" si="15"/>
        <v>43732</v>
      </c>
      <c r="C253" s="13" t="str">
        <f t="shared" si="18"/>
        <v/>
      </c>
      <c r="D253" s="13">
        <f t="shared" si="16"/>
        <v>236</v>
      </c>
      <c r="E253" s="14">
        <f t="shared" si="17"/>
        <v>61.675356953841792</v>
      </c>
      <c r="F253" s="15">
        <f>IFERROR(RunningBMR,"")</f>
        <v>1590.3023902676325</v>
      </c>
      <c r="G253" s="15">
        <f>IFERROR(IF(K252&gt;0,F252*ActivityFactor+IF(WeightGoal="Maintain",0,IF(WeightGoal="Decrease",-500,IF(WeightGoal="Increase",500))),""),"")</f>
        <v>2525.2656615500218</v>
      </c>
      <c r="H253" s="15">
        <f>IFERROR(F253*(ActivityFactor),"")</f>
        <v>3021.5745415085016</v>
      </c>
      <c r="I253" s="16">
        <f>IFERROR(IF(WeightGoal="Increase",G253-H253,H253-G253),"")</f>
        <v>496.30887995847979</v>
      </c>
      <c r="J253" s="16">
        <f t="shared" si="19"/>
        <v>37367.44045849143</v>
      </c>
      <c r="K253" s="17">
        <f>IFERROR(IF(Standard,J253/CalsPerPound,J253/CalsPerPound/2.2),"")</f>
        <v>4.8529143452586263</v>
      </c>
      <c r="L253" s="18">
        <f>IFERROR(WeightToLoseGain-K253,"")</f>
        <v>15.147085654741375</v>
      </c>
      <c r="M253" s="19">
        <f ca="1">IFERROR(IF(B252&lt;&gt;"",L253/(WeightToLoseGain),""),"")</f>
        <v>0.75735428273706873</v>
      </c>
    </row>
    <row r="254" spans="2:13" ht="30" customHeight="1">
      <c r="B254" s="12">
        <f t="shared" ca="1" si="15"/>
        <v>43733</v>
      </c>
      <c r="C254" s="13" t="str">
        <f t="shared" si="18"/>
        <v/>
      </c>
      <c r="D254" s="13">
        <f t="shared" si="16"/>
        <v>237</v>
      </c>
      <c r="E254" s="14">
        <f t="shared" si="17"/>
        <v>61.5335544167108</v>
      </c>
      <c r="F254" s="15">
        <f>IFERROR(RunningBMR,"")</f>
        <v>1588.3596955089381</v>
      </c>
      <c r="G254" s="15">
        <f>IFERROR(IF(K253&gt;0,F253*ActivityFactor+IF(WeightGoal="Maintain",0,IF(WeightGoal="Decrease",-500,IF(WeightGoal="Increase",500))),""),"")</f>
        <v>2521.5745415085016</v>
      </c>
      <c r="H254" s="15">
        <f>IFERROR(F254*(ActivityFactor),"")</f>
        <v>3017.8834214669823</v>
      </c>
      <c r="I254" s="16">
        <f>IFERROR(IF(WeightGoal="Increase",G254-H254,H254-G254),"")</f>
        <v>496.3088799584807</v>
      </c>
      <c r="J254" s="16">
        <f t="shared" si="19"/>
        <v>36871.13157853295</v>
      </c>
      <c r="K254" s="17">
        <f>IFERROR(IF(Standard,J254/CalsPerPound,J254/CalsPerPound/2.2),"")</f>
        <v>4.7884586465627201</v>
      </c>
      <c r="L254" s="18">
        <f>IFERROR(WeightToLoseGain-K254,"")</f>
        <v>15.21154135343728</v>
      </c>
      <c r="M254" s="19">
        <f ca="1">IFERROR(IF(B253&lt;&gt;"",L254/(WeightToLoseGain),""),"")</f>
        <v>0.76057706767186395</v>
      </c>
    </row>
    <row r="255" spans="2:13" ht="30" customHeight="1">
      <c r="B255" s="12">
        <f t="shared" ca="1" si="15"/>
        <v>43734</v>
      </c>
      <c r="C255" s="13" t="str">
        <f t="shared" si="18"/>
        <v/>
      </c>
      <c r="D255" s="13">
        <f t="shared" si="16"/>
        <v>238</v>
      </c>
      <c r="E255" s="14">
        <f t="shared" si="17"/>
        <v>61.391751879579807</v>
      </c>
      <c r="F255" s="15">
        <f>IFERROR(RunningBMR,"")</f>
        <v>1586.4170007502435</v>
      </c>
      <c r="G255" s="15">
        <f>IFERROR(IF(K254&gt;0,F254*ActivityFactor+IF(WeightGoal="Maintain",0,IF(WeightGoal="Decrease",-500,IF(WeightGoal="Increase",500))),""),"")</f>
        <v>2517.8834214669823</v>
      </c>
      <c r="H255" s="15">
        <f>IFERROR(F255*(ActivityFactor),"")</f>
        <v>3014.1923014254626</v>
      </c>
      <c r="I255" s="16">
        <f>IFERROR(IF(WeightGoal="Increase",G255-H255,H255-G255),"")</f>
        <v>496.30887995848025</v>
      </c>
      <c r="J255" s="16">
        <f t="shared" si="19"/>
        <v>36374.82269857447</v>
      </c>
      <c r="K255" s="17">
        <f>IFERROR(IF(Standard,J255/CalsPerPound,J255/CalsPerPound/2.2),"")</f>
        <v>4.724002947866814</v>
      </c>
      <c r="L255" s="18">
        <f>IFERROR(WeightToLoseGain-K255,"")</f>
        <v>15.275997052133185</v>
      </c>
      <c r="M255" s="19">
        <f ca="1">IFERROR(IF(B254&lt;&gt;"",L255/(WeightToLoseGain),""),"")</f>
        <v>0.76379985260665928</v>
      </c>
    </row>
    <row r="256" spans="2:13" ht="30" customHeight="1">
      <c r="B256" s="12">
        <f t="shared" ca="1" si="15"/>
        <v>43735</v>
      </c>
      <c r="C256" s="13">
        <f t="shared" si="18"/>
        <v>35</v>
      </c>
      <c r="D256" s="13">
        <f t="shared" si="16"/>
        <v>239</v>
      </c>
      <c r="E256" s="14">
        <f t="shared" si="17"/>
        <v>61.249949342448815</v>
      </c>
      <c r="F256" s="15">
        <f>IFERROR(RunningBMR,"")</f>
        <v>1584.4743059915488</v>
      </c>
      <c r="G256" s="15">
        <f>IFERROR(IF(K255&gt;0,F255*ActivityFactor+IF(WeightGoal="Maintain",0,IF(WeightGoal="Decrease",-500,IF(WeightGoal="Increase",500))),""),"")</f>
        <v>2514.1923014254626</v>
      </c>
      <c r="H256" s="15">
        <f>IFERROR(F256*(ActivityFactor),"")</f>
        <v>3010.5011813839428</v>
      </c>
      <c r="I256" s="16">
        <f>IFERROR(IF(WeightGoal="Increase",G256-H256,H256-G256),"")</f>
        <v>496.30887995848025</v>
      </c>
      <c r="J256" s="16">
        <f t="shared" si="19"/>
        <v>35878.513818615989</v>
      </c>
      <c r="K256" s="17">
        <f>IFERROR(IF(Standard,J256/CalsPerPound,J256/CalsPerPound/2.2),"")</f>
        <v>4.6595472491709078</v>
      </c>
      <c r="L256" s="18">
        <f>IFERROR(WeightToLoseGain-K256,"")</f>
        <v>15.340452750829092</v>
      </c>
      <c r="M256" s="19">
        <f ca="1">IFERROR(IF(B255&lt;&gt;"",L256/(WeightToLoseGain),""),"")</f>
        <v>0.76702263754145461</v>
      </c>
    </row>
    <row r="257" spans="2:13" ht="30" customHeight="1">
      <c r="B257" s="12">
        <f t="shared" ca="1" si="15"/>
        <v>43736</v>
      </c>
      <c r="C257" s="13" t="str">
        <f t="shared" si="18"/>
        <v/>
      </c>
      <c r="D257" s="13">
        <f t="shared" si="16"/>
        <v>240</v>
      </c>
      <c r="E257" s="14">
        <f t="shared" si="17"/>
        <v>61.108146805317823</v>
      </c>
      <c r="F257" s="15">
        <f>IFERROR(RunningBMR,"")</f>
        <v>1582.5316112328544</v>
      </c>
      <c r="G257" s="15">
        <f>IFERROR(IF(K256&gt;0,F256*ActivityFactor+IF(WeightGoal="Maintain",0,IF(WeightGoal="Decrease",-500,IF(WeightGoal="Increase",500))),""),"")</f>
        <v>2510.5011813839428</v>
      </c>
      <c r="H257" s="15">
        <f>IFERROR(F257*(ActivityFactor),"")</f>
        <v>3006.8100613424231</v>
      </c>
      <c r="I257" s="16">
        <f>IFERROR(IF(WeightGoal="Increase",G257-H257,H257-G257),"")</f>
        <v>496.30887995848025</v>
      </c>
      <c r="J257" s="16">
        <f t="shared" si="19"/>
        <v>35382.204938657509</v>
      </c>
      <c r="K257" s="17">
        <f>IFERROR(IF(Standard,J257/CalsPerPound,J257/CalsPerPound/2.2),"")</f>
        <v>4.5950915504750007</v>
      </c>
      <c r="L257" s="18">
        <f>IFERROR(WeightToLoseGain-K257,"")</f>
        <v>15.404908449524999</v>
      </c>
      <c r="M257" s="19">
        <f ca="1">IFERROR(IF(B256&lt;&gt;"",L257/(WeightToLoseGain),""),"")</f>
        <v>0.77024542247624994</v>
      </c>
    </row>
    <row r="258" spans="2:13" ht="30" customHeight="1">
      <c r="B258" s="12">
        <f t="shared" ca="1" si="15"/>
        <v>43737</v>
      </c>
      <c r="C258" s="13" t="str">
        <f t="shared" si="18"/>
        <v/>
      </c>
      <c r="D258" s="13">
        <f t="shared" si="16"/>
        <v>241</v>
      </c>
      <c r="E258" s="14">
        <f t="shared" si="17"/>
        <v>60.96634426818683</v>
      </c>
      <c r="F258" s="15">
        <f>IFERROR(RunningBMR,"")</f>
        <v>1580.5889164741595</v>
      </c>
      <c r="G258" s="15">
        <f>IFERROR(IF(K257&gt;0,F257*ActivityFactor+IF(WeightGoal="Maintain",0,IF(WeightGoal="Decrease",-500,IF(WeightGoal="Increase",500))),""),"")</f>
        <v>2506.8100613424231</v>
      </c>
      <c r="H258" s="15">
        <f>IFERROR(F258*(ActivityFactor),"")</f>
        <v>3003.1189413009029</v>
      </c>
      <c r="I258" s="16">
        <f>IFERROR(IF(WeightGoal="Increase",G258-H258,H258-G258),"")</f>
        <v>496.30887995847979</v>
      </c>
      <c r="J258" s="16">
        <f t="shared" si="19"/>
        <v>34885.896058699029</v>
      </c>
      <c r="K258" s="17">
        <f>IFERROR(IF(Standard,J258/CalsPerPound,J258/CalsPerPound/2.2),"")</f>
        <v>4.5306358517790946</v>
      </c>
      <c r="L258" s="18">
        <f>IFERROR(WeightToLoseGain-K258,"")</f>
        <v>15.469364148220905</v>
      </c>
      <c r="M258" s="19">
        <f ca="1">IFERROR(IF(B257&lt;&gt;"",L258/(WeightToLoseGain),""),"")</f>
        <v>0.77346820741104527</v>
      </c>
    </row>
    <row r="259" spans="2:13" ht="30" customHeight="1">
      <c r="B259" s="12">
        <f t="shared" ca="1" si="15"/>
        <v>43738</v>
      </c>
      <c r="C259" s="13" t="str">
        <f t="shared" si="18"/>
        <v/>
      </c>
      <c r="D259" s="13">
        <f t="shared" si="16"/>
        <v>242</v>
      </c>
      <c r="E259" s="14">
        <f t="shared" si="17"/>
        <v>60.824541731055838</v>
      </c>
      <c r="F259" s="15">
        <f>IFERROR(RunningBMR,"")</f>
        <v>1578.6462217154651</v>
      </c>
      <c r="G259" s="15">
        <f>IFERROR(IF(K258&gt;0,F258*ActivityFactor+IF(WeightGoal="Maintain",0,IF(WeightGoal="Decrease",-500,IF(WeightGoal="Increase",500))),""),"")</f>
        <v>2503.1189413009029</v>
      </c>
      <c r="H259" s="15">
        <f>IFERROR(F259*(ActivityFactor),"")</f>
        <v>2999.4278212593836</v>
      </c>
      <c r="I259" s="16">
        <f>IFERROR(IF(WeightGoal="Increase",G259-H259,H259-G259),"")</f>
        <v>496.3088799584807</v>
      </c>
      <c r="J259" s="16">
        <f t="shared" si="19"/>
        <v>34389.587178740549</v>
      </c>
      <c r="K259" s="17">
        <f>IFERROR(IF(Standard,J259/CalsPerPound,J259/CalsPerPound/2.2),"")</f>
        <v>4.4661801530831875</v>
      </c>
      <c r="L259" s="18">
        <f>IFERROR(WeightToLoseGain-K259,"")</f>
        <v>15.533819846916813</v>
      </c>
      <c r="M259" s="19">
        <f ca="1">IFERROR(IF(B258&lt;&gt;"",L259/(WeightToLoseGain),""),"")</f>
        <v>0.77669099234584071</v>
      </c>
    </row>
    <row r="260" spans="2:13" ht="30" customHeight="1">
      <c r="B260" s="12">
        <f t="shared" ca="1" si="15"/>
        <v>43739</v>
      </c>
      <c r="C260" s="13" t="str">
        <f t="shared" si="18"/>
        <v/>
      </c>
      <c r="D260" s="13">
        <f t="shared" si="16"/>
        <v>243</v>
      </c>
      <c r="E260" s="14">
        <f t="shared" si="17"/>
        <v>60.682739193924846</v>
      </c>
      <c r="F260" s="15">
        <f>IFERROR(RunningBMR,"")</f>
        <v>1576.7035269567705</v>
      </c>
      <c r="G260" s="15">
        <f>IFERROR(IF(K259&gt;0,F259*ActivityFactor+IF(WeightGoal="Maintain",0,IF(WeightGoal="Decrease",-500,IF(WeightGoal="Increase",500))),""),"")</f>
        <v>2499.4278212593836</v>
      </c>
      <c r="H260" s="15">
        <f>IFERROR(F260*(ActivityFactor),"")</f>
        <v>2995.7367012178638</v>
      </c>
      <c r="I260" s="16">
        <f>IFERROR(IF(WeightGoal="Increase",G260-H260,H260-G260),"")</f>
        <v>496.30887995848025</v>
      </c>
      <c r="J260" s="16">
        <f t="shared" si="19"/>
        <v>33893.278298782068</v>
      </c>
      <c r="K260" s="17">
        <f>IFERROR(IF(Standard,J260/CalsPerPound,J260/CalsPerPound/2.2),"")</f>
        <v>4.4017244543872813</v>
      </c>
      <c r="L260" s="18">
        <f>IFERROR(WeightToLoseGain-K260,"")</f>
        <v>15.598275545612719</v>
      </c>
      <c r="M260" s="19">
        <f ca="1">IFERROR(IF(B259&lt;&gt;"",L260/(WeightToLoseGain),""),"")</f>
        <v>0.77991377728063593</v>
      </c>
    </row>
    <row r="261" spans="2:13" ht="30" customHeight="1">
      <c r="B261" s="12">
        <f t="shared" ca="1" si="15"/>
        <v>43740</v>
      </c>
      <c r="C261" s="13" t="str">
        <f t="shared" si="18"/>
        <v/>
      </c>
      <c r="D261" s="13">
        <f t="shared" si="16"/>
        <v>244</v>
      </c>
      <c r="E261" s="14">
        <f t="shared" si="17"/>
        <v>60.540936656793853</v>
      </c>
      <c r="F261" s="15">
        <f>IFERROR(RunningBMR,"")</f>
        <v>1574.7608321980758</v>
      </c>
      <c r="G261" s="15">
        <f>IFERROR(IF(K260&gt;0,F260*ActivityFactor+IF(WeightGoal="Maintain",0,IF(WeightGoal="Decrease",-500,IF(WeightGoal="Increase",500))),""),"")</f>
        <v>2495.7367012178638</v>
      </c>
      <c r="H261" s="15">
        <f>IFERROR(F261*(ActivityFactor),"")</f>
        <v>2992.0455811763441</v>
      </c>
      <c r="I261" s="16">
        <f>IFERROR(IF(WeightGoal="Increase",G261-H261,H261-G261),"")</f>
        <v>496.30887995848025</v>
      </c>
      <c r="J261" s="16">
        <f t="shared" si="19"/>
        <v>33396.969418823588</v>
      </c>
      <c r="K261" s="17">
        <f>IFERROR(IF(Standard,J261/CalsPerPound,J261/CalsPerPound/2.2),"")</f>
        <v>4.3372687556913743</v>
      </c>
      <c r="L261" s="18">
        <f>IFERROR(WeightToLoseGain-K261,"")</f>
        <v>15.662731244308626</v>
      </c>
      <c r="M261" s="19">
        <f ca="1">IFERROR(IF(B260&lt;&gt;"",L261/(WeightToLoseGain),""),"")</f>
        <v>0.78313656221543126</v>
      </c>
    </row>
    <row r="262" spans="2:13" ht="30" customHeight="1">
      <c r="B262" s="12">
        <f t="shared" ca="1" si="15"/>
        <v>43741</v>
      </c>
      <c r="C262" s="13" t="str">
        <f t="shared" si="18"/>
        <v/>
      </c>
      <c r="D262" s="13">
        <f t="shared" si="16"/>
        <v>245</v>
      </c>
      <c r="E262" s="14">
        <f t="shared" si="17"/>
        <v>60.399134119662861</v>
      </c>
      <c r="F262" s="15">
        <f>IFERROR(RunningBMR,"")</f>
        <v>1572.8181374393814</v>
      </c>
      <c r="G262" s="15">
        <f>IFERROR(IF(K261&gt;0,F261*ActivityFactor+IF(WeightGoal="Maintain",0,IF(WeightGoal="Decrease",-500,IF(WeightGoal="Increase",500))),""),"")</f>
        <v>2492.0455811763441</v>
      </c>
      <c r="H262" s="15">
        <f>IFERROR(F262*(ActivityFactor),"")</f>
        <v>2988.3544611348248</v>
      </c>
      <c r="I262" s="16">
        <f>IFERROR(IF(WeightGoal="Increase",G262-H262,H262-G262),"")</f>
        <v>496.3088799584807</v>
      </c>
      <c r="J262" s="16">
        <f t="shared" si="19"/>
        <v>32900.660538865108</v>
      </c>
      <c r="K262" s="17">
        <f>IFERROR(IF(Standard,J262/CalsPerPound,J262/CalsPerPound/2.2),"")</f>
        <v>4.2728130569954681</v>
      </c>
      <c r="L262" s="18">
        <f>IFERROR(WeightToLoseGain-K262,"")</f>
        <v>15.727186943004533</v>
      </c>
      <c r="M262" s="19">
        <f ca="1">IFERROR(IF(B261&lt;&gt;"",L262/(WeightToLoseGain),""),"")</f>
        <v>0.7863593471502266</v>
      </c>
    </row>
    <row r="263" spans="2:13" ht="30" customHeight="1">
      <c r="B263" s="12">
        <f t="shared" ca="1" si="15"/>
        <v>43742</v>
      </c>
      <c r="C263" s="13">
        <f t="shared" si="18"/>
        <v>36</v>
      </c>
      <c r="D263" s="13">
        <f t="shared" si="16"/>
        <v>246</v>
      </c>
      <c r="E263" s="14">
        <f t="shared" si="17"/>
        <v>60.257331582531869</v>
      </c>
      <c r="F263" s="15">
        <f>IFERROR(RunningBMR,"")</f>
        <v>1570.8754426806865</v>
      </c>
      <c r="G263" s="15">
        <f>IFERROR(IF(K262&gt;0,F262*ActivityFactor+IF(WeightGoal="Maintain",0,IF(WeightGoal="Decrease",-500,IF(WeightGoal="Increase",500))),""),"")</f>
        <v>2488.3544611348248</v>
      </c>
      <c r="H263" s="15">
        <f>IFERROR(F263*(ActivityFactor),"")</f>
        <v>2984.6633410933041</v>
      </c>
      <c r="I263" s="16">
        <f>IFERROR(IF(WeightGoal="Increase",G263-H263,H263-G263),"")</f>
        <v>496.30887995847934</v>
      </c>
      <c r="J263" s="16">
        <f t="shared" si="19"/>
        <v>32404.351658906628</v>
      </c>
      <c r="K263" s="17">
        <f>IFERROR(IF(Standard,J263/CalsPerPound,J263/CalsPerPound/2.2),"")</f>
        <v>4.2083573582995619</v>
      </c>
      <c r="L263" s="18">
        <f>IFERROR(WeightToLoseGain-K263,"")</f>
        <v>15.791642641700438</v>
      </c>
      <c r="M263" s="19">
        <f ca="1">IFERROR(IF(B262&lt;&gt;"",L263/(WeightToLoseGain),""),"")</f>
        <v>0.78958213208502193</v>
      </c>
    </row>
    <row r="264" spans="2:13" ht="30" customHeight="1">
      <c r="B264" s="12">
        <f t="shared" ca="1" si="15"/>
        <v>43743</v>
      </c>
      <c r="C264" s="13" t="str">
        <f t="shared" si="18"/>
        <v/>
      </c>
      <c r="D264" s="13">
        <f t="shared" si="16"/>
        <v>247</v>
      </c>
      <c r="E264" s="14">
        <f t="shared" si="17"/>
        <v>60.115529045400876</v>
      </c>
      <c r="F264" s="15">
        <f>IFERROR(RunningBMR,"")</f>
        <v>1568.9327479219921</v>
      </c>
      <c r="G264" s="15">
        <f>IFERROR(IF(K263&gt;0,F263*ActivityFactor+IF(WeightGoal="Maintain",0,IF(WeightGoal="Decrease",-500,IF(WeightGoal="Increase",500))),""),"")</f>
        <v>2484.6633410933041</v>
      </c>
      <c r="H264" s="15">
        <f>IFERROR(F264*(ActivityFactor),"")</f>
        <v>2980.9722210517848</v>
      </c>
      <c r="I264" s="16">
        <f>IFERROR(IF(WeightGoal="Increase",G264-H264,H264-G264),"")</f>
        <v>496.3088799584807</v>
      </c>
      <c r="J264" s="16">
        <f t="shared" si="19"/>
        <v>31908.042778948147</v>
      </c>
      <c r="K264" s="17">
        <f>IFERROR(IF(Standard,J264/CalsPerPound,J264/CalsPerPound/2.2),"")</f>
        <v>4.1439016596036558</v>
      </c>
      <c r="L264" s="18">
        <f>IFERROR(WeightToLoseGain-K264,"")</f>
        <v>15.856098340396343</v>
      </c>
      <c r="M264" s="19">
        <f ca="1">IFERROR(IF(B263&lt;&gt;"",L264/(WeightToLoseGain),""),"")</f>
        <v>0.79280491701981715</v>
      </c>
    </row>
    <row r="265" spans="2:13" ht="30" customHeight="1">
      <c r="B265" s="12">
        <f t="shared" ca="1" si="15"/>
        <v>43744</v>
      </c>
      <c r="C265" s="13" t="str">
        <f t="shared" si="18"/>
        <v/>
      </c>
      <c r="D265" s="13">
        <f t="shared" si="16"/>
        <v>248</v>
      </c>
      <c r="E265" s="14">
        <f t="shared" si="17"/>
        <v>59.973726508269884</v>
      </c>
      <c r="F265" s="15">
        <f>IFERROR(RunningBMR,"")</f>
        <v>1566.9900531632975</v>
      </c>
      <c r="G265" s="15">
        <f>IFERROR(IF(K264&gt;0,F264*ActivityFactor+IF(WeightGoal="Maintain",0,IF(WeightGoal="Decrease",-500,IF(WeightGoal="Increase",500))),""),"")</f>
        <v>2480.9722210517848</v>
      </c>
      <c r="H265" s="15">
        <f>IFERROR(F265*(ActivityFactor),"")</f>
        <v>2977.281101010265</v>
      </c>
      <c r="I265" s="16">
        <f>IFERROR(IF(WeightGoal="Increase",G265-H265,H265-G265),"")</f>
        <v>496.30887995848025</v>
      </c>
      <c r="J265" s="16">
        <f t="shared" si="19"/>
        <v>31411.733898989667</v>
      </c>
      <c r="K265" s="17">
        <f>IFERROR(IF(Standard,J265/CalsPerPound,J265/CalsPerPound/2.2),"")</f>
        <v>4.0794459609077487</v>
      </c>
      <c r="L265" s="18">
        <f>IFERROR(WeightToLoseGain-K265,"")</f>
        <v>15.920554039092252</v>
      </c>
      <c r="M265" s="19">
        <f ca="1">IFERROR(IF(B264&lt;&gt;"",L265/(WeightToLoseGain),""),"")</f>
        <v>0.79602770195461259</v>
      </c>
    </row>
    <row r="266" spans="2:13" ht="30" customHeight="1">
      <c r="B266" s="12">
        <f t="shared" ca="1" si="15"/>
        <v>43745</v>
      </c>
      <c r="C266" s="13" t="str">
        <f t="shared" si="18"/>
        <v/>
      </c>
      <c r="D266" s="13">
        <f t="shared" si="16"/>
        <v>249</v>
      </c>
      <c r="E266" s="14">
        <f t="shared" si="17"/>
        <v>59.831923971138892</v>
      </c>
      <c r="F266" s="15">
        <f>IFERROR(RunningBMR,"")</f>
        <v>1565.0473584046028</v>
      </c>
      <c r="G266" s="15">
        <f>IFERROR(IF(K265&gt;0,F265*ActivityFactor+IF(WeightGoal="Maintain",0,IF(WeightGoal="Decrease",-500,IF(WeightGoal="Increase",500))),""),"")</f>
        <v>2477.281101010265</v>
      </c>
      <c r="H266" s="15">
        <f>IFERROR(F266*(ActivityFactor),"")</f>
        <v>2973.5899809687453</v>
      </c>
      <c r="I266" s="16">
        <f>IFERROR(IF(WeightGoal="Increase",G266-H266,H266-G266),"")</f>
        <v>496.30887995848025</v>
      </c>
      <c r="J266" s="16">
        <f t="shared" si="19"/>
        <v>30915.425019031187</v>
      </c>
      <c r="K266" s="17">
        <f>IFERROR(IF(Standard,J266/CalsPerPound,J266/CalsPerPound/2.2),"")</f>
        <v>4.0149902622118425</v>
      </c>
      <c r="L266" s="18">
        <f>IFERROR(WeightToLoseGain-K266,"")</f>
        <v>15.985009737788157</v>
      </c>
      <c r="M266" s="19">
        <f ca="1">IFERROR(IF(B265&lt;&gt;"",L266/(WeightToLoseGain),""),"")</f>
        <v>0.79925048688940792</v>
      </c>
    </row>
    <row r="267" spans="2:13" ht="30" customHeight="1">
      <c r="B267" s="12">
        <f t="shared" ca="1" si="15"/>
        <v>43746</v>
      </c>
      <c r="C267" s="13" t="str">
        <f t="shared" si="18"/>
        <v/>
      </c>
      <c r="D267" s="13">
        <f t="shared" si="16"/>
        <v>250</v>
      </c>
      <c r="E267" s="14">
        <f t="shared" si="17"/>
        <v>59.690121434007899</v>
      </c>
      <c r="F267" s="15">
        <f>IFERROR(RunningBMR,"")</f>
        <v>1563.1046636459084</v>
      </c>
      <c r="G267" s="15">
        <f>IFERROR(IF(K266&gt;0,F266*ActivityFactor+IF(WeightGoal="Maintain",0,IF(WeightGoal="Decrease",-500,IF(WeightGoal="Increase",500))),""),"")</f>
        <v>2473.5899809687453</v>
      </c>
      <c r="H267" s="15">
        <f>IFERROR(F267*(ActivityFactor),"")</f>
        <v>2969.898860927226</v>
      </c>
      <c r="I267" s="16">
        <f>IFERROR(IF(WeightGoal="Increase",G267-H267,H267-G267),"")</f>
        <v>496.3088799584807</v>
      </c>
      <c r="J267" s="16">
        <f t="shared" si="19"/>
        <v>30419.116139072707</v>
      </c>
      <c r="K267" s="17">
        <f>IFERROR(IF(Standard,J267/CalsPerPound,J267/CalsPerPound/2.2),"")</f>
        <v>3.9505345635159355</v>
      </c>
      <c r="L267" s="18">
        <f>IFERROR(WeightToLoseGain-K267,"")</f>
        <v>16.049465436484063</v>
      </c>
      <c r="M267" s="19">
        <f ca="1">IFERROR(IF(B266&lt;&gt;"",L267/(WeightToLoseGain),""),"")</f>
        <v>0.80247327182420314</v>
      </c>
    </row>
    <row r="268" spans="2:13" ht="30" customHeight="1">
      <c r="B268" s="12">
        <f t="shared" ca="1" si="15"/>
        <v>43747</v>
      </c>
      <c r="C268" s="13" t="str">
        <f t="shared" si="18"/>
        <v/>
      </c>
      <c r="D268" s="13">
        <f t="shared" si="16"/>
        <v>251</v>
      </c>
      <c r="E268" s="14">
        <f t="shared" si="17"/>
        <v>59.548318896876907</v>
      </c>
      <c r="F268" s="15">
        <f>IFERROR(RunningBMR,"")</f>
        <v>1561.1619688872136</v>
      </c>
      <c r="G268" s="15">
        <f>IFERROR(IF(K267&gt;0,F267*ActivityFactor+IF(WeightGoal="Maintain",0,IF(WeightGoal="Decrease",-500,IF(WeightGoal="Increase",500))),""),"")</f>
        <v>2469.898860927226</v>
      </c>
      <c r="H268" s="15">
        <f>IFERROR(F268*(ActivityFactor),"")</f>
        <v>2966.2077408857058</v>
      </c>
      <c r="I268" s="16">
        <f>IFERROR(IF(WeightGoal="Increase",G268-H268,H268-G268),"")</f>
        <v>496.30887995847979</v>
      </c>
      <c r="J268" s="16">
        <f t="shared" si="19"/>
        <v>29922.807259114226</v>
      </c>
      <c r="K268" s="17">
        <f>IFERROR(IF(Standard,J268/CalsPerPound,J268/CalsPerPound/2.2),"")</f>
        <v>3.8860788648200288</v>
      </c>
      <c r="L268" s="18">
        <f>IFERROR(WeightToLoseGain-K268,"")</f>
        <v>16.113921135179972</v>
      </c>
      <c r="M268" s="19">
        <f ca="1">IFERROR(IF(B267&lt;&gt;"",L268/(WeightToLoseGain),""),"")</f>
        <v>0.80569605675899858</v>
      </c>
    </row>
    <row r="269" spans="2:13" ht="30" customHeight="1">
      <c r="B269" s="12">
        <f t="shared" ca="1" si="15"/>
        <v>43748</v>
      </c>
      <c r="C269" s="13" t="str">
        <f t="shared" si="18"/>
        <v/>
      </c>
      <c r="D269" s="13">
        <f t="shared" si="16"/>
        <v>252</v>
      </c>
      <c r="E269" s="14">
        <f t="shared" si="17"/>
        <v>59.406516359745915</v>
      </c>
      <c r="F269" s="15">
        <f>IFERROR(RunningBMR,"")</f>
        <v>1559.2192741285191</v>
      </c>
      <c r="G269" s="15">
        <f>IFERROR(IF(K268&gt;0,F268*ActivityFactor+IF(WeightGoal="Maintain",0,IF(WeightGoal="Decrease",-500,IF(WeightGoal="Increase",500))),""),"")</f>
        <v>2466.2077408857058</v>
      </c>
      <c r="H269" s="15">
        <f>IFERROR(F269*(ActivityFactor),"")</f>
        <v>2962.516620844186</v>
      </c>
      <c r="I269" s="16">
        <f>IFERROR(IF(WeightGoal="Increase",G269-H269,H269-G269),"")</f>
        <v>496.30887995848025</v>
      </c>
      <c r="J269" s="16">
        <f t="shared" si="19"/>
        <v>29426.498379155746</v>
      </c>
      <c r="K269" s="17">
        <f>IFERROR(IF(Standard,J269/CalsPerPound,J269/CalsPerPound/2.2),"")</f>
        <v>3.8216231661241227</v>
      </c>
      <c r="L269" s="18">
        <f>IFERROR(WeightToLoseGain-K269,"")</f>
        <v>16.178376833875877</v>
      </c>
      <c r="M269" s="19">
        <f ca="1">IFERROR(IF(B268&lt;&gt;"",L269/(WeightToLoseGain),""),"")</f>
        <v>0.8089188416937938</v>
      </c>
    </row>
    <row r="270" spans="2:13" ht="30" customHeight="1">
      <c r="B270" s="12">
        <f t="shared" ca="1" si="15"/>
        <v>43749</v>
      </c>
      <c r="C270" s="13">
        <f t="shared" si="18"/>
        <v>37</v>
      </c>
      <c r="D270" s="13">
        <f t="shared" si="16"/>
        <v>253</v>
      </c>
      <c r="E270" s="14">
        <f t="shared" si="17"/>
        <v>59.264713822614922</v>
      </c>
      <c r="F270" s="15">
        <f>IFERROR(RunningBMR,"")</f>
        <v>1557.2765793698245</v>
      </c>
      <c r="G270" s="15">
        <f>IFERROR(IF(K269&gt;0,F269*ActivityFactor+IF(WeightGoal="Maintain",0,IF(WeightGoal="Decrease",-500,IF(WeightGoal="Increase",500))),""),"")</f>
        <v>2462.516620844186</v>
      </c>
      <c r="H270" s="15">
        <f>IFERROR(F270*(ActivityFactor),"")</f>
        <v>2958.8255008026663</v>
      </c>
      <c r="I270" s="16">
        <f>IFERROR(IF(WeightGoal="Increase",G270-H270,H270-G270),"")</f>
        <v>496.30887995848025</v>
      </c>
      <c r="J270" s="16">
        <f t="shared" si="19"/>
        <v>28930.189499197266</v>
      </c>
      <c r="K270" s="17">
        <f>IFERROR(IF(Standard,J270/CalsPerPound,J270/CalsPerPound/2.2),"")</f>
        <v>3.7571674674282161</v>
      </c>
      <c r="L270" s="18">
        <f>IFERROR(WeightToLoseGain-K270,"")</f>
        <v>16.242832532571782</v>
      </c>
      <c r="M270" s="19">
        <f ca="1">IFERROR(IF(B269&lt;&gt;"",L270/(WeightToLoseGain),""),"")</f>
        <v>0.81214162662858913</v>
      </c>
    </row>
    <row r="271" spans="2:13" ht="30" customHeight="1">
      <c r="B271" s="12">
        <f t="shared" ca="1" si="15"/>
        <v>43750</v>
      </c>
      <c r="C271" s="13" t="str">
        <f t="shared" si="18"/>
        <v/>
      </c>
      <c r="D271" s="13">
        <f t="shared" si="16"/>
        <v>254</v>
      </c>
      <c r="E271" s="14">
        <f t="shared" si="17"/>
        <v>59.12291128548393</v>
      </c>
      <c r="F271" s="15">
        <f>IFERROR(RunningBMR,"")</f>
        <v>1555.3338846111299</v>
      </c>
      <c r="G271" s="15">
        <f>IFERROR(IF(K270&gt;0,F270*ActivityFactor+IF(WeightGoal="Maintain",0,IF(WeightGoal="Decrease",-500,IF(WeightGoal="Increase",500))),""),"")</f>
        <v>2458.8255008026663</v>
      </c>
      <c r="H271" s="15">
        <f>IFERROR(F271*(ActivityFactor),"")</f>
        <v>2955.1343807611465</v>
      </c>
      <c r="I271" s="16">
        <f>IFERROR(IF(WeightGoal="Increase",G271-H271,H271-G271),"")</f>
        <v>496.30887995848025</v>
      </c>
      <c r="J271" s="16">
        <f t="shared" si="19"/>
        <v>28433.880619238786</v>
      </c>
      <c r="K271" s="17">
        <f>IFERROR(IF(Standard,J271/CalsPerPound,J271/CalsPerPound/2.2),"")</f>
        <v>3.6927117687323099</v>
      </c>
      <c r="L271" s="18">
        <f>IFERROR(WeightToLoseGain-K271,"")</f>
        <v>16.307288231267691</v>
      </c>
      <c r="M271" s="19">
        <f ca="1">IFERROR(IF(B270&lt;&gt;"",L271/(WeightToLoseGain),""),"")</f>
        <v>0.81536441156338457</v>
      </c>
    </row>
    <row r="272" spans="2:13" ht="30" customHeight="1">
      <c r="B272" s="12">
        <f t="shared" ca="1" si="15"/>
        <v>43751</v>
      </c>
      <c r="C272" s="13" t="str">
        <f t="shared" si="18"/>
        <v/>
      </c>
      <c r="D272" s="13">
        <f t="shared" si="16"/>
        <v>255</v>
      </c>
      <c r="E272" s="14">
        <f t="shared" si="17"/>
        <v>58.981108748352938</v>
      </c>
      <c r="F272" s="15">
        <f>IFERROR(RunningBMR,"")</f>
        <v>1553.3911898524354</v>
      </c>
      <c r="G272" s="15">
        <f>IFERROR(IF(K271&gt;0,F271*ActivityFactor+IF(WeightGoal="Maintain",0,IF(WeightGoal="Decrease",-500,IF(WeightGoal="Increase",500))),""),"")</f>
        <v>2455.1343807611465</v>
      </c>
      <c r="H272" s="15">
        <f>IFERROR(F272*(ActivityFactor),"")</f>
        <v>2951.4432607196272</v>
      </c>
      <c r="I272" s="16">
        <f>IFERROR(IF(WeightGoal="Increase",G272-H272,H272-G272),"")</f>
        <v>496.3088799584807</v>
      </c>
      <c r="J272" s="16">
        <f t="shared" si="19"/>
        <v>27937.571739280305</v>
      </c>
      <c r="K272" s="17">
        <f>IFERROR(IF(Standard,J272/CalsPerPound,J272/CalsPerPound/2.2),"")</f>
        <v>3.6282560700364028</v>
      </c>
      <c r="L272" s="18">
        <f>IFERROR(WeightToLoseGain-K272,"")</f>
        <v>16.371743929963596</v>
      </c>
      <c r="M272" s="19">
        <f ca="1">IFERROR(IF(B271&lt;&gt;"",L272/(WeightToLoseGain),""),"")</f>
        <v>0.81858719649817979</v>
      </c>
    </row>
    <row r="273" spans="2:13" ht="30" customHeight="1">
      <c r="B273" s="12">
        <f t="shared" ca="1" si="15"/>
        <v>43752</v>
      </c>
      <c r="C273" s="13" t="str">
        <f t="shared" si="18"/>
        <v/>
      </c>
      <c r="D273" s="13">
        <f t="shared" si="16"/>
        <v>256</v>
      </c>
      <c r="E273" s="14">
        <f t="shared" si="17"/>
        <v>58.839306211221945</v>
      </c>
      <c r="F273" s="15">
        <f>IFERROR(RunningBMR,"")</f>
        <v>1551.4484950937408</v>
      </c>
      <c r="G273" s="15">
        <f>IFERROR(IF(K272&gt;0,F272*ActivityFactor+IF(WeightGoal="Maintain",0,IF(WeightGoal="Decrease",-500,IF(WeightGoal="Increase",500))),""),"")</f>
        <v>2451.4432607196272</v>
      </c>
      <c r="H273" s="15">
        <f>IFERROR(F273*(ActivityFactor),"")</f>
        <v>2947.7521406781075</v>
      </c>
      <c r="I273" s="16">
        <f>IFERROR(IF(WeightGoal="Increase",G273-H273,H273-G273),"")</f>
        <v>496.30887995848025</v>
      </c>
      <c r="J273" s="16">
        <f t="shared" si="19"/>
        <v>27441.262859321825</v>
      </c>
      <c r="K273" s="17">
        <f>IFERROR(IF(Standard,J273/CalsPerPound,J273/CalsPerPound/2.2),"")</f>
        <v>3.5638003713404967</v>
      </c>
      <c r="L273" s="18">
        <f>IFERROR(WeightToLoseGain-K273,"")</f>
        <v>16.436199628659502</v>
      </c>
      <c r="M273" s="19">
        <f ca="1">IFERROR(IF(B272&lt;&gt;"",L273/(WeightToLoseGain),""),"")</f>
        <v>0.82180998143297512</v>
      </c>
    </row>
    <row r="274" spans="2:13" ht="30" customHeight="1">
      <c r="B274" s="12">
        <f t="shared" ca="1" si="15"/>
        <v>43753</v>
      </c>
      <c r="C274" s="13" t="str">
        <f t="shared" si="18"/>
        <v/>
      </c>
      <c r="D274" s="13">
        <f t="shared" si="16"/>
        <v>257</v>
      </c>
      <c r="E274" s="14">
        <f t="shared" si="17"/>
        <v>58.697503674090953</v>
      </c>
      <c r="F274" s="15">
        <f>IFERROR(RunningBMR,"")</f>
        <v>1549.5058003350462</v>
      </c>
      <c r="G274" s="15">
        <f>IFERROR(IF(K273&gt;0,F273*ActivityFactor+IF(WeightGoal="Maintain",0,IF(WeightGoal="Decrease",-500,IF(WeightGoal="Increase",500))),""),"")</f>
        <v>2447.7521406781075</v>
      </c>
      <c r="H274" s="15">
        <f>IFERROR(F274*(ActivityFactor),"")</f>
        <v>2944.0610206365877</v>
      </c>
      <c r="I274" s="16">
        <f>IFERROR(IF(WeightGoal="Increase",G274-H274,H274-G274),"")</f>
        <v>496.30887995848025</v>
      </c>
      <c r="J274" s="16">
        <f t="shared" si="19"/>
        <v>26944.953979363345</v>
      </c>
      <c r="K274" s="17">
        <f>IFERROR(IF(Standard,J274/CalsPerPound,J274/CalsPerPound/2.2),"")</f>
        <v>3.49934467264459</v>
      </c>
      <c r="L274" s="18">
        <f>IFERROR(WeightToLoseGain-K274,"")</f>
        <v>16.50065532735541</v>
      </c>
      <c r="M274" s="19">
        <f ca="1">IFERROR(IF(B273&lt;&gt;"",L274/(WeightToLoseGain),""),"")</f>
        <v>0.82503276636777056</v>
      </c>
    </row>
    <row r="275" spans="2:13" ht="30" customHeight="1">
      <c r="B275" s="12">
        <f t="shared" ref="B275:B338" ca="1" si="20">IFERROR(IF(K274&gt;0,B274+1,""),"")</f>
        <v>43754</v>
      </c>
      <c r="C275" s="13" t="str">
        <f t="shared" si="18"/>
        <v/>
      </c>
      <c r="D275" s="13">
        <f t="shared" ref="D275:D338" si="21">IFERROR(IF(K274&gt;0,D274+1,""),"")</f>
        <v>258</v>
      </c>
      <c r="E275" s="14">
        <f t="shared" ref="E275:E338" si="22">IFERROR(IF($D275&lt;&gt;"",E274-(I274/CalsPerPound),""),"")</f>
        <v>58.555701136959961</v>
      </c>
      <c r="F275" s="15">
        <f>IFERROR(RunningBMR,"")</f>
        <v>1547.5631055763515</v>
      </c>
      <c r="G275" s="15">
        <f>IFERROR(IF(K274&gt;0,F274*ActivityFactor+IF(WeightGoal="Maintain",0,IF(WeightGoal="Decrease",-500,IF(WeightGoal="Increase",500))),""),"")</f>
        <v>2444.0610206365877</v>
      </c>
      <c r="H275" s="15">
        <f>IFERROR(F275*(ActivityFactor),"")</f>
        <v>2940.3699005950675</v>
      </c>
      <c r="I275" s="16">
        <f>IFERROR(IF(WeightGoal="Increase",G275-H275,H275-G275),"")</f>
        <v>496.30887995847979</v>
      </c>
      <c r="J275" s="16">
        <f t="shared" si="19"/>
        <v>26448.645099404865</v>
      </c>
      <c r="K275" s="17">
        <f>IFERROR(IF(Standard,J275/CalsPerPound,J275/CalsPerPound/2.2),"")</f>
        <v>3.4348889739486834</v>
      </c>
      <c r="L275" s="18">
        <f>IFERROR(WeightToLoseGain-K275,"")</f>
        <v>16.565111026051316</v>
      </c>
      <c r="M275" s="19">
        <f ca="1">IFERROR(IF(B274&lt;&gt;"",L275/(WeightToLoseGain),""),"")</f>
        <v>0.82825555130256578</v>
      </c>
    </row>
    <row r="276" spans="2:13" ht="30" customHeight="1">
      <c r="B276" s="12">
        <f t="shared" ca="1" si="20"/>
        <v>43755</v>
      </c>
      <c r="C276" s="13" t="str">
        <f t="shared" ref="C276:C339" si="23">IFERROR(IF(D276&lt;&gt;"",IF(MOD(D276,7)=1,(D275/7)+1,""),""),"")</f>
        <v/>
      </c>
      <c r="D276" s="13">
        <f t="shared" si="21"/>
        <v>259</v>
      </c>
      <c r="E276" s="14">
        <f t="shared" si="22"/>
        <v>58.413898599828968</v>
      </c>
      <c r="F276" s="15">
        <f>IFERROR(RunningBMR,"")</f>
        <v>1545.6204108176569</v>
      </c>
      <c r="G276" s="15">
        <f>IFERROR(IF(K275&gt;0,F275*ActivityFactor+IF(WeightGoal="Maintain",0,IF(WeightGoal="Decrease",-500,IF(WeightGoal="Increase",500))),""),"")</f>
        <v>2440.3699005950675</v>
      </c>
      <c r="H276" s="15">
        <f>IFERROR(F276*(ActivityFactor),"")</f>
        <v>2936.6787805535478</v>
      </c>
      <c r="I276" s="16">
        <f>IFERROR(IF(WeightGoal="Increase",G276-H276,H276-G276),"")</f>
        <v>496.30887995848025</v>
      </c>
      <c r="J276" s="16">
        <f t="shared" ref="J276:J339" si="24">IFERROR(J275-I276,"")</f>
        <v>25952.336219446384</v>
      </c>
      <c r="K276" s="17">
        <f>IFERROR(IF(Standard,J276/CalsPerPound,J276/CalsPerPound/2.2),"")</f>
        <v>3.3704332752527768</v>
      </c>
      <c r="L276" s="18">
        <f>IFERROR(WeightToLoseGain-K276,"")</f>
        <v>16.629566724747225</v>
      </c>
      <c r="M276" s="19">
        <f ca="1">IFERROR(IF(B275&lt;&gt;"",L276/(WeightToLoseGain),""),"")</f>
        <v>0.83147833623736123</v>
      </c>
    </row>
    <row r="277" spans="2:13" ht="30" customHeight="1">
      <c r="B277" s="12">
        <f t="shared" ca="1" si="20"/>
        <v>43756</v>
      </c>
      <c r="C277" s="13">
        <f t="shared" si="23"/>
        <v>38</v>
      </c>
      <c r="D277" s="13">
        <f t="shared" si="21"/>
        <v>260</v>
      </c>
      <c r="E277" s="14">
        <f t="shared" si="22"/>
        <v>58.272096062697976</v>
      </c>
      <c r="F277" s="15">
        <f>IFERROR(RunningBMR,"")</f>
        <v>1543.6777160589625</v>
      </c>
      <c r="G277" s="15">
        <f>IFERROR(IF(K276&gt;0,F276*ActivityFactor+IF(WeightGoal="Maintain",0,IF(WeightGoal="Decrease",-500,IF(WeightGoal="Increase",500))),""),"")</f>
        <v>2436.6787805535478</v>
      </c>
      <c r="H277" s="15">
        <f>IFERROR(F277*(ActivityFactor),"")</f>
        <v>2932.9876605120285</v>
      </c>
      <c r="I277" s="16">
        <f>IFERROR(IF(WeightGoal="Increase",G277-H277,H277-G277),"")</f>
        <v>496.3088799584807</v>
      </c>
      <c r="J277" s="16">
        <f t="shared" si="24"/>
        <v>25456.027339487904</v>
      </c>
      <c r="K277" s="17">
        <f>IFERROR(IF(Standard,J277/CalsPerPound,J277/CalsPerPound/2.2),"")</f>
        <v>3.3059775765568702</v>
      </c>
      <c r="L277" s="18">
        <f>IFERROR(WeightToLoseGain-K277,"")</f>
        <v>16.69402242344313</v>
      </c>
      <c r="M277" s="19">
        <f ca="1">IFERROR(IF(B276&lt;&gt;"",L277/(WeightToLoseGain),""),"")</f>
        <v>0.83470112117215645</v>
      </c>
    </row>
    <row r="278" spans="2:13" ht="30" customHeight="1">
      <c r="B278" s="12">
        <f t="shared" ca="1" si="20"/>
        <v>43757</v>
      </c>
      <c r="C278" s="13" t="str">
        <f t="shared" si="23"/>
        <v/>
      </c>
      <c r="D278" s="13">
        <f t="shared" si="21"/>
        <v>261</v>
      </c>
      <c r="E278" s="14">
        <f t="shared" si="22"/>
        <v>58.130293525566984</v>
      </c>
      <c r="F278" s="15">
        <f>IFERROR(RunningBMR,"")</f>
        <v>1541.7350213002678</v>
      </c>
      <c r="G278" s="15">
        <f>IFERROR(IF(K277&gt;0,F277*ActivityFactor+IF(WeightGoal="Maintain",0,IF(WeightGoal="Decrease",-500,IF(WeightGoal="Increase",500))),""),"")</f>
        <v>2432.9876605120285</v>
      </c>
      <c r="H278" s="15">
        <f>IFERROR(F278*(ActivityFactor),"")</f>
        <v>2929.2965404705087</v>
      </c>
      <c r="I278" s="16">
        <f>IFERROR(IF(WeightGoal="Increase",G278-H278,H278-G278),"")</f>
        <v>496.30887995848025</v>
      </c>
      <c r="J278" s="16">
        <f t="shared" si="24"/>
        <v>24959.718459529424</v>
      </c>
      <c r="K278" s="17">
        <f>IFERROR(IF(Standard,J278/CalsPerPound,J278/CalsPerPound/2.2),"")</f>
        <v>3.241521877860964</v>
      </c>
      <c r="L278" s="18">
        <f>IFERROR(WeightToLoseGain-K278,"")</f>
        <v>16.758478122139035</v>
      </c>
      <c r="M278" s="19">
        <f ca="1">IFERROR(IF(B277&lt;&gt;"",L278/(WeightToLoseGain),""),"")</f>
        <v>0.83792390610695178</v>
      </c>
    </row>
    <row r="279" spans="2:13" ht="30" customHeight="1">
      <c r="B279" s="12">
        <f t="shared" ca="1" si="20"/>
        <v>43758</v>
      </c>
      <c r="C279" s="13" t="str">
        <f t="shared" si="23"/>
        <v/>
      </c>
      <c r="D279" s="13">
        <f t="shared" si="21"/>
        <v>262</v>
      </c>
      <c r="E279" s="14">
        <f t="shared" si="22"/>
        <v>57.988490988435991</v>
      </c>
      <c r="F279" s="15">
        <f>IFERROR(RunningBMR,"")</f>
        <v>1539.7923265415732</v>
      </c>
      <c r="G279" s="15">
        <f>IFERROR(IF(K278&gt;0,F278*ActivityFactor+IF(WeightGoal="Maintain",0,IF(WeightGoal="Decrease",-500,IF(WeightGoal="Increase",500))),""),"")</f>
        <v>2429.2965404705087</v>
      </c>
      <c r="H279" s="15">
        <f>IFERROR(F279*(ActivityFactor),"")</f>
        <v>2925.605420428989</v>
      </c>
      <c r="I279" s="16">
        <f>IFERROR(IF(WeightGoal="Increase",G279-H279,H279-G279),"")</f>
        <v>496.30887995848025</v>
      </c>
      <c r="J279" s="16">
        <f t="shared" si="24"/>
        <v>24463.409579570944</v>
      </c>
      <c r="K279" s="17">
        <f>IFERROR(IF(Standard,J279/CalsPerPound,J279/CalsPerPound/2.2),"")</f>
        <v>3.1770661791650574</v>
      </c>
      <c r="L279" s="18">
        <f>IFERROR(WeightToLoseGain-K279,"")</f>
        <v>16.822933820834944</v>
      </c>
      <c r="M279" s="19">
        <f ca="1">IFERROR(IF(B278&lt;&gt;"",L279/(WeightToLoseGain),""),"")</f>
        <v>0.84114669104174722</v>
      </c>
    </row>
    <row r="280" spans="2:13" ht="30" customHeight="1">
      <c r="B280" s="12">
        <f t="shared" ca="1" si="20"/>
        <v>43759</v>
      </c>
      <c r="C280" s="13" t="str">
        <f t="shared" si="23"/>
        <v/>
      </c>
      <c r="D280" s="13">
        <f t="shared" si="21"/>
        <v>263</v>
      </c>
      <c r="E280" s="14">
        <f t="shared" si="22"/>
        <v>57.846688451304999</v>
      </c>
      <c r="F280" s="15">
        <f>IFERROR(RunningBMR,"")</f>
        <v>1537.8496317828785</v>
      </c>
      <c r="G280" s="15">
        <f>IFERROR(IF(K279&gt;0,F279*ActivityFactor+IF(WeightGoal="Maintain",0,IF(WeightGoal="Decrease",-500,IF(WeightGoal="Increase",500))),""),"")</f>
        <v>2425.605420428989</v>
      </c>
      <c r="H280" s="15">
        <f>IFERROR(F280*(ActivityFactor),"")</f>
        <v>2921.9143003874692</v>
      </c>
      <c r="I280" s="16">
        <f>IFERROR(IF(WeightGoal="Increase",G280-H280,H280-G280),"")</f>
        <v>496.30887995848025</v>
      </c>
      <c r="J280" s="16">
        <f t="shared" si="24"/>
        <v>23967.100699612463</v>
      </c>
      <c r="K280" s="17">
        <f>IFERROR(IF(Standard,J280/CalsPerPound,J280/CalsPerPound/2.2),"")</f>
        <v>3.1126104804691508</v>
      </c>
      <c r="L280" s="18">
        <f>IFERROR(WeightToLoseGain-K280,"")</f>
        <v>16.887389519530849</v>
      </c>
      <c r="M280" s="19">
        <f ca="1">IFERROR(IF(B279&lt;&gt;"",L280/(WeightToLoseGain),""),"")</f>
        <v>0.84436947597654244</v>
      </c>
    </row>
    <row r="281" spans="2:13" ht="30" customHeight="1">
      <c r="B281" s="12">
        <f t="shared" ca="1" si="20"/>
        <v>43760</v>
      </c>
      <c r="C281" s="13" t="str">
        <f t="shared" si="23"/>
        <v/>
      </c>
      <c r="D281" s="13">
        <f t="shared" si="21"/>
        <v>264</v>
      </c>
      <c r="E281" s="14">
        <f t="shared" si="22"/>
        <v>57.704885914174007</v>
      </c>
      <c r="F281" s="15">
        <f>IFERROR(RunningBMR,"")</f>
        <v>1535.9069370241839</v>
      </c>
      <c r="G281" s="15">
        <f>IFERROR(IF(K280&gt;0,F280*ActivityFactor+IF(WeightGoal="Maintain",0,IF(WeightGoal="Decrease",-500,IF(WeightGoal="Increase",500))),""),"")</f>
        <v>2421.9143003874692</v>
      </c>
      <c r="H281" s="15">
        <f>IFERROR(F281*(ActivityFactor),"")</f>
        <v>2918.2231803459495</v>
      </c>
      <c r="I281" s="16">
        <f>IFERROR(IF(WeightGoal="Increase",G281-H281,H281-G281),"")</f>
        <v>496.30887995848025</v>
      </c>
      <c r="J281" s="16">
        <f t="shared" si="24"/>
        <v>23470.791819653983</v>
      </c>
      <c r="K281" s="17">
        <f>IFERROR(IF(Standard,J281/CalsPerPound,J281/CalsPerPound/2.2),"")</f>
        <v>3.0481547817732442</v>
      </c>
      <c r="L281" s="18">
        <f>IFERROR(WeightToLoseGain-K281,"")</f>
        <v>16.951845218226754</v>
      </c>
      <c r="M281" s="19">
        <f ca="1">IFERROR(IF(B280&lt;&gt;"",L281/(WeightToLoseGain),""),"")</f>
        <v>0.84759226091133777</v>
      </c>
    </row>
    <row r="282" spans="2:13" ht="30" customHeight="1">
      <c r="B282" s="12">
        <f t="shared" ca="1" si="20"/>
        <v>43761</v>
      </c>
      <c r="C282" s="13" t="str">
        <f t="shared" si="23"/>
        <v/>
      </c>
      <c r="D282" s="13">
        <f t="shared" si="21"/>
        <v>265</v>
      </c>
      <c r="E282" s="14">
        <f t="shared" si="22"/>
        <v>57.563083377043014</v>
      </c>
      <c r="F282" s="15">
        <f>IFERROR(RunningBMR,"")</f>
        <v>1533.9642422654895</v>
      </c>
      <c r="G282" s="15">
        <f>IFERROR(IF(K281&gt;0,F281*ActivityFactor+IF(WeightGoal="Maintain",0,IF(WeightGoal="Decrease",-500,IF(WeightGoal="Increase",500))),""),"")</f>
        <v>2418.2231803459495</v>
      </c>
      <c r="H282" s="15">
        <f>IFERROR(F282*(ActivityFactor),"")</f>
        <v>2914.5320603044297</v>
      </c>
      <c r="I282" s="16">
        <f>IFERROR(IF(WeightGoal="Increase",G282-H282,H282-G282),"")</f>
        <v>496.30887995848025</v>
      </c>
      <c r="J282" s="16">
        <f t="shared" si="24"/>
        <v>22974.482939695503</v>
      </c>
      <c r="K282" s="17">
        <f>IFERROR(IF(Standard,J282/CalsPerPound,J282/CalsPerPound/2.2),"")</f>
        <v>2.983699083077338</v>
      </c>
      <c r="L282" s="18">
        <f>IFERROR(WeightToLoseGain-K282,"")</f>
        <v>17.016300916922663</v>
      </c>
      <c r="M282" s="19">
        <f ca="1">IFERROR(IF(B281&lt;&gt;"",L282/(WeightToLoseGain),""),"")</f>
        <v>0.85081504584613321</v>
      </c>
    </row>
    <row r="283" spans="2:13" ht="30" customHeight="1">
      <c r="B283" s="12">
        <f t="shared" ca="1" si="20"/>
        <v>43762</v>
      </c>
      <c r="C283" s="13" t="str">
        <f t="shared" si="23"/>
        <v/>
      </c>
      <c r="D283" s="13">
        <f t="shared" si="21"/>
        <v>266</v>
      </c>
      <c r="E283" s="14">
        <f t="shared" si="22"/>
        <v>57.421280839912022</v>
      </c>
      <c r="F283" s="15">
        <f>IFERROR(RunningBMR,"")</f>
        <v>1532.0215475067948</v>
      </c>
      <c r="G283" s="15">
        <f>IFERROR(IF(K282&gt;0,F282*ActivityFactor+IF(WeightGoal="Maintain",0,IF(WeightGoal="Decrease",-500,IF(WeightGoal="Increase",500))),""),"")</f>
        <v>2414.5320603044297</v>
      </c>
      <c r="H283" s="15">
        <f>IFERROR(F283*(ActivityFactor),"")</f>
        <v>2910.84094026291</v>
      </c>
      <c r="I283" s="16">
        <f>IFERROR(IF(WeightGoal="Increase",G283-H283,H283-G283),"")</f>
        <v>496.30887995848025</v>
      </c>
      <c r="J283" s="16">
        <f t="shared" si="24"/>
        <v>22478.174059737023</v>
      </c>
      <c r="K283" s="17">
        <f>IFERROR(IF(Standard,J283/CalsPerPound,J283/CalsPerPound/2.2),"")</f>
        <v>2.9192433843814309</v>
      </c>
      <c r="L283" s="18">
        <f>IFERROR(WeightToLoseGain-K283,"")</f>
        <v>17.080756615618569</v>
      </c>
      <c r="M283" s="19">
        <f ca="1">IFERROR(IF(B282&lt;&gt;"",L283/(WeightToLoseGain),""),"")</f>
        <v>0.85403783078092843</v>
      </c>
    </row>
    <row r="284" spans="2:13" ht="30" customHeight="1">
      <c r="B284" s="12">
        <f t="shared" ca="1" si="20"/>
        <v>43763</v>
      </c>
      <c r="C284" s="13">
        <f t="shared" si="23"/>
        <v>39</v>
      </c>
      <c r="D284" s="13">
        <f t="shared" si="21"/>
        <v>267</v>
      </c>
      <c r="E284" s="14">
        <f t="shared" si="22"/>
        <v>57.27947830278103</v>
      </c>
      <c r="F284" s="15">
        <f>IFERROR(RunningBMR,"")</f>
        <v>1530.0788527481002</v>
      </c>
      <c r="G284" s="15">
        <f>IFERROR(IF(K283&gt;0,F283*ActivityFactor+IF(WeightGoal="Maintain",0,IF(WeightGoal="Decrease",-500,IF(WeightGoal="Increase",500))),""),"")</f>
        <v>2410.84094026291</v>
      </c>
      <c r="H284" s="15">
        <f>IFERROR(F284*(ActivityFactor),"")</f>
        <v>2907.1498202213902</v>
      </c>
      <c r="I284" s="16">
        <f>IFERROR(IF(WeightGoal="Increase",G284-H284,H284-G284),"")</f>
        <v>496.30887995848025</v>
      </c>
      <c r="J284" s="16">
        <f t="shared" si="24"/>
        <v>21981.865179778542</v>
      </c>
      <c r="K284" s="17">
        <f>IFERROR(IF(Standard,J284/CalsPerPound,J284/CalsPerPound/2.2),"")</f>
        <v>2.8547876856855248</v>
      </c>
      <c r="L284" s="18">
        <f>IFERROR(WeightToLoseGain-K284,"")</f>
        <v>17.145212314314474</v>
      </c>
      <c r="M284" s="19">
        <f ca="1">IFERROR(IF(B283&lt;&gt;"",L284/(WeightToLoseGain),""),"")</f>
        <v>0.85726061571572365</v>
      </c>
    </row>
    <row r="285" spans="2:13" ht="30" customHeight="1">
      <c r="B285" s="12">
        <f t="shared" ca="1" si="20"/>
        <v>43764</v>
      </c>
      <c r="C285" s="13" t="str">
        <f t="shared" si="23"/>
        <v/>
      </c>
      <c r="D285" s="13">
        <f t="shared" si="21"/>
        <v>268</v>
      </c>
      <c r="E285" s="14">
        <f t="shared" si="22"/>
        <v>57.137675765650037</v>
      </c>
      <c r="F285" s="15">
        <f>IFERROR(RunningBMR,"")</f>
        <v>1528.1361579894058</v>
      </c>
      <c r="G285" s="15">
        <f>IFERROR(IF(K284&gt;0,F284*ActivityFactor+IF(WeightGoal="Maintain",0,IF(WeightGoal="Decrease",-500,IF(WeightGoal="Increase",500))),""),"")</f>
        <v>2407.1498202213902</v>
      </c>
      <c r="H285" s="15">
        <f>IFERROR(F285*(ActivityFactor),"")</f>
        <v>2903.4587001798709</v>
      </c>
      <c r="I285" s="16">
        <f>IFERROR(IF(WeightGoal="Increase",G285-H285,H285-G285),"")</f>
        <v>496.3088799584807</v>
      </c>
      <c r="J285" s="16">
        <f t="shared" si="24"/>
        <v>21485.556299820062</v>
      </c>
      <c r="K285" s="17">
        <f>IFERROR(IF(Standard,J285/CalsPerPound,J285/CalsPerPound/2.2),"")</f>
        <v>2.7903319869896182</v>
      </c>
      <c r="L285" s="18">
        <f>IFERROR(WeightToLoseGain-K285,"")</f>
        <v>17.209668013010383</v>
      </c>
      <c r="M285" s="19">
        <f ca="1">IFERROR(IF(B284&lt;&gt;"",L285/(WeightToLoseGain),""),"")</f>
        <v>0.86048340065051909</v>
      </c>
    </row>
    <row r="286" spans="2:13" ht="30" customHeight="1">
      <c r="B286" s="12">
        <f t="shared" ca="1" si="20"/>
        <v>43765</v>
      </c>
      <c r="C286" s="13" t="str">
        <f t="shared" si="23"/>
        <v/>
      </c>
      <c r="D286" s="13">
        <f t="shared" si="21"/>
        <v>269</v>
      </c>
      <c r="E286" s="14">
        <f t="shared" si="22"/>
        <v>56.995873228519045</v>
      </c>
      <c r="F286" s="15">
        <f>IFERROR(RunningBMR,"")</f>
        <v>1526.1934632307109</v>
      </c>
      <c r="G286" s="15">
        <f>IFERROR(IF(K285&gt;0,F285*ActivityFactor+IF(WeightGoal="Maintain",0,IF(WeightGoal="Decrease",-500,IF(WeightGoal="Increase",500))),""),"")</f>
        <v>2403.4587001798709</v>
      </c>
      <c r="H286" s="15">
        <f>IFERROR(F286*(ActivityFactor),"")</f>
        <v>2899.7675801383507</v>
      </c>
      <c r="I286" s="16">
        <f>IFERROR(IF(WeightGoal="Increase",G286-H286,H286-G286),"")</f>
        <v>496.30887995847979</v>
      </c>
      <c r="J286" s="16">
        <f t="shared" si="24"/>
        <v>20989.247419861582</v>
      </c>
      <c r="K286" s="17">
        <f>IFERROR(IF(Standard,J286/CalsPerPound,J286/CalsPerPound/2.2),"")</f>
        <v>2.7258762882937115</v>
      </c>
      <c r="L286" s="18">
        <f>IFERROR(WeightToLoseGain-K286,"")</f>
        <v>17.274123711706288</v>
      </c>
      <c r="M286" s="19">
        <f ca="1">IFERROR(IF(B285&lt;&gt;"",L286/(WeightToLoseGain),""),"")</f>
        <v>0.86370618558531442</v>
      </c>
    </row>
    <row r="287" spans="2:13" ht="30" customHeight="1">
      <c r="B287" s="12">
        <f t="shared" ca="1" si="20"/>
        <v>43766</v>
      </c>
      <c r="C287" s="13" t="str">
        <f t="shared" si="23"/>
        <v/>
      </c>
      <c r="D287" s="13">
        <f t="shared" si="21"/>
        <v>270</v>
      </c>
      <c r="E287" s="14">
        <f t="shared" si="22"/>
        <v>56.854070691388053</v>
      </c>
      <c r="F287" s="15">
        <f>IFERROR(RunningBMR,"")</f>
        <v>1524.2507684720165</v>
      </c>
      <c r="G287" s="15">
        <f>IFERROR(IF(K286&gt;0,F286*ActivityFactor+IF(WeightGoal="Maintain",0,IF(WeightGoal="Decrease",-500,IF(WeightGoal="Increase",500))),""),"")</f>
        <v>2399.7675801383507</v>
      </c>
      <c r="H287" s="15">
        <f>IFERROR(F287*(ActivityFactor),"")</f>
        <v>2896.0764600968314</v>
      </c>
      <c r="I287" s="16">
        <f>IFERROR(IF(WeightGoal="Increase",G287-H287,H287-G287),"")</f>
        <v>496.3088799584807</v>
      </c>
      <c r="J287" s="16">
        <f t="shared" si="24"/>
        <v>20492.938539903102</v>
      </c>
      <c r="K287" s="17">
        <f>IFERROR(IF(Standard,J287/CalsPerPound,J287/CalsPerPound/2.2),"")</f>
        <v>2.6614205895978049</v>
      </c>
      <c r="L287" s="18">
        <f>IFERROR(WeightToLoseGain-K287,"")</f>
        <v>17.338579410402197</v>
      </c>
      <c r="M287" s="19">
        <f ca="1">IFERROR(IF(B286&lt;&gt;"",L287/(WeightToLoseGain),""),"")</f>
        <v>0.86692897052010987</v>
      </c>
    </row>
    <row r="288" spans="2:13" ht="30" customHeight="1">
      <c r="B288" s="12">
        <f t="shared" ca="1" si="20"/>
        <v>43767</v>
      </c>
      <c r="C288" s="13" t="str">
        <f t="shared" si="23"/>
        <v/>
      </c>
      <c r="D288" s="13">
        <f t="shared" si="21"/>
        <v>271</v>
      </c>
      <c r="E288" s="14">
        <f t="shared" si="22"/>
        <v>56.71226815425706</v>
      </c>
      <c r="F288" s="15">
        <f>IFERROR(RunningBMR,"")</f>
        <v>1522.3080737133218</v>
      </c>
      <c r="G288" s="15">
        <f>IFERROR(IF(K287&gt;0,F287*ActivityFactor+IF(WeightGoal="Maintain",0,IF(WeightGoal="Decrease",-500,IF(WeightGoal="Increase",500))),""),"")</f>
        <v>2396.0764600968314</v>
      </c>
      <c r="H288" s="15">
        <f>IFERROR(F288*(ActivityFactor),"")</f>
        <v>2892.3853400553112</v>
      </c>
      <c r="I288" s="16">
        <f>IFERROR(IF(WeightGoal="Increase",G288-H288,H288-G288),"")</f>
        <v>496.30887995847979</v>
      </c>
      <c r="J288" s="16">
        <f t="shared" si="24"/>
        <v>19996.629659944621</v>
      </c>
      <c r="K288" s="17">
        <f>IFERROR(IF(Standard,J288/CalsPerPound,J288/CalsPerPound/2.2),"")</f>
        <v>2.5969648909018987</v>
      </c>
      <c r="L288" s="18">
        <f>IFERROR(WeightToLoseGain-K288,"")</f>
        <v>17.403035109098102</v>
      </c>
      <c r="M288" s="19">
        <f ca="1">IFERROR(IF(B287&lt;&gt;"",L288/(WeightToLoseGain),""),"")</f>
        <v>0.87015175545490508</v>
      </c>
    </row>
    <row r="289" spans="2:13" ht="30" customHeight="1">
      <c r="B289" s="12">
        <f t="shared" ca="1" si="20"/>
        <v>43768</v>
      </c>
      <c r="C289" s="13" t="str">
        <f t="shared" si="23"/>
        <v/>
      </c>
      <c r="D289" s="13">
        <f t="shared" si="21"/>
        <v>272</v>
      </c>
      <c r="E289" s="14">
        <f t="shared" si="22"/>
        <v>56.570465617126068</v>
      </c>
      <c r="F289" s="15">
        <f>IFERROR(RunningBMR,"")</f>
        <v>1520.3653789546272</v>
      </c>
      <c r="G289" s="15">
        <f>IFERROR(IF(K288&gt;0,F288*ActivityFactor+IF(WeightGoal="Maintain",0,IF(WeightGoal="Decrease",-500,IF(WeightGoal="Increase",500))),""),"")</f>
        <v>2392.3853400553112</v>
      </c>
      <c r="H289" s="15">
        <f>IFERROR(F289*(ActivityFactor),"")</f>
        <v>2888.6942200137914</v>
      </c>
      <c r="I289" s="16">
        <f>IFERROR(IF(WeightGoal="Increase",G289-H289,H289-G289),"")</f>
        <v>496.30887995848025</v>
      </c>
      <c r="J289" s="16">
        <f t="shared" si="24"/>
        <v>19500.320779986141</v>
      </c>
      <c r="K289" s="17">
        <f>IFERROR(IF(Standard,J289/CalsPerPound,J289/CalsPerPound/2.2),"")</f>
        <v>2.5325091922059921</v>
      </c>
      <c r="L289" s="18">
        <f>IFERROR(WeightToLoseGain-K289,"")</f>
        <v>17.467490807794007</v>
      </c>
      <c r="M289" s="19">
        <f ca="1">IFERROR(IF(B288&lt;&gt;"",L289/(WeightToLoseGain),""),"")</f>
        <v>0.87337454038970042</v>
      </c>
    </row>
    <row r="290" spans="2:13" ht="30" customHeight="1">
      <c r="B290" s="12">
        <f t="shared" ca="1" si="20"/>
        <v>43769</v>
      </c>
      <c r="C290" s="13" t="str">
        <f t="shared" si="23"/>
        <v/>
      </c>
      <c r="D290" s="13">
        <f t="shared" si="21"/>
        <v>273</v>
      </c>
      <c r="E290" s="14">
        <f t="shared" si="22"/>
        <v>56.428663079995076</v>
      </c>
      <c r="F290" s="15">
        <f>IFERROR(RunningBMR,"")</f>
        <v>1518.4226841959328</v>
      </c>
      <c r="G290" s="15">
        <f>IFERROR(IF(K289&gt;0,F289*ActivityFactor+IF(WeightGoal="Maintain",0,IF(WeightGoal="Decrease",-500,IF(WeightGoal="Increase",500))),""),"")</f>
        <v>2388.6942200137914</v>
      </c>
      <c r="H290" s="15">
        <f>IFERROR(F290*(ActivityFactor),"")</f>
        <v>2885.0030999722721</v>
      </c>
      <c r="I290" s="16">
        <f>IFERROR(IF(WeightGoal="Increase",G290-H290,H290-G290),"")</f>
        <v>496.3088799584807</v>
      </c>
      <c r="J290" s="16">
        <f t="shared" si="24"/>
        <v>19004.011900027661</v>
      </c>
      <c r="K290" s="17">
        <f>IFERROR(IF(Standard,J290/CalsPerPound,J290/CalsPerPound/2.2),"")</f>
        <v>2.4680534935100855</v>
      </c>
      <c r="L290" s="18">
        <f>IFERROR(WeightToLoseGain-K290,"")</f>
        <v>17.531946506489916</v>
      </c>
      <c r="M290" s="19">
        <f ca="1">IFERROR(IF(B289&lt;&gt;"",L290/(WeightToLoseGain),""),"")</f>
        <v>0.87659732532449586</v>
      </c>
    </row>
    <row r="291" spans="2:13" ht="30" customHeight="1">
      <c r="B291" s="12">
        <f t="shared" ca="1" si="20"/>
        <v>43770</v>
      </c>
      <c r="C291" s="13">
        <f t="shared" si="23"/>
        <v>40</v>
      </c>
      <c r="D291" s="13">
        <f t="shared" si="21"/>
        <v>274</v>
      </c>
      <c r="E291" s="14">
        <f t="shared" si="22"/>
        <v>56.286860542864083</v>
      </c>
      <c r="F291" s="15">
        <f>IFERROR(RunningBMR,"")</f>
        <v>1516.4799894372379</v>
      </c>
      <c r="G291" s="15">
        <f>IFERROR(IF(K290&gt;0,F290*ActivityFactor+IF(WeightGoal="Maintain",0,IF(WeightGoal="Decrease",-500,IF(WeightGoal="Increase",500))),""),"")</f>
        <v>2385.0030999722721</v>
      </c>
      <c r="H291" s="15">
        <f>IFERROR(F291*(ActivityFactor),"")</f>
        <v>2881.3119799307519</v>
      </c>
      <c r="I291" s="16">
        <f>IFERROR(IF(WeightGoal="Increase",G291-H291,H291-G291),"")</f>
        <v>496.30887995847979</v>
      </c>
      <c r="J291" s="16">
        <f t="shared" si="24"/>
        <v>18507.703020069181</v>
      </c>
      <c r="K291" s="17">
        <f>IFERROR(IF(Standard,J291/CalsPerPound,J291/CalsPerPound/2.2),"")</f>
        <v>2.4035977948141789</v>
      </c>
      <c r="L291" s="18">
        <f>IFERROR(WeightToLoseGain-K291,"")</f>
        <v>17.596402205185822</v>
      </c>
      <c r="M291" s="19">
        <f ca="1">IFERROR(IF(B290&lt;&gt;"",L291/(WeightToLoseGain),""),"")</f>
        <v>0.87982011025929108</v>
      </c>
    </row>
    <row r="292" spans="2:13" ht="30" customHeight="1">
      <c r="B292" s="12">
        <f t="shared" ca="1" si="20"/>
        <v>43771</v>
      </c>
      <c r="C292" s="13" t="str">
        <f t="shared" si="23"/>
        <v/>
      </c>
      <c r="D292" s="13">
        <f t="shared" si="21"/>
        <v>275</v>
      </c>
      <c r="E292" s="14">
        <f t="shared" si="22"/>
        <v>56.145058005733091</v>
      </c>
      <c r="F292" s="15">
        <f>IFERROR(RunningBMR,"")</f>
        <v>1514.5372946785435</v>
      </c>
      <c r="G292" s="15">
        <f>IFERROR(IF(K291&gt;0,F291*ActivityFactor+IF(WeightGoal="Maintain",0,IF(WeightGoal="Decrease",-500,IF(WeightGoal="Increase",500))),""),"")</f>
        <v>2381.3119799307519</v>
      </c>
      <c r="H292" s="15">
        <f>IFERROR(F292*(ActivityFactor),"")</f>
        <v>2877.6208598892326</v>
      </c>
      <c r="I292" s="16">
        <f>IFERROR(IF(WeightGoal="Increase",G292-H292,H292-G292),"")</f>
        <v>496.3088799584807</v>
      </c>
      <c r="J292" s="16">
        <f t="shared" si="24"/>
        <v>18011.3941401107</v>
      </c>
      <c r="K292" s="17">
        <f>IFERROR(IF(Standard,J292/CalsPerPound,J292/CalsPerPound/2.2),"")</f>
        <v>2.3391420961182727</v>
      </c>
      <c r="L292" s="18">
        <f>IFERROR(WeightToLoseGain-K292,"")</f>
        <v>17.660857903881727</v>
      </c>
      <c r="M292" s="19">
        <f ca="1">IFERROR(IF(B291&lt;&gt;"",L292/(WeightToLoseGain),""),"")</f>
        <v>0.8830428951940863</v>
      </c>
    </row>
    <row r="293" spans="2:13" ht="30" customHeight="1">
      <c r="B293" s="12">
        <f t="shared" ca="1" si="20"/>
        <v>43772</v>
      </c>
      <c r="C293" s="13" t="str">
        <f t="shared" si="23"/>
        <v/>
      </c>
      <c r="D293" s="13">
        <f t="shared" si="21"/>
        <v>276</v>
      </c>
      <c r="E293" s="14">
        <f t="shared" si="22"/>
        <v>56.003255468602099</v>
      </c>
      <c r="F293" s="15">
        <f>IFERROR(RunningBMR,"")</f>
        <v>1512.5945999198489</v>
      </c>
      <c r="G293" s="15">
        <f>IFERROR(IF(K292&gt;0,F292*ActivityFactor+IF(WeightGoal="Maintain",0,IF(WeightGoal="Decrease",-500,IF(WeightGoal="Increase",500))),""),"")</f>
        <v>2377.6208598892326</v>
      </c>
      <c r="H293" s="15">
        <f>IFERROR(F293*(ActivityFactor),"")</f>
        <v>2873.9297398477129</v>
      </c>
      <c r="I293" s="16">
        <f>IFERROR(IF(WeightGoal="Increase",G293-H293,H293-G293),"")</f>
        <v>496.30887995848025</v>
      </c>
      <c r="J293" s="16">
        <f t="shared" si="24"/>
        <v>17515.08526015222</v>
      </c>
      <c r="K293" s="17">
        <f>IFERROR(IF(Standard,J293/CalsPerPound,J293/CalsPerPound/2.2),"")</f>
        <v>2.2746863974223661</v>
      </c>
      <c r="L293" s="18">
        <f>IFERROR(WeightToLoseGain-K293,"")</f>
        <v>17.725313602577636</v>
      </c>
      <c r="M293" s="19">
        <f ca="1">IFERROR(IF(B292&lt;&gt;"",L293/(WeightToLoseGain),""),"")</f>
        <v>0.88626568012888174</v>
      </c>
    </row>
    <row r="294" spans="2:13" ht="30" customHeight="1">
      <c r="B294" s="12">
        <f t="shared" ca="1" si="20"/>
        <v>43773</v>
      </c>
      <c r="C294" s="13" t="str">
        <f t="shared" si="23"/>
        <v/>
      </c>
      <c r="D294" s="13">
        <f t="shared" si="21"/>
        <v>277</v>
      </c>
      <c r="E294" s="14">
        <f t="shared" si="22"/>
        <v>55.861452931471106</v>
      </c>
      <c r="F294" s="15">
        <f>IFERROR(RunningBMR,"")</f>
        <v>1510.6519051611542</v>
      </c>
      <c r="G294" s="15">
        <f>IFERROR(IF(K293&gt;0,F293*ActivityFactor+IF(WeightGoal="Maintain",0,IF(WeightGoal="Decrease",-500,IF(WeightGoal="Increase",500))),""),"")</f>
        <v>2373.9297398477129</v>
      </c>
      <c r="H294" s="15">
        <f>IFERROR(F294*(ActivityFactor),"")</f>
        <v>2870.2386198061927</v>
      </c>
      <c r="I294" s="16">
        <f>IFERROR(IF(WeightGoal="Increase",G294-H294,H294-G294),"")</f>
        <v>496.30887995847979</v>
      </c>
      <c r="J294" s="16">
        <f t="shared" si="24"/>
        <v>17018.77638019374</v>
      </c>
      <c r="K294" s="17">
        <f>IFERROR(IF(Standard,J294/CalsPerPound,J294/CalsPerPound/2.2),"")</f>
        <v>2.2102306987264595</v>
      </c>
      <c r="L294" s="18">
        <f>IFERROR(WeightToLoseGain-K294,"")</f>
        <v>17.789769301273541</v>
      </c>
      <c r="M294" s="19">
        <f ca="1">IFERROR(IF(B293&lt;&gt;"",L294/(WeightToLoseGain),""),"")</f>
        <v>0.88948846506367707</v>
      </c>
    </row>
    <row r="295" spans="2:13" ht="30" customHeight="1">
      <c r="B295" s="12">
        <f t="shared" ca="1" si="20"/>
        <v>43774</v>
      </c>
      <c r="C295" s="13" t="str">
        <f t="shared" si="23"/>
        <v/>
      </c>
      <c r="D295" s="13">
        <f t="shared" si="21"/>
        <v>278</v>
      </c>
      <c r="E295" s="14">
        <f t="shared" si="22"/>
        <v>55.719650394340114</v>
      </c>
      <c r="F295" s="15">
        <f>IFERROR(RunningBMR,"")</f>
        <v>1508.7092104024598</v>
      </c>
      <c r="G295" s="15">
        <f>IFERROR(IF(K294&gt;0,F294*ActivityFactor+IF(WeightGoal="Maintain",0,IF(WeightGoal="Decrease",-500,IF(WeightGoal="Increase",500))),""),"")</f>
        <v>2370.2386198061927</v>
      </c>
      <c r="H295" s="15">
        <f>IFERROR(F295*(ActivityFactor),"")</f>
        <v>2866.5474997646734</v>
      </c>
      <c r="I295" s="16">
        <f>IFERROR(IF(WeightGoal="Increase",G295-H295,H295-G295),"")</f>
        <v>496.3088799584807</v>
      </c>
      <c r="J295" s="16">
        <f t="shared" si="24"/>
        <v>16522.46750023526</v>
      </c>
      <c r="K295" s="17">
        <f>IFERROR(IF(Standard,J295/CalsPerPound,J295/CalsPerPound/2.2),"")</f>
        <v>2.1457750000305529</v>
      </c>
      <c r="L295" s="18">
        <f>IFERROR(WeightToLoseGain-K295,"")</f>
        <v>17.854224999969446</v>
      </c>
      <c r="M295" s="19">
        <f ca="1">IFERROR(IF(B294&lt;&gt;"",L295/(WeightToLoseGain),""),"")</f>
        <v>0.89271124999847229</v>
      </c>
    </row>
    <row r="296" spans="2:13" ht="30" customHeight="1">
      <c r="B296" s="12">
        <f t="shared" ca="1" si="20"/>
        <v>43775</v>
      </c>
      <c r="C296" s="13" t="str">
        <f t="shared" si="23"/>
        <v/>
      </c>
      <c r="D296" s="13">
        <f t="shared" si="21"/>
        <v>279</v>
      </c>
      <c r="E296" s="14">
        <f t="shared" si="22"/>
        <v>55.577847857209122</v>
      </c>
      <c r="F296" s="15">
        <f>IFERROR(RunningBMR,"")</f>
        <v>1506.7665156437649</v>
      </c>
      <c r="G296" s="15">
        <f>IFERROR(IF(K295&gt;0,F295*ActivityFactor+IF(WeightGoal="Maintain",0,IF(WeightGoal="Decrease",-500,IF(WeightGoal="Increase",500))),""),"")</f>
        <v>2366.5474997646734</v>
      </c>
      <c r="H296" s="15">
        <f>IFERROR(F296*(ActivityFactor),"")</f>
        <v>2862.8563797231532</v>
      </c>
      <c r="I296" s="16">
        <f>IFERROR(IF(WeightGoal="Increase",G296-H296,H296-G296),"")</f>
        <v>496.30887995847979</v>
      </c>
      <c r="J296" s="16">
        <f t="shared" si="24"/>
        <v>16026.158620276779</v>
      </c>
      <c r="K296" s="17">
        <f>IFERROR(IF(Standard,J296/CalsPerPound,J296/CalsPerPound/2.2),"")</f>
        <v>2.0813193013346467</v>
      </c>
      <c r="L296" s="18">
        <f>IFERROR(WeightToLoseGain-K296,"")</f>
        <v>17.918680698665355</v>
      </c>
      <c r="M296" s="19">
        <f ca="1">IFERROR(IF(B295&lt;&gt;"",L296/(WeightToLoseGain),""),"")</f>
        <v>0.89593403493326773</v>
      </c>
    </row>
    <row r="297" spans="2:13" ht="30" customHeight="1">
      <c r="B297" s="12">
        <f t="shared" ca="1" si="20"/>
        <v>43776</v>
      </c>
      <c r="C297" s="13" t="str">
        <f t="shared" si="23"/>
        <v/>
      </c>
      <c r="D297" s="13">
        <f t="shared" si="21"/>
        <v>280</v>
      </c>
      <c r="E297" s="14">
        <f t="shared" si="22"/>
        <v>55.436045320078129</v>
      </c>
      <c r="F297" s="15">
        <f>IFERROR(RunningBMR,"")</f>
        <v>1504.8238208850705</v>
      </c>
      <c r="G297" s="15">
        <f>IFERROR(IF(K296&gt;0,F296*ActivityFactor+IF(WeightGoal="Maintain",0,IF(WeightGoal="Decrease",-500,IF(WeightGoal="Increase",500))),""),"")</f>
        <v>2362.8563797231532</v>
      </c>
      <c r="H297" s="15">
        <f>IFERROR(F297*(ActivityFactor),"")</f>
        <v>2859.1652596816339</v>
      </c>
      <c r="I297" s="16">
        <f>IFERROR(IF(WeightGoal="Increase",G297-H297,H297-G297),"")</f>
        <v>496.3088799584807</v>
      </c>
      <c r="J297" s="16">
        <f t="shared" si="24"/>
        <v>15529.849740318299</v>
      </c>
      <c r="K297" s="17">
        <f>IFERROR(IF(Standard,J297/CalsPerPound,J297/CalsPerPound/2.2),"")</f>
        <v>2.0168636026387396</v>
      </c>
      <c r="L297" s="18">
        <f>IFERROR(WeightToLoseGain-K297,"")</f>
        <v>17.98313639736126</v>
      </c>
      <c r="M297" s="19">
        <f ca="1">IFERROR(IF(B296&lt;&gt;"",L297/(WeightToLoseGain),""),"")</f>
        <v>0.89915681986806306</v>
      </c>
    </row>
    <row r="298" spans="2:13" ht="30" customHeight="1">
      <c r="B298" s="12">
        <f t="shared" ca="1" si="20"/>
        <v>43777</v>
      </c>
      <c r="C298" s="13">
        <f t="shared" si="23"/>
        <v>41</v>
      </c>
      <c r="D298" s="13">
        <f t="shared" si="21"/>
        <v>281</v>
      </c>
      <c r="E298" s="14">
        <f t="shared" si="22"/>
        <v>55.294242782947137</v>
      </c>
      <c r="F298" s="15">
        <f>IFERROR(RunningBMR,"")</f>
        <v>1502.8811261263759</v>
      </c>
      <c r="G298" s="15">
        <f>IFERROR(IF(K297&gt;0,F297*ActivityFactor+IF(WeightGoal="Maintain",0,IF(WeightGoal="Decrease",-500,IF(WeightGoal="Increase",500))),""),"")</f>
        <v>2359.1652596816339</v>
      </c>
      <c r="H298" s="15">
        <f>IFERROR(F298*(ActivityFactor),"")</f>
        <v>2855.4741396401141</v>
      </c>
      <c r="I298" s="16">
        <f>IFERROR(IF(WeightGoal="Increase",G298-H298,H298-G298),"")</f>
        <v>496.30887995848025</v>
      </c>
      <c r="J298" s="16">
        <f t="shared" si="24"/>
        <v>15033.540860359819</v>
      </c>
      <c r="K298" s="17">
        <f>IFERROR(IF(Standard,J298/CalsPerPound,J298/CalsPerPound/2.2),"")</f>
        <v>1.9524079039428335</v>
      </c>
      <c r="L298" s="18">
        <f>IFERROR(WeightToLoseGain-K298,"")</f>
        <v>18.047592096057166</v>
      </c>
      <c r="M298" s="19">
        <f ca="1">IFERROR(IF(B297&lt;&gt;"",L298/(WeightToLoseGain),""),"")</f>
        <v>0.90237960480285828</v>
      </c>
    </row>
    <row r="299" spans="2:13" ht="30" customHeight="1">
      <c r="B299" s="12">
        <f t="shared" ca="1" si="20"/>
        <v>43778</v>
      </c>
      <c r="C299" s="13" t="str">
        <f t="shared" si="23"/>
        <v/>
      </c>
      <c r="D299" s="13">
        <f t="shared" si="21"/>
        <v>282</v>
      </c>
      <c r="E299" s="14">
        <f t="shared" si="22"/>
        <v>55.152440245816145</v>
      </c>
      <c r="F299" s="15">
        <f>IFERROR(RunningBMR,"")</f>
        <v>1500.9384313676812</v>
      </c>
      <c r="G299" s="15">
        <f>IFERROR(IF(K298&gt;0,F298*ActivityFactor+IF(WeightGoal="Maintain",0,IF(WeightGoal="Decrease",-500,IF(WeightGoal="Increase",500))),""),"")</f>
        <v>2355.4741396401141</v>
      </c>
      <c r="H299" s="15">
        <f>IFERROR(F299*(ActivityFactor),"")</f>
        <v>2851.7830195985944</v>
      </c>
      <c r="I299" s="16">
        <f>IFERROR(IF(WeightGoal="Increase",G299-H299,H299-G299),"")</f>
        <v>496.30887995848025</v>
      </c>
      <c r="J299" s="16">
        <f t="shared" si="24"/>
        <v>14537.231980401339</v>
      </c>
      <c r="K299" s="17">
        <f>IFERROR(IF(Standard,J299/CalsPerPound,J299/CalsPerPound/2.2),"")</f>
        <v>1.8879522052469271</v>
      </c>
      <c r="L299" s="18">
        <f>IFERROR(WeightToLoseGain-K299,"")</f>
        <v>18.112047794753074</v>
      </c>
      <c r="M299" s="19">
        <f ca="1">IFERROR(IF(B298&lt;&gt;"",L299/(WeightToLoseGain),""),"")</f>
        <v>0.90560238973765372</v>
      </c>
    </row>
    <row r="300" spans="2:13" ht="30" customHeight="1">
      <c r="B300" s="12">
        <f t="shared" ca="1" si="20"/>
        <v>43779</v>
      </c>
      <c r="C300" s="13" t="str">
        <f t="shared" si="23"/>
        <v/>
      </c>
      <c r="D300" s="13">
        <f t="shared" si="21"/>
        <v>283</v>
      </c>
      <c r="E300" s="14">
        <f t="shared" si="22"/>
        <v>55.010637708685152</v>
      </c>
      <c r="F300" s="15">
        <f>IFERROR(RunningBMR,"")</f>
        <v>1498.9957366089868</v>
      </c>
      <c r="G300" s="15">
        <f>IFERROR(IF(K299&gt;0,F299*ActivityFactor+IF(WeightGoal="Maintain",0,IF(WeightGoal="Decrease",-500,IF(WeightGoal="Increase",500))),""),"")</f>
        <v>2351.7830195985944</v>
      </c>
      <c r="H300" s="15">
        <f>IFERROR(F300*(ActivityFactor),"")</f>
        <v>2848.0918995570746</v>
      </c>
      <c r="I300" s="16">
        <f>IFERROR(IF(WeightGoal="Increase",G300-H300,H300-G300),"")</f>
        <v>496.30887995848025</v>
      </c>
      <c r="J300" s="16">
        <f t="shared" si="24"/>
        <v>14040.923100442858</v>
      </c>
      <c r="K300" s="17">
        <f>IFERROR(IF(Standard,J300/CalsPerPound,J300/CalsPerPound/2.2),"")</f>
        <v>1.8234965065510207</v>
      </c>
      <c r="L300" s="18">
        <f>IFERROR(WeightToLoseGain-K300,"")</f>
        <v>18.17650349344898</v>
      </c>
      <c r="M300" s="19">
        <f ca="1">IFERROR(IF(B299&lt;&gt;"",L300/(WeightToLoseGain),""),"")</f>
        <v>0.90882517467244894</v>
      </c>
    </row>
    <row r="301" spans="2:13" ht="30" customHeight="1">
      <c r="B301" s="12">
        <f t="shared" ca="1" si="20"/>
        <v>43780</v>
      </c>
      <c r="C301" s="13" t="str">
        <f t="shared" si="23"/>
        <v/>
      </c>
      <c r="D301" s="13">
        <f t="shared" si="21"/>
        <v>284</v>
      </c>
      <c r="E301" s="14">
        <f t="shared" si="22"/>
        <v>54.86883517155416</v>
      </c>
      <c r="F301" s="15">
        <f>IFERROR(RunningBMR,"")</f>
        <v>1497.0530418502919</v>
      </c>
      <c r="G301" s="15">
        <f>IFERROR(IF(K300&gt;0,F300*ActivityFactor+IF(WeightGoal="Maintain",0,IF(WeightGoal="Decrease",-500,IF(WeightGoal="Increase",500))),""),"")</f>
        <v>2348.0918995570746</v>
      </c>
      <c r="H301" s="15">
        <f>IFERROR(F301*(ActivityFactor),"")</f>
        <v>2844.4007795155544</v>
      </c>
      <c r="I301" s="16">
        <f>IFERROR(IF(WeightGoal="Increase",G301-H301,H301-G301),"")</f>
        <v>496.30887995847979</v>
      </c>
      <c r="J301" s="16">
        <f t="shared" si="24"/>
        <v>13544.614220484378</v>
      </c>
      <c r="K301" s="17">
        <f>IFERROR(IF(Standard,J301/CalsPerPound,J301/CalsPerPound/2.2),"")</f>
        <v>1.7590408078551141</v>
      </c>
      <c r="L301" s="18">
        <f>IFERROR(WeightToLoseGain-K301,"")</f>
        <v>18.240959192144885</v>
      </c>
      <c r="M301" s="19">
        <f ca="1">IFERROR(IF(B300&lt;&gt;"",L301/(WeightToLoseGain),""),"")</f>
        <v>0.91204795960724427</v>
      </c>
    </row>
    <row r="302" spans="2:13" ht="30" customHeight="1">
      <c r="B302" s="12">
        <f t="shared" ca="1" si="20"/>
        <v>43781</v>
      </c>
      <c r="C302" s="13" t="str">
        <f t="shared" si="23"/>
        <v/>
      </c>
      <c r="D302" s="13">
        <f t="shared" si="21"/>
        <v>285</v>
      </c>
      <c r="E302" s="14">
        <f t="shared" si="22"/>
        <v>54.727032634423168</v>
      </c>
      <c r="F302" s="15">
        <f>IFERROR(RunningBMR,"")</f>
        <v>1495.1103470915975</v>
      </c>
      <c r="G302" s="15">
        <f>IFERROR(IF(K301&gt;0,F301*ActivityFactor+IF(WeightGoal="Maintain",0,IF(WeightGoal="Decrease",-500,IF(WeightGoal="Increase",500))),""),"")</f>
        <v>2344.4007795155544</v>
      </c>
      <c r="H302" s="15">
        <f>IFERROR(F302*(ActivityFactor),"")</f>
        <v>2840.7096594740351</v>
      </c>
      <c r="I302" s="16">
        <f>IFERROR(IF(WeightGoal="Increase",G302-H302,H302-G302),"")</f>
        <v>496.3088799584807</v>
      </c>
      <c r="J302" s="16">
        <f t="shared" si="24"/>
        <v>13048.305340525898</v>
      </c>
      <c r="K302" s="17">
        <f>IFERROR(IF(Standard,J302/CalsPerPound,J302/CalsPerPound/2.2),"")</f>
        <v>1.6945851091592075</v>
      </c>
      <c r="L302" s="18">
        <f>IFERROR(WeightToLoseGain-K302,"")</f>
        <v>18.305414890840794</v>
      </c>
      <c r="M302" s="19">
        <f ca="1">IFERROR(IF(B301&lt;&gt;"",L302/(WeightToLoseGain),""),"")</f>
        <v>0.91527074454203972</v>
      </c>
    </row>
    <row r="303" spans="2:13" ht="30" customHeight="1">
      <c r="B303" s="12">
        <f t="shared" ca="1" si="20"/>
        <v>43782</v>
      </c>
      <c r="C303" s="13" t="str">
        <f t="shared" si="23"/>
        <v/>
      </c>
      <c r="D303" s="13">
        <f t="shared" si="21"/>
        <v>286</v>
      </c>
      <c r="E303" s="14">
        <f t="shared" si="22"/>
        <v>54.585230097292175</v>
      </c>
      <c r="F303" s="15">
        <f>IFERROR(RunningBMR,"")</f>
        <v>1493.1676523329029</v>
      </c>
      <c r="G303" s="15">
        <f>IFERROR(IF(K302&gt;0,F302*ActivityFactor+IF(WeightGoal="Maintain",0,IF(WeightGoal="Decrease",-500,IF(WeightGoal="Increase",500))),""),"")</f>
        <v>2340.7096594740351</v>
      </c>
      <c r="H303" s="15">
        <f>IFERROR(F303*(ActivityFactor),"")</f>
        <v>2837.0185394325154</v>
      </c>
      <c r="I303" s="16">
        <f>IFERROR(IF(WeightGoal="Increase",G303-H303,H303-G303),"")</f>
        <v>496.30887995848025</v>
      </c>
      <c r="J303" s="16">
        <f t="shared" si="24"/>
        <v>12551.996460567418</v>
      </c>
      <c r="K303" s="17">
        <f>IFERROR(IF(Standard,J303/CalsPerPound,J303/CalsPerPound/2.2),"")</f>
        <v>1.6301294104633008</v>
      </c>
      <c r="L303" s="18">
        <f>IFERROR(WeightToLoseGain-K303,"")</f>
        <v>18.369870589536699</v>
      </c>
      <c r="M303" s="19">
        <f ca="1">IFERROR(IF(B302&lt;&gt;"",L303/(WeightToLoseGain),""),"")</f>
        <v>0.91849352947683494</v>
      </c>
    </row>
    <row r="304" spans="2:13" ht="30" customHeight="1">
      <c r="B304" s="12">
        <f t="shared" ca="1" si="20"/>
        <v>43783</v>
      </c>
      <c r="C304" s="13" t="str">
        <f t="shared" si="23"/>
        <v/>
      </c>
      <c r="D304" s="13">
        <f t="shared" si="21"/>
        <v>287</v>
      </c>
      <c r="E304" s="14">
        <f t="shared" si="22"/>
        <v>54.443427560161183</v>
      </c>
      <c r="F304" s="15">
        <f>IFERROR(RunningBMR,"")</f>
        <v>1491.2249575742082</v>
      </c>
      <c r="G304" s="15">
        <f>IFERROR(IF(K303&gt;0,F303*ActivityFactor+IF(WeightGoal="Maintain",0,IF(WeightGoal="Decrease",-500,IF(WeightGoal="Increase",500))),""),"")</f>
        <v>2337.0185394325154</v>
      </c>
      <c r="H304" s="15">
        <f>IFERROR(F304*(ActivityFactor),"")</f>
        <v>2833.3274193909956</v>
      </c>
      <c r="I304" s="16">
        <f>IFERROR(IF(WeightGoal="Increase",G304-H304,H304-G304),"")</f>
        <v>496.30887995848025</v>
      </c>
      <c r="J304" s="16">
        <f t="shared" si="24"/>
        <v>12055.687580608937</v>
      </c>
      <c r="K304" s="17">
        <f>IFERROR(IF(Standard,J304/CalsPerPound,J304/CalsPerPound/2.2),"")</f>
        <v>1.5656737117673944</v>
      </c>
      <c r="L304" s="18">
        <f>IFERROR(WeightToLoseGain-K304,"")</f>
        <v>18.434326288232604</v>
      </c>
      <c r="M304" s="19">
        <f ca="1">IFERROR(IF(B303&lt;&gt;"",L304/(WeightToLoseGain),""),"")</f>
        <v>0.92171631441163027</v>
      </c>
    </row>
    <row r="305" spans="2:13" ht="30" customHeight="1">
      <c r="B305" s="12">
        <f t="shared" ca="1" si="20"/>
        <v>43784</v>
      </c>
      <c r="C305" s="13">
        <f t="shared" si="23"/>
        <v>42</v>
      </c>
      <c r="D305" s="13">
        <f t="shared" si="21"/>
        <v>288</v>
      </c>
      <c r="E305" s="14">
        <f t="shared" si="22"/>
        <v>54.301625023030191</v>
      </c>
      <c r="F305" s="15">
        <f>IFERROR(RunningBMR,"")</f>
        <v>1489.2822628155138</v>
      </c>
      <c r="G305" s="15">
        <f>IFERROR(IF(K304&gt;0,F304*ActivityFactor+IF(WeightGoal="Maintain",0,IF(WeightGoal="Decrease",-500,IF(WeightGoal="Increase",500))),""),"")</f>
        <v>2333.3274193909956</v>
      </c>
      <c r="H305" s="15">
        <f>IFERROR(F305*(ActivityFactor),"")</f>
        <v>2829.6362993494763</v>
      </c>
      <c r="I305" s="16">
        <f>IFERROR(IF(WeightGoal="Increase",G305-H305,H305-G305),"")</f>
        <v>496.3088799584807</v>
      </c>
      <c r="J305" s="16">
        <f t="shared" si="24"/>
        <v>11559.378700650457</v>
      </c>
      <c r="K305" s="17">
        <f>IFERROR(IF(Standard,J305/CalsPerPound,J305/CalsPerPound/2.2),"")</f>
        <v>1.5012180130714878</v>
      </c>
      <c r="L305" s="18">
        <f>IFERROR(WeightToLoseGain-K305,"")</f>
        <v>18.498781986928513</v>
      </c>
      <c r="M305" s="19">
        <f ca="1">IFERROR(IF(B304&lt;&gt;"",L305/(WeightToLoseGain),""),"")</f>
        <v>0.92493909934642571</v>
      </c>
    </row>
    <row r="306" spans="2:13" ht="30" customHeight="1">
      <c r="B306" s="12">
        <f t="shared" ca="1" si="20"/>
        <v>43785</v>
      </c>
      <c r="C306" s="13" t="str">
        <f t="shared" si="23"/>
        <v/>
      </c>
      <c r="D306" s="13">
        <f t="shared" si="21"/>
        <v>289</v>
      </c>
      <c r="E306" s="14">
        <f t="shared" si="22"/>
        <v>54.159822485899198</v>
      </c>
      <c r="F306" s="15">
        <f>IFERROR(RunningBMR,"")</f>
        <v>1487.339568056819</v>
      </c>
      <c r="G306" s="15">
        <f>IFERROR(IF(K305&gt;0,F305*ActivityFactor+IF(WeightGoal="Maintain",0,IF(WeightGoal="Decrease",-500,IF(WeightGoal="Increase",500))),""),"")</f>
        <v>2329.6362993494763</v>
      </c>
      <c r="H306" s="15">
        <f>IFERROR(F306*(ActivityFactor),"")</f>
        <v>2825.9451793079561</v>
      </c>
      <c r="I306" s="16">
        <f>IFERROR(IF(WeightGoal="Increase",G306-H306,H306-G306),"")</f>
        <v>496.30887995847979</v>
      </c>
      <c r="J306" s="16">
        <f t="shared" si="24"/>
        <v>11063.069820691977</v>
      </c>
      <c r="K306" s="17">
        <f>IFERROR(IF(Standard,J306/CalsPerPound,J306/CalsPerPound/2.2),"")</f>
        <v>1.4367623143755812</v>
      </c>
      <c r="L306" s="18">
        <f>IFERROR(WeightToLoseGain-K306,"")</f>
        <v>18.563237685624419</v>
      </c>
      <c r="M306" s="19">
        <f ca="1">IFERROR(IF(B305&lt;&gt;"",L306/(WeightToLoseGain),""),"")</f>
        <v>0.92816188428122093</v>
      </c>
    </row>
    <row r="307" spans="2:13" ht="30" customHeight="1">
      <c r="B307" s="12">
        <f t="shared" ca="1" si="20"/>
        <v>43786</v>
      </c>
      <c r="C307" s="13" t="str">
        <f t="shared" si="23"/>
        <v/>
      </c>
      <c r="D307" s="13">
        <f t="shared" si="21"/>
        <v>290</v>
      </c>
      <c r="E307" s="14">
        <f t="shared" si="22"/>
        <v>54.018019948768206</v>
      </c>
      <c r="F307" s="15">
        <f>IFERROR(RunningBMR,"")</f>
        <v>1485.3968732981245</v>
      </c>
      <c r="G307" s="15">
        <f>IFERROR(IF(K306&gt;0,F306*ActivityFactor+IF(WeightGoal="Maintain",0,IF(WeightGoal="Decrease",-500,IF(WeightGoal="Increase",500))),""),"")</f>
        <v>2325.9451793079561</v>
      </c>
      <c r="H307" s="15">
        <f>IFERROR(F307*(ActivityFactor),"")</f>
        <v>2822.2540592664363</v>
      </c>
      <c r="I307" s="16">
        <f>IFERROR(IF(WeightGoal="Increase",G307-H307,H307-G307),"")</f>
        <v>496.30887995848025</v>
      </c>
      <c r="J307" s="16">
        <f t="shared" si="24"/>
        <v>10566.760940733497</v>
      </c>
      <c r="K307" s="17">
        <f>IFERROR(IF(Standard,J307/CalsPerPound,J307/CalsPerPound/2.2),"")</f>
        <v>1.3723066156796748</v>
      </c>
      <c r="L307" s="18">
        <f>IFERROR(WeightToLoseGain-K307,"")</f>
        <v>18.627693384320324</v>
      </c>
      <c r="M307" s="19">
        <f ca="1">IFERROR(IF(B306&lt;&gt;"",L307/(WeightToLoseGain),""),"")</f>
        <v>0.93138466921601615</v>
      </c>
    </row>
    <row r="308" spans="2:13" ht="30" customHeight="1">
      <c r="B308" s="12">
        <f t="shared" ca="1" si="20"/>
        <v>43787</v>
      </c>
      <c r="C308" s="13" t="str">
        <f t="shared" si="23"/>
        <v/>
      </c>
      <c r="D308" s="13">
        <f t="shared" si="21"/>
        <v>291</v>
      </c>
      <c r="E308" s="14">
        <f t="shared" si="22"/>
        <v>53.876217411637214</v>
      </c>
      <c r="F308" s="15">
        <f>IFERROR(RunningBMR,"")</f>
        <v>1483.4541785394299</v>
      </c>
      <c r="G308" s="15">
        <f>IFERROR(IF(K307&gt;0,F307*ActivityFactor+IF(WeightGoal="Maintain",0,IF(WeightGoal="Decrease",-500,IF(WeightGoal="Increase",500))),""),"")</f>
        <v>2322.2540592664363</v>
      </c>
      <c r="H308" s="15">
        <f>IFERROR(F308*(ActivityFactor),"")</f>
        <v>2818.5629392249166</v>
      </c>
      <c r="I308" s="16">
        <f>IFERROR(IF(WeightGoal="Increase",G308-H308,H308-G308),"")</f>
        <v>496.30887995848025</v>
      </c>
      <c r="J308" s="16">
        <f t="shared" si="24"/>
        <v>10070.452060775016</v>
      </c>
      <c r="K308" s="17">
        <f>IFERROR(IF(Standard,J308/CalsPerPound,J308/CalsPerPound/2.2),"")</f>
        <v>1.3078509169837682</v>
      </c>
      <c r="L308" s="18">
        <f>IFERROR(WeightToLoseGain-K308,"")</f>
        <v>18.692149083016233</v>
      </c>
      <c r="M308" s="19">
        <f ca="1">IFERROR(IF(B307&lt;&gt;"",L308/(WeightToLoseGain),""),"")</f>
        <v>0.93460745415081159</v>
      </c>
    </row>
    <row r="309" spans="2:13" ht="30" customHeight="1">
      <c r="B309" s="12">
        <f t="shared" ca="1" si="20"/>
        <v>43788</v>
      </c>
      <c r="C309" s="13" t="str">
        <f t="shared" si="23"/>
        <v/>
      </c>
      <c r="D309" s="13">
        <f t="shared" si="21"/>
        <v>292</v>
      </c>
      <c r="E309" s="14">
        <f t="shared" si="22"/>
        <v>53.734414874506221</v>
      </c>
      <c r="F309" s="15">
        <f>IFERROR(RunningBMR,"")</f>
        <v>1481.5114837807353</v>
      </c>
      <c r="G309" s="15">
        <f>IFERROR(IF(K308&gt;0,F308*ActivityFactor+IF(WeightGoal="Maintain",0,IF(WeightGoal="Decrease",-500,IF(WeightGoal="Increase",500))),""),"")</f>
        <v>2318.5629392249166</v>
      </c>
      <c r="H309" s="15">
        <f>IFERROR(F309*(ActivityFactor),"")</f>
        <v>2814.8718191833968</v>
      </c>
      <c r="I309" s="16">
        <f>IFERROR(IF(WeightGoal="Increase",G309-H309,H309-G309),"")</f>
        <v>496.30887995848025</v>
      </c>
      <c r="J309" s="16">
        <f t="shared" si="24"/>
        <v>9574.1431808165362</v>
      </c>
      <c r="K309" s="17">
        <f>IFERROR(IF(Standard,J309/CalsPerPound,J309/CalsPerPound/2.2),"")</f>
        <v>1.2433952182878616</v>
      </c>
      <c r="L309" s="18">
        <f>IFERROR(WeightToLoseGain-K309,"")</f>
        <v>18.756604781712138</v>
      </c>
      <c r="M309" s="19">
        <f ca="1">IFERROR(IF(B308&lt;&gt;"",L309/(WeightToLoseGain),""),"")</f>
        <v>0.93783023908560692</v>
      </c>
    </row>
    <row r="310" spans="2:13" ht="30" customHeight="1">
      <c r="B310" s="12">
        <f t="shared" ca="1" si="20"/>
        <v>43789</v>
      </c>
      <c r="C310" s="13" t="str">
        <f t="shared" si="23"/>
        <v/>
      </c>
      <c r="D310" s="13">
        <f t="shared" si="21"/>
        <v>293</v>
      </c>
      <c r="E310" s="14">
        <f t="shared" si="22"/>
        <v>53.592612337375229</v>
      </c>
      <c r="F310" s="15">
        <f>IFERROR(RunningBMR,"")</f>
        <v>1479.5687890220408</v>
      </c>
      <c r="G310" s="15">
        <f>IFERROR(IF(K309&gt;0,F309*ActivityFactor+IF(WeightGoal="Maintain",0,IF(WeightGoal="Decrease",-500,IF(WeightGoal="Increase",500))),""),"")</f>
        <v>2314.8718191833968</v>
      </c>
      <c r="H310" s="15">
        <f>IFERROR(F310*(ActivityFactor),"")</f>
        <v>2811.1806991418775</v>
      </c>
      <c r="I310" s="16">
        <f>IFERROR(IF(WeightGoal="Increase",G310-H310,H310-G310),"")</f>
        <v>496.3088799584807</v>
      </c>
      <c r="J310" s="16">
        <f t="shared" si="24"/>
        <v>9077.8343008580559</v>
      </c>
      <c r="K310" s="17">
        <f>IFERROR(IF(Standard,J310/CalsPerPound,J310/CalsPerPound/2.2),"")</f>
        <v>1.1789395195919552</v>
      </c>
      <c r="L310" s="18">
        <f>IFERROR(WeightToLoseGain-K310,"")</f>
        <v>18.821060480408043</v>
      </c>
      <c r="M310" s="19">
        <f ca="1">IFERROR(IF(B309&lt;&gt;"",L310/(WeightToLoseGain),""),"")</f>
        <v>0.94105302402040214</v>
      </c>
    </row>
    <row r="311" spans="2:13" ht="30" customHeight="1">
      <c r="B311" s="12">
        <f t="shared" ca="1" si="20"/>
        <v>43790</v>
      </c>
      <c r="C311" s="13" t="str">
        <f t="shared" si="23"/>
        <v/>
      </c>
      <c r="D311" s="13">
        <f t="shared" si="21"/>
        <v>294</v>
      </c>
      <c r="E311" s="14">
        <f t="shared" si="22"/>
        <v>53.450809800244237</v>
      </c>
      <c r="F311" s="15">
        <f>IFERROR(RunningBMR,"")</f>
        <v>1477.626094263346</v>
      </c>
      <c r="G311" s="15">
        <f>IFERROR(IF(K310&gt;0,F310*ActivityFactor+IF(WeightGoal="Maintain",0,IF(WeightGoal="Decrease",-500,IF(WeightGoal="Increase",500))),""),"")</f>
        <v>2311.1806991418775</v>
      </c>
      <c r="H311" s="15">
        <f>IFERROR(F311*(ActivityFactor),"")</f>
        <v>2807.4895791003573</v>
      </c>
      <c r="I311" s="16">
        <f>IFERROR(IF(WeightGoal="Increase",G311-H311,H311-G311),"")</f>
        <v>496.30887995847979</v>
      </c>
      <c r="J311" s="16">
        <f t="shared" si="24"/>
        <v>8581.5254208995757</v>
      </c>
      <c r="K311" s="17">
        <f>IFERROR(IF(Standard,J311/CalsPerPound,J311/CalsPerPound/2.2),"")</f>
        <v>1.1144838208960486</v>
      </c>
      <c r="L311" s="18">
        <f>IFERROR(WeightToLoseGain-K311,"")</f>
        <v>18.885516179103952</v>
      </c>
      <c r="M311" s="19">
        <f ca="1">IFERROR(IF(B310&lt;&gt;"",L311/(WeightToLoseGain),""),"")</f>
        <v>0.94427580895519758</v>
      </c>
    </row>
    <row r="312" spans="2:13" ht="30" customHeight="1">
      <c r="B312" s="12">
        <f t="shared" ca="1" si="20"/>
        <v>43791</v>
      </c>
      <c r="C312" s="13">
        <f t="shared" si="23"/>
        <v>43</v>
      </c>
      <c r="D312" s="13">
        <f t="shared" si="21"/>
        <v>295</v>
      </c>
      <c r="E312" s="14">
        <f t="shared" si="22"/>
        <v>53.309007263113244</v>
      </c>
      <c r="F312" s="15">
        <f>IFERROR(RunningBMR,"")</f>
        <v>1475.6833995046516</v>
      </c>
      <c r="G312" s="15">
        <f>IFERROR(IF(K311&gt;0,F311*ActivityFactor+IF(WeightGoal="Maintain",0,IF(WeightGoal="Decrease",-500,IF(WeightGoal="Increase",500))),""),"")</f>
        <v>2307.4895791003573</v>
      </c>
      <c r="H312" s="15">
        <f>IFERROR(F312*(ActivityFactor),"")</f>
        <v>2803.798459058838</v>
      </c>
      <c r="I312" s="16">
        <f>IFERROR(IF(WeightGoal="Increase",G312-H312,H312-G312),"")</f>
        <v>496.3088799584807</v>
      </c>
      <c r="J312" s="16">
        <f t="shared" si="24"/>
        <v>8085.2165409410954</v>
      </c>
      <c r="K312" s="17">
        <f>IFERROR(IF(Standard,J312/CalsPerPound,J312/CalsPerPound/2.2),"")</f>
        <v>1.0500281222001422</v>
      </c>
      <c r="L312" s="18">
        <f>IFERROR(WeightToLoseGain-K312,"")</f>
        <v>18.949971877799857</v>
      </c>
      <c r="M312" s="19">
        <f ca="1">IFERROR(IF(B311&lt;&gt;"",L312/(WeightToLoseGain),""),"")</f>
        <v>0.94749859388999291</v>
      </c>
    </row>
    <row r="313" spans="2:13" ht="30" customHeight="1">
      <c r="B313" s="12">
        <f t="shared" ca="1" si="20"/>
        <v>43792</v>
      </c>
      <c r="C313" s="13" t="str">
        <f t="shared" si="23"/>
        <v/>
      </c>
      <c r="D313" s="13">
        <f t="shared" si="21"/>
        <v>296</v>
      </c>
      <c r="E313" s="14">
        <f t="shared" si="22"/>
        <v>53.167204725982252</v>
      </c>
      <c r="F313" s="15">
        <f>IFERROR(RunningBMR,"")</f>
        <v>1473.7407047459569</v>
      </c>
      <c r="G313" s="15">
        <f>IFERROR(IF(K312&gt;0,F312*ActivityFactor+IF(WeightGoal="Maintain",0,IF(WeightGoal="Decrease",-500,IF(WeightGoal="Increase",500))),""),"")</f>
        <v>2303.798459058838</v>
      </c>
      <c r="H313" s="15">
        <f>IFERROR(F313*(ActivityFactor),"")</f>
        <v>2800.1073390173178</v>
      </c>
      <c r="I313" s="16">
        <f>IFERROR(IF(WeightGoal="Increase",G313-H313,H313-G313),"")</f>
        <v>496.30887995847979</v>
      </c>
      <c r="J313" s="16">
        <f t="shared" si="24"/>
        <v>7588.9076609826152</v>
      </c>
      <c r="K313" s="17">
        <f>IFERROR(IF(Standard,J313/CalsPerPound,J313/CalsPerPound/2.2),"")</f>
        <v>0.98557242350423568</v>
      </c>
      <c r="L313" s="18">
        <f>IFERROR(WeightToLoseGain-K313,"")</f>
        <v>19.014427576495763</v>
      </c>
      <c r="M313" s="19">
        <f ca="1">IFERROR(IF(B312&lt;&gt;"",L313/(WeightToLoseGain),""),"")</f>
        <v>0.95072137882478813</v>
      </c>
    </row>
    <row r="314" spans="2:13" ht="30" customHeight="1">
      <c r="B314" s="12">
        <f t="shared" ca="1" si="20"/>
        <v>43793</v>
      </c>
      <c r="C314" s="13" t="str">
        <f t="shared" si="23"/>
        <v/>
      </c>
      <c r="D314" s="13">
        <f t="shared" si="21"/>
        <v>297</v>
      </c>
      <c r="E314" s="14">
        <f t="shared" si="22"/>
        <v>53.02540218885126</v>
      </c>
      <c r="F314" s="15">
        <f>IFERROR(RunningBMR,"")</f>
        <v>1471.7980099872623</v>
      </c>
      <c r="G314" s="15">
        <f>IFERROR(IF(K313&gt;0,F313*ActivityFactor+IF(WeightGoal="Maintain",0,IF(WeightGoal="Decrease",-500,IF(WeightGoal="Increase",500))),""),"")</f>
        <v>2300.1073390173178</v>
      </c>
      <c r="H314" s="15">
        <f>IFERROR(F314*(ActivityFactor),"")</f>
        <v>2796.4162189757981</v>
      </c>
      <c r="I314" s="16">
        <f>IFERROR(IF(WeightGoal="Increase",G314-H314,H314-G314),"")</f>
        <v>496.30887995848025</v>
      </c>
      <c r="J314" s="16">
        <f t="shared" si="24"/>
        <v>7092.598781024135</v>
      </c>
      <c r="K314" s="17">
        <f>IFERROR(IF(Standard,J314/CalsPerPound,J314/CalsPerPound/2.2),"")</f>
        <v>0.92111672480832907</v>
      </c>
      <c r="L314" s="18">
        <f>IFERROR(WeightToLoseGain-K314,"")</f>
        <v>19.078883275191671</v>
      </c>
      <c r="M314" s="19">
        <f ca="1">IFERROR(IF(B313&lt;&gt;"",L314/(WeightToLoseGain),""),"")</f>
        <v>0.95394416375958357</v>
      </c>
    </row>
    <row r="315" spans="2:13" ht="30" customHeight="1">
      <c r="B315" s="12">
        <f t="shared" ca="1" si="20"/>
        <v>43794</v>
      </c>
      <c r="C315" s="13" t="str">
        <f t="shared" si="23"/>
        <v/>
      </c>
      <c r="D315" s="13">
        <f t="shared" si="21"/>
        <v>298</v>
      </c>
      <c r="E315" s="14">
        <f t="shared" si="22"/>
        <v>52.883599651720267</v>
      </c>
      <c r="F315" s="15">
        <f>IFERROR(RunningBMR,"")</f>
        <v>1469.8553152285679</v>
      </c>
      <c r="G315" s="15">
        <f>IFERROR(IF(K314&gt;0,F314*ActivityFactor+IF(WeightGoal="Maintain",0,IF(WeightGoal="Decrease",-500,IF(WeightGoal="Increase",500))),""),"")</f>
        <v>2296.4162189757981</v>
      </c>
      <c r="H315" s="15">
        <f>IFERROR(F315*(ActivityFactor),"")</f>
        <v>2792.7250989342788</v>
      </c>
      <c r="I315" s="16">
        <f>IFERROR(IF(WeightGoal="Increase",G315-H315,H315-G315),"")</f>
        <v>496.3088799584807</v>
      </c>
      <c r="J315" s="16">
        <f t="shared" si="24"/>
        <v>6596.2899010656547</v>
      </c>
      <c r="K315" s="17">
        <f>IFERROR(IF(Standard,J315/CalsPerPound,J315/CalsPerPound/2.2),"")</f>
        <v>0.85666102611242267</v>
      </c>
      <c r="L315" s="18">
        <f>IFERROR(WeightToLoseGain-K315,"")</f>
        <v>19.143338973887577</v>
      </c>
      <c r="M315" s="19">
        <f ca="1">IFERROR(IF(B314&lt;&gt;"",L315/(WeightToLoseGain),""),"")</f>
        <v>0.95716694869437879</v>
      </c>
    </row>
    <row r="316" spans="2:13" ht="30" customHeight="1">
      <c r="B316" s="12">
        <f t="shared" ca="1" si="20"/>
        <v>43795</v>
      </c>
      <c r="C316" s="13" t="str">
        <f t="shared" si="23"/>
        <v/>
      </c>
      <c r="D316" s="13">
        <f t="shared" si="21"/>
        <v>299</v>
      </c>
      <c r="E316" s="14">
        <f t="shared" si="22"/>
        <v>52.741797114589275</v>
      </c>
      <c r="F316" s="15">
        <f>IFERROR(RunningBMR,"")</f>
        <v>1467.9126204698732</v>
      </c>
      <c r="G316" s="15">
        <f>IFERROR(IF(K315&gt;0,F315*ActivityFactor+IF(WeightGoal="Maintain",0,IF(WeightGoal="Decrease",-500,IF(WeightGoal="Increase",500))),""),"")</f>
        <v>2292.7250989342788</v>
      </c>
      <c r="H316" s="15">
        <f>IFERROR(F316*(ActivityFactor),"")</f>
        <v>2789.033978892759</v>
      </c>
      <c r="I316" s="16">
        <f>IFERROR(IF(WeightGoal="Increase",G316-H316,H316-G316),"")</f>
        <v>496.30887995848025</v>
      </c>
      <c r="J316" s="16">
        <f t="shared" si="24"/>
        <v>6099.9810211071745</v>
      </c>
      <c r="K316" s="17">
        <f>IFERROR(IF(Standard,J316/CalsPerPound,J316/CalsPerPound/2.2),"")</f>
        <v>0.79220532741651617</v>
      </c>
      <c r="L316" s="18">
        <f>IFERROR(WeightToLoseGain-K316,"")</f>
        <v>19.207794672583482</v>
      </c>
      <c r="M316" s="19">
        <f ca="1">IFERROR(IF(B315&lt;&gt;"",L316/(WeightToLoseGain),""),"")</f>
        <v>0.96038973362917412</v>
      </c>
    </row>
    <row r="317" spans="2:13" ht="30" customHeight="1">
      <c r="B317" s="12">
        <f t="shared" ca="1" si="20"/>
        <v>43796</v>
      </c>
      <c r="C317" s="13" t="str">
        <f t="shared" si="23"/>
        <v/>
      </c>
      <c r="D317" s="13">
        <f t="shared" si="21"/>
        <v>300</v>
      </c>
      <c r="E317" s="14">
        <f t="shared" si="22"/>
        <v>52.599994577458283</v>
      </c>
      <c r="F317" s="15">
        <f>IFERROR(RunningBMR,"")</f>
        <v>1465.9699257111786</v>
      </c>
      <c r="G317" s="15">
        <f>IFERROR(IF(K316&gt;0,F316*ActivityFactor+IF(WeightGoal="Maintain",0,IF(WeightGoal="Decrease",-500,IF(WeightGoal="Increase",500))),""),"")</f>
        <v>2289.033978892759</v>
      </c>
      <c r="H317" s="15">
        <f>IFERROR(F317*(ActivityFactor),"")</f>
        <v>2785.3428588512393</v>
      </c>
      <c r="I317" s="16">
        <f>IFERROR(IF(WeightGoal="Increase",G317-H317,H317-G317),"")</f>
        <v>496.30887995848025</v>
      </c>
      <c r="J317" s="16">
        <f t="shared" si="24"/>
        <v>5603.6721411486942</v>
      </c>
      <c r="K317" s="17">
        <f>IFERROR(IF(Standard,J317/CalsPerPound,J317/CalsPerPound/2.2),"")</f>
        <v>0.72774962872060966</v>
      </c>
      <c r="L317" s="18">
        <f>IFERROR(WeightToLoseGain-K317,"")</f>
        <v>19.272250371279391</v>
      </c>
      <c r="M317" s="19">
        <f ca="1">IFERROR(IF(B316&lt;&gt;"",L317/(WeightToLoseGain),""),"")</f>
        <v>0.96361251856396957</v>
      </c>
    </row>
    <row r="318" spans="2:13" ht="30" customHeight="1">
      <c r="B318" s="12">
        <f t="shared" ca="1" si="20"/>
        <v>43797</v>
      </c>
      <c r="C318" s="13" t="str">
        <f t="shared" si="23"/>
        <v/>
      </c>
      <c r="D318" s="13">
        <f t="shared" si="21"/>
        <v>301</v>
      </c>
      <c r="E318" s="14">
        <f t="shared" si="22"/>
        <v>52.45819204032729</v>
      </c>
      <c r="F318" s="15">
        <f>IFERROR(RunningBMR,"")</f>
        <v>1464.0272309524839</v>
      </c>
      <c r="G318" s="15">
        <f>IFERROR(IF(K317&gt;0,F317*ActivityFactor+IF(WeightGoal="Maintain",0,IF(WeightGoal="Decrease",-500,IF(WeightGoal="Increase",500))),""),"")</f>
        <v>2285.3428588512393</v>
      </c>
      <c r="H318" s="15">
        <f>IFERROR(F318*(ActivityFactor),"")</f>
        <v>2781.6517388097195</v>
      </c>
      <c r="I318" s="16">
        <f>IFERROR(IF(WeightGoal="Increase",G318-H318,H318-G318),"")</f>
        <v>496.30887995848025</v>
      </c>
      <c r="J318" s="16">
        <f t="shared" si="24"/>
        <v>5107.363261190214</v>
      </c>
      <c r="K318" s="17">
        <f>IFERROR(IF(Standard,J318/CalsPerPound,J318/CalsPerPound/2.2),"")</f>
        <v>0.66329393002470316</v>
      </c>
      <c r="L318" s="18">
        <f>IFERROR(WeightToLoseGain-K318,"")</f>
        <v>19.336706069975296</v>
      </c>
      <c r="M318" s="19">
        <f ca="1">IFERROR(IF(B317&lt;&gt;"",L318/(WeightToLoseGain),""),"")</f>
        <v>0.96683530349876479</v>
      </c>
    </row>
    <row r="319" spans="2:13" ht="30" customHeight="1">
      <c r="B319" s="12">
        <f t="shared" ca="1" si="20"/>
        <v>43798</v>
      </c>
      <c r="C319" s="13">
        <f t="shared" si="23"/>
        <v>44</v>
      </c>
      <c r="D319" s="13">
        <f t="shared" si="21"/>
        <v>302</v>
      </c>
      <c r="E319" s="14">
        <f t="shared" si="22"/>
        <v>52.316389503196298</v>
      </c>
      <c r="F319" s="15">
        <f>IFERROR(RunningBMR,"")</f>
        <v>1462.0845361937893</v>
      </c>
      <c r="G319" s="15">
        <f>IFERROR(IF(K318&gt;0,F318*ActivityFactor+IF(WeightGoal="Maintain",0,IF(WeightGoal="Decrease",-500,IF(WeightGoal="Increase",500))),""),"")</f>
        <v>2281.6517388097195</v>
      </c>
      <c r="H319" s="15">
        <f>IFERROR(F319*(ActivityFactor),"")</f>
        <v>2777.9606187681993</v>
      </c>
      <c r="I319" s="16">
        <f>IFERROR(IF(WeightGoal="Increase",G319-H319,H319-G319),"")</f>
        <v>496.30887995847979</v>
      </c>
      <c r="J319" s="16">
        <f t="shared" si="24"/>
        <v>4611.0543812317337</v>
      </c>
      <c r="K319" s="17">
        <f>IFERROR(IF(Standard,J319/CalsPerPound,J319/CalsPerPound/2.2),"")</f>
        <v>0.59883823132879654</v>
      </c>
      <c r="L319" s="18">
        <f>IFERROR(WeightToLoseGain-K319,"")</f>
        <v>19.401161768671205</v>
      </c>
      <c r="M319" s="19">
        <f ca="1">IFERROR(IF(B318&lt;&gt;"",L319/(WeightToLoseGain),""),"")</f>
        <v>0.97005808843356023</v>
      </c>
    </row>
    <row r="320" spans="2:13" ht="30" customHeight="1">
      <c r="B320" s="12">
        <f t="shared" ca="1" si="20"/>
        <v>43799</v>
      </c>
      <c r="C320" s="13" t="str">
        <f t="shared" si="23"/>
        <v/>
      </c>
      <c r="D320" s="13">
        <f t="shared" si="21"/>
        <v>303</v>
      </c>
      <c r="E320" s="14">
        <f t="shared" si="22"/>
        <v>52.174586966065306</v>
      </c>
      <c r="F320" s="15">
        <f>IFERROR(RunningBMR,"")</f>
        <v>1460.1418414350949</v>
      </c>
      <c r="G320" s="15">
        <f>IFERROR(IF(K319&gt;0,F319*ActivityFactor+IF(WeightGoal="Maintain",0,IF(WeightGoal="Decrease",-500,IF(WeightGoal="Increase",500))),""),"")</f>
        <v>2277.9606187681993</v>
      </c>
      <c r="H320" s="15">
        <f>IFERROR(F320*(ActivityFactor),"")</f>
        <v>2774.26949872668</v>
      </c>
      <c r="I320" s="16">
        <f>IFERROR(IF(WeightGoal="Increase",G320-H320,H320-G320),"")</f>
        <v>496.3088799584807</v>
      </c>
      <c r="J320" s="16">
        <f t="shared" si="24"/>
        <v>4114.7455012732535</v>
      </c>
      <c r="K320" s="17">
        <f>IFERROR(IF(Standard,J320/CalsPerPound,J320/CalsPerPound/2.2),"")</f>
        <v>0.53438253263289004</v>
      </c>
      <c r="L320" s="18">
        <f>IFERROR(WeightToLoseGain-K320,"")</f>
        <v>19.46561746736711</v>
      </c>
      <c r="M320" s="19">
        <f ca="1">IFERROR(IF(B319&lt;&gt;"",L320/(WeightToLoseGain),""),"")</f>
        <v>0.97328087336835556</v>
      </c>
    </row>
    <row r="321" spans="2:13" ht="30" customHeight="1">
      <c r="B321" s="12">
        <f t="shared" ca="1" si="20"/>
        <v>43800</v>
      </c>
      <c r="C321" s="13" t="str">
        <f t="shared" si="23"/>
        <v/>
      </c>
      <c r="D321" s="13">
        <f t="shared" si="21"/>
        <v>304</v>
      </c>
      <c r="E321" s="14">
        <f t="shared" si="22"/>
        <v>52.032784428934313</v>
      </c>
      <c r="F321" s="15">
        <f>IFERROR(RunningBMR,"")</f>
        <v>1458.1991466764002</v>
      </c>
      <c r="G321" s="15">
        <f>IFERROR(IF(K320&gt;0,F320*ActivityFactor+IF(WeightGoal="Maintain",0,IF(WeightGoal="Decrease",-500,IF(WeightGoal="Increase",500))),""),"")</f>
        <v>2274.26949872668</v>
      </c>
      <c r="H321" s="15">
        <f>IFERROR(F321*(ActivityFactor),"")</f>
        <v>2770.5783786851603</v>
      </c>
      <c r="I321" s="16">
        <f>IFERROR(IF(WeightGoal="Increase",G321-H321,H321-G321),"")</f>
        <v>496.30887995848025</v>
      </c>
      <c r="J321" s="16">
        <f t="shared" si="24"/>
        <v>3618.4366213147732</v>
      </c>
      <c r="K321" s="17">
        <f>IFERROR(IF(Standard,J321/CalsPerPound,J321/CalsPerPound/2.2),"")</f>
        <v>0.46992683393698348</v>
      </c>
      <c r="L321" s="18">
        <f>IFERROR(WeightToLoseGain-K321,"")</f>
        <v>19.530073166063016</v>
      </c>
      <c r="M321" s="19">
        <f ca="1">IFERROR(IF(B320&lt;&gt;"",L321/(WeightToLoseGain),""),"")</f>
        <v>0.97650365830315078</v>
      </c>
    </row>
    <row r="322" spans="2:13" ht="30" customHeight="1">
      <c r="B322" s="12">
        <f t="shared" ca="1" si="20"/>
        <v>43801</v>
      </c>
      <c r="C322" s="13" t="str">
        <f t="shared" si="23"/>
        <v/>
      </c>
      <c r="D322" s="13">
        <f t="shared" si="21"/>
        <v>305</v>
      </c>
      <c r="E322" s="14">
        <f t="shared" si="22"/>
        <v>51.890981891803321</v>
      </c>
      <c r="F322" s="15">
        <f>IFERROR(RunningBMR,"")</f>
        <v>1456.2564519177056</v>
      </c>
      <c r="G322" s="15">
        <f>IFERROR(IF(K321&gt;0,F321*ActivityFactor+IF(WeightGoal="Maintain",0,IF(WeightGoal="Decrease",-500,IF(WeightGoal="Increase",500))),""),"")</f>
        <v>2270.5783786851603</v>
      </c>
      <c r="H322" s="15">
        <f>IFERROR(F322*(ActivityFactor),"")</f>
        <v>2766.8872586436405</v>
      </c>
      <c r="I322" s="16">
        <f>IFERROR(IF(WeightGoal="Increase",G322-H322,H322-G322),"")</f>
        <v>496.30887995848025</v>
      </c>
      <c r="J322" s="16">
        <f t="shared" si="24"/>
        <v>3122.127741356293</v>
      </c>
      <c r="K322" s="17">
        <f>IFERROR(IF(Standard,J322/CalsPerPound,J322/CalsPerPound/2.2),"")</f>
        <v>0.40547113524107697</v>
      </c>
      <c r="L322" s="18">
        <f>IFERROR(WeightToLoseGain-K322,"")</f>
        <v>19.594528864758924</v>
      </c>
      <c r="M322" s="19">
        <f ca="1">IFERROR(IF(B321&lt;&gt;"",L322/(WeightToLoseGain),""),"")</f>
        <v>0.97972644323794622</v>
      </c>
    </row>
    <row r="323" spans="2:13" ht="30" customHeight="1">
      <c r="B323" s="12">
        <f t="shared" ca="1" si="20"/>
        <v>43802</v>
      </c>
      <c r="C323" s="13" t="str">
        <f t="shared" si="23"/>
        <v/>
      </c>
      <c r="D323" s="13">
        <f t="shared" si="21"/>
        <v>306</v>
      </c>
      <c r="E323" s="14">
        <f t="shared" si="22"/>
        <v>51.749179354672329</v>
      </c>
      <c r="F323" s="15">
        <f>IFERROR(RunningBMR,"")</f>
        <v>1454.3137571590109</v>
      </c>
      <c r="G323" s="15">
        <f>IFERROR(IF(K322&gt;0,F322*ActivityFactor+IF(WeightGoal="Maintain",0,IF(WeightGoal="Decrease",-500,IF(WeightGoal="Increase",500))),""),"")</f>
        <v>2266.8872586436405</v>
      </c>
      <c r="H323" s="15">
        <f>IFERROR(F323*(ActivityFactor),"")</f>
        <v>2763.1961386021208</v>
      </c>
      <c r="I323" s="16">
        <f>IFERROR(IF(WeightGoal="Increase",G323-H323,H323-G323),"")</f>
        <v>496.30887995848025</v>
      </c>
      <c r="J323" s="16">
        <f t="shared" si="24"/>
        <v>2625.8188613978127</v>
      </c>
      <c r="K323" s="17">
        <f>IFERROR(IF(Standard,J323/CalsPerPound,J323/CalsPerPound/2.2),"")</f>
        <v>0.34101543654517047</v>
      </c>
      <c r="L323" s="18">
        <f>IFERROR(WeightToLoseGain-K323,"")</f>
        <v>19.65898456345483</v>
      </c>
      <c r="M323" s="19">
        <f ca="1">IFERROR(IF(B322&lt;&gt;"",L323/(WeightToLoseGain),""),"")</f>
        <v>0.98294922817274144</v>
      </c>
    </row>
    <row r="324" spans="2:13" ht="30" customHeight="1">
      <c r="B324" s="12">
        <f t="shared" ca="1" si="20"/>
        <v>43803</v>
      </c>
      <c r="C324" s="13" t="str">
        <f t="shared" si="23"/>
        <v/>
      </c>
      <c r="D324" s="13">
        <f t="shared" si="21"/>
        <v>307</v>
      </c>
      <c r="E324" s="14">
        <f t="shared" si="22"/>
        <v>51.607376817541336</v>
      </c>
      <c r="F324" s="15">
        <f>IFERROR(RunningBMR,"")</f>
        <v>1452.3710624003163</v>
      </c>
      <c r="G324" s="15">
        <f>IFERROR(IF(K323&gt;0,F323*ActivityFactor+IF(WeightGoal="Maintain",0,IF(WeightGoal="Decrease",-500,IF(WeightGoal="Increase",500))),""),"")</f>
        <v>2263.1961386021208</v>
      </c>
      <c r="H324" s="15">
        <f>IFERROR(F324*(ActivityFactor),"")</f>
        <v>2759.505018560601</v>
      </c>
      <c r="I324" s="16">
        <f>IFERROR(IF(WeightGoal="Increase",G324-H324,H324-G324),"")</f>
        <v>496.30887995848025</v>
      </c>
      <c r="J324" s="16">
        <f t="shared" si="24"/>
        <v>2129.5099814393325</v>
      </c>
      <c r="K324" s="17">
        <f>IFERROR(IF(Standard,J324/CalsPerPound,J324/CalsPerPound/2.2),"")</f>
        <v>0.27655973784926396</v>
      </c>
      <c r="L324" s="18">
        <f>IFERROR(WeightToLoseGain-K324,"")</f>
        <v>19.723440262150735</v>
      </c>
      <c r="M324" s="19">
        <f ca="1">IFERROR(IF(B323&lt;&gt;"",L324/(WeightToLoseGain),""),"")</f>
        <v>0.98617201310753677</v>
      </c>
    </row>
    <row r="325" spans="2:13" ht="30" customHeight="1">
      <c r="B325" s="12">
        <f t="shared" ca="1" si="20"/>
        <v>43804</v>
      </c>
      <c r="C325" s="13" t="str">
        <f t="shared" si="23"/>
        <v/>
      </c>
      <c r="D325" s="13">
        <f t="shared" si="21"/>
        <v>308</v>
      </c>
      <c r="E325" s="14">
        <f t="shared" si="22"/>
        <v>51.465574280410344</v>
      </c>
      <c r="F325" s="15">
        <f>IFERROR(RunningBMR,"")</f>
        <v>1450.4283676416219</v>
      </c>
      <c r="G325" s="15">
        <f>IFERROR(IF(K324&gt;0,F324*ActivityFactor+IF(WeightGoal="Maintain",0,IF(WeightGoal="Decrease",-500,IF(WeightGoal="Increase",500))),""),"")</f>
        <v>2259.505018560601</v>
      </c>
      <c r="H325" s="15">
        <f>IFERROR(F325*(ActivityFactor),"")</f>
        <v>2755.8138985190812</v>
      </c>
      <c r="I325" s="16">
        <f>IFERROR(IF(WeightGoal="Increase",G325-H325,H325-G325),"")</f>
        <v>496.30887995848025</v>
      </c>
      <c r="J325" s="16">
        <f t="shared" si="24"/>
        <v>1633.2011014808522</v>
      </c>
      <c r="K325" s="17">
        <f>IFERROR(IF(Standard,J325/CalsPerPound,J325/CalsPerPound/2.2),"")</f>
        <v>0.2121040391533574</v>
      </c>
      <c r="L325" s="18">
        <f>IFERROR(WeightToLoseGain-K325,"")</f>
        <v>19.787895960846644</v>
      </c>
      <c r="M325" s="19">
        <f ca="1">IFERROR(IF(B324&lt;&gt;"",L325/(WeightToLoseGain),""),"")</f>
        <v>0.98939479804233221</v>
      </c>
    </row>
    <row r="326" spans="2:13" ht="30" customHeight="1">
      <c r="B326" s="12">
        <f t="shared" ca="1" si="20"/>
        <v>43805</v>
      </c>
      <c r="C326" s="13">
        <f t="shared" si="23"/>
        <v>45</v>
      </c>
      <c r="D326" s="13">
        <f t="shared" si="21"/>
        <v>309</v>
      </c>
      <c r="E326" s="14">
        <f t="shared" si="22"/>
        <v>51.323771743279352</v>
      </c>
      <c r="F326" s="15">
        <f>IFERROR(RunningBMR,"")</f>
        <v>1448.4856728829272</v>
      </c>
      <c r="G326" s="15">
        <f>IFERROR(IF(K325&gt;0,F325*ActivityFactor+IF(WeightGoal="Maintain",0,IF(WeightGoal="Decrease",-500,IF(WeightGoal="Increase",500))),""),"")</f>
        <v>2255.8138985190812</v>
      </c>
      <c r="H326" s="15">
        <f>IFERROR(F326*(ActivityFactor),"")</f>
        <v>2752.1227784775615</v>
      </c>
      <c r="I326" s="16">
        <f>IFERROR(IF(WeightGoal="Increase",G326-H326,H326-G326),"")</f>
        <v>496.30887995848025</v>
      </c>
      <c r="J326" s="16">
        <f t="shared" si="24"/>
        <v>1136.892221522372</v>
      </c>
      <c r="K326" s="17">
        <f>IFERROR(IF(Standard,J326/CalsPerPound,J326/CalsPerPound/2.2),"")</f>
        <v>0.1476483404574509</v>
      </c>
      <c r="L326" s="18">
        <f>IFERROR(WeightToLoseGain-K326,"")</f>
        <v>19.852351659542549</v>
      </c>
      <c r="M326" s="19">
        <f ca="1">IFERROR(IF(B325&lt;&gt;"",L326/(WeightToLoseGain),""),"")</f>
        <v>0.99261758297712743</v>
      </c>
    </row>
    <row r="327" spans="2:13" ht="30" customHeight="1">
      <c r="B327" s="12">
        <f t="shared" ca="1" si="20"/>
        <v>43806</v>
      </c>
      <c r="C327" s="13" t="str">
        <f t="shared" si="23"/>
        <v/>
      </c>
      <c r="D327" s="13">
        <f t="shared" si="21"/>
        <v>310</v>
      </c>
      <c r="E327" s="14">
        <f t="shared" si="22"/>
        <v>51.181969206148359</v>
      </c>
      <c r="F327" s="15">
        <f>IFERROR(RunningBMR,"")</f>
        <v>1446.5429781242326</v>
      </c>
      <c r="G327" s="15">
        <f>IFERROR(IF(K326&gt;0,F326*ActivityFactor+IF(WeightGoal="Maintain",0,IF(WeightGoal="Decrease",-500,IF(WeightGoal="Increase",500))),""),"")</f>
        <v>2252.1227784775615</v>
      </c>
      <c r="H327" s="15">
        <f>IFERROR(F327*(ActivityFactor),"")</f>
        <v>2748.4316584360417</v>
      </c>
      <c r="I327" s="16">
        <f>IFERROR(IF(WeightGoal="Increase",G327-H327,H327-G327),"")</f>
        <v>496.30887995848025</v>
      </c>
      <c r="J327" s="16">
        <f t="shared" si="24"/>
        <v>640.58334156389174</v>
      </c>
      <c r="K327" s="17">
        <f>IFERROR(IF(Standard,J327/CalsPerPound,J327/CalsPerPound/2.2),"")</f>
        <v>8.3192641761544381E-2</v>
      </c>
      <c r="L327" s="18">
        <f>IFERROR(WeightToLoseGain-K327,"")</f>
        <v>19.916807358238454</v>
      </c>
      <c r="M327" s="19">
        <f ca="1">IFERROR(IF(B326&lt;&gt;"",L327/(WeightToLoseGain),""),"")</f>
        <v>0.99584036791192276</v>
      </c>
    </row>
    <row r="328" spans="2:13" ht="30" customHeight="1">
      <c r="B328" s="12">
        <f t="shared" ca="1" si="20"/>
        <v>43807</v>
      </c>
      <c r="C328" s="13" t="str">
        <f t="shared" si="23"/>
        <v/>
      </c>
      <c r="D328" s="13">
        <f t="shared" si="21"/>
        <v>311</v>
      </c>
      <c r="E328" s="14">
        <f t="shared" si="22"/>
        <v>51.040166669017367</v>
      </c>
      <c r="F328" s="15">
        <f>IFERROR(RunningBMR,"")</f>
        <v>1444.6002833655382</v>
      </c>
      <c r="G328" s="15">
        <f>IFERROR(IF(K327&gt;0,F327*ActivityFactor+IF(WeightGoal="Maintain",0,IF(WeightGoal="Decrease",-500,IF(WeightGoal="Increase",500))),""),"")</f>
        <v>2248.4316584360417</v>
      </c>
      <c r="H328" s="15">
        <f>IFERROR(F328*(ActivityFactor),"")</f>
        <v>2744.7405383945224</v>
      </c>
      <c r="I328" s="16">
        <f>IFERROR(IF(WeightGoal="Increase",G328-H328,H328-G328),"")</f>
        <v>496.3088799584807</v>
      </c>
      <c r="J328" s="16">
        <f t="shared" si="24"/>
        <v>144.27446160541103</v>
      </c>
      <c r="K328" s="17">
        <f>IFERROR(IF(Standard,J328/CalsPerPound,J328/CalsPerPound/2.2),"")</f>
        <v>1.8736943065637796E-2</v>
      </c>
      <c r="L328" s="18">
        <f>IFERROR(WeightToLoseGain-K328,"")</f>
        <v>19.981263056934363</v>
      </c>
      <c r="M328" s="19">
        <f ca="1">IFERROR(IF(B327&lt;&gt;"",L328/(WeightToLoseGain),""),"")</f>
        <v>0.99906315284671821</v>
      </c>
    </row>
    <row r="329" spans="2:13" ht="30" customHeight="1">
      <c r="B329" s="12">
        <f t="shared" ca="1" si="20"/>
        <v>43808</v>
      </c>
      <c r="C329" s="13" t="str">
        <f t="shared" si="23"/>
        <v/>
      </c>
      <c r="D329" s="13">
        <f t="shared" si="21"/>
        <v>312</v>
      </c>
      <c r="E329" s="14">
        <f t="shared" si="22"/>
        <v>50.898364131886375</v>
      </c>
      <c r="F329" s="15">
        <f>IFERROR(RunningBMR,"")</f>
        <v>1442.6575886068433</v>
      </c>
      <c r="G329" s="15">
        <f>IFERROR(IF(K328&gt;0,F328*ActivityFactor+IF(WeightGoal="Maintain",0,IF(WeightGoal="Decrease",-500,IF(WeightGoal="Increase",500))),""),"")</f>
        <v>2244.7405383945224</v>
      </c>
      <c r="H329" s="15">
        <f>IFERROR(F329*(ActivityFactor),"")</f>
        <v>2741.0494183530022</v>
      </c>
      <c r="I329" s="16">
        <f>IFERROR(IF(WeightGoal="Increase",G329-H329,H329-G329),"")</f>
        <v>496.30887995847979</v>
      </c>
      <c r="J329" s="16">
        <f t="shared" si="24"/>
        <v>-352.03441835306876</v>
      </c>
      <c r="K329" s="17">
        <f>IFERROR(IF(Standard,J329/CalsPerPound,J329/CalsPerPound/2.2),"")</f>
        <v>-4.5718755630268663E-2</v>
      </c>
      <c r="L329" s="18">
        <f>IFERROR(WeightToLoseGain-K329,"")</f>
        <v>20.045718755630269</v>
      </c>
      <c r="M329" s="19">
        <f ca="1">IFERROR(IF(B328&lt;&gt;"",L329/(WeightToLoseGain),""),"")</f>
        <v>1.0022859377815134</v>
      </c>
    </row>
    <row r="330" spans="2:13" ht="30" customHeight="1">
      <c r="B330" s="12" t="str">
        <f t="shared" si="20"/>
        <v/>
      </c>
      <c r="C330" s="13" t="str">
        <f t="shared" si="23"/>
        <v/>
      </c>
      <c r="D330" s="13" t="str">
        <f t="shared" si="21"/>
        <v/>
      </c>
      <c r="E330" s="14" t="str">
        <f t="shared" si="22"/>
        <v/>
      </c>
      <c r="F330" s="15" t="str">
        <f>IFERROR(RunningBMR,"")</f>
        <v/>
      </c>
      <c r="G330" s="15" t="str">
        <f>IFERROR(IF(K329&gt;0,F329*ActivityFactor+IF(WeightGoal="Maintain",0,IF(WeightGoal="Decrease",-500,IF(WeightGoal="Increase",500))),""),"")</f>
        <v/>
      </c>
      <c r="H330" s="15" t="str">
        <f>IFERROR(F330*(ActivityFactor),"")</f>
        <v/>
      </c>
      <c r="I330" s="16" t="str">
        <f>IFERROR(IF(WeightGoal="Increase",G330-H330,H330-G330),"")</f>
        <v/>
      </c>
      <c r="J330" s="16" t="str">
        <f t="shared" si="24"/>
        <v/>
      </c>
      <c r="K330" s="17" t="str">
        <f>IFERROR(IF(Standard,J330/CalsPerPound,J330/CalsPerPound/2.2),"")</f>
        <v/>
      </c>
      <c r="L330" s="18" t="str">
        <f>IFERROR(WeightToLoseGain-K330,"")</f>
        <v/>
      </c>
      <c r="M330" s="19" t="str">
        <f ca="1">IFERROR(IF(B329&lt;&gt;"",L330/(WeightToLoseGain),""),"")</f>
        <v/>
      </c>
    </row>
    <row r="331" spans="2:13" ht="30" customHeight="1">
      <c r="B331" s="12" t="str">
        <f t="shared" si="20"/>
        <v/>
      </c>
      <c r="C331" s="13" t="str">
        <f t="shared" si="23"/>
        <v/>
      </c>
      <c r="D331" s="13" t="str">
        <f t="shared" si="21"/>
        <v/>
      </c>
      <c r="E331" s="14" t="str">
        <f t="shared" si="22"/>
        <v/>
      </c>
      <c r="F331" s="15" t="str">
        <f>IFERROR(RunningBMR,"")</f>
        <v/>
      </c>
      <c r="G331" s="15" t="str">
        <f>IFERROR(IF(K330&gt;0,F330*ActivityFactor+IF(WeightGoal="Maintain",0,IF(WeightGoal="Decrease",-500,IF(WeightGoal="Increase",500))),""),"")</f>
        <v/>
      </c>
      <c r="H331" s="15" t="str">
        <f>IFERROR(F331*(ActivityFactor),"")</f>
        <v/>
      </c>
      <c r="I331" s="16" t="str">
        <f>IFERROR(IF(WeightGoal="Increase",G331-H331,H331-G331),"")</f>
        <v/>
      </c>
      <c r="J331" s="16" t="str">
        <f t="shared" si="24"/>
        <v/>
      </c>
      <c r="K331" s="17" t="str">
        <f>IFERROR(IF(Standard,J331/CalsPerPound,J331/CalsPerPound/2.2),"")</f>
        <v/>
      </c>
      <c r="L331" s="18" t="str">
        <f>IFERROR(WeightToLoseGain-K331,"")</f>
        <v/>
      </c>
      <c r="M331" s="19" t="str">
        <f>IFERROR(IF(B330&lt;&gt;"",L331/(WeightToLoseGain),""),"")</f>
        <v/>
      </c>
    </row>
    <row r="332" spans="2:13" ht="30" customHeight="1">
      <c r="B332" s="12" t="str">
        <f t="shared" si="20"/>
        <v/>
      </c>
      <c r="C332" s="13" t="str">
        <f t="shared" si="23"/>
        <v/>
      </c>
      <c r="D332" s="13" t="str">
        <f t="shared" si="21"/>
        <v/>
      </c>
      <c r="E332" s="14" t="str">
        <f t="shared" si="22"/>
        <v/>
      </c>
      <c r="F332" s="15" t="str">
        <f>IFERROR(RunningBMR,"")</f>
        <v/>
      </c>
      <c r="G332" s="15" t="str">
        <f>IFERROR(IF(K331&gt;0,F331*ActivityFactor+IF(WeightGoal="Maintain",0,IF(WeightGoal="Decrease",-500,IF(WeightGoal="Increase",500))),""),"")</f>
        <v/>
      </c>
      <c r="H332" s="15" t="str">
        <f>IFERROR(F332*(ActivityFactor),"")</f>
        <v/>
      </c>
      <c r="I332" s="16" t="str">
        <f>IFERROR(IF(WeightGoal="Increase",G332-H332,H332-G332),"")</f>
        <v/>
      </c>
      <c r="J332" s="16" t="str">
        <f t="shared" si="24"/>
        <v/>
      </c>
      <c r="K332" s="17" t="str">
        <f>IFERROR(IF(Standard,J332/CalsPerPound,J332/CalsPerPound/2.2),"")</f>
        <v/>
      </c>
      <c r="L332" s="18" t="str">
        <f>IFERROR(WeightToLoseGain-K332,"")</f>
        <v/>
      </c>
      <c r="M332" s="19" t="str">
        <f>IFERROR(IF(B331&lt;&gt;"",L332/(WeightToLoseGain),""),"")</f>
        <v/>
      </c>
    </row>
    <row r="333" spans="2:13" ht="30" customHeight="1">
      <c r="B333" s="12" t="str">
        <f t="shared" si="20"/>
        <v/>
      </c>
      <c r="C333" s="13" t="str">
        <f t="shared" si="23"/>
        <v/>
      </c>
      <c r="D333" s="13" t="str">
        <f t="shared" si="21"/>
        <v/>
      </c>
      <c r="E333" s="14" t="str">
        <f t="shared" si="22"/>
        <v/>
      </c>
      <c r="F333" s="15" t="str">
        <f>IFERROR(RunningBMR,"")</f>
        <v/>
      </c>
      <c r="G333" s="15" t="str">
        <f>IFERROR(IF(K332&gt;0,F332*ActivityFactor+IF(WeightGoal="Maintain",0,IF(WeightGoal="Decrease",-500,IF(WeightGoal="Increase",500))),""),"")</f>
        <v/>
      </c>
      <c r="H333" s="15" t="str">
        <f>IFERROR(F333*(ActivityFactor),"")</f>
        <v/>
      </c>
      <c r="I333" s="16" t="str">
        <f>IFERROR(IF(WeightGoal="Increase",G333-H333,H333-G333),"")</f>
        <v/>
      </c>
      <c r="J333" s="16" t="str">
        <f t="shared" si="24"/>
        <v/>
      </c>
      <c r="K333" s="17" t="str">
        <f>IFERROR(IF(Standard,J333/CalsPerPound,J333/CalsPerPound/2.2),"")</f>
        <v/>
      </c>
      <c r="L333" s="18" t="str">
        <f>IFERROR(WeightToLoseGain-K333,"")</f>
        <v/>
      </c>
      <c r="M333" s="19" t="str">
        <f>IFERROR(IF(B332&lt;&gt;"",L333/(WeightToLoseGain),""),"")</f>
        <v/>
      </c>
    </row>
    <row r="334" spans="2:13" ht="30" customHeight="1">
      <c r="B334" s="12" t="str">
        <f t="shared" si="20"/>
        <v/>
      </c>
      <c r="C334" s="13" t="str">
        <f t="shared" si="23"/>
        <v/>
      </c>
      <c r="D334" s="13" t="str">
        <f t="shared" si="21"/>
        <v/>
      </c>
      <c r="E334" s="14" t="str">
        <f t="shared" si="22"/>
        <v/>
      </c>
      <c r="F334" s="15" t="str">
        <f>IFERROR(RunningBMR,"")</f>
        <v/>
      </c>
      <c r="G334" s="15" t="str">
        <f>IFERROR(IF(K333&gt;0,F333*ActivityFactor+IF(WeightGoal="Maintain",0,IF(WeightGoal="Decrease",-500,IF(WeightGoal="Increase",500))),""),"")</f>
        <v/>
      </c>
      <c r="H334" s="15" t="str">
        <f>IFERROR(F334*(ActivityFactor),"")</f>
        <v/>
      </c>
      <c r="I334" s="16" t="str">
        <f>IFERROR(IF(WeightGoal="Increase",G334-H334,H334-G334),"")</f>
        <v/>
      </c>
      <c r="J334" s="16" t="str">
        <f t="shared" si="24"/>
        <v/>
      </c>
      <c r="K334" s="17" t="str">
        <f>IFERROR(IF(Standard,J334/CalsPerPound,J334/CalsPerPound/2.2),"")</f>
        <v/>
      </c>
      <c r="L334" s="18" t="str">
        <f>IFERROR(WeightToLoseGain-K334,"")</f>
        <v/>
      </c>
      <c r="M334" s="19" t="str">
        <f>IFERROR(IF(B333&lt;&gt;"",L334/(WeightToLoseGain),""),"")</f>
        <v/>
      </c>
    </row>
    <row r="335" spans="2:13" ht="30" customHeight="1">
      <c r="B335" s="12" t="str">
        <f t="shared" si="20"/>
        <v/>
      </c>
      <c r="C335" s="13" t="str">
        <f t="shared" si="23"/>
        <v/>
      </c>
      <c r="D335" s="13" t="str">
        <f t="shared" si="21"/>
        <v/>
      </c>
      <c r="E335" s="14" t="str">
        <f t="shared" si="22"/>
        <v/>
      </c>
      <c r="F335" s="15" t="str">
        <f>IFERROR(RunningBMR,"")</f>
        <v/>
      </c>
      <c r="G335" s="15" t="str">
        <f>IFERROR(IF(K334&gt;0,F334*ActivityFactor+IF(WeightGoal="Maintain",0,IF(WeightGoal="Decrease",-500,IF(WeightGoal="Increase",500))),""),"")</f>
        <v/>
      </c>
      <c r="H335" s="15" t="str">
        <f>IFERROR(F335*(ActivityFactor),"")</f>
        <v/>
      </c>
      <c r="I335" s="16" t="str">
        <f>IFERROR(IF(WeightGoal="Increase",G335-H335,H335-G335),"")</f>
        <v/>
      </c>
      <c r="J335" s="16" t="str">
        <f t="shared" si="24"/>
        <v/>
      </c>
      <c r="K335" s="17" t="str">
        <f>IFERROR(IF(Standard,J335/CalsPerPound,J335/CalsPerPound/2.2),"")</f>
        <v/>
      </c>
      <c r="L335" s="18" t="str">
        <f>IFERROR(WeightToLoseGain-K335,"")</f>
        <v/>
      </c>
      <c r="M335" s="19" t="str">
        <f>IFERROR(IF(B334&lt;&gt;"",L335/(WeightToLoseGain),""),"")</f>
        <v/>
      </c>
    </row>
    <row r="336" spans="2:13" ht="30" customHeight="1">
      <c r="B336" s="12" t="str">
        <f t="shared" si="20"/>
        <v/>
      </c>
      <c r="C336" s="13" t="str">
        <f t="shared" si="23"/>
        <v/>
      </c>
      <c r="D336" s="13" t="str">
        <f t="shared" si="21"/>
        <v/>
      </c>
      <c r="E336" s="14" t="str">
        <f t="shared" si="22"/>
        <v/>
      </c>
      <c r="F336" s="15" t="str">
        <f>IFERROR(RunningBMR,"")</f>
        <v/>
      </c>
      <c r="G336" s="15" t="str">
        <f>IFERROR(IF(K335&gt;0,F335*ActivityFactor+IF(WeightGoal="Maintain",0,IF(WeightGoal="Decrease",-500,IF(WeightGoal="Increase",500))),""),"")</f>
        <v/>
      </c>
      <c r="H336" s="15" t="str">
        <f>IFERROR(F336*(ActivityFactor),"")</f>
        <v/>
      </c>
      <c r="I336" s="16" t="str">
        <f>IFERROR(IF(WeightGoal="Increase",G336-H336,H336-G336),"")</f>
        <v/>
      </c>
      <c r="J336" s="16" t="str">
        <f t="shared" si="24"/>
        <v/>
      </c>
      <c r="K336" s="17" t="str">
        <f>IFERROR(IF(Standard,J336/CalsPerPound,J336/CalsPerPound/2.2),"")</f>
        <v/>
      </c>
      <c r="L336" s="18" t="str">
        <f>IFERROR(WeightToLoseGain-K336,"")</f>
        <v/>
      </c>
      <c r="M336" s="19" t="str">
        <f>IFERROR(IF(B335&lt;&gt;"",L336/(WeightToLoseGain),""),"")</f>
        <v/>
      </c>
    </row>
    <row r="337" spans="2:13" ht="30" customHeight="1">
      <c r="B337" s="12" t="str">
        <f t="shared" si="20"/>
        <v/>
      </c>
      <c r="C337" s="13" t="str">
        <f t="shared" si="23"/>
        <v/>
      </c>
      <c r="D337" s="13" t="str">
        <f t="shared" si="21"/>
        <v/>
      </c>
      <c r="E337" s="14" t="str">
        <f t="shared" si="22"/>
        <v/>
      </c>
      <c r="F337" s="15" t="str">
        <f>IFERROR(RunningBMR,"")</f>
        <v/>
      </c>
      <c r="G337" s="15" t="str">
        <f>IFERROR(IF(K336&gt;0,F336*ActivityFactor+IF(WeightGoal="Maintain",0,IF(WeightGoal="Decrease",-500,IF(WeightGoal="Increase",500))),""),"")</f>
        <v/>
      </c>
      <c r="H337" s="15" t="str">
        <f>IFERROR(F337*(ActivityFactor),"")</f>
        <v/>
      </c>
      <c r="I337" s="16" t="str">
        <f>IFERROR(IF(WeightGoal="Increase",G337-H337,H337-G337),"")</f>
        <v/>
      </c>
      <c r="J337" s="16" t="str">
        <f t="shared" si="24"/>
        <v/>
      </c>
      <c r="K337" s="17" t="str">
        <f>IFERROR(IF(Standard,J337/CalsPerPound,J337/CalsPerPound/2.2),"")</f>
        <v/>
      </c>
      <c r="L337" s="18" t="str">
        <f>IFERROR(WeightToLoseGain-K337,"")</f>
        <v/>
      </c>
      <c r="M337" s="19" t="str">
        <f>IFERROR(IF(B336&lt;&gt;"",L337/(WeightToLoseGain),""),"")</f>
        <v/>
      </c>
    </row>
    <row r="338" spans="2:13" ht="30" customHeight="1">
      <c r="B338" s="12" t="str">
        <f t="shared" si="20"/>
        <v/>
      </c>
      <c r="C338" s="13" t="str">
        <f t="shared" si="23"/>
        <v/>
      </c>
      <c r="D338" s="13" t="str">
        <f t="shared" si="21"/>
        <v/>
      </c>
      <c r="E338" s="14" t="str">
        <f t="shared" si="22"/>
        <v/>
      </c>
      <c r="F338" s="15" t="str">
        <f>IFERROR(RunningBMR,"")</f>
        <v/>
      </c>
      <c r="G338" s="15" t="str">
        <f>IFERROR(IF(K337&gt;0,F337*ActivityFactor+IF(WeightGoal="Maintain",0,IF(WeightGoal="Decrease",-500,IF(WeightGoal="Increase",500))),""),"")</f>
        <v/>
      </c>
      <c r="H338" s="15" t="str">
        <f>IFERROR(F338*(ActivityFactor),"")</f>
        <v/>
      </c>
      <c r="I338" s="16" t="str">
        <f>IFERROR(IF(WeightGoal="Increase",G338-H338,H338-G338),"")</f>
        <v/>
      </c>
      <c r="J338" s="16" t="str">
        <f t="shared" si="24"/>
        <v/>
      </c>
      <c r="K338" s="17" t="str">
        <f>IFERROR(IF(Standard,J338/CalsPerPound,J338/CalsPerPound/2.2),"")</f>
        <v/>
      </c>
      <c r="L338" s="18" t="str">
        <f>IFERROR(WeightToLoseGain-K338,"")</f>
        <v/>
      </c>
      <c r="M338" s="19" t="str">
        <f>IFERROR(IF(B337&lt;&gt;"",L338/(WeightToLoseGain),""),"")</f>
        <v/>
      </c>
    </row>
    <row r="339" spans="2:13" ht="30" customHeight="1">
      <c r="B339" s="12" t="str">
        <f t="shared" ref="B339:B402" si="25">IFERROR(IF(K338&gt;0,B338+1,""),"")</f>
        <v/>
      </c>
      <c r="C339" s="13" t="str">
        <f t="shared" si="23"/>
        <v/>
      </c>
      <c r="D339" s="13" t="str">
        <f t="shared" ref="D339:D402" si="26">IFERROR(IF(K338&gt;0,D338+1,""),"")</f>
        <v/>
      </c>
      <c r="E339" s="14" t="str">
        <f t="shared" ref="E339:E402" si="27">IFERROR(IF($D339&lt;&gt;"",E338-(I338/CalsPerPound),""),"")</f>
        <v/>
      </c>
      <c r="F339" s="15" t="str">
        <f>IFERROR(RunningBMR,"")</f>
        <v/>
      </c>
      <c r="G339" s="15" t="str">
        <f>IFERROR(IF(K338&gt;0,F338*ActivityFactor+IF(WeightGoal="Maintain",0,IF(WeightGoal="Decrease",-500,IF(WeightGoal="Increase",500))),""),"")</f>
        <v/>
      </c>
      <c r="H339" s="15" t="str">
        <f>IFERROR(F339*(ActivityFactor),"")</f>
        <v/>
      </c>
      <c r="I339" s="16" t="str">
        <f>IFERROR(IF(WeightGoal="Increase",G339-H339,H339-G339),"")</f>
        <v/>
      </c>
      <c r="J339" s="16" t="str">
        <f t="shared" si="24"/>
        <v/>
      </c>
      <c r="K339" s="17" t="str">
        <f>IFERROR(IF(Standard,J339/CalsPerPound,J339/CalsPerPound/2.2),"")</f>
        <v/>
      </c>
      <c r="L339" s="18" t="str">
        <f>IFERROR(WeightToLoseGain-K339,"")</f>
        <v/>
      </c>
      <c r="M339" s="19" t="str">
        <f>IFERROR(IF(B338&lt;&gt;"",L339/(WeightToLoseGain),""),"")</f>
        <v/>
      </c>
    </row>
    <row r="340" spans="2:13" ht="30" customHeight="1">
      <c r="B340" s="12" t="str">
        <f t="shared" si="25"/>
        <v/>
      </c>
      <c r="C340" s="13" t="str">
        <f t="shared" ref="C340:C403" si="28">IFERROR(IF(D340&lt;&gt;"",IF(MOD(D340,7)=1,(D339/7)+1,""),""),"")</f>
        <v/>
      </c>
      <c r="D340" s="13" t="str">
        <f t="shared" si="26"/>
        <v/>
      </c>
      <c r="E340" s="14" t="str">
        <f t="shared" si="27"/>
        <v/>
      </c>
      <c r="F340" s="15" t="str">
        <f>IFERROR(RunningBMR,"")</f>
        <v/>
      </c>
      <c r="G340" s="15" t="str">
        <f>IFERROR(IF(K339&gt;0,F339*ActivityFactor+IF(WeightGoal="Maintain",0,IF(WeightGoal="Decrease",-500,IF(WeightGoal="Increase",500))),""),"")</f>
        <v/>
      </c>
      <c r="H340" s="15" t="str">
        <f>IFERROR(F340*(ActivityFactor),"")</f>
        <v/>
      </c>
      <c r="I340" s="16" t="str">
        <f>IFERROR(IF(WeightGoal="Increase",G340-H340,H340-G340),"")</f>
        <v/>
      </c>
      <c r="J340" s="16" t="str">
        <f t="shared" ref="J340:J403" si="29">IFERROR(J339-I340,"")</f>
        <v/>
      </c>
      <c r="K340" s="17" t="str">
        <f>IFERROR(IF(Standard,J340/CalsPerPound,J340/CalsPerPound/2.2),"")</f>
        <v/>
      </c>
      <c r="L340" s="18" t="str">
        <f>IFERROR(WeightToLoseGain-K340,"")</f>
        <v/>
      </c>
      <c r="M340" s="19" t="str">
        <f>IFERROR(IF(B339&lt;&gt;"",L340/(WeightToLoseGain),""),"")</f>
        <v/>
      </c>
    </row>
    <row r="341" spans="2:13" ht="30" customHeight="1">
      <c r="B341" s="12" t="str">
        <f t="shared" si="25"/>
        <v/>
      </c>
      <c r="C341" s="13" t="str">
        <f t="shared" si="28"/>
        <v/>
      </c>
      <c r="D341" s="13" t="str">
        <f t="shared" si="26"/>
        <v/>
      </c>
      <c r="E341" s="14" t="str">
        <f t="shared" si="27"/>
        <v/>
      </c>
      <c r="F341" s="15" t="str">
        <f>IFERROR(RunningBMR,"")</f>
        <v/>
      </c>
      <c r="G341" s="15" t="str">
        <f>IFERROR(IF(K340&gt;0,F340*ActivityFactor+IF(WeightGoal="Maintain",0,IF(WeightGoal="Decrease",-500,IF(WeightGoal="Increase",500))),""),"")</f>
        <v/>
      </c>
      <c r="H341" s="15" t="str">
        <f>IFERROR(F341*(ActivityFactor),"")</f>
        <v/>
      </c>
      <c r="I341" s="16" t="str">
        <f>IFERROR(IF(WeightGoal="Increase",G341-H341,H341-G341),"")</f>
        <v/>
      </c>
      <c r="J341" s="16" t="str">
        <f t="shared" si="29"/>
        <v/>
      </c>
      <c r="K341" s="17" t="str">
        <f>IFERROR(IF(Standard,J341/CalsPerPound,J341/CalsPerPound/2.2),"")</f>
        <v/>
      </c>
      <c r="L341" s="18" t="str">
        <f>IFERROR(WeightToLoseGain-K341,"")</f>
        <v/>
      </c>
      <c r="M341" s="19" t="str">
        <f>IFERROR(IF(B340&lt;&gt;"",L341/(WeightToLoseGain),""),"")</f>
        <v/>
      </c>
    </row>
    <row r="342" spans="2:13" ht="30" customHeight="1">
      <c r="B342" s="12" t="str">
        <f t="shared" si="25"/>
        <v/>
      </c>
      <c r="C342" s="13" t="str">
        <f t="shared" si="28"/>
        <v/>
      </c>
      <c r="D342" s="13" t="str">
        <f t="shared" si="26"/>
        <v/>
      </c>
      <c r="E342" s="14" t="str">
        <f t="shared" si="27"/>
        <v/>
      </c>
      <c r="F342" s="15" t="str">
        <f>IFERROR(RunningBMR,"")</f>
        <v/>
      </c>
      <c r="G342" s="15" t="str">
        <f>IFERROR(IF(K341&gt;0,F341*ActivityFactor+IF(WeightGoal="Maintain",0,IF(WeightGoal="Decrease",-500,IF(WeightGoal="Increase",500))),""),"")</f>
        <v/>
      </c>
      <c r="H342" s="15" t="str">
        <f>IFERROR(F342*(ActivityFactor),"")</f>
        <v/>
      </c>
      <c r="I342" s="16" t="str">
        <f>IFERROR(IF(WeightGoal="Increase",G342-H342,H342-G342),"")</f>
        <v/>
      </c>
      <c r="J342" s="16" t="str">
        <f t="shared" si="29"/>
        <v/>
      </c>
      <c r="K342" s="17" t="str">
        <f>IFERROR(IF(Standard,J342/CalsPerPound,J342/CalsPerPound/2.2),"")</f>
        <v/>
      </c>
      <c r="L342" s="18" t="str">
        <f>IFERROR(WeightToLoseGain-K342,"")</f>
        <v/>
      </c>
      <c r="M342" s="19" t="str">
        <f>IFERROR(IF(B341&lt;&gt;"",L342/(WeightToLoseGain),""),"")</f>
        <v/>
      </c>
    </row>
    <row r="343" spans="2:13" ht="30" customHeight="1">
      <c r="B343" s="12" t="str">
        <f t="shared" si="25"/>
        <v/>
      </c>
      <c r="C343" s="13" t="str">
        <f t="shared" si="28"/>
        <v/>
      </c>
      <c r="D343" s="13" t="str">
        <f t="shared" si="26"/>
        <v/>
      </c>
      <c r="E343" s="14" t="str">
        <f t="shared" si="27"/>
        <v/>
      </c>
      <c r="F343" s="15" t="str">
        <f>IFERROR(RunningBMR,"")</f>
        <v/>
      </c>
      <c r="G343" s="15" t="str">
        <f>IFERROR(IF(K342&gt;0,F342*ActivityFactor+IF(WeightGoal="Maintain",0,IF(WeightGoal="Decrease",-500,IF(WeightGoal="Increase",500))),""),"")</f>
        <v/>
      </c>
      <c r="H343" s="15" t="str">
        <f>IFERROR(F343*(ActivityFactor),"")</f>
        <v/>
      </c>
      <c r="I343" s="16" t="str">
        <f>IFERROR(IF(WeightGoal="Increase",G343-H343,H343-G343),"")</f>
        <v/>
      </c>
      <c r="J343" s="16" t="str">
        <f t="shared" si="29"/>
        <v/>
      </c>
      <c r="K343" s="17" t="str">
        <f>IFERROR(IF(Standard,J343/CalsPerPound,J343/CalsPerPound/2.2),"")</f>
        <v/>
      </c>
      <c r="L343" s="18" t="str">
        <f>IFERROR(WeightToLoseGain-K343,"")</f>
        <v/>
      </c>
      <c r="M343" s="19" t="str">
        <f>IFERROR(IF(B342&lt;&gt;"",L343/(WeightToLoseGain),""),"")</f>
        <v/>
      </c>
    </row>
    <row r="344" spans="2:13" ht="30" customHeight="1">
      <c r="B344" s="12" t="str">
        <f t="shared" si="25"/>
        <v/>
      </c>
      <c r="C344" s="13" t="str">
        <f t="shared" si="28"/>
        <v/>
      </c>
      <c r="D344" s="13" t="str">
        <f t="shared" si="26"/>
        <v/>
      </c>
      <c r="E344" s="14" t="str">
        <f t="shared" si="27"/>
        <v/>
      </c>
      <c r="F344" s="15" t="str">
        <f>IFERROR(RunningBMR,"")</f>
        <v/>
      </c>
      <c r="G344" s="15" t="str">
        <f>IFERROR(IF(K343&gt;0,F343*ActivityFactor+IF(WeightGoal="Maintain",0,IF(WeightGoal="Decrease",-500,IF(WeightGoal="Increase",500))),""),"")</f>
        <v/>
      </c>
      <c r="H344" s="15" t="str">
        <f>IFERROR(F344*(ActivityFactor),"")</f>
        <v/>
      </c>
      <c r="I344" s="16" t="str">
        <f>IFERROR(IF(WeightGoal="Increase",G344-H344,H344-G344),"")</f>
        <v/>
      </c>
      <c r="J344" s="16" t="str">
        <f t="shared" si="29"/>
        <v/>
      </c>
      <c r="K344" s="17" t="str">
        <f>IFERROR(IF(Standard,J344/CalsPerPound,J344/CalsPerPound/2.2),"")</f>
        <v/>
      </c>
      <c r="L344" s="18" t="str">
        <f>IFERROR(WeightToLoseGain-K344,"")</f>
        <v/>
      </c>
      <c r="M344" s="19" t="str">
        <f>IFERROR(IF(B343&lt;&gt;"",L344/(WeightToLoseGain),""),"")</f>
        <v/>
      </c>
    </row>
    <row r="345" spans="2:13" ht="30" customHeight="1">
      <c r="B345" s="12" t="str">
        <f t="shared" si="25"/>
        <v/>
      </c>
      <c r="C345" s="13" t="str">
        <f t="shared" si="28"/>
        <v/>
      </c>
      <c r="D345" s="13" t="str">
        <f t="shared" si="26"/>
        <v/>
      </c>
      <c r="E345" s="14" t="str">
        <f t="shared" si="27"/>
        <v/>
      </c>
      <c r="F345" s="15" t="str">
        <f>IFERROR(RunningBMR,"")</f>
        <v/>
      </c>
      <c r="G345" s="15" t="str">
        <f>IFERROR(IF(K344&gt;0,F344*ActivityFactor+IF(WeightGoal="Maintain",0,IF(WeightGoal="Decrease",-500,IF(WeightGoal="Increase",500))),""),"")</f>
        <v/>
      </c>
      <c r="H345" s="15" t="str">
        <f>IFERROR(F345*(ActivityFactor),"")</f>
        <v/>
      </c>
      <c r="I345" s="16" t="str">
        <f>IFERROR(IF(WeightGoal="Increase",G345-H345,H345-G345),"")</f>
        <v/>
      </c>
      <c r="J345" s="16" t="str">
        <f t="shared" si="29"/>
        <v/>
      </c>
      <c r="K345" s="17" t="str">
        <f>IFERROR(IF(Standard,J345/CalsPerPound,J345/CalsPerPound/2.2),"")</f>
        <v/>
      </c>
      <c r="L345" s="18" t="str">
        <f>IFERROR(WeightToLoseGain-K345,"")</f>
        <v/>
      </c>
      <c r="M345" s="19" t="str">
        <f>IFERROR(IF(B344&lt;&gt;"",L345/(WeightToLoseGain),""),"")</f>
        <v/>
      </c>
    </row>
    <row r="346" spans="2:13" ht="30" customHeight="1">
      <c r="B346" s="12" t="str">
        <f t="shared" si="25"/>
        <v/>
      </c>
      <c r="C346" s="13" t="str">
        <f t="shared" si="28"/>
        <v/>
      </c>
      <c r="D346" s="13" t="str">
        <f t="shared" si="26"/>
        <v/>
      </c>
      <c r="E346" s="14" t="str">
        <f t="shared" si="27"/>
        <v/>
      </c>
      <c r="F346" s="15" t="str">
        <f>IFERROR(RunningBMR,"")</f>
        <v/>
      </c>
      <c r="G346" s="15" t="str">
        <f>IFERROR(IF(K345&gt;0,F345*ActivityFactor+IF(WeightGoal="Maintain",0,IF(WeightGoal="Decrease",-500,IF(WeightGoal="Increase",500))),""),"")</f>
        <v/>
      </c>
      <c r="H346" s="15" t="str">
        <f>IFERROR(F346*(ActivityFactor),"")</f>
        <v/>
      </c>
      <c r="I346" s="16" t="str">
        <f>IFERROR(IF(WeightGoal="Increase",G346-H346,H346-G346),"")</f>
        <v/>
      </c>
      <c r="J346" s="16" t="str">
        <f t="shared" si="29"/>
        <v/>
      </c>
      <c r="K346" s="17" t="str">
        <f>IFERROR(IF(Standard,J346/CalsPerPound,J346/CalsPerPound/2.2),"")</f>
        <v/>
      </c>
      <c r="L346" s="18" t="str">
        <f>IFERROR(WeightToLoseGain-K346,"")</f>
        <v/>
      </c>
      <c r="M346" s="19" t="str">
        <f>IFERROR(IF(B345&lt;&gt;"",L346/(WeightToLoseGain),""),"")</f>
        <v/>
      </c>
    </row>
    <row r="347" spans="2:13" ht="30" customHeight="1">
      <c r="B347" s="12" t="str">
        <f t="shared" si="25"/>
        <v/>
      </c>
      <c r="C347" s="13" t="str">
        <f t="shared" si="28"/>
        <v/>
      </c>
      <c r="D347" s="13" t="str">
        <f t="shared" si="26"/>
        <v/>
      </c>
      <c r="E347" s="14" t="str">
        <f t="shared" si="27"/>
        <v/>
      </c>
      <c r="F347" s="15" t="str">
        <f>IFERROR(RunningBMR,"")</f>
        <v/>
      </c>
      <c r="G347" s="15" t="str">
        <f>IFERROR(IF(K346&gt;0,F346*ActivityFactor+IF(WeightGoal="Maintain",0,IF(WeightGoal="Decrease",-500,IF(WeightGoal="Increase",500))),""),"")</f>
        <v/>
      </c>
      <c r="H347" s="15" t="str">
        <f>IFERROR(F347*(ActivityFactor),"")</f>
        <v/>
      </c>
      <c r="I347" s="16" t="str">
        <f>IFERROR(IF(WeightGoal="Increase",G347-H347,H347-G347),"")</f>
        <v/>
      </c>
      <c r="J347" s="16" t="str">
        <f t="shared" si="29"/>
        <v/>
      </c>
      <c r="K347" s="17" t="str">
        <f>IFERROR(IF(Standard,J347/CalsPerPound,J347/CalsPerPound/2.2),"")</f>
        <v/>
      </c>
      <c r="L347" s="18" t="str">
        <f>IFERROR(WeightToLoseGain-K347,"")</f>
        <v/>
      </c>
      <c r="M347" s="19" t="str">
        <f>IFERROR(IF(B346&lt;&gt;"",L347/(WeightToLoseGain),""),"")</f>
        <v/>
      </c>
    </row>
    <row r="348" spans="2:13" ht="30" customHeight="1">
      <c r="B348" s="12" t="str">
        <f t="shared" si="25"/>
        <v/>
      </c>
      <c r="C348" s="13" t="str">
        <f t="shared" si="28"/>
        <v/>
      </c>
      <c r="D348" s="13" t="str">
        <f t="shared" si="26"/>
        <v/>
      </c>
      <c r="E348" s="14" t="str">
        <f t="shared" si="27"/>
        <v/>
      </c>
      <c r="F348" s="15" t="str">
        <f>IFERROR(RunningBMR,"")</f>
        <v/>
      </c>
      <c r="G348" s="15" t="str">
        <f>IFERROR(IF(K347&gt;0,F347*ActivityFactor+IF(WeightGoal="Maintain",0,IF(WeightGoal="Decrease",-500,IF(WeightGoal="Increase",500))),""),"")</f>
        <v/>
      </c>
      <c r="H348" s="15" t="str">
        <f>IFERROR(F348*(ActivityFactor),"")</f>
        <v/>
      </c>
      <c r="I348" s="16" t="str">
        <f>IFERROR(IF(WeightGoal="Increase",G348-H348,H348-G348),"")</f>
        <v/>
      </c>
      <c r="J348" s="16" t="str">
        <f t="shared" si="29"/>
        <v/>
      </c>
      <c r="K348" s="17" t="str">
        <f>IFERROR(IF(Standard,J348/CalsPerPound,J348/CalsPerPound/2.2),"")</f>
        <v/>
      </c>
      <c r="L348" s="18" t="str">
        <f>IFERROR(WeightToLoseGain-K348,"")</f>
        <v/>
      </c>
      <c r="M348" s="19" t="str">
        <f>IFERROR(IF(B347&lt;&gt;"",L348/(WeightToLoseGain),""),"")</f>
        <v/>
      </c>
    </row>
    <row r="349" spans="2:13" ht="30" customHeight="1">
      <c r="B349" s="12" t="str">
        <f t="shared" si="25"/>
        <v/>
      </c>
      <c r="C349" s="13" t="str">
        <f t="shared" si="28"/>
        <v/>
      </c>
      <c r="D349" s="13" t="str">
        <f t="shared" si="26"/>
        <v/>
      </c>
      <c r="E349" s="14" t="str">
        <f t="shared" si="27"/>
        <v/>
      </c>
      <c r="F349" s="15" t="str">
        <f>IFERROR(RunningBMR,"")</f>
        <v/>
      </c>
      <c r="G349" s="15" t="str">
        <f>IFERROR(IF(K348&gt;0,F348*ActivityFactor+IF(WeightGoal="Maintain",0,IF(WeightGoal="Decrease",-500,IF(WeightGoal="Increase",500))),""),"")</f>
        <v/>
      </c>
      <c r="H349" s="15" t="str">
        <f>IFERROR(F349*(ActivityFactor),"")</f>
        <v/>
      </c>
      <c r="I349" s="16" t="str">
        <f>IFERROR(IF(WeightGoal="Increase",G349-H349,H349-G349),"")</f>
        <v/>
      </c>
      <c r="J349" s="16" t="str">
        <f t="shared" si="29"/>
        <v/>
      </c>
      <c r="K349" s="17" t="str">
        <f>IFERROR(IF(Standard,J349/CalsPerPound,J349/CalsPerPound/2.2),"")</f>
        <v/>
      </c>
      <c r="L349" s="18" t="str">
        <f>IFERROR(WeightToLoseGain-K349,"")</f>
        <v/>
      </c>
      <c r="M349" s="19" t="str">
        <f>IFERROR(IF(B348&lt;&gt;"",L349/(WeightToLoseGain),""),"")</f>
        <v/>
      </c>
    </row>
    <row r="350" spans="2:13" ht="30" customHeight="1">
      <c r="B350" s="12" t="str">
        <f t="shared" si="25"/>
        <v/>
      </c>
      <c r="C350" s="13" t="str">
        <f t="shared" si="28"/>
        <v/>
      </c>
      <c r="D350" s="13" t="str">
        <f t="shared" si="26"/>
        <v/>
      </c>
      <c r="E350" s="14" t="str">
        <f t="shared" si="27"/>
        <v/>
      </c>
      <c r="F350" s="15" t="str">
        <f>IFERROR(RunningBMR,"")</f>
        <v/>
      </c>
      <c r="G350" s="15" t="str">
        <f>IFERROR(IF(K349&gt;0,F349*ActivityFactor+IF(WeightGoal="Maintain",0,IF(WeightGoal="Decrease",-500,IF(WeightGoal="Increase",500))),""),"")</f>
        <v/>
      </c>
      <c r="H350" s="15" t="str">
        <f>IFERROR(F350*(ActivityFactor),"")</f>
        <v/>
      </c>
      <c r="I350" s="16" t="str">
        <f>IFERROR(IF(WeightGoal="Increase",G350-H350,H350-G350),"")</f>
        <v/>
      </c>
      <c r="J350" s="16" t="str">
        <f t="shared" si="29"/>
        <v/>
      </c>
      <c r="K350" s="17" t="str">
        <f>IFERROR(IF(Standard,J350/CalsPerPound,J350/CalsPerPound/2.2),"")</f>
        <v/>
      </c>
      <c r="L350" s="18" t="str">
        <f>IFERROR(WeightToLoseGain-K350,"")</f>
        <v/>
      </c>
      <c r="M350" s="19" t="str">
        <f>IFERROR(IF(B349&lt;&gt;"",L350/(WeightToLoseGain),""),"")</f>
        <v/>
      </c>
    </row>
    <row r="351" spans="2:13" ht="30" customHeight="1">
      <c r="B351" s="12" t="str">
        <f t="shared" si="25"/>
        <v/>
      </c>
      <c r="C351" s="13" t="str">
        <f t="shared" si="28"/>
        <v/>
      </c>
      <c r="D351" s="13" t="str">
        <f t="shared" si="26"/>
        <v/>
      </c>
      <c r="E351" s="14" t="str">
        <f t="shared" si="27"/>
        <v/>
      </c>
      <c r="F351" s="15" t="str">
        <f>IFERROR(RunningBMR,"")</f>
        <v/>
      </c>
      <c r="G351" s="15" t="str">
        <f>IFERROR(IF(K350&gt;0,F350*ActivityFactor+IF(WeightGoal="Maintain",0,IF(WeightGoal="Decrease",-500,IF(WeightGoal="Increase",500))),""),"")</f>
        <v/>
      </c>
      <c r="H351" s="15" t="str">
        <f>IFERROR(F351*(ActivityFactor),"")</f>
        <v/>
      </c>
      <c r="I351" s="16" t="str">
        <f>IFERROR(IF(WeightGoal="Increase",G351-H351,H351-G351),"")</f>
        <v/>
      </c>
      <c r="J351" s="16" t="str">
        <f t="shared" si="29"/>
        <v/>
      </c>
      <c r="K351" s="17" t="str">
        <f>IFERROR(IF(Standard,J351/CalsPerPound,J351/CalsPerPound/2.2),"")</f>
        <v/>
      </c>
      <c r="L351" s="18" t="str">
        <f>IFERROR(WeightToLoseGain-K351,"")</f>
        <v/>
      </c>
      <c r="M351" s="19" t="str">
        <f>IFERROR(IF(B350&lt;&gt;"",L351/(WeightToLoseGain),""),"")</f>
        <v/>
      </c>
    </row>
    <row r="352" spans="2:13" ht="30" customHeight="1">
      <c r="B352" s="12" t="str">
        <f t="shared" si="25"/>
        <v/>
      </c>
      <c r="C352" s="13" t="str">
        <f t="shared" si="28"/>
        <v/>
      </c>
      <c r="D352" s="13" t="str">
        <f t="shared" si="26"/>
        <v/>
      </c>
      <c r="E352" s="14" t="str">
        <f t="shared" si="27"/>
        <v/>
      </c>
      <c r="F352" s="15" t="str">
        <f>IFERROR(RunningBMR,"")</f>
        <v/>
      </c>
      <c r="G352" s="15" t="str">
        <f>IFERROR(IF(K351&gt;0,F351*ActivityFactor+IF(WeightGoal="Maintain",0,IF(WeightGoal="Decrease",-500,IF(WeightGoal="Increase",500))),""),"")</f>
        <v/>
      </c>
      <c r="H352" s="15" t="str">
        <f>IFERROR(F352*(ActivityFactor),"")</f>
        <v/>
      </c>
      <c r="I352" s="16" t="str">
        <f>IFERROR(IF(WeightGoal="Increase",G352-H352,H352-G352),"")</f>
        <v/>
      </c>
      <c r="J352" s="16" t="str">
        <f t="shared" si="29"/>
        <v/>
      </c>
      <c r="K352" s="17" t="str">
        <f>IFERROR(IF(Standard,J352/CalsPerPound,J352/CalsPerPound/2.2),"")</f>
        <v/>
      </c>
      <c r="L352" s="18" t="str">
        <f>IFERROR(WeightToLoseGain-K352,"")</f>
        <v/>
      </c>
      <c r="M352" s="19" t="str">
        <f>IFERROR(IF(B351&lt;&gt;"",L352/(WeightToLoseGain),""),"")</f>
        <v/>
      </c>
    </row>
    <row r="353" spans="2:13" ht="30" customHeight="1">
      <c r="B353" s="12" t="str">
        <f t="shared" si="25"/>
        <v/>
      </c>
      <c r="C353" s="13" t="str">
        <f t="shared" si="28"/>
        <v/>
      </c>
      <c r="D353" s="13" t="str">
        <f t="shared" si="26"/>
        <v/>
      </c>
      <c r="E353" s="14" t="str">
        <f t="shared" si="27"/>
        <v/>
      </c>
      <c r="F353" s="15" t="str">
        <f>IFERROR(RunningBMR,"")</f>
        <v/>
      </c>
      <c r="G353" s="15" t="str">
        <f>IFERROR(IF(K352&gt;0,F352*ActivityFactor+IF(WeightGoal="Maintain",0,IF(WeightGoal="Decrease",-500,IF(WeightGoal="Increase",500))),""),"")</f>
        <v/>
      </c>
      <c r="H353" s="15" t="str">
        <f>IFERROR(F353*(ActivityFactor),"")</f>
        <v/>
      </c>
      <c r="I353" s="16" t="str">
        <f>IFERROR(IF(WeightGoal="Increase",G353-H353,H353-G353),"")</f>
        <v/>
      </c>
      <c r="J353" s="16" t="str">
        <f t="shared" si="29"/>
        <v/>
      </c>
      <c r="K353" s="17" t="str">
        <f>IFERROR(IF(Standard,J353/CalsPerPound,J353/CalsPerPound/2.2),"")</f>
        <v/>
      </c>
      <c r="L353" s="18" t="str">
        <f>IFERROR(WeightToLoseGain-K353,"")</f>
        <v/>
      </c>
      <c r="M353" s="19" t="str">
        <f>IFERROR(IF(B352&lt;&gt;"",L353/(WeightToLoseGain),""),"")</f>
        <v/>
      </c>
    </row>
    <row r="354" spans="2:13" ht="30" customHeight="1">
      <c r="B354" s="12" t="str">
        <f t="shared" si="25"/>
        <v/>
      </c>
      <c r="C354" s="13" t="str">
        <f t="shared" si="28"/>
        <v/>
      </c>
      <c r="D354" s="13" t="str">
        <f t="shared" si="26"/>
        <v/>
      </c>
      <c r="E354" s="14" t="str">
        <f t="shared" si="27"/>
        <v/>
      </c>
      <c r="F354" s="15" t="str">
        <f>IFERROR(RunningBMR,"")</f>
        <v/>
      </c>
      <c r="G354" s="15" t="str">
        <f>IFERROR(IF(K353&gt;0,F353*ActivityFactor+IF(WeightGoal="Maintain",0,IF(WeightGoal="Decrease",-500,IF(WeightGoal="Increase",500))),""),"")</f>
        <v/>
      </c>
      <c r="H354" s="15" t="str">
        <f>IFERROR(F354*(ActivityFactor),"")</f>
        <v/>
      </c>
      <c r="I354" s="16" t="str">
        <f>IFERROR(IF(WeightGoal="Increase",G354-H354,H354-G354),"")</f>
        <v/>
      </c>
      <c r="J354" s="16" t="str">
        <f t="shared" si="29"/>
        <v/>
      </c>
      <c r="K354" s="17" t="str">
        <f>IFERROR(IF(Standard,J354/CalsPerPound,J354/CalsPerPound/2.2),"")</f>
        <v/>
      </c>
      <c r="L354" s="18" t="str">
        <f>IFERROR(WeightToLoseGain-K354,"")</f>
        <v/>
      </c>
      <c r="M354" s="19" t="str">
        <f>IFERROR(IF(B353&lt;&gt;"",L354/(WeightToLoseGain),""),"")</f>
        <v/>
      </c>
    </row>
    <row r="355" spans="2:13" ht="30" customHeight="1">
      <c r="B355" s="12" t="str">
        <f t="shared" si="25"/>
        <v/>
      </c>
      <c r="C355" s="13" t="str">
        <f t="shared" si="28"/>
        <v/>
      </c>
      <c r="D355" s="13" t="str">
        <f t="shared" si="26"/>
        <v/>
      </c>
      <c r="E355" s="14" t="str">
        <f t="shared" si="27"/>
        <v/>
      </c>
      <c r="F355" s="15" t="str">
        <f>IFERROR(RunningBMR,"")</f>
        <v/>
      </c>
      <c r="G355" s="15" t="str">
        <f>IFERROR(IF(K354&gt;0,F354*ActivityFactor+IF(WeightGoal="Maintain",0,IF(WeightGoal="Decrease",-500,IF(WeightGoal="Increase",500))),""),"")</f>
        <v/>
      </c>
      <c r="H355" s="15" t="str">
        <f>IFERROR(F355*(ActivityFactor),"")</f>
        <v/>
      </c>
      <c r="I355" s="16" t="str">
        <f>IFERROR(IF(WeightGoal="Increase",G355-H355,H355-G355),"")</f>
        <v/>
      </c>
      <c r="J355" s="16" t="str">
        <f t="shared" si="29"/>
        <v/>
      </c>
      <c r="K355" s="17" t="str">
        <f>IFERROR(IF(Standard,J355/CalsPerPound,J355/CalsPerPound/2.2),"")</f>
        <v/>
      </c>
      <c r="L355" s="18" t="str">
        <f>IFERROR(WeightToLoseGain-K355,"")</f>
        <v/>
      </c>
      <c r="M355" s="19" t="str">
        <f>IFERROR(IF(B354&lt;&gt;"",L355/(WeightToLoseGain),""),"")</f>
        <v/>
      </c>
    </row>
    <row r="356" spans="2:13" ht="30" customHeight="1">
      <c r="B356" s="12" t="str">
        <f t="shared" si="25"/>
        <v/>
      </c>
      <c r="C356" s="13" t="str">
        <f t="shared" si="28"/>
        <v/>
      </c>
      <c r="D356" s="13" t="str">
        <f t="shared" si="26"/>
        <v/>
      </c>
      <c r="E356" s="14" t="str">
        <f t="shared" si="27"/>
        <v/>
      </c>
      <c r="F356" s="15" t="str">
        <f>IFERROR(RunningBMR,"")</f>
        <v/>
      </c>
      <c r="G356" s="15" t="str">
        <f>IFERROR(IF(K355&gt;0,F355*ActivityFactor+IF(WeightGoal="Maintain",0,IF(WeightGoal="Decrease",-500,IF(WeightGoal="Increase",500))),""),"")</f>
        <v/>
      </c>
      <c r="H356" s="15" t="str">
        <f>IFERROR(F356*(ActivityFactor),"")</f>
        <v/>
      </c>
      <c r="I356" s="16" t="str">
        <f>IFERROR(IF(WeightGoal="Increase",G356-H356,H356-G356),"")</f>
        <v/>
      </c>
      <c r="J356" s="16" t="str">
        <f t="shared" si="29"/>
        <v/>
      </c>
      <c r="K356" s="17" t="str">
        <f>IFERROR(IF(Standard,J356/CalsPerPound,J356/CalsPerPound/2.2),"")</f>
        <v/>
      </c>
      <c r="L356" s="18" t="str">
        <f>IFERROR(WeightToLoseGain-K356,"")</f>
        <v/>
      </c>
      <c r="M356" s="19" t="str">
        <f>IFERROR(IF(B355&lt;&gt;"",L356/(WeightToLoseGain),""),"")</f>
        <v/>
      </c>
    </row>
    <row r="357" spans="2:13" ht="30" customHeight="1">
      <c r="B357" s="12" t="str">
        <f t="shared" si="25"/>
        <v/>
      </c>
      <c r="C357" s="13" t="str">
        <f t="shared" si="28"/>
        <v/>
      </c>
      <c r="D357" s="13" t="str">
        <f t="shared" si="26"/>
        <v/>
      </c>
      <c r="E357" s="14" t="str">
        <f t="shared" si="27"/>
        <v/>
      </c>
      <c r="F357" s="15" t="str">
        <f>IFERROR(RunningBMR,"")</f>
        <v/>
      </c>
      <c r="G357" s="15" t="str">
        <f>IFERROR(IF(K356&gt;0,F356*ActivityFactor+IF(WeightGoal="Maintain",0,IF(WeightGoal="Decrease",-500,IF(WeightGoal="Increase",500))),""),"")</f>
        <v/>
      </c>
      <c r="H357" s="15" t="str">
        <f>IFERROR(F357*(ActivityFactor),"")</f>
        <v/>
      </c>
      <c r="I357" s="16" t="str">
        <f>IFERROR(IF(WeightGoal="Increase",G357-H357,H357-G357),"")</f>
        <v/>
      </c>
      <c r="J357" s="16" t="str">
        <f t="shared" si="29"/>
        <v/>
      </c>
      <c r="K357" s="17" t="str">
        <f>IFERROR(IF(Standard,J357/CalsPerPound,J357/CalsPerPound/2.2),"")</f>
        <v/>
      </c>
      <c r="L357" s="18" t="str">
        <f>IFERROR(WeightToLoseGain-K357,"")</f>
        <v/>
      </c>
      <c r="M357" s="19" t="str">
        <f>IFERROR(IF(B356&lt;&gt;"",L357/(WeightToLoseGain),""),"")</f>
        <v/>
      </c>
    </row>
    <row r="358" spans="2:13" ht="30" customHeight="1">
      <c r="B358" s="12" t="str">
        <f t="shared" si="25"/>
        <v/>
      </c>
      <c r="C358" s="13" t="str">
        <f t="shared" si="28"/>
        <v/>
      </c>
      <c r="D358" s="13" t="str">
        <f t="shared" si="26"/>
        <v/>
      </c>
      <c r="E358" s="14" t="str">
        <f t="shared" si="27"/>
        <v/>
      </c>
      <c r="F358" s="15" t="str">
        <f>IFERROR(RunningBMR,"")</f>
        <v/>
      </c>
      <c r="G358" s="15" t="str">
        <f>IFERROR(IF(K357&gt;0,F357*ActivityFactor+IF(WeightGoal="Maintain",0,IF(WeightGoal="Decrease",-500,IF(WeightGoal="Increase",500))),""),"")</f>
        <v/>
      </c>
      <c r="H358" s="15" t="str">
        <f>IFERROR(F358*(ActivityFactor),"")</f>
        <v/>
      </c>
      <c r="I358" s="16" t="str">
        <f>IFERROR(IF(WeightGoal="Increase",G358-H358,H358-G358),"")</f>
        <v/>
      </c>
      <c r="J358" s="16" t="str">
        <f t="shared" si="29"/>
        <v/>
      </c>
      <c r="K358" s="17" t="str">
        <f>IFERROR(IF(Standard,J358/CalsPerPound,J358/CalsPerPound/2.2),"")</f>
        <v/>
      </c>
      <c r="L358" s="18" t="str">
        <f>IFERROR(WeightToLoseGain-K358,"")</f>
        <v/>
      </c>
      <c r="M358" s="19" t="str">
        <f>IFERROR(IF(B357&lt;&gt;"",L358/(WeightToLoseGain),""),"")</f>
        <v/>
      </c>
    </row>
    <row r="359" spans="2:13" ht="30" customHeight="1">
      <c r="B359" s="12" t="str">
        <f t="shared" si="25"/>
        <v/>
      </c>
      <c r="C359" s="13" t="str">
        <f t="shared" si="28"/>
        <v/>
      </c>
      <c r="D359" s="13" t="str">
        <f t="shared" si="26"/>
        <v/>
      </c>
      <c r="E359" s="14" t="str">
        <f t="shared" si="27"/>
        <v/>
      </c>
      <c r="F359" s="15" t="str">
        <f>IFERROR(RunningBMR,"")</f>
        <v/>
      </c>
      <c r="G359" s="15" t="str">
        <f>IFERROR(IF(K358&gt;0,F358*ActivityFactor+IF(WeightGoal="Maintain",0,IF(WeightGoal="Decrease",-500,IF(WeightGoal="Increase",500))),""),"")</f>
        <v/>
      </c>
      <c r="H359" s="15" t="str">
        <f>IFERROR(F359*(ActivityFactor),"")</f>
        <v/>
      </c>
      <c r="I359" s="16" t="str">
        <f>IFERROR(IF(WeightGoal="Increase",G359-H359,H359-G359),"")</f>
        <v/>
      </c>
      <c r="J359" s="16" t="str">
        <f t="shared" si="29"/>
        <v/>
      </c>
      <c r="K359" s="17" t="str">
        <f>IFERROR(IF(Standard,J359/CalsPerPound,J359/CalsPerPound/2.2),"")</f>
        <v/>
      </c>
      <c r="L359" s="18" t="str">
        <f>IFERROR(WeightToLoseGain-K359,"")</f>
        <v/>
      </c>
      <c r="M359" s="19" t="str">
        <f>IFERROR(IF(B358&lt;&gt;"",L359/(WeightToLoseGain),""),"")</f>
        <v/>
      </c>
    </row>
    <row r="360" spans="2:13" ht="30" customHeight="1">
      <c r="B360" s="12" t="str">
        <f t="shared" si="25"/>
        <v/>
      </c>
      <c r="C360" s="13" t="str">
        <f t="shared" si="28"/>
        <v/>
      </c>
      <c r="D360" s="13" t="str">
        <f t="shared" si="26"/>
        <v/>
      </c>
      <c r="E360" s="14" t="str">
        <f t="shared" si="27"/>
        <v/>
      </c>
      <c r="F360" s="15" t="str">
        <f>IFERROR(RunningBMR,"")</f>
        <v/>
      </c>
      <c r="G360" s="15" t="str">
        <f>IFERROR(IF(K359&gt;0,F359*ActivityFactor+IF(WeightGoal="Maintain",0,IF(WeightGoal="Decrease",-500,IF(WeightGoal="Increase",500))),""),"")</f>
        <v/>
      </c>
      <c r="H360" s="15" t="str">
        <f>IFERROR(F360*(ActivityFactor),"")</f>
        <v/>
      </c>
      <c r="I360" s="16" t="str">
        <f>IFERROR(IF(WeightGoal="Increase",G360-H360,H360-G360),"")</f>
        <v/>
      </c>
      <c r="J360" s="16" t="str">
        <f t="shared" si="29"/>
        <v/>
      </c>
      <c r="K360" s="17" t="str">
        <f>IFERROR(IF(Standard,J360/CalsPerPound,J360/CalsPerPound/2.2),"")</f>
        <v/>
      </c>
      <c r="L360" s="18" t="str">
        <f>IFERROR(WeightToLoseGain-K360,"")</f>
        <v/>
      </c>
      <c r="M360" s="19" t="str">
        <f>IFERROR(IF(B359&lt;&gt;"",L360/(WeightToLoseGain),""),"")</f>
        <v/>
      </c>
    </row>
    <row r="361" spans="2:13" ht="30" customHeight="1">
      <c r="B361" s="12" t="str">
        <f t="shared" si="25"/>
        <v/>
      </c>
      <c r="C361" s="13" t="str">
        <f t="shared" si="28"/>
        <v/>
      </c>
      <c r="D361" s="13" t="str">
        <f t="shared" si="26"/>
        <v/>
      </c>
      <c r="E361" s="14" t="str">
        <f t="shared" si="27"/>
        <v/>
      </c>
      <c r="F361" s="15" t="str">
        <f>IFERROR(RunningBMR,"")</f>
        <v/>
      </c>
      <c r="G361" s="15" t="str">
        <f>IFERROR(IF(K360&gt;0,F360*ActivityFactor+IF(WeightGoal="Maintain",0,IF(WeightGoal="Decrease",-500,IF(WeightGoal="Increase",500))),""),"")</f>
        <v/>
      </c>
      <c r="H361" s="15" t="str">
        <f>IFERROR(F361*(ActivityFactor),"")</f>
        <v/>
      </c>
      <c r="I361" s="16" t="str">
        <f>IFERROR(IF(WeightGoal="Increase",G361-H361,H361-G361),"")</f>
        <v/>
      </c>
      <c r="J361" s="16" t="str">
        <f t="shared" si="29"/>
        <v/>
      </c>
      <c r="K361" s="17" t="str">
        <f>IFERROR(IF(Standard,J361/CalsPerPound,J361/CalsPerPound/2.2),"")</f>
        <v/>
      </c>
      <c r="L361" s="18" t="str">
        <f>IFERROR(WeightToLoseGain-K361,"")</f>
        <v/>
      </c>
      <c r="M361" s="19" t="str">
        <f>IFERROR(IF(B360&lt;&gt;"",L361/(WeightToLoseGain),""),"")</f>
        <v/>
      </c>
    </row>
    <row r="362" spans="2:13" ht="30" customHeight="1">
      <c r="B362" s="12" t="str">
        <f t="shared" si="25"/>
        <v/>
      </c>
      <c r="C362" s="13" t="str">
        <f t="shared" si="28"/>
        <v/>
      </c>
      <c r="D362" s="13" t="str">
        <f t="shared" si="26"/>
        <v/>
      </c>
      <c r="E362" s="14" t="str">
        <f t="shared" si="27"/>
        <v/>
      </c>
      <c r="F362" s="15" t="str">
        <f>IFERROR(RunningBMR,"")</f>
        <v/>
      </c>
      <c r="G362" s="15" t="str">
        <f>IFERROR(IF(K361&gt;0,F361*ActivityFactor+IF(WeightGoal="Maintain",0,IF(WeightGoal="Decrease",-500,IF(WeightGoal="Increase",500))),""),"")</f>
        <v/>
      </c>
      <c r="H362" s="15" t="str">
        <f>IFERROR(F362*(ActivityFactor),"")</f>
        <v/>
      </c>
      <c r="I362" s="16" t="str">
        <f>IFERROR(IF(WeightGoal="Increase",G362-H362,H362-G362),"")</f>
        <v/>
      </c>
      <c r="J362" s="16" t="str">
        <f t="shared" si="29"/>
        <v/>
      </c>
      <c r="K362" s="17" t="str">
        <f>IFERROR(IF(Standard,J362/CalsPerPound,J362/CalsPerPound/2.2),"")</f>
        <v/>
      </c>
      <c r="L362" s="18" t="str">
        <f>IFERROR(WeightToLoseGain-K362,"")</f>
        <v/>
      </c>
      <c r="M362" s="19" t="str">
        <f>IFERROR(IF(B361&lt;&gt;"",L362/(WeightToLoseGain),""),"")</f>
        <v/>
      </c>
    </row>
    <row r="363" spans="2:13" ht="30" customHeight="1">
      <c r="B363" s="12" t="str">
        <f t="shared" si="25"/>
        <v/>
      </c>
      <c r="C363" s="13" t="str">
        <f t="shared" si="28"/>
        <v/>
      </c>
      <c r="D363" s="13" t="str">
        <f t="shared" si="26"/>
        <v/>
      </c>
      <c r="E363" s="14" t="str">
        <f t="shared" si="27"/>
        <v/>
      </c>
      <c r="F363" s="15" t="str">
        <f>IFERROR(RunningBMR,"")</f>
        <v/>
      </c>
      <c r="G363" s="15" t="str">
        <f>IFERROR(IF(K362&gt;0,F362*ActivityFactor+IF(WeightGoal="Maintain",0,IF(WeightGoal="Decrease",-500,IF(WeightGoal="Increase",500))),""),"")</f>
        <v/>
      </c>
      <c r="H363" s="15" t="str">
        <f>IFERROR(F363*(ActivityFactor),"")</f>
        <v/>
      </c>
      <c r="I363" s="16" t="str">
        <f>IFERROR(IF(WeightGoal="Increase",G363-H363,H363-G363),"")</f>
        <v/>
      </c>
      <c r="J363" s="16" t="str">
        <f t="shared" si="29"/>
        <v/>
      </c>
      <c r="K363" s="17" t="str">
        <f>IFERROR(IF(Standard,J363/CalsPerPound,J363/CalsPerPound/2.2),"")</f>
        <v/>
      </c>
      <c r="L363" s="18" t="str">
        <f>IFERROR(WeightToLoseGain-K363,"")</f>
        <v/>
      </c>
      <c r="M363" s="19" t="str">
        <f>IFERROR(IF(B362&lt;&gt;"",L363/(WeightToLoseGain),""),"")</f>
        <v/>
      </c>
    </row>
    <row r="364" spans="2:13" ht="30" customHeight="1">
      <c r="B364" s="12" t="str">
        <f t="shared" si="25"/>
        <v/>
      </c>
      <c r="C364" s="13" t="str">
        <f t="shared" si="28"/>
        <v/>
      </c>
      <c r="D364" s="13" t="str">
        <f t="shared" si="26"/>
        <v/>
      </c>
      <c r="E364" s="14" t="str">
        <f t="shared" si="27"/>
        <v/>
      </c>
      <c r="F364" s="15" t="str">
        <f>IFERROR(RunningBMR,"")</f>
        <v/>
      </c>
      <c r="G364" s="15" t="str">
        <f>IFERROR(IF(K363&gt;0,F363*ActivityFactor+IF(WeightGoal="Maintain",0,IF(WeightGoal="Decrease",-500,IF(WeightGoal="Increase",500))),""),"")</f>
        <v/>
      </c>
      <c r="H364" s="15" t="str">
        <f>IFERROR(F364*(ActivityFactor),"")</f>
        <v/>
      </c>
      <c r="I364" s="16" t="str">
        <f>IFERROR(IF(WeightGoal="Increase",G364-H364,H364-G364),"")</f>
        <v/>
      </c>
      <c r="J364" s="16" t="str">
        <f t="shared" si="29"/>
        <v/>
      </c>
      <c r="K364" s="17" t="str">
        <f>IFERROR(IF(Standard,J364/CalsPerPound,J364/CalsPerPound/2.2),"")</f>
        <v/>
      </c>
      <c r="L364" s="18" t="str">
        <f>IFERROR(WeightToLoseGain-K364,"")</f>
        <v/>
      </c>
      <c r="M364" s="19" t="str">
        <f>IFERROR(IF(B363&lt;&gt;"",L364/(WeightToLoseGain),""),"")</f>
        <v/>
      </c>
    </row>
    <row r="365" spans="2:13" ht="30" customHeight="1">
      <c r="B365" s="12" t="str">
        <f t="shared" si="25"/>
        <v/>
      </c>
      <c r="C365" s="13" t="str">
        <f t="shared" si="28"/>
        <v/>
      </c>
      <c r="D365" s="13" t="str">
        <f t="shared" si="26"/>
        <v/>
      </c>
      <c r="E365" s="14" t="str">
        <f t="shared" si="27"/>
        <v/>
      </c>
      <c r="F365" s="15" t="str">
        <f>IFERROR(RunningBMR,"")</f>
        <v/>
      </c>
      <c r="G365" s="15" t="str">
        <f>IFERROR(IF(K364&gt;0,F364*ActivityFactor+IF(WeightGoal="Maintain",0,IF(WeightGoal="Decrease",-500,IF(WeightGoal="Increase",500))),""),"")</f>
        <v/>
      </c>
      <c r="H365" s="15" t="str">
        <f>IFERROR(F365*(ActivityFactor),"")</f>
        <v/>
      </c>
      <c r="I365" s="16" t="str">
        <f>IFERROR(IF(WeightGoal="Increase",G365-H365,H365-G365),"")</f>
        <v/>
      </c>
      <c r="J365" s="16" t="str">
        <f t="shared" si="29"/>
        <v/>
      </c>
      <c r="K365" s="17" t="str">
        <f>IFERROR(IF(Standard,J365/CalsPerPound,J365/CalsPerPound/2.2),"")</f>
        <v/>
      </c>
      <c r="L365" s="18" t="str">
        <f>IFERROR(WeightToLoseGain-K365,"")</f>
        <v/>
      </c>
      <c r="M365" s="19" t="str">
        <f>IFERROR(IF(B364&lt;&gt;"",L365/(WeightToLoseGain),""),"")</f>
        <v/>
      </c>
    </row>
    <row r="366" spans="2:13" ht="30" customHeight="1">
      <c r="B366" s="12" t="str">
        <f t="shared" si="25"/>
        <v/>
      </c>
      <c r="C366" s="13" t="str">
        <f t="shared" si="28"/>
        <v/>
      </c>
      <c r="D366" s="13" t="str">
        <f t="shared" si="26"/>
        <v/>
      </c>
      <c r="E366" s="14" t="str">
        <f t="shared" si="27"/>
        <v/>
      </c>
      <c r="F366" s="15" t="str">
        <f>IFERROR(RunningBMR,"")</f>
        <v/>
      </c>
      <c r="G366" s="15" t="str">
        <f>IFERROR(IF(K365&gt;0,F365*ActivityFactor+IF(WeightGoal="Maintain",0,IF(WeightGoal="Decrease",-500,IF(WeightGoal="Increase",500))),""),"")</f>
        <v/>
      </c>
      <c r="H366" s="15" t="str">
        <f>IFERROR(F366*(ActivityFactor),"")</f>
        <v/>
      </c>
      <c r="I366" s="16" t="str">
        <f>IFERROR(IF(WeightGoal="Increase",G366-H366,H366-G366),"")</f>
        <v/>
      </c>
      <c r="J366" s="16" t="str">
        <f t="shared" si="29"/>
        <v/>
      </c>
      <c r="K366" s="17" t="str">
        <f>IFERROR(IF(Standard,J366/CalsPerPound,J366/CalsPerPound/2.2),"")</f>
        <v/>
      </c>
      <c r="L366" s="18" t="str">
        <f>IFERROR(WeightToLoseGain-K366,"")</f>
        <v/>
      </c>
      <c r="M366" s="19" t="str">
        <f>IFERROR(IF(B365&lt;&gt;"",L366/(WeightToLoseGain),""),"")</f>
        <v/>
      </c>
    </row>
    <row r="367" spans="2:13" ht="30" customHeight="1">
      <c r="B367" s="12" t="str">
        <f t="shared" si="25"/>
        <v/>
      </c>
      <c r="C367" s="13" t="str">
        <f t="shared" si="28"/>
        <v/>
      </c>
      <c r="D367" s="13" t="str">
        <f t="shared" si="26"/>
        <v/>
      </c>
      <c r="E367" s="14" t="str">
        <f t="shared" si="27"/>
        <v/>
      </c>
      <c r="F367" s="15" t="str">
        <f>IFERROR(RunningBMR,"")</f>
        <v/>
      </c>
      <c r="G367" s="15" t="str">
        <f>IFERROR(IF(K366&gt;0,F366*ActivityFactor+IF(WeightGoal="Maintain",0,IF(WeightGoal="Decrease",-500,IF(WeightGoal="Increase",500))),""),"")</f>
        <v/>
      </c>
      <c r="H367" s="15" t="str">
        <f>IFERROR(F367*(ActivityFactor),"")</f>
        <v/>
      </c>
      <c r="I367" s="16" t="str">
        <f>IFERROR(IF(WeightGoal="Increase",G367-H367,H367-G367),"")</f>
        <v/>
      </c>
      <c r="J367" s="16" t="str">
        <f t="shared" si="29"/>
        <v/>
      </c>
      <c r="K367" s="17" t="str">
        <f>IFERROR(IF(Standard,J367/CalsPerPound,J367/CalsPerPound/2.2),"")</f>
        <v/>
      </c>
      <c r="L367" s="18" t="str">
        <f>IFERROR(WeightToLoseGain-K367,"")</f>
        <v/>
      </c>
      <c r="M367" s="19" t="str">
        <f>IFERROR(IF(B366&lt;&gt;"",L367/(WeightToLoseGain),""),"")</f>
        <v/>
      </c>
    </row>
    <row r="368" spans="2:13" ht="30" customHeight="1">
      <c r="B368" s="12" t="str">
        <f t="shared" si="25"/>
        <v/>
      </c>
      <c r="C368" s="13" t="str">
        <f t="shared" si="28"/>
        <v/>
      </c>
      <c r="D368" s="13" t="str">
        <f t="shared" si="26"/>
        <v/>
      </c>
      <c r="E368" s="14" t="str">
        <f t="shared" si="27"/>
        <v/>
      </c>
      <c r="F368" s="15" t="str">
        <f>IFERROR(RunningBMR,"")</f>
        <v/>
      </c>
      <c r="G368" s="15" t="str">
        <f>IFERROR(IF(K367&gt;0,F367*ActivityFactor+IF(WeightGoal="Maintain",0,IF(WeightGoal="Decrease",-500,IF(WeightGoal="Increase",500))),""),"")</f>
        <v/>
      </c>
      <c r="H368" s="15" t="str">
        <f>IFERROR(F368*(ActivityFactor),"")</f>
        <v/>
      </c>
      <c r="I368" s="16" t="str">
        <f>IFERROR(IF(WeightGoal="Increase",G368-H368,H368-G368),"")</f>
        <v/>
      </c>
      <c r="J368" s="16" t="str">
        <f t="shared" si="29"/>
        <v/>
      </c>
      <c r="K368" s="17" t="str">
        <f>IFERROR(IF(Standard,J368/CalsPerPound,J368/CalsPerPound/2.2),"")</f>
        <v/>
      </c>
      <c r="L368" s="18" t="str">
        <f>IFERROR(WeightToLoseGain-K368,"")</f>
        <v/>
      </c>
      <c r="M368" s="19" t="str">
        <f>IFERROR(IF(B367&lt;&gt;"",L368/(WeightToLoseGain),""),"")</f>
        <v/>
      </c>
    </row>
    <row r="369" spans="2:13" ht="30" customHeight="1">
      <c r="B369" s="12" t="str">
        <f t="shared" si="25"/>
        <v/>
      </c>
      <c r="C369" s="13" t="str">
        <f t="shared" si="28"/>
        <v/>
      </c>
      <c r="D369" s="13" t="str">
        <f t="shared" si="26"/>
        <v/>
      </c>
      <c r="E369" s="14" t="str">
        <f t="shared" si="27"/>
        <v/>
      </c>
      <c r="F369" s="15" t="str">
        <f>IFERROR(RunningBMR,"")</f>
        <v/>
      </c>
      <c r="G369" s="15" t="str">
        <f>IFERROR(IF(K368&gt;0,F368*ActivityFactor+IF(WeightGoal="Maintain",0,IF(WeightGoal="Decrease",-500,IF(WeightGoal="Increase",500))),""),"")</f>
        <v/>
      </c>
      <c r="H369" s="15" t="str">
        <f>IFERROR(F369*(ActivityFactor),"")</f>
        <v/>
      </c>
      <c r="I369" s="16" t="str">
        <f>IFERROR(IF(WeightGoal="Increase",G369-H369,H369-G369),"")</f>
        <v/>
      </c>
      <c r="J369" s="16" t="str">
        <f t="shared" si="29"/>
        <v/>
      </c>
      <c r="K369" s="17" t="str">
        <f>IFERROR(IF(Standard,J369/CalsPerPound,J369/CalsPerPound/2.2),"")</f>
        <v/>
      </c>
      <c r="L369" s="18" t="str">
        <f>IFERROR(WeightToLoseGain-K369,"")</f>
        <v/>
      </c>
      <c r="M369" s="19" t="str">
        <f>IFERROR(IF(B368&lt;&gt;"",L369/(WeightToLoseGain),""),"")</f>
        <v/>
      </c>
    </row>
    <row r="370" spans="2:13" ht="30" customHeight="1">
      <c r="B370" s="12" t="str">
        <f t="shared" si="25"/>
        <v/>
      </c>
      <c r="C370" s="13" t="str">
        <f t="shared" si="28"/>
        <v/>
      </c>
      <c r="D370" s="13" t="str">
        <f t="shared" si="26"/>
        <v/>
      </c>
      <c r="E370" s="14" t="str">
        <f t="shared" si="27"/>
        <v/>
      </c>
      <c r="F370" s="15" t="str">
        <f>IFERROR(RunningBMR,"")</f>
        <v/>
      </c>
      <c r="G370" s="15" t="str">
        <f>IFERROR(IF(K369&gt;0,F369*ActivityFactor+IF(WeightGoal="Maintain",0,IF(WeightGoal="Decrease",-500,IF(WeightGoal="Increase",500))),""),"")</f>
        <v/>
      </c>
      <c r="H370" s="15" t="str">
        <f>IFERROR(F370*(ActivityFactor),"")</f>
        <v/>
      </c>
      <c r="I370" s="16" t="str">
        <f>IFERROR(IF(WeightGoal="Increase",G370-H370,H370-G370),"")</f>
        <v/>
      </c>
      <c r="J370" s="16" t="str">
        <f t="shared" si="29"/>
        <v/>
      </c>
      <c r="K370" s="17" t="str">
        <f>IFERROR(IF(Standard,J370/CalsPerPound,J370/CalsPerPound/2.2),"")</f>
        <v/>
      </c>
      <c r="L370" s="18" t="str">
        <f>IFERROR(WeightToLoseGain-K370,"")</f>
        <v/>
      </c>
      <c r="M370" s="19" t="str">
        <f>IFERROR(IF(B369&lt;&gt;"",L370/(WeightToLoseGain),""),"")</f>
        <v/>
      </c>
    </row>
    <row r="371" spans="2:13" ht="30" customHeight="1">
      <c r="B371" s="12" t="str">
        <f t="shared" si="25"/>
        <v/>
      </c>
      <c r="C371" s="13" t="str">
        <f t="shared" si="28"/>
        <v/>
      </c>
      <c r="D371" s="13" t="str">
        <f t="shared" si="26"/>
        <v/>
      </c>
      <c r="E371" s="14" t="str">
        <f t="shared" si="27"/>
        <v/>
      </c>
      <c r="F371" s="15" t="str">
        <f>IFERROR(RunningBMR,"")</f>
        <v/>
      </c>
      <c r="G371" s="15" t="str">
        <f>IFERROR(IF(K370&gt;0,F370*ActivityFactor+IF(WeightGoal="Maintain",0,IF(WeightGoal="Decrease",-500,IF(WeightGoal="Increase",500))),""),"")</f>
        <v/>
      </c>
      <c r="H371" s="15" t="str">
        <f>IFERROR(F371*(ActivityFactor),"")</f>
        <v/>
      </c>
      <c r="I371" s="16" t="str">
        <f>IFERROR(IF(WeightGoal="Increase",G371-H371,H371-G371),"")</f>
        <v/>
      </c>
      <c r="J371" s="16" t="str">
        <f t="shared" si="29"/>
        <v/>
      </c>
      <c r="K371" s="17" t="str">
        <f>IFERROR(IF(Standard,J371/CalsPerPound,J371/CalsPerPound/2.2),"")</f>
        <v/>
      </c>
      <c r="L371" s="18" t="str">
        <f>IFERROR(WeightToLoseGain-K371,"")</f>
        <v/>
      </c>
      <c r="M371" s="19" t="str">
        <f>IFERROR(IF(B370&lt;&gt;"",L371/(WeightToLoseGain),""),"")</f>
        <v/>
      </c>
    </row>
    <row r="372" spans="2:13" ht="30" customHeight="1">
      <c r="B372" s="12" t="str">
        <f t="shared" si="25"/>
        <v/>
      </c>
      <c r="C372" s="13" t="str">
        <f t="shared" si="28"/>
        <v/>
      </c>
      <c r="D372" s="13" t="str">
        <f t="shared" si="26"/>
        <v/>
      </c>
      <c r="E372" s="14" t="str">
        <f t="shared" si="27"/>
        <v/>
      </c>
      <c r="F372" s="15" t="str">
        <f>IFERROR(RunningBMR,"")</f>
        <v/>
      </c>
      <c r="G372" s="15" t="str">
        <f>IFERROR(IF(K371&gt;0,F371*ActivityFactor+IF(WeightGoal="Maintain",0,IF(WeightGoal="Decrease",-500,IF(WeightGoal="Increase",500))),""),"")</f>
        <v/>
      </c>
      <c r="H372" s="15" t="str">
        <f>IFERROR(F372*(ActivityFactor),"")</f>
        <v/>
      </c>
      <c r="I372" s="16" t="str">
        <f>IFERROR(IF(WeightGoal="Increase",G372-H372,H372-G372),"")</f>
        <v/>
      </c>
      <c r="J372" s="16" t="str">
        <f t="shared" si="29"/>
        <v/>
      </c>
      <c r="K372" s="17" t="str">
        <f>IFERROR(IF(Standard,J372/CalsPerPound,J372/CalsPerPound/2.2),"")</f>
        <v/>
      </c>
      <c r="L372" s="18" t="str">
        <f>IFERROR(WeightToLoseGain-K372,"")</f>
        <v/>
      </c>
      <c r="M372" s="19" t="str">
        <f>IFERROR(IF(B371&lt;&gt;"",L372/(WeightToLoseGain),""),"")</f>
        <v/>
      </c>
    </row>
    <row r="373" spans="2:13" ht="30" customHeight="1">
      <c r="B373" s="12" t="str">
        <f t="shared" si="25"/>
        <v/>
      </c>
      <c r="C373" s="13" t="str">
        <f t="shared" si="28"/>
        <v/>
      </c>
      <c r="D373" s="13" t="str">
        <f t="shared" si="26"/>
        <v/>
      </c>
      <c r="E373" s="14" t="str">
        <f t="shared" si="27"/>
        <v/>
      </c>
      <c r="F373" s="15" t="str">
        <f>IFERROR(RunningBMR,"")</f>
        <v/>
      </c>
      <c r="G373" s="15" t="str">
        <f>IFERROR(IF(K372&gt;0,F372*ActivityFactor+IF(WeightGoal="Maintain",0,IF(WeightGoal="Decrease",-500,IF(WeightGoal="Increase",500))),""),"")</f>
        <v/>
      </c>
      <c r="H373" s="15" t="str">
        <f>IFERROR(F373*(ActivityFactor),"")</f>
        <v/>
      </c>
      <c r="I373" s="16" t="str">
        <f>IFERROR(IF(WeightGoal="Increase",G373-H373,H373-G373),"")</f>
        <v/>
      </c>
      <c r="J373" s="16" t="str">
        <f t="shared" si="29"/>
        <v/>
      </c>
      <c r="K373" s="17" t="str">
        <f>IFERROR(IF(Standard,J373/CalsPerPound,J373/CalsPerPound/2.2),"")</f>
        <v/>
      </c>
      <c r="L373" s="18" t="str">
        <f>IFERROR(WeightToLoseGain-K373,"")</f>
        <v/>
      </c>
      <c r="M373" s="19" t="str">
        <f>IFERROR(IF(B372&lt;&gt;"",L373/(WeightToLoseGain),""),"")</f>
        <v/>
      </c>
    </row>
    <row r="374" spans="2:13" ht="30" customHeight="1">
      <c r="B374" s="12" t="str">
        <f t="shared" si="25"/>
        <v/>
      </c>
      <c r="C374" s="13" t="str">
        <f t="shared" si="28"/>
        <v/>
      </c>
      <c r="D374" s="13" t="str">
        <f t="shared" si="26"/>
        <v/>
      </c>
      <c r="E374" s="14" t="str">
        <f t="shared" si="27"/>
        <v/>
      </c>
      <c r="F374" s="15" t="str">
        <f>IFERROR(RunningBMR,"")</f>
        <v/>
      </c>
      <c r="G374" s="15" t="str">
        <f>IFERROR(IF(K373&gt;0,F373*ActivityFactor+IF(WeightGoal="Maintain",0,IF(WeightGoal="Decrease",-500,IF(WeightGoal="Increase",500))),""),"")</f>
        <v/>
      </c>
      <c r="H374" s="15" t="str">
        <f>IFERROR(F374*(ActivityFactor),"")</f>
        <v/>
      </c>
      <c r="I374" s="16" t="str">
        <f>IFERROR(IF(WeightGoal="Increase",G374-H374,H374-G374),"")</f>
        <v/>
      </c>
      <c r="J374" s="16" t="str">
        <f t="shared" si="29"/>
        <v/>
      </c>
      <c r="K374" s="17" t="str">
        <f>IFERROR(IF(Standard,J374/CalsPerPound,J374/CalsPerPound/2.2),"")</f>
        <v/>
      </c>
      <c r="L374" s="18" t="str">
        <f>IFERROR(WeightToLoseGain-K374,"")</f>
        <v/>
      </c>
      <c r="M374" s="19" t="str">
        <f>IFERROR(IF(B373&lt;&gt;"",L374/(WeightToLoseGain),""),"")</f>
        <v/>
      </c>
    </row>
    <row r="375" spans="2:13" ht="30" customHeight="1">
      <c r="B375" s="12" t="str">
        <f t="shared" si="25"/>
        <v/>
      </c>
      <c r="C375" s="13" t="str">
        <f t="shared" si="28"/>
        <v/>
      </c>
      <c r="D375" s="13" t="str">
        <f t="shared" si="26"/>
        <v/>
      </c>
      <c r="E375" s="14" t="str">
        <f t="shared" si="27"/>
        <v/>
      </c>
      <c r="F375" s="15" t="str">
        <f>IFERROR(RunningBMR,"")</f>
        <v/>
      </c>
      <c r="G375" s="15" t="str">
        <f>IFERROR(IF(K374&gt;0,F374*ActivityFactor+IF(WeightGoal="Maintain",0,IF(WeightGoal="Decrease",-500,IF(WeightGoal="Increase",500))),""),"")</f>
        <v/>
      </c>
      <c r="H375" s="15" t="str">
        <f>IFERROR(F375*(ActivityFactor),"")</f>
        <v/>
      </c>
      <c r="I375" s="16" t="str">
        <f>IFERROR(IF(WeightGoal="Increase",G375-H375,H375-G375),"")</f>
        <v/>
      </c>
      <c r="J375" s="16" t="str">
        <f t="shared" si="29"/>
        <v/>
      </c>
      <c r="K375" s="17" t="str">
        <f>IFERROR(IF(Standard,J375/CalsPerPound,J375/CalsPerPound/2.2),"")</f>
        <v/>
      </c>
      <c r="L375" s="18" t="str">
        <f>IFERROR(WeightToLoseGain-K375,"")</f>
        <v/>
      </c>
      <c r="M375" s="19" t="str">
        <f>IFERROR(IF(B374&lt;&gt;"",L375/(WeightToLoseGain),""),"")</f>
        <v/>
      </c>
    </row>
    <row r="376" spans="2:13" ht="30" customHeight="1">
      <c r="B376" s="12" t="str">
        <f t="shared" si="25"/>
        <v/>
      </c>
      <c r="C376" s="13" t="str">
        <f t="shared" si="28"/>
        <v/>
      </c>
      <c r="D376" s="13" t="str">
        <f t="shared" si="26"/>
        <v/>
      </c>
      <c r="E376" s="14" t="str">
        <f t="shared" si="27"/>
        <v/>
      </c>
      <c r="F376" s="15" t="str">
        <f>IFERROR(RunningBMR,"")</f>
        <v/>
      </c>
      <c r="G376" s="15" t="str">
        <f>IFERROR(IF(K375&gt;0,F375*ActivityFactor+IF(WeightGoal="Maintain",0,IF(WeightGoal="Decrease",-500,IF(WeightGoal="Increase",500))),""),"")</f>
        <v/>
      </c>
      <c r="H376" s="15" t="str">
        <f>IFERROR(F376*(ActivityFactor),"")</f>
        <v/>
      </c>
      <c r="I376" s="16" t="str">
        <f>IFERROR(IF(WeightGoal="Increase",G376-H376,H376-G376),"")</f>
        <v/>
      </c>
      <c r="J376" s="16" t="str">
        <f t="shared" si="29"/>
        <v/>
      </c>
      <c r="K376" s="17" t="str">
        <f>IFERROR(IF(Standard,J376/CalsPerPound,J376/CalsPerPound/2.2),"")</f>
        <v/>
      </c>
      <c r="L376" s="18" t="str">
        <f>IFERROR(WeightToLoseGain-K376,"")</f>
        <v/>
      </c>
      <c r="M376" s="19" t="str">
        <f>IFERROR(IF(B375&lt;&gt;"",L376/(WeightToLoseGain),""),"")</f>
        <v/>
      </c>
    </row>
    <row r="377" spans="2:13" ht="30" customHeight="1">
      <c r="B377" s="12" t="str">
        <f t="shared" si="25"/>
        <v/>
      </c>
      <c r="C377" s="13" t="str">
        <f t="shared" si="28"/>
        <v/>
      </c>
      <c r="D377" s="13" t="str">
        <f t="shared" si="26"/>
        <v/>
      </c>
      <c r="E377" s="14" t="str">
        <f t="shared" si="27"/>
        <v/>
      </c>
      <c r="F377" s="15" t="str">
        <f>IFERROR(RunningBMR,"")</f>
        <v/>
      </c>
      <c r="G377" s="15" t="str">
        <f>IFERROR(IF(K376&gt;0,F376*ActivityFactor+IF(WeightGoal="Maintain",0,IF(WeightGoal="Decrease",-500,IF(WeightGoal="Increase",500))),""),"")</f>
        <v/>
      </c>
      <c r="H377" s="15" t="str">
        <f>IFERROR(F377*(ActivityFactor),"")</f>
        <v/>
      </c>
      <c r="I377" s="16" t="str">
        <f>IFERROR(IF(WeightGoal="Increase",G377-H377,H377-G377),"")</f>
        <v/>
      </c>
      <c r="J377" s="16" t="str">
        <f t="shared" si="29"/>
        <v/>
      </c>
      <c r="K377" s="17" t="str">
        <f>IFERROR(IF(Standard,J377/CalsPerPound,J377/CalsPerPound/2.2),"")</f>
        <v/>
      </c>
      <c r="L377" s="18" t="str">
        <f>IFERROR(WeightToLoseGain-K377,"")</f>
        <v/>
      </c>
      <c r="M377" s="19" t="str">
        <f>IFERROR(IF(B376&lt;&gt;"",L377/(WeightToLoseGain),""),"")</f>
        <v/>
      </c>
    </row>
    <row r="378" spans="2:13" ht="30" customHeight="1">
      <c r="B378" s="12" t="str">
        <f t="shared" si="25"/>
        <v/>
      </c>
      <c r="C378" s="13" t="str">
        <f t="shared" si="28"/>
        <v/>
      </c>
      <c r="D378" s="13" t="str">
        <f t="shared" si="26"/>
        <v/>
      </c>
      <c r="E378" s="14" t="str">
        <f t="shared" si="27"/>
        <v/>
      </c>
      <c r="F378" s="15" t="str">
        <f>IFERROR(RunningBMR,"")</f>
        <v/>
      </c>
      <c r="G378" s="15" t="str">
        <f>IFERROR(IF(K377&gt;0,F377*ActivityFactor+IF(WeightGoal="Maintain",0,IF(WeightGoal="Decrease",-500,IF(WeightGoal="Increase",500))),""),"")</f>
        <v/>
      </c>
      <c r="H378" s="15" t="str">
        <f>IFERROR(F378*(ActivityFactor),"")</f>
        <v/>
      </c>
      <c r="I378" s="16" t="str">
        <f>IFERROR(IF(WeightGoal="Increase",G378-H378,H378-G378),"")</f>
        <v/>
      </c>
      <c r="J378" s="16" t="str">
        <f t="shared" si="29"/>
        <v/>
      </c>
      <c r="K378" s="17" t="str">
        <f>IFERROR(IF(Standard,J378/CalsPerPound,J378/CalsPerPound/2.2),"")</f>
        <v/>
      </c>
      <c r="L378" s="18" t="str">
        <f>IFERROR(WeightToLoseGain-K378,"")</f>
        <v/>
      </c>
      <c r="M378" s="19" t="str">
        <f>IFERROR(IF(B377&lt;&gt;"",L378/(WeightToLoseGain),""),"")</f>
        <v/>
      </c>
    </row>
    <row r="379" spans="2:13" ht="30" customHeight="1">
      <c r="B379" s="12" t="str">
        <f t="shared" si="25"/>
        <v/>
      </c>
      <c r="C379" s="13" t="str">
        <f t="shared" si="28"/>
        <v/>
      </c>
      <c r="D379" s="13" t="str">
        <f t="shared" si="26"/>
        <v/>
      </c>
      <c r="E379" s="14" t="str">
        <f t="shared" si="27"/>
        <v/>
      </c>
      <c r="F379" s="15" t="str">
        <f>IFERROR(RunningBMR,"")</f>
        <v/>
      </c>
      <c r="G379" s="15" t="str">
        <f>IFERROR(IF(K378&gt;0,F378*ActivityFactor+IF(WeightGoal="Maintain",0,IF(WeightGoal="Decrease",-500,IF(WeightGoal="Increase",500))),""),"")</f>
        <v/>
      </c>
      <c r="H379" s="15" t="str">
        <f>IFERROR(F379*(ActivityFactor),"")</f>
        <v/>
      </c>
      <c r="I379" s="16" t="str">
        <f>IFERROR(IF(WeightGoal="Increase",G379-H379,H379-G379),"")</f>
        <v/>
      </c>
      <c r="J379" s="16" t="str">
        <f t="shared" si="29"/>
        <v/>
      </c>
      <c r="K379" s="17" t="str">
        <f>IFERROR(IF(Standard,J379/CalsPerPound,J379/CalsPerPound/2.2),"")</f>
        <v/>
      </c>
      <c r="L379" s="18" t="str">
        <f>IFERROR(WeightToLoseGain-K379,"")</f>
        <v/>
      </c>
      <c r="M379" s="19" t="str">
        <f>IFERROR(IF(B378&lt;&gt;"",L379/(WeightToLoseGain),""),"")</f>
        <v/>
      </c>
    </row>
    <row r="380" spans="2:13" ht="30" customHeight="1">
      <c r="B380" s="12" t="str">
        <f t="shared" si="25"/>
        <v/>
      </c>
      <c r="C380" s="13" t="str">
        <f t="shared" si="28"/>
        <v/>
      </c>
      <c r="D380" s="13" t="str">
        <f t="shared" si="26"/>
        <v/>
      </c>
      <c r="E380" s="14" t="str">
        <f t="shared" si="27"/>
        <v/>
      </c>
      <c r="F380" s="15" t="str">
        <f>IFERROR(RunningBMR,"")</f>
        <v/>
      </c>
      <c r="G380" s="15" t="str">
        <f>IFERROR(IF(K379&gt;0,F379*ActivityFactor+IF(WeightGoal="Maintain",0,IF(WeightGoal="Decrease",-500,IF(WeightGoal="Increase",500))),""),"")</f>
        <v/>
      </c>
      <c r="H380" s="15" t="str">
        <f>IFERROR(F380*(ActivityFactor),"")</f>
        <v/>
      </c>
      <c r="I380" s="16" t="str">
        <f>IFERROR(IF(WeightGoal="Increase",G380-H380,H380-G380),"")</f>
        <v/>
      </c>
      <c r="J380" s="16" t="str">
        <f t="shared" si="29"/>
        <v/>
      </c>
      <c r="K380" s="17" t="str">
        <f>IFERROR(IF(Standard,J380/CalsPerPound,J380/CalsPerPound/2.2),"")</f>
        <v/>
      </c>
      <c r="L380" s="18" t="str">
        <f>IFERROR(WeightToLoseGain-K380,"")</f>
        <v/>
      </c>
      <c r="M380" s="19" t="str">
        <f>IFERROR(IF(B379&lt;&gt;"",L380/(WeightToLoseGain),""),"")</f>
        <v/>
      </c>
    </row>
    <row r="381" spans="2:13" ht="30" customHeight="1">
      <c r="B381" s="12" t="str">
        <f t="shared" si="25"/>
        <v/>
      </c>
      <c r="C381" s="13" t="str">
        <f t="shared" si="28"/>
        <v/>
      </c>
      <c r="D381" s="13" t="str">
        <f t="shared" si="26"/>
        <v/>
      </c>
      <c r="E381" s="14" t="str">
        <f t="shared" si="27"/>
        <v/>
      </c>
      <c r="F381" s="15" t="str">
        <f>IFERROR(RunningBMR,"")</f>
        <v/>
      </c>
      <c r="G381" s="15" t="str">
        <f>IFERROR(IF(K380&gt;0,F380*ActivityFactor+IF(WeightGoal="Maintain",0,IF(WeightGoal="Decrease",-500,IF(WeightGoal="Increase",500))),""),"")</f>
        <v/>
      </c>
      <c r="H381" s="15" t="str">
        <f>IFERROR(F381*(ActivityFactor),"")</f>
        <v/>
      </c>
      <c r="I381" s="16" t="str">
        <f>IFERROR(IF(WeightGoal="Increase",G381-H381,H381-G381),"")</f>
        <v/>
      </c>
      <c r="J381" s="16" t="str">
        <f t="shared" si="29"/>
        <v/>
      </c>
      <c r="K381" s="17" t="str">
        <f>IFERROR(IF(Standard,J381/CalsPerPound,J381/CalsPerPound/2.2),"")</f>
        <v/>
      </c>
      <c r="L381" s="18" t="str">
        <f>IFERROR(WeightToLoseGain-K381,"")</f>
        <v/>
      </c>
      <c r="M381" s="19" t="str">
        <f>IFERROR(IF(B380&lt;&gt;"",L381/(WeightToLoseGain),""),"")</f>
        <v/>
      </c>
    </row>
    <row r="382" spans="2:13" ht="30" customHeight="1">
      <c r="B382" s="12" t="str">
        <f t="shared" si="25"/>
        <v/>
      </c>
      <c r="C382" s="13" t="str">
        <f t="shared" si="28"/>
        <v/>
      </c>
      <c r="D382" s="13" t="str">
        <f t="shared" si="26"/>
        <v/>
      </c>
      <c r="E382" s="14" t="str">
        <f t="shared" si="27"/>
        <v/>
      </c>
      <c r="F382" s="15" t="str">
        <f>IFERROR(RunningBMR,"")</f>
        <v/>
      </c>
      <c r="G382" s="15" t="str">
        <f>IFERROR(IF(K381&gt;0,F381*ActivityFactor+IF(WeightGoal="Maintain",0,IF(WeightGoal="Decrease",-500,IF(WeightGoal="Increase",500))),""),"")</f>
        <v/>
      </c>
      <c r="H382" s="15" t="str">
        <f>IFERROR(F382*(ActivityFactor),"")</f>
        <v/>
      </c>
      <c r="I382" s="16" t="str">
        <f>IFERROR(IF(WeightGoal="Increase",G382-H382,H382-G382),"")</f>
        <v/>
      </c>
      <c r="J382" s="16" t="str">
        <f t="shared" si="29"/>
        <v/>
      </c>
      <c r="K382" s="17" t="str">
        <f>IFERROR(IF(Standard,J382/CalsPerPound,J382/CalsPerPound/2.2),"")</f>
        <v/>
      </c>
      <c r="L382" s="18" t="str">
        <f>IFERROR(WeightToLoseGain-K382,"")</f>
        <v/>
      </c>
      <c r="M382" s="19" t="str">
        <f>IFERROR(IF(B381&lt;&gt;"",L382/(WeightToLoseGain),""),"")</f>
        <v/>
      </c>
    </row>
    <row r="383" spans="2:13" ht="30" customHeight="1">
      <c r="B383" s="12" t="str">
        <f t="shared" si="25"/>
        <v/>
      </c>
      <c r="C383" s="13" t="str">
        <f t="shared" si="28"/>
        <v/>
      </c>
      <c r="D383" s="13" t="str">
        <f t="shared" si="26"/>
        <v/>
      </c>
      <c r="E383" s="14" t="str">
        <f t="shared" si="27"/>
        <v/>
      </c>
      <c r="F383" s="15" t="str">
        <f>IFERROR(RunningBMR,"")</f>
        <v/>
      </c>
      <c r="G383" s="15" t="str">
        <f>IFERROR(IF(K382&gt;0,F382*ActivityFactor+IF(WeightGoal="Maintain",0,IF(WeightGoal="Decrease",-500,IF(WeightGoal="Increase",500))),""),"")</f>
        <v/>
      </c>
      <c r="H383" s="15" t="str">
        <f>IFERROR(F383*(ActivityFactor),"")</f>
        <v/>
      </c>
      <c r="I383" s="16" t="str">
        <f>IFERROR(IF(WeightGoal="Increase",G383-H383,H383-G383),"")</f>
        <v/>
      </c>
      <c r="J383" s="16" t="str">
        <f t="shared" si="29"/>
        <v/>
      </c>
      <c r="K383" s="17" t="str">
        <f>IFERROR(IF(Standard,J383/CalsPerPound,J383/CalsPerPound/2.2),"")</f>
        <v/>
      </c>
      <c r="L383" s="18" t="str">
        <f>IFERROR(WeightToLoseGain-K383,"")</f>
        <v/>
      </c>
      <c r="M383" s="19" t="str">
        <f>IFERROR(IF(B382&lt;&gt;"",L383/(WeightToLoseGain),""),"")</f>
        <v/>
      </c>
    </row>
    <row r="384" spans="2:13" ht="30" customHeight="1">
      <c r="B384" s="12" t="str">
        <f t="shared" si="25"/>
        <v/>
      </c>
      <c r="C384" s="13" t="str">
        <f t="shared" si="28"/>
        <v/>
      </c>
      <c r="D384" s="13" t="str">
        <f t="shared" si="26"/>
        <v/>
      </c>
      <c r="E384" s="14" t="str">
        <f t="shared" si="27"/>
        <v/>
      </c>
      <c r="F384" s="15" t="str">
        <f>IFERROR(RunningBMR,"")</f>
        <v/>
      </c>
      <c r="G384" s="15" t="str">
        <f>IFERROR(IF(K383&gt;0,F383*ActivityFactor+IF(WeightGoal="Maintain",0,IF(WeightGoal="Decrease",-500,IF(WeightGoal="Increase",500))),""),"")</f>
        <v/>
      </c>
      <c r="H384" s="15" t="str">
        <f>IFERROR(F384*(ActivityFactor),"")</f>
        <v/>
      </c>
      <c r="I384" s="16" t="str">
        <f>IFERROR(IF(WeightGoal="Increase",G384-H384,H384-G384),"")</f>
        <v/>
      </c>
      <c r="J384" s="16" t="str">
        <f t="shared" si="29"/>
        <v/>
      </c>
      <c r="K384" s="17" t="str">
        <f>IFERROR(IF(Standard,J384/CalsPerPound,J384/CalsPerPound/2.2),"")</f>
        <v/>
      </c>
      <c r="L384" s="18" t="str">
        <f>IFERROR(WeightToLoseGain-K384,"")</f>
        <v/>
      </c>
      <c r="M384" s="19" t="str">
        <f>IFERROR(IF(B383&lt;&gt;"",L384/(WeightToLoseGain),""),"")</f>
        <v/>
      </c>
    </row>
    <row r="385" spans="2:13" ht="30" customHeight="1">
      <c r="B385" s="12" t="str">
        <f t="shared" si="25"/>
        <v/>
      </c>
      <c r="C385" s="13" t="str">
        <f t="shared" si="28"/>
        <v/>
      </c>
      <c r="D385" s="13" t="str">
        <f t="shared" si="26"/>
        <v/>
      </c>
      <c r="E385" s="14" t="str">
        <f t="shared" si="27"/>
        <v/>
      </c>
      <c r="F385" s="15" t="str">
        <f>IFERROR(RunningBMR,"")</f>
        <v/>
      </c>
      <c r="G385" s="15" t="str">
        <f>IFERROR(IF(K384&gt;0,F384*ActivityFactor+IF(WeightGoal="Maintain",0,IF(WeightGoal="Decrease",-500,IF(WeightGoal="Increase",500))),""),"")</f>
        <v/>
      </c>
      <c r="H385" s="15" t="str">
        <f>IFERROR(F385*(ActivityFactor),"")</f>
        <v/>
      </c>
      <c r="I385" s="16" t="str">
        <f>IFERROR(IF(WeightGoal="Increase",G385-H385,H385-G385),"")</f>
        <v/>
      </c>
      <c r="J385" s="16" t="str">
        <f t="shared" si="29"/>
        <v/>
      </c>
      <c r="K385" s="17" t="str">
        <f>IFERROR(IF(Standard,J385/CalsPerPound,J385/CalsPerPound/2.2),"")</f>
        <v/>
      </c>
      <c r="L385" s="18" t="str">
        <f>IFERROR(WeightToLoseGain-K385,"")</f>
        <v/>
      </c>
      <c r="M385" s="19" t="str">
        <f>IFERROR(IF(B384&lt;&gt;"",L385/(WeightToLoseGain),""),"")</f>
        <v/>
      </c>
    </row>
    <row r="386" spans="2:13" ht="30" customHeight="1">
      <c r="B386" s="12" t="str">
        <f t="shared" si="25"/>
        <v/>
      </c>
      <c r="C386" s="13" t="str">
        <f t="shared" si="28"/>
        <v/>
      </c>
      <c r="D386" s="13" t="str">
        <f t="shared" si="26"/>
        <v/>
      </c>
      <c r="E386" s="14" t="str">
        <f t="shared" si="27"/>
        <v/>
      </c>
      <c r="F386" s="15" t="str">
        <f>IFERROR(RunningBMR,"")</f>
        <v/>
      </c>
      <c r="G386" s="15" t="str">
        <f>IFERROR(IF(K385&gt;0,F385*ActivityFactor+IF(WeightGoal="Maintain",0,IF(WeightGoal="Decrease",-500,IF(WeightGoal="Increase",500))),""),"")</f>
        <v/>
      </c>
      <c r="H386" s="15" t="str">
        <f>IFERROR(F386*(ActivityFactor),"")</f>
        <v/>
      </c>
      <c r="I386" s="16" t="str">
        <f>IFERROR(IF(WeightGoal="Increase",G386-H386,H386-G386),"")</f>
        <v/>
      </c>
      <c r="J386" s="16" t="str">
        <f t="shared" si="29"/>
        <v/>
      </c>
      <c r="K386" s="17" t="str">
        <f>IFERROR(IF(Standard,J386/CalsPerPound,J386/CalsPerPound/2.2),"")</f>
        <v/>
      </c>
      <c r="L386" s="18" t="str">
        <f>IFERROR(WeightToLoseGain-K386,"")</f>
        <v/>
      </c>
      <c r="M386" s="19" t="str">
        <f>IFERROR(IF(B385&lt;&gt;"",L386/(WeightToLoseGain),""),"")</f>
        <v/>
      </c>
    </row>
    <row r="387" spans="2:13" ht="30" customHeight="1">
      <c r="B387" s="12" t="str">
        <f t="shared" si="25"/>
        <v/>
      </c>
      <c r="C387" s="13" t="str">
        <f t="shared" si="28"/>
        <v/>
      </c>
      <c r="D387" s="13" t="str">
        <f t="shared" si="26"/>
        <v/>
      </c>
      <c r="E387" s="14" t="str">
        <f t="shared" si="27"/>
        <v/>
      </c>
      <c r="F387" s="15" t="str">
        <f>IFERROR(RunningBMR,"")</f>
        <v/>
      </c>
      <c r="G387" s="15" t="str">
        <f>IFERROR(IF(K386&gt;0,F386*ActivityFactor+IF(WeightGoal="Maintain",0,IF(WeightGoal="Decrease",-500,IF(WeightGoal="Increase",500))),""),"")</f>
        <v/>
      </c>
      <c r="H387" s="15" t="str">
        <f>IFERROR(F387*(ActivityFactor),"")</f>
        <v/>
      </c>
      <c r="I387" s="16" t="str">
        <f>IFERROR(IF(WeightGoal="Increase",G387-H387,H387-G387),"")</f>
        <v/>
      </c>
      <c r="J387" s="16" t="str">
        <f t="shared" si="29"/>
        <v/>
      </c>
      <c r="K387" s="17" t="str">
        <f>IFERROR(IF(Standard,J387/CalsPerPound,J387/CalsPerPound/2.2),"")</f>
        <v/>
      </c>
      <c r="L387" s="18" t="str">
        <f>IFERROR(WeightToLoseGain-K387,"")</f>
        <v/>
      </c>
      <c r="M387" s="19" t="str">
        <f>IFERROR(IF(B386&lt;&gt;"",L387/(WeightToLoseGain),""),"")</f>
        <v/>
      </c>
    </row>
    <row r="388" spans="2:13" ht="30" customHeight="1">
      <c r="B388" s="12" t="str">
        <f t="shared" si="25"/>
        <v/>
      </c>
      <c r="C388" s="13" t="str">
        <f t="shared" si="28"/>
        <v/>
      </c>
      <c r="D388" s="13" t="str">
        <f t="shared" si="26"/>
        <v/>
      </c>
      <c r="E388" s="14" t="str">
        <f t="shared" si="27"/>
        <v/>
      </c>
      <c r="F388" s="15" t="str">
        <f>IFERROR(RunningBMR,"")</f>
        <v/>
      </c>
      <c r="G388" s="15" t="str">
        <f>IFERROR(IF(K387&gt;0,F387*ActivityFactor+IF(WeightGoal="Maintain",0,IF(WeightGoal="Decrease",-500,IF(WeightGoal="Increase",500))),""),"")</f>
        <v/>
      </c>
      <c r="H388" s="15" t="str">
        <f>IFERROR(F388*(ActivityFactor),"")</f>
        <v/>
      </c>
      <c r="I388" s="16" t="str">
        <f>IFERROR(IF(WeightGoal="Increase",G388-H388,H388-G388),"")</f>
        <v/>
      </c>
      <c r="J388" s="16" t="str">
        <f t="shared" si="29"/>
        <v/>
      </c>
      <c r="K388" s="17" t="str">
        <f>IFERROR(IF(Standard,J388/CalsPerPound,J388/CalsPerPound/2.2),"")</f>
        <v/>
      </c>
      <c r="L388" s="18" t="str">
        <f>IFERROR(WeightToLoseGain-K388,"")</f>
        <v/>
      </c>
      <c r="M388" s="19" t="str">
        <f>IFERROR(IF(B387&lt;&gt;"",L388/(WeightToLoseGain),""),"")</f>
        <v/>
      </c>
    </row>
    <row r="389" spans="2:13" ht="30" customHeight="1">
      <c r="B389" s="12" t="str">
        <f t="shared" si="25"/>
        <v/>
      </c>
      <c r="C389" s="13" t="str">
        <f t="shared" si="28"/>
        <v/>
      </c>
      <c r="D389" s="13" t="str">
        <f t="shared" si="26"/>
        <v/>
      </c>
      <c r="E389" s="14" t="str">
        <f t="shared" si="27"/>
        <v/>
      </c>
      <c r="F389" s="15" t="str">
        <f>IFERROR(RunningBMR,"")</f>
        <v/>
      </c>
      <c r="G389" s="15" t="str">
        <f>IFERROR(IF(K388&gt;0,F388*ActivityFactor+IF(WeightGoal="Maintain",0,IF(WeightGoal="Decrease",-500,IF(WeightGoal="Increase",500))),""),"")</f>
        <v/>
      </c>
      <c r="H389" s="15" t="str">
        <f>IFERROR(F389*(ActivityFactor),"")</f>
        <v/>
      </c>
      <c r="I389" s="16" t="str">
        <f>IFERROR(IF(WeightGoal="Increase",G389-H389,H389-G389),"")</f>
        <v/>
      </c>
      <c r="J389" s="16" t="str">
        <f t="shared" si="29"/>
        <v/>
      </c>
      <c r="K389" s="17" t="str">
        <f>IFERROR(IF(Standard,J389/CalsPerPound,J389/CalsPerPound/2.2),"")</f>
        <v/>
      </c>
      <c r="L389" s="18" t="str">
        <f>IFERROR(WeightToLoseGain-K389,"")</f>
        <v/>
      </c>
      <c r="M389" s="19" t="str">
        <f>IFERROR(IF(B388&lt;&gt;"",L389/(WeightToLoseGain),""),"")</f>
        <v/>
      </c>
    </row>
    <row r="390" spans="2:13" ht="30" customHeight="1">
      <c r="B390" s="12" t="str">
        <f t="shared" si="25"/>
        <v/>
      </c>
      <c r="C390" s="13" t="str">
        <f t="shared" si="28"/>
        <v/>
      </c>
      <c r="D390" s="13" t="str">
        <f t="shared" si="26"/>
        <v/>
      </c>
      <c r="E390" s="14" t="str">
        <f t="shared" si="27"/>
        <v/>
      </c>
      <c r="F390" s="15" t="str">
        <f>IFERROR(RunningBMR,"")</f>
        <v/>
      </c>
      <c r="G390" s="15" t="str">
        <f>IFERROR(IF(K389&gt;0,F389*ActivityFactor+IF(WeightGoal="Maintain",0,IF(WeightGoal="Decrease",-500,IF(WeightGoal="Increase",500))),""),"")</f>
        <v/>
      </c>
      <c r="H390" s="15" t="str">
        <f>IFERROR(F390*(ActivityFactor),"")</f>
        <v/>
      </c>
      <c r="I390" s="16" t="str">
        <f>IFERROR(IF(WeightGoal="Increase",G390-H390,H390-G390),"")</f>
        <v/>
      </c>
      <c r="J390" s="16" t="str">
        <f t="shared" si="29"/>
        <v/>
      </c>
      <c r="K390" s="17" t="str">
        <f>IFERROR(IF(Standard,J390/CalsPerPound,J390/CalsPerPound/2.2),"")</f>
        <v/>
      </c>
      <c r="L390" s="18" t="str">
        <f>IFERROR(WeightToLoseGain-K390,"")</f>
        <v/>
      </c>
      <c r="M390" s="19" t="str">
        <f>IFERROR(IF(B389&lt;&gt;"",L390/(WeightToLoseGain),""),"")</f>
        <v/>
      </c>
    </row>
    <row r="391" spans="2:13" ht="30" customHeight="1">
      <c r="B391" s="12" t="str">
        <f t="shared" si="25"/>
        <v/>
      </c>
      <c r="C391" s="13" t="str">
        <f t="shared" si="28"/>
        <v/>
      </c>
      <c r="D391" s="13" t="str">
        <f t="shared" si="26"/>
        <v/>
      </c>
      <c r="E391" s="14" t="str">
        <f t="shared" si="27"/>
        <v/>
      </c>
      <c r="F391" s="15" t="str">
        <f>IFERROR(RunningBMR,"")</f>
        <v/>
      </c>
      <c r="G391" s="15" t="str">
        <f>IFERROR(IF(K390&gt;0,F390*ActivityFactor+IF(WeightGoal="Maintain",0,IF(WeightGoal="Decrease",-500,IF(WeightGoal="Increase",500))),""),"")</f>
        <v/>
      </c>
      <c r="H391" s="15" t="str">
        <f>IFERROR(F391*(ActivityFactor),"")</f>
        <v/>
      </c>
      <c r="I391" s="16" t="str">
        <f>IFERROR(IF(WeightGoal="Increase",G391-H391,H391-G391),"")</f>
        <v/>
      </c>
      <c r="J391" s="16" t="str">
        <f t="shared" si="29"/>
        <v/>
      </c>
      <c r="K391" s="17" t="str">
        <f>IFERROR(IF(Standard,J391/CalsPerPound,J391/CalsPerPound/2.2),"")</f>
        <v/>
      </c>
      <c r="L391" s="18" t="str">
        <f>IFERROR(WeightToLoseGain-K391,"")</f>
        <v/>
      </c>
      <c r="M391" s="19" t="str">
        <f>IFERROR(IF(B390&lt;&gt;"",L391/(WeightToLoseGain),""),"")</f>
        <v/>
      </c>
    </row>
    <row r="392" spans="2:13" ht="30" customHeight="1">
      <c r="B392" s="12" t="str">
        <f t="shared" si="25"/>
        <v/>
      </c>
      <c r="C392" s="13" t="str">
        <f t="shared" si="28"/>
        <v/>
      </c>
      <c r="D392" s="13" t="str">
        <f t="shared" si="26"/>
        <v/>
      </c>
      <c r="E392" s="14" t="str">
        <f t="shared" si="27"/>
        <v/>
      </c>
      <c r="F392" s="15" t="str">
        <f>IFERROR(RunningBMR,"")</f>
        <v/>
      </c>
      <c r="G392" s="15" t="str">
        <f>IFERROR(IF(K391&gt;0,F391*ActivityFactor+IF(WeightGoal="Maintain",0,IF(WeightGoal="Decrease",-500,IF(WeightGoal="Increase",500))),""),"")</f>
        <v/>
      </c>
      <c r="H392" s="15" t="str">
        <f>IFERROR(F392*(ActivityFactor),"")</f>
        <v/>
      </c>
      <c r="I392" s="16" t="str">
        <f>IFERROR(IF(WeightGoal="Increase",G392-H392,H392-G392),"")</f>
        <v/>
      </c>
      <c r="J392" s="16" t="str">
        <f t="shared" si="29"/>
        <v/>
      </c>
      <c r="K392" s="17" t="str">
        <f>IFERROR(IF(Standard,J392/CalsPerPound,J392/CalsPerPound/2.2),"")</f>
        <v/>
      </c>
      <c r="L392" s="18" t="str">
        <f>IFERROR(WeightToLoseGain-K392,"")</f>
        <v/>
      </c>
      <c r="M392" s="19" t="str">
        <f>IFERROR(IF(B391&lt;&gt;"",L392/(WeightToLoseGain),""),"")</f>
        <v/>
      </c>
    </row>
    <row r="393" spans="2:13" ht="30" customHeight="1">
      <c r="B393" s="12" t="str">
        <f t="shared" si="25"/>
        <v/>
      </c>
      <c r="C393" s="13" t="str">
        <f t="shared" si="28"/>
        <v/>
      </c>
      <c r="D393" s="13" t="str">
        <f t="shared" si="26"/>
        <v/>
      </c>
      <c r="E393" s="14" t="str">
        <f t="shared" si="27"/>
        <v/>
      </c>
      <c r="F393" s="15" t="str">
        <f>IFERROR(RunningBMR,"")</f>
        <v/>
      </c>
      <c r="G393" s="15" t="str">
        <f>IFERROR(IF(K392&gt;0,F392*ActivityFactor+IF(WeightGoal="Maintain",0,IF(WeightGoal="Decrease",-500,IF(WeightGoal="Increase",500))),""),"")</f>
        <v/>
      </c>
      <c r="H393" s="15" t="str">
        <f>IFERROR(F393*(ActivityFactor),"")</f>
        <v/>
      </c>
      <c r="I393" s="16" t="str">
        <f>IFERROR(IF(WeightGoal="Increase",G393-H393,H393-G393),"")</f>
        <v/>
      </c>
      <c r="J393" s="16" t="str">
        <f t="shared" si="29"/>
        <v/>
      </c>
      <c r="K393" s="17" t="str">
        <f>IFERROR(IF(Standard,J393/CalsPerPound,J393/CalsPerPound/2.2),"")</f>
        <v/>
      </c>
      <c r="L393" s="18" t="str">
        <f>IFERROR(WeightToLoseGain-K393,"")</f>
        <v/>
      </c>
      <c r="M393" s="19" t="str">
        <f>IFERROR(IF(B392&lt;&gt;"",L393/(WeightToLoseGain),""),"")</f>
        <v/>
      </c>
    </row>
    <row r="394" spans="2:13" ht="30" customHeight="1">
      <c r="B394" s="12" t="str">
        <f t="shared" si="25"/>
        <v/>
      </c>
      <c r="C394" s="13" t="str">
        <f t="shared" si="28"/>
        <v/>
      </c>
      <c r="D394" s="13" t="str">
        <f t="shared" si="26"/>
        <v/>
      </c>
      <c r="E394" s="14" t="str">
        <f t="shared" si="27"/>
        <v/>
      </c>
      <c r="F394" s="15" t="str">
        <f>IFERROR(RunningBMR,"")</f>
        <v/>
      </c>
      <c r="G394" s="15" t="str">
        <f>IFERROR(IF(K393&gt;0,F393*ActivityFactor+IF(WeightGoal="Maintain",0,IF(WeightGoal="Decrease",-500,IF(WeightGoal="Increase",500))),""),"")</f>
        <v/>
      </c>
      <c r="H394" s="15" t="str">
        <f>IFERROR(F394*(ActivityFactor),"")</f>
        <v/>
      </c>
      <c r="I394" s="16" t="str">
        <f>IFERROR(IF(WeightGoal="Increase",G394-H394,H394-G394),"")</f>
        <v/>
      </c>
      <c r="J394" s="16" t="str">
        <f t="shared" si="29"/>
        <v/>
      </c>
      <c r="K394" s="17" t="str">
        <f>IFERROR(IF(Standard,J394/CalsPerPound,J394/CalsPerPound/2.2),"")</f>
        <v/>
      </c>
      <c r="L394" s="18" t="str">
        <f>IFERROR(WeightToLoseGain-K394,"")</f>
        <v/>
      </c>
      <c r="M394" s="19" t="str">
        <f>IFERROR(IF(B393&lt;&gt;"",L394/(WeightToLoseGain),""),"")</f>
        <v/>
      </c>
    </row>
    <row r="395" spans="2:13" ht="30" customHeight="1">
      <c r="B395" s="12" t="str">
        <f t="shared" si="25"/>
        <v/>
      </c>
      <c r="C395" s="13" t="str">
        <f t="shared" si="28"/>
        <v/>
      </c>
      <c r="D395" s="13" t="str">
        <f t="shared" si="26"/>
        <v/>
      </c>
      <c r="E395" s="14" t="str">
        <f t="shared" si="27"/>
        <v/>
      </c>
      <c r="F395" s="15" t="str">
        <f>IFERROR(RunningBMR,"")</f>
        <v/>
      </c>
      <c r="G395" s="15" t="str">
        <f>IFERROR(IF(K394&gt;0,F394*ActivityFactor+IF(WeightGoal="Maintain",0,IF(WeightGoal="Decrease",-500,IF(WeightGoal="Increase",500))),""),"")</f>
        <v/>
      </c>
      <c r="H395" s="15" t="str">
        <f>IFERROR(F395*(ActivityFactor),"")</f>
        <v/>
      </c>
      <c r="I395" s="16" t="str">
        <f>IFERROR(IF(WeightGoal="Increase",G395-H395,H395-G395),"")</f>
        <v/>
      </c>
      <c r="J395" s="16" t="str">
        <f t="shared" si="29"/>
        <v/>
      </c>
      <c r="K395" s="17" t="str">
        <f>IFERROR(IF(Standard,J395/CalsPerPound,J395/CalsPerPound/2.2),"")</f>
        <v/>
      </c>
      <c r="L395" s="18" t="str">
        <f>IFERROR(WeightToLoseGain-K395,"")</f>
        <v/>
      </c>
      <c r="M395" s="19" t="str">
        <f>IFERROR(IF(B394&lt;&gt;"",L395/(WeightToLoseGain),""),"")</f>
        <v/>
      </c>
    </row>
    <row r="396" spans="2:13" ht="30" customHeight="1">
      <c r="B396" s="12" t="str">
        <f t="shared" si="25"/>
        <v/>
      </c>
      <c r="C396" s="13" t="str">
        <f t="shared" si="28"/>
        <v/>
      </c>
      <c r="D396" s="13" t="str">
        <f t="shared" si="26"/>
        <v/>
      </c>
      <c r="E396" s="14" t="str">
        <f t="shared" si="27"/>
        <v/>
      </c>
      <c r="F396" s="15" t="str">
        <f>IFERROR(RunningBMR,"")</f>
        <v/>
      </c>
      <c r="G396" s="15" t="str">
        <f>IFERROR(IF(K395&gt;0,F395*ActivityFactor+IF(WeightGoal="Maintain",0,IF(WeightGoal="Decrease",-500,IF(WeightGoal="Increase",500))),""),"")</f>
        <v/>
      </c>
      <c r="H396" s="15" t="str">
        <f>IFERROR(F396*(ActivityFactor),"")</f>
        <v/>
      </c>
      <c r="I396" s="16" t="str">
        <f>IFERROR(IF(WeightGoal="Increase",G396-H396,H396-G396),"")</f>
        <v/>
      </c>
      <c r="J396" s="16" t="str">
        <f t="shared" si="29"/>
        <v/>
      </c>
      <c r="K396" s="17" t="str">
        <f>IFERROR(IF(Standard,J396/CalsPerPound,J396/CalsPerPound/2.2),"")</f>
        <v/>
      </c>
      <c r="L396" s="18" t="str">
        <f>IFERROR(WeightToLoseGain-K396,"")</f>
        <v/>
      </c>
      <c r="M396" s="19" t="str">
        <f>IFERROR(IF(B395&lt;&gt;"",L396/(WeightToLoseGain),""),"")</f>
        <v/>
      </c>
    </row>
    <row r="397" spans="2:13" ht="30" customHeight="1">
      <c r="B397" s="12" t="str">
        <f t="shared" si="25"/>
        <v/>
      </c>
      <c r="C397" s="13" t="str">
        <f t="shared" si="28"/>
        <v/>
      </c>
      <c r="D397" s="13" t="str">
        <f t="shared" si="26"/>
        <v/>
      </c>
      <c r="E397" s="14" t="str">
        <f t="shared" si="27"/>
        <v/>
      </c>
      <c r="F397" s="15" t="str">
        <f>IFERROR(RunningBMR,"")</f>
        <v/>
      </c>
      <c r="G397" s="15" t="str">
        <f>IFERROR(IF(K396&gt;0,F396*ActivityFactor+IF(WeightGoal="Maintain",0,IF(WeightGoal="Decrease",-500,IF(WeightGoal="Increase",500))),""),"")</f>
        <v/>
      </c>
      <c r="H397" s="15" t="str">
        <f>IFERROR(F397*(ActivityFactor),"")</f>
        <v/>
      </c>
      <c r="I397" s="16" t="str">
        <f>IFERROR(IF(WeightGoal="Increase",G397-H397,H397-G397),"")</f>
        <v/>
      </c>
      <c r="J397" s="16" t="str">
        <f t="shared" si="29"/>
        <v/>
      </c>
      <c r="K397" s="17" t="str">
        <f>IFERROR(IF(Standard,J397/CalsPerPound,J397/CalsPerPound/2.2),"")</f>
        <v/>
      </c>
      <c r="L397" s="18" t="str">
        <f>IFERROR(WeightToLoseGain-K397,"")</f>
        <v/>
      </c>
      <c r="M397" s="19" t="str">
        <f>IFERROR(IF(B396&lt;&gt;"",L397/(WeightToLoseGain),""),"")</f>
        <v/>
      </c>
    </row>
    <row r="398" spans="2:13" ht="30" customHeight="1">
      <c r="B398" s="12" t="str">
        <f t="shared" si="25"/>
        <v/>
      </c>
      <c r="C398" s="13" t="str">
        <f t="shared" si="28"/>
        <v/>
      </c>
      <c r="D398" s="13" t="str">
        <f t="shared" si="26"/>
        <v/>
      </c>
      <c r="E398" s="14" t="str">
        <f t="shared" si="27"/>
        <v/>
      </c>
      <c r="F398" s="15" t="str">
        <f>IFERROR(RunningBMR,"")</f>
        <v/>
      </c>
      <c r="G398" s="15" t="str">
        <f>IFERROR(IF(K397&gt;0,F397*ActivityFactor+IF(WeightGoal="Maintain",0,IF(WeightGoal="Decrease",-500,IF(WeightGoal="Increase",500))),""),"")</f>
        <v/>
      </c>
      <c r="H398" s="15" t="str">
        <f>IFERROR(F398*(ActivityFactor),"")</f>
        <v/>
      </c>
      <c r="I398" s="16" t="str">
        <f>IFERROR(IF(WeightGoal="Increase",G398-H398,H398-G398),"")</f>
        <v/>
      </c>
      <c r="J398" s="16" t="str">
        <f t="shared" si="29"/>
        <v/>
      </c>
      <c r="K398" s="17" t="str">
        <f>IFERROR(IF(Standard,J398/CalsPerPound,J398/CalsPerPound/2.2),"")</f>
        <v/>
      </c>
      <c r="L398" s="18" t="str">
        <f>IFERROR(WeightToLoseGain-K398,"")</f>
        <v/>
      </c>
      <c r="M398" s="19" t="str">
        <f>IFERROR(IF(B397&lt;&gt;"",L398/(WeightToLoseGain),""),"")</f>
        <v/>
      </c>
    </row>
    <row r="399" spans="2:13" ht="30" customHeight="1">
      <c r="B399" s="12" t="str">
        <f t="shared" si="25"/>
        <v/>
      </c>
      <c r="C399" s="13" t="str">
        <f t="shared" si="28"/>
        <v/>
      </c>
      <c r="D399" s="13" t="str">
        <f t="shared" si="26"/>
        <v/>
      </c>
      <c r="E399" s="14" t="str">
        <f t="shared" si="27"/>
        <v/>
      </c>
      <c r="F399" s="15" t="str">
        <f>IFERROR(RunningBMR,"")</f>
        <v/>
      </c>
      <c r="G399" s="15" t="str">
        <f>IFERROR(IF(K398&gt;0,F398*ActivityFactor+IF(WeightGoal="Maintain",0,IF(WeightGoal="Decrease",-500,IF(WeightGoal="Increase",500))),""),"")</f>
        <v/>
      </c>
      <c r="H399" s="15" t="str">
        <f>IFERROR(F399*(ActivityFactor),"")</f>
        <v/>
      </c>
      <c r="I399" s="16" t="str">
        <f>IFERROR(IF(WeightGoal="Increase",G399-H399,H399-G399),"")</f>
        <v/>
      </c>
      <c r="J399" s="16" t="str">
        <f t="shared" si="29"/>
        <v/>
      </c>
      <c r="K399" s="17" t="str">
        <f>IFERROR(IF(Standard,J399/CalsPerPound,J399/CalsPerPound/2.2),"")</f>
        <v/>
      </c>
      <c r="L399" s="18" t="str">
        <f>IFERROR(WeightToLoseGain-K399,"")</f>
        <v/>
      </c>
      <c r="M399" s="19" t="str">
        <f>IFERROR(IF(B398&lt;&gt;"",L399/(WeightToLoseGain),""),"")</f>
        <v/>
      </c>
    </row>
    <row r="400" spans="2:13" ht="30" customHeight="1">
      <c r="B400" s="12" t="str">
        <f t="shared" si="25"/>
        <v/>
      </c>
      <c r="C400" s="13" t="str">
        <f t="shared" si="28"/>
        <v/>
      </c>
      <c r="D400" s="13" t="str">
        <f t="shared" si="26"/>
        <v/>
      </c>
      <c r="E400" s="14" t="str">
        <f t="shared" si="27"/>
        <v/>
      </c>
      <c r="F400" s="15" t="str">
        <f>IFERROR(RunningBMR,"")</f>
        <v/>
      </c>
      <c r="G400" s="15" t="str">
        <f>IFERROR(IF(K399&gt;0,F399*ActivityFactor+IF(WeightGoal="Maintain",0,IF(WeightGoal="Decrease",-500,IF(WeightGoal="Increase",500))),""),"")</f>
        <v/>
      </c>
      <c r="H400" s="15" t="str">
        <f>IFERROR(F400*(ActivityFactor),"")</f>
        <v/>
      </c>
      <c r="I400" s="16" t="str">
        <f>IFERROR(IF(WeightGoal="Increase",G400-H400,H400-G400),"")</f>
        <v/>
      </c>
      <c r="J400" s="16" t="str">
        <f t="shared" si="29"/>
        <v/>
      </c>
      <c r="K400" s="17" t="str">
        <f>IFERROR(IF(Standard,J400/CalsPerPound,J400/CalsPerPound/2.2),"")</f>
        <v/>
      </c>
      <c r="L400" s="18" t="str">
        <f>IFERROR(WeightToLoseGain-K400,"")</f>
        <v/>
      </c>
      <c r="M400" s="19" t="str">
        <f>IFERROR(IF(B399&lt;&gt;"",L400/(WeightToLoseGain),""),"")</f>
        <v/>
      </c>
    </row>
    <row r="401" spans="2:13" ht="30" customHeight="1">
      <c r="B401" s="12" t="str">
        <f t="shared" si="25"/>
        <v/>
      </c>
      <c r="C401" s="13" t="str">
        <f t="shared" si="28"/>
        <v/>
      </c>
      <c r="D401" s="13" t="str">
        <f t="shared" si="26"/>
        <v/>
      </c>
      <c r="E401" s="14" t="str">
        <f t="shared" si="27"/>
        <v/>
      </c>
      <c r="F401" s="15" t="str">
        <f>IFERROR(RunningBMR,"")</f>
        <v/>
      </c>
      <c r="G401" s="15" t="str">
        <f>IFERROR(IF(K400&gt;0,F400*ActivityFactor+IF(WeightGoal="Maintain",0,IF(WeightGoal="Decrease",-500,IF(WeightGoal="Increase",500))),""),"")</f>
        <v/>
      </c>
      <c r="H401" s="15" t="str">
        <f>IFERROR(F401*(ActivityFactor),"")</f>
        <v/>
      </c>
      <c r="I401" s="16" t="str">
        <f>IFERROR(IF(WeightGoal="Increase",G401-H401,H401-G401),"")</f>
        <v/>
      </c>
      <c r="J401" s="16" t="str">
        <f t="shared" si="29"/>
        <v/>
      </c>
      <c r="K401" s="17" t="str">
        <f>IFERROR(IF(Standard,J401/CalsPerPound,J401/CalsPerPound/2.2),"")</f>
        <v/>
      </c>
      <c r="L401" s="18" t="str">
        <f>IFERROR(WeightToLoseGain-K401,"")</f>
        <v/>
      </c>
      <c r="M401" s="19" t="str">
        <f>IFERROR(IF(B400&lt;&gt;"",L401/(WeightToLoseGain),""),"")</f>
        <v/>
      </c>
    </row>
    <row r="402" spans="2:13" ht="30" customHeight="1">
      <c r="B402" s="12" t="str">
        <f t="shared" si="25"/>
        <v/>
      </c>
      <c r="C402" s="13" t="str">
        <f t="shared" si="28"/>
        <v/>
      </c>
      <c r="D402" s="13" t="str">
        <f t="shared" si="26"/>
        <v/>
      </c>
      <c r="E402" s="14" t="str">
        <f t="shared" si="27"/>
        <v/>
      </c>
      <c r="F402" s="15" t="str">
        <f>IFERROR(RunningBMR,"")</f>
        <v/>
      </c>
      <c r="G402" s="15" t="str">
        <f>IFERROR(IF(K401&gt;0,F401*ActivityFactor+IF(WeightGoal="Maintain",0,IF(WeightGoal="Decrease",-500,IF(WeightGoal="Increase",500))),""),"")</f>
        <v/>
      </c>
      <c r="H402" s="15" t="str">
        <f>IFERROR(F402*(ActivityFactor),"")</f>
        <v/>
      </c>
      <c r="I402" s="16" t="str">
        <f>IFERROR(IF(WeightGoal="Increase",G402-H402,H402-G402),"")</f>
        <v/>
      </c>
      <c r="J402" s="16" t="str">
        <f t="shared" si="29"/>
        <v/>
      </c>
      <c r="K402" s="17" t="str">
        <f>IFERROR(IF(Standard,J402/CalsPerPound,J402/CalsPerPound/2.2),"")</f>
        <v/>
      </c>
      <c r="L402" s="18" t="str">
        <f>IFERROR(WeightToLoseGain-K402,"")</f>
        <v/>
      </c>
      <c r="M402" s="19" t="str">
        <f>IFERROR(IF(B401&lt;&gt;"",L402/(WeightToLoseGain),""),"")</f>
        <v/>
      </c>
    </row>
    <row r="403" spans="2:13" ht="30" customHeight="1">
      <c r="B403" s="12" t="str">
        <f t="shared" ref="B403:B466" si="30">IFERROR(IF(K402&gt;0,B402+1,""),"")</f>
        <v/>
      </c>
      <c r="C403" s="13" t="str">
        <f t="shared" si="28"/>
        <v/>
      </c>
      <c r="D403" s="13" t="str">
        <f t="shared" ref="D403:D466" si="31">IFERROR(IF(K402&gt;0,D402+1,""),"")</f>
        <v/>
      </c>
      <c r="E403" s="14" t="str">
        <f t="shared" ref="E403:E466" si="32">IFERROR(IF($D403&lt;&gt;"",E402-(I402/CalsPerPound),""),"")</f>
        <v/>
      </c>
      <c r="F403" s="15" t="str">
        <f>IFERROR(RunningBMR,"")</f>
        <v/>
      </c>
      <c r="G403" s="15" t="str">
        <f>IFERROR(IF(K402&gt;0,F402*ActivityFactor+IF(WeightGoal="Maintain",0,IF(WeightGoal="Decrease",-500,IF(WeightGoal="Increase",500))),""),"")</f>
        <v/>
      </c>
      <c r="H403" s="15" t="str">
        <f>IFERROR(F403*(ActivityFactor),"")</f>
        <v/>
      </c>
      <c r="I403" s="16" t="str">
        <f>IFERROR(IF(WeightGoal="Increase",G403-H403,H403-G403),"")</f>
        <v/>
      </c>
      <c r="J403" s="16" t="str">
        <f t="shared" si="29"/>
        <v/>
      </c>
      <c r="K403" s="17" t="str">
        <f>IFERROR(IF(Standard,J403/CalsPerPound,J403/CalsPerPound/2.2),"")</f>
        <v/>
      </c>
      <c r="L403" s="18" t="str">
        <f>IFERROR(WeightToLoseGain-K403,"")</f>
        <v/>
      </c>
      <c r="M403" s="19" t="str">
        <f>IFERROR(IF(B402&lt;&gt;"",L403/(WeightToLoseGain),""),"")</f>
        <v/>
      </c>
    </row>
    <row r="404" spans="2:13" ht="30" customHeight="1">
      <c r="B404" s="12" t="str">
        <f t="shared" si="30"/>
        <v/>
      </c>
      <c r="C404" s="13" t="str">
        <f t="shared" ref="C404:C467" si="33">IFERROR(IF(D404&lt;&gt;"",IF(MOD(D404,7)=1,(D403/7)+1,""),""),"")</f>
        <v/>
      </c>
      <c r="D404" s="13" t="str">
        <f t="shared" si="31"/>
        <v/>
      </c>
      <c r="E404" s="14" t="str">
        <f t="shared" si="32"/>
        <v/>
      </c>
      <c r="F404" s="15" t="str">
        <f>IFERROR(RunningBMR,"")</f>
        <v/>
      </c>
      <c r="G404" s="15" t="str">
        <f>IFERROR(IF(K403&gt;0,F403*ActivityFactor+IF(WeightGoal="Maintain",0,IF(WeightGoal="Decrease",-500,IF(WeightGoal="Increase",500))),""),"")</f>
        <v/>
      </c>
      <c r="H404" s="15" t="str">
        <f>IFERROR(F404*(ActivityFactor),"")</f>
        <v/>
      </c>
      <c r="I404" s="16" t="str">
        <f>IFERROR(IF(WeightGoal="Increase",G404-H404,H404-G404),"")</f>
        <v/>
      </c>
      <c r="J404" s="16" t="str">
        <f t="shared" ref="J404:J467" si="34">IFERROR(J403-I404,"")</f>
        <v/>
      </c>
      <c r="K404" s="17" t="str">
        <f>IFERROR(IF(Standard,J404/CalsPerPound,J404/CalsPerPound/2.2),"")</f>
        <v/>
      </c>
      <c r="L404" s="18" t="str">
        <f>IFERROR(WeightToLoseGain-K404,"")</f>
        <v/>
      </c>
      <c r="M404" s="19" t="str">
        <f>IFERROR(IF(B403&lt;&gt;"",L404/(WeightToLoseGain),""),"")</f>
        <v/>
      </c>
    </row>
    <row r="405" spans="2:13" ht="30" customHeight="1">
      <c r="B405" s="12" t="str">
        <f t="shared" si="30"/>
        <v/>
      </c>
      <c r="C405" s="13" t="str">
        <f t="shared" si="33"/>
        <v/>
      </c>
      <c r="D405" s="13" t="str">
        <f t="shared" si="31"/>
        <v/>
      </c>
      <c r="E405" s="14" t="str">
        <f t="shared" si="32"/>
        <v/>
      </c>
      <c r="F405" s="15" t="str">
        <f>IFERROR(RunningBMR,"")</f>
        <v/>
      </c>
      <c r="G405" s="15" t="str">
        <f>IFERROR(IF(K404&gt;0,F404*ActivityFactor+IF(WeightGoal="Maintain",0,IF(WeightGoal="Decrease",-500,IF(WeightGoal="Increase",500))),""),"")</f>
        <v/>
      </c>
      <c r="H405" s="15" t="str">
        <f>IFERROR(F405*(ActivityFactor),"")</f>
        <v/>
      </c>
      <c r="I405" s="16" t="str">
        <f>IFERROR(IF(WeightGoal="Increase",G405-H405,H405-G405),"")</f>
        <v/>
      </c>
      <c r="J405" s="16" t="str">
        <f t="shared" si="34"/>
        <v/>
      </c>
      <c r="K405" s="17" t="str">
        <f>IFERROR(IF(Standard,J405/CalsPerPound,J405/CalsPerPound/2.2),"")</f>
        <v/>
      </c>
      <c r="L405" s="18" t="str">
        <f>IFERROR(WeightToLoseGain-K405,"")</f>
        <v/>
      </c>
      <c r="M405" s="19" t="str">
        <f>IFERROR(IF(B404&lt;&gt;"",L405/(WeightToLoseGain),""),"")</f>
        <v/>
      </c>
    </row>
    <row r="406" spans="2:13" ht="30" customHeight="1">
      <c r="B406" s="12" t="str">
        <f t="shared" si="30"/>
        <v/>
      </c>
      <c r="C406" s="13" t="str">
        <f t="shared" si="33"/>
        <v/>
      </c>
      <c r="D406" s="13" t="str">
        <f t="shared" si="31"/>
        <v/>
      </c>
      <c r="E406" s="14" t="str">
        <f t="shared" si="32"/>
        <v/>
      </c>
      <c r="F406" s="15" t="str">
        <f>IFERROR(RunningBMR,"")</f>
        <v/>
      </c>
      <c r="G406" s="15" t="str">
        <f>IFERROR(IF(K405&gt;0,F405*ActivityFactor+IF(WeightGoal="Maintain",0,IF(WeightGoal="Decrease",-500,IF(WeightGoal="Increase",500))),""),"")</f>
        <v/>
      </c>
      <c r="H406" s="15" t="str">
        <f>IFERROR(F406*(ActivityFactor),"")</f>
        <v/>
      </c>
      <c r="I406" s="16" t="str">
        <f>IFERROR(IF(WeightGoal="Increase",G406-H406,H406-G406),"")</f>
        <v/>
      </c>
      <c r="J406" s="16" t="str">
        <f t="shared" si="34"/>
        <v/>
      </c>
      <c r="K406" s="17" t="str">
        <f>IFERROR(IF(Standard,J406/CalsPerPound,J406/CalsPerPound/2.2),"")</f>
        <v/>
      </c>
      <c r="L406" s="18" t="str">
        <f>IFERROR(WeightToLoseGain-K406,"")</f>
        <v/>
      </c>
      <c r="M406" s="19" t="str">
        <f>IFERROR(IF(B405&lt;&gt;"",L406/(WeightToLoseGain),""),"")</f>
        <v/>
      </c>
    </row>
    <row r="407" spans="2:13" ht="30" customHeight="1">
      <c r="B407" s="12" t="str">
        <f t="shared" si="30"/>
        <v/>
      </c>
      <c r="C407" s="13" t="str">
        <f t="shared" si="33"/>
        <v/>
      </c>
      <c r="D407" s="13" t="str">
        <f t="shared" si="31"/>
        <v/>
      </c>
      <c r="E407" s="14" t="str">
        <f t="shared" si="32"/>
        <v/>
      </c>
      <c r="F407" s="15" t="str">
        <f>IFERROR(RunningBMR,"")</f>
        <v/>
      </c>
      <c r="G407" s="15" t="str">
        <f>IFERROR(IF(K406&gt;0,F406*ActivityFactor+IF(WeightGoal="Maintain",0,IF(WeightGoal="Decrease",-500,IF(WeightGoal="Increase",500))),""),"")</f>
        <v/>
      </c>
      <c r="H407" s="15" t="str">
        <f>IFERROR(F407*(ActivityFactor),"")</f>
        <v/>
      </c>
      <c r="I407" s="16" t="str">
        <f>IFERROR(IF(WeightGoal="Increase",G407-H407,H407-G407),"")</f>
        <v/>
      </c>
      <c r="J407" s="16" t="str">
        <f t="shared" si="34"/>
        <v/>
      </c>
      <c r="K407" s="17" t="str">
        <f>IFERROR(IF(Standard,J407/CalsPerPound,J407/CalsPerPound/2.2),"")</f>
        <v/>
      </c>
      <c r="L407" s="18" t="str">
        <f>IFERROR(WeightToLoseGain-K407,"")</f>
        <v/>
      </c>
      <c r="M407" s="19" t="str">
        <f>IFERROR(IF(B406&lt;&gt;"",L407/(WeightToLoseGain),""),"")</f>
        <v/>
      </c>
    </row>
    <row r="408" spans="2:13" ht="30" customHeight="1">
      <c r="B408" s="12" t="str">
        <f t="shared" si="30"/>
        <v/>
      </c>
      <c r="C408" s="13" t="str">
        <f t="shared" si="33"/>
        <v/>
      </c>
      <c r="D408" s="13" t="str">
        <f t="shared" si="31"/>
        <v/>
      </c>
      <c r="E408" s="14" t="str">
        <f t="shared" si="32"/>
        <v/>
      </c>
      <c r="F408" s="15" t="str">
        <f>IFERROR(RunningBMR,"")</f>
        <v/>
      </c>
      <c r="G408" s="15" t="str">
        <f>IFERROR(IF(K407&gt;0,F407*ActivityFactor+IF(WeightGoal="Maintain",0,IF(WeightGoal="Decrease",-500,IF(WeightGoal="Increase",500))),""),"")</f>
        <v/>
      </c>
      <c r="H408" s="15" t="str">
        <f>IFERROR(F408*(ActivityFactor),"")</f>
        <v/>
      </c>
      <c r="I408" s="16" t="str">
        <f>IFERROR(IF(WeightGoal="Increase",G408-H408,H408-G408),"")</f>
        <v/>
      </c>
      <c r="J408" s="16" t="str">
        <f t="shared" si="34"/>
        <v/>
      </c>
      <c r="K408" s="17" t="str">
        <f>IFERROR(IF(Standard,J408/CalsPerPound,J408/CalsPerPound/2.2),"")</f>
        <v/>
      </c>
      <c r="L408" s="18" t="str">
        <f>IFERROR(WeightToLoseGain-K408,"")</f>
        <v/>
      </c>
      <c r="M408" s="19" t="str">
        <f>IFERROR(IF(B407&lt;&gt;"",L408/(WeightToLoseGain),""),"")</f>
        <v/>
      </c>
    </row>
    <row r="409" spans="2:13" ht="30" customHeight="1">
      <c r="B409" s="12" t="str">
        <f t="shared" si="30"/>
        <v/>
      </c>
      <c r="C409" s="13" t="str">
        <f t="shared" si="33"/>
        <v/>
      </c>
      <c r="D409" s="13" t="str">
        <f t="shared" si="31"/>
        <v/>
      </c>
      <c r="E409" s="14" t="str">
        <f t="shared" si="32"/>
        <v/>
      </c>
      <c r="F409" s="15" t="str">
        <f>IFERROR(RunningBMR,"")</f>
        <v/>
      </c>
      <c r="G409" s="15" t="str">
        <f>IFERROR(IF(K408&gt;0,F408*ActivityFactor+IF(WeightGoal="Maintain",0,IF(WeightGoal="Decrease",-500,IF(WeightGoal="Increase",500))),""),"")</f>
        <v/>
      </c>
      <c r="H409" s="15" t="str">
        <f>IFERROR(F409*(ActivityFactor),"")</f>
        <v/>
      </c>
      <c r="I409" s="16" t="str">
        <f>IFERROR(IF(WeightGoal="Increase",G409-H409,H409-G409),"")</f>
        <v/>
      </c>
      <c r="J409" s="16" t="str">
        <f t="shared" si="34"/>
        <v/>
      </c>
      <c r="K409" s="17" t="str">
        <f>IFERROR(IF(Standard,J409/CalsPerPound,J409/CalsPerPound/2.2),"")</f>
        <v/>
      </c>
      <c r="L409" s="18" t="str">
        <f>IFERROR(WeightToLoseGain-K409,"")</f>
        <v/>
      </c>
      <c r="M409" s="19" t="str">
        <f>IFERROR(IF(B408&lt;&gt;"",L409/(WeightToLoseGain),""),"")</f>
        <v/>
      </c>
    </row>
    <row r="410" spans="2:13" ht="30" customHeight="1">
      <c r="B410" s="12" t="str">
        <f t="shared" si="30"/>
        <v/>
      </c>
      <c r="C410" s="13" t="str">
        <f t="shared" si="33"/>
        <v/>
      </c>
      <c r="D410" s="13" t="str">
        <f t="shared" si="31"/>
        <v/>
      </c>
      <c r="E410" s="14" t="str">
        <f t="shared" si="32"/>
        <v/>
      </c>
      <c r="F410" s="15" t="str">
        <f>IFERROR(RunningBMR,"")</f>
        <v/>
      </c>
      <c r="G410" s="15" t="str">
        <f>IFERROR(IF(K409&gt;0,F409*ActivityFactor+IF(WeightGoal="Maintain",0,IF(WeightGoal="Decrease",-500,IF(WeightGoal="Increase",500))),""),"")</f>
        <v/>
      </c>
      <c r="H410" s="15" t="str">
        <f>IFERROR(F410*(ActivityFactor),"")</f>
        <v/>
      </c>
      <c r="I410" s="16" t="str">
        <f>IFERROR(IF(WeightGoal="Increase",G410-H410,H410-G410),"")</f>
        <v/>
      </c>
      <c r="J410" s="16" t="str">
        <f t="shared" si="34"/>
        <v/>
      </c>
      <c r="K410" s="17" t="str">
        <f>IFERROR(IF(Standard,J410/CalsPerPound,J410/CalsPerPound/2.2),"")</f>
        <v/>
      </c>
      <c r="L410" s="18" t="str">
        <f>IFERROR(WeightToLoseGain-K410,"")</f>
        <v/>
      </c>
      <c r="M410" s="19" t="str">
        <f>IFERROR(IF(B409&lt;&gt;"",L410/(WeightToLoseGain),""),"")</f>
        <v/>
      </c>
    </row>
    <row r="411" spans="2:13" ht="30" customHeight="1">
      <c r="B411" s="12" t="str">
        <f t="shared" si="30"/>
        <v/>
      </c>
      <c r="C411" s="13" t="str">
        <f t="shared" si="33"/>
        <v/>
      </c>
      <c r="D411" s="13" t="str">
        <f t="shared" si="31"/>
        <v/>
      </c>
      <c r="E411" s="14" t="str">
        <f t="shared" si="32"/>
        <v/>
      </c>
      <c r="F411" s="15" t="str">
        <f>IFERROR(RunningBMR,"")</f>
        <v/>
      </c>
      <c r="G411" s="15" t="str">
        <f>IFERROR(IF(K410&gt;0,F410*ActivityFactor+IF(WeightGoal="Maintain",0,IF(WeightGoal="Decrease",-500,IF(WeightGoal="Increase",500))),""),"")</f>
        <v/>
      </c>
      <c r="H411" s="15" t="str">
        <f>IFERROR(F411*(ActivityFactor),"")</f>
        <v/>
      </c>
      <c r="I411" s="16" t="str">
        <f>IFERROR(IF(WeightGoal="Increase",G411-H411,H411-G411),"")</f>
        <v/>
      </c>
      <c r="J411" s="16" t="str">
        <f t="shared" si="34"/>
        <v/>
      </c>
      <c r="K411" s="17" t="str">
        <f>IFERROR(IF(Standard,J411/CalsPerPound,J411/CalsPerPound/2.2),"")</f>
        <v/>
      </c>
      <c r="L411" s="18" t="str">
        <f>IFERROR(WeightToLoseGain-K411,"")</f>
        <v/>
      </c>
      <c r="M411" s="19" t="str">
        <f>IFERROR(IF(B410&lt;&gt;"",L411/(WeightToLoseGain),""),"")</f>
        <v/>
      </c>
    </row>
    <row r="412" spans="2:13" ht="30" customHeight="1">
      <c r="B412" s="12" t="str">
        <f t="shared" si="30"/>
        <v/>
      </c>
      <c r="C412" s="13" t="str">
        <f t="shared" si="33"/>
        <v/>
      </c>
      <c r="D412" s="13" t="str">
        <f t="shared" si="31"/>
        <v/>
      </c>
      <c r="E412" s="14" t="str">
        <f t="shared" si="32"/>
        <v/>
      </c>
      <c r="F412" s="15" t="str">
        <f>IFERROR(RunningBMR,"")</f>
        <v/>
      </c>
      <c r="G412" s="15" t="str">
        <f>IFERROR(IF(K411&gt;0,F411*ActivityFactor+IF(WeightGoal="Maintain",0,IF(WeightGoal="Decrease",-500,IF(WeightGoal="Increase",500))),""),"")</f>
        <v/>
      </c>
      <c r="H412" s="15" t="str">
        <f>IFERROR(F412*(ActivityFactor),"")</f>
        <v/>
      </c>
      <c r="I412" s="16" t="str">
        <f>IFERROR(IF(WeightGoal="Increase",G412-H412,H412-G412),"")</f>
        <v/>
      </c>
      <c r="J412" s="16" t="str">
        <f t="shared" si="34"/>
        <v/>
      </c>
      <c r="K412" s="17" t="str">
        <f>IFERROR(IF(Standard,J412/CalsPerPound,J412/CalsPerPound/2.2),"")</f>
        <v/>
      </c>
      <c r="L412" s="18" t="str">
        <f>IFERROR(WeightToLoseGain-K412,"")</f>
        <v/>
      </c>
      <c r="M412" s="19" t="str">
        <f>IFERROR(IF(B411&lt;&gt;"",L412/(WeightToLoseGain),""),"")</f>
        <v/>
      </c>
    </row>
    <row r="413" spans="2:13" ht="30" customHeight="1">
      <c r="B413" s="12" t="str">
        <f t="shared" si="30"/>
        <v/>
      </c>
      <c r="C413" s="13" t="str">
        <f t="shared" si="33"/>
        <v/>
      </c>
      <c r="D413" s="13" t="str">
        <f t="shared" si="31"/>
        <v/>
      </c>
      <c r="E413" s="14" t="str">
        <f t="shared" si="32"/>
        <v/>
      </c>
      <c r="F413" s="15" t="str">
        <f>IFERROR(RunningBMR,"")</f>
        <v/>
      </c>
      <c r="G413" s="15" t="str">
        <f>IFERROR(IF(K412&gt;0,F412*ActivityFactor+IF(WeightGoal="Maintain",0,IF(WeightGoal="Decrease",-500,IF(WeightGoal="Increase",500))),""),"")</f>
        <v/>
      </c>
      <c r="H413" s="15" t="str">
        <f>IFERROR(F413*(ActivityFactor),"")</f>
        <v/>
      </c>
      <c r="I413" s="16" t="str">
        <f>IFERROR(IF(WeightGoal="Increase",G413-H413,H413-G413),"")</f>
        <v/>
      </c>
      <c r="J413" s="16" t="str">
        <f t="shared" si="34"/>
        <v/>
      </c>
      <c r="K413" s="17" t="str">
        <f>IFERROR(IF(Standard,J413/CalsPerPound,J413/CalsPerPound/2.2),"")</f>
        <v/>
      </c>
      <c r="L413" s="18" t="str">
        <f>IFERROR(WeightToLoseGain-K413,"")</f>
        <v/>
      </c>
      <c r="M413" s="19" t="str">
        <f>IFERROR(IF(B412&lt;&gt;"",L413/(WeightToLoseGain),""),"")</f>
        <v/>
      </c>
    </row>
    <row r="414" spans="2:13" ht="30" customHeight="1">
      <c r="B414" s="12" t="str">
        <f t="shared" si="30"/>
        <v/>
      </c>
      <c r="C414" s="13" t="str">
        <f t="shared" si="33"/>
        <v/>
      </c>
      <c r="D414" s="13" t="str">
        <f t="shared" si="31"/>
        <v/>
      </c>
      <c r="E414" s="14" t="str">
        <f t="shared" si="32"/>
        <v/>
      </c>
      <c r="F414" s="15" t="str">
        <f>IFERROR(RunningBMR,"")</f>
        <v/>
      </c>
      <c r="G414" s="15" t="str">
        <f>IFERROR(IF(K413&gt;0,F413*ActivityFactor+IF(WeightGoal="Maintain",0,IF(WeightGoal="Decrease",-500,IF(WeightGoal="Increase",500))),""),"")</f>
        <v/>
      </c>
      <c r="H414" s="15" t="str">
        <f>IFERROR(F414*(ActivityFactor),"")</f>
        <v/>
      </c>
      <c r="I414" s="16" t="str">
        <f>IFERROR(IF(WeightGoal="Increase",G414-H414,H414-G414),"")</f>
        <v/>
      </c>
      <c r="J414" s="16" t="str">
        <f t="shared" si="34"/>
        <v/>
      </c>
      <c r="K414" s="17" t="str">
        <f>IFERROR(IF(Standard,J414/CalsPerPound,J414/CalsPerPound/2.2),"")</f>
        <v/>
      </c>
      <c r="L414" s="18" t="str">
        <f>IFERROR(WeightToLoseGain-K414,"")</f>
        <v/>
      </c>
      <c r="M414" s="19" t="str">
        <f>IFERROR(IF(B413&lt;&gt;"",L414/(WeightToLoseGain),""),"")</f>
        <v/>
      </c>
    </row>
    <row r="415" spans="2:13" ht="30" customHeight="1">
      <c r="B415" s="12" t="str">
        <f t="shared" si="30"/>
        <v/>
      </c>
      <c r="C415" s="13" t="str">
        <f t="shared" si="33"/>
        <v/>
      </c>
      <c r="D415" s="13" t="str">
        <f t="shared" si="31"/>
        <v/>
      </c>
      <c r="E415" s="14" t="str">
        <f t="shared" si="32"/>
        <v/>
      </c>
      <c r="F415" s="15" t="str">
        <f>IFERROR(RunningBMR,"")</f>
        <v/>
      </c>
      <c r="G415" s="15" t="str">
        <f>IFERROR(IF(K414&gt;0,F414*ActivityFactor+IF(WeightGoal="Maintain",0,IF(WeightGoal="Decrease",-500,IF(WeightGoal="Increase",500))),""),"")</f>
        <v/>
      </c>
      <c r="H415" s="15" t="str">
        <f>IFERROR(F415*(ActivityFactor),"")</f>
        <v/>
      </c>
      <c r="I415" s="16" t="str">
        <f>IFERROR(IF(WeightGoal="Increase",G415-H415,H415-G415),"")</f>
        <v/>
      </c>
      <c r="J415" s="16" t="str">
        <f t="shared" si="34"/>
        <v/>
      </c>
      <c r="K415" s="17" t="str">
        <f>IFERROR(IF(Standard,J415/CalsPerPound,J415/CalsPerPound/2.2),"")</f>
        <v/>
      </c>
      <c r="L415" s="18" t="str">
        <f>IFERROR(WeightToLoseGain-K415,"")</f>
        <v/>
      </c>
      <c r="M415" s="19" t="str">
        <f>IFERROR(IF(B414&lt;&gt;"",L415/(WeightToLoseGain),""),"")</f>
        <v/>
      </c>
    </row>
    <row r="416" spans="2:13" ht="30" customHeight="1">
      <c r="B416" s="12" t="str">
        <f t="shared" si="30"/>
        <v/>
      </c>
      <c r="C416" s="13" t="str">
        <f t="shared" si="33"/>
        <v/>
      </c>
      <c r="D416" s="13" t="str">
        <f t="shared" si="31"/>
        <v/>
      </c>
      <c r="E416" s="14" t="str">
        <f t="shared" si="32"/>
        <v/>
      </c>
      <c r="F416" s="15" t="str">
        <f>IFERROR(RunningBMR,"")</f>
        <v/>
      </c>
      <c r="G416" s="15" t="str">
        <f>IFERROR(IF(K415&gt;0,F415*ActivityFactor+IF(WeightGoal="Maintain",0,IF(WeightGoal="Decrease",-500,IF(WeightGoal="Increase",500))),""),"")</f>
        <v/>
      </c>
      <c r="H416" s="15" t="str">
        <f>IFERROR(F416*(ActivityFactor),"")</f>
        <v/>
      </c>
      <c r="I416" s="16" t="str">
        <f>IFERROR(IF(WeightGoal="Increase",G416-H416,H416-G416),"")</f>
        <v/>
      </c>
      <c r="J416" s="16" t="str">
        <f t="shared" si="34"/>
        <v/>
      </c>
      <c r="K416" s="17" t="str">
        <f>IFERROR(IF(Standard,J416/CalsPerPound,J416/CalsPerPound/2.2),"")</f>
        <v/>
      </c>
      <c r="L416" s="18" t="str">
        <f>IFERROR(WeightToLoseGain-K416,"")</f>
        <v/>
      </c>
      <c r="M416" s="19" t="str">
        <f>IFERROR(IF(B415&lt;&gt;"",L416/(WeightToLoseGain),""),"")</f>
        <v/>
      </c>
    </row>
    <row r="417" spans="2:13" ht="30" customHeight="1">
      <c r="B417" s="12" t="str">
        <f t="shared" si="30"/>
        <v/>
      </c>
      <c r="C417" s="13" t="str">
        <f t="shared" si="33"/>
        <v/>
      </c>
      <c r="D417" s="13" t="str">
        <f t="shared" si="31"/>
        <v/>
      </c>
      <c r="E417" s="14" t="str">
        <f t="shared" si="32"/>
        <v/>
      </c>
      <c r="F417" s="15" t="str">
        <f>IFERROR(RunningBMR,"")</f>
        <v/>
      </c>
      <c r="G417" s="15" t="str">
        <f>IFERROR(IF(K416&gt;0,F416*ActivityFactor+IF(WeightGoal="Maintain",0,IF(WeightGoal="Decrease",-500,IF(WeightGoal="Increase",500))),""),"")</f>
        <v/>
      </c>
      <c r="H417" s="15" t="str">
        <f>IFERROR(F417*(ActivityFactor),"")</f>
        <v/>
      </c>
      <c r="I417" s="16" t="str">
        <f>IFERROR(IF(WeightGoal="Increase",G417-H417,H417-G417),"")</f>
        <v/>
      </c>
      <c r="J417" s="16" t="str">
        <f t="shared" si="34"/>
        <v/>
      </c>
      <c r="K417" s="17" t="str">
        <f>IFERROR(IF(Standard,J417/CalsPerPound,J417/CalsPerPound/2.2),"")</f>
        <v/>
      </c>
      <c r="L417" s="18" t="str">
        <f>IFERROR(WeightToLoseGain-K417,"")</f>
        <v/>
      </c>
      <c r="M417" s="19" t="str">
        <f>IFERROR(IF(B416&lt;&gt;"",L417/(WeightToLoseGain),""),"")</f>
        <v/>
      </c>
    </row>
    <row r="418" spans="2:13" ht="30" customHeight="1">
      <c r="B418" s="12" t="str">
        <f t="shared" si="30"/>
        <v/>
      </c>
      <c r="C418" s="13" t="str">
        <f t="shared" si="33"/>
        <v/>
      </c>
      <c r="D418" s="13" t="str">
        <f t="shared" si="31"/>
        <v/>
      </c>
      <c r="E418" s="14" t="str">
        <f t="shared" si="32"/>
        <v/>
      </c>
      <c r="F418" s="15" t="str">
        <f>IFERROR(RunningBMR,"")</f>
        <v/>
      </c>
      <c r="G418" s="15" t="str">
        <f>IFERROR(IF(K417&gt;0,F417*ActivityFactor+IF(WeightGoal="Maintain",0,IF(WeightGoal="Decrease",-500,IF(WeightGoal="Increase",500))),""),"")</f>
        <v/>
      </c>
      <c r="H418" s="15" t="str">
        <f>IFERROR(F418*(ActivityFactor),"")</f>
        <v/>
      </c>
      <c r="I418" s="16" t="str">
        <f>IFERROR(IF(WeightGoal="Increase",G418-H418,H418-G418),"")</f>
        <v/>
      </c>
      <c r="J418" s="16" t="str">
        <f t="shared" si="34"/>
        <v/>
      </c>
      <c r="K418" s="17" t="str">
        <f>IFERROR(IF(Standard,J418/CalsPerPound,J418/CalsPerPound/2.2),"")</f>
        <v/>
      </c>
      <c r="L418" s="18" t="str">
        <f>IFERROR(WeightToLoseGain-K418,"")</f>
        <v/>
      </c>
      <c r="M418" s="19" t="str">
        <f>IFERROR(IF(B417&lt;&gt;"",L418/(WeightToLoseGain),""),"")</f>
        <v/>
      </c>
    </row>
    <row r="419" spans="2:13" ht="30" customHeight="1">
      <c r="B419" s="12" t="str">
        <f t="shared" si="30"/>
        <v/>
      </c>
      <c r="C419" s="13" t="str">
        <f t="shared" si="33"/>
        <v/>
      </c>
      <c r="D419" s="13" t="str">
        <f t="shared" si="31"/>
        <v/>
      </c>
      <c r="E419" s="14" t="str">
        <f t="shared" si="32"/>
        <v/>
      </c>
      <c r="F419" s="15" t="str">
        <f>IFERROR(RunningBMR,"")</f>
        <v/>
      </c>
      <c r="G419" s="15" t="str">
        <f>IFERROR(IF(K418&gt;0,F418*ActivityFactor+IF(WeightGoal="Maintain",0,IF(WeightGoal="Decrease",-500,IF(WeightGoal="Increase",500))),""),"")</f>
        <v/>
      </c>
      <c r="H419" s="15" t="str">
        <f>IFERROR(F419*(ActivityFactor),"")</f>
        <v/>
      </c>
      <c r="I419" s="16" t="str">
        <f>IFERROR(IF(WeightGoal="Increase",G419-H419,H419-G419),"")</f>
        <v/>
      </c>
      <c r="J419" s="16" t="str">
        <f t="shared" si="34"/>
        <v/>
      </c>
      <c r="K419" s="17" t="str">
        <f>IFERROR(IF(Standard,J419/CalsPerPound,J419/CalsPerPound/2.2),"")</f>
        <v/>
      </c>
      <c r="L419" s="18" t="str">
        <f>IFERROR(WeightToLoseGain-K419,"")</f>
        <v/>
      </c>
      <c r="M419" s="19" t="str">
        <f>IFERROR(IF(B418&lt;&gt;"",L419/(WeightToLoseGain),""),"")</f>
        <v/>
      </c>
    </row>
    <row r="420" spans="2:13" ht="30" customHeight="1">
      <c r="B420" s="12" t="str">
        <f t="shared" si="30"/>
        <v/>
      </c>
      <c r="C420" s="13" t="str">
        <f t="shared" si="33"/>
        <v/>
      </c>
      <c r="D420" s="13" t="str">
        <f t="shared" si="31"/>
        <v/>
      </c>
      <c r="E420" s="14" t="str">
        <f t="shared" si="32"/>
        <v/>
      </c>
      <c r="F420" s="15" t="str">
        <f>IFERROR(RunningBMR,"")</f>
        <v/>
      </c>
      <c r="G420" s="15" t="str">
        <f>IFERROR(IF(K419&gt;0,F419*ActivityFactor+IF(WeightGoal="Maintain",0,IF(WeightGoal="Decrease",-500,IF(WeightGoal="Increase",500))),""),"")</f>
        <v/>
      </c>
      <c r="H420" s="15" t="str">
        <f>IFERROR(F420*(ActivityFactor),"")</f>
        <v/>
      </c>
      <c r="I420" s="16" t="str">
        <f>IFERROR(IF(WeightGoal="Increase",G420-H420,H420-G420),"")</f>
        <v/>
      </c>
      <c r="J420" s="16" t="str">
        <f t="shared" si="34"/>
        <v/>
      </c>
      <c r="K420" s="17" t="str">
        <f>IFERROR(IF(Standard,J420/CalsPerPound,J420/CalsPerPound/2.2),"")</f>
        <v/>
      </c>
      <c r="L420" s="18" t="str">
        <f>IFERROR(WeightToLoseGain-K420,"")</f>
        <v/>
      </c>
      <c r="M420" s="19" t="str">
        <f>IFERROR(IF(B419&lt;&gt;"",L420/(WeightToLoseGain),""),"")</f>
        <v/>
      </c>
    </row>
    <row r="421" spans="2:13" ht="30" customHeight="1">
      <c r="B421" s="12" t="str">
        <f t="shared" si="30"/>
        <v/>
      </c>
      <c r="C421" s="13" t="str">
        <f t="shared" si="33"/>
        <v/>
      </c>
      <c r="D421" s="13" t="str">
        <f t="shared" si="31"/>
        <v/>
      </c>
      <c r="E421" s="14" t="str">
        <f t="shared" si="32"/>
        <v/>
      </c>
      <c r="F421" s="15" t="str">
        <f>IFERROR(RunningBMR,"")</f>
        <v/>
      </c>
      <c r="G421" s="15" t="str">
        <f>IFERROR(IF(K420&gt;0,F420*ActivityFactor+IF(WeightGoal="Maintain",0,IF(WeightGoal="Decrease",-500,IF(WeightGoal="Increase",500))),""),"")</f>
        <v/>
      </c>
      <c r="H421" s="15" t="str">
        <f>IFERROR(F421*(ActivityFactor),"")</f>
        <v/>
      </c>
      <c r="I421" s="16" t="str">
        <f>IFERROR(IF(WeightGoal="Increase",G421-H421,H421-G421),"")</f>
        <v/>
      </c>
      <c r="J421" s="16" t="str">
        <f t="shared" si="34"/>
        <v/>
      </c>
      <c r="K421" s="17" t="str">
        <f>IFERROR(IF(Standard,J421/CalsPerPound,J421/CalsPerPound/2.2),"")</f>
        <v/>
      </c>
      <c r="L421" s="18" t="str">
        <f>IFERROR(WeightToLoseGain-K421,"")</f>
        <v/>
      </c>
      <c r="M421" s="19" t="str">
        <f>IFERROR(IF(B420&lt;&gt;"",L421/(WeightToLoseGain),""),"")</f>
        <v/>
      </c>
    </row>
    <row r="422" spans="2:13" ht="30" customHeight="1">
      <c r="B422" s="12" t="str">
        <f t="shared" si="30"/>
        <v/>
      </c>
      <c r="C422" s="13" t="str">
        <f t="shared" si="33"/>
        <v/>
      </c>
      <c r="D422" s="13" t="str">
        <f t="shared" si="31"/>
        <v/>
      </c>
      <c r="E422" s="14" t="str">
        <f t="shared" si="32"/>
        <v/>
      </c>
      <c r="F422" s="15" t="str">
        <f>IFERROR(RunningBMR,"")</f>
        <v/>
      </c>
      <c r="G422" s="15" t="str">
        <f>IFERROR(IF(K421&gt;0,F421*ActivityFactor+IF(WeightGoal="Maintain",0,IF(WeightGoal="Decrease",-500,IF(WeightGoal="Increase",500))),""),"")</f>
        <v/>
      </c>
      <c r="H422" s="15" t="str">
        <f>IFERROR(F422*(ActivityFactor),"")</f>
        <v/>
      </c>
      <c r="I422" s="16" t="str">
        <f>IFERROR(IF(WeightGoal="Increase",G422-H422,H422-G422),"")</f>
        <v/>
      </c>
      <c r="J422" s="16" t="str">
        <f t="shared" si="34"/>
        <v/>
      </c>
      <c r="K422" s="17" t="str">
        <f>IFERROR(IF(Standard,J422/CalsPerPound,J422/CalsPerPound/2.2),"")</f>
        <v/>
      </c>
      <c r="L422" s="18" t="str">
        <f>IFERROR(WeightToLoseGain-K422,"")</f>
        <v/>
      </c>
      <c r="M422" s="19" t="str">
        <f>IFERROR(IF(B421&lt;&gt;"",L422/(WeightToLoseGain),""),"")</f>
        <v/>
      </c>
    </row>
    <row r="423" spans="2:13" ht="30" customHeight="1">
      <c r="B423" s="12" t="str">
        <f t="shared" si="30"/>
        <v/>
      </c>
      <c r="C423" s="13" t="str">
        <f t="shared" si="33"/>
        <v/>
      </c>
      <c r="D423" s="13" t="str">
        <f t="shared" si="31"/>
        <v/>
      </c>
      <c r="E423" s="14" t="str">
        <f t="shared" si="32"/>
        <v/>
      </c>
      <c r="F423" s="15" t="str">
        <f>IFERROR(RunningBMR,"")</f>
        <v/>
      </c>
      <c r="G423" s="15" t="str">
        <f>IFERROR(IF(K422&gt;0,F422*ActivityFactor+IF(WeightGoal="Maintain",0,IF(WeightGoal="Decrease",-500,IF(WeightGoal="Increase",500))),""),"")</f>
        <v/>
      </c>
      <c r="H423" s="15" t="str">
        <f>IFERROR(F423*(ActivityFactor),"")</f>
        <v/>
      </c>
      <c r="I423" s="16" t="str">
        <f>IFERROR(IF(WeightGoal="Increase",G423-H423,H423-G423),"")</f>
        <v/>
      </c>
      <c r="J423" s="16" t="str">
        <f t="shared" si="34"/>
        <v/>
      </c>
      <c r="K423" s="17" t="str">
        <f>IFERROR(IF(Standard,J423/CalsPerPound,J423/CalsPerPound/2.2),"")</f>
        <v/>
      </c>
      <c r="L423" s="18" t="str">
        <f>IFERROR(WeightToLoseGain-K423,"")</f>
        <v/>
      </c>
      <c r="M423" s="19" t="str">
        <f>IFERROR(IF(B422&lt;&gt;"",L423/(WeightToLoseGain),""),"")</f>
        <v/>
      </c>
    </row>
    <row r="424" spans="2:13" ht="30" customHeight="1">
      <c r="B424" s="12" t="str">
        <f t="shared" si="30"/>
        <v/>
      </c>
      <c r="C424" s="13" t="str">
        <f t="shared" si="33"/>
        <v/>
      </c>
      <c r="D424" s="13" t="str">
        <f t="shared" si="31"/>
        <v/>
      </c>
      <c r="E424" s="14" t="str">
        <f t="shared" si="32"/>
        <v/>
      </c>
      <c r="F424" s="15" t="str">
        <f>IFERROR(RunningBMR,"")</f>
        <v/>
      </c>
      <c r="G424" s="15" t="str">
        <f>IFERROR(IF(K423&gt;0,F423*ActivityFactor+IF(WeightGoal="Maintain",0,IF(WeightGoal="Decrease",-500,IF(WeightGoal="Increase",500))),""),"")</f>
        <v/>
      </c>
      <c r="H424" s="15" t="str">
        <f>IFERROR(F424*(ActivityFactor),"")</f>
        <v/>
      </c>
      <c r="I424" s="16" t="str">
        <f>IFERROR(IF(WeightGoal="Increase",G424-H424,H424-G424),"")</f>
        <v/>
      </c>
      <c r="J424" s="16" t="str">
        <f t="shared" si="34"/>
        <v/>
      </c>
      <c r="K424" s="17" t="str">
        <f>IFERROR(IF(Standard,J424/CalsPerPound,J424/CalsPerPound/2.2),"")</f>
        <v/>
      </c>
      <c r="L424" s="18" t="str">
        <f>IFERROR(WeightToLoseGain-K424,"")</f>
        <v/>
      </c>
      <c r="M424" s="19" t="str">
        <f>IFERROR(IF(B423&lt;&gt;"",L424/(WeightToLoseGain),""),"")</f>
        <v/>
      </c>
    </row>
    <row r="425" spans="2:13" ht="30" customHeight="1">
      <c r="B425" s="12" t="str">
        <f t="shared" si="30"/>
        <v/>
      </c>
      <c r="C425" s="13" t="str">
        <f t="shared" si="33"/>
        <v/>
      </c>
      <c r="D425" s="13" t="str">
        <f t="shared" si="31"/>
        <v/>
      </c>
      <c r="E425" s="14" t="str">
        <f t="shared" si="32"/>
        <v/>
      </c>
      <c r="F425" s="15" t="str">
        <f>IFERROR(RunningBMR,"")</f>
        <v/>
      </c>
      <c r="G425" s="15" t="str">
        <f>IFERROR(IF(K424&gt;0,F424*ActivityFactor+IF(WeightGoal="Maintain",0,IF(WeightGoal="Decrease",-500,IF(WeightGoal="Increase",500))),""),"")</f>
        <v/>
      </c>
      <c r="H425" s="15" t="str">
        <f>IFERROR(F425*(ActivityFactor),"")</f>
        <v/>
      </c>
      <c r="I425" s="16" t="str">
        <f>IFERROR(IF(WeightGoal="Increase",G425-H425,H425-G425),"")</f>
        <v/>
      </c>
      <c r="J425" s="16" t="str">
        <f t="shared" si="34"/>
        <v/>
      </c>
      <c r="K425" s="17" t="str">
        <f>IFERROR(IF(Standard,J425/CalsPerPound,J425/CalsPerPound/2.2),"")</f>
        <v/>
      </c>
      <c r="L425" s="18" t="str">
        <f>IFERROR(WeightToLoseGain-K425,"")</f>
        <v/>
      </c>
      <c r="M425" s="19" t="str">
        <f>IFERROR(IF(B424&lt;&gt;"",L425/(WeightToLoseGain),""),"")</f>
        <v/>
      </c>
    </row>
    <row r="426" spans="2:13" ht="30" customHeight="1">
      <c r="B426" s="12" t="str">
        <f t="shared" si="30"/>
        <v/>
      </c>
      <c r="C426" s="13" t="str">
        <f t="shared" si="33"/>
        <v/>
      </c>
      <c r="D426" s="13" t="str">
        <f t="shared" si="31"/>
        <v/>
      </c>
      <c r="E426" s="14" t="str">
        <f t="shared" si="32"/>
        <v/>
      </c>
      <c r="F426" s="15" t="str">
        <f>IFERROR(RunningBMR,"")</f>
        <v/>
      </c>
      <c r="G426" s="15" t="str">
        <f>IFERROR(IF(K425&gt;0,F425*ActivityFactor+IF(WeightGoal="Maintain",0,IF(WeightGoal="Decrease",-500,IF(WeightGoal="Increase",500))),""),"")</f>
        <v/>
      </c>
      <c r="H426" s="15" t="str">
        <f>IFERROR(F426*(ActivityFactor),"")</f>
        <v/>
      </c>
      <c r="I426" s="16" t="str">
        <f>IFERROR(IF(WeightGoal="Increase",G426-H426,H426-G426),"")</f>
        <v/>
      </c>
      <c r="J426" s="16" t="str">
        <f t="shared" si="34"/>
        <v/>
      </c>
      <c r="K426" s="17" t="str">
        <f>IFERROR(IF(Standard,J426/CalsPerPound,J426/CalsPerPound/2.2),"")</f>
        <v/>
      </c>
      <c r="L426" s="18" t="str">
        <f>IFERROR(WeightToLoseGain-K426,"")</f>
        <v/>
      </c>
      <c r="M426" s="19" t="str">
        <f>IFERROR(IF(B425&lt;&gt;"",L426/(WeightToLoseGain),""),"")</f>
        <v/>
      </c>
    </row>
    <row r="427" spans="2:13" ht="30" customHeight="1">
      <c r="B427" s="12" t="str">
        <f t="shared" si="30"/>
        <v/>
      </c>
      <c r="C427" s="13" t="str">
        <f t="shared" si="33"/>
        <v/>
      </c>
      <c r="D427" s="13" t="str">
        <f t="shared" si="31"/>
        <v/>
      </c>
      <c r="E427" s="14" t="str">
        <f t="shared" si="32"/>
        <v/>
      </c>
      <c r="F427" s="15" t="str">
        <f>IFERROR(RunningBMR,"")</f>
        <v/>
      </c>
      <c r="G427" s="15" t="str">
        <f>IFERROR(IF(K426&gt;0,F426*ActivityFactor+IF(WeightGoal="Maintain",0,IF(WeightGoal="Decrease",-500,IF(WeightGoal="Increase",500))),""),"")</f>
        <v/>
      </c>
      <c r="H427" s="15" t="str">
        <f>IFERROR(F427*(ActivityFactor),"")</f>
        <v/>
      </c>
      <c r="I427" s="16" t="str">
        <f>IFERROR(IF(WeightGoal="Increase",G427-H427,H427-G427),"")</f>
        <v/>
      </c>
      <c r="J427" s="16" t="str">
        <f t="shared" si="34"/>
        <v/>
      </c>
      <c r="K427" s="17" t="str">
        <f>IFERROR(IF(Standard,J427/CalsPerPound,J427/CalsPerPound/2.2),"")</f>
        <v/>
      </c>
      <c r="L427" s="18" t="str">
        <f>IFERROR(WeightToLoseGain-K427,"")</f>
        <v/>
      </c>
      <c r="M427" s="19" t="str">
        <f>IFERROR(IF(B426&lt;&gt;"",L427/(WeightToLoseGain),""),"")</f>
        <v/>
      </c>
    </row>
    <row r="428" spans="2:13" ht="30" customHeight="1">
      <c r="B428" s="12" t="str">
        <f t="shared" si="30"/>
        <v/>
      </c>
      <c r="C428" s="13" t="str">
        <f t="shared" si="33"/>
        <v/>
      </c>
      <c r="D428" s="13" t="str">
        <f t="shared" si="31"/>
        <v/>
      </c>
      <c r="E428" s="14" t="str">
        <f t="shared" si="32"/>
        <v/>
      </c>
      <c r="F428" s="15" t="str">
        <f>IFERROR(RunningBMR,"")</f>
        <v/>
      </c>
      <c r="G428" s="15" t="str">
        <f>IFERROR(IF(K427&gt;0,F427*ActivityFactor+IF(WeightGoal="Maintain",0,IF(WeightGoal="Decrease",-500,IF(WeightGoal="Increase",500))),""),"")</f>
        <v/>
      </c>
      <c r="H428" s="15" t="str">
        <f>IFERROR(F428*(ActivityFactor),"")</f>
        <v/>
      </c>
      <c r="I428" s="16" t="str">
        <f>IFERROR(IF(WeightGoal="Increase",G428-H428,H428-G428),"")</f>
        <v/>
      </c>
      <c r="J428" s="16" t="str">
        <f t="shared" si="34"/>
        <v/>
      </c>
      <c r="K428" s="17" t="str">
        <f>IFERROR(IF(Standard,J428/CalsPerPound,J428/CalsPerPound/2.2),"")</f>
        <v/>
      </c>
      <c r="L428" s="18" t="str">
        <f>IFERROR(WeightToLoseGain-K428,"")</f>
        <v/>
      </c>
      <c r="M428" s="19" t="str">
        <f>IFERROR(IF(B427&lt;&gt;"",L428/(WeightToLoseGain),""),"")</f>
        <v/>
      </c>
    </row>
    <row r="429" spans="2:13" ht="30" customHeight="1">
      <c r="B429" s="12" t="str">
        <f t="shared" si="30"/>
        <v/>
      </c>
      <c r="C429" s="13" t="str">
        <f t="shared" si="33"/>
        <v/>
      </c>
      <c r="D429" s="13" t="str">
        <f t="shared" si="31"/>
        <v/>
      </c>
      <c r="E429" s="14" t="str">
        <f t="shared" si="32"/>
        <v/>
      </c>
      <c r="F429" s="15" t="str">
        <f>IFERROR(RunningBMR,"")</f>
        <v/>
      </c>
      <c r="G429" s="15" t="str">
        <f>IFERROR(IF(K428&gt;0,F428*ActivityFactor+IF(WeightGoal="Maintain",0,IF(WeightGoal="Decrease",-500,IF(WeightGoal="Increase",500))),""),"")</f>
        <v/>
      </c>
      <c r="H429" s="15" t="str">
        <f>IFERROR(F429*(ActivityFactor),"")</f>
        <v/>
      </c>
      <c r="I429" s="16" t="str">
        <f>IFERROR(IF(WeightGoal="Increase",G429-H429,H429-G429),"")</f>
        <v/>
      </c>
      <c r="J429" s="16" t="str">
        <f t="shared" si="34"/>
        <v/>
      </c>
      <c r="K429" s="17" t="str">
        <f>IFERROR(IF(Standard,J429/CalsPerPound,J429/CalsPerPound/2.2),"")</f>
        <v/>
      </c>
      <c r="L429" s="18" t="str">
        <f>IFERROR(WeightToLoseGain-K429,"")</f>
        <v/>
      </c>
      <c r="M429" s="19" t="str">
        <f>IFERROR(IF(B428&lt;&gt;"",L429/(WeightToLoseGain),""),"")</f>
        <v/>
      </c>
    </row>
    <row r="430" spans="2:13" ht="30" customHeight="1">
      <c r="B430" s="12" t="str">
        <f t="shared" si="30"/>
        <v/>
      </c>
      <c r="C430" s="13" t="str">
        <f t="shared" si="33"/>
        <v/>
      </c>
      <c r="D430" s="13" t="str">
        <f t="shared" si="31"/>
        <v/>
      </c>
      <c r="E430" s="14" t="str">
        <f t="shared" si="32"/>
        <v/>
      </c>
      <c r="F430" s="15" t="str">
        <f>IFERROR(RunningBMR,"")</f>
        <v/>
      </c>
      <c r="G430" s="15" t="str">
        <f>IFERROR(IF(K429&gt;0,F429*ActivityFactor+IF(WeightGoal="Maintain",0,IF(WeightGoal="Decrease",-500,IF(WeightGoal="Increase",500))),""),"")</f>
        <v/>
      </c>
      <c r="H430" s="15" t="str">
        <f>IFERROR(F430*(ActivityFactor),"")</f>
        <v/>
      </c>
      <c r="I430" s="16" t="str">
        <f>IFERROR(IF(WeightGoal="Increase",G430-H430,H430-G430),"")</f>
        <v/>
      </c>
      <c r="J430" s="16" t="str">
        <f t="shared" si="34"/>
        <v/>
      </c>
      <c r="K430" s="17" t="str">
        <f>IFERROR(IF(Standard,J430/CalsPerPound,J430/CalsPerPound/2.2),"")</f>
        <v/>
      </c>
      <c r="L430" s="18" t="str">
        <f>IFERROR(WeightToLoseGain-K430,"")</f>
        <v/>
      </c>
      <c r="M430" s="19" t="str">
        <f>IFERROR(IF(B429&lt;&gt;"",L430/(WeightToLoseGain),""),"")</f>
        <v/>
      </c>
    </row>
    <row r="431" spans="2:13" ht="30" customHeight="1">
      <c r="B431" s="12" t="str">
        <f t="shared" si="30"/>
        <v/>
      </c>
      <c r="C431" s="13" t="str">
        <f t="shared" si="33"/>
        <v/>
      </c>
      <c r="D431" s="13" t="str">
        <f t="shared" si="31"/>
        <v/>
      </c>
      <c r="E431" s="14" t="str">
        <f t="shared" si="32"/>
        <v/>
      </c>
      <c r="F431" s="15" t="str">
        <f>IFERROR(RunningBMR,"")</f>
        <v/>
      </c>
      <c r="G431" s="15" t="str">
        <f>IFERROR(IF(K430&gt;0,F430*ActivityFactor+IF(WeightGoal="Maintain",0,IF(WeightGoal="Decrease",-500,IF(WeightGoal="Increase",500))),""),"")</f>
        <v/>
      </c>
      <c r="H431" s="15" t="str">
        <f>IFERROR(F431*(ActivityFactor),"")</f>
        <v/>
      </c>
      <c r="I431" s="16" t="str">
        <f>IFERROR(IF(WeightGoal="Increase",G431-H431,H431-G431),"")</f>
        <v/>
      </c>
      <c r="J431" s="16" t="str">
        <f t="shared" si="34"/>
        <v/>
      </c>
      <c r="K431" s="17" t="str">
        <f>IFERROR(IF(Standard,J431/CalsPerPound,J431/CalsPerPound/2.2),"")</f>
        <v/>
      </c>
      <c r="L431" s="18" t="str">
        <f>IFERROR(WeightToLoseGain-K431,"")</f>
        <v/>
      </c>
      <c r="M431" s="19" t="str">
        <f>IFERROR(IF(B430&lt;&gt;"",L431/(WeightToLoseGain),""),"")</f>
        <v/>
      </c>
    </row>
    <row r="432" spans="2:13" ht="30" customHeight="1">
      <c r="B432" s="12" t="str">
        <f t="shared" si="30"/>
        <v/>
      </c>
      <c r="C432" s="13" t="str">
        <f t="shared" si="33"/>
        <v/>
      </c>
      <c r="D432" s="13" t="str">
        <f t="shared" si="31"/>
        <v/>
      </c>
      <c r="E432" s="14" t="str">
        <f t="shared" si="32"/>
        <v/>
      </c>
      <c r="F432" s="15" t="str">
        <f>IFERROR(RunningBMR,"")</f>
        <v/>
      </c>
      <c r="G432" s="15" t="str">
        <f>IFERROR(IF(K431&gt;0,F431*ActivityFactor+IF(WeightGoal="Maintain",0,IF(WeightGoal="Decrease",-500,IF(WeightGoal="Increase",500))),""),"")</f>
        <v/>
      </c>
      <c r="H432" s="15" t="str">
        <f>IFERROR(F432*(ActivityFactor),"")</f>
        <v/>
      </c>
      <c r="I432" s="16" t="str">
        <f>IFERROR(IF(WeightGoal="Increase",G432-H432,H432-G432),"")</f>
        <v/>
      </c>
      <c r="J432" s="16" t="str">
        <f t="shared" si="34"/>
        <v/>
      </c>
      <c r="K432" s="17" t="str">
        <f>IFERROR(IF(Standard,J432/CalsPerPound,J432/CalsPerPound/2.2),"")</f>
        <v/>
      </c>
      <c r="L432" s="18" t="str">
        <f>IFERROR(WeightToLoseGain-K432,"")</f>
        <v/>
      </c>
      <c r="M432" s="19" t="str">
        <f>IFERROR(IF(B431&lt;&gt;"",L432/(WeightToLoseGain),""),"")</f>
        <v/>
      </c>
    </row>
    <row r="433" spans="2:13" ht="30" customHeight="1">
      <c r="B433" s="12" t="str">
        <f t="shared" si="30"/>
        <v/>
      </c>
      <c r="C433" s="13" t="str">
        <f t="shared" si="33"/>
        <v/>
      </c>
      <c r="D433" s="13" t="str">
        <f t="shared" si="31"/>
        <v/>
      </c>
      <c r="E433" s="14" t="str">
        <f t="shared" si="32"/>
        <v/>
      </c>
      <c r="F433" s="15" t="str">
        <f>IFERROR(RunningBMR,"")</f>
        <v/>
      </c>
      <c r="G433" s="15" t="str">
        <f>IFERROR(IF(K432&gt;0,F432*ActivityFactor+IF(WeightGoal="Maintain",0,IF(WeightGoal="Decrease",-500,IF(WeightGoal="Increase",500))),""),"")</f>
        <v/>
      </c>
      <c r="H433" s="15" t="str">
        <f>IFERROR(F433*(ActivityFactor),"")</f>
        <v/>
      </c>
      <c r="I433" s="16" t="str">
        <f>IFERROR(IF(WeightGoal="Increase",G433-H433,H433-G433),"")</f>
        <v/>
      </c>
      <c r="J433" s="16" t="str">
        <f t="shared" si="34"/>
        <v/>
      </c>
      <c r="K433" s="17" t="str">
        <f>IFERROR(IF(Standard,J433/CalsPerPound,J433/CalsPerPound/2.2),"")</f>
        <v/>
      </c>
      <c r="L433" s="18" t="str">
        <f>IFERROR(WeightToLoseGain-K433,"")</f>
        <v/>
      </c>
      <c r="M433" s="19" t="str">
        <f>IFERROR(IF(B432&lt;&gt;"",L433/(WeightToLoseGain),""),"")</f>
        <v/>
      </c>
    </row>
    <row r="434" spans="2:13" ht="30" customHeight="1">
      <c r="B434" s="12" t="str">
        <f t="shared" si="30"/>
        <v/>
      </c>
      <c r="C434" s="13" t="str">
        <f t="shared" si="33"/>
        <v/>
      </c>
      <c r="D434" s="13" t="str">
        <f t="shared" si="31"/>
        <v/>
      </c>
      <c r="E434" s="14" t="str">
        <f t="shared" si="32"/>
        <v/>
      </c>
      <c r="F434" s="15" t="str">
        <f>IFERROR(RunningBMR,"")</f>
        <v/>
      </c>
      <c r="G434" s="15" t="str">
        <f>IFERROR(IF(K433&gt;0,F433*ActivityFactor+IF(WeightGoal="Maintain",0,IF(WeightGoal="Decrease",-500,IF(WeightGoal="Increase",500))),""),"")</f>
        <v/>
      </c>
      <c r="H434" s="15" t="str">
        <f>IFERROR(F434*(ActivityFactor),"")</f>
        <v/>
      </c>
      <c r="I434" s="16" t="str">
        <f>IFERROR(IF(WeightGoal="Increase",G434-H434,H434-G434),"")</f>
        <v/>
      </c>
      <c r="J434" s="16" t="str">
        <f t="shared" si="34"/>
        <v/>
      </c>
      <c r="K434" s="17" t="str">
        <f>IFERROR(IF(Standard,J434/CalsPerPound,J434/CalsPerPound/2.2),"")</f>
        <v/>
      </c>
      <c r="L434" s="18" t="str">
        <f>IFERROR(WeightToLoseGain-K434,"")</f>
        <v/>
      </c>
      <c r="M434" s="19" t="str">
        <f>IFERROR(IF(B433&lt;&gt;"",L434/(WeightToLoseGain),""),"")</f>
        <v/>
      </c>
    </row>
    <row r="435" spans="2:13" ht="30" customHeight="1">
      <c r="B435" s="12" t="str">
        <f t="shared" si="30"/>
        <v/>
      </c>
      <c r="C435" s="13" t="str">
        <f t="shared" si="33"/>
        <v/>
      </c>
      <c r="D435" s="13" t="str">
        <f t="shared" si="31"/>
        <v/>
      </c>
      <c r="E435" s="14" t="str">
        <f t="shared" si="32"/>
        <v/>
      </c>
      <c r="F435" s="15" t="str">
        <f>IFERROR(RunningBMR,"")</f>
        <v/>
      </c>
      <c r="G435" s="15" t="str">
        <f>IFERROR(IF(K434&gt;0,F434*ActivityFactor+IF(WeightGoal="Maintain",0,IF(WeightGoal="Decrease",-500,IF(WeightGoal="Increase",500))),""),"")</f>
        <v/>
      </c>
      <c r="H435" s="15" t="str">
        <f>IFERROR(F435*(ActivityFactor),"")</f>
        <v/>
      </c>
      <c r="I435" s="16" t="str">
        <f>IFERROR(IF(WeightGoal="Increase",G435-H435,H435-G435),"")</f>
        <v/>
      </c>
      <c r="J435" s="16" t="str">
        <f t="shared" si="34"/>
        <v/>
      </c>
      <c r="K435" s="17" t="str">
        <f>IFERROR(IF(Standard,J435/CalsPerPound,J435/CalsPerPound/2.2),"")</f>
        <v/>
      </c>
      <c r="L435" s="18" t="str">
        <f>IFERROR(WeightToLoseGain-K435,"")</f>
        <v/>
      </c>
      <c r="M435" s="19" t="str">
        <f>IFERROR(IF(B434&lt;&gt;"",L435/(WeightToLoseGain),""),"")</f>
        <v/>
      </c>
    </row>
    <row r="436" spans="2:13" ht="30" customHeight="1">
      <c r="B436" s="12" t="str">
        <f t="shared" si="30"/>
        <v/>
      </c>
      <c r="C436" s="13" t="str">
        <f t="shared" si="33"/>
        <v/>
      </c>
      <c r="D436" s="13" t="str">
        <f t="shared" si="31"/>
        <v/>
      </c>
      <c r="E436" s="14" t="str">
        <f t="shared" si="32"/>
        <v/>
      </c>
      <c r="F436" s="15" t="str">
        <f>IFERROR(RunningBMR,"")</f>
        <v/>
      </c>
      <c r="G436" s="15" t="str">
        <f>IFERROR(IF(K435&gt;0,F435*ActivityFactor+IF(WeightGoal="Maintain",0,IF(WeightGoal="Decrease",-500,IF(WeightGoal="Increase",500))),""),"")</f>
        <v/>
      </c>
      <c r="H436" s="15" t="str">
        <f>IFERROR(F436*(ActivityFactor),"")</f>
        <v/>
      </c>
      <c r="I436" s="16" t="str">
        <f>IFERROR(IF(WeightGoal="Increase",G436-H436,H436-G436),"")</f>
        <v/>
      </c>
      <c r="J436" s="16" t="str">
        <f t="shared" si="34"/>
        <v/>
      </c>
      <c r="K436" s="17" t="str">
        <f>IFERROR(IF(Standard,J436/CalsPerPound,J436/CalsPerPound/2.2),"")</f>
        <v/>
      </c>
      <c r="L436" s="18" t="str">
        <f>IFERROR(WeightToLoseGain-K436,"")</f>
        <v/>
      </c>
      <c r="M436" s="19" t="str">
        <f>IFERROR(IF(B435&lt;&gt;"",L436/(WeightToLoseGain),""),"")</f>
        <v/>
      </c>
    </row>
    <row r="437" spans="2:13" ht="30" customHeight="1">
      <c r="B437" s="12" t="str">
        <f t="shared" si="30"/>
        <v/>
      </c>
      <c r="C437" s="13" t="str">
        <f t="shared" si="33"/>
        <v/>
      </c>
      <c r="D437" s="13" t="str">
        <f t="shared" si="31"/>
        <v/>
      </c>
      <c r="E437" s="14" t="str">
        <f t="shared" si="32"/>
        <v/>
      </c>
      <c r="F437" s="15" t="str">
        <f>IFERROR(RunningBMR,"")</f>
        <v/>
      </c>
      <c r="G437" s="15" t="str">
        <f>IFERROR(IF(K436&gt;0,F436*ActivityFactor+IF(WeightGoal="Maintain",0,IF(WeightGoal="Decrease",-500,IF(WeightGoal="Increase",500))),""),"")</f>
        <v/>
      </c>
      <c r="H437" s="15" t="str">
        <f>IFERROR(F437*(ActivityFactor),"")</f>
        <v/>
      </c>
      <c r="I437" s="16" t="str">
        <f>IFERROR(IF(WeightGoal="Increase",G437-H437,H437-G437),"")</f>
        <v/>
      </c>
      <c r="J437" s="16" t="str">
        <f t="shared" si="34"/>
        <v/>
      </c>
      <c r="K437" s="17" t="str">
        <f>IFERROR(IF(Standard,J437/CalsPerPound,J437/CalsPerPound/2.2),"")</f>
        <v/>
      </c>
      <c r="L437" s="18" t="str">
        <f>IFERROR(WeightToLoseGain-K437,"")</f>
        <v/>
      </c>
      <c r="M437" s="19" t="str">
        <f>IFERROR(IF(B436&lt;&gt;"",L437/(WeightToLoseGain),""),"")</f>
        <v/>
      </c>
    </row>
    <row r="438" spans="2:13" ht="30" customHeight="1">
      <c r="B438" s="12" t="str">
        <f t="shared" si="30"/>
        <v/>
      </c>
      <c r="C438" s="13" t="str">
        <f t="shared" si="33"/>
        <v/>
      </c>
      <c r="D438" s="13" t="str">
        <f t="shared" si="31"/>
        <v/>
      </c>
      <c r="E438" s="14" t="str">
        <f t="shared" si="32"/>
        <v/>
      </c>
      <c r="F438" s="15" t="str">
        <f>IFERROR(RunningBMR,"")</f>
        <v/>
      </c>
      <c r="G438" s="15" t="str">
        <f>IFERROR(IF(K437&gt;0,F437*ActivityFactor+IF(WeightGoal="Maintain",0,IF(WeightGoal="Decrease",-500,IF(WeightGoal="Increase",500))),""),"")</f>
        <v/>
      </c>
      <c r="H438" s="15" t="str">
        <f>IFERROR(F438*(ActivityFactor),"")</f>
        <v/>
      </c>
      <c r="I438" s="16" t="str">
        <f>IFERROR(IF(WeightGoal="Increase",G438-H438,H438-G438),"")</f>
        <v/>
      </c>
      <c r="J438" s="16" t="str">
        <f t="shared" si="34"/>
        <v/>
      </c>
      <c r="K438" s="17" t="str">
        <f>IFERROR(IF(Standard,J438/CalsPerPound,J438/CalsPerPound/2.2),"")</f>
        <v/>
      </c>
      <c r="L438" s="18" t="str">
        <f>IFERROR(WeightToLoseGain-K438,"")</f>
        <v/>
      </c>
      <c r="M438" s="19" t="str">
        <f>IFERROR(IF(B437&lt;&gt;"",L438/(WeightToLoseGain),""),"")</f>
        <v/>
      </c>
    </row>
    <row r="439" spans="2:13" ht="30" customHeight="1">
      <c r="B439" s="12" t="str">
        <f t="shared" si="30"/>
        <v/>
      </c>
      <c r="C439" s="13" t="str">
        <f t="shared" si="33"/>
        <v/>
      </c>
      <c r="D439" s="13" t="str">
        <f t="shared" si="31"/>
        <v/>
      </c>
      <c r="E439" s="14" t="str">
        <f t="shared" si="32"/>
        <v/>
      </c>
      <c r="F439" s="15" t="str">
        <f>IFERROR(RunningBMR,"")</f>
        <v/>
      </c>
      <c r="G439" s="15" t="str">
        <f>IFERROR(IF(K438&gt;0,F438*ActivityFactor+IF(WeightGoal="Maintain",0,IF(WeightGoal="Decrease",-500,IF(WeightGoal="Increase",500))),""),"")</f>
        <v/>
      </c>
      <c r="H439" s="15" t="str">
        <f>IFERROR(F439*(ActivityFactor),"")</f>
        <v/>
      </c>
      <c r="I439" s="16" t="str">
        <f>IFERROR(IF(WeightGoal="Increase",G439-H439,H439-G439),"")</f>
        <v/>
      </c>
      <c r="J439" s="16" t="str">
        <f t="shared" si="34"/>
        <v/>
      </c>
      <c r="K439" s="17" t="str">
        <f>IFERROR(IF(Standard,J439/CalsPerPound,J439/CalsPerPound/2.2),"")</f>
        <v/>
      </c>
      <c r="L439" s="18" t="str">
        <f>IFERROR(WeightToLoseGain-K439,"")</f>
        <v/>
      </c>
      <c r="M439" s="19" t="str">
        <f>IFERROR(IF(B438&lt;&gt;"",L439/(WeightToLoseGain),""),"")</f>
        <v/>
      </c>
    </row>
    <row r="440" spans="2:13" ht="30" customHeight="1">
      <c r="B440" s="12" t="str">
        <f t="shared" si="30"/>
        <v/>
      </c>
      <c r="C440" s="13" t="str">
        <f t="shared" si="33"/>
        <v/>
      </c>
      <c r="D440" s="13" t="str">
        <f t="shared" si="31"/>
        <v/>
      </c>
      <c r="E440" s="14" t="str">
        <f t="shared" si="32"/>
        <v/>
      </c>
      <c r="F440" s="15" t="str">
        <f>IFERROR(RunningBMR,"")</f>
        <v/>
      </c>
      <c r="G440" s="15" t="str">
        <f>IFERROR(IF(K439&gt;0,F439*ActivityFactor+IF(WeightGoal="Maintain",0,IF(WeightGoal="Decrease",-500,IF(WeightGoal="Increase",500))),""),"")</f>
        <v/>
      </c>
      <c r="H440" s="15" t="str">
        <f>IFERROR(F440*(ActivityFactor),"")</f>
        <v/>
      </c>
      <c r="I440" s="16" t="str">
        <f>IFERROR(IF(WeightGoal="Increase",G440-H440,H440-G440),"")</f>
        <v/>
      </c>
      <c r="J440" s="16" t="str">
        <f t="shared" si="34"/>
        <v/>
      </c>
      <c r="K440" s="17" t="str">
        <f>IFERROR(IF(Standard,J440/CalsPerPound,J440/CalsPerPound/2.2),"")</f>
        <v/>
      </c>
      <c r="L440" s="18" t="str">
        <f>IFERROR(WeightToLoseGain-K440,"")</f>
        <v/>
      </c>
      <c r="M440" s="19" t="str">
        <f>IFERROR(IF(B439&lt;&gt;"",L440/(WeightToLoseGain),""),"")</f>
        <v/>
      </c>
    </row>
    <row r="441" spans="2:13" ht="30" customHeight="1">
      <c r="B441" s="12" t="str">
        <f t="shared" si="30"/>
        <v/>
      </c>
      <c r="C441" s="13" t="str">
        <f t="shared" si="33"/>
        <v/>
      </c>
      <c r="D441" s="13" t="str">
        <f t="shared" si="31"/>
        <v/>
      </c>
      <c r="E441" s="14" t="str">
        <f t="shared" si="32"/>
        <v/>
      </c>
      <c r="F441" s="15" t="str">
        <f>IFERROR(RunningBMR,"")</f>
        <v/>
      </c>
      <c r="G441" s="15" t="str">
        <f>IFERROR(IF(K440&gt;0,F440*ActivityFactor+IF(WeightGoal="Maintain",0,IF(WeightGoal="Decrease",-500,IF(WeightGoal="Increase",500))),""),"")</f>
        <v/>
      </c>
      <c r="H441" s="15" t="str">
        <f>IFERROR(F441*(ActivityFactor),"")</f>
        <v/>
      </c>
      <c r="I441" s="16" t="str">
        <f>IFERROR(IF(WeightGoal="Increase",G441-H441,H441-G441),"")</f>
        <v/>
      </c>
      <c r="J441" s="16" t="str">
        <f t="shared" si="34"/>
        <v/>
      </c>
      <c r="K441" s="17" t="str">
        <f>IFERROR(IF(Standard,J441/CalsPerPound,J441/CalsPerPound/2.2),"")</f>
        <v/>
      </c>
      <c r="L441" s="18" t="str">
        <f>IFERROR(WeightToLoseGain-K441,"")</f>
        <v/>
      </c>
      <c r="M441" s="19" t="str">
        <f>IFERROR(IF(B440&lt;&gt;"",L441/(WeightToLoseGain),""),"")</f>
        <v/>
      </c>
    </row>
    <row r="442" spans="2:13" ht="30" customHeight="1">
      <c r="B442" s="12" t="str">
        <f t="shared" si="30"/>
        <v/>
      </c>
      <c r="C442" s="13" t="str">
        <f t="shared" si="33"/>
        <v/>
      </c>
      <c r="D442" s="13" t="str">
        <f t="shared" si="31"/>
        <v/>
      </c>
      <c r="E442" s="14" t="str">
        <f t="shared" si="32"/>
        <v/>
      </c>
      <c r="F442" s="15" t="str">
        <f>IFERROR(RunningBMR,"")</f>
        <v/>
      </c>
      <c r="G442" s="15" t="str">
        <f>IFERROR(IF(K441&gt;0,F441*ActivityFactor+IF(WeightGoal="Maintain",0,IF(WeightGoal="Decrease",-500,IF(WeightGoal="Increase",500))),""),"")</f>
        <v/>
      </c>
      <c r="H442" s="15" t="str">
        <f>IFERROR(F442*(ActivityFactor),"")</f>
        <v/>
      </c>
      <c r="I442" s="16" t="str">
        <f>IFERROR(IF(WeightGoal="Increase",G442-H442,H442-G442),"")</f>
        <v/>
      </c>
      <c r="J442" s="16" t="str">
        <f t="shared" si="34"/>
        <v/>
      </c>
      <c r="K442" s="17" t="str">
        <f>IFERROR(IF(Standard,J442/CalsPerPound,J442/CalsPerPound/2.2),"")</f>
        <v/>
      </c>
      <c r="L442" s="18" t="str">
        <f>IFERROR(WeightToLoseGain-K442,"")</f>
        <v/>
      </c>
      <c r="M442" s="19" t="str">
        <f>IFERROR(IF(B441&lt;&gt;"",L442/(WeightToLoseGain),""),"")</f>
        <v/>
      </c>
    </row>
    <row r="443" spans="2:13" ht="30" customHeight="1">
      <c r="B443" s="12" t="str">
        <f t="shared" si="30"/>
        <v/>
      </c>
      <c r="C443" s="13" t="str">
        <f t="shared" si="33"/>
        <v/>
      </c>
      <c r="D443" s="13" t="str">
        <f t="shared" si="31"/>
        <v/>
      </c>
      <c r="E443" s="14" t="str">
        <f t="shared" si="32"/>
        <v/>
      </c>
      <c r="F443" s="15" t="str">
        <f>IFERROR(RunningBMR,"")</f>
        <v/>
      </c>
      <c r="G443" s="15" t="str">
        <f>IFERROR(IF(K442&gt;0,F442*ActivityFactor+IF(WeightGoal="Maintain",0,IF(WeightGoal="Decrease",-500,IF(WeightGoal="Increase",500))),""),"")</f>
        <v/>
      </c>
      <c r="H443" s="15" t="str">
        <f>IFERROR(F443*(ActivityFactor),"")</f>
        <v/>
      </c>
      <c r="I443" s="16" t="str">
        <f>IFERROR(IF(WeightGoal="Increase",G443-H443,H443-G443),"")</f>
        <v/>
      </c>
      <c r="J443" s="16" t="str">
        <f t="shared" si="34"/>
        <v/>
      </c>
      <c r="K443" s="17" t="str">
        <f>IFERROR(IF(Standard,J443/CalsPerPound,J443/CalsPerPound/2.2),"")</f>
        <v/>
      </c>
      <c r="L443" s="18" t="str">
        <f>IFERROR(WeightToLoseGain-K443,"")</f>
        <v/>
      </c>
      <c r="M443" s="19" t="str">
        <f>IFERROR(IF(B442&lt;&gt;"",L443/(WeightToLoseGain),""),"")</f>
        <v/>
      </c>
    </row>
    <row r="444" spans="2:13" ht="30" customHeight="1">
      <c r="B444" s="12" t="str">
        <f t="shared" si="30"/>
        <v/>
      </c>
      <c r="C444" s="13" t="str">
        <f t="shared" si="33"/>
        <v/>
      </c>
      <c r="D444" s="13" t="str">
        <f t="shared" si="31"/>
        <v/>
      </c>
      <c r="E444" s="14" t="str">
        <f t="shared" si="32"/>
        <v/>
      </c>
      <c r="F444" s="15" t="str">
        <f>IFERROR(RunningBMR,"")</f>
        <v/>
      </c>
      <c r="G444" s="15" t="str">
        <f>IFERROR(IF(K443&gt;0,F443*ActivityFactor+IF(WeightGoal="Maintain",0,IF(WeightGoal="Decrease",-500,IF(WeightGoal="Increase",500))),""),"")</f>
        <v/>
      </c>
      <c r="H444" s="15" t="str">
        <f>IFERROR(F444*(ActivityFactor),"")</f>
        <v/>
      </c>
      <c r="I444" s="16" t="str">
        <f>IFERROR(IF(WeightGoal="Increase",G444-H444,H444-G444),"")</f>
        <v/>
      </c>
      <c r="J444" s="16" t="str">
        <f t="shared" si="34"/>
        <v/>
      </c>
      <c r="K444" s="17" t="str">
        <f>IFERROR(IF(Standard,J444/CalsPerPound,J444/CalsPerPound/2.2),"")</f>
        <v/>
      </c>
      <c r="L444" s="18" t="str">
        <f>IFERROR(WeightToLoseGain-K444,"")</f>
        <v/>
      </c>
      <c r="M444" s="19" t="str">
        <f>IFERROR(IF(B443&lt;&gt;"",L444/(WeightToLoseGain),""),"")</f>
        <v/>
      </c>
    </row>
    <row r="445" spans="2:13" ht="30" customHeight="1">
      <c r="B445" s="12" t="str">
        <f t="shared" si="30"/>
        <v/>
      </c>
      <c r="C445" s="13" t="str">
        <f t="shared" si="33"/>
        <v/>
      </c>
      <c r="D445" s="13" t="str">
        <f t="shared" si="31"/>
        <v/>
      </c>
      <c r="E445" s="14" t="str">
        <f t="shared" si="32"/>
        <v/>
      </c>
      <c r="F445" s="15" t="str">
        <f>IFERROR(RunningBMR,"")</f>
        <v/>
      </c>
      <c r="G445" s="15" t="str">
        <f>IFERROR(IF(K444&gt;0,F444*ActivityFactor+IF(WeightGoal="Maintain",0,IF(WeightGoal="Decrease",-500,IF(WeightGoal="Increase",500))),""),"")</f>
        <v/>
      </c>
      <c r="H445" s="15" t="str">
        <f>IFERROR(F445*(ActivityFactor),"")</f>
        <v/>
      </c>
      <c r="I445" s="16" t="str">
        <f>IFERROR(IF(WeightGoal="Increase",G445-H445,H445-G445),"")</f>
        <v/>
      </c>
      <c r="J445" s="16" t="str">
        <f t="shared" si="34"/>
        <v/>
      </c>
      <c r="K445" s="17" t="str">
        <f>IFERROR(IF(Standard,J445/CalsPerPound,J445/CalsPerPound/2.2),"")</f>
        <v/>
      </c>
      <c r="L445" s="18" t="str">
        <f>IFERROR(WeightToLoseGain-K445,"")</f>
        <v/>
      </c>
      <c r="M445" s="19" t="str">
        <f>IFERROR(IF(B444&lt;&gt;"",L445/(WeightToLoseGain),""),"")</f>
        <v/>
      </c>
    </row>
    <row r="446" spans="2:13" ht="30" customHeight="1">
      <c r="B446" s="12" t="str">
        <f t="shared" si="30"/>
        <v/>
      </c>
      <c r="C446" s="13" t="str">
        <f t="shared" si="33"/>
        <v/>
      </c>
      <c r="D446" s="13" t="str">
        <f t="shared" si="31"/>
        <v/>
      </c>
      <c r="E446" s="14" t="str">
        <f t="shared" si="32"/>
        <v/>
      </c>
      <c r="F446" s="15" t="str">
        <f>IFERROR(RunningBMR,"")</f>
        <v/>
      </c>
      <c r="G446" s="15" t="str">
        <f>IFERROR(IF(K445&gt;0,F445*ActivityFactor+IF(WeightGoal="Maintain",0,IF(WeightGoal="Decrease",-500,IF(WeightGoal="Increase",500))),""),"")</f>
        <v/>
      </c>
      <c r="H446" s="15" t="str">
        <f>IFERROR(F446*(ActivityFactor),"")</f>
        <v/>
      </c>
      <c r="I446" s="16" t="str">
        <f>IFERROR(IF(WeightGoal="Increase",G446-H446,H446-G446),"")</f>
        <v/>
      </c>
      <c r="J446" s="16" t="str">
        <f t="shared" si="34"/>
        <v/>
      </c>
      <c r="K446" s="17" t="str">
        <f>IFERROR(IF(Standard,J446/CalsPerPound,J446/CalsPerPound/2.2),"")</f>
        <v/>
      </c>
      <c r="L446" s="18" t="str">
        <f>IFERROR(WeightToLoseGain-K446,"")</f>
        <v/>
      </c>
      <c r="M446" s="19" t="str">
        <f>IFERROR(IF(B445&lt;&gt;"",L446/(WeightToLoseGain),""),"")</f>
        <v/>
      </c>
    </row>
    <row r="447" spans="2:13" ht="30" customHeight="1">
      <c r="B447" s="12" t="str">
        <f t="shared" si="30"/>
        <v/>
      </c>
      <c r="C447" s="13" t="str">
        <f t="shared" si="33"/>
        <v/>
      </c>
      <c r="D447" s="13" t="str">
        <f t="shared" si="31"/>
        <v/>
      </c>
      <c r="E447" s="14" t="str">
        <f t="shared" si="32"/>
        <v/>
      </c>
      <c r="F447" s="15" t="str">
        <f>IFERROR(RunningBMR,"")</f>
        <v/>
      </c>
      <c r="G447" s="15" t="str">
        <f>IFERROR(IF(K446&gt;0,F446*ActivityFactor+IF(WeightGoal="Maintain",0,IF(WeightGoal="Decrease",-500,IF(WeightGoal="Increase",500))),""),"")</f>
        <v/>
      </c>
      <c r="H447" s="15" t="str">
        <f>IFERROR(F447*(ActivityFactor),"")</f>
        <v/>
      </c>
      <c r="I447" s="16" t="str">
        <f>IFERROR(IF(WeightGoal="Increase",G447-H447,H447-G447),"")</f>
        <v/>
      </c>
      <c r="J447" s="16" t="str">
        <f t="shared" si="34"/>
        <v/>
      </c>
      <c r="K447" s="17" t="str">
        <f>IFERROR(IF(Standard,J447/CalsPerPound,J447/CalsPerPound/2.2),"")</f>
        <v/>
      </c>
      <c r="L447" s="18" t="str">
        <f>IFERROR(WeightToLoseGain-K447,"")</f>
        <v/>
      </c>
      <c r="M447" s="19" t="str">
        <f>IFERROR(IF(B446&lt;&gt;"",L447/(WeightToLoseGain),""),"")</f>
        <v/>
      </c>
    </row>
    <row r="448" spans="2:13" ht="30" customHeight="1">
      <c r="B448" s="12" t="str">
        <f t="shared" si="30"/>
        <v/>
      </c>
      <c r="C448" s="13" t="str">
        <f t="shared" si="33"/>
        <v/>
      </c>
      <c r="D448" s="13" t="str">
        <f t="shared" si="31"/>
        <v/>
      </c>
      <c r="E448" s="14" t="str">
        <f t="shared" si="32"/>
        <v/>
      </c>
      <c r="F448" s="15" t="str">
        <f>IFERROR(RunningBMR,"")</f>
        <v/>
      </c>
      <c r="G448" s="15" t="str">
        <f>IFERROR(IF(K447&gt;0,F447*ActivityFactor+IF(WeightGoal="Maintain",0,IF(WeightGoal="Decrease",-500,IF(WeightGoal="Increase",500))),""),"")</f>
        <v/>
      </c>
      <c r="H448" s="15" t="str">
        <f>IFERROR(F448*(ActivityFactor),"")</f>
        <v/>
      </c>
      <c r="I448" s="16" t="str">
        <f>IFERROR(IF(WeightGoal="Increase",G448-H448,H448-G448),"")</f>
        <v/>
      </c>
      <c r="J448" s="16" t="str">
        <f t="shared" si="34"/>
        <v/>
      </c>
      <c r="K448" s="17" t="str">
        <f>IFERROR(IF(Standard,J448/CalsPerPound,J448/CalsPerPound/2.2),"")</f>
        <v/>
      </c>
      <c r="L448" s="18" t="str">
        <f>IFERROR(WeightToLoseGain-K448,"")</f>
        <v/>
      </c>
      <c r="M448" s="19" t="str">
        <f>IFERROR(IF(B447&lt;&gt;"",L448/(WeightToLoseGain),""),"")</f>
        <v/>
      </c>
    </row>
    <row r="449" spans="2:13" ht="30" customHeight="1">
      <c r="B449" s="12" t="str">
        <f t="shared" si="30"/>
        <v/>
      </c>
      <c r="C449" s="13" t="str">
        <f t="shared" si="33"/>
        <v/>
      </c>
      <c r="D449" s="13" t="str">
        <f t="shared" si="31"/>
        <v/>
      </c>
      <c r="E449" s="14" t="str">
        <f t="shared" si="32"/>
        <v/>
      </c>
      <c r="F449" s="15" t="str">
        <f>IFERROR(RunningBMR,"")</f>
        <v/>
      </c>
      <c r="G449" s="15" t="str">
        <f>IFERROR(IF(K448&gt;0,F448*ActivityFactor+IF(WeightGoal="Maintain",0,IF(WeightGoal="Decrease",-500,IF(WeightGoal="Increase",500))),""),"")</f>
        <v/>
      </c>
      <c r="H449" s="15" t="str">
        <f>IFERROR(F449*(ActivityFactor),"")</f>
        <v/>
      </c>
      <c r="I449" s="16" t="str">
        <f>IFERROR(IF(WeightGoal="Increase",G449-H449,H449-G449),"")</f>
        <v/>
      </c>
      <c r="J449" s="16" t="str">
        <f t="shared" si="34"/>
        <v/>
      </c>
      <c r="K449" s="17" t="str">
        <f>IFERROR(IF(Standard,J449/CalsPerPound,J449/CalsPerPound/2.2),"")</f>
        <v/>
      </c>
      <c r="L449" s="18" t="str">
        <f>IFERROR(WeightToLoseGain-K449,"")</f>
        <v/>
      </c>
      <c r="M449" s="19" t="str">
        <f>IFERROR(IF(B448&lt;&gt;"",L449/(WeightToLoseGain),""),"")</f>
        <v/>
      </c>
    </row>
    <row r="450" spans="2:13" ht="30" customHeight="1">
      <c r="B450" s="12" t="str">
        <f t="shared" si="30"/>
        <v/>
      </c>
      <c r="C450" s="13" t="str">
        <f t="shared" si="33"/>
        <v/>
      </c>
      <c r="D450" s="13" t="str">
        <f t="shared" si="31"/>
        <v/>
      </c>
      <c r="E450" s="14" t="str">
        <f t="shared" si="32"/>
        <v/>
      </c>
      <c r="F450" s="15" t="str">
        <f>IFERROR(RunningBMR,"")</f>
        <v/>
      </c>
      <c r="G450" s="15" t="str">
        <f>IFERROR(IF(K449&gt;0,F449*ActivityFactor+IF(WeightGoal="Maintain",0,IF(WeightGoal="Decrease",-500,IF(WeightGoal="Increase",500))),""),"")</f>
        <v/>
      </c>
      <c r="H450" s="15" t="str">
        <f>IFERROR(F450*(ActivityFactor),"")</f>
        <v/>
      </c>
      <c r="I450" s="16" t="str">
        <f>IFERROR(IF(WeightGoal="Increase",G450-H450,H450-G450),"")</f>
        <v/>
      </c>
      <c r="J450" s="16" t="str">
        <f t="shared" si="34"/>
        <v/>
      </c>
      <c r="K450" s="17" t="str">
        <f>IFERROR(IF(Standard,J450/CalsPerPound,J450/CalsPerPound/2.2),"")</f>
        <v/>
      </c>
      <c r="L450" s="18" t="str">
        <f>IFERROR(WeightToLoseGain-K450,"")</f>
        <v/>
      </c>
      <c r="M450" s="19" t="str">
        <f>IFERROR(IF(B449&lt;&gt;"",L450/(WeightToLoseGain),""),"")</f>
        <v/>
      </c>
    </row>
    <row r="451" spans="2:13" ht="30" customHeight="1">
      <c r="B451" s="12" t="str">
        <f t="shared" si="30"/>
        <v/>
      </c>
      <c r="C451" s="13" t="str">
        <f t="shared" si="33"/>
        <v/>
      </c>
      <c r="D451" s="13" t="str">
        <f t="shared" si="31"/>
        <v/>
      </c>
      <c r="E451" s="14" t="str">
        <f t="shared" si="32"/>
        <v/>
      </c>
      <c r="F451" s="15" t="str">
        <f>IFERROR(RunningBMR,"")</f>
        <v/>
      </c>
      <c r="G451" s="15" t="str">
        <f>IFERROR(IF(K450&gt;0,F450*ActivityFactor+IF(WeightGoal="Maintain",0,IF(WeightGoal="Decrease",-500,IF(WeightGoal="Increase",500))),""),"")</f>
        <v/>
      </c>
      <c r="H451" s="15" t="str">
        <f>IFERROR(F451*(ActivityFactor),"")</f>
        <v/>
      </c>
      <c r="I451" s="16" t="str">
        <f>IFERROR(IF(WeightGoal="Increase",G451-H451,H451-G451),"")</f>
        <v/>
      </c>
      <c r="J451" s="16" t="str">
        <f t="shared" si="34"/>
        <v/>
      </c>
      <c r="K451" s="17" t="str">
        <f>IFERROR(IF(Standard,J451/CalsPerPound,J451/CalsPerPound/2.2),"")</f>
        <v/>
      </c>
      <c r="L451" s="18" t="str">
        <f>IFERROR(WeightToLoseGain-K451,"")</f>
        <v/>
      </c>
      <c r="M451" s="19" t="str">
        <f>IFERROR(IF(B450&lt;&gt;"",L451/(WeightToLoseGain),""),"")</f>
        <v/>
      </c>
    </row>
    <row r="452" spans="2:13" ht="30" customHeight="1">
      <c r="B452" s="12" t="str">
        <f t="shared" si="30"/>
        <v/>
      </c>
      <c r="C452" s="13" t="str">
        <f t="shared" si="33"/>
        <v/>
      </c>
      <c r="D452" s="13" t="str">
        <f t="shared" si="31"/>
        <v/>
      </c>
      <c r="E452" s="14" t="str">
        <f t="shared" si="32"/>
        <v/>
      </c>
      <c r="F452" s="15" t="str">
        <f>IFERROR(RunningBMR,"")</f>
        <v/>
      </c>
      <c r="G452" s="15" t="str">
        <f>IFERROR(IF(K451&gt;0,F451*ActivityFactor+IF(WeightGoal="Maintain",0,IF(WeightGoal="Decrease",-500,IF(WeightGoal="Increase",500))),""),"")</f>
        <v/>
      </c>
      <c r="H452" s="15" t="str">
        <f>IFERROR(F452*(ActivityFactor),"")</f>
        <v/>
      </c>
      <c r="I452" s="16" t="str">
        <f>IFERROR(IF(WeightGoal="Increase",G452-H452,H452-G452),"")</f>
        <v/>
      </c>
      <c r="J452" s="16" t="str">
        <f t="shared" si="34"/>
        <v/>
      </c>
      <c r="K452" s="17" t="str">
        <f>IFERROR(IF(Standard,J452/CalsPerPound,J452/CalsPerPound/2.2),"")</f>
        <v/>
      </c>
      <c r="L452" s="18" t="str">
        <f>IFERROR(WeightToLoseGain-K452,"")</f>
        <v/>
      </c>
      <c r="M452" s="19" t="str">
        <f>IFERROR(IF(B451&lt;&gt;"",L452/(WeightToLoseGain),""),"")</f>
        <v/>
      </c>
    </row>
    <row r="453" spans="2:13" ht="30" customHeight="1">
      <c r="B453" s="12" t="str">
        <f t="shared" si="30"/>
        <v/>
      </c>
      <c r="C453" s="13" t="str">
        <f t="shared" si="33"/>
        <v/>
      </c>
      <c r="D453" s="13" t="str">
        <f t="shared" si="31"/>
        <v/>
      </c>
      <c r="E453" s="14" t="str">
        <f t="shared" si="32"/>
        <v/>
      </c>
      <c r="F453" s="15" t="str">
        <f>IFERROR(RunningBMR,"")</f>
        <v/>
      </c>
      <c r="G453" s="15" t="str">
        <f>IFERROR(IF(K452&gt;0,F452*ActivityFactor+IF(WeightGoal="Maintain",0,IF(WeightGoal="Decrease",-500,IF(WeightGoal="Increase",500))),""),"")</f>
        <v/>
      </c>
      <c r="H453" s="15" t="str">
        <f>IFERROR(F453*(ActivityFactor),"")</f>
        <v/>
      </c>
      <c r="I453" s="16" t="str">
        <f>IFERROR(IF(WeightGoal="Increase",G453-H453,H453-G453),"")</f>
        <v/>
      </c>
      <c r="J453" s="16" t="str">
        <f t="shared" si="34"/>
        <v/>
      </c>
      <c r="K453" s="17" t="str">
        <f>IFERROR(IF(Standard,J453/CalsPerPound,J453/CalsPerPound/2.2),"")</f>
        <v/>
      </c>
      <c r="L453" s="18" t="str">
        <f>IFERROR(WeightToLoseGain-K453,"")</f>
        <v/>
      </c>
      <c r="M453" s="19" t="str">
        <f>IFERROR(IF(B452&lt;&gt;"",L453/(WeightToLoseGain),""),"")</f>
        <v/>
      </c>
    </row>
    <row r="454" spans="2:13" ht="30" customHeight="1">
      <c r="B454" s="12" t="str">
        <f t="shared" si="30"/>
        <v/>
      </c>
      <c r="C454" s="13" t="str">
        <f t="shared" si="33"/>
        <v/>
      </c>
      <c r="D454" s="13" t="str">
        <f t="shared" si="31"/>
        <v/>
      </c>
      <c r="E454" s="14" t="str">
        <f t="shared" si="32"/>
        <v/>
      </c>
      <c r="F454" s="15" t="str">
        <f>IFERROR(RunningBMR,"")</f>
        <v/>
      </c>
      <c r="G454" s="15" t="str">
        <f>IFERROR(IF(K453&gt;0,F453*ActivityFactor+IF(WeightGoal="Maintain",0,IF(WeightGoal="Decrease",-500,IF(WeightGoal="Increase",500))),""),"")</f>
        <v/>
      </c>
      <c r="H454" s="15" t="str">
        <f>IFERROR(F454*(ActivityFactor),"")</f>
        <v/>
      </c>
      <c r="I454" s="16" t="str">
        <f>IFERROR(IF(WeightGoal="Increase",G454-H454,H454-G454),"")</f>
        <v/>
      </c>
      <c r="J454" s="16" t="str">
        <f t="shared" si="34"/>
        <v/>
      </c>
      <c r="K454" s="17" t="str">
        <f>IFERROR(IF(Standard,J454/CalsPerPound,J454/CalsPerPound/2.2),"")</f>
        <v/>
      </c>
      <c r="L454" s="18" t="str">
        <f>IFERROR(WeightToLoseGain-K454,"")</f>
        <v/>
      </c>
      <c r="M454" s="19" t="str">
        <f>IFERROR(IF(B453&lt;&gt;"",L454/(WeightToLoseGain),""),"")</f>
        <v/>
      </c>
    </row>
    <row r="455" spans="2:13" ht="30" customHeight="1">
      <c r="B455" s="12" t="str">
        <f t="shared" si="30"/>
        <v/>
      </c>
      <c r="C455" s="13" t="str">
        <f t="shared" si="33"/>
        <v/>
      </c>
      <c r="D455" s="13" t="str">
        <f t="shared" si="31"/>
        <v/>
      </c>
      <c r="E455" s="14" t="str">
        <f t="shared" si="32"/>
        <v/>
      </c>
      <c r="F455" s="15" t="str">
        <f>IFERROR(RunningBMR,"")</f>
        <v/>
      </c>
      <c r="G455" s="15" t="str">
        <f>IFERROR(IF(K454&gt;0,F454*ActivityFactor+IF(WeightGoal="Maintain",0,IF(WeightGoal="Decrease",-500,IF(WeightGoal="Increase",500))),""),"")</f>
        <v/>
      </c>
      <c r="H455" s="15" t="str">
        <f>IFERROR(F455*(ActivityFactor),"")</f>
        <v/>
      </c>
      <c r="I455" s="16" t="str">
        <f>IFERROR(IF(WeightGoal="Increase",G455-H455,H455-G455),"")</f>
        <v/>
      </c>
      <c r="J455" s="16" t="str">
        <f t="shared" si="34"/>
        <v/>
      </c>
      <c r="K455" s="17" t="str">
        <f>IFERROR(IF(Standard,J455/CalsPerPound,J455/CalsPerPound/2.2),"")</f>
        <v/>
      </c>
      <c r="L455" s="18" t="str">
        <f>IFERROR(WeightToLoseGain-K455,"")</f>
        <v/>
      </c>
      <c r="M455" s="19" t="str">
        <f>IFERROR(IF(B454&lt;&gt;"",L455/(WeightToLoseGain),""),"")</f>
        <v/>
      </c>
    </row>
    <row r="456" spans="2:13" ht="30" customHeight="1">
      <c r="B456" s="12" t="str">
        <f t="shared" si="30"/>
        <v/>
      </c>
      <c r="C456" s="13" t="str">
        <f t="shared" si="33"/>
        <v/>
      </c>
      <c r="D456" s="13" t="str">
        <f t="shared" si="31"/>
        <v/>
      </c>
      <c r="E456" s="14" t="str">
        <f t="shared" si="32"/>
        <v/>
      </c>
      <c r="F456" s="15" t="str">
        <f>IFERROR(RunningBMR,"")</f>
        <v/>
      </c>
      <c r="G456" s="15" t="str">
        <f>IFERROR(IF(K455&gt;0,F455*ActivityFactor+IF(WeightGoal="Maintain",0,IF(WeightGoal="Decrease",-500,IF(WeightGoal="Increase",500))),""),"")</f>
        <v/>
      </c>
      <c r="H456" s="15" t="str">
        <f>IFERROR(F456*(ActivityFactor),"")</f>
        <v/>
      </c>
      <c r="I456" s="16" t="str">
        <f>IFERROR(IF(WeightGoal="Increase",G456-H456,H456-G456),"")</f>
        <v/>
      </c>
      <c r="J456" s="16" t="str">
        <f t="shared" si="34"/>
        <v/>
      </c>
      <c r="K456" s="17" t="str">
        <f>IFERROR(IF(Standard,J456/CalsPerPound,J456/CalsPerPound/2.2),"")</f>
        <v/>
      </c>
      <c r="L456" s="18" t="str">
        <f>IFERROR(WeightToLoseGain-K456,"")</f>
        <v/>
      </c>
      <c r="M456" s="19" t="str">
        <f>IFERROR(IF(B455&lt;&gt;"",L456/(WeightToLoseGain),""),"")</f>
        <v/>
      </c>
    </row>
    <row r="457" spans="2:13" ht="30" customHeight="1">
      <c r="B457" s="12" t="str">
        <f t="shared" si="30"/>
        <v/>
      </c>
      <c r="C457" s="13" t="str">
        <f t="shared" si="33"/>
        <v/>
      </c>
      <c r="D457" s="13" t="str">
        <f t="shared" si="31"/>
        <v/>
      </c>
      <c r="E457" s="14" t="str">
        <f t="shared" si="32"/>
        <v/>
      </c>
      <c r="F457" s="15" t="str">
        <f>IFERROR(RunningBMR,"")</f>
        <v/>
      </c>
      <c r="G457" s="15" t="str">
        <f>IFERROR(IF(K456&gt;0,F456*ActivityFactor+IF(WeightGoal="Maintain",0,IF(WeightGoal="Decrease",-500,IF(WeightGoal="Increase",500))),""),"")</f>
        <v/>
      </c>
      <c r="H457" s="15" t="str">
        <f>IFERROR(F457*(ActivityFactor),"")</f>
        <v/>
      </c>
      <c r="I457" s="16" t="str">
        <f>IFERROR(IF(WeightGoal="Increase",G457-H457,H457-G457),"")</f>
        <v/>
      </c>
      <c r="J457" s="16" t="str">
        <f t="shared" si="34"/>
        <v/>
      </c>
      <c r="K457" s="17" t="str">
        <f>IFERROR(IF(Standard,J457/CalsPerPound,J457/CalsPerPound/2.2),"")</f>
        <v/>
      </c>
      <c r="L457" s="18" t="str">
        <f>IFERROR(WeightToLoseGain-K457,"")</f>
        <v/>
      </c>
      <c r="M457" s="19" t="str">
        <f>IFERROR(IF(B456&lt;&gt;"",L457/(WeightToLoseGain),""),"")</f>
        <v/>
      </c>
    </row>
    <row r="458" spans="2:13" ht="30" customHeight="1">
      <c r="B458" s="12" t="str">
        <f t="shared" si="30"/>
        <v/>
      </c>
      <c r="C458" s="13" t="str">
        <f t="shared" si="33"/>
        <v/>
      </c>
      <c r="D458" s="13" t="str">
        <f t="shared" si="31"/>
        <v/>
      </c>
      <c r="E458" s="14" t="str">
        <f t="shared" si="32"/>
        <v/>
      </c>
      <c r="F458" s="15" t="str">
        <f>IFERROR(RunningBMR,"")</f>
        <v/>
      </c>
      <c r="G458" s="15" t="str">
        <f>IFERROR(IF(K457&gt;0,F457*ActivityFactor+IF(WeightGoal="Maintain",0,IF(WeightGoal="Decrease",-500,IF(WeightGoal="Increase",500))),""),"")</f>
        <v/>
      </c>
      <c r="H458" s="15" t="str">
        <f>IFERROR(F458*(ActivityFactor),"")</f>
        <v/>
      </c>
      <c r="I458" s="16" t="str">
        <f>IFERROR(IF(WeightGoal="Increase",G458-H458,H458-G458),"")</f>
        <v/>
      </c>
      <c r="J458" s="16" t="str">
        <f t="shared" si="34"/>
        <v/>
      </c>
      <c r="K458" s="17" t="str">
        <f>IFERROR(IF(Standard,J458/CalsPerPound,J458/CalsPerPound/2.2),"")</f>
        <v/>
      </c>
      <c r="L458" s="18" t="str">
        <f>IFERROR(WeightToLoseGain-K458,"")</f>
        <v/>
      </c>
      <c r="M458" s="19" t="str">
        <f>IFERROR(IF(B457&lt;&gt;"",L458/(WeightToLoseGain),""),"")</f>
        <v/>
      </c>
    </row>
    <row r="459" spans="2:13" ht="30" customHeight="1">
      <c r="B459" s="12" t="str">
        <f t="shared" si="30"/>
        <v/>
      </c>
      <c r="C459" s="13" t="str">
        <f t="shared" si="33"/>
        <v/>
      </c>
      <c r="D459" s="13" t="str">
        <f t="shared" si="31"/>
        <v/>
      </c>
      <c r="E459" s="14" t="str">
        <f t="shared" si="32"/>
        <v/>
      </c>
      <c r="F459" s="15" t="str">
        <f>IFERROR(RunningBMR,"")</f>
        <v/>
      </c>
      <c r="G459" s="15" t="str">
        <f>IFERROR(IF(K458&gt;0,F458*ActivityFactor+IF(WeightGoal="Maintain",0,IF(WeightGoal="Decrease",-500,IF(WeightGoal="Increase",500))),""),"")</f>
        <v/>
      </c>
      <c r="H459" s="15" t="str">
        <f>IFERROR(F459*(ActivityFactor),"")</f>
        <v/>
      </c>
      <c r="I459" s="16" t="str">
        <f>IFERROR(IF(WeightGoal="Increase",G459-H459,H459-G459),"")</f>
        <v/>
      </c>
      <c r="J459" s="16" t="str">
        <f t="shared" si="34"/>
        <v/>
      </c>
      <c r="K459" s="17" t="str">
        <f>IFERROR(IF(Standard,J459/CalsPerPound,J459/CalsPerPound/2.2),"")</f>
        <v/>
      </c>
      <c r="L459" s="18" t="str">
        <f>IFERROR(WeightToLoseGain-K459,"")</f>
        <v/>
      </c>
      <c r="M459" s="19" t="str">
        <f>IFERROR(IF(B458&lt;&gt;"",L459/(WeightToLoseGain),""),"")</f>
        <v/>
      </c>
    </row>
    <row r="460" spans="2:13" ht="30" customHeight="1">
      <c r="B460" s="12" t="str">
        <f t="shared" si="30"/>
        <v/>
      </c>
      <c r="C460" s="13" t="str">
        <f t="shared" si="33"/>
        <v/>
      </c>
      <c r="D460" s="13" t="str">
        <f t="shared" si="31"/>
        <v/>
      </c>
      <c r="E460" s="14" t="str">
        <f t="shared" si="32"/>
        <v/>
      </c>
      <c r="F460" s="15" t="str">
        <f>IFERROR(RunningBMR,"")</f>
        <v/>
      </c>
      <c r="G460" s="15" t="str">
        <f>IFERROR(IF(K459&gt;0,F459*ActivityFactor+IF(WeightGoal="Maintain",0,IF(WeightGoal="Decrease",-500,IF(WeightGoal="Increase",500))),""),"")</f>
        <v/>
      </c>
      <c r="H460" s="15" t="str">
        <f>IFERROR(F460*(ActivityFactor),"")</f>
        <v/>
      </c>
      <c r="I460" s="16" t="str">
        <f>IFERROR(IF(WeightGoal="Increase",G460-H460,H460-G460),"")</f>
        <v/>
      </c>
      <c r="J460" s="16" t="str">
        <f t="shared" si="34"/>
        <v/>
      </c>
      <c r="K460" s="17" t="str">
        <f>IFERROR(IF(Standard,J460/CalsPerPound,J460/CalsPerPound/2.2),"")</f>
        <v/>
      </c>
      <c r="L460" s="18" t="str">
        <f>IFERROR(WeightToLoseGain-K460,"")</f>
        <v/>
      </c>
      <c r="M460" s="19" t="str">
        <f>IFERROR(IF(B459&lt;&gt;"",L460/(WeightToLoseGain),""),"")</f>
        <v/>
      </c>
    </row>
    <row r="461" spans="2:13" ht="30" customHeight="1">
      <c r="B461" s="12" t="str">
        <f t="shared" si="30"/>
        <v/>
      </c>
      <c r="C461" s="13" t="str">
        <f t="shared" si="33"/>
        <v/>
      </c>
      <c r="D461" s="13" t="str">
        <f t="shared" si="31"/>
        <v/>
      </c>
      <c r="E461" s="14" t="str">
        <f t="shared" si="32"/>
        <v/>
      </c>
      <c r="F461" s="15" t="str">
        <f>IFERROR(RunningBMR,"")</f>
        <v/>
      </c>
      <c r="G461" s="15" t="str">
        <f>IFERROR(IF(K460&gt;0,F460*ActivityFactor+IF(WeightGoal="Maintain",0,IF(WeightGoal="Decrease",-500,IF(WeightGoal="Increase",500))),""),"")</f>
        <v/>
      </c>
      <c r="H461" s="15" t="str">
        <f>IFERROR(F461*(ActivityFactor),"")</f>
        <v/>
      </c>
      <c r="I461" s="16" t="str">
        <f>IFERROR(IF(WeightGoal="Increase",G461-H461,H461-G461),"")</f>
        <v/>
      </c>
      <c r="J461" s="16" t="str">
        <f t="shared" si="34"/>
        <v/>
      </c>
      <c r="K461" s="17" t="str">
        <f>IFERROR(IF(Standard,J461/CalsPerPound,J461/CalsPerPound/2.2),"")</f>
        <v/>
      </c>
      <c r="L461" s="18" t="str">
        <f>IFERROR(WeightToLoseGain-K461,"")</f>
        <v/>
      </c>
      <c r="M461" s="19" t="str">
        <f>IFERROR(IF(B460&lt;&gt;"",L461/(WeightToLoseGain),""),"")</f>
        <v/>
      </c>
    </row>
    <row r="462" spans="2:13" ht="30" customHeight="1">
      <c r="B462" s="12" t="str">
        <f t="shared" si="30"/>
        <v/>
      </c>
      <c r="C462" s="13" t="str">
        <f t="shared" si="33"/>
        <v/>
      </c>
      <c r="D462" s="13" t="str">
        <f t="shared" si="31"/>
        <v/>
      </c>
      <c r="E462" s="14" t="str">
        <f t="shared" si="32"/>
        <v/>
      </c>
      <c r="F462" s="15" t="str">
        <f>IFERROR(RunningBMR,"")</f>
        <v/>
      </c>
      <c r="G462" s="15" t="str">
        <f>IFERROR(IF(K461&gt;0,F461*ActivityFactor+IF(WeightGoal="Maintain",0,IF(WeightGoal="Decrease",-500,IF(WeightGoal="Increase",500))),""),"")</f>
        <v/>
      </c>
      <c r="H462" s="15" t="str">
        <f>IFERROR(F462*(ActivityFactor),"")</f>
        <v/>
      </c>
      <c r="I462" s="16" t="str">
        <f>IFERROR(IF(WeightGoal="Increase",G462-H462,H462-G462),"")</f>
        <v/>
      </c>
      <c r="J462" s="16" t="str">
        <f t="shared" si="34"/>
        <v/>
      </c>
      <c r="K462" s="17" t="str">
        <f>IFERROR(IF(Standard,J462/CalsPerPound,J462/CalsPerPound/2.2),"")</f>
        <v/>
      </c>
      <c r="L462" s="18" t="str">
        <f>IFERROR(WeightToLoseGain-K462,"")</f>
        <v/>
      </c>
      <c r="M462" s="19" t="str">
        <f>IFERROR(IF(B461&lt;&gt;"",L462/(WeightToLoseGain),""),"")</f>
        <v/>
      </c>
    </row>
    <row r="463" spans="2:13" ht="30" customHeight="1">
      <c r="B463" s="12" t="str">
        <f t="shared" si="30"/>
        <v/>
      </c>
      <c r="C463" s="13" t="str">
        <f t="shared" si="33"/>
        <v/>
      </c>
      <c r="D463" s="13" t="str">
        <f t="shared" si="31"/>
        <v/>
      </c>
      <c r="E463" s="14" t="str">
        <f t="shared" si="32"/>
        <v/>
      </c>
      <c r="F463" s="15" t="str">
        <f>IFERROR(RunningBMR,"")</f>
        <v/>
      </c>
      <c r="G463" s="15" t="str">
        <f>IFERROR(IF(K462&gt;0,F462*ActivityFactor+IF(WeightGoal="Maintain",0,IF(WeightGoal="Decrease",-500,IF(WeightGoal="Increase",500))),""),"")</f>
        <v/>
      </c>
      <c r="H463" s="15" t="str">
        <f>IFERROR(F463*(ActivityFactor),"")</f>
        <v/>
      </c>
      <c r="I463" s="16" t="str">
        <f>IFERROR(IF(WeightGoal="Increase",G463-H463,H463-G463),"")</f>
        <v/>
      </c>
      <c r="J463" s="16" t="str">
        <f t="shared" si="34"/>
        <v/>
      </c>
      <c r="K463" s="17" t="str">
        <f>IFERROR(IF(Standard,J463/CalsPerPound,J463/CalsPerPound/2.2),"")</f>
        <v/>
      </c>
      <c r="L463" s="18" t="str">
        <f>IFERROR(WeightToLoseGain-K463,"")</f>
        <v/>
      </c>
      <c r="M463" s="19" t="str">
        <f>IFERROR(IF(B462&lt;&gt;"",L463/(WeightToLoseGain),""),"")</f>
        <v/>
      </c>
    </row>
    <row r="464" spans="2:13" ht="30" customHeight="1">
      <c r="B464" s="12" t="str">
        <f t="shared" si="30"/>
        <v/>
      </c>
      <c r="C464" s="13" t="str">
        <f t="shared" si="33"/>
        <v/>
      </c>
      <c r="D464" s="13" t="str">
        <f t="shared" si="31"/>
        <v/>
      </c>
      <c r="E464" s="14" t="str">
        <f t="shared" si="32"/>
        <v/>
      </c>
      <c r="F464" s="15" t="str">
        <f>IFERROR(RunningBMR,"")</f>
        <v/>
      </c>
      <c r="G464" s="15" t="str">
        <f>IFERROR(IF(K463&gt;0,F463*ActivityFactor+IF(WeightGoal="Maintain",0,IF(WeightGoal="Decrease",-500,IF(WeightGoal="Increase",500))),""),"")</f>
        <v/>
      </c>
      <c r="H464" s="15" t="str">
        <f>IFERROR(F464*(ActivityFactor),"")</f>
        <v/>
      </c>
      <c r="I464" s="16" t="str">
        <f>IFERROR(IF(WeightGoal="Increase",G464-H464,H464-G464),"")</f>
        <v/>
      </c>
      <c r="J464" s="16" t="str">
        <f t="shared" si="34"/>
        <v/>
      </c>
      <c r="K464" s="17" t="str">
        <f>IFERROR(IF(Standard,J464/CalsPerPound,J464/CalsPerPound/2.2),"")</f>
        <v/>
      </c>
      <c r="L464" s="18" t="str">
        <f>IFERROR(WeightToLoseGain-K464,"")</f>
        <v/>
      </c>
      <c r="M464" s="19" t="str">
        <f>IFERROR(IF(B463&lt;&gt;"",L464/(WeightToLoseGain),""),"")</f>
        <v/>
      </c>
    </row>
    <row r="465" spans="2:13" ht="30" customHeight="1">
      <c r="B465" s="12" t="str">
        <f t="shared" si="30"/>
        <v/>
      </c>
      <c r="C465" s="13" t="str">
        <f t="shared" si="33"/>
        <v/>
      </c>
      <c r="D465" s="13" t="str">
        <f t="shared" si="31"/>
        <v/>
      </c>
      <c r="E465" s="14" t="str">
        <f t="shared" si="32"/>
        <v/>
      </c>
      <c r="F465" s="15" t="str">
        <f>IFERROR(RunningBMR,"")</f>
        <v/>
      </c>
      <c r="G465" s="15" t="str">
        <f>IFERROR(IF(K464&gt;0,F464*ActivityFactor+IF(WeightGoal="Maintain",0,IF(WeightGoal="Decrease",-500,IF(WeightGoal="Increase",500))),""),"")</f>
        <v/>
      </c>
      <c r="H465" s="15" t="str">
        <f>IFERROR(F465*(ActivityFactor),"")</f>
        <v/>
      </c>
      <c r="I465" s="16" t="str">
        <f>IFERROR(IF(WeightGoal="Increase",G465-H465,H465-G465),"")</f>
        <v/>
      </c>
      <c r="J465" s="16" t="str">
        <f t="shared" si="34"/>
        <v/>
      </c>
      <c r="K465" s="17" t="str">
        <f>IFERROR(IF(Standard,J465/CalsPerPound,J465/CalsPerPound/2.2),"")</f>
        <v/>
      </c>
      <c r="L465" s="18" t="str">
        <f>IFERROR(WeightToLoseGain-K465,"")</f>
        <v/>
      </c>
      <c r="M465" s="19" t="str">
        <f>IFERROR(IF(B464&lt;&gt;"",L465/(WeightToLoseGain),""),"")</f>
        <v/>
      </c>
    </row>
    <row r="466" spans="2:13" ht="30" customHeight="1">
      <c r="B466" s="12" t="str">
        <f t="shared" si="30"/>
        <v/>
      </c>
      <c r="C466" s="13" t="str">
        <f t="shared" si="33"/>
        <v/>
      </c>
      <c r="D466" s="13" t="str">
        <f t="shared" si="31"/>
        <v/>
      </c>
      <c r="E466" s="14" t="str">
        <f t="shared" si="32"/>
        <v/>
      </c>
      <c r="F466" s="15" t="str">
        <f>IFERROR(RunningBMR,"")</f>
        <v/>
      </c>
      <c r="G466" s="15" t="str">
        <f>IFERROR(IF(K465&gt;0,F465*ActivityFactor+IF(WeightGoal="Maintain",0,IF(WeightGoal="Decrease",-500,IF(WeightGoal="Increase",500))),""),"")</f>
        <v/>
      </c>
      <c r="H466" s="15" t="str">
        <f>IFERROR(F466*(ActivityFactor),"")</f>
        <v/>
      </c>
      <c r="I466" s="16" t="str">
        <f>IFERROR(IF(WeightGoal="Increase",G466-H466,H466-G466),"")</f>
        <v/>
      </c>
      <c r="J466" s="16" t="str">
        <f t="shared" si="34"/>
        <v/>
      </c>
      <c r="K466" s="17" t="str">
        <f>IFERROR(IF(Standard,J466/CalsPerPound,J466/CalsPerPound/2.2),"")</f>
        <v/>
      </c>
      <c r="L466" s="18" t="str">
        <f>IFERROR(WeightToLoseGain-K466,"")</f>
        <v/>
      </c>
      <c r="M466" s="19" t="str">
        <f>IFERROR(IF(B465&lt;&gt;"",L466/(WeightToLoseGain),""),"")</f>
        <v/>
      </c>
    </row>
    <row r="467" spans="2:13" ht="30" customHeight="1">
      <c r="B467" s="12" t="str">
        <f t="shared" ref="B467:B530" si="35">IFERROR(IF(K466&gt;0,B466+1,""),"")</f>
        <v/>
      </c>
      <c r="C467" s="13" t="str">
        <f t="shared" si="33"/>
        <v/>
      </c>
      <c r="D467" s="13" t="str">
        <f t="shared" ref="D467:D530" si="36">IFERROR(IF(K466&gt;0,D466+1,""),"")</f>
        <v/>
      </c>
      <c r="E467" s="14" t="str">
        <f t="shared" ref="E467:E530" si="37">IFERROR(IF($D467&lt;&gt;"",E466-(I466/CalsPerPound),""),"")</f>
        <v/>
      </c>
      <c r="F467" s="15" t="str">
        <f>IFERROR(RunningBMR,"")</f>
        <v/>
      </c>
      <c r="G467" s="15" t="str">
        <f>IFERROR(IF(K466&gt;0,F466*ActivityFactor+IF(WeightGoal="Maintain",0,IF(WeightGoal="Decrease",-500,IF(WeightGoal="Increase",500))),""),"")</f>
        <v/>
      </c>
      <c r="H467" s="15" t="str">
        <f>IFERROR(F467*(ActivityFactor),"")</f>
        <v/>
      </c>
      <c r="I467" s="16" t="str">
        <f>IFERROR(IF(WeightGoal="Increase",G467-H467,H467-G467),"")</f>
        <v/>
      </c>
      <c r="J467" s="16" t="str">
        <f t="shared" si="34"/>
        <v/>
      </c>
      <c r="K467" s="17" t="str">
        <f>IFERROR(IF(Standard,J467/CalsPerPound,J467/CalsPerPound/2.2),"")</f>
        <v/>
      </c>
      <c r="L467" s="18" t="str">
        <f>IFERROR(WeightToLoseGain-K467,"")</f>
        <v/>
      </c>
      <c r="M467" s="19" t="str">
        <f>IFERROR(IF(B466&lt;&gt;"",L467/(WeightToLoseGain),""),"")</f>
        <v/>
      </c>
    </row>
    <row r="468" spans="2:13" ht="30" customHeight="1">
      <c r="B468" s="12" t="str">
        <f t="shared" si="35"/>
        <v/>
      </c>
      <c r="C468" s="13" t="str">
        <f t="shared" ref="C468:C531" si="38">IFERROR(IF(D468&lt;&gt;"",IF(MOD(D468,7)=1,(D467/7)+1,""),""),"")</f>
        <v/>
      </c>
      <c r="D468" s="13" t="str">
        <f t="shared" si="36"/>
        <v/>
      </c>
      <c r="E468" s="14" t="str">
        <f t="shared" si="37"/>
        <v/>
      </c>
      <c r="F468" s="15" t="str">
        <f>IFERROR(RunningBMR,"")</f>
        <v/>
      </c>
      <c r="G468" s="15" t="str">
        <f>IFERROR(IF(K467&gt;0,F467*ActivityFactor+IF(WeightGoal="Maintain",0,IF(WeightGoal="Decrease",-500,IF(WeightGoal="Increase",500))),""),"")</f>
        <v/>
      </c>
      <c r="H468" s="15" t="str">
        <f>IFERROR(F468*(ActivityFactor),"")</f>
        <v/>
      </c>
      <c r="I468" s="16" t="str">
        <f>IFERROR(IF(WeightGoal="Increase",G468-H468,H468-G468),"")</f>
        <v/>
      </c>
      <c r="J468" s="16" t="str">
        <f t="shared" ref="J468:J531" si="39">IFERROR(J467-I468,"")</f>
        <v/>
      </c>
      <c r="K468" s="17" t="str">
        <f>IFERROR(IF(Standard,J468/CalsPerPound,J468/CalsPerPound/2.2),"")</f>
        <v/>
      </c>
      <c r="L468" s="18" t="str">
        <f>IFERROR(WeightToLoseGain-K468,"")</f>
        <v/>
      </c>
      <c r="M468" s="19" t="str">
        <f>IFERROR(IF(B467&lt;&gt;"",L468/(WeightToLoseGain),""),"")</f>
        <v/>
      </c>
    </row>
    <row r="469" spans="2:13" ht="30" customHeight="1">
      <c r="B469" s="12" t="str">
        <f t="shared" si="35"/>
        <v/>
      </c>
      <c r="C469" s="13" t="str">
        <f t="shared" si="38"/>
        <v/>
      </c>
      <c r="D469" s="13" t="str">
        <f t="shared" si="36"/>
        <v/>
      </c>
      <c r="E469" s="14" t="str">
        <f t="shared" si="37"/>
        <v/>
      </c>
      <c r="F469" s="15" t="str">
        <f>IFERROR(RunningBMR,"")</f>
        <v/>
      </c>
      <c r="G469" s="15" t="str">
        <f>IFERROR(IF(K468&gt;0,F468*ActivityFactor+IF(WeightGoal="Maintain",0,IF(WeightGoal="Decrease",-500,IF(WeightGoal="Increase",500))),""),"")</f>
        <v/>
      </c>
      <c r="H469" s="15" t="str">
        <f>IFERROR(F469*(ActivityFactor),"")</f>
        <v/>
      </c>
      <c r="I469" s="16" t="str">
        <f>IFERROR(IF(WeightGoal="Increase",G469-H469,H469-G469),"")</f>
        <v/>
      </c>
      <c r="J469" s="16" t="str">
        <f t="shared" si="39"/>
        <v/>
      </c>
      <c r="K469" s="17" t="str">
        <f>IFERROR(IF(Standard,J469/CalsPerPound,J469/CalsPerPound/2.2),"")</f>
        <v/>
      </c>
      <c r="L469" s="18" t="str">
        <f>IFERROR(WeightToLoseGain-K469,"")</f>
        <v/>
      </c>
      <c r="M469" s="19" t="str">
        <f>IFERROR(IF(B468&lt;&gt;"",L469/(WeightToLoseGain),""),"")</f>
        <v/>
      </c>
    </row>
    <row r="470" spans="2:13" ht="30" customHeight="1">
      <c r="B470" s="12" t="str">
        <f t="shared" si="35"/>
        <v/>
      </c>
      <c r="C470" s="13" t="str">
        <f t="shared" si="38"/>
        <v/>
      </c>
      <c r="D470" s="13" t="str">
        <f t="shared" si="36"/>
        <v/>
      </c>
      <c r="E470" s="14" t="str">
        <f t="shared" si="37"/>
        <v/>
      </c>
      <c r="F470" s="15" t="str">
        <f>IFERROR(RunningBMR,"")</f>
        <v/>
      </c>
      <c r="G470" s="15" t="str">
        <f>IFERROR(IF(K469&gt;0,F469*ActivityFactor+IF(WeightGoal="Maintain",0,IF(WeightGoal="Decrease",-500,IF(WeightGoal="Increase",500))),""),"")</f>
        <v/>
      </c>
      <c r="H470" s="15" t="str">
        <f>IFERROR(F470*(ActivityFactor),"")</f>
        <v/>
      </c>
      <c r="I470" s="16" t="str">
        <f>IFERROR(IF(WeightGoal="Increase",G470-H470,H470-G470),"")</f>
        <v/>
      </c>
      <c r="J470" s="16" t="str">
        <f t="shared" si="39"/>
        <v/>
      </c>
      <c r="K470" s="17" t="str">
        <f>IFERROR(IF(Standard,J470/CalsPerPound,J470/CalsPerPound/2.2),"")</f>
        <v/>
      </c>
      <c r="L470" s="18" t="str">
        <f>IFERROR(WeightToLoseGain-K470,"")</f>
        <v/>
      </c>
      <c r="M470" s="19" t="str">
        <f>IFERROR(IF(B469&lt;&gt;"",L470/(WeightToLoseGain),""),"")</f>
        <v/>
      </c>
    </row>
    <row r="471" spans="2:13" ht="30" customHeight="1">
      <c r="B471" s="12" t="str">
        <f t="shared" si="35"/>
        <v/>
      </c>
      <c r="C471" s="13" t="str">
        <f t="shared" si="38"/>
        <v/>
      </c>
      <c r="D471" s="13" t="str">
        <f t="shared" si="36"/>
        <v/>
      </c>
      <c r="E471" s="14" t="str">
        <f t="shared" si="37"/>
        <v/>
      </c>
      <c r="F471" s="15" t="str">
        <f>IFERROR(RunningBMR,"")</f>
        <v/>
      </c>
      <c r="G471" s="15" t="str">
        <f>IFERROR(IF(K470&gt;0,F470*ActivityFactor+IF(WeightGoal="Maintain",0,IF(WeightGoal="Decrease",-500,IF(WeightGoal="Increase",500))),""),"")</f>
        <v/>
      </c>
      <c r="H471" s="15" t="str">
        <f>IFERROR(F471*(ActivityFactor),"")</f>
        <v/>
      </c>
      <c r="I471" s="16" t="str">
        <f>IFERROR(IF(WeightGoal="Increase",G471-H471,H471-G471),"")</f>
        <v/>
      </c>
      <c r="J471" s="16" t="str">
        <f t="shared" si="39"/>
        <v/>
      </c>
      <c r="K471" s="17" t="str">
        <f>IFERROR(IF(Standard,J471/CalsPerPound,J471/CalsPerPound/2.2),"")</f>
        <v/>
      </c>
      <c r="L471" s="18" t="str">
        <f>IFERROR(WeightToLoseGain-K471,"")</f>
        <v/>
      </c>
      <c r="M471" s="19" t="str">
        <f>IFERROR(IF(B470&lt;&gt;"",L471/(WeightToLoseGain),""),"")</f>
        <v/>
      </c>
    </row>
    <row r="472" spans="2:13" ht="30" customHeight="1">
      <c r="B472" s="12" t="str">
        <f t="shared" si="35"/>
        <v/>
      </c>
      <c r="C472" s="13" t="str">
        <f t="shared" si="38"/>
        <v/>
      </c>
      <c r="D472" s="13" t="str">
        <f t="shared" si="36"/>
        <v/>
      </c>
      <c r="E472" s="14" t="str">
        <f t="shared" si="37"/>
        <v/>
      </c>
      <c r="F472" s="15" t="str">
        <f>IFERROR(RunningBMR,"")</f>
        <v/>
      </c>
      <c r="G472" s="15" t="str">
        <f>IFERROR(IF(K471&gt;0,F471*ActivityFactor+IF(WeightGoal="Maintain",0,IF(WeightGoal="Decrease",-500,IF(WeightGoal="Increase",500))),""),"")</f>
        <v/>
      </c>
      <c r="H472" s="15" t="str">
        <f>IFERROR(F472*(ActivityFactor),"")</f>
        <v/>
      </c>
      <c r="I472" s="16" t="str">
        <f>IFERROR(IF(WeightGoal="Increase",G472-H472,H472-G472),"")</f>
        <v/>
      </c>
      <c r="J472" s="16" t="str">
        <f t="shared" si="39"/>
        <v/>
      </c>
      <c r="K472" s="17" t="str">
        <f>IFERROR(IF(Standard,J472/CalsPerPound,J472/CalsPerPound/2.2),"")</f>
        <v/>
      </c>
      <c r="L472" s="18" t="str">
        <f>IFERROR(WeightToLoseGain-K472,"")</f>
        <v/>
      </c>
      <c r="M472" s="19" t="str">
        <f>IFERROR(IF(B471&lt;&gt;"",L472/(WeightToLoseGain),""),"")</f>
        <v/>
      </c>
    </row>
    <row r="473" spans="2:13" ht="30" customHeight="1">
      <c r="B473" s="12" t="str">
        <f t="shared" si="35"/>
        <v/>
      </c>
      <c r="C473" s="13" t="str">
        <f t="shared" si="38"/>
        <v/>
      </c>
      <c r="D473" s="13" t="str">
        <f t="shared" si="36"/>
        <v/>
      </c>
      <c r="E473" s="14" t="str">
        <f t="shared" si="37"/>
        <v/>
      </c>
      <c r="F473" s="15" t="str">
        <f>IFERROR(RunningBMR,"")</f>
        <v/>
      </c>
      <c r="G473" s="15" t="str">
        <f>IFERROR(IF(K472&gt;0,F472*ActivityFactor+IF(WeightGoal="Maintain",0,IF(WeightGoal="Decrease",-500,IF(WeightGoal="Increase",500))),""),"")</f>
        <v/>
      </c>
      <c r="H473" s="15" t="str">
        <f>IFERROR(F473*(ActivityFactor),"")</f>
        <v/>
      </c>
      <c r="I473" s="16" t="str">
        <f>IFERROR(IF(WeightGoal="Increase",G473-H473,H473-G473),"")</f>
        <v/>
      </c>
      <c r="J473" s="16" t="str">
        <f t="shared" si="39"/>
        <v/>
      </c>
      <c r="K473" s="17" t="str">
        <f>IFERROR(IF(Standard,J473/CalsPerPound,J473/CalsPerPound/2.2),"")</f>
        <v/>
      </c>
      <c r="L473" s="18" t="str">
        <f>IFERROR(WeightToLoseGain-K473,"")</f>
        <v/>
      </c>
      <c r="M473" s="19" t="str">
        <f>IFERROR(IF(B472&lt;&gt;"",L473/(WeightToLoseGain),""),"")</f>
        <v/>
      </c>
    </row>
    <row r="474" spans="2:13" ht="30" customHeight="1">
      <c r="B474" s="12" t="str">
        <f t="shared" si="35"/>
        <v/>
      </c>
      <c r="C474" s="13" t="str">
        <f t="shared" si="38"/>
        <v/>
      </c>
      <c r="D474" s="13" t="str">
        <f t="shared" si="36"/>
        <v/>
      </c>
      <c r="E474" s="14" t="str">
        <f t="shared" si="37"/>
        <v/>
      </c>
      <c r="F474" s="15" t="str">
        <f>IFERROR(RunningBMR,"")</f>
        <v/>
      </c>
      <c r="G474" s="15" t="str">
        <f>IFERROR(IF(K473&gt;0,F473*ActivityFactor+IF(WeightGoal="Maintain",0,IF(WeightGoal="Decrease",-500,IF(WeightGoal="Increase",500))),""),"")</f>
        <v/>
      </c>
      <c r="H474" s="15" t="str">
        <f>IFERROR(F474*(ActivityFactor),"")</f>
        <v/>
      </c>
      <c r="I474" s="16" t="str">
        <f>IFERROR(IF(WeightGoal="Increase",G474-H474,H474-G474),"")</f>
        <v/>
      </c>
      <c r="J474" s="16" t="str">
        <f t="shared" si="39"/>
        <v/>
      </c>
      <c r="K474" s="17" t="str">
        <f>IFERROR(IF(Standard,J474/CalsPerPound,J474/CalsPerPound/2.2),"")</f>
        <v/>
      </c>
      <c r="L474" s="18" t="str">
        <f>IFERROR(WeightToLoseGain-K474,"")</f>
        <v/>
      </c>
      <c r="M474" s="19" t="str">
        <f>IFERROR(IF(B473&lt;&gt;"",L474/(WeightToLoseGain),""),"")</f>
        <v/>
      </c>
    </row>
    <row r="475" spans="2:13" ht="30" customHeight="1">
      <c r="B475" s="12" t="str">
        <f t="shared" si="35"/>
        <v/>
      </c>
      <c r="C475" s="13" t="str">
        <f t="shared" si="38"/>
        <v/>
      </c>
      <c r="D475" s="13" t="str">
        <f t="shared" si="36"/>
        <v/>
      </c>
      <c r="E475" s="14" t="str">
        <f t="shared" si="37"/>
        <v/>
      </c>
      <c r="F475" s="15" t="str">
        <f>IFERROR(RunningBMR,"")</f>
        <v/>
      </c>
      <c r="G475" s="15" t="str">
        <f>IFERROR(IF(K474&gt;0,F474*ActivityFactor+IF(WeightGoal="Maintain",0,IF(WeightGoal="Decrease",-500,IF(WeightGoal="Increase",500))),""),"")</f>
        <v/>
      </c>
      <c r="H475" s="15" t="str">
        <f>IFERROR(F475*(ActivityFactor),"")</f>
        <v/>
      </c>
      <c r="I475" s="16" t="str">
        <f>IFERROR(IF(WeightGoal="Increase",G475-H475,H475-G475),"")</f>
        <v/>
      </c>
      <c r="J475" s="16" t="str">
        <f t="shared" si="39"/>
        <v/>
      </c>
      <c r="K475" s="17" t="str">
        <f>IFERROR(IF(Standard,J475/CalsPerPound,J475/CalsPerPound/2.2),"")</f>
        <v/>
      </c>
      <c r="L475" s="18" t="str">
        <f>IFERROR(WeightToLoseGain-K475,"")</f>
        <v/>
      </c>
      <c r="M475" s="19" t="str">
        <f>IFERROR(IF(B474&lt;&gt;"",L475/(WeightToLoseGain),""),"")</f>
        <v/>
      </c>
    </row>
    <row r="476" spans="2:13" ht="30" customHeight="1">
      <c r="B476" s="12" t="str">
        <f t="shared" si="35"/>
        <v/>
      </c>
      <c r="C476" s="13" t="str">
        <f t="shared" si="38"/>
        <v/>
      </c>
      <c r="D476" s="13" t="str">
        <f t="shared" si="36"/>
        <v/>
      </c>
      <c r="E476" s="14" t="str">
        <f t="shared" si="37"/>
        <v/>
      </c>
      <c r="F476" s="15" t="str">
        <f>IFERROR(RunningBMR,"")</f>
        <v/>
      </c>
      <c r="G476" s="15" t="str">
        <f>IFERROR(IF(K475&gt;0,F475*ActivityFactor+IF(WeightGoal="Maintain",0,IF(WeightGoal="Decrease",-500,IF(WeightGoal="Increase",500))),""),"")</f>
        <v/>
      </c>
      <c r="H476" s="15" t="str">
        <f>IFERROR(F476*(ActivityFactor),"")</f>
        <v/>
      </c>
      <c r="I476" s="16" t="str">
        <f>IFERROR(IF(WeightGoal="Increase",G476-H476,H476-G476),"")</f>
        <v/>
      </c>
      <c r="J476" s="16" t="str">
        <f t="shared" si="39"/>
        <v/>
      </c>
      <c r="K476" s="17" t="str">
        <f>IFERROR(IF(Standard,J476/CalsPerPound,J476/CalsPerPound/2.2),"")</f>
        <v/>
      </c>
      <c r="L476" s="18" t="str">
        <f>IFERROR(WeightToLoseGain-K476,"")</f>
        <v/>
      </c>
      <c r="M476" s="19" t="str">
        <f>IFERROR(IF(B475&lt;&gt;"",L476/(WeightToLoseGain),""),"")</f>
        <v/>
      </c>
    </row>
    <row r="477" spans="2:13" ht="30" customHeight="1">
      <c r="B477" s="12" t="str">
        <f t="shared" si="35"/>
        <v/>
      </c>
      <c r="C477" s="13" t="str">
        <f t="shared" si="38"/>
        <v/>
      </c>
      <c r="D477" s="13" t="str">
        <f t="shared" si="36"/>
        <v/>
      </c>
      <c r="E477" s="14" t="str">
        <f t="shared" si="37"/>
        <v/>
      </c>
      <c r="F477" s="15" t="str">
        <f>IFERROR(RunningBMR,"")</f>
        <v/>
      </c>
      <c r="G477" s="15" t="str">
        <f>IFERROR(IF(K476&gt;0,F476*ActivityFactor+IF(WeightGoal="Maintain",0,IF(WeightGoal="Decrease",-500,IF(WeightGoal="Increase",500))),""),"")</f>
        <v/>
      </c>
      <c r="H477" s="15" t="str">
        <f>IFERROR(F477*(ActivityFactor),"")</f>
        <v/>
      </c>
      <c r="I477" s="16" t="str">
        <f>IFERROR(IF(WeightGoal="Increase",G477-H477,H477-G477),"")</f>
        <v/>
      </c>
      <c r="J477" s="16" t="str">
        <f t="shared" si="39"/>
        <v/>
      </c>
      <c r="K477" s="17" t="str">
        <f>IFERROR(IF(Standard,J477/CalsPerPound,J477/CalsPerPound/2.2),"")</f>
        <v/>
      </c>
      <c r="L477" s="18" t="str">
        <f>IFERROR(WeightToLoseGain-K477,"")</f>
        <v/>
      </c>
      <c r="M477" s="19" t="str">
        <f>IFERROR(IF(B476&lt;&gt;"",L477/(WeightToLoseGain),""),"")</f>
        <v/>
      </c>
    </row>
    <row r="478" spans="2:13" ht="30" customHeight="1">
      <c r="B478" s="12" t="str">
        <f t="shared" si="35"/>
        <v/>
      </c>
      <c r="C478" s="13" t="str">
        <f t="shared" si="38"/>
        <v/>
      </c>
      <c r="D478" s="13" t="str">
        <f t="shared" si="36"/>
        <v/>
      </c>
      <c r="E478" s="14" t="str">
        <f t="shared" si="37"/>
        <v/>
      </c>
      <c r="F478" s="15" t="str">
        <f>IFERROR(RunningBMR,"")</f>
        <v/>
      </c>
      <c r="G478" s="15" t="str">
        <f>IFERROR(IF(K477&gt;0,F477*ActivityFactor+IF(WeightGoal="Maintain",0,IF(WeightGoal="Decrease",-500,IF(WeightGoal="Increase",500))),""),"")</f>
        <v/>
      </c>
      <c r="H478" s="15" t="str">
        <f>IFERROR(F478*(ActivityFactor),"")</f>
        <v/>
      </c>
      <c r="I478" s="16" t="str">
        <f>IFERROR(IF(WeightGoal="Increase",G478-H478,H478-G478),"")</f>
        <v/>
      </c>
      <c r="J478" s="16" t="str">
        <f t="shared" si="39"/>
        <v/>
      </c>
      <c r="K478" s="17" t="str">
        <f>IFERROR(IF(Standard,J478/CalsPerPound,J478/CalsPerPound/2.2),"")</f>
        <v/>
      </c>
      <c r="L478" s="18" t="str">
        <f>IFERROR(WeightToLoseGain-K478,"")</f>
        <v/>
      </c>
      <c r="M478" s="19" t="str">
        <f>IFERROR(IF(B477&lt;&gt;"",L478/(WeightToLoseGain),""),"")</f>
        <v/>
      </c>
    </row>
    <row r="479" spans="2:13" ht="30" customHeight="1">
      <c r="B479" s="12" t="str">
        <f t="shared" si="35"/>
        <v/>
      </c>
      <c r="C479" s="13" t="str">
        <f t="shared" si="38"/>
        <v/>
      </c>
      <c r="D479" s="13" t="str">
        <f t="shared" si="36"/>
        <v/>
      </c>
      <c r="E479" s="14" t="str">
        <f t="shared" si="37"/>
        <v/>
      </c>
      <c r="F479" s="15" t="str">
        <f>IFERROR(RunningBMR,"")</f>
        <v/>
      </c>
      <c r="G479" s="15" t="str">
        <f>IFERROR(IF(K478&gt;0,F478*ActivityFactor+IF(WeightGoal="Maintain",0,IF(WeightGoal="Decrease",-500,IF(WeightGoal="Increase",500))),""),"")</f>
        <v/>
      </c>
      <c r="H479" s="15" t="str">
        <f>IFERROR(F479*(ActivityFactor),"")</f>
        <v/>
      </c>
      <c r="I479" s="16" t="str">
        <f>IFERROR(IF(WeightGoal="Increase",G479-H479,H479-G479),"")</f>
        <v/>
      </c>
      <c r="J479" s="16" t="str">
        <f t="shared" si="39"/>
        <v/>
      </c>
      <c r="K479" s="17" t="str">
        <f>IFERROR(IF(Standard,J479/CalsPerPound,J479/CalsPerPound/2.2),"")</f>
        <v/>
      </c>
      <c r="L479" s="18" t="str">
        <f>IFERROR(WeightToLoseGain-K479,"")</f>
        <v/>
      </c>
      <c r="M479" s="19" t="str">
        <f>IFERROR(IF(B478&lt;&gt;"",L479/(WeightToLoseGain),""),"")</f>
        <v/>
      </c>
    </row>
    <row r="480" spans="2:13" ht="30" customHeight="1">
      <c r="B480" s="12" t="str">
        <f t="shared" si="35"/>
        <v/>
      </c>
      <c r="C480" s="13" t="str">
        <f t="shared" si="38"/>
        <v/>
      </c>
      <c r="D480" s="13" t="str">
        <f t="shared" si="36"/>
        <v/>
      </c>
      <c r="E480" s="14" t="str">
        <f t="shared" si="37"/>
        <v/>
      </c>
      <c r="F480" s="15" t="str">
        <f>IFERROR(RunningBMR,"")</f>
        <v/>
      </c>
      <c r="G480" s="15" t="str">
        <f>IFERROR(IF(K479&gt;0,F479*ActivityFactor+IF(WeightGoal="Maintain",0,IF(WeightGoal="Decrease",-500,IF(WeightGoal="Increase",500))),""),"")</f>
        <v/>
      </c>
      <c r="H480" s="15" t="str">
        <f>IFERROR(F480*(ActivityFactor),"")</f>
        <v/>
      </c>
      <c r="I480" s="16" t="str">
        <f>IFERROR(IF(WeightGoal="Increase",G480-H480,H480-G480),"")</f>
        <v/>
      </c>
      <c r="J480" s="16" t="str">
        <f t="shared" si="39"/>
        <v/>
      </c>
      <c r="K480" s="17" t="str">
        <f>IFERROR(IF(Standard,J480/CalsPerPound,J480/CalsPerPound/2.2),"")</f>
        <v/>
      </c>
      <c r="L480" s="18" t="str">
        <f>IFERROR(WeightToLoseGain-K480,"")</f>
        <v/>
      </c>
      <c r="M480" s="19" t="str">
        <f>IFERROR(IF(B479&lt;&gt;"",L480/(WeightToLoseGain),""),"")</f>
        <v/>
      </c>
    </row>
    <row r="481" spans="2:13" ht="30" customHeight="1">
      <c r="B481" s="12" t="str">
        <f t="shared" si="35"/>
        <v/>
      </c>
      <c r="C481" s="13" t="str">
        <f t="shared" si="38"/>
        <v/>
      </c>
      <c r="D481" s="13" t="str">
        <f t="shared" si="36"/>
        <v/>
      </c>
      <c r="E481" s="14" t="str">
        <f t="shared" si="37"/>
        <v/>
      </c>
      <c r="F481" s="15" t="str">
        <f>IFERROR(RunningBMR,"")</f>
        <v/>
      </c>
      <c r="G481" s="15" t="str">
        <f>IFERROR(IF(K480&gt;0,F480*ActivityFactor+IF(WeightGoal="Maintain",0,IF(WeightGoal="Decrease",-500,IF(WeightGoal="Increase",500))),""),"")</f>
        <v/>
      </c>
      <c r="H481" s="15" t="str">
        <f>IFERROR(F481*(ActivityFactor),"")</f>
        <v/>
      </c>
      <c r="I481" s="16" t="str">
        <f>IFERROR(IF(WeightGoal="Increase",G481-H481,H481-G481),"")</f>
        <v/>
      </c>
      <c r="J481" s="16" t="str">
        <f t="shared" si="39"/>
        <v/>
      </c>
      <c r="K481" s="17" t="str">
        <f>IFERROR(IF(Standard,J481/CalsPerPound,J481/CalsPerPound/2.2),"")</f>
        <v/>
      </c>
      <c r="L481" s="18" t="str">
        <f>IFERROR(WeightToLoseGain-K481,"")</f>
        <v/>
      </c>
      <c r="M481" s="19" t="str">
        <f>IFERROR(IF(B480&lt;&gt;"",L481/(WeightToLoseGain),""),"")</f>
        <v/>
      </c>
    </row>
    <row r="482" spans="2:13" ht="30" customHeight="1">
      <c r="B482" s="12" t="str">
        <f t="shared" si="35"/>
        <v/>
      </c>
      <c r="C482" s="13" t="str">
        <f t="shared" si="38"/>
        <v/>
      </c>
      <c r="D482" s="13" t="str">
        <f t="shared" si="36"/>
        <v/>
      </c>
      <c r="E482" s="14" t="str">
        <f t="shared" si="37"/>
        <v/>
      </c>
      <c r="F482" s="15" t="str">
        <f>IFERROR(RunningBMR,"")</f>
        <v/>
      </c>
      <c r="G482" s="15" t="str">
        <f>IFERROR(IF(K481&gt;0,F481*ActivityFactor+IF(WeightGoal="Maintain",0,IF(WeightGoal="Decrease",-500,IF(WeightGoal="Increase",500))),""),"")</f>
        <v/>
      </c>
      <c r="H482" s="15" t="str">
        <f>IFERROR(F482*(ActivityFactor),"")</f>
        <v/>
      </c>
      <c r="I482" s="16" t="str">
        <f>IFERROR(IF(WeightGoal="Increase",G482-H482,H482-G482),"")</f>
        <v/>
      </c>
      <c r="J482" s="16" t="str">
        <f t="shared" si="39"/>
        <v/>
      </c>
      <c r="K482" s="17" t="str">
        <f>IFERROR(IF(Standard,J482/CalsPerPound,J482/CalsPerPound/2.2),"")</f>
        <v/>
      </c>
      <c r="L482" s="18" t="str">
        <f>IFERROR(WeightToLoseGain-K482,"")</f>
        <v/>
      </c>
      <c r="M482" s="19" t="str">
        <f>IFERROR(IF(B481&lt;&gt;"",L482/(WeightToLoseGain),""),"")</f>
        <v/>
      </c>
    </row>
    <row r="483" spans="2:13" ht="30" customHeight="1">
      <c r="B483" s="12" t="str">
        <f t="shared" si="35"/>
        <v/>
      </c>
      <c r="C483" s="13" t="str">
        <f t="shared" si="38"/>
        <v/>
      </c>
      <c r="D483" s="13" t="str">
        <f t="shared" si="36"/>
        <v/>
      </c>
      <c r="E483" s="14" t="str">
        <f t="shared" si="37"/>
        <v/>
      </c>
      <c r="F483" s="15" t="str">
        <f>IFERROR(RunningBMR,"")</f>
        <v/>
      </c>
      <c r="G483" s="15" t="str">
        <f>IFERROR(IF(K482&gt;0,F482*ActivityFactor+IF(WeightGoal="Maintain",0,IF(WeightGoal="Decrease",-500,IF(WeightGoal="Increase",500))),""),"")</f>
        <v/>
      </c>
      <c r="H483" s="15" t="str">
        <f>IFERROR(F483*(ActivityFactor),"")</f>
        <v/>
      </c>
      <c r="I483" s="16" t="str">
        <f>IFERROR(IF(WeightGoal="Increase",G483-H483,H483-G483),"")</f>
        <v/>
      </c>
      <c r="J483" s="16" t="str">
        <f t="shared" si="39"/>
        <v/>
      </c>
      <c r="K483" s="17" t="str">
        <f>IFERROR(IF(Standard,J483/CalsPerPound,J483/CalsPerPound/2.2),"")</f>
        <v/>
      </c>
      <c r="L483" s="18" t="str">
        <f>IFERROR(WeightToLoseGain-K483,"")</f>
        <v/>
      </c>
      <c r="M483" s="19" t="str">
        <f>IFERROR(IF(B482&lt;&gt;"",L483/(WeightToLoseGain),""),"")</f>
        <v/>
      </c>
    </row>
    <row r="484" spans="2:13" ht="30" customHeight="1">
      <c r="B484" s="12" t="str">
        <f t="shared" si="35"/>
        <v/>
      </c>
      <c r="C484" s="13" t="str">
        <f t="shared" si="38"/>
        <v/>
      </c>
      <c r="D484" s="13" t="str">
        <f t="shared" si="36"/>
        <v/>
      </c>
      <c r="E484" s="14" t="str">
        <f t="shared" si="37"/>
        <v/>
      </c>
      <c r="F484" s="15" t="str">
        <f>IFERROR(RunningBMR,"")</f>
        <v/>
      </c>
      <c r="G484" s="15" t="str">
        <f>IFERROR(IF(K483&gt;0,F483*ActivityFactor+IF(WeightGoal="Maintain",0,IF(WeightGoal="Decrease",-500,IF(WeightGoal="Increase",500))),""),"")</f>
        <v/>
      </c>
      <c r="H484" s="15" t="str">
        <f>IFERROR(F484*(ActivityFactor),"")</f>
        <v/>
      </c>
      <c r="I484" s="16" t="str">
        <f>IFERROR(IF(WeightGoal="Increase",G484-H484,H484-G484),"")</f>
        <v/>
      </c>
      <c r="J484" s="16" t="str">
        <f t="shared" si="39"/>
        <v/>
      </c>
      <c r="K484" s="17" t="str">
        <f>IFERROR(IF(Standard,J484/CalsPerPound,J484/CalsPerPound/2.2),"")</f>
        <v/>
      </c>
      <c r="L484" s="18" t="str">
        <f>IFERROR(WeightToLoseGain-K484,"")</f>
        <v/>
      </c>
      <c r="M484" s="19" t="str">
        <f>IFERROR(IF(B483&lt;&gt;"",L484/(WeightToLoseGain),""),"")</f>
        <v/>
      </c>
    </row>
    <row r="485" spans="2:13" ht="30" customHeight="1">
      <c r="B485" s="12" t="str">
        <f t="shared" si="35"/>
        <v/>
      </c>
      <c r="C485" s="13" t="str">
        <f t="shared" si="38"/>
        <v/>
      </c>
      <c r="D485" s="13" t="str">
        <f t="shared" si="36"/>
        <v/>
      </c>
      <c r="E485" s="14" t="str">
        <f t="shared" si="37"/>
        <v/>
      </c>
      <c r="F485" s="15" t="str">
        <f>IFERROR(RunningBMR,"")</f>
        <v/>
      </c>
      <c r="G485" s="15" t="str">
        <f>IFERROR(IF(K484&gt;0,F484*ActivityFactor+IF(WeightGoal="Maintain",0,IF(WeightGoal="Decrease",-500,IF(WeightGoal="Increase",500))),""),"")</f>
        <v/>
      </c>
      <c r="H485" s="15" t="str">
        <f>IFERROR(F485*(ActivityFactor),"")</f>
        <v/>
      </c>
      <c r="I485" s="16" t="str">
        <f>IFERROR(IF(WeightGoal="Increase",G485-H485,H485-G485),"")</f>
        <v/>
      </c>
      <c r="J485" s="16" t="str">
        <f t="shared" si="39"/>
        <v/>
      </c>
      <c r="K485" s="17" t="str">
        <f>IFERROR(IF(Standard,J485/CalsPerPound,J485/CalsPerPound/2.2),"")</f>
        <v/>
      </c>
      <c r="L485" s="18" t="str">
        <f>IFERROR(WeightToLoseGain-K485,"")</f>
        <v/>
      </c>
      <c r="M485" s="19" t="str">
        <f>IFERROR(IF(B484&lt;&gt;"",L485/(WeightToLoseGain),""),"")</f>
        <v/>
      </c>
    </row>
    <row r="486" spans="2:13" ht="30" customHeight="1">
      <c r="B486" s="12" t="str">
        <f t="shared" si="35"/>
        <v/>
      </c>
      <c r="C486" s="13" t="str">
        <f t="shared" si="38"/>
        <v/>
      </c>
      <c r="D486" s="13" t="str">
        <f t="shared" si="36"/>
        <v/>
      </c>
      <c r="E486" s="14" t="str">
        <f t="shared" si="37"/>
        <v/>
      </c>
      <c r="F486" s="15" t="str">
        <f>IFERROR(RunningBMR,"")</f>
        <v/>
      </c>
      <c r="G486" s="15" t="str">
        <f>IFERROR(IF(K485&gt;0,F485*ActivityFactor+IF(WeightGoal="Maintain",0,IF(WeightGoal="Decrease",-500,IF(WeightGoal="Increase",500))),""),"")</f>
        <v/>
      </c>
      <c r="H486" s="15" t="str">
        <f>IFERROR(F486*(ActivityFactor),"")</f>
        <v/>
      </c>
      <c r="I486" s="16" t="str">
        <f>IFERROR(IF(WeightGoal="Increase",G486-H486,H486-G486),"")</f>
        <v/>
      </c>
      <c r="J486" s="16" t="str">
        <f t="shared" si="39"/>
        <v/>
      </c>
      <c r="K486" s="17" t="str">
        <f>IFERROR(IF(Standard,J486/CalsPerPound,J486/CalsPerPound/2.2),"")</f>
        <v/>
      </c>
      <c r="L486" s="18" t="str">
        <f>IFERROR(WeightToLoseGain-K486,"")</f>
        <v/>
      </c>
      <c r="M486" s="19" t="str">
        <f>IFERROR(IF(B485&lt;&gt;"",L486/(WeightToLoseGain),""),"")</f>
        <v/>
      </c>
    </row>
    <row r="487" spans="2:13" ht="30" customHeight="1">
      <c r="B487" s="12" t="str">
        <f t="shared" si="35"/>
        <v/>
      </c>
      <c r="C487" s="13" t="str">
        <f t="shared" si="38"/>
        <v/>
      </c>
      <c r="D487" s="13" t="str">
        <f t="shared" si="36"/>
        <v/>
      </c>
      <c r="E487" s="14" t="str">
        <f t="shared" si="37"/>
        <v/>
      </c>
      <c r="F487" s="15" t="str">
        <f>IFERROR(RunningBMR,"")</f>
        <v/>
      </c>
      <c r="G487" s="15" t="str">
        <f>IFERROR(IF(K486&gt;0,F486*ActivityFactor+IF(WeightGoal="Maintain",0,IF(WeightGoal="Decrease",-500,IF(WeightGoal="Increase",500))),""),"")</f>
        <v/>
      </c>
      <c r="H487" s="15" t="str">
        <f>IFERROR(F487*(ActivityFactor),"")</f>
        <v/>
      </c>
      <c r="I487" s="16" t="str">
        <f>IFERROR(IF(WeightGoal="Increase",G487-H487,H487-G487),"")</f>
        <v/>
      </c>
      <c r="J487" s="16" t="str">
        <f t="shared" si="39"/>
        <v/>
      </c>
      <c r="K487" s="17" t="str">
        <f>IFERROR(IF(Standard,J487/CalsPerPound,J487/CalsPerPound/2.2),"")</f>
        <v/>
      </c>
      <c r="L487" s="18" t="str">
        <f>IFERROR(WeightToLoseGain-K487,"")</f>
        <v/>
      </c>
      <c r="M487" s="19" t="str">
        <f>IFERROR(IF(B486&lt;&gt;"",L487/(WeightToLoseGain),""),"")</f>
        <v/>
      </c>
    </row>
    <row r="488" spans="2:13" ht="30" customHeight="1">
      <c r="B488" s="12" t="str">
        <f t="shared" si="35"/>
        <v/>
      </c>
      <c r="C488" s="13" t="str">
        <f t="shared" si="38"/>
        <v/>
      </c>
      <c r="D488" s="13" t="str">
        <f t="shared" si="36"/>
        <v/>
      </c>
      <c r="E488" s="14" t="str">
        <f t="shared" si="37"/>
        <v/>
      </c>
      <c r="F488" s="15" t="str">
        <f>IFERROR(RunningBMR,"")</f>
        <v/>
      </c>
      <c r="G488" s="15" t="str">
        <f>IFERROR(IF(K487&gt;0,F487*ActivityFactor+IF(WeightGoal="Maintain",0,IF(WeightGoal="Decrease",-500,IF(WeightGoal="Increase",500))),""),"")</f>
        <v/>
      </c>
      <c r="H488" s="15" t="str">
        <f>IFERROR(F488*(ActivityFactor),"")</f>
        <v/>
      </c>
      <c r="I488" s="16" t="str">
        <f>IFERROR(IF(WeightGoal="Increase",G488-H488,H488-G488),"")</f>
        <v/>
      </c>
      <c r="J488" s="16" t="str">
        <f t="shared" si="39"/>
        <v/>
      </c>
      <c r="K488" s="17" t="str">
        <f>IFERROR(IF(Standard,J488/CalsPerPound,J488/CalsPerPound/2.2),"")</f>
        <v/>
      </c>
      <c r="L488" s="18" t="str">
        <f>IFERROR(WeightToLoseGain-K488,"")</f>
        <v/>
      </c>
      <c r="M488" s="19" t="str">
        <f>IFERROR(IF(B487&lt;&gt;"",L488/(WeightToLoseGain),""),"")</f>
        <v/>
      </c>
    </row>
    <row r="489" spans="2:13" ht="30" customHeight="1">
      <c r="B489" s="12" t="str">
        <f t="shared" si="35"/>
        <v/>
      </c>
      <c r="C489" s="13" t="str">
        <f t="shared" si="38"/>
        <v/>
      </c>
      <c r="D489" s="13" t="str">
        <f t="shared" si="36"/>
        <v/>
      </c>
      <c r="E489" s="14" t="str">
        <f t="shared" si="37"/>
        <v/>
      </c>
      <c r="F489" s="15" t="str">
        <f>IFERROR(RunningBMR,"")</f>
        <v/>
      </c>
      <c r="G489" s="15" t="str">
        <f>IFERROR(IF(K488&gt;0,F488*ActivityFactor+IF(WeightGoal="Maintain",0,IF(WeightGoal="Decrease",-500,IF(WeightGoal="Increase",500))),""),"")</f>
        <v/>
      </c>
      <c r="H489" s="15" t="str">
        <f>IFERROR(F489*(ActivityFactor),"")</f>
        <v/>
      </c>
      <c r="I489" s="16" t="str">
        <f>IFERROR(IF(WeightGoal="Increase",G489-H489,H489-G489),"")</f>
        <v/>
      </c>
      <c r="J489" s="16" t="str">
        <f t="shared" si="39"/>
        <v/>
      </c>
      <c r="K489" s="17" t="str">
        <f>IFERROR(IF(Standard,J489/CalsPerPound,J489/CalsPerPound/2.2),"")</f>
        <v/>
      </c>
      <c r="L489" s="18" t="str">
        <f>IFERROR(WeightToLoseGain-K489,"")</f>
        <v/>
      </c>
      <c r="M489" s="19" t="str">
        <f>IFERROR(IF(B488&lt;&gt;"",L489/(WeightToLoseGain),""),"")</f>
        <v/>
      </c>
    </row>
    <row r="490" spans="2:13" ht="30" customHeight="1">
      <c r="B490" s="12" t="str">
        <f t="shared" si="35"/>
        <v/>
      </c>
      <c r="C490" s="13" t="str">
        <f t="shared" si="38"/>
        <v/>
      </c>
      <c r="D490" s="13" t="str">
        <f t="shared" si="36"/>
        <v/>
      </c>
      <c r="E490" s="14" t="str">
        <f t="shared" si="37"/>
        <v/>
      </c>
      <c r="F490" s="15" t="str">
        <f>IFERROR(RunningBMR,"")</f>
        <v/>
      </c>
      <c r="G490" s="15" t="str">
        <f>IFERROR(IF(K489&gt;0,F489*ActivityFactor+IF(WeightGoal="Maintain",0,IF(WeightGoal="Decrease",-500,IF(WeightGoal="Increase",500))),""),"")</f>
        <v/>
      </c>
      <c r="H490" s="15" t="str">
        <f>IFERROR(F490*(ActivityFactor),"")</f>
        <v/>
      </c>
      <c r="I490" s="16" t="str">
        <f>IFERROR(IF(WeightGoal="Increase",G490-H490,H490-G490),"")</f>
        <v/>
      </c>
      <c r="J490" s="16" t="str">
        <f t="shared" si="39"/>
        <v/>
      </c>
      <c r="K490" s="17" t="str">
        <f>IFERROR(IF(Standard,J490/CalsPerPound,J490/CalsPerPound/2.2),"")</f>
        <v/>
      </c>
      <c r="L490" s="18" t="str">
        <f>IFERROR(WeightToLoseGain-K490,"")</f>
        <v/>
      </c>
      <c r="M490" s="19" t="str">
        <f>IFERROR(IF(B489&lt;&gt;"",L490/(WeightToLoseGain),""),"")</f>
        <v/>
      </c>
    </row>
    <row r="491" spans="2:13" ht="30" customHeight="1">
      <c r="B491" s="12" t="str">
        <f t="shared" si="35"/>
        <v/>
      </c>
      <c r="C491" s="13" t="str">
        <f t="shared" si="38"/>
        <v/>
      </c>
      <c r="D491" s="13" t="str">
        <f t="shared" si="36"/>
        <v/>
      </c>
      <c r="E491" s="14" t="str">
        <f t="shared" si="37"/>
        <v/>
      </c>
      <c r="F491" s="15" t="str">
        <f>IFERROR(RunningBMR,"")</f>
        <v/>
      </c>
      <c r="G491" s="15" t="str">
        <f>IFERROR(IF(K490&gt;0,F490*ActivityFactor+IF(WeightGoal="Maintain",0,IF(WeightGoal="Decrease",-500,IF(WeightGoal="Increase",500))),""),"")</f>
        <v/>
      </c>
      <c r="H491" s="15" t="str">
        <f>IFERROR(F491*(ActivityFactor),"")</f>
        <v/>
      </c>
      <c r="I491" s="16" t="str">
        <f>IFERROR(IF(WeightGoal="Increase",G491-H491,H491-G491),"")</f>
        <v/>
      </c>
      <c r="J491" s="16" t="str">
        <f t="shared" si="39"/>
        <v/>
      </c>
      <c r="K491" s="17" t="str">
        <f>IFERROR(IF(Standard,J491/CalsPerPound,J491/CalsPerPound/2.2),"")</f>
        <v/>
      </c>
      <c r="L491" s="18" t="str">
        <f>IFERROR(WeightToLoseGain-K491,"")</f>
        <v/>
      </c>
      <c r="M491" s="19" t="str">
        <f>IFERROR(IF(B490&lt;&gt;"",L491/(WeightToLoseGain),""),"")</f>
        <v/>
      </c>
    </row>
    <row r="492" spans="2:13" ht="30" customHeight="1">
      <c r="B492" s="12" t="str">
        <f t="shared" si="35"/>
        <v/>
      </c>
      <c r="C492" s="13" t="str">
        <f t="shared" si="38"/>
        <v/>
      </c>
      <c r="D492" s="13" t="str">
        <f t="shared" si="36"/>
        <v/>
      </c>
      <c r="E492" s="14" t="str">
        <f t="shared" si="37"/>
        <v/>
      </c>
      <c r="F492" s="15" t="str">
        <f>IFERROR(RunningBMR,"")</f>
        <v/>
      </c>
      <c r="G492" s="15" t="str">
        <f>IFERROR(IF(K491&gt;0,F491*ActivityFactor+IF(WeightGoal="Maintain",0,IF(WeightGoal="Decrease",-500,IF(WeightGoal="Increase",500))),""),"")</f>
        <v/>
      </c>
      <c r="H492" s="15" t="str">
        <f>IFERROR(F492*(ActivityFactor),"")</f>
        <v/>
      </c>
      <c r="I492" s="16" t="str">
        <f>IFERROR(IF(WeightGoal="Increase",G492-H492,H492-G492),"")</f>
        <v/>
      </c>
      <c r="J492" s="16" t="str">
        <f t="shared" si="39"/>
        <v/>
      </c>
      <c r="K492" s="17" t="str">
        <f>IFERROR(IF(Standard,J492/CalsPerPound,J492/CalsPerPound/2.2),"")</f>
        <v/>
      </c>
      <c r="L492" s="18" t="str">
        <f>IFERROR(WeightToLoseGain-K492,"")</f>
        <v/>
      </c>
      <c r="M492" s="19" t="str">
        <f>IFERROR(IF(B491&lt;&gt;"",L492/(WeightToLoseGain),""),"")</f>
        <v/>
      </c>
    </row>
    <row r="493" spans="2:13" ht="30" customHeight="1">
      <c r="B493" s="12" t="str">
        <f t="shared" si="35"/>
        <v/>
      </c>
      <c r="C493" s="13" t="str">
        <f t="shared" si="38"/>
        <v/>
      </c>
      <c r="D493" s="13" t="str">
        <f t="shared" si="36"/>
        <v/>
      </c>
      <c r="E493" s="14" t="str">
        <f t="shared" si="37"/>
        <v/>
      </c>
      <c r="F493" s="15" t="str">
        <f>IFERROR(RunningBMR,"")</f>
        <v/>
      </c>
      <c r="G493" s="15" t="str">
        <f>IFERROR(IF(K492&gt;0,F492*ActivityFactor+IF(WeightGoal="Maintain",0,IF(WeightGoal="Decrease",-500,IF(WeightGoal="Increase",500))),""),"")</f>
        <v/>
      </c>
      <c r="H493" s="15" t="str">
        <f>IFERROR(F493*(ActivityFactor),"")</f>
        <v/>
      </c>
      <c r="I493" s="16" t="str">
        <f>IFERROR(IF(WeightGoal="Increase",G493-H493,H493-G493),"")</f>
        <v/>
      </c>
      <c r="J493" s="16" t="str">
        <f t="shared" si="39"/>
        <v/>
      </c>
      <c r="K493" s="17" t="str">
        <f>IFERROR(IF(Standard,J493/CalsPerPound,J493/CalsPerPound/2.2),"")</f>
        <v/>
      </c>
      <c r="L493" s="18" t="str">
        <f>IFERROR(WeightToLoseGain-K493,"")</f>
        <v/>
      </c>
      <c r="M493" s="19" t="str">
        <f>IFERROR(IF(B492&lt;&gt;"",L493/(WeightToLoseGain),""),"")</f>
        <v/>
      </c>
    </row>
    <row r="494" spans="2:13" ht="30" customHeight="1">
      <c r="B494" s="12" t="str">
        <f t="shared" si="35"/>
        <v/>
      </c>
      <c r="C494" s="13" t="str">
        <f t="shared" si="38"/>
        <v/>
      </c>
      <c r="D494" s="13" t="str">
        <f t="shared" si="36"/>
        <v/>
      </c>
      <c r="E494" s="14" t="str">
        <f t="shared" si="37"/>
        <v/>
      </c>
      <c r="F494" s="15" t="str">
        <f>IFERROR(RunningBMR,"")</f>
        <v/>
      </c>
      <c r="G494" s="15" t="str">
        <f>IFERROR(IF(K493&gt;0,F493*ActivityFactor+IF(WeightGoal="Maintain",0,IF(WeightGoal="Decrease",-500,IF(WeightGoal="Increase",500))),""),"")</f>
        <v/>
      </c>
      <c r="H494" s="15" t="str">
        <f>IFERROR(F494*(ActivityFactor),"")</f>
        <v/>
      </c>
      <c r="I494" s="16" t="str">
        <f>IFERROR(IF(WeightGoal="Increase",G494-H494,H494-G494),"")</f>
        <v/>
      </c>
      <c r="J494" s="16" t="str">
        <f t="shared" si="39"/>
        <v/>
      </c>
      <c r="K494" s="17" t="str">
        <f>IFERROR(IF(Standard,J494/CalsPerPound,J494/CalsPerPound/2.2),"")</f>
        <v/>
      </c>
      <c r="L494" s="18" t="str">
        <f>IFERROR(WeightToLoseGain-K494,"")</f>
        <v/>
      </c>
      <c r="M494" s="19" t="str">
        <f>IFERROR(IF(B493&lt;&gt;"",L494/(WeightToLoseGain),""),"")</f>
        <v/>
      </c>
    </row>
    <row r="495" spans="2:13" ht="30" customHeight="1">
      <c r="B495" s="12" t="str">
        <f t="shared" si="35"/>
        <v/>
      </c>
      <c r="C495" s="13" t="str">
        <f t="shared" si="38"/>
        <v/>
      </c>
      <c r="D495" s="13" t="str">
        <f t="shared" si="36"/>
        <v/>
      </c>
      <c r="E495" s="14" t="str">
        <f t="shared" si="37"/>
        <v/>
      </c>
      <c r="F495" s="15" t="str">
        <f>IFERROR(RunningBMR,"")</f>
        <v/>
      </c>
      <c r="G495" s="15" t="str">
        <f>IFERROR(IF(K494&gt;0,F494*ActivityFactor+IF(WeightGoal="Maintain",0,IF(WeightGoal="Decrease",-500,IF(WeightGoal="Increase",500))),""),"")</f>
        <v/>
      </c>
      <c r="H495" s="15" t="str">
        <f>IFERROR(F495*(ActivityFactor),"")</f>
        <v/>
      </c>
      <c r="I495" s="16" t="str">
        <f>IFERROR(IF(WeightGoal="Increase",G495-H495,H495-G495),"")</f>
        <v/>
      </c>
      <c r="J495" s="16" t="str">
        <f t="shared" si="39"/>
        <v/>
      </c>
      <c r="K495" s="17" t="str">
        <f>IFERROR(IF(Standard,J495/CalsPerPound,J495/CalsPerPound/2.2),"")</f>
        <v/>
      </c>
      <c r="L495" s="18" t="str">
        <f>IFERROR(WeightToLoseGain-K495,"")</f>
        <v/>
      </c>
      <c r="M495" s="19" t="str">
        <f>IFERROR(IF(B494&lt;&gt;"",L495/(WeightToLoseGain),""),"")</f>
        <v/>
      </c>
    </row>
    <row r="496" spans="2:13" ht="30" customHeight="1">
      <c r="B496" s="12" t="str">
        <f t="shared" si="35"/>
        <v/>
      </c>
      <c r="C496" s="13" t="str">
        <f t="shared" si="38"/>
        <v/>
      </c>
      <c r="D496" s="13" t="str">
        <f t="shared" si="36"/>
        <v/>
      </c>
      <c r="E496" s="14" t="str">
        <f t="shared" si="37"/>
        <v/>
      </c>
      <c r="F496" s="15" t="str">
        <f>IFERROR(RunningBMR,"")</f>
        <v/>
      </c>
      <c r="G496" s="15" t="str">
        <f>IFERROR(IF(K495&gt;0,F495*ActivityFactor+IF(WeightGoal="Maintain",0,IF(WeightGoal="Decrease",-500,IF(WeightGoal="Increase",500))),""),"")</f>
        <v/>
      </c>
      <c r="H496" s="15" t="str">
        <f>IFERROR(F496*(ActivityFactor),"")</f>
        <v/>
      </c>
      <c r="I496" s="16" t="str">
        <f>IFERROR(IF(WeightGoal="Increase",G496-H496,H496-G496),"")</f>
        <v/>
      </c>
      <c r="J496" s="16" t="str">
        <f t="shared" si="39"/>
        <v/>
      </c>
      <c r="K496" s="17" t="str">
        <f>IFERROR(IF(Standard,J496/CalsPerPound,J496/CalsPerPound/2.2),"")</f>
        <v/>
      </c>
      <c r="L496" s="18" t="str">
        <f>IFERROR(WeightToLoseGain-K496,"")</f>
        <v/>
      </c>
      <c r="M496" s="19" t="str">
        <f>IFERROR(IF(B495&lt;&gt;"",L496/(WeightToLoseGain),""),"")</f>
        <v/>
      </c>
    </row>
    <row r="497" spans="2:13" ht="30" customHeight="1">
      <c r="B497" s="12" t="str">
        <f t="shared" si="35"/>
        <v/>
      </c>
      <c r="C497" s="13" t="str">
        <f t="shared" si="38"/>
        <v/>
      </c>
      <c r="D497" s="13" t="str">
        <f t="shared" si="36"/>
        <v/>
      </c>
      <c r="E497" s="14" t="str">
        <f t="shared" si="37"/>
        <v/>
      </c>
      <c r="F497" s="15" t="str">
        <f>IFERROR(RunningBMR,"")</f>
        <v/>
      </c>
      <c r="G497" s="15" t="str">
        <f>IFERROR(IF(K496&gt;0,F496*ActivityFactor+IF(WeightGoal="Maintain",0,IF(WeightGoal="Decrease",-500,IF(WeightGoal="Increase",500))),""),"")</f>
        <v/>
      </c>
      <c r="H497" s="15" t="str">
        <f>IFERROR(F497*(ActivityFactor),"")</f>
        <v/>
      </c>
      <c r="I497" s="16" t="str">
        <f>IFERROR(IF(WeightGoal="Increase",G497-H497,H497-G497),"")</f>
        <v/>
      </c>
      <c r="J497" s="16" t="str">
        <f t="shared" si="39"/>
        <v/>
      </c>
      <c r="K497" s="17" t="str">
        <f>IFERROR(IF(Standard,J497/CalsPerPound,J497/CalsPerPound/2.2),"")</f>
        <v/>
      </c>
      <c r="L497" s="18" t="str">
        <f>IFERROR(WeightToLoseGain-K497,"")</f>
        <v/>
      </c>
      <c r="M497" s="19" t="str">
        <f>IFERROR(IF(B496&lt;&gt;"",L497/(WeightToLoseGain),""),"")</f>
        <v/>
      </c>
    </row>
    <row r="498" spans="2:13" ht="30" customHeight="1">
      <c r="B498" s="12" t="str">
        <f t="shared" si="35"/>
        <v/>
      </c>
      <c r="C498" s="13" t="str">
        <f t="shared" si="38"/>
        <v/>
      </c>
      <c r="D498" s="13" t="str">
        <f t="shared" si="36"/>
        <v/>
      </c>
      <c r="E498" s="14" t="str">
        <f t="shared" si="37"/>
        <v/>
      </c>
      <c r="F498" s="15" t="str">
        <f>IFERROR(RunningBMR,"")</f>
        <v/>
      </c>
      <c r="G498" s="15" t="str">
        <f>IFERROR(IF(K497&gt;0,F497*ActivityFactor+IF(WeightGoal="Maintain",0,IF(WeightGoal="Decrease",-500,IF(WeightGoal="Increase",500))),""),"")</f>
        <v/>
      </c>
      <c r="H498" s="15" t="str">
        <f>IFERROR(F498*(ActivityFactor),"")</f>
        <v/>
      </c>
      <c r="I498" s="16" t="str">
        <f>IFERROR(IF(WeightGoal="Increase",G498-H498,H498-G498),"")</f>
        <v/>
      </c>
      <c r="J498" s="16" t="str">
        <f t="shared" si="39"/>
        <v/>
      </c>
      <c r="K498" s="17" t="str">
        <f>IFERROR(IF(Standard,J498/CalsPerPound,J498/CalsPerPound/2.2),"")</f>
        <v/>
      </c>
      <c r="L498" s="18" t="str">
        <f>IFERROR(WeightToLoseGain-K498,"")</f>
        <v/>
      </c>
      <c r="M498" s="19" t="str">
        <f>IFERROR(IF(B497&lt;&gt;"",L498/(WeightToLoseGain),""),"")</f>
        <v/>
      </c>
    </row>
    <row r="499" spans="2:13" ht="30" customHeight="1">
      <c r="B499" s="12" t="str">
        <f t="shared" si="35"/>
        <v/>
      </c>
      <c r="C499" s="13" t="str">
        <f t="shared" si="38"/>
        <v/>
      </c>
      <c r="D499" s="13" t="str">
        <f t="shared" si="36"/>
        <v/>
      </c>
      <c r="E499" s="14" t="str">
        <f t="shared" si="37"/>
        <v/>
      </c>
      <c r="F499" s="15" t="str">
        <f>IFERROR(RunningBMR,"")</f>
        <v/>
      </c>
      <c r="G499" s="15" t="str">
        <f>IFERROR(IF(K498&gt;0,F498*ActivityFactor+IF(WeightGoal="Maintain",0,IF(WeightGoal="Decrease",-500,IF(WeightGoal="Increase",500))),""),"")</f>
        <v/>
      </c>
      <c r="H499" s="15" t="str">
        <f>IFERROR(F499*(ActivityFactor),"")</f>
        <v/>
      </c>
      <c r="I499" s="16" t="str">
        <f>IFERROR(IF(WeightGoal="Increase",G499-H499,H499-G499),"")</f>
        <v/>
      </c>
      <c r="J499" s="16" t="str">
        <f t="shared" si="39"/>
        <v/>
      </c>
      <c r="K499" s="17" t="str">
        <f>IFERROR(IF(Standard,J499/CalsPerPound,J499/CalsPerPound/2.2),"")</f>
        <v/>
      </c>
      <c r="L499" s="18" t="str">
        <f>IFERROR(WeightToLoseGain-K499,"")</f>
        <v/>
      </c>
      <c r="M499" s="19" t="str">
        <f>IFERROR(IF(B498&lt;&gt;"",L499/(WeightToLoseGain),""),"")</f>
        <v/>
      </c>
    </row>
    <row r="500" spans="2:13" ht="30" customHeight="1">
      <c r="B500" s="12" t="str">
        <f t="shared" si="35"/>
        <v/>
      </c>
      <c r="C500" s="13" t="str">
        <f t="shared" si="38"/>
        <v/>
      </c>
      <c r="D500" s="13" t="str">
        <f t="shared" si="36"/>
        <v/>
      </c>
      <c r="E500" s="14" t="str">
        <f t="shared" si="37"/>
        <v/>
      </c>
      <c r="F500" s="15" t="str">
        <f>IFERROR(RunningBMR,"")</f>
        <v/>
      </c>
      <c r="G500" s="15" t="str">
        <f>IFERROR(IF(K499&gt;0,F499*ActivityFactor+IF(WeightGoal="Maintain",0,IF(WeightGoal="Decrease",-500,IF(WeightGoal="Increase",500))),""),"")</f>
        <v/>
      </c>
      <c r="H500" s="15" t="str">
        <f>IFERROR(F500*(ActivityFactor),"")</f>
        <v/>
      </c>
      <c r="I500" s="16" t="str">
        <f>IFERROR(IF(WeightGoal="Increase",G500-H500,H500-G500),"")</f>
        <v/>
      </c>
      <c r="J500" s="16" t="str">
        <f t="shared" si="39"/>
        <v/>
      </c>
      <c r="K500" s="17" t="str">
        <f>IFERROR(IF(Standard,J500/CalsPerPound,J500/CalsPerPound/2.2),"")</f>
        <v/>
      </c>
      <c r="L500" s="18" t="str">
        <f>IFERROR(WeightToLoseGain-K500,"")</f>
        <v/>
      </c>
      <c r="M500" s="19" t="str">
        <f>IFERROR(IF(B499&lt;&gt;"",L500/(WeightToLoseGain),""),"")</f>
        <v/>
      </c>
    </row>
    <row r="501" spans="2:13" ht="30" customHeight="1">
      <c r="B501" s="12" t="str">
        <f t="shared" si="35"/>
        <v/>
      </c>
      <c r="C501" s="13" t="str">
        <f t="shared" si="38"/>
        <v/>
      </c>
      <c r="D501" s="13" t="str">
        <f t="shared" si="36"/>
        <v/>
      </c>
      <c r="E501" s="14" t="str">
        <f t="shared" si="37"/>
        <v/>
      </c>
      <c r="F501" s="15" t="str">
        <f>IFERROR(RunningBMR,"")</f>
        <v/>
      </c>
      <c r="G501" s="15" t="str">
        <f>IFERROR(IF(K500&gt;0,F500*ActivityFactor+IF(WeightGoal="Maintain",0,IF(WeightGoal="Decrease",-500,IF(WeightGoal="Increase",500))),""),"")</f>
        <v/>
      </c>
      <c r="H501" s="15" t="str">
        <f>IFERROR(F501*(ActivityFactor),"")</f>
        <v/>
      </c>
      <c r="I501" s="16" t="str">
        <f>IFERROR(IF(WeightGoal="Increase",G501-H501,H501-G501),"")</f>
        <v/>
      </c>
      <c r="J501" s="16" t="str">
        <f t="shared" si="39"/>
        <v/>
      </c>
      <c r="K501" s="17" t="str">
        <f>IFERROR(IF(Standard,J501/CalsPerPound,J501/CalsPerPound/2.2),"")</f>
        <v/>
      </c>
      <c r="L501" s="18" t="str">
        <f>IFERROR(WeightToLoseGain-K501,"")</f>
        <v/>
      </c>
      <c r="M501" s="19" t="str">
        <f>IFERROR(IF(B500&lt;&gt;"",L501/(WeightToLoseGain),""),"")</f>
        <v/>
      </c>
    </row>
    <row r="502" spans="2:13" ht="30" customHeight="1">
      <c r="B502" s="12" t="str">
        <f t="shared" si="35"/>
        <v/>
      </c>
      <c r="C502" s="13" t="str">
        <f t="shared" si="38"/>
        <v/>
      </c>
      <c r="D502" s="13" t="str">
        <f t="shared" si="36"/>
        <v/>
      </c>
      <c r="E502" s="14" t="str">
        <f t="shared" si="37"/>
        <v/>
      </c>
      <c r="F502" s="15" t="str">
        <f>IFERROR(RunningBMR,"")</f>
        <v/>
      </c>
      <c r="G502" s="15" t="str">
        <f>IFERROR(IF(K501&gt;0,F501*ActivityFactor+IF(WeightGoal="Maintain",0,IF(WeightGoal="Decrease",-500,IF(WeightGoal="Increase",500))),""),"")</f>
        <v/>
      </c>
      <c r="H502" s="15" t="str">
        <f>IFERROR(F502*(ActivityFactor),"")</f>
        <v/>
      </c>
      <c r="I502" s="16" t="str">
        <f>IFERROR(IF(WeightGoal="Increase",G502-H502,H502-G502),"")</f>
        <v/>
      </c>
      <c r="J502" s="16" t="str">
        <f t="shared" si="39"/>
        <v/>
      </c>
      <c r="K502" s="17" t="str">
        <f>IFERROR(IF(Standard,J502/CalsPerPound,J502/CalsPerPound/2.2),"")</f>
        <v/>
      </c>
      <c r="L502" s="18" t="str">
        <f>IFERROR(WeightToLoseGain-K502,"")</f>
        <v/>
      </c>
      <c r="M502" s="19" t="str">
        <f>IFERROR(IF(B501&lt;&gt;"",L502/(WeightToLoseGain),""),"")</f>
        <v/>
      </c>
    </row>
    <row r="503" spans="2:13" ht="30" customHeight="1">
      <c r="B503" s="12" t="str">
        <f t="shared" si="35"/>
        <v/>
      </c>
      <c r="C503" s="13" t="str">
        <f t="shared" si="38"/>
        <v/>
      </c>
      <c r="D503" s="13" t="str">
        <f t="shared" si="36"/>
        <v/>
      </c>
      <c r="E503" s="14" t="str">
        <f t="shared" si="37"/>
        <v/>
      </c>
      <c r="F503" s="15" t="str">
        <f>IFERROR(RunningBMR,"")</f>
        <v/>
      </c>
      <c r="G503" s="15" t="str">
        <f>IFERROR(IF(K502&gt;0,F502*ActivityFactor+IF(WeightGoal="Maintain",0,IF(WeightGoal="Decrease",-500,IF(WeightGoal="Increase",500))),""),"")</f>
        <v/>
      </c>
      <c r="H503" s="15" t="str">
        <f>IFERROR(F503*(ActivityFactor),"")</f>
        <v/>
      </c>
      <c r="I503" s="16" t="str">
        <f>IFERROR(IF(WeightGoal="Increase",G503-H503,H503-G503),"")</f>
        <v/>
      </c>
      <c r="J503" s="16" t="str">
        <f t="shared" si="39"/>
        <v/>
      </c>
      <c r="K503" s="17" t="str">
        <f>IFERROR(IF(Standard,J503/CalsPerPound,J503/CalsPerPound/2.2),"")</f>
        <v/>
      </c>
      <c r="L503" s="18" t="str">
        <f>IFERROR(WeightToLoseGain-K503,"")</f>
        <v/>
      </c>
      <c r="M503" s="19" t="str">
        <f>IFERROR(IF(B502&lt;&gt;"",L503/(WeightToLoseGain),""),"")</f>
        <v/>
      </c>
    </row>
    <row r="504" spans="2:13" ht="30" customHeight="1">
      <c r="B504" s="12" t="str">
        <f t="shared" si="35"/>
        <v/>
      </c>
      <c r="C504" s="13" t="str">
        <f t="shared" si="38"/>
        <v/>
      </c>
      <c r="D504" s="13" t="str">
        <f t="shared" si="36"/>
        <v/>
      </c>
      <c r="E504" s="14" t="str">
        <f t="shared" si="37"/>
        <v/>
      </c>
      <c r="F504" s="15" t="str">
        <f>IFERROR(RunningBMR,"")</f>
        <v/>
      </c>
      <c r="G504" s="15" t="str">
        <f>IFERROR(IF(K503&gt;0,F503*ActivityFactor+IF(WeightGoal="Maintain",0,IF(WeightGoal="Decrease",-500,IF(WeightGoal="Increase",500))),""),"")</f>
        <v/>
      </c>
      <c r="H504" s="15" t="str">
        <f>IFERROR(F504*(ActivityFactor),"")</f>
        <v/>
      </c>
      <c r="I504" s="16" t="str">
        <f>IFERROR(IF(WeightGoal="Increase",G504-H504,H504-G504),"")</f>
        <v/>
      </c>
      <c r="J504" s="16" t="str">
        <f t="shared" si="39"/>
        <v/>
      </c>
      <c r="K504" s="17" t="str">
        <f>IFERROR(IF(Standard,J504/CalsPerPound,J504/CalsPerPound/2.2),"")</f>
        <v/>
      </c>
      <c r="L504" s="18" t="str">
        <f>IFERROR(WeightToLoseGain-K504,"")</f>
        <v/>
      </c>
      <c r="M504" s="19" t="str">
        <f>IFERROR(IF(B503&lt;&gt;"",L504/(WeightToLoseGain),""),"")</f>
        <v/>
      </c>
    </row>
    <row r="505" spans="2:13" ht="30" customHeight="1">
      <c r="B505" s="12" t="str">
        <f t="shared" si="35"/>
        <v/>
      </c>
      <c r="C505" s="13" t="str">
        <f t="shared" si="38"/>
        <v/>
      </c>
      <c r="D505" s="13" t="str">
        <f t="shared" si="36"/>
        <v/>
      </c>
      <c r="E505" s="14" t="str">
        <f t="shared" si="37"/>
        <v/>
      </c>
      <c r="F505" s="15" t="str">
        <f>IFERROR(RunningBMR,"")</f>
        <v/>
      </c>
      <c r="G505" s="15" t="str">
        <f>IFERROR(IF(K504&gt;0,F504*ActivityFactor+IF(WeightGoal="Maintain",0,IF(WeightGoal="Decrease",-500,IF(WeightGoal="Increase",500))),""),"")</f>
        <v/>
      </c>
      <c r="H505" s="15" t="str">
        <f>IFERROR(F505*(ActivityFactor),"")</f>
        <v/>
      </c>
      <c r="I505" s="16" t="str">
        <f>IFERROR(IF(WeightGoal="Increase",G505-H505,H505-G505),"")</f>
        <v/>
      </c>
      <c r="J505" s="16" t="str">
        <f t="shared" si="39"/>
        <v/>
      </c>
      <c r="K505" s="17" t="str">
        <f>IFERROR(IF(Standard,J505/CalsPerPound,J505/CalsPerPound/2.2),"")</f>
        <v/>
      </c>
      <c r="L505" s="18" t="str">
        <f>IFERROR(WeightToLoseGain-K505,"")</f>
        <v/>
      </c>
      <c r="M505" s="19" t="str">
        <f>IFERROR(IF(B504&lt;&gt;"",L505/(WeightToLoseGain),""),"")</f>
        <v/>
      </c>
    </row>
    <row r="506" spans="2:13" ht="30" customHeight="1">
      <c r="B506" s="12" t="str">
        <f t="shared" si="35"/>
        <v/>
      </c>
      <c r="C506" s="13" t="str">
        <f t="shared" si="38"/>
        <v/>
      </c>
      <c r="D506" s="13" t="str">
        <f t="shared" si="36"/>
        <v/>
      </c>
      <c r="E506" s="14" t="str">
        <f t="shared" si="37"/>
        <v/>
      </c>
      <c r="F506" s="15" t="str">
        <f>IFERROR(RunningBMR,"")</f>
        <v/>
      </c>
      <c r="G506" s="15" t="str">
        <f>IFERROR(IF(K505&gt;0,F505*ActivityFactor+IF(WeightGoal="Maintain",0,IF(WeightGoal="Decrease",-500,IF(WeightGoal="Increase",500))),""),"")</f>
        <v/>
      </c>
      <c r="H506" s="15" t="str">
        <f>IFERROR(F506*(ActivityFactor),"")</f>
        <v/>
      </c>
      <c r="I506" s="16" t="str">
        <f>IFERROR(IF(WeightGoal="Increase",G506-H506,H506-G506),"")</f>
        <v/>
      </c>
      <c r="J506" s="16" t="str">
        <f t="shared" si="39"/>
        <v/>
      </c>
      <c r="K506" s="17" t="str">
        <f>IFERROR(IF(Standard,J506/CalsPerPound,J506/CalsPerPound/2.2),"")</f>
        <v/>
      </c>
      <c r="L506" s="18" t="str">
        <f>IFERROR(WeightToLoseGain-K506,"")</f>
        <v/>
      </c>
      <c r="M506" s="19" t="str">
        <f>IFERROR(IF(B505&lt;&gt;"",L506/(WeightToLoseGain),""),"")</f>
        <v/>
      </c>
    </row>
    <row r="507" spans="2:13" ht="30" customHeight="1">
      <c r="B507" s="12" t="str">
        <f t="shared" si="35"/>
        <v/>
      </c>
      <c r="C507" s="13" t="str">
        <f t="shared" si="38"/>
        <v/>
      </c>
      <c r="D507" s="13" t="str">
        <f t="shared" si="36"/>
        <v/>
      </c>
      <c r="E507" s="14" t="str">
        <f t="shared" si="37"/>
        <v/>
      </c>
      <c r="F507" s="15" t="str">
        <f>IFERROR(RunningBMR,"")</f>
        <v/>
      </c>
      <c r="G507" s="15" t="str">
        <f>IFERROR(IF(K506&gt;0,F506*ActivityFactor+IF(WeightGoal="Maintain",0,IF(WeightGoal="Decrease",-500,IF(WeightGoal="Increase",500))),""),"")</f>
        <v/>
      </c>
      <c r="H507" s="15" t="str">
        <f>IFERROR(F507*(ActivityFactor),"")</f>
        <v/>
      </c>
      <c r="I507" s="16" t="str">
        <f>IFERROR(IF(WeightGoal="Increase",G507-H507,H507-G507),"")</f>
        <v/>
      </c>
      <c r="J507" s="16" t="str">
        <f t="shared" si="39"/>
        <v/>
      </c>
      <c r="K507" s="17" t="str">
        <f>IFERROR(IF(Standard,J507/CalsPerPound,J507/CalsPerPound/2.2),"")</f>
        <v/>
      </c>
      <c r="L507" s="18" t="str">
        <f>IFERROR(WeightToLoseGain-K507,"")</f>
        <v/>
      </c>
      <c r="M507" s="19" t="str">
        <f>IFERROR(IF(B506&lt;&gt;"",L507/(WeightToLoseGain),""),"")</f>
        <v/>
      </c>
    </row>
    <row r="508" spans="2:13" ht="30" customHeight="1">
      <c r="B508" s="12" t="str">
        <f t="shared" si="35"/>
        <v/>
      </c>
      <c r="C508" s="13" t="str">
        <f t="shared" si="38"/>
        <v/>
      </c>
      <c r="D508" s="13" t="str">
        <f t="shared" si="36"/>
        <v/>
      </c>
      <c r="E508" s="14" t="str">
        <f t="shared" si="37"/>
        <v/>
      </c>
      <c r="F508" s="15" t="str">
        <f>IFERROR(RunningBMR,"")</f>
        <v/>
      </c>
      <c r="G508" s="15" t="str">
        <f>IFERROR(IF(K507&gt;0,F507*ActivityFactor+IF(WeightGoal="Maintain",0,IF(WeightGoal="Decrease",-500,IF(WeightGoal="Increase",500))),""),"")</f>
        <v/>
      </c>
      <c r="H508" s="15" t="str">
        <f>IFERROR(F508*(ActivityFactor),"")</f>
        <v/>
      </c>
      <c r="I508" s="16" t="str">
        <f>IFERROR(IF(WeightGoal="Increase",G508-H508,H508-G508),"")</f>
        <v/>
      </c>
      <c r="J508" s="16" t="str">
        <f t="shared" si="39"/>
        <v/>
      </c>
      <c r="K508" s="17" t="str">
        <f>IFERROR(IF(Standard,J508/CalsPerPound,J508/CalsPerPound/2.2),"")</f>
        <v/>
      </c>
      <c r="L508" s="18" t="str">
        <f>IFERROR(WeightToLoseGain-K508,"")</f>
        <v/>
      </c>
      <c r="M508" s="19" t="str">
        <f>IFERROR(IF(B507&lt;&gt;"",L508/(WeightToLoseGain),""),"")</f>
        <v/>
      </c>
    </row>
    <row r="509" spans="2:13" ht="30" customHeight="1">
      <c r="B509" s="12" t="str">
        <f t="shared" si="35"/>
        <v/>
      </c>
      <c r="C509" s="13" t="str">
        <f t="shared" si="38"/>
        <v/>
      </c>
      <c r="D509" s="13" t="str">
        <f t="shared" si="36"/>
        <v/>
      </c>
      <c r="E509" s="14" t="str">
        <f t="shared" si="37"/>
        <v/>
      </c>
      <c r="F509" s="15" t="str">
        <f>IFERROR(RunningBMR,"")</f>
        <v/>
      </c>
      <c r="G509" s="15" t="str">
        <f>IFERROR(IF(K508&gt;0,F508*ActivityFactor+IF(WeightGoal="Maintain",0,IF(WeightGoal="Decrease",-500,IF(WeightGoal="Increase",500))),""),"")</f>
        <v/>
      </c>
      <c r="H509" s="15" t="str">
        <f>IFERROR(F509*(ActivityFactor),"")</f>
        <v/>
      </c>
      <c r="I509" s="16" t="str">
        <f>IFERROR(IF(WeightGoal="Increase",G509-H509,H509-G509),"")</f>
        <v/>
      </c>
      <c r="J509" s="16" t="str">
        <f t="shared" si="39"/>
        <v/>
      </c>
      <c r="K509" s="17" t="str">
        <f>IFERROR(IF(Standard,J509/CalsPerPound,J509/CalsPerPound/2.2),"")</f>
        <v/>
      </c>
      <c r="L509" s="18" t="str">
        <f>IFERROR(WeightToLoseGain-K509,"")</f>
        <v/>
      </c>
      <c r="M509" s="19" t="str">
        <f>IFERROR(IF(B508&lt;&gt;"",L509/(WeightToLoseGain),""),"")</f>
        <v/>
      </c>
    </row>
    <row r="510" spans="2:13" ht="30" customHeight="1">
      <c r="B510" s="12" t="str">
        <f t="shared" si="35"/>
        <v/>
      </c>
      <c r="C510" s="13" t="str">
        <f t="shared" si="38"/>
        <v/>
      </c>
      <c r="D510" s="13" t="str">
        <f t="shared" si="36"/>
        <v/>
      </c>
      <c r="E510" s="14" t="str">
        <f t="shared" si="37"/>
        <v/>
      </c>
      <c r="F510" s="15" t="str">
        <f>IFERROR(RunningBMR,"")</f>
        <v/>
      </c>
      <c r="G510" s="15" t="str">
        <f>IFERROR(IF(K509&gt;0,F509*ActivityFactor+IF(WeightGoal="Maintain",0,IF(WeightGoal="Decrease",-500,IF(WeightGoal="Increase",500))),""),"")</f>
        <v/>
      </c>
      <c r="H510" s="15" t="str">
        <f>IFERROR(F510*(ActivityFactor),"")</f>
        <v/>
      </c>
      <c r="I510" s="16" t="str">
        <f>IFERROR(IF(WeightGoal="Increase",G510-H510,H510-G510),"")</f>
        <v/>
      </c>
      <c r="J510" s="16" t="str">
        <f t="shared" si="39"/>
        <v/>
      </c>
      <c r="K510" s="17" t="str">
        <f>IFERROR(IF(Standard,J510/CalsPerPound,J510/CalsPerPound/2.2),"")</f>
        <v/>
      </c>
      <c r="L510" s="18" t="str">
        <f>IFERROR(WeightToLoseGain-K510,"")</f>
        <v/>
      </c>
      <c r="M510" s="19" t="str">
        <f>IFERROR(IF(B509&lt;&gt;"",L510/(WeightToLoseGain),""),"")</f>
        <v/>
      </c>
    </row>
    <row r="511" spans="2:13" ht="30" customHeight="1">
      <c r="B511" s="12" t="str">
        <f t="shared" si="35"/>
        <v/>
      </c>
      <c r="C511" s="13" t="str">
        <f t="shared" si="38"/>
        <v/>
      </c>
      <c r="D511" s="13" t="str">
        <f t="shared" si="36"/>
        <v/>
      </c>
      <c r="E511" s="14" t="str">
        <f t="shared" si="37"/>
        <v/>
      </c>
      <c r="F511" s="15" t="str">
        <f>IFERROR(RunningBMR,"")</f>
        <v/>
      </c>
      <c r="G511" s="15" t="str">
        <f>IFERROR(IF(K510&gt;0,F510*ActivityFactor+IF(WeightGoal="Maintain",0,IF(WeightGoal="Decrease",-500,IF(WeightGoal="Increase",500))),""),"")</f>
        <v/>
      </c>
      <c r="H511" s="15" t="str">
        <f>IFERROR(F511*(ActivityFactor),"")</f>
        <v/>
      </c>
      <c r="I511" s="16" t="str">
        <f>IFERROR(IF(WeightGoal="Increase",G511-H511,H511-G511),"")</f>
        <v/>
      </c>
      <c r="J511" s="16" t="str">
        <f t="shared" si="39"/>
        <v/>
      </c>
      <c r="K511" s="17" t="str">
        <f>IFERROR(IF(Standard,J511/CalsPerPound,J511/CalsPerPound/2.2),"")</f>
        <v/>
      </c>
      <c r="L511" s="18" t="str">
        <f>IFERROR(WeightToLoseGain-K511,"")</f>
        <v/>
      </c>
      <c r="M511" s="19" t="str">
        <f>IFERROR(IF(B510&lt;&gt;"",L511/(WeightToLoseGain),""),"")</f>
        <v/>
      </c>
    </row>
    <row r="512" spans="2:13" ht="30" customHeight="1">
      <c r="B512" s="12" t="str">
        <f t="shared" si="35"/>
        <v/>
      </c>
      <c r="C512" s="13" t="str">
        <f t="shared" si="38"/>
        <v/>
      </c>
      <c r="D512" s="13" t="str">
        <f t="shared" si="36"/>
        <v/>
      </c>
      <c r="E512" s="14" t="str">
        <f t="shared" si="37"/>
        <v/>
      </c>
      <c r="F512" s="15" t="str">
        <f>IFERROR(RunningBMR,"")</f>
        <v/>
      </c>
      <c r="G512" s="15" t="str">
        <f>IFERROR(IF(K511&gt;0,F511*ActivityFactor+IF(WeightGoal="Maintain",0,IF(WeightGoal="Decrease",-500,IF(WeightGoal="Increase",500))),""),"")</f>
        <v/>
      </c>
      <c r="H512" s="15" t="str">
        <f>IFERROR(F512*(ActivityFactor),"")</f>
        <v/>
      </c>
      <c r="I512" s="16" t="str">
        <f>IFERROR(IF(WeightGoal="Increase",G512-H512,H512-G512),"")</f>
        <v/>
      </c>
      <c r="J512" s="16" t="str">
        <f t="shared" si="39"/>
        <v/>
      </c>
      <c r="K512" s="17" t="str">
        <f>IFERROR(IF(Standard,J512/CalsPerPound,J512/CalsPerPound/2.2),"")</f>
        <v/>
      </c>
      <c r="L512" s="18" t="str">
        <f>IFERROR(WeightToLoseGain-K512,"")</f>
        <v/>
      </c>
      <c r="M512" s="19" t="str">
        <f>IFERROR(IF(B511&lt;&gt;"",L512/(WeightToLoseGain),""),"")</f>
        <v/>
      </c>
    </row>
    <row r="513" spans="2:13" ht="30" customHeight="1">
      <c r="B513" s="12" t="str">
        <f t="shared" si="35"/>
        <v/>
      </c>
      <c r="C513" s="13" t="str">
        <f t="shared" si="38"/>
        <v/>
      </c>
      <c r="D513" s="13" t="str">
        <f t="shared" si="36"/>
        <v/>
      </c>
      <c r="E513" s="14" t="str">
        <f t="shared" si="37"/>
        <v/>
      </c>
      <c r="F513" s="15" t="str">
        <f>IFERROR(RunningBMR,"")</f>
        <v/>
      </c>
      <c r="G513" s="15" t="str">
        <f>IFERROR(IF(K512&gt;0,F512*ActivityFactor+IF(WeightGoal="Maintain",0,IF(WeightGoal="Decrease",-500,IF(WeightGoal="Increase",500))),""),"")</f>
        <v/>
      </c>
      <c r="H513" s="15" t="str">
        <f>IFERROR(F513*(ActivityFactor),"")</f>
        <v/>
      </c>
      <c r="I513" s="16" t="str">
        <f>IFERROR(IF(WeightGoal="Increase",G513-H513,H513-G513),"")</f>
        <v/>
      </c>
      <c r="J513" s="16" t="str">
        <f t="shared" si="39"/>
        <v/>
      </c>
      <c r="K513" s="17" t="str">
        <f>IFERROR(IF(Standard,J513/CalsPerPound,J513/CalsPerPound/2.2),"")</f>
        <v/>
      </c>
      <c r="L513" s="18" t="str">
        <f>IFERROR(WeightToLoseGain-K513,"")</f>
        <v/>
      </c>
      <c r="M513" s="19" t="str">
        <f>IFERROR(IF(B512&lt;&gt;"",L513/(WeightToLoseGain),""),"")</f>
        <v/>
      </c>
    </row>
    <row r="514" spans="2:13" ht="30" customHeight="1">
      <c r="B514" s="12" t="str">
        <f t="shared" si="35"/>
        <v/>
      </c>
      <c r="C514" s="13" t="str">
        <f t="shared" si="38"/>
        <v/>
      </c>
      <c r="D514" s="13" t="str">
        <f t="shared" si="36"/>
        <v/>
      </c>
      <c r="E514" s="14" t="str">
        <f t="shared" si="37"/>
        <v/>
      </c>
      <c r="F514" s="15" t="str">
        <f>IFERROR(RunningBMR,"")</f>
        <v/>
      </c>
      <c r="G514" s="15" t="str">
        <f>IFERROR(IF(K513&gt;0,F513*ActivityFactor+IF(WeightGoal="Maintain",0,IF(WeightGoal="Decrease",-500,IF(WeightGoal="Increase",500))),""),"")</f>
        <v/>
      </c>
      <c r="H514" s="15" t="str">
        <f>IFERROR(F514*(ActivityFactor),"")</f>
        <v/>
      </c>
      <c r="I514" s="16" t="str">
        <f>IFERROR(IF(WeightGoal="Increase",G514-H514,H514-G514),"")</f>
        <v/>
      </c>
      <c r="J514" s="16" t="str">
        <f t="shared" si="39"/>
        <v/>
      </c>
      <c r="K514" s="17" t="str">
        <f>IFERROR(IF(Standard,J514/CalsPerPound,J514/CalsPerPound/2.2),"")</f>
        <v/>
      </c>
      <c r="L514" s="18" t="str">
        <f>IFERROR(WeightToLoseGain-K514,"")</f>
        <v/>
      </c>
      <c r="M514" s="19" t="str">
        <f>IFERROR(IF(B513&lt;&gt;"",L514/(WeightToLoseGain),""),"")</f>
        <v/>
      </c>
    </row>
    <row r="515" spans="2:13" ht="30" customHeight="1">
      <c r="B515" s="12" t="str">
        <f t="shared" si="35"/>
        <v/>
      </c>
      <c r="C515" s="13" t="str">
        <f t="shared" si="38"/>
        <v/>
      </c>
      <c r="D515" s="13" t="str">
        <f t="shared" si="36"/>
        <v/>
      </c>
      <c r="E515" s="14" t="str">
        <f t="shared" si="37"/>
        <v/>
      </c>
      <c r="F515" s="15" t="str">
        <f>IFERROR(RunningBMR,"")</f>
        <v/>
      </c>
      <c r="G515" s="15" t="str">
        <f>IFERROR(IF(K514&gt;0,F514*ActivityFactor+IF(WeightGoal="Maintain",0,IF(WeightGoal="Decrease",-500,IF(WeightGoal="Increase",500))),""),"")</f>
        <v/>
      </c>
      <c r="H515" s="15" t="str">
        <f>IFERROR(F515*(ActivityFactor),"")</f>
        <v/>
      </c>
      <c r="I515" s="16" t="str">
        <f>IFERROR(IF(WeightGoal="Increase",G515-H515,H515-G515),"")</f>
        <v/>
      </c>
      <c r="J515" s="16" t="str">
        <f t="shared" si="39"/>
        <v/>
      </c>
      <c r="K515" s="17" t="str">
        <f>IFERROR(IF(Standard,J515/CalsPerPound,J515/CalsPerPound/2.2),"")</f>
        <v/>
      </c>
      <c r="L515" s="18" t="str">
        <f>IFERROR(WeightToLoseGain-K515,"")</f>
        <v/>
      </c>
      <c r="M515" s="19" t="str">
        <f>IFERROR(IF(B514&lt;&gt;"",L515/(WeightToLoseGain),""),"")</f>
        <v/>
      </c>
    </row>
    <row r="516" spans="2:13" ht="30" customHeight="1">
      <c r="B516" s="12" t="str">
        <f t="shared" si="35"/>
        <v/>
      </c>
      <c r="C516" s="13" t="str">
        <f t="shared" si="38"/>
        <v/>
      </c>
      <c r="D516" s="13" t="str">
        <f t="shared" si="36"/>
        <v/>
      </c>
      <c r="E516" s="14" t="str">
        <f t="shared" si="37"/>
        <v/>
      </c>
      <c r="F516" s="15" t="str">
        <f>IFERROR(RunningBMR,"")</f>
        <v/>
      </c>
      <c r="G516" s="15" t="str">
        <f>IFERROR(IF(K515&gt;0,F515*ActivityFactor+IF(WeightGoal="Maintain",0,IF(WeightGoal="Decrease",-500,IF(WeightGoal="Increase",500))),""),"")</f>
        <v/>
      </c>
      <c r="H516" s="15" t="str">
        <f>IFERROR(F516*(ActivityFactor),"")</f>
        <v/>
      </c>
      <c r="I516" s="16" t="str">
        <f>IFERROR(IF(WeightGoal="Increase",G516-H516,H516-G516),"")</f>
        <v/>
      </c>
      <c r="J516" s="16" t="str">
        <f t="shared" si="39"/>
        <v/>
      </c>
      <c r="K516" s="17" t="str">
        <f>IFERROR(IF(Standard,J516/CalsPerPound,J516/CalsPerPound/2.2),"")</f>
        <v/>
      </c>
      <c r="L516" s="18" t="str">
        <f>IFERROR(WeightToLoseGain-K516,"")</f>
        <v/>
      </c>
      <c r="M516" s="19" t="str">
        <f>IFERROR(IF(B515&lt;&gt;"",L516/(WeightToLoseGain),""),"")</f>
        <v/>
      </c>
    </row>
    <row r="517" spans="2:13" ht="30" customHeight="1">
      <c r="B517" s="12" t="str">
        <f t="shared" si="35"/>
        <v/>
      </c>
      <c r="C517" s="13" t="str">
        <f t="shared" si="38"/>
        <v/>
      </c>
      <c r="D517" s="13" t="str">
        <f t="shared" si="36"/>
        <v/>
      </c>
      <c r="E517" s="14" t="str">
        <f t="shared" si="37"/>
        <v/>
      </c>
      <c r="F517" s="15" t="str">
        <f>IFERROR(RunningBMR,"")</f>
        <v/>
      </c>
      <c r="G517" s="15" t="str">
        <f>IFERROR(IF(K516&gt;0,F516*ActivityFactor+IF(WeightGoal="Maintain",0,IF(WeightGoal="Decrease",-500,IF(WeightGoal="Increase",500))),""),"")</f>
        <v/>
      </c>
      <c r="H517" s="15" t="str">
        <f>IFERROR(F517*(ActivityFactor),"")</f>
        <v/>
      </c>
      <c r="I517" s="16" t="str">
        <f>IFERROR(IF(WeightGoal="Increase",G517-H517,H517-G517),"")</f>
        <v/>
      </c>
      <c r="J517" s="16" t="str">
        <f t="shared" si="39"/>
        <v/>
      </c>
      <c r="K517" s="17" t="str">
        <f>IFERROR(IF(Standard,J517/CalsPerPound,J517/CalsPerPound/2.2),"")</f>
        <v/>
      </c>
      <c r="L517" s="18" t="str">
        <f>IFERROR(WeightToLoseGain-K517,"")</f>
        <v/>
      </c>
      <c r="M517" s="19" t="str">
        <f>IFERROR(IF(B516&lt;&gt;"",L517/(WeightToLoseGain),""),"")</f>
        <v/>
      </c>
    </row>
    <row r="518" spans="2:13" ht="30" customHeight="1">
      <c r="B518" s="12" t="str">
        <f t="shared" si="35"/>
        <v/>
      </c>
      <c r="C518" s="13" t="str">
        <f t="shared" si="38"/>
        <v/>
      </c>
      <c r="D518" s="13" t="str">
        <f t="shared" si="36"/>
        <v/>
      </c>
      <c r="E518" s="14" t="str">
        <f t="shared" si="37"/>
        <v/>
      </c>
      <c r="F518" s="15" t="str">
        <f>IFERROR(RunningBMR,"")</f>
        <v/>
      </c>
      <c r="G518" s="15" t="str">
        <f>IFERROR(IF(K517&gt;0,F517*ActivityFactor+IF(WeightGoal="Maintain",0,IF(WeightGoal="Decrease",-500,IF(WeightGoal="Increase",500))),""),"")</f>
        <v/>
      </c>
      <c r="H518" s="15" t="str">
        <f>IFERROR(F518*(ActivityFactor),"")</f>
        <v/>
      </c>
      <c r="I518" s="16" t="str">
        <f>IFERROR(IF(WeightGoal="Increase",G518-H518,H518-G518),"")</f>
        <v/>
      </c>
      <c r="J518" s="16" t="str">
        <f t="shared" si="39"/>
        <v/>
      </c>
      <c r="K518" s="17" t="str">
        <f>IFERROR(IF(Standard,J518/CalsPerPound,J518/CalsPerPound/2.2),"")</f>
        <v/>
      </c>
      <c r="L518" s="18" t="str">
        <f>IFERROR(WeightToLoseGain-K518,"")</f>
        <v/>
      </c>
      <c r="M518" s="19" t="str">
        <f>IFERROR(IF(B517&lt;&gt;"",L518/(WeightToLoseGain),""),"")</f>
        <v/>
      </c>
    </row>
    <row r="519" spans="2:13" ht="30" customHeight="1">
      <c r="B519" s="12" t="str">
        <f t="shared" si="35"/>
        <v/>
      </c>
      <c r="C519" s="13" t="str">
        <f t="shared" si="38"/>
        <v/>
      </c>
      <c r="D519" s="13" t="str">
        <f t="shared" si="36"/>
        <v/>
      </c>
      <c r="E519" s="14" t="str">
        <f t="shared" si="37"/>
        <v/>
      </c>
      <c r="F519" s="15" t="str">
        <f>IFERROR(RunningBMR,"")</f>
        <v/>
      </c>
      <c r="G519" s="15" t="str">
        <f>IFERROR(IF(K518&gt;0,F518*ActivityFactor+IF(WeightGoal="Maintain",0,IF(WeightGoal="Decrease",-500,IF(WeightGoal="Increase",500))),""),"")</f>
        <v/>
      </c>
      <c r="H519" s="15" t="str">
        <f>IFERROR(F519*(ActivityFactor),"")</f>
        <v/>
      </c>
      <c r="I519" s="16" t="str">
        <f>IFERROR(IF(WeightGoal="Increase",G519-H519,H519-G519),"")</f>
        <v/>
      </c>
      <c r="J519" s="16" t="str">
        <f t="shared" si="39"/>
        <v/>
      </c>
      <c r="K519" s="17" t="str">
        <f>IFERROR(IF(Standard,J519/CalsPerPound,J519/CalsPerPound/2.2),"")</f>
        <v/>
      </c>
      <c r="L519" s="18" t="str">
        <f>IFERROR(WeightToLoseGain-K519,"")</f>
        <v/>
      </c>
      <c r="M519" s="19" t="str">
        <f>IFERROR(IF(B518&lt;&gt;"",L519/(WeightToLoseGain),""),"")</f>
        <v/>
      </c>
    </row>
    <row r="520" spans="2:13" ht="30" customHeight="1">
      <c r="B520" s="12" t="str">
        <f t="shared" si="35"/>
        <v/>
      </c>
      <c r="C520" s="13" t="str">
        <f t="shared" si="38"/>
        <v/>
      </c>
      <c r="D520" s="13" t="str">
        <f t="shared" si="36"/>
        <v/>
      </c>
      <c r="E520" s="14" t="str">
        <f t="shared" si="37"/>
        <v/>
      </c>
      <c r="F520" s="15" t="str">
        <f>IFERROR(RunningBMR,"")</f>
        <v/>
      </c>
      <c r="G520" s="15" t="str">
        <f>IFERROR(IF(K519&gt;0,F519*ActivityFactor+IF(WeightGoal="Maintain",0,IF(WeightGoal="Decrease",-500,IF(WeightGoal="Increase",500))),""),"")</f>
        <v/>
      </c>
      <c r="H520" s="15" t="str">
        <f>IFERROR(F520*(ActivityFactor),"")</f>
        <v/>
      </c>
      <c r="I520" s="16" t="str">
        <f>IFERROR(IF(WeightGoal="Increase",G520-H520,H520-G520),"")</f>
        <v/>
      </c>
      <c r="J520" s="16" t="str">
        <f t="shared" si="39"/>
        <v/>
      </c>
      <c r="K520" s="17" t="str">
        <f>IFERROR(IF(Standard,J520/CalsPerPound,J520/CalsPerPound/2.2),"")</f>
        <v/>
      </c>
      <c r="L520" s="18" t="str">
        <f>IFERROR(WeightToLoseGain-K520,"")</f>
        <v/>
      </c>
      <c r="M520" s="19" t="str">
        <f>IFERROR(IF(B519&lt;&gt;"",L520/(WeightToLoseGain),""),"")</f>
        <v/>
      </c>
    </row>
    <row r="521" spans="2:13" ht="30" customHeight="1">
      <c r="B521" s="12" t="str">
        <f t="shared" si="35"/>
        <v/>
      </c>
      <c r="C521" s="13" t="str">
        <f t="shared" si="38"/>
        <v/>
      </c>
      <c r="D521" s="13" t="str">
        <f t="shared" si="36"/>
        <v/>
      </c>
      <c r="E521" s="14" t="str">
        <f t="shared" si="37"/>
        <v/>
      </c>
      <c r="F521" s="15" t="str">
        <f>IFERROR(RunningBMR,"")</f>
        <v/>
      </c>
      <c r="G521" s="15" t="str">
        <f>IFERROR(IF(K520&gt;0,F520*ActivityFactor+IF(WeightGoal="Maintain",0,IF(WeightGoal="Decrease",-500,IF(WeightGoal="Increase",500))),""),"")</f>
        <v/>
      </c>
      <c r="H521" s="15" t="str">
        <f>IFERROR(F521*(ActivityFactor),"")</f>
        <v/>
      </c>
      <c r="I521" s="16" t="str">
        <f>IFERROR(IF(WeightGoal="Increase",G521-H521,H521-G521),"")</f>
        <v/>
      </c>
      <c r="J521" s="16" t="str">
        <f t="shared" si="39"/>
        <v/>
      </c>
      <c r="K521" s="17" t="str">
        <f>IFERROR(IF(Standard,J521/CalsPerPound,J521/CalsPerPound/2.2),"")</f>
        <v/>
      </c>
      <c r="L521" s="18" t="str">
        <f>IFERROR(WeightToLoseGain-K521,"")</f>
        <v/>
      </c>
      <c r="M521" s="19" t="str">
        <f>IFERROR(IF(B520&lt;&gt;"",L521/(WeightToLoseGain),""),"")</f>
        <v/>
      </c>
    </row>
    <row r="522" spans="2:13" ht="30" customHeight="1">
      <c r="B522" s="12" t="str">
        <f t="shared" si="35"/>
        <v/>
      </c>
      <c r="C522" s="13" t="str">
        <f t="shared" si="38"/>
        <v/>
      </c>
      <c r="D522" s="13" t="str">
        <f t="shared" si="36"/>
        <v/>
      </c>
      <c r="E522" s="14" t="str">
        <f t="shared" si="37"/>
        <v/>
      </c>
      <c r="F522" s="15" t="str">
        <f>IFERROR(RunningBMR,"")</f>
        <v/>
      </c>
      <c r="G522" s="15" t="str">
        <f>IFERROR(IF(K521&gt;0,F521*ActivityFactor+IF(WeightGoal="Maintain",0,IF(WeightGoal="Decrease",-500,IF(WeightGoal="Increase",500))),""),"")</f>
        <v/>
      </c>
      <c r="H522" s="15" t="str">
        <f>IFERROR(F522*(ActivityFactor),"")</f>
        <v/>
      </c>
      <c r="I522" s="16" t="str">
        <f>IFERROR(IF(WeightGoal="Increase",G522-H522,H522-G522),"")</f>
        <v/>
      </c>
      <c r="J522" s="16" t="str">
        <f t="shared" si="39"/>
        <v/>
      </c>
      <c r="K522" s="17" t="str">
        <f>IFERROR(IF(Standard,J522/CalsPerPound,J522/CalsPerPound/2.2),"")</f>
        <v/>
      </c>
      <c r="L522" s="18" t="str">
        <f>IFERROR(WeightToLoseGain-K522,"")</f>
        <v/>
      </c>
      <c r="M522" s="19" t="str">
        <f>IFERROR(IF(B521&lt;&gt;"",L522/(WeightToLoseGain),""),"")</f>
        <v/>
      </c>
    </row>
    <row r="523" spans="2:13" ht="30" customHeight="1">
      <c r="B523" s="12" t="str">
        <f t="shared" si="35"/>
        <v/>
      </c>
      <c r="C523" s="13" t="str">
        <f t="shared" si="38"/>
        <v/>
      </c>
      <c r="D523" s="13" t="str">
        <f t="shared" si="36"/>
        <v/>
      </c>
      <c r="E523" s="14" t="str">
        <f t="shared" si="37"/>
        <v/>
      </c>
      <c r="F523" s="15" t="str">
        <f>IFERROR(RunningBMR,"")</f>
        <v/>
      </c>
      <c r="G523" s="15" t="str">
        <f>IFERROR(IF(K522&gt;0,F522*ActivityFactor+IF(WeightGoal="Maintain",0,IF(WeightGoal="Decrease",-500,IF(WeightGoal="Increase",500))),""),"")</f>
        <v/>
      </c>
      <c r="H523" s="15" t="str">
        <f>IFERROR(F523*(ActivityFactor),"")</f>
        <v/>
      </c>
      <c r="I523" s="16" t="str">
        <f>IFERROR(IF(WeightGoal="Increase",G523-H523,H523-G523),"")</f>
        <v/>
      </c>
      <c r="J523" s="16" t="str">
        <f t="shared" si="39"/>
        <v/>
      </c>
      <c r="K523" s="17" t="str">
        <f>IFERROR(IF(Standard,J523/CalsPerPound,J523/CalsPerPound/2.2),"")</f>
        <v/>
      </c>
      <c r="L523" s="18" t="str">
        <f>IFERROR(WeightToLoseGain-K523,"")</f>
        <v/>
      </c>
      <c r="M523" s="19" t="str">
        <f>IFERROR(IF(B522&lt;&gt;"",L523/(WeightToLoseGain),""),"")</f>
        <v/>
      </c>
    </row>
    <row r="524" spans="2:13" ht="30" customHeight="1">
      <c r="B524" s="12" t="str">
        <f t="shared" si="35"/>
        <v/>
      </c>
      <c r="C524" s="13" t="str">
        <f t="shared" si="38"/>
        <v/>
      </c>
      <c r="D524" s="13" t="str">
        <f t="shared" si="36"/>
        <v/>
      </c>
      <c r="E524" s="14" t="str">
        <f t="shared" si="37"/>
        <v/>
      </c>
      <c r="F524" s="15" t="str">
        <f>IFERROR(RunningBMR,"")</f>
        <v/>
      </c>
      <c r="G524" s="15" t="str">
        <f>IFERROR(IF(K523&gt;0,F523*ActivityFactor+IF(WeightGoal="Maintain",0,IF(WeightGoal="Decrease",-500,IF(WeightGoal="Increase",500))),""),"")</f>
        <v/>
      </c>
      <c r="H524" s="15" t="str">
        <f>IFERROR(F524*(ActivityFactor),"")</f>
        <v/>
      </c>
      <c r="I524" s="16" t="str">
        <f>IFERROR(IF(WeightGoal="Increase",G524-H524,H524-G524),"")</f>
        <v/>
      </c>
      <c r="J524" s="16" t="str">
        <f t="shared" si="39"/>
        <v/>
      </c>
      <c r="K524" s="17" t="str">
        <f>IFERROR(IF(Standard,J524/CalsPerPound,J524/CalsPerPound/2.2),"")</f>
        <v/>
      </c>
      <c r="L524" s="18" t="str">
        <f>IFERROR(WeightToLoseGain-K524,"")</f>
        <v/>
      </c>
      <c r="M524" s="19" t="str">
        <f>IFERROR(IF(B523&lt;&gt;"",L524/(WeightToLoseGain),""),"")</f>
        <v/>
      </c>
    </row>
    <row r="525" spans="2:13" ht="30" customHeight="1">
      <c r="B525" s="12" t="str">
        <f t="shared" si="35"/>
        <v/>
      </c>
      <c r="C525" s="13" t="str">
        <f t="shared" si="38"/>
        <v/>
      </c>
      <c r="D525" s="13" t="str">
        <f t="shared" si="36"/>
        <v/>
      </c>
      <c r="E525" s="14" t="str">
        <f t="shared" si="37"/>
        <v/>
      </c>
      <c r="F525" s="15" t="str">
        <f>IFERROR(RunningBMR,"")</f>
        <v/>
      </c>
      <c r="G525" s="15" t="str">
        <f>IFERROR(IF(K524&gt;0,F524*ActivityFactor+IF(WeightGoal="Maintain",0,IF(WeightGoal="Decrease",-500,IF(WeightGoal="Increase",500))),""),"")</f>
        <v/>
      </c>
      <c r="H525" s="15" t="str">
        <f>IFERROR(F525*(ActivityFactor),"")</f>
        <v/>
      </c>
      <c r="I525" s="16" t="str">
        <f>IFERROR(IF(WeightGoal="Increase",G525-H525,H525-G525),"")</f>
        <v/>
      </c>
      <c r="J525" s="16" t="str">
        <f t="shared" si="39"/>
        <v/>
      </c>
      <c r="K525" s="17" t="str">
        <f>IFERROR(IF(Standard,J525/CalsPerPound,J525/CalsPerPound/2.2),"")</f>
        <v/>
      </c>
      <c r="L525" s="18" t="str">
        <f>IFERROR(WeightToLoseGain-K525,"")</f>
        <v/>
      </c>
      <c r="M525" s="19" t="str">
        <f>IFERROR(IF(B524&lt;&gt;"",L525/(WeightToLoseGain),""),"")</f>
        <v/>
      </c>
    </row>
    <row r="526" spans="2:13" ht="30" customHeight="1">
      <c r="B526" s="12" t="str">
        <f t="shared" si="35"/>
        <v/>
      </c>
      <c r="C526" s="13" t="str">
        <f t="shared" si="38"/>
        <v/>
      </c>
      <c r="D526" s="13" t="str">
        <f t="shared" si="36"/>
        <v/>
      </c>
      <c r="E526" s="14" t="str">
        <f t="shared" si="37"/>
        <v/>
      </c>
      <c r="F526" s="15" t="str">
        <f>IFERROR(RunningBMR,"")</f>
        <v/>
      </c>
      <c r="G526" s="15" t="str">
        <f>IFERROR(IF(K525&gt;0,F525*ActivityFactor+IF(WeightGoal="Maintain",0,IF(WeightGoal="Decrease",-500,IF(WeightGoal="Increase",500))),""),"")</f>
        <v/>
      </c>
      <c r="H526" s="15" t="str">
        <f>IFERROR(F526*(ActivityFactor),"")</f>
        <v/>
      </c>
      <c r="I526" s="16" t="str">
        <f>IFERROR(IF(WeightGoal="Increase",G526-H526,H526-G526),"")</f>
        <v/>
      </c>
      <c r="J526" s="16" t="str">
        <f t="shared" si="39"/>
        <v/>
      </c>
      <c r="K526" s="17" t="str">
        <f>IFERROR(IF(Standard,J526/CalsPerPound,J526/CalsPerPound/2.2),"")</f>
        <v/>
      </c>
      <c r="L526" s="18" t="str">
        <f>IFERROR(WeightToLoseGain-K526,"")</f>
        <v/>
      </c>
      <c r="M526" s="19" t="str">
        <f>IFERROR(IF(B525&lt;&gt;"",L526/(WeightToLoseGain),""),"")</f>
        <v/>
      </c>
    </row>
    <row r="527" spans="2:13" ht="30" customHeight="1">
      <c r="B527" s="12" t="str">
        <f t="shared" si="35"/>
        <v/>
      </c>
      <c r="C527" s="13" t="str">
        <f t="shared" si="38"/>
        <v/>
      </c>
      <c r="D527" s="13" t="str">
        <f t="shared" si="36"/>
        <v/>
      </c>
      <c r="E527" s="14" t="str">
        <f t="shared" si="37"/>
        <v/>
      </c>
      <c r="F527" s="15" t="str">
        <f>IFERROR(RunningBMR,"")</f>
        <v/>
      </c>
      <c r="G527" s="15" t="str">
        <f>IFERROR(IF(K526&gt;0,F526*ActivityFactor+IF(WeightGoal="Maintain",0,IF(WeightGoal="Decrease",-500,IF(WeightGoal="Increase",500))),""),"")</f>
        <v/>
      </c>
      <c r="H527" s="15" t="str">
        <f>IFERROR(F527*(ActivityFactor),"")</f>
        <v/>
      </c>
      <c r="I527" s="16" t="str">
        <f>IFERROR(IF(WeightGoal="Increase",G527-H527,H527-G527),"")</f>
        <v/>
      </c>
      <c r="J527" s="16" t="str">
        <f t="shared" si="39"/>
        <v/>
      </c>
      <c r="K527" s="17" t="str">
        <f>IFERROR(IF(Standard,J527/CalsPerPound,J527/CalsPerPound/2.2),"")</f>
        <v/>
      </c>
      <c r="L527" s="18" t="str">
        <f>IFERROR(WeightToLoseGain-K527,"")</f>
        <v/>
      </c>
      <c r="M527" s="19" t="str">
        <f>IFERROR(IF(B526&lt;&gt;"",L527/(WeightToLoseGain),""),"")</f>
        <v/>
      </c>
    </row>
    <row r="528" spans="2:13" ht="30" customHeight="1">
      <c r="B528" s="12" t="str">
        <f t="shared" si="35"/>
        <v/>
      </c>
      <c r="C528" s="13" t="str">
        <f t="shared" si="38"/>
        <v/>
      </c>
      <c r="D528" s="13" t="str">
        <f t="shared" si="36"/>
        <v/>
      </c>
      <c r="E528" s="14" t="str">
        <f t="shared" si="37"/>
        <v/>
      </c>
      <c r="F528" s="15" t="str">
        <f>IFERROR(RunningBMR,"")</f>
        <v/>
      </c>
      <c r="G528" s="15" t="str">
        <f>IFERROR(IF(K527&gt;0,F527*ActivityFactor+IF(WeightGoal="Maintain",0,IF(WeightGoal="Decrease",-500,IF(WeightGoal="Increase",500))),""),"")</f>
        <v/>
      </c>
      <c r="H528" s="15" t="str">
        <f>IFERROR(F528*(ActivityFactor),"")</f>
        <v/>
      </c>
      <c r="I528" s="16" t="str">
        <f>IFERROR(IF(WeightGoal="Increase",G528-H528,H528-G528),"")</f>
        <v/>
      </c>
      <c r="J528" s="16" t="str">
        <f t="shared" si="39"/>
        <v/>
      </c>
      <c r="K528" s="17" t="str">
        <f>IFERROR(IF(Standard,J528/CalsPerPound,J528/CalsPerPound/2.2),"")</f>
        <v/>
      </c>
      <c r="L528" s="18" t="str">
        <f>IFERROR(WeightToLoseGain-K528,"")</f>
        <v/>
      </c>
      <c r="M528" s="19" t="str">
        <f>IFERROR(IF(B527&lt;&gt;"",L528/(WeightToLoseGain),""),"")</f>
        <v/>
      </c>
    </row>
    <row r="529" spans="2:13" ht="30" customHeight="1">
      <c r="B529" s="12" t="str">
        <f t="shared" si="35"/>
        <v/>
      </c>
      <c r="C529" s="13" t="str">
        <f t="shared" si="38"/>
        <v/>
      </c>
      <c r="D529" s="13" t="str">
        <f t="shared" si="36"/>
        <v/>
      </c>
      <c r="E529" s="14" t="str">
        <f t="shared" si="37"/>
        <v/>
      </c>
      <c r="F529" s="15" t="str">
        <f>IFERROR(RunningBMR,"")</f>
        <v/>
      </c>
      <c r="G529" s="15" t="str">
        <f>IFERROR(IF(K528&gt;0,F528*ActivityFactor+IF(WeightGoal="Maintain",0,IF(WeightGoal="Decrease",-500,IF(WeightGoal="Increase",500))),""),"")</f>
        <v/>
      </c>
      <c r="H529" s="15" t="str">
        <f>IFERROR(F529*(ActivityFactor),"")</f>
        <v/>
      </c>
      <c r="I529" s="16" t="str">
        <f>IFERROR(IF(WeightGoal="Increase",G529-H529,H529-G529),"")</f>
        <v/>
      </c>
      <c r="J529" s="16" t="str">
        <f t="shared" si="39"/>
        <v/>
      </c>
      <c r="K529" s="17" t="str">
        <f>IFERROR(IF(Standard,J529/CalsPerPound,J529/CalsPerPound/2.2),"")</f>
        <v/>
      </c>
      <c r="L529" s="18" t="str">
        <f>IFERROR(WeightToLoseGain-K529,"")</f>
        <v/>
      </c>
      <c r="M529" s="19" t="str">
        <f>IFERROR(IF(B528&lt;&gt;"",L529/(WeightToLoseGain),""),"")</f>
        <v/>
      </c>
    </row>
    <row r="530" spans="2:13" ht="30" customHeight="1">
      <c r="B530" s="12" t="str">
        <f t="shared" si="35"/>
        <v/>
      </c>
      <c r="C530" s="13" t="str">
        <f t="shared" si="38"/>
        <v/>
      </c>
      <c r="D530" s="13" t="str">
        <f t="shared" si="36"/>
        <v/>
      </c>
      <c r="E530" s="14" t="str">
        <f t="shared" si="37"/>
        <v/>
      </c>
      <c r="F530" s="15" t="str">
        <f>IFERROR(RunningBMR,"")</f>
        <v/>
      </c>
      <c r="G530" s="15" t="str">
        <f>IFERROR(IF(K529&gt;0,F529*ActivityFactor+IF(WeightGoal="Maintain",0,IF(WeightGoal="Decrease",-500,IF(WeightGoal="Increase",500))),""),"")</f>
        <v/>
      </c>
      <c r="H530" s="15" t="str">
        <f>IFERROR(F530*(ActivityFactor),"")</f>
        <v/>
      </c>
      <c r="I530" s="16" t="str">
        <f>IFERROR(IF(WeightGoal="Increase",G530-H530,H530-G530),"")</f>
        <v/>
      </c>
      <c r="J530" s="16" t="str">
        <f t="shared" si="39"/>
        <v/>
      </c>
      <c r="K530" s="17" t="str">
        <f>IFERROR(IF(Standard,J530/CalsPerPound,J530/CalsPerPound/2.2),"")</f>
        <v/>
      </c>
      <c r="L530" s="18" t="str">
        <f>IFERROR(WeightToLoseGain-K530,"")</f>
        <v/>
      </c>
      <c r="M530" s="19" t="str">
        <f>IFERROR(IF(B529&lt;&gt;"",L530/(WeightToLoseGain),""),"")</f>
        <v/>
      </c>
    </row>
    <row r="531" spans="2:13" ht="30" customHeight="1">
      <c r="B531" s="12" t="str">
        <f t="shared" ref="B531:B594" si="40">IFERROR(IF(K530&gt;0,B530+1,""),"")</f>
        <v/>
      </c>
      <c r="C531" s="13" t="str">
        <f t="shared" si="38"/>
        <v/>
      </c>
      <c r="D531" s="13" t="str">
        <f t="shared" ref="D531:D594" si="41">IFERROR(IF(K530&gt;0,D530+1,""),"")</f>
        <v/>
      </c>
      <c r="E531" s="14" t="str">
        <f t="shared" ref="E531:E594" si="42">IFERROR(IF($D531&lt;&gt;"",E530-(I530/CalsPerPound),""),"")</f>
        <v/>
      </c>
      <c r="F531" s="15" t="str">
        <f>IFERROR(RunningBMR,"")</f>
        <v/>
      </c>
      <c r="G531" s="15" t="str">
        <f>IFERROR(IF(K530&gt;0,F530*ActivityFactor+IF(WeightGoal="Maintain",0,IF(WeightGoal="Decrease",-500,IF(WeightGoal="Increase",500))),""),"")</f>
        <v/>
      </c>
      <c r="H531" s="15" t="str">
        <f>IFERROR(F531*(ActivityFactor),"")</f>
        <v/>
      </c>
      <c r="I531" s="16" t="str">
        <f>IFERROR(IF(WeightGoal="Increase",G531-H531,H531-G531),"")</f>
        <v/>
      </c>
      <c r="J531" s="16" t="str">
        <f t="shared" si="39"/>
        <v/>
      </c>
      <c r="K531" s="17" t="str">
        <f>IFERROR(IF(Standard,J531/CalsPerPound,J531/CalsPerPound/2.2),"")</f>
        <v/>
      </c>
      <c r="L531" s="18" t="str">
        <f>IFERROR(WeightToLoseGain-K531,"")</f>
        <v/>
      </c>
      <c r="M531" s="19" t="str">
        <f>IFERROR(IF(B530&lt;&gt;"",L531/(WeightToLoseGain),""),"")</f>
        <v/>
      </c>
    </row>
    <row r="532" spans="2:13" ht="30" customHeight="1">
      <c r="B532" s="12" t="str">
        <f t="shared" si="40"/>
        <v/>
      </c>
      <c r="C532" s="13" t="str">
        <f t="shared" ref="C532:C595" si="43">IFERROR(IF(D532&lt;&gt;"",IF(MOD(D532,7)=1,(D531/7)+1,""),""),"")</f>
        <v/>
      </c>
      <c r="D532" s="13" t="str">
        <f t="shared" si="41"/>
        <v/>
      </c>
      <c r="E532" s="14" t="str">
        <f t="shared" si="42"/>
        <v/>
      </c>
      <c r="F532" s="15" t="str">
        <f>IFERROR(RunningBMR,"")</f>
        <v/>
      </c>
      <c r="G532" s="15" t="str">
        <f>IFERROR(IF(K531&gt;0,F531*ActivityFactor+IF(WeightGoal="Maintain",0,IF(WeightGoal="Decrease",-500,IF(WeightGoal="Increase",500))),""),"")</f>
        <v/>
      </c>
      <c r="H532" s="15" t="str">
        <f>IFERROR(F532*(ActivityFactor),"")</f>
        <v/>
      </c>
      <c r="I532" s="16" t="str">
        <f>IFERROR(IF(WeightGoal="Increase",G532-H532,H532-G532),"")</f>
        <v/>
      </c>
      <c r="J532" s="16" t="str">
        <f t="shared" ref="J532:J595" si="44">IFERROR(J531-I532,"")</f>
        <v/>
      </c>
      <c r="K532" s="17" t="str">
        <f>IFERROR(IF(Standard,J532/CalsPerPound,J532/CalsPerPound/2.2),"")</f>
        <v/>
      </c>
      <c r="L532" s="18" t="str">
        <f>IFERROR(WeightToLoseGain-K532,"")</f>
        <v/>
      </c>
      <c r="M532" s="19" t="str">
        <f>IFERROR(IF(B531&lt;&gt;"",L532/(WeightToLoseGain),""),"")</f>
        <v/>
      </c>
    </row>
    <row r="533" spans="2:13" ht="30" customHeight="1">
      <c r="B533" s="12" t="str">
        <f t="shared" si="40"/>
        <v/>
      </c>
      <c r="C533" s="13" t="str">
        <f t="shared" si="43"/>
        <v/>
      </c>
      <c r="D533" s="13" t="str">
        <f t="shared" si="41"/>
        <v/>
      </c>
      <c r="E533" s="14" t="str">
        <f t="shared" si="42"/>
        <v/>
      </c>
      <c r="F533" s="15" t="str">
        <f>IFERROR(RunningBMR,"")</f>
        <v/>
      </c>
      <c r="G533" s="15" t="str">
        <f>IFERROR(IF(K532&gt;0,F532*ActivityFactor+IF(WeightGoal="Maintain",0,IF(WeightGoal="Decrease",-500,IF(WeightGoal="Increase",500))),""),"")</f>
        <v/>
      </c>
      <c r="H533" s="15" t="str">
        <f>IFERROR(F533*(ActivityFactor),"")</f>
        <v/>
      </c>
      <c r="I533" s="16" t="str">
        <f>IFERROR(IF(WeightGoal="Increase",G533-H533,H533-G533),"")</f>
        <v/>
      </c>
      <c r="J533" s="16" t="str">
        <f t="shared" si="44"/>
        <v/>
      </c>
      <c r="K533" s="17" t="str">
        <f>IFERROR(IF(Standard,J533/CalsPerPound,J533/CalsPerPound/2.2),"")</f>
        <v/>
      </c>
      <c r="L533" s="18" t="str">
        <f>IFERROR(WeightToLoseGain-K533,"")</f>
        <v/>
      </c>
      <c r="M533" s="19" t="str">
        <f>IFERROR(IF(B532&lt;&gt;"",L533/(WeightToLoseGain),""),"")</f>
        <v/>
      </c>
    </row>
    <row r="534" spans="2:13" ht="30" customHeight="1">
      <c r="B534" s="12" t="str">
        <f t="shared" si="40"/>
        <v/>
      </c>
      <c r="C534" s="13" t="str">
        <f t="shared" si="43"/>
        <v/>
      </c>
      <c r="D534" s="13" t="str">
        <f t="shared" si="41"/>
        <v/>
      </c>
      <c r="E534" s="14" t="str">
        <f t="shared" si="42"/>
        <v/>
      </c>
      <c r="F534" s="15" t="str">
        <f>IFERROR(RunningBMR,"")</f>
        <v/>
      </c>
      <c r="G534" s="15" t="str">
        <f>IFERROR(IF(K533&gt;0,F533*ActivityFactor+IF(WeightGoal="Maintain",0,IF(WeightGoal="Decrease",-500,IF(WeightGoal="Increase",500))),""),"")</f>
        <v/>
      </c>
      <c r="H534" s="15" t="str">
        <f>IFERROR(F534*(ActivityFactor),"")</f>
        <v/>
      </c>
      <c r="I534" s="16" t="str">
        <f>IFERROR(IF(WeightGoal="Increase",G534-H534,H534-G534),"")</f>
        <v/>
      </c>
      <c r="J534" s="16" t="str">
        <f t="shared" si="44"/>
        <v/>
      </c>
      <c r="K534" s="17" t="str">
        <f>IFERROR(IF(Standard,J534/CalsPerPound,J534/CalsPerPound/2.2),"")</f>
        <v/>
      </c>
      <c r="L534" s="18" t="str">
        <f>IFERROR(WeightToLoseGain-K534,"")</f>
        <v/>
      </c>
      <c r="M534" s="19" t="str">
        <f>IFERROR(IF(B533&lt;&gt;"",L534/(WeightToLoseGain),""),"")</f>
        <v/>
      </c>
    </row>
    <row r="535" spans="2:13" ht="30" customHeight="1">
      <c r="B535" s="12" t="str">
        <f t="shared" si="40"/>
        <v/>
      </c>
      <c r="C535" s="13" t="str">
        <f t="shared" si="43"/>
        <v/>
      </c>
      <c r="D535" s="13" t="str">
        <f t="shared" si="41"/>
        <v/>
      </c>
      <c r="E535" s="14" t="str">
        <f t="shared" si="42"/>
        <v/>
      </c>
      <c r="F535" s="15" t="str">
        <f>IFERROR(RunningBMR,"")</f>
        <v/>
      </c>
      <c r="G535" s="15" t="str">
        <f>IFERROR(IF(K534&gt;0,F534*ActivityFactor+IF(WeightGoal="Maintain",0,IF(WeightGoal="Decrease",-500,IF(WeightGoal="Increase",500))),""),"")</f>
        <v/>
      </c>
      <c r="H535" s="15" t="str">
        <f>IFERROR(F535*(ActivityFactor),"")</f>
        <v/>
      </c>
      <c r="I535" s="16" t="str">
        <f>IFERROR(IF(WeightGoal="Increase",G535-H535,H535-G535),"")</f>
        <v/>
      </c>
      <c r="J535" s="16" t="str">
        <f t="shared" si="44"/>
        <v/>
      </c>
      <c r="K535" s="17" t="str">
        <f>IFERROR(IF(Standard,J535/CalsPerPound,J535/CalsPerPound/2.2),"")</f>
        <v/>
      </c>
      <c r="L535" s="18" t="str">
        <f>IFERROR(WeightToLoseGain-K535,"")</f>
        <v/>
      </c>
      <c r="M535" s="19" t="str">
        <f>IFERROR(IF(B534&lt;&gt;"",L535/(WeightToLoseGain),""),"")</f>
        <v/>
      </c>
    </row>
    <row r="536" spans="2:13" ht="30" customHeight="1">
      <c r="B536" s="12" t="str">
        <f t="shared" si="40"/>
        <v/>
      </c>
      <c r="C536" s="13" t="str">
        <f t="shared" si="43"/>
        <v/>
      </c>
      <c r="D536" s="13" t="str">
        <f t="shared" si="41"/>
        <v/>
      </c>
      <c r="E536" s="14" t="str">
        <f t="shared" si="42"/>
        <v/>
      </c>
      <c r="F536" s="15" t="str">
        <f>IFERROR(RunningBMR,"")</f>
        <v/>
      </c>
      <c r="G536" s="15" t="str">
        <f>IFERROR(IF(K535&gt;0,F535*ActivityFactor+IF(WeightGoal="Maintain",0,IF(WeightGoal="Decrease",-500,IF(WeightGoal="Increase",500))),""),"")</f>
        <v/>
      </c>
      <c r="H536" s="15" t="str">
        <f>IFERROR(F536*(ActivityFactor),"")</f>
        <v/>
      </c>
      <c r="I536" s="16" t="str">
        <f>IFERROR(IF(WeightGoal="Increase",G536-H536,H536-G536),"")</f>
        <v/>
      </c>
      <c r="J536" s="16" t="str">
        <f t="shared" si="44"/>
        <v/>
      </c>
      <c r="K536" s="17" t="str">
        <f>IFERROR(IF(Standard,J536/CalsPerPound,J536/CalsPerPound/2.2),"")</f>
        <v/>
      </c>
      <c r="L536" s="18" t="str">
        <f>IFERROR(WeightToLoseGain-K536,"")</f>
        <v/>
      </c>
      <c r="M536" s="19" t="str">
        <f>IFERROR(IF(B535&lt;&gt;"",L536/(WeightToLoseGain),""),"")</f>
        <v/>
      </c>
    </row>
    <row r="537" spans="2:13" ht="30" customHeight="1">
      <c r="B537" s="12" t="str">
        <f t="shared" si="40"/>
        <v/>
      </c>
      <c r="C537" s="13" t="str">
        <f t="shared" si="43"/>
        <v/>
      </c>
      <c r="D537" s="13" t="str">
        <f t="shared" si="41"/>
        <v/>
      </c>
      <c r="E537" s="14" t="str">
        <f t="shared" si="42"/>
        <v/>
      </c>
      <c r="F537" s="15" t="str">
        <f>IFERROR(RunningBMR,"")</f>
        <v/>
      </c>
      <c r="G537" s="15" t="str">
        <f>IFERROR(IF(K536&gt;0,F536*ActivityFactor+IF(WeightGoal="Maintain",0,IF(WeightGoal="Decrease",-500,IF(WeightGoal="Increase",500))),""),"")</f>
        <v/>
      </c>
      <c r="H537" s="15" t="str">
        <f>IFERROR(F537*(ActivityFactor),"")</f>
        <v/>
      </c>
      <c r="I537" s="16" t="str">
        <f>IFERROR(IF(WeightGoal="Increase",G537-H537,H537-G537),"")</f>
        <v/>
      </c>
      <c r="J537" s="16" t="str">
        <f t="shared" si="44"/>
        <v/>
      </c>
      <c r="K537" s="17" t="str">
        <f>IFERROR(IF(Standard,J537/CalsPerPound,J537/CalsPerPound/2.2),"")</f>
        <v/>
      </c>
      <c r="L537" s="18" t="str">
        <f>IFERROR(WeightToLoseGain-K537,"")</f>
        <v/>
      </c>
      <c r="M537" s="19" t="str">
        <f>IFERROR(IF(B536&lt;&gt;"",L537/(WeightToLoseGain),""),"")</f>
        <v/>
      </c>
    </row>
    <row r="538" spans="2:13" ht="30" customHeight="1">
      <c r="B538" s="12" t="str">
        <f t="shared" si="40"/>
        <v/>
      </c>
      <c r="C538" s="13" t="str">
        <f t="shared" si="43"/>
        <v/>
      </c>
      <c r="D538" s="13" t="str">
        <f t="shared" si="41"/>
        <v/>
      </c>
      <c r="E538" s="14" t="str">
        <f t="shared" si="42"/>
        <v/>
      </c>
      <c r="F538" s="15" t="str">
        <f>IFERROR(RunningBMR,"")</f>
        <v/>
      </c>
      <c r="G538" s="15" t="str">
        <f>IFERROR(IF(K537&gt;0,F537*ActivityFactor+IF(WeightGoal="Maintain",0,IF(WeightGoal="Decrease",-500,IF(WeightGoal="Increase",500))),""),"")</f>
        <v/>
      </c>
      <c r="H538" s="15" t="str">
        <f>IFERROR(F538*(ActivityFactor),"")</f>
        <v/>
      </c>
      <c r="I538" s="16" t="str">
        <f>IFERROR(IF(WeightGoal="Increase",G538-H538,H538-G538),"")</f>
        <v/>
      </c>
      <c r="J538" s="16" t="str">
        <f t="shared" si="44"/>
        <v/>
      </c>
      <c r="K538" s="17" t="str">
        <f>IFERROR(IF(Standard,J538/CalsPerPound,J538/CalsPerPound/2.2),"")</f>
        <v/>
      </c>
      <c r="L538" s="18" t="str">
        <f>IFERROR(WeightToLoseGain-K538,"")</f>
        <v/>
      </c>
      <c r="M538" s="19" t="str">
        <f>IFERROR(IF(B537&lt;&gt;"",L538/(WeightToLoseGain),""),"")</f>
        <v/>
      </c>
    </row>
    <row r="539" spans="2:13" ht="30" customHeight="1">
      <c r="B539" s="12" t="str">
        <f t="shared" si="40"/>
        <v/>
      </c>
      <c r="C539" s="13" t="str">
        <f t="shared" si="43"/>
        <v/>
      </c>
      <c r="D539" s="13" t="str">
        <f t="shared" si="41"/>
        <v/>
      </c>
      <c r="E539" s="14" t="str">
        <f t="shared" si="42"/>
        <v/>
      </c>
      <c r="F539" s="15" t="str">
        <f>IFERROR(RunningBMR,"")</f>
        <v/>
      </c>
      <c r="G539" s="15" t="str">
        <f>IFERROR(IF(K538&gt;0,F538*ActivityFactor+IF(WeightGoal="Maintain",0,IF(WeightGoal="Decrease",-500,IF(WeightGoal="Increase",500))),""),"")</f>
        <v/>
      </c>
      <c r="H539" s="15" t="str">
        <f>IFERROR(F539*(ActivityFactor),"")</f>
        <v/>
      </c>
      <c r="I539" s="16" t="str">
        <f>IFERROR(IF(WeightGoal="Increase",G539-H539,H539-G539),"")</f>
        <v/>
      </c>
      <c r="J539" s="16" t="str">
        <f t="shared" si="44"/>
        <v/>
      </c>
      <c r="K539" s="17" t="str">
        <f>IFERROR(IF(Standard,J539/CalsPerPound,J539/CalsPerPound/2.2),"")</f>
        <v/>
      </c>
      <c r="L539" s="18" t="str">
        <f>IFERROR(WeightToLoseGain-K539,"")</f>
        <v/>
      </c>
      <c r="M539" s="19" t="str">
        <f>IFERROR(IF(B538&lt;&gt;"",L539/(WeightToLoseGain),""),"")</f>
        <v/>
      </c>
    </row>
    <row r="540" spans="2:13" ht="30" customHeight="1">
      <c r="B540" s="12" t="str">
        <f t="shared" si="40"/>
        <v/>
      </c>
      <c r="C540" s="13" t="str">
        <f t="shared" si="43"/>
        <v/>
      </c>
      <c r="D540" s="13" t="str">
        <f t="shared" si="41"/>
        <v/>
      </c>
      <c r="E540" s="14" t="str">
        <f t="shared" si="42"/>
        <v/>
      </c>
      <c r="F540" s="15" t="str">
        <f>IFERROR(RunningBMR,"")</f>
        <v/>
      </c>
      <c r="G540" s="15" t="str">
        <f>IFERROR(IF(K539&gt;0,F539*ActivityFactor+IF(WeightGoal="Maintain",0,IF(WeightGoal="Decrease",-500,IF(WeightGoal="Increase",500))),""),"")</f>
        <v/>
      </c>
      <c r="H540" s="15" t="str">
        <f>IFERROR(F540*(ActivityFactor),"")</f>
        <v/>
      </c>
      <c r="I540" s="16" t="str">
        <f>IFERROR(IF(WeightGoal="Increase",G540-H540,H540-G540),"")</f>
        <v/>
      </c>
      <c r="J540" s="16" t="str">
        <f t="shared" si="44"/>
        <v/>
      </c>
      <c r="K540" s="17" t="str">
        <f>IFERROR(IF(Standard,J540/CalsPerPound,J540/CalsPerPound/2.2),"")</f>
        <v/>
      </c>
      <c r="L540" s="18" t="str">
        <f>IFERROR(WeightToLoseGain-K540,"")</f>
        <v/>
      </c>
      <c r="M540" s="19" t="str">
        <f>IFERROR(IF(B539&lt;&gt;"",L540/(WeightToLoseGain),""),"")</f>
        <v/>
      </c>
    </row>
    <row r="541" spans="2:13" ht="30" customHeight="1">
      <c r="B541" s="12" t="str">
        <f t="shared" si="40"/>
        <v/>
      </c>
      <c r="C541" s="13" t="str">
        <f t="shared" si="43"/>
        <v/>
      </c>
      <c r="D541" s="13" t="str">
        <f t="shared" si="41"/>
        <v/>
      </c>
      <c r="E541" s="14" t="str">
        <f t="shared" si="42"/>
        <v/>
      </c>
      <c r="F541" s="15" t="str">
        <f>IFERROR(RunningBMR,"")</f>
        <v/>
      </c>
      <c r="G541" s="15" t="str">
        <f>IFERROR(IF(K540&gt;0,F540*ActivityFactor+IF(WeightGoal="Maintain",0,IF(WeightGoal="Decrease",-500,IF(WeightGoal="Increase",500))),""),"")</f>
        <v/>
      </c>
      <c r="H541" s="15" t="str">
        <f>IFERROR(F541*(ActivityFactor),"")</f>
        <v/>
      </c>
      <c r="I541" s="16" t="str">
        <f>IFERROR(IF(WeightGoal="Increase",G541-H541,H541-G541),"")</f>
        <v/>
      </c>
      <c r="J541" s="16" t="str">
        <f t="shared" si="44"/>
        <v/>
      </c>
      <c r="K541" s="17" t="str">
        <f>IFERROR(IF(Standard,J541/CalsPerPound,J541/CalsPerPound/2.2),"")</f>
        <v/>
      </c>
      <c r="L541" s="18" t="str">
        <f>IFERROR(WeightToLoseGain-K541,"")</f>
        <v/>
      </c>
      <c r="M541" s="19" t="str">
        <f>IFERROR(IF(B540&lt;&gt;"",L541/(WeightToLoseGain),""),"")</f>
        <v/>
      </c>
    </row>
    <row r="542" spans="2:13" ht="30" customHeight="1">
      <c r="B542" s="12" t="str">
        <f t="shared" si="40"/>
        <v/>
      </c>
      <c r="C542" s="13" t="str">
        <f t="shared" si="43"/>
        <v/>
      </c>
      <c r="D542" s="13" t="str">
        <f t="shared" si="41"/>
        <v/>
      </c>
      <c r="E542" s="14" t="str">
        <f t="shared" si="42"/>
        <v/>
      </c>
      <c r="F542" s="15" t="str">
        <f>IFERROR(RunningBMR,"")</f>
        <v/>
      </c>
      <c r="G542" s="15" t="str">
        <f>IFERROR(IF(K541&gt;0,F541*ActivityFactor+IF(WeightGoal="Maintain",0,IF(WeightGoal="Decrease",-500,IF(WeightGoal="Increase",500))),""),"")</f>
        <v/>
      </c>
      <c r="H542" s="15" t="str">
        <f>IFERROR(F542*(ActivityFactor),"")</f>
        <v/>
      </c>
      <c r="I542" s="16" t="str">
        <f>IFERROR(IF(WeightGoal="Increase",G542-H542,H542-G542),"")</f>
        <v/>
      </c>
      <c r="J542" s="16" t="str">
        <f t="shared" si="44"/>
        <v/>
      </c>
      <c r="K542" s="17" t="str">
        <f>IFERROR(IF(Standard,J542/CalsPerPound,J542/CalsPerPound/2.2),"")</f>
        <v/>
      </c>
      <c r="L542" s="18" t="str">
        <f>IFERROR(WeightToLoseGain-K542,"")</f>
        <v/>
      </c>
      <c r="M542" s="19" t="str">
        <f>IFERROR(IF(B541&lt;&gt;"",L542/(WeightToLoseGain),""),"")</f>
        <v/>
      </c>
    </row>
    <row r="543" spans="2:13" ht="30" customHeight="1">
      <c r="B543" s="12" t="str">
        <f t="shared" si="40"/>
        <v/>
      </c>
      <c r="C543" s="13" t="str">
        <f t="shared" si="43"/>
        <v/>
      </c>
      <c r="D543" s="13" t="str">
        <f t="shared" si="41"/>
        <v/>
      </c>
      <c r="E543" s="14" t="str">
        <f t="shared" si="42"/>
        <v/>
      </c>
      <c r="F543" s="15" t="str">
        <f>IFERROR(RunningBMR,"")</f>
        <v/>
      </c>
      <c r="G543" s="15" t="str">
        <f>IFERROR(IF(K542&gt;0,F542*ActivityFactor+IF(WeightGoal="Maintain",0,IF(WeightGoal="Decrease",-500,IF(WeightGoal="Increase",500))),""),"")</f>
        <v/>
      </c>
      <c r="H543" s="15" t="str">
        <f>IFERROR(F543*(ActivityFactor),"")</f>
        <v/>
      </c>
      <c r="I543" s="16" t="str">
        <f>IFERROR(IF(WeightGoal="Increase",G543-H543,H543-G543),"")</f>
        <v/>
      </c>
      <c r="J543" s="16" t="str">
        <f t="shared" si="44"/>
        <v/>
      </c>
      <c r="K543" s="17" t="str">
        <f>IFERROR(IF(Standard,J543/CalsPerPound,J543/CalsPerPound/2.2),"")</f>
        <v/>
      </c>
      <c r="L543" s="18" t="str">
        <f>IFERROR(WeightToLoseGain-K543,"")</f>
        <v/>
      </c>
      <c r="M543" s="19" t="str">
        <f>IFERROR(IF(B542&lt;&gt;"",L543/(WeightToLoseGain),""),"")</f>
        <v/>
      </c>
    </row>
    <row r="544" spans="2:13" ht="30" customHeight="1">
      <c r="B544" s="12" t="str">
        <f t="shared" si="40"/>
        <v/>
      </c>
      <c r="C544" s="13" t="str">
        <f t="shared" si="43"/>
        <v/>
      </c>
      <c r="D544" s="13" t="str">
        <f t="shared" si="41"/>
        <v/>
      </c>
      <c r="E544" s="14" t="str">
        <f t="shared" si="42"/>
        <v/>
      </c>
      <c r="F544" s="15" t="str">
        <f>IFERROR(RunningBMR,"")</f>
        <v/>
      </c>
      <c r="G544" s="15" t="str">
        <f>IFERROR(IF(K543&gt;0,F543*ActivityFactor+IF(WeightGoal="Maintain",0,IF(WeightGoal="Decrease",-500,IF(WeightGoal="Increase",500))),""),"")</f>
        <v/>
      </c>
      <c r="H544" s="15" t="str">
        <f>IFERROR(F544*(ActivityFactor),"")</f>
        <v/>
      </c>
      <c r="I544" s="16" t="str">
        <f>IFERROR(IF(WeightGoal="Increase",G544-H544,H544-G544),"")</f>
        <v/>
      </c>
      <c r="J544" s="16" t="str">
        <f t="shared" si="44"/>
        <v/>
      </c>
      <c r="K544" s="17" t="str">
        <f>IFERROR(IF(Standard,J544/CalsPerPound,J544/CalsPerPound/2.2),"")</f>
        <v/>
      </c>
      <c r="L544" s="18" t="str">
        <f>IFERROR(WeightToLoseGain-K544,"")</f>
        <v/>
      </c>
      <c r="M544" s="19" t="str">
        <f>IFERROR(IF(B543&lt;&gt;"",L544/(WeightToLoseGain),""),"")</f>
        <v/>
      </c>
    </row>
    <row r="545" spans="2:13" ht="30" customHeight="1">
      <c r="B545" s="12" t="str">
        <f t="shared" si="40"/>
        <v/>
      </c>
      <c r="C545" s="13" t="str">
        <f t="shared" si="43"/>
        <v/>
      </c>
      <c r="D545" s="13" t="str">
        <f t="shared" si="41"/>
        <v/>
      </c>
      <c r="E545" s="14" t="str">
        <f t="shared" si="42"/>
        <v/>
      </c>
      <c r="F545" s="15" t="str">
        <f>IFERROR(RunningBMR,"")</f>
        <v/>
      </c>
      <c r="G545" s="15" t="str">
        <f>IFERROR(IF(K544&gt;0,F544*ActivityFactor+IF(WeightGoal="Maintain",0,IF(WeightGoal="Decrease",-500,IF(WeightGoal="Increase",500))),""),"")</f>
        <v/>
      </c>
      <c r="H545" s="15" t="str">
        <f>IFERROR(F545*(ActivityFactor),"")</f>
        <v/>
      </c>
      <c r="I545" s="16" t="str">
        <f>IFERROR(IF(WeightGoal="Increase",G545-H545,H545-G545),"")</f>
        <v/>
      </c>
      <c r="J545" s="16" t="str">
        <f t="shared" si="44"/>
        <v/>
      </c>
      <c r="K545" s="17" t="str">
        <f>IFERROR(IF(Standard,J545/CalsPerPound,J545/CalsPerPound/2.2),"")</f>
        <v/>
      </c>
      <c r="L545" s="18" t="str">
        <f>IFERROR(WeightToLoseGain-K545,"")</f>
        <v/>
      </c>
      <c r="M545" s="19" t="str">
        <f>IFERROR(IF(B544&lt;&gt;"",L545/(WeightToLoseGain),""),"")</f>
        <v/>
      </c>
    </row>
    <row r="546" spans="2:13" ht="30" customHeight="1">
      <c r="B546" s="12" t="str">
        <f t="shared" si="40"/>
        <v/>
      </c>
      <c r="C546" s="13" t="str">
        <f t="shared" si="43"/>
        <v/>
      </c>
      <c r="D546" s="13" t="str">
        <f t="shared" si="41"/>
        <v/>
      </c>
      <c r="E546" s="14" t="str">
        <f t="shared" si="42"/>
        <v/>
      </c>
      <c r="F546" s="15" t="str">
        <f>IFERROR(RunningBMR,"")</f>
        <v/>
      </c>
      <c r="G546" s="15" t="str">
        <f>IFERROR(IF(K545&gt;0,F545*ActivityFactor+IF(WeightGoal="Maintain",0,IF(WeightGoal="Decrease",-500,IF(WeightGoal="Increase",500))),""),"")</f>
        <v/>
      </c>
      <c r="H546" s="15" t="str">
        <f>IFERROR(F546*(ActivityFactor),"")</f>
        <v/>
      </c>
      <c r="I546" s="16" t="str">
        <f>IFERROR(IF(WeightGoal="Increase",G546-H546,H546-G546),"")</f>
        <v/>
      </c>
      <c r="J546" s="16" t="str">
        <f t="shared" si="44"/>
        <v/>
      </c>
      <c r="K546" s="17" t="str">
        <f>IFERROR(IF(Standard,J546/CalsPerPound,J546/CalsPerPound/2.2),"")</f>
        <v/>
      </c>
      <c r="L546" s="18" t="str">
        <f>IFERROR(WeightToLoseGain-K546,"")</f>
        <v/>
      </c>
      <c r="M546" s="19" t="str">
        <f>IFERROR(IF(B545&lt;&gt;"",L546/(WeightToLoseGain),""),"")</f>
        <v/>
      </c>
    </row>
    <row r="547" spans="2:13" ht="30" customHeight="1">
      <c r="B547" s="12" t="str">
        <f t="shared" si="40"/>
        <v/>
      </c>
      <c r="C547" s="13" t="str">
        <f t="shared" si="43"/>
        <v/>
      </c>
      <c r="D547" s="13" t="str">
        <f t="shared" si="41"/>
        <v/>
      </c>
      <c r="E547" s="14" t="str">
        <f t="shared" si="42"/>
        <v/>
      </c>
      <c r="F547" s="15" t="str">
        <f>IFERROR(RunningBMR,"")</f>
        <v/>
      </c>
      <c r="G547" s="15" t="str">
        <f>IFERROR(IF(K546&gt;0,F546*ActivityFactor+IF(WeightGoal="Maintain",0,IF(WeightGoal="Decrease",-500,IF(WeightGoal="Increase",500))),""),"")</f>
        <v/>
      </c>
      <c r="H547" s="15" t="str">
        <f>IFERROR(F547*(ActivityFactor),"")</f>
        <v/>
      </c>
      <c r="I547" s="16" t="str">
        <f>IFERROR(IF(WeightGoal="Increase",G547-H547,H547-G547),"")</f>
        <v/>
      </c>
      <c r="J547" s="16" t="str">
        <f t="shared" si="44"/>
        <v/>
      </c>
      <c r="K547" s="17" t="str">
        <f>IFERROR(IF(Standard,J547/CalsPerPound,J547/CalsPerPound/2.2),"")</f>
        <v/>
      </c>
      <c r="L547" s="18" t="str">
        <f>IFERROR(WeightToLoseGain-K547,"")</f>
        <v/>
      </c>
      <c r="M547" s="19" t="str">
        <f>IFERROR(IF(B546&lt;&gt;"",L547/(WeightToLoseGain),""),"")</f>
        <v/>
      </c>
    </row>
    <row r="548" spans="2:13" ht="30" customHeight="1">
      <c r="B548" s="12" t="str">
        <f t="shared" si="40"/>
        <v/>
      </c>
      <c r="C548" s="13" t="str">
        <f t="shared" si="43"/>
        <v/>
      </c>
      <c r="D548" s="13" t="str">
        <f t="shared" si="41"/>
        <v/>
      </c>
      <c r="E548" s="14" t="str">
        <f t="shared" si="42"/>
        <v/>
      </c>
      <c r="F548" s="15" t="str">
        <f>IFERROR(RunningBMR,"")</f>
        <v/>
      </c>
      <c r="G548" s="15" t="str">
        <f>IFERROR(IF(K547&gt;0,F547*ActivityFactor+IF(WeightGoal="Maintain",0,IF(WeightGoal="Decrease",-500,IF(WeightGoal="Increase",500))),""),"")</f>
        <v/>
      </c>
      <c r="H548" s="15" t="str">
        <f>IFERROR(F548*(ActivityFactor),"")</f>
        <v/>
      </c>
      <c r="I548" s="16" t="str">
        <f>IFERROR(IF(WeightGoal="Increase",G548-H548,H548-G548),"")</f>
        <v/>
      </c>
      <c r="J548" s="16" t="str">
        <f t="shared" si="44"/>
        <v/>
      </c>
      <c r="K548" s="17" t="str">
        <f>IFERROR(IF(Standard,J548/CalsPerPound,J548/CalsPerPound/2.2),"")</f>
        <v/>
      </c>
      <c r="L548" s="18" t="str">
        <f>IFERROR(WeightToLoseGain-K548,"")</f>
        <v/>
      </c>
      <c r="M548" s="19" t="str">
        <f>IFERROR(IF(B547&lt;&gt;"",L548/(WeightToLoseGain),""),"")</f>
        <v/>
      </c>
    </row>
    <row r="549" spans="2:13" ht="30" customHeight="1">
      <c r="B549" s="12" t="str">
        <f t="shared" si="40"/>
        <v/>
      </c>
      <c r="C549" s="13" t="str">
        <f t="shared" si="43"/>
        <v/>
      </c>
      <c r="D549" s="13" t="str">
        <f t="shared" si="41"/>
        <v/>
      </c>
      <c r="E549" s="14" t="str">
        <f t="shared" si="42"/>
        <v/>
      </c>
      <c r="F549" s="15" t="str">
        <f>IFERROR(RunningBMR,"")</f>
        <v/>
      </c>
      <c r="G549" s="15" t="str">
        <f>IFERROR(IF(K548&gt;0,F548*ActivityFactor+IF(WeightGoal="Maintain",0,IF(WeightGoal="Decrease",-500,IF(WeightGoal="Increase",500))),""),"")</f>
        <v/>
      </c>
      <c r="H549" s="15" t="str">
        <f>IFERROR(F549*(ActivityFactor),"")</f>
        <v/>
      </c>
      <c r="I549" s="16" t="str">
        <f>IFERROR(IF(WeightGoal="Increase",G549-H549,H549-G549),"")</f>
        <v/>
      </c>
      <c r="J549" s="16" t="str">
        <f t="shared" si="44"/>
        <v/>
      </c>
      <c r="K549" s="17" t="str">
        <f>IFERROR(IF(Standard,J549/CalsPerPound,J549/CalsPerPound/2.2),"")</f>
        <v/>
      </c>
      <c r="L549" s="18" t="str">
        <f>IFERROR(WeightToLoseGain-K549,"")</f>
        <v/>
      </c>
      <c r="M549" s="19" t="str">
        <f>IFERROR(IF(B548&lt;&gt;"",L549/(WeightToLoseGain),""),"")</f>
        <v/>
      </c>
    </row>
    <row r="550" spans="2:13" ht="30" customHeight="1">
      <c r="B550" s="12" t="str">
        <f t="shared" si="40"/>
        <v/>
      </c>
      <c r="C550" s="13" t="str">
        <f t="shared" si="43"/>
        <v/>
      </c>
      <c r="D550" s="13" t="str">
        <f t="shared" si="41"/>
        <v/>
      </c>
      <c r="E550" s="14" t="str">
        <f t="shared" si="42"/>
        <v/>
      </c>
      <c r="F550" s="15" t="str">
        <f>IFERROR(RunningBMR,"")</f>
        <v/>
      </c>
      <c r="G550" s="15" t="str">
        <f>IFERROR(IF(K549&gt;0,F549*ActivityFactor+IF(WeightGoal="Maintain",0,IF(WeightGoal="Decrease",-500,IF(WeightGoal="Increase",500))),""),"")</f>
        <v/>
      </c>
      <c r="H550" s="15" t="str">
        <f>IFERROR(F550*(ActivityFactor),"")</f>
        <v/>
      </c>
      <c r="I550" s="16" t="str">
        <f>IFERROR(IF(WeightGoal="Increase",G550-H550,H550-G550),"")</f>
        <v/>
      </c>
      <c r="J550" s="16" t="str">
        <f t="shared" si="44"/>
        <v/>
      </c>
      <c r="K550" s="17" t="str">
        <f>IFERROR(IF(Standard,J550/CalsPerPound,J550/CalsPerPound/2.2),"")</f>
        <v/>
      </c>
      <c r="L550" s="18" t="str">
        <f>IFERROR(WeightToLoseGain-K550,"")</f>
        <v/>
      </c>
      <c r="M550" s="19" t="str">
        <f>IFERROR(IF(B549&lt;&gt;"",L550/(WeightToLoseGain),""),"")</f>
        <v/>
      </c>
    </row>
    <row r="551" spans="2:13" ht="30" customHeight="1">
      <c r="B551" s="12" t="str">
        <f t="shared" si="40"/>
        <v/>
      </c>
      <c r="C551" s="13" t="str">
        <f t="shared" si="43"/>
        <v/>
      </c>
      <c r="D551" s="13" t="str">
        <f t="shared" si="41"/>
        <v/>
      </c>
      <c r="E551" s="14" t="str">
        <f t="shared" si="42"/>
        <v/>
      </c>
      <c r="F551" s="15" t="str">
        <f>IFERROR(RunningBMR,"")</f>
        <v/>
      </c>
      <c r="G551" s="15" t="str">
        <f>IFERROR(IF(K550&gt;0,F550*ActivityFactor+IF(WeightGoal="Maintain",0,IF(WeightGoal="Decrease",-500,IF(WeightGoal="Increase",500))),""),"")</f>
        <v/>
      </c>
      <c r="H551" s="15" t="str">
        <f>IFERROR(F551*(ActivityFactor),"")</f>
        <v/>
      </c>
      <c r="I551" s="16" t="str">
        <f>IFERROR(IF(WeightGoal="Increase",G551-H551,H551-G551),"")</f>
        <v/>
      </c>
      <c r="J551" s="16" t="str">
        <f t="shared" si="44"/>
        <v/>
      </c>
      <c r="K551" s="17" t="str">
        <f>IFERROR(IF(Standard,J551/CalsPerPound,J551/CalsPerPound/2.2),"")</f>
        <v/>
      </c>
      <c r="L551" s="18" t="str">
        <f>IFERROR(WeightToLoseGain-K551,"")</f>
        <v/>
      </c>
      <c r="M551" s="19" t="str">
        <f>IFERROR(IF(B550&lt;&gt;"",L551/(WeightToLoseGain),""),"")</f>
        <v/>
      </c>
    </row>
    <row r="552" spans="2:13" ht="30" customHeight="1">
      <c r="B552" s="12" t="str">
        <f t="shared" si="40"/>
        <v/>
      </c>
      <c r="C552" s="13" t="str">
        <f t="shared" si="43"/>
        <v/>
      </c>
      <c r="D552" s="13" t="str">
        <f t="shared" si="41"/>
        <v/>
      </c>
      <c r="E552" s="14" t="str">
        <f t="shared" si="42"/>
        <v/>
      </c>
      <c r="F552" s="15" t="str">
        <f>IFERROR(RunningBMR,"")</f>
        <v/>
      </c>
      <c r="G552" s="15" t="str">
        <f>IFERROR(IF(K551&gt;0,F551*ActivityFactor+IF(WeightGoal="Maintain",0,IF(WeightGoal="Decrease",-500,IF(WeightGoal="Increase",500))),""),"")</f>
        <v/>
      </c>
      <c r="H552" s="15" t="str">
        <f>IFERROR(F552*(ActivityFactor),"")</f>
        <v/>
      </c>
      <c r="I552" s="16" t="str">
        <f>IFERROR(IF(WeightGoal="Increase",G552-H552,H552-G552),"")</f>
        <v/>
      </c>
      <c r="J552" s="16" t="str">
        <f t="shared" si="44"/>
        <v/>
      </c>
      <c r="K552" s="17" t="str">
        <f>IFERROR(IF(Standard,J552/CalsPerPound,J552/CalsPerPound/2.2),"")</f>
        <v/>
      </c>
      <c r="L552" s="18" t="str">
        <f>IFERROR(WeightToLoseGain-K552,"")</f>
        <v/>
      </c>
      <c r="M552" s="19" t="str">
        <f>IFERROR(IF(B551&lt;&gt;"",L552/(WeightToLoseGain),""),"")</f>
        <v/>
      </c>
    </row>
    <row r="553" spans="2:13" ht="30" customHeight="1">
      <c r="B553" s="12" t="str">
        <f t="shared" si="40"/>
        <v/>
      </c>
      <c r="C553" s="13" t="str">
        <f t="shared" si="43"/>
        <v/>
      </c>
      <c r="D553" s="13" t="str">
        <f t="shared" si="41"/>
        <v/>
      </c>
      <c r="E553" s="14" t="str">
        <f t="shared" si="42"/>
        <v/>
      </c>
      <c r="F553" s="15" t="str">
        <f>IFERROR(RunningBMR,"")</f>
        <v/>
      </c>
      <c r="G553" s="15" t="str">
        <f>IFERROR(IF(K552&gt;0,F552*ActivityFactor+IF(WeightGoal="Maintain",0,IF(WeightGoal="Decrease",-500,IF(WeightGoal="Increase",500))),""),"")</f>
        <v/>
      </c>
      <c r="H553" s="15" t="str">
        <f>IFERROR(F553*(ActivityFactor),"")</f>
        <v/>
      </c>
      <c r="I553" s="16" t="str">
        <f>IFERROR(IF(WeightGoal="Increase",G553-H553,H553-G553),"")</f>
        <v/>
      </c>
      <c r="J553" s="16" t="str">
        <f t="shared" si="44"/>
        <v/>
      </c>
      <c r="K553" s="17" t="str">
        <f>IFERROR(IF(Standard,J553/CalsPerPound,J553/CalsPerPound/2.2),"")</f>
        <v/>
      </c>
      <c r="L553" s="18" t="str">
        <f>IFERROR(WeightToLoseGain-K553,"")</f>
        <v/>
      </c>
      <c r="M553" s="19" t="str">
        <f>IFERROR(IF(B552&lt;&gt;"",L553/(WeightToLoseGain),""),"")</f>
        <v/>
      </c>
    </row>
    <row r="554" spans="2:13" ht="30" customHeight="1">
      <c r="B554" s="12" t="str">
        <f t="shared" si="40"/>
        <v/>
      </c>
      <c r="C554" s="13" t="str">
        <f t="shared" si="43"/>
        <v/>
      </c>
      <c r="D554" s="13" t="str">
        <f t="shared" si="41"/>
        <v/>
      </c>
      <c r="E554" s="14" t="str">
        <f t="shared" si="42"/>
        <v/>
      </c>
      <c r="F554" s="15" t="str">
        <f>IFERROR(RunningBMR,"")</f>
        <v/>
      </c>
      <c r="G554" s="15" t="str">
        <f>IFERROR(IF(K553&gt;0,F553*ActivityFactor+IF(WeightGoal="Maintain",0,IF(WeightGoal="Decrease",-500,IF(WeightGoal="Increase",500))),""),"")</f>
        <v/>
      </c>
      <c r="H554" s="15" t="str">
        <f>IFERROR(F554*(ActivityFactor),"")</f>
        <v/>
      </c>
      <c r="I554" s="16" t="str">
        <f>IFERROR(IF(WeightGoal="Increase",G554-H554,H554-G554),"")</f>
        <v/>
      </c>
      <c r="J554" s="16" t="str">
        <f t="shared" si="44"/>
        <v/>
      </c>
      <c r="K554" s="17" t="str">
        <f>IFERROR(IF(Standard,J554/CalsPerPound,J554/CalsPerPound/2.2),"")</f>
        <v/>
      </c>
      <c r="L554" s="18" t="str">
        <f>IFERROR(WeightToLoseGain-K554,"")</f>
        <v/>
      </c>
      <c r="M554" s="19" t="str">
        <f>IFERROR(IF(B553&lt;&gt;"",L554/(WeightToLoseGain),""),"")</f>
        <v/>
      </c>
    </row>
    <row r="555" spans="2:13" ht="30" customHeight="1">
      <c r="B555" s="12" t="str">
        <f t="shared" si="40"/>
        <v/>
      </c>
      <c r="C555" s="13" t="str">
        <f t="shared" si="43"/>
        <v/>
      </c>
      <c r="D555" s="13" t="str">
        <f t="shared" si="41"/>
        <v/>
      </c>
      <c r="E555" s="14" t="str">
        <f t="shared" si="42"/>
        <v/>
      </c>
      <c r="F555" s="15" t="str">
        <f>IFERROR(RunningBMR,"")</f>
        <v/>
      </c>
      <c r="G555" s="15" t="str">
        <f>IFERROR(IF(K554&gt;0,F554*ActivityFactor+IF(WeightGoal="Maintain",0,IF(WeightGoal="Decrease",-500,IF(WeightGoal="Increase",500))),""),"")</f>
        <v/>
      </c>
      <c r="H555" s="15" t="str">
        <f>IFERROR(F555*(ActivityFactor),"")</f>
        <v/>
      </c>
      <c r="I555" s="16" t="str">
        <f>IFERROR(IF(WeightGoal="Increase",G555-H555,H555-G555),"")</f>
        <v/>
      </c>
      <c r="J555" s="16" t="str">
        <f t="shared" si="44"/>
        <v/>
      </c>
      <c r="K555" s="17" t="str">
        <f>IFERROR(IF(Standard,J555/CalsPerPound,J555/CalsPerPound/2.2),"")</f>
        <v/>
      </c>
      <c r="L555" s="18" t="str">
        <f>IFERROR(WeightToLoseGain-K555,"")</f>
        <v/>
      </c>
      <c r="M555" s="19" t="str">
        <f>IFERROR(IF(B554&lt;&gt;"",L555/(WeightToLoseGain),""),"")</f>
        <v/>
      </c>
    </row>
    <row r="556" spans="2:13" ht="30" customHeight="1">
      <c r="B556" s="12" t="str">
        <f t="shared" si="40"/>
        <v/>
      </c>
      <c r="C556" s="13" t="str">
        <f t="shared" si="43"/>
        <v/>
      </c>
      <c r="D556" s="13" t="str">
        <f t="shared" si="41"/>
        <v/>
      </c>
      <c r="E556" s="14" t="str">
        <f t="shared" si="42"/>
        <v/>
      </c>
      <c r="F556" s="15" t="str">
        <f>IFERROR(RunningBMR,"")</f>
        <v/>
      </c>
      <c r="G556" s="15" t="str">
        <f>IFERROR(IF(K555&gt;0,F555*ActivityFactor+IF(WeightGoal="Maintain",0,IF(WeightGoal="Decrease",-500,IF(WeightGoal="Increase",500))),""),"")</f>
        <v/>
      </c>
      <c r="H556" s="15" t="str">
        <f>IFERROR(F556*(ActivityFactor),"")</f>
        <v/>
      </c>
      <c r="I556" s="16" t="str">
        <f>IFERROR(IF(WeightGoal="Increase",G556-H556,H556-G556),"")</f>
        <v/>
      </c>
      <c r="J556" s="16" t="str">
        <f t="shared" si="44"/>
        <v/>
      </c>
      <c r="K556" s="17" t="str">
        <f>IFERROR(IF(Standard,J556/CalsPerPound,J556/CalsPerPound/2.2),"")</f>
        <v/>
      </c>
      <c r="L556" s="18" t="str">
        <f>IFERROR(WeightToLoseGain-K556,"")</f>
        <v/>
      </c>
      <c r="M556" s="19" t="str">
        <f>IFERROR(IF(B555&lt;&gt;"",L556/(WeightToLoseGain),""),"")</f>
        <v/>
      </c>
    </row>
    <row r="557" spans="2:13" ht="30" customHeight="1">
      <c r="B557" s="12" t="str">
        <f t="shared" si="40"/>
        <v/>
      </c>
      <c r="C557" s="13" t="str">
        <f t="shared" si="43"/>
        <v/>
      </c>
      <c r="D557" s="13" t="str">
        <f t="shared" si="41"/>
        <v/>
      </c>
      <c r="E557" s="14" t="str">
        <f t="shared" si="42"/>
        <v/>
      </c>
      <c r="F557" s="15" t="str">
        <f>IFERROR(RunningBMR,"")</f>
        <v/>
      </c>
      <c r="G557" s="15" t="str">
        <f>IFERROR(IF(K556&gt;0,F556*ActivityFactor+IF(WeightGoal="Maintain",0,IF(WeightGoal="Decrease",-500,IF(WeightGoal="Increase",500))),""),"")</f>
        <v/>
      </c>
      <c r="H557" s="15" t="str">
        <f>IFERROR(F557*(ActivityFactor),"")</f>
        <v/>
      </c>
      <c r="I557" s="16" t="str">
        <f>IFERROR(IF(WeightGoal="Increase",G557-H557,H557-G557),"")</f>
        <v/>
      </c>
      <c r="J557" s="16" t="str">
        <f t="shared" si="44"/>
        <v/>
      </c>
      <c r="K557" s="17" t="str">
        <f>IFERROR(IF(Standard,J557/CalsPerPound,J557/CalsPerPound/2.2),"")</f>
        <v/>
      </c>
      <c r="L557" s="18" t="str">
        <f>IFERROR(WeightToLoseGain-K557,"")</f>
        <v/>
      </c>
      <c r="M557" s="19" t="str">
        <f>IFERROR(IF(B556&lt;&gt;"",L557/(WeightToLoseGain),""),"")</f>
        <v/>
      </c>
    </row>
    <row r="558" spans="2:13" ht="30" customHeight="1">
      <c r="B558" s="12" t="str">
        <f t="shared" si="40"/>
        <v/>
      </c>
      <c r="C558" s="13" t="str">
        <f t="shared" si="43"/>
        <v/>
      </c>
      <c r="D558" s="13" t="str">
        <f t="shared" si="41"/>
        <v/>
      </c>
      <c r="E558" s="14" t="str">
        <f t="shared" si="42"/>
        <v/>
      </c>
      <c r="F558" s="15" t="str">
        <f>IFERROR(RunningBMR,"")</f>
        <v/>
      </c>
      <c r="G558" s="15" t="str">
        <f>IFERROR(IF(K557&gt;0,F557*ActivityFactor+IF(WeightGoal="Maintain",0,IF(WeightGoal="Decrease",-500,IF(WeightGoal="Increase",500))),""),"")</f>
        <v/>
      </c>
      <c r="H558" s="15" t="str">
        <f>IFERROR(F558*(ActivityFactor),"")</f>
        <v/>
      </c>
      <c r="I558" s="16" t="str">
        <f>IFERROR(IF(WeightGoal="Increase",G558-H558,H558-G558),"")</f>
        <v/>
      </c>
      <c r="J558" s="16" t="str">
        <f t="shared" si="44"/>
        <v/>
      </c>
      <c r="K558" s="17" t="str">
        <f>IFERROR(IF(Standard,J558/CalsPerPound,J558/CalsPerPound/2.2),"")</f>
        <v/>
      </c>
      <c r="L558" s="18" t="str">
        <f>IFERROR(WeightToLoseGain-K558,"")</f>
        <v/>
      </c>
      <c r="M558" s="19" t="str">
        <f>IFERROR(IF(B557&lt;&gt;"",L558/(WeightToLoseGain),""),"")</f>
        <v/>
      </c>
    </row>
    <row r="559" spans="2:13" ht="30" customHeight="1">
      <c r="B559" s="12" t="str">
        <f t="shared" si="40"/>
        <v/>
      </c>
      <c r="C559" s="13" t="str">
        <f t="shared" si="43"/>
        <v/>
      </c>
      <c r="D559" s="13" t="str">
        <f t="shared" si="41"/>
        <v/>
      </c>
      <c r="E559" s="14" t="str">
        <f t="shared" si="42"/>
        <v/>
      </c>
      <c r="F559" s="15" t="str">
        <f>IFERROR(RunningBMR,"")</f>
        <v/>
      </c>
      <c r="G559" s="15" t="str">
        <f>IFERROR(IF(K558&gt;0,F558*ActivityFactor+IF(WeightGoal="Maintain",0,IF(WeightGoal="Decrease",-500,IF(WeightGoal="Increase",500))),""),"")</f>
        <v/>
      </c>
      <c r="H559" s="15" t="str">
        <f>IFERROR(F559*(ActivityFactor),"")</f>
        <v/>
      </c>
      <c r="I559" s="16" t="str">
        <f>IFERROR(IF(WeightGoal="Increase",G559-H559,H559-G559),"")</f>
        <v/>
      </c>
      <c r="J559" s="16" t="str">
        <f t="shared" si="44"/>
        <v/>
      </c>
      <c r="K559" s="17" t="str">
        <f>IFERROR(IF(Standard,J559/CalsPerPound,J559/CalsPerPound/2.2),"")</f>
        <v/>
      </c>
      <c r="L559" s="18" t="str">
        <f>IFERROR(WeightToLoseGain-K559,"")</f>
        <v/>
      </c>
      <c r="M559" s="19" t="str">
        <f>IFERROR(IF(B558&lt;&gt;"",L559/(WeightToLoseGain),""),"")</f>
        <v/>
      </c>
    </row>
    <row r="560" spans="2:13" ht="30" customHeight="1">
      <c r="B560" s="12" t="str">
        <f t="shared" si="40"/>
        <v/>
      </c>
      <c r="C560" s="13" t="str">
        <f t="shared" si="43"/>
        <v/>
      </c>
      <c r="D560" s="13" t="str">
        <f t="shared" si="41"/>
        <v/>
      </c>
      <c r="E560" s="14" t="str">
        <f t="shared" si="42"/>
        <v/>
      </c>
      <c r="F560" s="15" t="str">
        <f>IFERROR(RunningBMR,"")</f>
        <v/>
      </c>
      <c r="G560" s="15" t="str">
        <f>IFERROR(IF(K559&gt;0,F559*ActivityFactor+IF(WeightGoal="Maintain",0,IF(WeightGoal="Decrease",-500,IF(WeightGoal="Increase",500))),""),"")</f>
        <v/>
      </c>
      <c r="H560" s="15" t="str">
        <f>IFERROR(F560*(ActivityFactor),"")</f>
        <v/>
      </c>
      <c r="I560" s="16" t="str">
        <f>IFERROR(IF(WeightGoal="Increase",G560-H560,H560-G560),"")</f>
        <v/>
      </c>
      <c r="J560" s="16" t="str">
        <f t="shared" si="44"/>
        <v/>
      </c>
      <c r="K560" s="17" t="str">
        <f>IFERROR(IF(Standard,J560/CalsPerPound,J560/CalsPerPound/2.2),"")</f>
        <v/>
      </c>
      <c r="L560" s="18" t="str">
        <f>IFERROR(WeightToLoseGain-K560,"")</f>
        <v/>
      </c>
      <c r="M560" s="19" t="str">
        <f>IFERROR(IF(B559&lt;&gt;"",L560/(WeightToLoseGain),""),"")</f>
        <v/>
      </c>
    </row>
    <row r="561" spans="2:13" ht="30" customHeight="1">
      <c r="B561" s="12" t="str">
        <f t="shared" si="40"/>
        <v/>
      </c>
      <c r="C561" s="13" t="str">
        <f t="shared" si="43"/>
        <v/>
      </c>
      <c r="D561" s="13" t="str">
        <f t="shared" si="41"/>
        <v/>
      </c>
      <c r="E561" s="14" t="str">
        <f t="shared" si="42"/>
        <v/>
      </c>
      <c r="F561" s="15" t="str">
        <f>IFERROR(RunningBMR,"")</f>
        <v/>
      </c>
      <c r="G561" s="15" t="str">
        <f>IFERROR(IF(K560&gt;0,F560*ActivityFactor+IF(WeightGoal="Maintain",0,IF(WeightGoal="Decrease",-500,IF(WeightGoal="Increase",500))),""),"")</f>
        <v/>
      </c>
      <c r="H561" s="15" t="str">
        <f>IFERROR(F561*(ActivityFactor),"")</f>
        <v/>
      </c>
      <c r="I561" s="16" t="str">
        <f>IFERROR(IF(WeightGoal="Increase",G561-H561,H561-G561),"")</f>
        <v/>
      </c>
      <c r="J561" s="16" t="str">
        <f t="shared" si="44"/>
        <v/>
      </c>
      <c r="K561" s="17" t="str">
        <f>IFERROR(IF(Standard,J561/CalsPerPound,J561/CalsPerPound/2.2),"")</f>
        <v/>
      </c>
      <c r="L561" s="18" t="str">
        <f>IFERROR(WeightToLoseGain-K561,"")</f>
        <v/>
      </c>
      <c r="M561" s="19" t="str">
        <f>IFERROR(IF(B560&lt;&gt;"",L561/(WeightToLoseGain),""),"")</f>
        <v/>
      </c>
    </row>
    <row r="562" spans="2:13" ht="30" customHeight="1">
      <c r="B562" s="12" t="str">
        <f t="shared" si="40"/>
        <v/>
      </c>
      <c r="C562" s="13" t="str">
        <f t="shared" si="43"/>
        <v/>
      </c>
      <c r="D562" s="13" t="str">
        <f t="shared" si="41"/>
        <v/>
      </c>
      <c r="E562" s="14" t="str">
        <f t="shared" si="42"/>
        <v/>
      </c>
      <c r="F562" s="15" t="str">
        <f>IFERROR(RunningBMR,"")</f>
        <v/>
      </c>
      <c r="G562" s="15" t="str">
        <f>IFERROR(IF(K561&gt;0,F561*ActivityFactor+IF(WeightGoal="Maintain",0,IF(WeightGoal="Decrease",-500,IF(WeightGoal="Increase",500))),""),"")</f>
        <v/>
      </c>
      <c r="H562" s="15" t="str">
        <f>IFERROR(F562*(ActivityFactor),"")</f>
        <v/>
      </c>
      <c r="I562" s="16" t="str">
        <f>IFERROR(IF(WeightGoal="Increase",G562-H562,H562-G562),"")</f>
        <v/>
      </c>
      <c r="J562" s="16" t="str">
        <f t="shared" si="44"/>
        <v/>
      </c>
      <c r="K562" s="17" t="str">
        <f>IFERROR(IF(Standard,J562/CalsPerPound,J562/CalsPerPound/2.2),"")</f>
        <v/>
      </c>
      <c r="L562" s="18" t="str">
        <f>IFERROR(WeightToLoseGain-K562,"")</f>
        <v/>
      </c>
      <c r="M562" s="19" t="str">
        <f>IFERROR(IF(B561&lt;&gt;"",L562/(WeightToLoseGain),""),"")</f>
        <v/>
      </c>
    </row>
    <row r="563" spans="2:13" ht="30" customHeight="1">
      <c r="B563" s="12" t="str">
        <f t="shared" si="40"/>
        <v/>
      </c>
      <c r="C563" s="13" t="str">
        <f t="shared" si="43"/>
        <v/>
      </c>
      <c r="D563" s="13" t="str">
        <f t="shared" si="41"/>
        <v/>
      </c>
      <c r="E563" s="14" t="str">
        <f t="shared" si="42"/>
        <v/>
      </c>
      <c r="F563" s="15" t="str">
        <f>IFERROR(RunningBMR,"")</f>
        <v/>
      </c>
      <c r="G563" s="15" t="str">
        <f>IFERROR(IF(K562&gt;0,F562*ActivityFactor+IF(WeightGoal="Maintain",0,IF(WeightGoal="Decrease",-500,IF(WeightGoal="Increase",500))),""),"")</f>
        <v/>
      </c>
      <c r="H563" s="15" t="str">
        <f>IFERROR(F563*(ActivityFactor),"")</f>
        <v/>
      </c>
      <c r="I563" s="16" t="str">
        <f>IFERROR(IF(WeightGoal="Increase",G563-H563,H563-G563),"")</f>
        <v/>
      </c>
      <c r="J563" s="16" t="str">
        <f t="shared" si="44"/>
        <v/>
      </c>
      <c r="K563" s="17" t="str">
        <f>IFERROR(IF(Standard,J563/CalsPerPound,J563/CalsPerPound/2.2),"")</f>
        <v/>
      </c>
      <c r="L563" s="18" t="str">
        <f>IFERROR(WeightToLoseGain-K563,"")</f>
        <v/>
      </c>
      <c r="M563" s="19" t="str">
        <f>IFERROR(IF(B562&lt;&gt;"",L563/(WeightToLoseGain),""),"")</f>
        <v/>
      </c>
    </row>
    <row r="564" spans="2:13" ht="30" customHeight="1">
      <c r="B564" s="12" t="str">
        <f t="shared" si="40"/>
        <v/>
      </c>
      <c r="C564" s="13" t="str">
        <f t="shared" si="43"/>
        <v/>
      </c>
      <c r="D564" s="13" t="str">
        <f t="shared" si="41"/>
        <v/>
      </c>
      <c r="E564" s="14" t="str">
        <f t="shared" si="42"/>
        <v/>
      </c>
      <c r="F564" s="15" t="str">
        <f>IFERROR(RunningBMR,"")</f>
        <v/>
      </c>
      <c r="G564" s="15" t="str">
        <f>IFERROR(IF(K563&gt;0,F563*ActivityFactor+IF(WeightGoal="Maintain",0,IF(WeightGoal="Decrease",-500,IF(WeightGoal="Increase",500))),""),"")</f>
        <v/>
      </c>
      <c r="H564" s="15" t="str">
        <f>IFERROR(F564*(ActivityFactor),"")</f>
        <v/>
      </c>
      <c r="I564" s="16" t="str">
        <f>IFERROR(IF(WeightGoal="Increase",G564-H564,H564-G564),"")</f>
        <v/>
      </c>
      <c r="J564" s="16" t="str">
        <f t="shared" si="44"/>
        <v/>
      </c>
      <c r="K564" s="17" t="str">
        <f>IFERROR(IF(Standard,J564/CalsPerPound,J564/CalsPerPound/2.2),"")</f>
        <v/>
      </c>
      <c r="L564" s="18" t="str">
        <f>IFERROR(WeightToLoseGain-K564,"")</f>
        <v/>
      </c>
      <c r="M564" s="19" t="str">
        <f>IFERROR(IF(B563&lt;&gt;"",L564/(WeightToLoseGain),""),"")</f>
        <v/>
      </c>
    </row>
    <row r="565" spans="2:13" ht="30" customHeight="1">
      <c r="B565" s="12" t="str">
        <f t="shared" si="40"/>
        <v/>
      </c>
      <c r="C565" s="13" t="str">
        <f t="shared" si="43"/>
        <v/>
      </c>
      <c r="D565" s="13" t="str">
        <f t="shared" si="41"/>
        <v/>
      </c>
      <c r="E565" s="14" t="str">
        <f t="shared" si="42"/>
        <v/>
      </c>
      <c r="F565" s="15" t="str">
        <f>IFERROR(RunningBMR,"")</f>
        <v/>
      </c>
      <c r="G565" s="15" t="str">
        <f>IFERROR(IF(K564&gt;0,F564*ActivityFactor+IF(WeightGoal="Maintain",0,IF(WeightGoal="Decrease",-500,IF(WeightGoal="Increase",500))),""),"")</f>
        <v/>
      </c>
      <c r="H565" s="15" t="str">
        <f>IFERROR(F565*(ActivityFactor),"")</f>
        <v/>
      </c>
      <c r="I565" s="16" t="str">
        <f>IFERROR(IF(WeightGoal="Increase",G565-H565,H565-G565),"")</f>
        <v/>
      </c>
      <c r="J565" s="16" t="str">
        <f t="shared" si="44"/>
        <v/>
      </c>
      <c r="K565" s="17" t="str">
        <f>IFERROR(IF(Standard,J565/CalsPerPound,J565/CalsPerPound/2.2),"")</f>
        <v/>
      </c>
      <c r="L565" s="18" t="str">
        <f>IFERROR(WeightToLoseGain-K565,"")</f>
        <v/>
      </c>
      <c r="M565" s="19" t="str">
        <f>IFERROR(IF(B564&lt;&gt;"",L565/(WeightToLoseGain),""),"")</f>
        <v/>
      </c>
    </row>
    <row r="566" spans="2:13" ht="30" customHeight="1">
      <c r="B566" s="12" t="str">
        <f t="shared" si="40"/>
        <v/>
      </c>
      <c r="C566" s="13" t="str">
        <f t="shared" si="43"/>
        <v/>
      </c>
      <c r="D566" s="13" t="str">
        <f t="shared" si="41"/>
        <v/>
      </c>
      <c r="E566" s="14" t="str">
        <f t="shared" si="42"/>
        <v/>
      </c>
      <c r="F566" s="15" t="str">
        <f>IFERROR(RunningBMR,"")</f>
        <v/>
      </c>
      <c r="G566" s="15" t="str">
        <f>IFERROR(IF(K565&gt;0,F565*ActivityFactor+IF(WeightGoal="Maintain",0,IF(WeightGoal="Decrease",-500,IF(WeightGoal="Increase",500))),""),"")</f>
        <v/>
      </c>
      <c r="H566" s="15" t="str">
        <f>IFERROR(F566*(ActivityFactor),"")</f>
        <v/>
      </c>
      <c r="I566" s="16" t="str">
        <f>IFERROR(IF(WeightGoal="Increase",G566-H566,H566-G566),"")</f>
        <v/>
      </c>
      <c r="J566" s="16" t="str">
        <f t="shared" si="44"/>
        <v/>
      </c>
      <c r="K566" s="17" t="str">
        <f>IFERROR(IF(Standard,J566/CalsPerPound,J566/CalsPerPound/2.2),"")</f>
        <v/>
      </c>
      <c r="L566" s="18" t="str">
        <f>IFERROR(WeightToLoseGain-K566,"")</f>
        <v/>
      </c>
      <c r="M566" s="19" t="str">
        <f>IFERROR(IF(B565&lt;&gt;"",L566/(WeightToLoseGain),""),"")</f>
        <v/>
      </c>
    </row>
    <row r="567" spans="2:13" ht="30" customHeight="1">
      <c r="B567" s="12" t="str">
        <f t="shared" si="40"/>
        <v/>
      </c>
      <c r="C567" s="13" t="str">
        <f t="shared" si="43"/>
        <v/>
      </c>
      <c r="D567" s="13" t="str">
        <f t="shared" si="41"/>
        <v/>
      </c>
      <c r="E567" s="14" t="str">
        <f t="shared" si="42"/>
        <v/>
      </c>
      <c r="F567" s="15" t="str">
        <f>IFERROR(RunningBMR,"")</f>
        <v/>
      </c>
      <c r="G567" s="15" t="str">
        <f>IFERROR(IF(K566&gt;0,F566*ActivityFactor+IF(WeightGoal="Maintain",0,IF(WeightGoal="Decrease",-500,IF(WeightGoal="Increase",500))),""),"")</f>
        <v/>
      </c>
      <c r="H567" s="15" t="str">
        <f>IFERROR(F567*(ActivityFactor),"")</f>
        <v/>
      </c>
      <c r="I567" s="16" t="str">
        <f>IFERROR(IF(WeightGoal="Increase",G567-H567,H567-G567),"")</f>
        <v/>
      </c>
      <c r="J567" s="16" t="str">
        <f t="shared" si="44"/>
        <v/>
      </c>
      <c r="K567" s="17" t="str">
        <f>IFERROR(IF(Standard,J567/CalsPerPound,J567/CalsPerPound/2.2),"")</f>
        <v/>
      </c>
      <c r="L567" s="18" t="str">
        <f>IFERROR(WeightToLoseGain-K567,"")</f>
        <v/>
      </c>
      <c r="M567" s="19" t="str">
        <f>IFERROR(IF(B566&lt;&gt;"",L567/(WeightToLoseGain),""),"")</f>
        <v/>
      </c>
    </row>
    <row r="568" spans="2:13" ht="30" customHeight="1">
      <c r="B568" s="12" t="str">
        <f t="shared" si="40"/>
        <v/>
      </c>
      <c r="C568" s="13" t="str">
        <f t="shared" si="43"/>
        <v/>
      </c>
      <c r="D568" s="13" t="str">
        <f t="shared" si="41"/>
        <v/>
      </c>
      <c r="E568" s="14" t="str">
        <f t="shared" si="42"/>
        <v/>
      </c>
      <c r="F568" s="15" t="str">
        <f>IFERROR(RunningBMR,"")</f>
        <v/>
      </c>
      <c r="G568" s="15" t="str">
        <f>IFERROR(IF(K567&gt;0,F567*ActivityFactor+IF(WeightGoal="Maintain",0,IF(WeightGoal="Decrease",-500,IF(WeightGoal="Increase",500))),""),"")</f>
        <v/>
      </c>
      <c r="H568" s="15" t="str">
        <f>IFERROR(F568*(ActivityFactor),"")</f>
        <v/>
      </c>
      <c r="I568" s="16" t="str">
        <f>IFERROR(IF(WeightGoal="Increase",G568-H568,H568-G568),"")</f>
        <v/>
      </c>
      <c r="J568" s="16" t="str">
        <f t="shared" si="44"/>
        <v/>
      </c>
      <c r="K568" s="17" t="str">
        <f>IFERROR(IF(Standard,J568/CalsPerPound,J568/CalsPerPound/2.2),"")</f>
        <v/>
      </c>
      <c r="L568" s="18" t="str">
        <f>IFERROR(WeightToLoseGain-K568,"")</f>
        <v/>
      </c>
      <c r="M568" s="19" t="str">
        <f>IFERROR(IF(B567&lt;&gt;"",L568/(WeightToLoseGain),""),"")</f>
        <v/>
      </c>
    </row>
    <row r="569" spans="2:13" ht="30" customHeight="1">
      <c r="B569" s="12" t="str">
        <f t="shared" si="40"/>
        <v/>
      </c>
      <c r="C569" s="13" t="str">
        <f t="shared" si="43"/>
        <v/>
      </c>
      <c r="D569" s="13" t="str">
        <f t="shared" si="41"/>
        <v/>
      </c>
      <c r="E569" s="14" t="str">
        <f t="shared" si="42"/>
        <v/>
      </c>
      <c r="F569" s="15" t="str">
        <f>IFERROR(RunningBMR,"")</f>
        <v/>
      </c>
      <c r="G569" s="15" t="str">
        <f>IFERROR(IF(K568&gt;0,F568*ActivityFactor+IF(WeightGoal="Maintain",0,IF(WeightGoal="Decrease",-500,IF(WeightGoal="Increase",500))),""),"")</f>
        <v/>
      </c>
      <c r="H569" s="15" t="str">
        <f>IFERROR(F569*(ActivityFactor),"")</f>
        <v/>
      </c>
      <c r="I569" s="16" t="str">
        <f>IFERROR(IF(WeightGoal="Increase",G569-H569,H569-G569),"")</f>
        <v/>
      </c>
      <c r="J569" s="16" t="str">
        <f t="shared" si="44"/>
        <v/>
      </c>
      <c r="K569" s="17" t="str">
        <f>IFERROR(IF(Standard,J569/CalsPerPound,J569/CalsPerPound/2.2),"")</f>
        <v/>
      </c>
      <c r="L569" s="18" t="str">
        <f>IFERROR(WeightToLoseGain-K569,"")</f>
        <v/>
      </c>
      <c r="M569" s="19" t="str">
        <f>IFERROR(IF(B568&lt;&gt;"",L569/(WeightToLoseGain),""),"")</f>
        <v/>
      </c>
    </row>
    <row r="570" spans="2:13" ht="30" customHeight="1">
      <c r="B570" s="12" t="str">
        <f t="shared" si="40"/>
        <v/>
      </c>
      <c r="C570" s="13" t="str">
        <f t="shared" si="43"/>
        <v/>
      </c>
      <c r="D570" s="13" t="str">
        <f t="shared" si="41"/>
        <v/>
      </c>
      <c r="E570" s="14" t="str">
        <f t="shared" si="42"/>
        <v/>
      </c>
      <c r="F570" s="15" t="str">
        <f>IFERROR(RunningBMR,"")</f>
        <v/>
      </c>
      <c r="G570" s="15" t="str">
        <f>IFERROR(IF(K569&gt;0,F569*ActivityFactor+IF(WeightGoal="Maintain",0,IF(WeightGoal="Decrease",-500,IF(WeightGoal="Increase",500))),""),"")</f>
        <v/>
      </c>
      <c r="H570" s="15" t="str">
        <f>IFERROR(F570*(ActivityFactor),"")</f>
        <v/>
      </c>
      <c r="I570" s="16" t="str">
        <f>IFERROR(IF(WeightGoal="Increase",G570-H570,H570-G570),"")</f>
        <v/>
      </c>
      <c r="J570" s="16" t="str">
        <f t="shared" si="44"/>
        <v/>
      </c>
      <c r="K570" s="17" t="str">
        <f>IFERROR(IF(Standard,J570/CalsPerPound,J570/CalsPerPound/2.2),"")</f>
        <v/>
      </c>
      <c r="L570" s="18" t="str">
        <f>IFERROR(WeightToLoseGain-K570,"")</f>
        <v/>
      </c>
      <c r="M570" s="19" t="str">
        <f>IFERROR(IF(B569&lt;&gt;"",L570/(WeightToLoseGain),""),"")</f>
        <v/>
      </c>
    </row>
    <row r="571" spans="2:13" ht="30" customHeight="1">
      <c r="B571" s="12" t="str">
        <f t="shared" si="40"/>
        <v/>
      </c>
      <c r="C571" s="13" t="str">
        <f t="shared" si="43"/>
        <v/>
      </c>
      <c r="D571" s="13" t="str">
        <f t="shared" si="41"/>
        <v/>
      </c>
      <c r="E571" s="14" t="str">
        <f t="shared" si="42"/>
        <v/>
      </c>
      <c r="F571" s="15" t="str">
        <f>IFERROR(RunningBMR,"")</f>
        <v/>
      </c>
      <c r="G571" s="15" t="str">
        <f>IFERROR(IF(K570&gt;0,F570*ActivityFactor+IF(WeightGoal="Maintain",0,IF(WeightGoal="Decrease",-500,IF(WeightGoal="Increase",500))),""),"")</f>
        <v/>
      </c>
      <c r="H571" s="15" t="str">
        <f>IFERROR(F571*(ActivityFactor),"")</f>
        <v/>
      </c>
      <c r="I571" s="16" t="str">
        <f>IFERROR(IF(WeightGoal="Increase",G571-H571,H571-G571),"")</f>
        <v/>
      </c>
      <c r="J571" s="16" t="str">
        <f t="shared" si="44"/>
        <v/>
      </c>
      <c r="K571" s="17" t="str">
        <f>IFERROR(IF(Standard,J571/CalsPerPound,J571/CalsPerPound/2.2),"")</f>
        <v/>
      </c>
      <c r="L571" s="18" t="str">
        <f>IFERROR(WeightToLoseGain-K571,"")</f>
        <v/>
      </c>
      <c r="M571" s="19" t="str">
        <f>IFERROR(IF(B570&lt;&gt;"",L571/(WeightToLoseGain),""),"")</f>
        <v/>
      </c>
    </row>
    <row r="572" spans="2:13" ht="30" customHeight="1">
      <c r="B572" s="12" t="str">
        <f t="shared" si="40"/>
        <v/>
      </c>
      <c r="C572" s="13" t="str">
        <f t="shared" si="43"/>
        <v/>
      </c>
      <c r="D572" s="13" t="str">
        <f t="shared" si="41"/>
        <v/>
      </c>
      <c r="E572" s="14" t="str">
        <f t="shared" si="42"/>
        <v/>
      </c>
      <c r="F572" s="15" t="str">
        <f>IFERROR(RunningBMR,"")</f>
        <v/>
      </c>
      <c r="G572" s="15" t="str">
        <f>IFERROR(IF(K571&gt;0,F571*ActivityFactor+IF(WeightGoal="Maintain",0,IF(WeightGoal="Decrease",-500,IF(WeightGoal="Increase",500))),""),"")</f>
        <v/>
      </c>
      <c r="H572" s="15" t="str">
        <f>IFERROR(F572*(ActivityFactor),"")</f>
        <v/>
      </c>
      <c r="I572" s="16" t="str">
        <f>IFERROR(IF(WeightGoal="Increase",G572-H572,H572-G572),"")</f>
        <v/>
      </c>
      <c r="J572" s="16" t="str">
        <f t="shared" si="44"/>
        <v/>
      </c>
      <c r="K572" s="17" t="str">
        <f>IFERROR(IF(Standard,J572/CalsPerPound,J572/CalsPerPound/2.2),"")</f>
        <v/>
      </c>
      <c r="L572" s="18" t="str">
        <f>IFERROR(WeightToLoseGain-K572,"")</f>
        <v/>
      </c>
      <c r="M572" s="19" t="str">
        <f>IFERROR(IF(B571&lt;&gt;"",L572/(WeightToLoseGain),""),"")</f>
        <v/>
      </c>
    </row>
    <row r="573" spans="2:13" ht="30" customHeight="1">
      <c r="B573" s="12" t="str">
        <f t="shared" si="40"/>
        <v/>
      </c>
      <c r="C573" s="13" t="str">
        <f t="shared" si="43"/>
        <v/>
      </c>
      <c r="D573" s="13" t="str">
        <f t="shared" si="41"/>
        <v/>
      </c>
      <c r="E573" s="14" t="str">
        <f t="shared" si="42"/>
        <v/>
      </c>
      <c r="F573" s="15" t="str">
        <f>IFERROR(RunningBMR,"")</f>
        <v/>
      </c>
      <c r="G573" s="15" t="str">
        <f>IFERROR(IF(K572&gt;0,F572*ActivityFactor+IF(WeightGoal="Maintain",0,IF(WeightGoal="Decrease",-500,IF(WeightGoal="Increase",500))),""),"")</f>
        <v/>
      </c>
      <c r="H573" s="15" t="str">
        <f>IFERROR(F573*(ActivityFactor),"")</f>
        <v/>
      </c>
      <c r="I573" s="16" t="str">
        <f>IFERROR(IF(WeightGoal="Increase",G573-H573,H573-G573),"")</f>
        <v/>
      </c>
      <c r="J573" s="16" t="str">
        <f t="shared" si="44"/>
        <v/>
      </c>
      <c r="K573" s="17" t="str">
        <f>IFERROR(IF(Standard,J573/CalsPerPound,J573/CalsPerPound/2.2),"")</f>
        <v/>
      </c>
      <c r="L573" s="18" t="str">
        <f>IFERROR(WeightToLoseGain-K573,"")</f>
        <v/>
      </c>
      <c r="M573" s="19" t="str">
        <f>IFERROR(IF(B572&lt;&gt;"",L573/(WeightToLoseGain),""),"")</f>
        <v/>
      </c>
    </row>
    <row r="574" spans="2:13" ht="30" customHeight="1">
      <c r="B574" s="12" t="str">
        <f t="shared" si="40"/>
        <v/>
      </c>
      <c r="C574" s="13" t="str">
        <f t="shared" si="43"/>
        <v/>
      </c>
      <c r="D574" s="13" t="str">
        <f t="shared" si="41"/>
        <v/>
      </c>
      <c r="E574" s="14" t="str">
        <f t="shared" si="42"/>
        <v/>
      </c>
      <c r="F574" s="15" t="str">
        <f>IFERROR(RunningBMR,"")</f>
        <v/>
      </c>
      <c r="G574" s="15" t="str">
        <f>IFERROR(IF(K573&gt;0,F573*ActivityFactor+IF(WeightGoal="Maintain",0,IF(WeightGoal="Decrease",-500,IF(WeightGoal="Increase",500))),""),"")</f>
        <v/>
      </c>
      <c r="H574" s="15" t="str">
        <f>IFERROR(F574*(ActivityFactor),"")</f>
        <v/>
      </c>
      <c r="I574" s="16" t="str">
        <f>IFERROR(IF(WeightGoal="Increase",G574-H574,H574-G574),"")</f>
        <v/>
      </c>
      <c r="J574" s="16" t="str">
        <f t="shared" si="44"/>
        <v/>
      </c>
      <c r="K574" s="17" t="str">
        <f>IFERROR(IF(Standard,J574/CalsPerPound,J574/CalsPerPound/2.2),"")</f>
        <v/>
      </c>
      <c r="L574" s="18" t="str">
        <f>IFERROR(WeightToLoseGain-K574,"")</f>
        <v/>
      </c>
      <c r="M574" s="19" t="str">
        <f>IFERROR(IF(B573&lt;&gt;"",L574/(WeightToLoseGain),""),"")</f>
        <v/>
      </c>
    </row>
    <row r="575" spans="2:13" ht="30" customHeight="1">
      <c r="B575" s="12" t="str">
        <f t="shared" si="40"/>
        <v/>
      </c>
      <c r="C575" s="13" t="str">
        <f t="shared" si="43"/>
        <v/>
      </c>
      <c r="D575" s="13" t="str">
        <f t="shared" si="41"/>
        <v/>
      </c>
      <c r="E575" s="14" t="str">
        <f t="shared" si="42"/>
        <v/>
      </c>
      <c r="F575" s="15" t="str">
        <f>IFERROR(RunningBMR,"")</f>
        <v/>
      </c>
      <c r="G575" s="15" t="str">
        <f>IFERROR(IF(K574&gt;0,F574*ActivityFactor+IF(WeightGoal="Maintain",0,IF(WeightGoal="Decrease",-500,IF(WeightGoal="Increase",500))),""),"")</f>
        <v/>
      </c>
      <c r="H575" s="15" t="str">
        <f>IFERROR(F575*(ActivityFactor),"")</f>
        <v/>
      </c>
      <c r="I575" s="16" t="str">
        <f>IFERROR(IF(WeightGoal="Increase",G575-H575,H575-G575),"")</f>
        <v/>
      </c>
      <c r="J575" s="16" t="str">
        <f t="shared" si="44"/>
        <v/>
      </c>
      <c r="K575" s="17" t="str">
        <f>IFERROR(IF(Standard,J575/CalsPerPound,J575/CalsPerPound/2.2),"")</f>
        <v/>
      </c>
      <c r="L575" s="18" t="str">
        <f>IFERROR(WeightToLoseGain-K575,"")</f>
        <v/>
      </c>
      <c r="M575" s="19" t="str">
        <f>IFERROR(IF(B574&lt;&gt;"",L575/(WeightToLoseGain),""),"")</f>
        <v/>
      </c>
    </row>
    <row r="576" spans="2:13" ht="30" customHeight="1">
      <c r="B576" s="12" t="str">
        <f t="shared" si="40"/>
        <v/>
      </c>
      <c r="C576" s="13" t="str">
        <f t="shared" si="43"/>
        <v/>
      </c>
      <c r="D576" s="13" t="str">
        <f t="shared" si="41"/>
        <v/>
      </c>
      <c r="E576" s="14" t="str">
        <f t="shared" si="42"/>
        <v/>
      </c>
      <c r="F576" s="15" t="str">
        <f>IFERROR(RunningBMR,"")</f>
        <v/>
      </c>
      <c r="G576" s="15" t="str">
        <f>IFERROR(IF(K575&gt;0,F575*ActivityFactor+IF(WeightGoal="Maintain",0,IF(WeightGoal="Decrease",-500,IF(WeightGoal="Increase",500))),""),"")</f>
        <v/>
      </c>
      <c r="H576" s="15" t="str">
        <f>IFERROR(F576*(ActivityFactor),"")</f>
        <v/>
      </c>
      <c r="I576" s="16" t="str">
        <f>IFERROR(IF(WeightGoal="Increase",G576-H576,H576-G576),"")</f>
        <v/>
      </c>
      <c r="J576" s="16" t="str">
        <f t="shared" si="44"/>
        <v/>
      </c>
      <c r="K576" s="17" t="str">
        <f>IFERROR(IF(Standard,J576/CalsPerPound,J576/CalsPerPound/2.2),"")</f>
        <v/>
      </c>
      <c r="L576" s="18" t="str">
        <f>IFERROR(WeightToLoseGain-K576,"")</f>
        <v/>
      </c>
      <c r="M576" s="19" t="str">
        <f>IFERROR(IF(B575&lt;&gt;"",L576/(WeightToLoseGain),""),"")</f>
        <v/>
      </c>
    </row>
    <row r="577" spans="2:13" ht="30" customHeight="1">
      <c r="B577" s="12" t="str">
        <f t="shared" si="40"/>
        <v/>
      </c>
      <c r="C577" s="13" t="str">
        <f t="shared" si="43"/>
        <v/>
      </c>
      <c r="D577" s="13" t="str">
        <f t="shared" si="41"/>
        <v/>
      </c>
      <c r="E577" s="14" t="str">
        <f t="shared" si="42"/>
        <v/>
      </c>
      <c r="F577" s="15" t="str">
        <f>IFERROR(RunningBMR,"")</f>
        <v/>
      </c>
      <c r="G577" s="15" t="str">
        <f>IFERROR(IF(K576&gt;0,F576*ActivityFactor+IF(WeightGoal="Maintain",0,IF(WeightGoal="Decrease",-500,IF(WeightGoal="Increase",500))),""),"")</f>
        <v/>
      </c>
      <c r="H577" s="15" t="str">
        <f>IFERROR(F577*(ActivityFactor),"")</f>
        <v/>
      </c>
      <c r="I577" s="16" t="str">
        <f>IFERROR(IF(WeightGoal="Increase",G577-H577,H577-G577),"")</f>
        <v/>
      </c>
      <c r="J577" s="16" t="str">
        <f t="shared" si="44"/>
        <v/>
      </c>
      <c r="K577" s="17" t="str">
        <f>IFERROR(IF(Standard,J577/CalsPerPound,J577/CalsPerPound/2.2),"")</f>
        <v/>
      </c>
      <c r="L577" s="18" t="str">
        <f>IFERROR(WeightToLoseGain-K577,"")</f>
        <v/>
      </c>
      <c r="M577" s="19" t="str">
        <f>IFERROR(IF(B576&lt;&gt;"",L577/(WeightToLoseGain),""),"")</f>
        <v/>
      </c>
    </row>
    <row r="578" spans="2:13" ht="30" customHeight="1">
      <c r="B578" s="12" t="str">
        <f t="shared" si="40"/>
        <v/>
      </c>
      <c r="C578" s="13" t="str">
        <f t="shared" si="43"/>
        <v/>
      </c>
      <c r="D578" s="13" t="str">
        <f t="shared" si="41"/>
        <v/>
      </c>
      <c r="E578" s="14" t="str">
        <f t="shared" si="42"/>
        <v/>
      </c>
      <c r="F578" s="15" t="str">
        <f>IFERROR(RunningBMR,"")</f>
        <v/>
      </c>
      <c r="G578" s="15" t="str">
        <f>IFERROR(IF(K577&gt;0,F577*ActivityFactor+IF(WeightGoal="Maintain",0,IF(WeightGoal="Decrease",-500,IF(WeightGoal="Increase",500))),""),"")</f>
        <v/>
      </c>
      <c r="H578" s="15" t="str">
        <f>IFERROR(F578*(ActivityFactor),"")</f>
        <v/>
      </c>
      <c r="I578" s="16" t="str">
        <f>IFERROR(IF(WeightGoal="Increase",G578-H578,H578-G578),"")</f>
        <v/>
      </c>
      <c r="J578" s="16" t="str">
        <f t="shared" si="44"/>
        <v/>
      </c>
      <c r="K578" s="17" t="str">
        <f>IFERROR(IF(Standard,J578/CalsPerPound,J578/CalsPerPound/2.2),"")</f>
        <v/>
      </c>
      <c r="L578" s="18" t="str">
        <f>IFERROR(WeightToLoseGain-K578,"")</f>
        <v/>
      </c>
      <c r="M578" s="19" t="str">
        <f>IFERROR(IF(B577&lt;&gt;"",L578/(WeightToLoseGain),""),"")</f>
        <v/>
      </c>
    </row>
    <row r="579" spans="2:13" ht="30" customHeight="1">
      <c r="B579" s="12" t="str">
        <f t="shared" si="40"/>
        <v/>
      </c>
      <c r="C579" s="13" t="str">
        <f t="shared" si="43"/>
        <v/>
      </c>
      <c r="D579" s="13" t="str">
        <f t="shared" si="41"/>
        <v/>
      </c>
      <c r="E579" s="14" t="str">
        <f t="shared" si="42"/>
        <v/>
      </c>
      <c r="F579" s="15" t="str">
        <f>IFERROR(RunningBMR,"")</f>
        <v/>
      </c>
      <c r="G579" s="15" t="str">
        <f>IFERROR(IF(K578&gt;0,F578*ActivityFactor+IF(WeightGoal="Maintain",0,IF(WeightGoal="Decrease",-500,IF(WeightGoal="Increase",500))),""),"")</f>
        <v/>
      </c>
      <c r="H579" s="15" t="str">
        <f>IFERROR(F579*(ActivityFactor),"")</f>
        <v/>
      </c>
      <c r="I579" s="16" t="str">
        <f>IFERROR(IF(WeightGoal="Increase",G579-H579,H579-G579),"")</f>
        <v/>
      </c>
      <c r="J579" s="16" t="str">
        <f t="shared" si="44"/>
        <v/>
      </c>
      <c r="K579" s="17" t="str">
        <f>IFERROR(IF(Standard,J579/CalsPerPound,J579/CalsPerPound/2.2),"")</f>
        <v/>
      </c>
      <c r="L579" s="18" t="str">
        <f>IFERROR(WeightToLoseGain-K579,"")</f>
        <v/>
      </c>
      <c r="M579" s="19" t="str">
        <f>IFERROR(IF(B578&lt;&gt;"",L579/(WeightToLoseGain),""),"")</f>
        <v/>
      </c>
    </row>
    <row r="580" spans="2:13" ht="30" customHeight="1">
      <c r="B580" s="12" t="str">
        <f t="shared" si="40"/>
        <v/>
      </c>
      <c r="C580" s="13" t="str">
        <f t="shared" si="43"/>
        <v/>
      </c>
      <c r="D580" s="13" t="str">
        <f t="shared" si="41"/>
        <v/>
      </c>
      <c r="E580" s="14" t="str">
        <f t="shared" si="42"/>
        <v/>
      </c>
      <c r="F580" s="15" t="str">
        <f>IFERROR(RunningBMR,"")</f>
        <v/>
      </c>
      <c r="G580" s="15" t="str">
        <f>IFERROR(IF(K579&gt;0,F579*ActivityFactor+IF(WeightGoal="Maintain",0,IF(WeightGoal="Decrease",-500,IF(WeightGoal="Increase",500))),""),"")</f>
        <v/>
      </c>
      <c r="H580" s="15" t="str">
        <f>IFERROR(F580*(ActivityFactor),"")</f>
        <v/>
      </c>
      <c r="I580" s="16" t="str">
        <f>IFERROR(IF(WeightGoal="Increase",G580-H580,H580-G580),"")</f>
        <v/>
      </c>
      <c r="J580" s="16" t="str">
        <f t="shared" si="44"/>
        <v/>
      </c>
      <c r="K580" s="17" t="str">
        <f>IFERROR(IF(Standard,J580/CalsPerPound,J580/CalsPerPound/2.2),"")</f>
        <v/>
      </c>
      <c r="L580" s="18" t="str">
        <f>IFERROR(WeightToLoseGain-K580,"")</f>
        <v/>
      </c>
      <c r="M580" s="19" t="str">
        <f>IFERROR(IF(B579&lt;&gt;"",L580/(WeightToLoseGain),""),"")</f>
        <v/>
      </c>
    </row>
    <row r="581" spans="2:13" ht="30" customHeight="1">
      <c r="B581" s="12" t="str">
        <f t="shared" si="40"/>
        <v/>
      </c>
      <c r="C581" s="13" t="str">
        <f t="shared" si="43"/>
        <v/>
      </c>
      <c r="D581" s="13" t="str">
        <f t="shared" si="41"/>
        <v/>
      </c>
      <c r="E581" s="14" t="str">
        <f t="shared" si="42"/>
        <v/>
      </c>
      <c r="F581" s="15" t="str">
        <f>IFERROR(RunningBMR,"")</f>
        <v/>
      </c>
      <c r="G581" s="15" t="str">
        <f>IFERROR(IF(K580&gt;0,F580*ActivityFactor+IF(WeightGoal="Maintain",0,IF(WeightGoal="Decrease",-500,IF(WeightGoal="Increase",500))),""),"")</f>
        <v/>
      </c>
      <c r="H581" s="15" t="str">
        <f>IFERROR(F581*(ActivityFactor),"")</f>
        <v/>
      </c>
      <c r="I581" s="16" t="str">
        <f>IFERROR(IF(WeightGoal="Increase",G581-H581,H581-G581),"")</f>
        <v/>
      </c>
      <c r="J581" s="16" t="str">
        <f t="shared" si="44"/>
        <v/>
      </c>
      <c r="K581" s="17" t="str">
        <f>IFERROR(IF(Standard,J581/CalsPerPound,J581/CalsPerPound/2.2),"")</f>
        <v/>
      </c>
      <c r="L581" s="18" t="str">
        <f>IFERROR(WeightToLoseGain-K581,"")</f>
        <v/>
      </c>
      <c r="M581" s="19" t="str">
        <f>IFERROR(IF(B580&lt;&gt;"",L581/(WeightToLoseGain),""),"")</f>
        <v/>
      </c>
    </row>
    <row r="582" spans="2:13" ht="30" customHeight="1">
      <c r="B582" s="12" t="str">
        <f t="shared" si="40"/>
        <v/>
      </c>
      <c r="C582" s="13" t="str">
        <f t="shared" si="43"/>
        <v/>
      </c>
      <c r="D582" s="13" t="str">
        <f t="shared" si="41"/>
        <v/>
      </c>
      <c r="E582" s="14" t="str">
        <f t="shared" si="42"/>
        <v/>
      </c>
      <c r="F582" s="15" t="str">
        <f>IFERROR(RunningBMR,"")</f>
        <v/>
      </c>
      <c r="G582" s="15" t="str">
        <f>IFERROR(IF(K581&gt;0,F581*ActivityFactor+IF(WeightGoal="Maintain",0,IF(WeightGoal="Decrease",-500,IF(WeightGoal="Increase",500))),""),"")</f>
        <v/>
      </c>
      <c r="H582" s="15" t="str">
        <f>IFERROR(F582*(ActivityFactor),"")</f>
        <v/>
      </c>
      <c r="I582" s="16" t="str">
        <f>IFERROR(IF(WeightGoal="Increase",G582-H582,H582-G582),"")</f>
        <v/>
      </c>
      <c r="J582" s="16" t="str">
        <f t="shared" si="44"/>
        <v/>
      </c>
      <c r="K582" s="17" t="str">
        <f>IFERROR(IF(Standard,J582/CalsPerPound,J582/CalsPerPound/2.2),"")</f>
        <v/>
      </c>
      <c r="L582" s="18" t="str">
        <f>IFERROR(WeightToLoseGain-K582,"")</f>
        <v/>
      </c>
      <c r="M582" s="19" t="str">
        <f>IFERROR(IF(B581&lt;&gt;"",L582/(WeightToLoseGain),""),"")</f>
        <v/>
      </c>
    </row>
    <row r="583" spans="2:13" ht="30" customHeight="1">
      <c r="B583" s="12" t="str">
        <f t="shared" si="40"/>
        <v/>
      </c>
      <c r="C583" s="13" t="str">
        <f t="shared" si="43"/>
        <v/>
      </c>
      <c r="D583" s="13" t="str">
        <f t="shared" si="41"/>
        <v/>
      </c>
      <c r="E583" s="14" t="str">
        <f t="shared" si="42"/>
        <v/>
      </c>
      <c r="F583" s="15" t="str">
        <f>IFERROR(RunningBMR,"")</f>
        <v/>
      </c>
      <c r="G583" s="15" t="str">
        <f>IFERROR(IF(K582&gt;0,F582*ActivityFactor+IF(WeightGoal="Maintain",0,IF(WeightGoal="Decrease",-500,IF(WeightGoal="Increase",500))),""),"")</f>
        <v/>
      </c>
      <c r="H583" s="15" t="str">
        <f>IFERROR(F583*(ActivityFactor),"")</f>
        <v/>
      </c>
      <c r="I583" s="16" t="str">
        <f>IFERROR(IF(WeightGoal="Increase",G583-H583,H583-G583),"")</f>
        <v/>
      </c>
      <c r="J583" s="16" t="str">
        <f t="shared" si="44"/>
        <v/>
      </c>
      <c r="K583" s="17" t="str">
        <f>IFERROR(IF(Standard,J583/CalsPerPound,J583/CalsPerPound/2.2),"")</f>
        <v/>
      </c>
      <c r="L583" s="18" t="str">
        <f>IFERROR(WeightToLoseGain-K583,"")</f>
        <v/>
      </c>
      <c r="M583" s="19" t="str">
        <f>IFERROR(IF(B582&lt;&gt;"",L583/(WeightToLoseGain),""),"")</f>
        <v/>
      </c>
    </row>
    <row r="584" spans="2:13" ht="30" customHeight="1">
      <c r="B584" s="12" t="str">
        <f t="shared" si="40"/>
        <v/>
      </c>
      <c r="C584" s="13" t="str">
        <f t="shared" si="43"/>
        <v/>
      </c>
      <c r="D584" s="13" t="str">
        <f t="shared" si="41"/>
        <v/>
      </c>
      <c r="E584" s="14" t="str">
        <f t="shared" si="42"/>
        <v/>
      </c>
      <c r="F584" s="15" t="str">
        <f>IFERROR(RunningBMR,"")</f>
        <v/>
      </c>
      <c r="G584" s="15" t="str">
        <f>IFERROR(IF(K583&gt;0,F583*ActivityFactor+IF(WeightGoal="Maintain",0,IF(WeightGoal="Decrease",-500,IF(WeightGoal="Increase",500))),""),"")</f>
        <v/>
      </c>
      <c r="H584" s="15" t="str">
        <f>IFERROR(F584*(ActivityFactor),"")</f>
        <v/>
      </c>
      <c r="I584" s="16" t="str">
        <f>IFERROR(IF(WeightGoal="Increase",G584-H584,H584-G584),"")</f>
        <v/>
      </c>
      <c r="J584" s="16" t="str">
        <f t="shared" si="44"/>
        <v/>
      </c>
      <c r="K584" s="17" t="str">
        <f>IFERROR(IF(Standard,J584/CalsPerPound,J584/CalsPerPound/2.2),"")</f>
        <v/>
      </c>
      <c r="L584" s="18" t="str">
        <f>IFERROR(WeightToLoseGain-K584,"")</f>
        <v/>
      </c>
      <c r="M584" s="19" t="str">
        <f>IFERROR(IF(B583&lt;&gt;"",L584/(WeightToLoseGain),""),"")</f>
        <v/>
      </c>
    </row>
    <row r="585" spans="2:13" ht="30" customHeight="1">
      <c r="B585" s="12" t="str">
        <f t="shared" si="40"/>
        <v/>
      </c>
      <c r="C585" s="13" t="str">
        <f t="shared" si="43"/>
        <v/>
      </c>
      <c r="D585" s="13" t="str">
        <f t="shared" si="41"/>
        <v/>
      </c>
      <c r="E585" s="14" t="str">
        <f t="shared" si="42"/>
        <v/>
      </c>
      <c r="F585" s="15" t="str">
        <f>IFERROR(RunningBMR,"")</f>
        <v/>
      </c>
      <c r="G585" s="15" t="str">
        <f>IFERROR(IF(K584&gt;0,F584*ActivityFactor+IF(WeightGoal="Maintain",0,IF(WeightGoal="Decrease",-500,IF(WeightGoal="Increase",500))),""),"")</f>
        <v/>
      </c>
      <c r="H585" s="15" t="str">
        <f>IFERROR(F585*(ActivityFactor),"")</f>
        <v/>
      </c>
      <c r="I585" s="16" t="str">
        <f>IFERROR(IF(WeightGoal="Increase",G585-H585,H585-G585),"")</f>
        <v/>
      </c>
      <c r="J585" s="16" t="str">
        <f t="shared" si="44"/>
        <v/>
      </c>
      <c r="K585" s="17" t="str">
        <f>IFERROR(IF(Standard,J585/CalsPerPound,J585/CalsPerPound/2.2),"")</f>
        <v/>
      </c>
      <c r="L585" s="18" t="str">
        <f>IFERROR(WeightToLoseGain-K585,"")</f>
        <v/>
      </c>
      <c r="M585" s="19" t="str">
        <f>IFERROR(IF(B584&lt;&gt;"",L585/(WeightToLoseGain),""),"")</f>
        <v/>
      </c>
    </row>
    <row r="586" spans="2:13" ht="30" customHeight="1">
      <c r="B586" s="12" t="str">
        <f t="shared" si="40"/>
        <v/>
      </c>
      <c r="C586" s="13" t="str">
        <f t="shared" si="43"/>
        <v/>
      </c>
      <c r="D586" s="13" t="str">
        <f t="shared" si="41"/>
        <v/>
      </c>
      <c r="E586" s="14" t="str">
        <f t="shared" si="42"/>
        <v/>
      </c>
      <c r="F586" s="15" t="str">
        <f>IFERROR(RunningBMR,"")</f>
        <v/>
      </c>
      <c r="G586" s="15" t="str">
        <f>IFERROR(IF(K585&gt;0,F585*ActivityFactor+IF(WeightGoal="Maintain",0,IF(WeightGoal="Decrease",-500,IF(WeightGoal="Increase",500))),""),"")</f>
        <v/>
      </c>
      <c r="H586" s="15" t="str">
        <f>IFERROR(F586*(ActivityFactor),"")</f>
        <v/>
      </c>
      <c r="I586" s="16" t="str">
        <f>IFERROR(IF(WeightGoal="Increase",G586-H586,H586-G586),"")</f>
        <v/>
      </c>
      <c r="J586" s="16" t="str">
        <f t="shared" si="44"/>
        <v/>
      </c>
      <c r="K586" s="17" t="str">
        <f>IFERROR(IF(Standard,J586/CalsPerPound,J586/CalsPerPound/2.2),"")</f>
        <v/>
      </c>
      <c r="L586" s="18" t="str">
        <f>IFERROR(WeightToLoseGain-K586,"")</f>
        <v/>
      </c>
      <c r="M586" s="19" t="str">
        <f>IFERROR(IF(B585&lt;&gt;"",L586/(WeightToLoseGain),""),"")</f>
        <v/>
      </c>
    </row>
    <row r="587" spans="2:13" ht="30" customHeight="1">
      <c r="B587" s="12" t="str">
        <f t="shared" si="40"/>
        <v/>
      </c>
      <c r="C587" s="13" t="str">
        <f t="shared" si="43"/>
        <v/>
      </c>
      <c r="D587" s="13" t="str">
        <f t="shared" si="41"/>
        <v/>
      </c>
      <c r="E587" s="14" t="str">
        <f t="shared" si="42"/>
        <v/>
      </c>
      <c r="F587" s="15" t="str">
        <f>IFERROR(RunningBMR,"")</f>
        <v/>
      </c>
      <c r="G587" s="15" t="str">
        <f>IFERROR(IF(K586&gt;0,F586*ActivityFactor+IF(WeightGoal="Maintain",0,IF(WeightGoal="Decrease",-500,IF(WeightGoal="Increase",500))),""),"")</f>
        <v/>
      </c>
      <c r="H587" s="15" t="str">
        <f>IFERROR(F587*(ActivityFactor),"")</f>
        <v/>
      </c>
      <c r="I587" s="16" t="str">
        <f>IFERROR(IF(WeightGoal="Increase",G587-H587,H587-G587),"")</f>
        <v/>
      </c>
      <c r="J587" s="16" t="str">
        <f t="shared" si="44"/>
        <v/>
      </c>
      <c r="K587" s="17" t="str">
        <f>IFERROR(IF(Standard,J587/CalsPerPound,J587/CalsPerPound/2.2),"")</f>
        <v/>
      </c>
      <c r="L587" s="18" t="str">
        <f>IFERROR(WeightToLoseGain-K587,"")</f>
        <v/>
      </c>
      <c r="M587" s="19" t="str">
        <f>IFERROR(IF(B586&lt;&gt;"",L587/(WeightToLoseGain),""),"")</f>
        <v/>
      </c>
    </row>
    <row r="588" spans="2:13" ht="30" customHeight="1">
      <c r="B588" s="12" t="str">
        <f t="shared" si="40"/>
        <v/>
      </c>
      <c r="C588" s="13" t="str">
        <f t="shared" si="43"/>
        <v/>
      </c>
      <c r="D588" s="13" t="str">
        <f t="shared" si="41"/>
        <v/>
      </c>
      <c r="E588" s="14" t="str">
        <f t="shared" si="42"/>
        <v/>
      </c>
      <c r="F588" s="15" t="str">
        <f>IFERROR(RunningBMR,"")</f>
        <v/>
      </c>
      <c r="G588" s="15" t="str">
        <f>IFERROR(IF(K587&gt;0,F587*ActivityFactor+IF(WeightGoal="Maintain",0,IF(WeightGoal="Decrease",-500,IF(WeightGoal="Increase",500))),""),"")</f>
        <v/>
      </c>
      <c r="H588" s="15" t="str">
        <f>IFERROR(F588*(ActivityFactor),"")</f>
        <v/>
      </c>
      <c r="I588" s="16" t="str">
        <f>IFERROR(IF(WeightGoal="Increase",G588-H588,H588-G588),"")</f>
        <v/>
      </c>
      <c r="J588" s="16" t="str">
        <f t="shared" si="44"/>
        <v/>
      </c>
      <c r="K588" s="17" t="str">
        <f>IFERROR(IF(Standard,J588/CalsPerPound,J588/CalsPerPound/2.2),"")</f>
        <v/>
      </c>
      <c r="L588" s="18" t="str">
        <f>IFERROR(WeightToLoseGain-K588,"")</f>
        <v/>
      </c>
      <c r="M588" s="19" t="str">
        <f>IFERROR(IF(B587&lt;&gt;"",L588/(WeightToLoseGain),""),"")</f>
        <v/>
      </c>
    </row>
    <row r="589" spans="2:13" ht="30" customHeight="1">
      <c r="B589" s="12" t="str">
        <f t="shared" si="40"/>
        <v/>
      </c>
      <c r="C589" s="13" t="str">
        <f t="shared" si="43"/>
        <v/>
      </c>
      <c r="D589" s="13" t="str">
        <f t="shared" si="41"/>
        <v/>
      </c>
      <c r="E589" s="14" t="str">
        <f t="shared" si="42"/>
        <v/>
      </c>
      <c r="F589" s="15" t="str">
        <f>IFERROR(RunningBMR,"")</f>
        <v/>
      </c>
      <c r="G589" s="15" t="str">
        <f>IFERROR(IF(K588&gt;0,F588*ActivityFactor+IF(WeightGoal="Maintain",0,IF(WeightGoal="Decrease",-500,IF(WeightGoal="Increase",500))),""),"")</f>
        <v/>
      </c>
      <c r="H589" s="15" t="str">
        <f>IFERROR(F589*(ActivityFactor),"")</f>
        <v/>
      </c>
      <c r="I589" s="16" t="str">
        <f>IFERROR(IF(WeightGoal="Increase",G589-H589,H589-G589),"")</f>
        <v/>
      </c>
      <c r="J589" s="16" t="str">
        <f t="shared" si="44"/>
        <v/>
      </c>
      <c r="K589" s="17" t="str">
        <f>IFERROR(IF(Standard,J589/CalsPerPound,J589/CalsPerPound/2.2),"")</f>
        <v/>
      </c>
      <c r="L589" s="18" t="str">
        <f>IFERROR(WeightToLoseGain-K589,"")</f>
        <v/>
      </c>
      <c r="M589" s="19" t="str">
        <f>IFERROR(IF(B588&lt;&gt;"",L589/(WeightToLoseGain),""),"")</f>
        <v/>
      </c>
    </row>
    <row r="590" spans="2:13" ht="30" customHeight="1">
      <c r="B590" s="12" t="str">
        <f t="shared" si="40"/>
        <v/>
      </c>
      <c r="C590" s="13" t="str">
        <f t="shared" si="43"/>
        <v/>
      </c>
      <c r="D590" s="13" t="str">
        <f t="shared" si="41"/>
        <v/>
      </c>
      <c r="E590" s="14" t="str">
        <f t="shared" si="42"/>
        <v/>
      </c>
      <c r="F590" s="15" t="str">
        <f>IFERROR(RunningBMR,"")</f>
        <v/>
      </c>
      <c r="G590" s="15" t="str">
        <f>IFERROR(IF(K589&gt;0,F589*ActivityFactor+IF(WeightGoal="Maintain",0,IF(WeightGoal="Decrease",-500,IF(WeightGoal="Increase",500))),""),"")</f>
        <v/>
      </c>
      <c r="H590" s="15" t="str">
        <f>IFERROR(F590*(ActivityFactor),"")</f>
        <v/>
      </c>
      <c r="I590" s="16" t="str">
        <f>IFERROR(IF(WeightGoal="Increase",G590-H590,H590-G590),"")</f>
        <v/>
      </c>
      <c r="J590" s="16" t="str">
        <f t="shared" si="44"/>
        <v/>
      </c>
      <c r="K590" s="17" t="str">
        <f>IFERROR(IF(Standard,J590/CalsPerPound,J590/CalsPerPound/2.2),"")</f>
        <v/>
      </c>
      <c r="L590" s="18" t="str">
        <f>IFERROR(WeightToLoseGain-K590,"")</f>
        <v/>
      </c>
      <c r="M590" s="19" t="str">
        <f>IFERROR(IF(B589&lt;&gt;"",L590/(WeightToLoseGain),""),"")</f>
        <v/>
      </c>
    </row>
    <row r="591" spans="2:13" ht="30" customHeight="1">
      <c r="B591" s="12" t="str">
        <f t="shared" si="40"/>
        <v/>
      </c>
      <c r="C591" s="13" t="str">
        <f t="shared" si="43"/>
        <v/>
      </c>
      <c r="D591" s="13" t="str">
        <f t="shared" si="41"/>
        <v/>
      </c>
      <c r="E591" s="14" t="str">
        <f t="shared" si="42"/>
        <v/>
      </c>
      <c r="F591" s="15" t="str">
        <f>IFERROR(RunningBMR,"")</f>
        <v/>
      </c>
      <c r="G591" s="15" t="str">
        <f>IFERROR(IF(K590&gt;0,F590*ActivityFactor+IF(WeightGoal="Maintain",0,IF(WeightGoal="Decrease",-500,IF(WeightGoal="Increase",500))),""),"")</f>
        <v/>
      </c>
      <c r="H591" s="15" t="str">
        <f>IFERROR(F591*(ActivityFactor),"")</f>
        <v/>
      </c>
      <c r="I591" s="16" t="str">
        <f>IFERROR(IF(WeightGoal="Increase",G591-H591,H591-G591),"")</f>
        <v/>
      </c>
      <c r="J591" s="16" t="str">
        <f t="shared" si="44"/>
        <v/>
      </c>
      <c r="K591" s="17" t="str">
        <f>IFERROR(IF(Standard,J591/CalsPerPound,J591/CalsPerPound/2.2),"")</f>
        <v/>
      </c>
      <c r="L591" s="18" t="str">
        <f>IFERROR(WeightToLoseGain-K591,"")</f>
        <v/>
      </c>
      <c r="M591" s="19" t="str">
        <f>IFERROR(IF(B590&lt;&gt;"",L591/(WeightToLoseGain),""),"")</f>
        <v/>
      </c>
    </row>
    <row r="592" spans="2:13" ht="30" customHeight="1">
      <c r="B592" s="12" t="str">
        <f t="shared" si="40"/>
        <v/>
      </c>
      <c r="C592" s="13" t="str">
        <f t="shared" si="43"/>
        <v/>
      </c>
      <c r="D592" s="13" t="str">
        <f t="shared" si="41"/>
        <v/>
      </c>
      <c r="E592" s="14" t="str">
        <f t="shared" si="42"/>
        <v/>
      </c>
      <c r="F592" s="15" t="str">
        <f>IFERROR(RunningBMR,"")</f>
        <v/>
      </c>
      <c r="G592" s="15" t="str">
        <f>IFERROR(IF(K591&gt;0,F591*ActivityFactor+IF(WeightGoal="Maintain",0,IF(WeightGoal="Decrease",-500,IF(WeightGoal="Increase",500))),""),"")</f>
        <v/>
      </c>
      <c r="H592" s="15" t="str">
        <f>IFERROR(F592*(ActivityFactor),"")</f>
        <v/>
      </c>
      <c r="I592" s="16" t="str">
        <f>IFERROR(IF(WeightGoal="Increase",G592-H592,H592-G592),"")</f>
        <v/>
      </c>
      <c r="J592" s="16" t="str">
        <f t="shared" si="44"/>
        <v/>
      </c>
      <c r="K592" s="17" t="str">
        <f>IFERROR(IF(Standard,J592/CalsPerPound,J592/CalsPerPound/2.2),"")</f>
        <v/>
      </c>
      <c r="L592" s="18" t="str">
        <f>IFERROR(WeightToLoseGain-K592,"")</f>
        <v/>
      </c>
      <c r="M592" s="19" t="str">
        <f>IFERROR(IF(B591&lt;&gt;"",L592/(WeightToLoseGain),""),"")</f>
        <v/>
      </c>
    </row>
    <row r="593" spans="2:13" ht="30" customHeight="1">
      <c r="B593" s="12" t="str">
        <f t="shared" si="40"/>
        <v/>
      </c>
      <c r="C593" s="13" t="str">
        <f t="shared" si="43"/>
        <v/>
      </c>
      <c r="D593" s="13" t="str">
        <f t="shared" si="41"/>
        <v/>
      </c>
      <c r="E593" s="14" t="str">
        <f t="shared" si="42"/>
        <v/>
      </c>
      <c r="F593" s="15" t="str">
        <f>IFERROR(RunningBMR,"")</f>
        <v/>
      </c>
      <c r="G593" s="15" t="str">
        <f>IFERROR(IF(K592&gt;0,F592*ActivityFactor+IF(WeightGoal="Maintain",0,IF(WeightGoal="Decrease",-500,IF(WeightGoal="Increase",500))),""),"")</f>
        <v/>
      </c>
      <c r="H593" s="15" t="str">
        <f>IFERROR(F593*(ActivityFactor),"")</f>
        <v/>
      </c>
      <c r="I593" s="16" t="str">
        <f>IFERROR(IF(WeightGoal="Increase",G593-H593,H593-G593),"")</f>
        <v/>
      </c>
      <c r="J593" s="16" t="str">
        <f t="shared" si="44"/>
        <v/>
      </c>
      <c r="K593" s="17" t="str">
        <f>IFERROR(IF(Standard,J593/CalsPerPound,J593/CalsPerPound/2.2),"")</f>
        <v/>
      </c>
      <c r="L593" s="18" t="str">
        <f>IFERROR(WeightToLoseGain-K593,"")</f>
        <v/>
      </c>
      <c r="M593" s="19" t="str">
        <f>IFERROR(IF(B592&lt;&gt;"",L593/(WeightToLoseGain),""),"")</f>
        <v/>
      </c>
    </row>
    <row r="594" spans="2:13" ht="30" customHeight="1">
      <c r="B594" s="12" t="str">
        <f t="shared" si="40"/>
        <v/>
      </c>
      <c r="C594" s="13" t="str">
        <f t="shared" si="43"/>
        <v/>
      </c>
      <c r="D594" s="13" t="str">
        <f t="shared" si="41"/>
        <v/>
      </c>
      <c r="E594" s="14" t="str">
        <f t="shared" si="42"/>
        <v/>
      </c>
      <c r="F594" s="15" t="str">
        <f>IFERROR(RunningBMR,"")</f>
        <v/>
      </c>
      <c r="G594" s="15" t="str">
        <f>IFERROR(IF(K593&gt;0,F593*ActivityFactor+IF(WeightGoal="Maintain",0,IF(WeightGoal="Decrease",-500,IF(WeightGoal="Increase",500))),""),"")</f>
        <v/>
      </c>
      <c r="H594" s="15" t="str">
        <f>IFERROR(F594*(ActivityFactor),"")</f>
        <v/>
      </c>
      <c r="I594" s="16" t="str">
        <f>IFERROR(IF(WeightGoal="Increase",G594-H594,H594-G594),"")</f>
        <v/>
      </c>
      <c r="J594" s="16" t="str">
        <f t="shared" si="44"/>
        <v/>
      </c>
      <c r="K594" s="17" t="str">
        <f>IFERROR(IF(Standard,J594/CalsPerPound,J594/CalsPerPound/2.2),"")</f>
        <v/>
      </c>
      <c r="L594" s="18" t="str">
        <f>IFERROR(WeightToLoseGain-K594,"")</f>
        <v/>
      </c>
      <c r="M594" s="19" t="str">
        <f>IFERROR(IF(B593&lt;&gt;"",L594/(WeightToLoseGain),""),"")</f>
        <v/>
      </c>
    </row>
    <row r="595" spans="2:13" ht="30" customHeight="1">
      <c r="B595" s="12" t="str">
        <f t="shared" ref="B595:B658" si="45">IFERROR(IF(K594&gt;0,B594+1,""),"")</f>
        <v/>
      </c>
      <c r="C595" s="13" t="str">
        <f t="shared" si="43"/>
        <v/>
      </c>
      <c r="D595" s="13" t="str">
        <f t="shared" ref="D595:D658" si="46">IFERROR(IF(K594&gt;0,D594+1,""),"")</f>
        <v/>
      </c>
      <c r="E595" s="14" t="str">
        <f t="shared" ref="E595:E658" si="47">IFERROR(IF($D595&lt;&gt;"",E594-(I594/CalsPerPound),""),"")</f>
        <v/>
      </c>
      <c r="F595" s="15" t="str">
        <f>IFERROR(RunningBMR,"")</f>
        <v/>
      </c>
      <c r="G595" s="15" t="str">
        <f>IFERROR(IF(K594&gt;0,F594*ActivityFactor+IF(WeightGoal="Maintain",0,IF(WeightGoal="Decrease",-500,IF(WeightGoal="Increase",500))),""),"")</f>
        <v/>
      </c>
      <c r="H595" s="15" t="str">
        <f>IFERROR(F595*(ActivityFactor),"")</f>
        <v/>
      </c>
      <c r="I595" s="16" t="str">
        <f>IFERROR(IF(WeightGoal="Increase",G595-H595,H595-G595),"")</f>
        <v/>
      </c>
      <c r="J595" s="16" t="str">
        <f t="shared" si="44"/>
        <v/>
      </c>
      <c r="K595" s="17" t="str">
        <f>IFERROR(IF(Standard,J595/CalsPerPound,J595/CalsPerPound/2.2),"")</f>
        <v/>
      </c>
      <c r="L595" s="18" t="str">
        <f>IFERROR(WeightToLoseGain-K595,"")</f>
        <v/>
      </c>
      <c r="M595" s="19" t="str">
        <f>IFERROR(IF(B594&lt;&gt;"",L595/(WeightToLoseGain),""),"")</f>
        <v/>
      </c>
    </row>
    <row r="596" spans="2:13" ht="30" customHeight="1">
      <c r="B596" s="12" t="str">
        <f t="shared" si="45"/>
        <v/>
      </c>
      <c r="C596" s="13" t="str">
        <f t="shared" ref="C596:C659" si="48">IFERROR(IF(D596&lt;&gt;"",IF(MOD(D596,7)=1,(D595/7)+1,""),""),"")</f>
        <v/>
      </c>
      <c r="D596" s="13" t="str">
        <f t="shared" si="46"/>
        <v/>
      </c>
      <c r="E596" s="14" t="str">
        <f t="shared" si="47"/>
        <v/>
      </c>
      <c r="F596" s="15" t="str">
        <f>IFERROR(RunningBMR,"")</f>
        <v/>
      </c>
      <c r="G596" s="15" t="str">
        <f>IFERROR(IF(K595&gt;0,F595*ActivityFactor+IF(WeightGoal="Maintain",0,IF(WeightGoal="Decrease",-500,IF(WeightGoal="Increase",500))),""),"")</f>
        <v/>
      </c>
      <c r="H596" s="15" t="str">
        <f>IFERROR(F596*(ActivityFactor),"")</f>
        <v/>
      </c>
      <c r="I596" s="16" t="str">
        <f>IFERROR(IF(WeightGoal="Increase",G596-H596,H596-G596),"")</f>
        <v/>
      </c>
      <c r="J596" s="16" t="str">
        <f t="shared" ref="J596:J659" si="49">IFERROR(J595-I596,"")</f>
        <v/>
      </c>
      <c r="K596" s="17" t="str">
        <f>IFERROR(IF(Standard,J596/CalsPerPound,J596/CalsPerPound/2.2),"")</f>
        <v/>
      </c>
      <c r="L596" s="18" t="str">
        <f>IFERROR(WeightToLoseGain-K596,"")</f>
        <v/>
      </c>
      <c r="M596" s="19" t="str">
        <f>IFERROR(IF(B595&lt;&gt;"",L596/(WeightToLoseGain),""),"")</f>
        <v/>
      </c>
    </row>
    <row r="597" spans="2:13" ht="30" customHeight="1">
      <c r="B597" s="12" t="str">
        <f t="shared" si="45"/>
        <v/>
      </c>
      <c r="C597" s="13" t="str">
        <f t="shared" si="48"/>
        <v/>
      </c>
      <c r="D597" s="13" t="str">
        <f t="shared" si="46"/>
        <v/>
      </c>
      <c r="E597" s="14" t="str">
        <f t="shared" si="47"/>
        <v/>
      </c>
      <c r="F597" s="15" t="str">
        <f>IFERROR(RunningBMR,"")</f>
        <v/>
      </c>
      <c r="G597" s="15" t="str">
        <f>IFERROR(IF(K596&gt;0,F596*ActivityFactor+IF(WeightGoal="Maintain",0,IF(WeightGoal="Decrease",-500,IF(WeightGoal="Increase",500))),""),"")</f>
        <v/>
      </c>
      <c r="H597" s="15" t="str">
        <f>IFERROR(F597*(ActivityFactor),"")</f>
        <v/>
      </c>
      <c r="I597" s="16" t="str">
        <f>IFERROR(IF(WeightGoal="Increase",G597-H597,H597-G597),"")</f>
        <v/>
      </c>
      <c r="J597" s="16" t="str">
        <f t="shared" si="49"/>
        <v/>
      </c>
      <c r="K597" s="17" t="str">
        <f>IFERROR(IF(Standard,J597/CalsPerPound,J597/CalsPerPound/2.2),"")</f>
        <v/>
      </c>
      <c r="L597" s="18" t="str">
        <f>IFERROR(WeightToLoseGain-K597,"")</f>
        <v/>
      </c>
      <c r="M597" s="19" t="str">
        <f>IFERROR(IF(B596&lt;&gt;"",L597/(WeightToLoseGain),""),"")</f>
        <v/>
      </c>
    </row>
    <row r="598" spans="2:13" ht="30" customHeight="1">
      <c r="B598" s="12" t="str">
        <f t="shared" si="45"/>
        <v/>
      </c>
      <c r="C598" s="13" t="str">
        <f t="shared" si="48"/>
        <v/>
      </c>
      <c r="D598" s="13" t="str">
        <f t="shared" si="46"/>
        <v/>
      </c>
      <c r="E598" s="14" t="str">
        <f t="shared" si="47"/>
        <v/>
      </c>
      <c r="F598" s="15" t="str">
        <f>IFERROR(RunningBMR,"")</f>
        <v/>
      </c>
      <c r="G598" s="15" t="str">
        <f>IFERROR(IF(K597&gt;0,F597*ActivityFactor+IF(WeightGoal="Maintain",0,IF(WeightGoal="Decrease",-500,IF(WeightGoal="Increase",500))),""),"")</f>
        <v/>
      </c>
      <c r="H598" s="15" t="str">
        <f>IFERROR(F598*(ActivityFactor),"")</f>
        <v/>
      </c>
      <c r="I598" s="16" t="str">
        <f>IFERROR(IF(WeightGoal="Increase",G598-H598,H598-G598),"")</f>
        <v/>
      </c>
      <c r="J598" s="16" t="str">
        <f t="shared" si="49"/>
        <v/>
      </c>
      <c r="K598" s="17" t="str">
        <f>IFERROR(IF(Standard,J598/CalsPerPound,J598/CalsPerPound/2.2),"")</f>
        <v/>
      </c>
      <c r="L598" s="18" t="str">
        <f>IFERROR(WeightToLoseGain-K598,"")</f>
        <v/>
      </c>
      <c r="M598" s="19" t="str">
        <f>IFERROR(IF(B597&lt;&gt;"",L598/(WeightToLoseGain),""),"")</f>
        <v/>
      </c>
    </row>
    <row r="599" spans="2:13" ht="30" customHeight="1">
      <c r="B599" s="12" t="str">
        <f t="shared" si="45"/>
        <v/>
      </c>
      <c r="C599" s="13" t="str">
        <f t="shared" si="48"/>
        <v/>
      </c>
      <c r="D599" s="13" t="str">
        <f t="shared" si="46"/>
        <v/>
      </c>
      <c r="E599" s="14" t="str">
        <f t="shared" si="47"/>
        <v/>
      </c>
      <c r="F599" s="15" t="str">
        <f>IFERROR(RunningBMR,"")</f>
        <v/>
      </c>
      <c r="G599" s="15" t="str">
        <f>IFERROR(IF(K598&gt;0,F598*ActivityFactor+IF(WeightGoal="Maintain",0,IF(WeightGoal="Decrease",-500,IF(WeightGoal="Increase",500))),""),"")</f>
        <v/>
      </c>
      <c r="H599" s="15" t="str">
        <f>IFERROR(F599*(ActivityFactor),"")</f>
        <v/>
      </c>
      <c r="I599" s="16" t="str">
        <f>IFERROR(IF(WeightGoal="Increase",G599-H599,H599-G599),"")</f>
        <v/>
      </c>
      <c r="J599" s="16" t="str">
        <f t="shared" si="49"/>
        <v/>
      </c>
      <c r="K599" s="17" t="str">
        <f>IFERROR(IF(Standard,J599/CalsPerPound,J599/CalsPerPound/2.2),"")</f>
        <v/>
      </c>
      <c r="L599" s="18" t="str">
        <f>IFERROR(WeightToLoseGain-K599,"")</f>
        <v/>
      </c>
      <c r="M599" s="19" t="str">
        <f>IFERROR(IF(B598&lt;&gt;"",L599/(WeightToLoseGain),""),"")</f>
        <v/>
      </c>
    </row>
    <row r="600" spans="2:13" ht="30" customHeight="1">
      <c r="B600" s="12" t="str">
        <f t="shared" si="45"/>
        <v/>
      </c>
      <c r="C600" s="13" t="str">
        <f t="shared" si="48"/>
        <v/>
      </c>
      <c r="D600" s="13" t="str">
        <f t="shared" si="46"/>
        <v/>
      </c>
      <c r="E600" s="14" t="str">
        <f t="shared" si="47"/>
        <v/>
      </c>
      <c r="F600" s="15" t="str">
        <f>IFERROR(RunningBMR,"")</f>
        <v/>
      </c>
      <c r="G600" s="15" t="str">
        <f>IFERROR(IF(K599&gt;0,F599*ActivityFactor+IF(WeightGoal="Maintain",0,IF(WeightGoal="Decrease",-500,IF(WeightGoal="Increase",500))),""),"")</f>
        <v/>
      </c>
      <c r="H600" s="15" t="str">
        <f>IFERROR(F600*(ActivityFactor),"")</f>
        <v/>
      </c>
      <c r="I600" s="16" t="str">
        <f>IFERROR(IF(WeightGoal="Increase",G600-H600,H600-G600),"")</f>
        <v/>
      </c>
      <c r="J600" s="16" t="str">
        <f t="shared" si="49"/>
        <v/>
      </c>
      <c r="K600" s="17" t="str">
        <f>IFERROR(IF(Standard,J600/CalsPerPound,J600/CalsPerPound/2.2),"")</f>
        <v/>
      </c>
      <c r="L600" s="18" t="str">
        <f>IFERROR(WeightToLoseGain-K600,"")</f>
        <v/>
      </c>
      <c r="M600" s="19" t="str">
        <f>IFERROR(IF(B599&lt;&gt;"",L600/(WeightToLoseGain),""),"")</f>
        <v/>
      </c>
    </row>
    <row r="601" spans="2:13" ht="30" customHeight="1">
      <c r="B601" s="12" t="str">
        <f t="shared" si="45"/>
        <v/>
      </c>
      <c r="C601" s="13" t="str">
        <f t="shared" si="48"/>
        <v/>
      </c>
      <c r="D601" s="13" t="str">
        <f t="shared" si="46"/>
        <v/>
      </c>
      <c r="E601" s="14" t="str">
        <f t="shared" si="47"/>
        <v/>
      </c>
      <c r="F601" s="15" t="str">
        <f>IFERROR(RunningBMR,"")</f>
        <v/>
      </c>
      <c r="G601" s="15" t="str">
        <f>IFERROR(IF(K600&gt;0,F600*ActivityFactor+IF(WeightGoal="Maintain",0,IF(WeightGoal="Decrease",-500,IF(WeightGoal="Increase",500))),""),"")</f>
        <v/>
      </c>
      <c r="H601" s="15" t="str">
        <f>IFERROR(F601*(ActivityFactor),"")</f>
        <v/>
      </c>
      <c r="I601" s="16" t="str">
        <f>IFERROR(IF(WeightGoal="Increase",G601-H601,H601-G601),"")</f>
        <v/>
      </c>
      <c r="J601" s="16" t="str">
        <f t="shared" si="49"/>
        <v/>
      </c>
      <c r="K601" s="17" t="str">
        <f>IFERROR(IF(Standard,J601/CalsPerPound,J601/CalsPerPound/2.2),"")</f>
        <v/>
      </c>
      <c r="L601" s="18" t="str">
        <f>IFERROR(WeightToLoseGain-K601,"")</f>
        <v/>
      </c>
      <c r="M601" s="19" t="str">
        <f>IFERROR(IF(B600&lt;&gt;"",L601/(WeightToLoseGain),""),"")</f>
        <v/>
      </c>
    </row>
    <row r="602" spans="2:13" ht="30" customHeight="1">
      <c r="B602" s="12" t="str">
        <f t="shared" si="45"/>
        <v/>
      </c>
      <c r="C602" s="13" t="str">
        <f t="shared" si="48"/>
        <v/>
      </c>
      <c r="D602" s="13" t="str">
        <f t="shared" si="46"/>
        <v/>
      </c>
      <c r="E602" s="14" t="str">
        <f t="shared" si="47"/>
        <v/>
      </c>
      <c r="F602" s="15" t="str">
        <f>IFERROR(RunningBMR,"")</f>
        <v/>
      </c>
      <c r="G602" s="15" t="str">
        <f>IFERROR(IF(K601&gt;0,F601*ActivityFactor+IF(WeightGoal="Maintain",0,IF(WeightGoal="Decrease",-500,IF(WeightGoal="Increase",500))),""),"")</f>
        <v/>
      </c>
      <c r="H602" s="15" t="str">
        <f>IFERROR(F602*(ActivityFactor),"")</f>
        <v/>
      </c>
      <c r="I602" s="16" t="str">
        <f>IFERROR(IF(WeightGoal="Increase",G602-H602,H602-G602),"")</f>
        <v/>
      </c>
      <c r="J602" s="16" t="str">
        <f t="shared" si="49"/>
        <v/>
      </c>
      <c r="K602" s="17" t="str">
        <f>IFERROR(IF(Standard,J602/CalsPerPound,J602/CalsPerPound/2.2),"")</f>
        <v/>
      </c>
      <c r="L602" s="18" t="str">
        <f>IFERROR(WeightToLoseGain-K602,"")</f>
        <v/>
      </c>
      <c r="M602" s="19" t="str">
        <f>IFERROR(IF(B601&lt;&gt;"",L602/(WeightToLoseGain),""),"")</f>
        <v/>
      </c>
    </row>
    <row r="603" spans="2:13" ht="30" customHeight="1">
      <c r="B603" s="12" t="str">
        <f t="shared" si="45"/>
        <v/>
      </c>
      <c r="C603" s="13" t="str">
        <f t="shared" si="48"/>
        <v/>
      </c>
      <c r="D603" s="13" t="str">
        <f t="shared" si="46"/>
        <v/>
      </c>
      <c r="E603" s="14" t="str">
        <f t="shared" si="47"/>
        <v/>
      </c>
      <c r="F603" s="15" t="str">
        <f>IFERROR(RunningBMR,"")</f>
        <v/>
      </c>
      <c r="G603" s="15" t="str">
        <f>IFERROR(IF(K602&gt;0,F602*ActivityFactor+IF(WeightGoal="Maintain",0,IF(WeightGoal="Decrease",-500,IF(WeightGoal="Increase",500))),""),"")</f>
        <v/>
      </c>
      <c r="H603" s="15" t="str">
        <f>IFERROR(F603*(ActivityFactor),"")</f>
        <v/>
      </c>
      <c r="I603" s="16" t="str">
        <f>IFERROR(IF(WeightGoal="Increase",G603-H603,H603-G603),"")</f>
        <v/>
      </c>
      <c r="J603" s="16" t="str">
        <f t="shared" si="49"/>
        <v/>
      </c>
      <c r="K603" s="17" t="str">
        <f>IFERROR(IF(Standard,J603/CalsPerPound,J603/CalsPerPound/2.2),"")</f>
        <v/>
      </c>
      <c r="L603" s="18" t="str">
        <f>IFERROR(WeightToLoseGain-K603,"")</f>
        <v/>
      </c>
      <c r="M603" s="19" t="str">
        <f>IFERROR(IF(B602&lt;&gt;"",L603/(WeightToLoseGain),""),"")</f>
        <v/>
      </c>
    </row>
    <row r="604" spans="2:13" ht="30" customHeight="1">
      <c r="B604" s="12" t="str">
        <f t="shared" si="45"/>
        <v/>
      </c>
      <c r="C604" s="13" t="str">
        <f t="shared" si="48"/>
        <v/>
      </c>
      <c r="D604" s="13" t="str">
        <f t="shared" si="46"/>
        <v/>
      </c>
      <c r="E604" s="14" t="str">
        <f t="shared" si="47"/>
        <v/>
      </c>
      <c r="F604" s="15" t="str">
        <f>IFERROR(RunningBMR,"")</f>
        <v/>
      </c>
      <c r="G604" s="15" t="str">
        <f>IFERROR(IF(K603&gt;0,F603*ActivityFactor+IF(WeightGoal="Maintain",0,IF(WeightGoal="Decrease",-500,IF(WeightGoal="Increase",500))),""),"")</f>
        <v/>
      </c>
      <c r="H604" s="15" t="str">
        <f>IFERROR(F604*(ActivityFactor),"")</f>
        <v/>
      </c>
      <c r="I604" s="16" t="str">
        <f>IFERROR(IF(WeightGoal="Increase",G604-H604,H604-G604),"")</f>
        <v/>
      </c>
      <c r="J604" s="16" t="str">
        <f t="shared" si="49"/>
        <v/>
      </c>
      <c r="K604" s="17" t="str">
        <f>IFERROR(IF(Standard,J604/CalsPerPound,J604/CalsPerPound/2.2),"")</f>
        <v/>
      </c>
      <c r="L604" s="18" t="str">
        <f>IFERROR(WeightToLoseGain-K604,"")</f>
        <v/>
      </c>
      <c r="M604" s="19" t="str">
        <f>IFERROR(IF(B603&lt;&gt;"",L604/(WeightToLoseGain),""),"")</f>
        <v/>
      </c>
    </row>
    <row r="605" spans="2:13" ht="30" customHeight="1">
      <c r="B605" s="12" t="str">
        <f t="shared" si="45"/>
        <v/>
      </c>
      <c r="C605" s="13" t="str">
        <f t="shared" si="48"/>
        <v/>
      </c>
      <c r="D605" s="13" t="str">
        <f t="shared" si="46"/>
        <v/>
      </c>
      <c r="E605" s="14" t="str">
        <f t="shared" si="47"/>
        <v/>
      </c>
      <c r="F605" s="15" t="str">
        <f>IFERROR(RunningBMR,"")</f>
        <v/>
      </c>
      <c r="G605" s="15" t="str">
        <f>IFERROR(IF(K604&gt;0,F604*ActivityFactor+IF(WeightGoal="Maintain",0,IF(WeightGoal="Decrease",-500,IF(WeightGoal="Increase",500))),""),"")</f>
        <v/>
      </c>
      <c r="H605" s="15" t="str">
        <f>IFERROR(F605*(ActivityFactor),"")</f>
        <v/>
      </c>
      <c r="I605" s="16" t="str">
        <f>IFERROR(IF(WeightGoal="Increase",G605-H605,H605-G605),"")</f>
        <v/>
      </c>
      <c r="J605" s="16" t="str">
        <f t="shared" si="49"/>
        <v/>
      </c>
      <c r="K605" s="17" t="str">
        <f>IFERROR(IF(Standard,J605/CalsPerPound,J605/CalsPerPound/2.2),"")</f>
        <v/>
      </c>
      <c r="L605" s="18" t="str">
        <f>IFERROR(WeightToLoseGain-K605,"")</f>
        <v/>
      </c>
      <c r="M605" s="19" t="str">
        <f>IFERROR(IF(B604&lt;&gt;"",L605/(WeightToLoseGain),""),"")</f>
        <v/>
      </c>
    </row>
    <row r="606" spans="2:13" ht="30" customHeight="1">
      <c r="B606" s="12" t="str">
        <f t="shared" si="45"/>
        <v/>
      </c>
      <c r="C606" s="13" t="str">
        <f t="shared" si="48"/>
        <v/>
      </c>
      <c r="D606" s="13" t="str">
        <f t="shared" si="46"/>
        <v/>
      </c>
      <c r="E606" s="14" t="str">
        <f t="shared" si="47"/>
        <v/>
      </c>
      <c r="F606" s="15" t="str">
        <f>IFERROR(RunningBMR,"")</f>
        <v/>
      </c>
      <c r="G606" s="15" t="str">
        <f>IFERROR(IF(K605&gt;0,F605*ActivityFactor+IF(WeightGoal="Maintain",0,IF(WeightGoal="Decrease",-500,IF(WeightGoal="Increase",500))),""),"")</f>
        <v/>
      </c>
      <c r="H606" s="15" t="str">
        <f>IFERROR(F606*(ActivityFactor),"")</f>
        <v/>
      </c>
      <c r="I606" s="16" t="str">
        <f>IFERROR(IF(WeightGoal="Increase",G606-H606,H606-G606),"")</f>
        <v/>
      </c>
      <c r="J606" s="16" t="str">
        <f t="shared" si="49"/>
        <v/>
      </c>
      <c r="K606" s="17" t="str">
        <f>IFERROR(IF(Standard,J606/CalsPerPound,J606/CalsPerPound/2.2),"")</f>
        <v/>
      </c>
      <c r="L606" s="18" t="str">
        <f>IFERROR(WeightToLoseGain-K606,"")</f>
        <v/>
      </c>
      <c r="M606" s="19" t="str">
        <f>IFERROR(IF(B605&lt;&gt;"",L606/(WeightToLoseGain),""),"")</f>
        <v/>
      </c>
    </row>
    <row r="607" spans="2:13" ht="30" customHeight="1">
      <c r="B607" s="12" t="str">
        <f t="shared" si="45"/>
        <v/>
      </c>
      <c r="C607" s="13" t="str">
        <f t="shared" si="48"/>
        <v/>
      </c>
      <c r="D607" s="13" t="str">
        <f t="shared" si="46"/>
        <v/>
      </c>
      <c r="E607" s="14" t="str">
        <f t="shared" si="47"/>
        <v/>
      </c>
      <c r="F607" s="15" t="str">
        <f>IFERROR(RunningBMR,"")</f>
        <v/>
      </c>
      <c r="G607" s="15" t="str">
        <f>IFERROR(IF(K606&gt;0,F606*ActivityFactor+IF(WeightGoal="Maintain",0,IF(WeightGoal="Decrease",-500,IF(WeightGoal="Increase",500))),""),"")</f>
        <v/>
      </c>
      <c r="H607" s="15" t="str">
        <f>IFERROR(F607*(ActivityFactor),"")</f>
        <v/>
      </c>
      <c r="I607" s="16" t="str">
        <f>IFERROR(IF(WeightGoal="Increase",G607-H607,H607-G607),"")</f>
        <v/>
      </c>
      <c r="J607" s="16" t="str">
        <f t="shared" si="49"/>
        <v/>
      </c>
      <c r="K607" s="17" t="str">
        <f>IFERROR(IF(Standard,J607/CalsPerPound,J607/CalsPerPound/2.2),"")</f>
        <v/>
      </c>
      <c r="L607" s="18" t="str">
        <f>IFERROR(WeightToLoseGain-K607,"")</f>
        <v/>
      </c>
      <c r="M607" s="19" t="str">
        <f>IFERROR(IF(B606&lt;&gt;"",L607/(WeightToLoseGain),""),"")</f>
        <v/>
      </c>
    </row>
    <row r="608" spans="2:13" ht="30" customHeight="1">
      <c r="B608" s="12" t="str">
        <f t="shared" si="45"/>
        <v/>
      </c>
      <c r="C608" s="13" t="str">
        <f t="shared" si="48"/>
        <v/>
      </c>
      <c r="D608" s="13" t="str">
        <f t="shared" si="46"/>
        <v/>
      </c>
      <c r="E608" s="14" t="str">
        <f t="shared" si="47"/>
        <v/>
      </c>
      <c r="F608" s="15" t="str">
        <f>IFERROR(RunningBMR,"")</f>
        <v/>
      </c>
      <c r="G608" s="15" t="str">
        <f>IFERROR(IF(K607&gt;0,F607*ActivityFactor+IF(WeightGoal="Maintain",0,IF(WeightGoal="Decrease",-500,IF(WeightGoal="Increase",500))),""),"")</f>
        <v/>
      </c>
      <c r="H608" s="15" t="str">
        <f>IFERROR(F608*(ActivityFactor),"")</f>
        <v/>
      </c>
      <c r="I608" s="16" t="str">
        <f>IFERROR(IF(WeightGoal="Increase",G608-H608,H608-G608),"")</f>
        <v/>
      </c>
      <c r="J608" s="16" t="str">
        <f t="shared" si="49"/>
        <v/>
      </c>
      <c r="K608" s="17" t="str">
        <f>IFERROR(IF(Standard,J608/CalsPerPound,J608/CalsPerPound/2.2),"")</f>
        <v/>
      </c>
      <c r="L608" s="18" t="str">
        <f>IFERROR(WeightToLoseGain-K608,"")</f>
        <v/>
      </c>
      <c r="M608" s="19" t="str">
        <f>IFERROR(IF(B607&lt;&gt;"",L608/(WeightToLoseGain),""),"")</f>
        <v/>
      </c>
    </row>
    <row r="609" spans="2:13" ht="30" customHeight="1">
      <c r="B609" s="12" t="str">
        <f t="shared" si="45"/>
        <v/>
      </c>
      <c r="C609" s="13" t="str">
        <f t="shared" si="48"/>
        <v/>
      </c>
      <c r="D609" s="13" t="str">
        <f t="shared" si="46"/>
        <v/>
      </c>
      <c r="E609" s="14" t="str">
        <f t="shared" si="47"/>
        <v/>
      </c>
      <c r="F609" s="15" t="str">
        <f>IFERROR(RunningBMR,"")</f>
        <v/>
      </c>
      <c r="G609" s="15" t="str">
        <f>IFERROR(IF(K608&gt;0,F608*ActivityFactor+IF(WeightGoal="Maintain",0,IF(WeightGoal="Decrease",-500,IF(WeightGoal="Increase",500))),""),"")</f>
        <v/>
      </c>
      <c r="H609" s="15" t="str">
        <f>IFERROR(F609*(ActivityFactor),"")</f>
        <v/>
      </c>
      <c r="I609" s="16" t="str">
        <f>IFERROR(IF(WeightGoal="Increase",G609-H609,H609-G609),"")</f>
        <v/>
      </c>
      <c r="J609" s="16" t="str">
        <f t="shared" si="49"/>
        <v/>
      </c>
      <c r="K609" s="17" t="str">
        <f>IFERROR(IF(Standard,J609/CalsPerPound,J609/CalsPerPound/2.2),"")</f>
        <v/>
      </c>
      <c r="L609" s="18" t="str">
        <f>IFERROR(WeightToLoseGain-K609,"")</f>
        <v/>
      </c>
      <c r="M609" s="19" t="str">
        <f>IFERROR(IF(B608&lt;&gt;"",L609/(WeightToLoseGain),""),"")</f>
        <v/>
      </c>
    </row>
    <row r="610" spans="2:13" ht="30" customHeight="1">
      <c r="B610" s="12" t="str">
        <f t="shared" si="45"/>
        <v/>
      </c>
      <c r="C610" s="13" t="str">
        <f t="shared" si="48"/>
        <v/>
      </c>
      <c r="D610" s="13" t="str">
        <f t="shared" si="46"/>
        <v/>
      </c>
      <c r="E610" s="14" t="str">
        <f t="shared" si="47"/>
        <v/>
      </c>
      <c r="F610" s="15" t="str">
        <f>IFERROR(RunningBMR,"")</f>
        <v/>
      </c>
      <c r="G610" s="15" t="str">
        <f>IFERROR(IF(K609&gt;0,F609*ActivityFactor+IF(WeightGoal="Maintain",0,IF(WeightGoal="Decrease",-500,IF(WeightGoal="Increase",500))),""),"")</f>
        <v/>
      </c>
      <c r="H610" s="15" t="str">
        <f>IFERROR(F610*(ActivityFactor),"")</f>
        <v/>
      </c>
      <c r="I610" s="16" t="str">
        <f>IFERROR(IF(WeightGoal="Increase",G610-H610,H610-G610),"")</f>
        <v/>
      </c>
      <c r="J610" s="16" t="str">
        <f t="shared" si="49"/>
        <v/>
      </c>
      <c r="K610" s="17" t="str">
        <f>IFERROR(IF(Standard,J610/CalsPerPound,J610/CalsPerPound/2.2),"")</f>
        <v/>
      </c>
      <c r="L610" s="18" t="str">
        <f>IFERROR(WeightToLoseGain-K610,"")</f>
        <v/>
      </c>
      <c r="M610" s="19" t="str">
        <f>IFERROR(IF(B609&lt;&gt;"",L610/(WeightToLoseGain),""),"")</f>
        <v/>
      </c>
    </row>
    <row r="611" spans="2:13" ht="30" customHeight="1">
      <c r="B611" s="12" t="str">
        <f t="shared" si="45"/>
        <v/>
      </c>
      <c r="C611" s="13" t="str">
        <f t="shared" si="48"/>
        <v/>
      </c>
      <c r="D611" s="13" t="str">
        <f t="shared" si="46"/>
        <v/>
      </c>
      <c r="E611" s="14" t="str">
        <f t="shared" si="47"/>
        <v/>
      </c>
      <c r="F611" s="15" t="str">
        <f>IFERROR(RunningBMR,"")</f>
        <v/>
      </c>
      <c r="G611" s="15" t="str">
        <f>IFERROR(IF(K610&gt;0,F610*ActivityFactor+IF(WeightGoal="Maintain",0,IF(WeightGoal="Decrease",-500,IF(WeightGoal="Increase",500))),""),"")</f>
        <v/>
      </c>
      <c r="H611" s="15" t="str">
        <f>IFERROR(F611*(ActivityFactor),"")</f>
        <v/>
      </c>
      <c r="I611" s="16" t="str">
        <f>IFERROR(IF(WeightGoal="Increase",G611-H611,H611-G611),"")</f>
        <v/>
      </c>
      <c r="J611" s="16" t="str">
        <f t="shared" si="49"/>
        <v/>
      </c>
      <c r="K611" s="17" t="str">
        <f>IFERROR(IF(Standard,J611/CalsPerPound,J611/CalsPerPound/2.2),"")</f>
        <v/>
      </c>
      <c r="L611" s="18" t="str">
        <f>IFERROR(WeightToLoseGain-K611,"")</f>
        <v/>
      </c>
      <c r="M611" s="19" t="str">
        <f>IFERROR(IF(B610&lt;&gt;"",L611/(WeightToLoseGain),""),"")</f>
        <v/>
      </c>
    </row>
    <row r="612" spans="2:13" ht="30" customHeight="1">
      <c r="B612" s="12" t="str">
        <f t="shared" si="45"/>
        <v/>
      </c>
      <c r="C612" s="13" t="str">
        <f t="shared" si="48"/>
        <v/>
      </c>
      <c r="D612" s="13" t="str">
        <f t="shared" si="46"/>
        <v/>
      </c>
      <c r="E612" s="14" t="str">
        <f t="shared" si="47"/>
        <v/>
      </c>
      <c r="F612" s="15" t="str">
        <f>IFERROR(RunningBMR,"")</f>
        <v/>
      </c>
      <c r="G612" s="15" t="str">
        <f>IFERROR(IF(K611&gt;0,F611*ActivityFactor+IF(WeightGoal="Maintain",0,IF(WeightGoal="Decrease",-500,IF(WeightGoal="Increase",500))),""),"")</f>
        <v/>
      </c>
      <c r="H612" s="15" t="str">
        <f>IFERROR(F612*(ActivityFactor),"")</f>
        <v/>
      </c>
      <c r="I612" s="16" t="str">
        <f>IFERROR(IF(WeightGoal="Increase",G612-H612,H612-G612),"")</f>
        <v/>
      </c>
      <c r="J612" s="16" t="str">
        <f t="shared" si="49"/>
        <v/>
      </c>
      <c r="K612" s="17" t="str">
        <f>IFERROR(IF(Standard,J612/CalsPerPound,J612/CalsPerPound/2.2),"")</f>
        <v/>
      </c>
      <c r="L612" s="18" t="str">
        <f>IFERROR(WeightToLoseGain-K612,"")</f>
        <v/>
      </c>
      <c r="M612" s="19" t="str">
        <f>IFERROR(IF(B611&lt;&gt;"",L612/(WeightToLoseGain),""),"")</f>
        <v/>
      </c>
    </row>
    <row r="613" spans="2:13" ht="30" customHeight="1">
      <c r="B613" s="12" t="str">
        <f t="shared" si="45"/>
        <v/>
      </c>
      <c r="C613" s="13" t="str">
        <f t="shared" si="48"/>
        <v/>
      </c>
      <c r="D613" s="13" t="str">
        <f t="shared" si="46"/>
        <v/>
      </c>
      <c r="E613" s="14" t="str">
        <f t="shared" si="47"/>
        <v/>
      </c>
      <c r="F613" s="15" t="str">
        <f>IFERROR(RunningBMR,"")</f>
        <v/>
      </c>
      <c r="G613" s="15" t="str">
        <f>IFERROR(IF(K612&gt;0,F612*ActivityFactor+IF(WeightGoal="Maintain",0,IF(WeightGoal="Decrease",-500,IF(WeightGoal="Increase",500))),""),"")</f>
        <v/>
      </c>
      <c r="H613" s="15" t="str">
        <f>IFERROR(F613*(ActivityFactor),"")</f>
        <v/>
      </c>
      <c r="I613" s="16" t="str">
        <f>IFERROR(IF(WeightGoal="Increase",G613-H613,H613-G613),"")</f>
        <v/>
      </c>
      <c r="J613" s="16" t="str">
        <f t="shared" si="49"/>
        <v/>
      </c>
      <c r="K613" s="17" t="str">
        <f>IFERROR(IF(Standard,J613/CalsPerPound,J613/CalsPerPound/2.2),"")</f>
        <v/>
      </c>
      <c r="L613" s="18" t="str">
        <f>IFERROR(WeightToLoseGain-K613,"")</f>
        <v/>
      </c>
      <c r="M613" s="19" t="str">
        <f>IFERROR(IF(B612&lt;&gt;"",L613/(WeightToLoseGain),""),"")</f>
        <v/>
      </c>
    </row>
    <row r="614" spans="2:13" ht="30" customHeight="1">
      <c r="B614" s="12" t="str">
        <f t="shared" si="45"/>
        <v/>
      </c>
      <c r="C614" s="13" t="str">
        <f t="shared" si="48"/>
        <v/>
      </c>
      <c r="D614" s="13" t="str">
        <f t="shared" si="46"/>
        <v/>
      </c>
      <c r="E614" s="14" t="str">
        <f t="shared" si="47"/>
        <v/>
      </c>
      <c r="F614" s="15" t="str">
        <f>IFERROR(RunningBMR,"")</f>
        <v/>
      </c>
      <c r="G614" s="15" t="str">
        <f>IFERROR(IF(K613&gt;0,F613*ActivityFactor+IF(WeightGoal="Maintain",0,IF(WeightGoal="Decrease",-500,IF(WeightGoal="Increase",500))),""),"")</f>
        <v/>
      </c>
      <c r="H614" s="15" t="str">
        <f>IFERROR(F614*(ActivityFactor),"")</f>
        <v/>
      </c>
      <c r="I614" s="16" t="str">
        <f>IFERROR(IF(WeightGoal="Increase",G614-H614,H614-G614),"")</f>
        <v/>
      </c>
      <c r="J614" s="16" t="str">
        <f t="shared" si="49"/>
        <v/>
      </c>
      <c r="K614" s="17" t="str">
        <f>IFERROR(IF(Standard,J614/CalsPerPound,J614/CalsPerPound/2.2),"")</f>
        <v/>
      </c>
      <c r="L614" s="18" t="str">
        <f>IFERROR(WeightToLoseGain-K614,"")</f>
        <v/>
      </c>
      <c r="M614" s="19" t="str">
        <f>IFERROR(IF(B613&lt;&gt;"",L614/(WeightToLoseGain),""),"")</f>
        <v/>
      </c>
    </row>
    <row r="615" spans="2:13" ht="30" customHeight="1">
      <c r="B615" s="12" t="str">
        <f t="shared" si="45"/>
        <v/>
      </c>
      <c r="C615" s="13" t="str">
        <f t="shared" si="48"/>
        <v/>
      </c>
      <c r="D615" s="13" t="str">
        <f t="shared" si="46"/>
        <v/>
      </c>
      <c r="E615" s="14" t="str">
        <f t="shared" si="47"/>
        <v/>
      </c>
      <c r="F615" s="15" t="str">
        <f>IFERROR(RunningBMR,"")</f>
        <v/>
      </c>
      <c r="G615" s="15" t="str">
        <f>IFERROR(IF(K614&gt;0,F614*ActivityFactor+IF(WeightGoal="Maintain",0,IF(WeightGoal="Decrease",-500,IF(WeightGoal="Increase",500))),""),"")</f>
        <v/>
      </c>
      <c r="H615" s="15" t="str">
        <f>IFERROR(F615*(ActivityFactor),"")</f>
        <v/>
      </c>
      <c r="I615" s="16" t="str">
        <f>IFERROR(IF(WeightGoal="Increase",G615-H615,H615-G615),"")</f>
        <v/>
      </c>
      <c r="J615" s="16" t="str">
        <f t="shared" si="49"/>
        <v/>
      </c>
      <c r="K615" s="17" t="str">
        <f>IFERROR(IF(Standard,J615/CalsPerPound,J615/CalsPerPound/2.2),"")</f>
        <v/>
      </c>
      <c r="L615" s="18" t="str">
        <f>IFERROR(WeightToLoseGain-K615,"")</f>
        <v/>
      </c>
      <c r="M615" s="19" t="str">
        <f>IFERROR(IF(B614&lt;&gt;"",L615/(WeightToLoseGain),""),"")</f>
        <v/>
      </c>
    </row>
    <row r="616" spans="2:13" ht="30" customHeight="1">
      <c r="B616" s="12" t="str">
        <f t="shared" si="45"/>
        <v/>
      </c>
      <c r="C616" s="13" t="str">
        <f t="shared" si="48"/>
        <v/>
      </c>
      <c r="D616" s="13" t="str">
        <f t="shared" si="46"/>
        <v/>
      </c>
      <c r="E616" s="14" t="str">
        <f t="shared" si="47"/>
        <v/>
      </c>
      <c r="F616" s="15" t="str">
        <f>IFERROR(RunningBMR,"")</f>
        <v/>
      </c>
      <c r="G616" s="15" t="str">
        <f>IFERROR(IF(K615&gt;0,F615*ActivityFactor+IF(WeightGoal="Maintain",0,IF(WeightGoal="Decrease",-500,IF(WeightGoal="Increase",500))),""),"")</f>
        <v/>
      </c>
      <c r="H616" s="15" t="str">
        <f>IFERROR(F616*(ActivityFactor),"")</f>
        <v/>
      </c>
      <c r="I616" s="16" t="str">
        <f>IFERROR(IF(WeightGoal="Increase",G616-H616,H616-G616),"")</f>
        <v/>
      </c>
      <c r="J616" s="16" t="str">
        <f t="shared" si="49"/>
        <v/>
      </c>
      <c r="K616" s="17" t="str">
        <f>IFERROR(IF(Standard,J616/CalsPerPound,J616/CalsPerPound/2.2),"")</f>
        <v/>
      </c>
      <c r="L616" s="18" t="str">
        <f>IFERROR(WeightToLoseGain-K616,"")</f>
        <v/>
      </c>
      <c r="M616" s="19" t="str">
        <f>IFERROR(IF(B615&lt;&gt;"",L616/(WeightToLoseGain),""),"")</f>
        <v/>
      </c>
    </row>
    <row r="617" spans="2:13" ht="30" customHeight="1">
      <c r="B617" s="12" t="str">
        <f t="shared" si="45"/>
        <v/>
      </c>
      <c r="C617" s="13" t="str">
        <f t="shared" si="48"/>
        <v/>
      </c>
      <c r="D617" s="13" t="str">
        <f t="shared" si="46"/>
        <v/>
      </c>
      <c r="E617" s="14" t="str">
        <f t="shared" si="47"/>
        <v/>
      </c>
      <c r="F617" s="15" t="str">
        <f>IFERROR(RunningBMR,"")</f>
        <v/>
      </c>
      <c r="G617" s="15" t="str">
        <f>IFERROR(IF(K616&gt;0,F616*ActivityFactor+IF(WeightGoal="Maintain",0,IF(WeightGoal="Decrease",-500,IF(WeightGoal="Increase",500))),""),"")</f>
        <v/>
      </c>
      <c r="H617" s="15" t="str">
        <f>IFERROR(F617*(ActivityFactor),"")</f>
        <v/>
      </c>
      <c r="I617" s="16" t="str">
        <f>IFERROR(IF(WeightGoal="Increase",G617-H617,H617-G617),"")</f>
        <v/>
      </c>
      <c r="J617" s="16" t="str">
        <f t="shared" si="49"/>
        <v/>
      </c>
      <c r="K617" s="17" t="str">
        <f>IFERROR(IF(Standard,J617/CalsPerPound,J617/CalsPerPound/2.2),"")</f>
        <v/>
      </c>
      <c r="L617" s="18" t="str">
        <f>IFERROR(WeightToLoseGain-K617,"")</f>
        <v/>
      </c>
      <c r="M617" s="19" t="str">
        <f>IFERROR(IF(B616&lt;&gt;"",L617/(WeightToLoseGain),""),"")</f>
        <v/>
      </c>
    </row>
    <row r="618" spans="2:13" ht="30" customHeight="1">
      <c r="B618" s="12" t="str">
        <f t="shared" si="45"/>
        <v/>
      </c>
      <c r="C618" s="13" t="str">
        <f t="shared" si="48"/>
        <v/>
      </c>
      <c r="D618" s="13" t="str">
        <f t="shared" si="46"/>
        <v/>
      </c>
      <c r="E618" s="14" t="str">
        <f t="shared" si="47"/>
        <v/>
      </c>
      <c r="F618" s="15" t="str">
        <f>IFERROR(RunningBMR,"")</f>
        <v/>
      </c>
      <c r="G618" s="15" t="str">
        <f>IFERROR(IF(K617&gt;0,F617*ActivityFactor+IF(WeightGoal="Maintain",0,IF(WeightGoal="Decrease",-500,IF(WeightGoal="Increase",500))),""),"")</f>
        <v/>
      </c>
      <c r="H618" s="15" t="str">
        <f>IFERROR(F618*(ActivityFactor),"")</f>
        <v/>
      </c>
      <c r="I618" s="16" t="str">
        <f>IFERROR(IF(WeightGoal="Increase",G618-H618,H618-G618),"")</f>
        <v/>
      </c>
      <c r="J618" s="16" t="str">
        <f t="shared" si="49"/>
        <v/>
      </c>
      <c r="K618" s="17" t="str">
        <f>IFERROR(IF(Standard,J618/CalsPerPound,J618/CalsPerPound/2.2),"")</f>
        <v/>
      </c>
      <c r="L618" s="18" t="str">
        <f>IFERROR(WeightToLoseGain-K618,"")</f>
        <v/>
      </c>
      <c r="M618" s="19" t="str">
        <f>IFERROR(IF(B617&lt;&gt;"",L618/(WeightToLoseGain),""),"")</f>
        <v/>
      </c>
    </row>
    <row r="619" spans="2:13" ht="30" customHeight="1">
      <c r="B619" s="12" t="str">
        <f t="shared" si="45"/>
        <v/>
      </c>
      <c r="C619" s="13" t="str">
        <f t="shared" si="48"/>
        <v/>
      </c>
      <c r="D619" s="13" t="str">
        <f t="shared" si="46"/>
        <v/>
      </c>
      <c r="E619" s="14" t="str">
        <f t="shared" si="47"/>
        <v/>
      </c>
      <c r="F619" s="15" t="str">
        <f>IFERROR(RunningBMR,"")</f>
        <v/>
      </c>
      <c r="G619" s="15" t="str">
        <f>IFERROR(IF(K618&gt;0,F618*ActivityFactor+IF(WeightGoal="Maintain",0,IF(WeightGoal="Decrease",-500,IF(WeightGoal="Increase",500))),""),"")</f>
        <v/>
      </c>
      <c r="H619" s="15" t="str">
        <f>IFERROR(F619*(ActivityFactor),"")</f>
        <v/>
      </c>
      <c r="I619" s="16" t="str">
        <f>IFERROR(IF(WeightGoal="Increase",G619-H619,H619-G619),"")</f>
        <v/>
      </c>
      <c r="J619" s="16" t="str">
        <f t="shared" si="49"/>
        <v/>
      </c>
      <c r="K619" s="17" t="str">
        <f>IFERROR(IF(Standard,J619/CalsPerPound,J619/CalsPerPound/2.2),"")</f>
        <v/>
      </c>
      <c r="L619" s="18" t="str">
        <f>IFERROR(WeightToLoseGain-K619,"")</f>
        <v/>
      </c>
      <c r="M619" s="19" t="str">
        <f>IFERROR(IF(B618&lt;&gt;"",L619/(WeightToLoseGain),""),"")</f>
        <v/>
      </c>
    </row>
    <row r="620" spans="2:13" ht="30" customHeight="1">
      <c r="B620" s="12" t="str">
        <f t="shared" si="45"/>
        <v/>
      </c>
      <c r="C620" s="13" t="str">
        <f t="shared" si="48"/>
        <v/>
      </c>
      <c r="D620" s="13" t="str">
        <f t="shared" si="46"/>
        <v/>
      </c>
      <c r="E620" s="14" t="str">
        <f t="shared" si="47"/>
        <v/>
      </c>
      <c r="F620" s="15" t="str">
        <f>IFERROR(RunningBMR,"")</f>
        <v/>
      </c>
      <c r="G620" s="15" t="str">
        <f>IFERROR(IF(K619&gt;0,F619*ActivityFactor+IF(WeightGoal="Maintain",0,IF(WeightGoal="Decrease",-500,IF(WeightGoal="Increase",500))),""),"")</f>
        <v/>
      </c>
      <c r="H620" s="15" t="str">
        <f>IFERROR(F620*(ActivityFactor),"")</f>
        <v/>
      </c>
      <c r="I620" s="16" t="str">
        <f>IFERROR(IF(WeightGoal="Increase",G620-H620,H620-G620),"")</f>
        <v/>
      </c>
      <c r="J620" s="16" t="str">
        <f t="shared" si="49"/>
        <v/>
      </c>
      <c r="K620" s="17" t="str">
        <f>IFERROR(IF(Standard,J620/CalsPerPound,J620/CalsPerPound/2.2),"")</f>
        <v/>
      </c>
      <c r="L620" s="18" t="str">
        <f>IFERROR(WeightToLoseGain-K620,"")</f>
        <v/>
      </c>
      <c r="M620" s="19" t="str">
        <f>IFERROR(IF(B619&lt;&gt;"",L620/(WeightToLoseGain),""),"")</f>
        <v/>
      </c>
    </row>
    <row r="621" spans="2:13" ht="30" customHeight="1">
      <c r="B621" s="12" t="str">
        <f t="shared" si="45"/>
        <v/>
      </c>
      <c r="C621" s="13" t="str">
        <f t="shared" si="48"/>
        <v/>
      </c>
      <c r="D621" s="13" t="str">
        <f t="shared" si="46"/>
        <v/>
      </c>
      <c r="E621" s="14" t="str">
        <f t="shared" si="47"/>
        <v/>
      </c>
      <c r="F621" s="15" t="str">
        <f>IFERROR(RunningBMR,"")</f>
        <v/>
      </c>
      <c r="G621" s="15" t="str">
        <f>IFERROR(IF(K620&gt;0,F620*ActivityFactor+IF(WeightGoal="Maintain",0,IF(WeightGoal="Decrease",-500,IF(WeightGoal="Increase",500))),""),"")</f>
        <v/>
      </c>
      <c r="H621" s="15" t="str">
        <f>IFERROR(F621*(ActivityFactor),"")</f>
        <v/>
      </c>
      <c r="I621" s="16" t="str">
        <f>IFERROR(IF(WeightGoal="Increase",G621-H621,H621-G621),"")</f>
        <v/>
      </c>
      <c r="J621" s="16" t="str">
        <f t="shared" si="49"/>
        <v/>
      </c>
      <c r="K621" s="17" t="str">
        <f>IFERROR(IF(Standard,J621/CalsPerPound,J621/CalsPerPound/2.2),"")</f>
        <v/>
      </c>
      <c r="L621" s="18" t="str">
        <f>IFERROR(WeightToLoseGain-K621,"")</f>
        <v/>
      </c>
      <c r="M621" s="19" t="str">
        <f>IFERROR(IF(B620&lt;&gt;"",L621/(WeightToLoseGain),""),"")</f>
        <v/>
      </c>
    </row>
    <row r="622" spans="2:13" ht="30" customHeight="1">
      <c r="B622" s="12" t="str">
        <f t="shared" si="45"/>
        <v/>
      </c>
      <c r="C622" s="13" t="str">
        <f t="shared" si="48"/>
        <v/>
      </c>
      <c r="D622" s="13" t="str">
        <f t="shared" si="46"/>
        <v/>
      </c>
      <c r="E622" s="14" t="str">
        <f t="shared" si="47"/>
        <v/>
      </c>
      <c r="F622" s="15" t="str">
        <f>IFERROR(RunningBMR,"")</f>
        <v/>
      </c>
      <c r="G622" s="15" t="str">
        <f>IFERROR(IF(K621&gt;0,F621*ActivityFactor+IF(WeightGoal="Maintain",0,IF(WeightGoal="Decrease",-500,IF(WeightGoal="Increase",500))),""),"")</f>
        <v/>
      </c>
      <c r="H622" s="15" t="str">
        <f>IFERROR(F622*(ActivityFactor),"")</f>
        <v/>
      </c>
      <c r="I622" s="16" t="str">
        <f>IFERROR(IF(WeightGoal="Increase",G622-H622,H622-G622),"")</f>
        <v/>
      </c>
      <c r="J622" s="16" t="str">
        <f t="shared" si="49"/>
        <v/>
      </c>
      <c r="K622" s="17" t="str">
        <f>IFERROR(IF(Standard,J622/CalsPerPound,J622/CalsPerPound/2.2),"")</f>
        <v/>
      </c>
      <c r="L622" s="18" t="str">
        <f>IFERROR(WeightToLoseGain-K622,"")</f>
        <v/>
      </c>
      <c r="M622" s="19" t="str">
        <f>IFERROR(IF(B621&lt;&gt;"",L622/(WeightToLoseGain),""),"")</f>
        <v/>
      </c>
    </row>
    <row r="623" spans="2:13" ht="30" customHeight="1">
      <c r="B623" s="12" t="str">
        <f t="shared" si="45"/>
        <v/>
      </c>
      <c r="C623" s="13" t="str">
        <f t="shared" si="48"/>
        <v/>
      </c>
      <c r="D623" s="13" t="str">
        <f t="shared" si="46"/>
        <v/>
      </c>
      <c r="E623" s="14" t="str">
        <f t="shared" si="47"/>
        <v/>
      </c>
      <c r="F623" s="15" t="str">
        <f>IFERROR(RunningBMR,"")</f>
        <v/>
      </c>
      <c r="G623" s="15" t="str">
        <f>IFERROR(IF(K622&gt;0,F622*ActivityFactor+IF(WeightGoal="Maintain",0,IF(WeightGoal="Decrease",-500,IF(WeightGoal="Increase",500))),""),"")</f>
        <v/>
      </c>
      <c r="H623" s="15" t="str">
        <f>IFERROR(F623*(ActivityFactor),"")</f>
        <v/>
      </c>
      <c r="I623" s="16" t="str">
        <f>IFERROR(IF(WeightGoal="Increase",G623-H623,H623-G623),"")</f>
        <v/>
      </c>
      <c r="J623" s="16" t="str">
        <f t="shared" si="49"/>
        <v/>
      </c>
      <c r="K623" s="17" t="str">
        <f>IFERROR(IF(Standard,J623/CalsPerPound,J623/CalsPerPound/2.2),"")</f>
        <v/>
      </c>
      <c r="L623" s="18" t="str">
        <f>IFERROR(WeightToLoseGain-K623,"")</f>
        <v/>
      </c>
      <c r="M623" s="19" t="str">
        <f>IFERROR(IF(B622&lt;&gt;"",L623/(WeightToLoseGain),""),"")</f>
        <v/>
      </c>
    </row>
    <row r="624" spans="2:13" ht="30" customHeight="1">
      <c r="B624" s="12" t="str">
        <f t="shared" si="45"/>
        <v/>
      </c>
      <c r="C624" s="13" t="str">
        <f t="shared" si="48"/>
        <v/>
      </c>
      <c r="D624" s="13" t="str">
        <f t="shared" si="46"/>
        <v/>
      </c>
      <c r="E624" s="14" t="str">
        <f t="shared" si="47"/>
        <v/>
      </c>
      <c r="F624" s="15" t="str">
        <f>IFERROR(RunningBMR,"")</f>
        <v/>
      </c>
      <c r="G624" s="15" t="str">
        <f>IFERROR(IF(K623&gt;0,F623*ActivityFactor+IF(WeightGoal="Maintain",0,IF(WeightGoal="Decrease",-500,IF(WeightGoal="Increase",500))),""),"")</f>
        <v/>
      </c>
      <c r="H624" s="15" t="str">
        <f>IFERROR(F624*(ActivityFactor),"")</f>
        <v/>
      </c>
      <c r="I624" s="16" t="str">
        <f>IFERROR(IF(WeightGoal="Increase",G624-H624,H624-G624),"")</f>
        <v/>
      </c>
      <c r="J624" s="16" t="str">
        <f t="shared" si="49"/>
        <v/>
      </c>
      <c r="K624" s="17" t="str">
        <f>IFERROR(IF(Standard,J624/CalsPerPound,J624/CalsPerPound/2.2),"")</f>
        <v/>
      </c>
      <c r="L624" s="18" t="str">
        <f>IFERROR(WeightToLoseGain-K624,"")</f>
        <v/>
      </c>
      <c r="M624" s="19" t="str">
        <f>IFERROR(IF(B623&lt;&gt;"",L624/(WeightToLoseGain),""),"")</f>
        <v/>
      </c>
    </row>
    <row r="625" spans="2:13" ht="30" customHeight="1">
      <c r="B625" s="12" t="str">
        <f t="shared" si="45"/>
        <v/>
      </c>
      <c r="C625" s="13" t="str">
        <f t="shared" si="48"/>
        <v/>
      </c>
      <c r="D625" s="13" t="str">
        <f t="shared" si="46"/>
        <v/>
      </c>
      <c r="E625" s="14" t="str">
        <f t="shared" si="47"/>
        <v/>
      </c>
      <c r="F625" s="15" t="str">
        <f>IFERROR(RunningBMR,"")</f>
        <v/>
      </c>
      <c r="G625" s="15" t="str">
        <f>IFERROR(IF(K624&gt;0,F624*ActivityFactor+IF(WeightGoal="Maintain",0,IF(WeightGoal="Decrease",-500,IF(WeightGoal="Increase",500))),""),"")</f>
        <v/>
      </c>
      <c r="H625" s="15" t="str">
        <f>IFERROR(F625*(ActivityFactor),"")</f>
        <v/>
      </c>
      <c r="I625" s="16" t="str">
        <f>IFERROR(IF(WeightGoal="Increase",G625-H625,H625-G625),"")</f>
        <v/>
      </c>
      <c r="J625" s="16" t="str">
        <f t="shared" si="49"/>
        <v/>
      </c>
      <c r="K625" s="17" t="str">
        <f>IFERROR(IF(Standard,J625/CalsPerPound,J625/CalsPerPound/2.2),"")</f>
        <v/>
      </c>
      <c r="L625" s="18" t="str">
        <f>IFERROR(WeightToLoseGain-K625,"")</f>
        <v/>
      </c>
      <c r="M625" s="19" t="str">
        <f>IFERROR(IF(B624&lt;&gt;"",L625/(WeightToLoseGain),""),"")</f>
        <v/>
      </c>
    </row>
    <row r="626" spans="2:13" ht="30" customHeight="1">
      <c r="B626" s="12" t="str">
        <f t="shared" si="45"/>
        <v/>
      </c>
      <c r="C626" s="13" t="str">
        <f t="shared" si="48"/>
        <v/>
      </c>
      <c r="D626" s="13" t="str">
        <f t="shared" si="46"/>
        <v/>
      </c>
      <c r="E626" s="14" t="str">
        <f t="shared" si="47"/>
        <v/>
      </c>
      <c r="F626" s="15" t="str">
        <f>IFERROR(RunningBMR,"")</f>
        <v/>
      </c>
      <c r="G626" s="15" t="str">
        <f>IFERROR(IF(K625&gt;0,F625*ActivityFactor+IF(WeightGoal="Maintain",0,IF(WeightGoal="Decrease",-500,IF(WeightGoal="Increase",500))),""),"")</f>
        <v/>
      </c>
      <c r="H626" s="15" t="str">
        <f>IFERROR(F626*(ActivityFactor),"")</f>
        <v/>
      </c>
      <c r="I626" s="16" t="str">
        <f>IFERROR(IF(WeightGoal="Increase",G626-H626,H626-G626),"")</f>
        <v/>
      </c>
      <c r="J626" s="16" t="str">
        <f t="shared" si="49"/>
        <v/>
      </c>
      <c r="K626" s="17" t="str">
        <f>IFERROR(IF(Standard,J626/CalsPerPound,J626/CalsPerPound/2.2),"")</f>
        <v/>
      </c>
      <c r="L626" s="18" t="str">
        <f>IFERROR(WeightToLoseGain-K626,"")</f>
        <v/>
      </c>
      <c r="M626" s="19" t="str">
        <f>IFERROR(IF(B625&lt;&gt;"",L626/(WeightToLoseGain),""),"")</f>
        <v/>
      </c>
    </row>
    <row r="627" spans="2:13" ht="30" customHeight="1">
      <c r="B627" s="12" t="str">
        <f t="shared" si="45"/>
        <v/>
      </c>
      <c r="C627" s="13" t="str">
        <f t="shared" si="48"/>
        <v/>
      </c>
      <c r="D627" s="13" t="str">
        <f t="shared" si="46"/>
        <v/>
      </c>
      <c r="E627" s="14" t="str">
        <f t="shared" si="47"/>
        <v/>
      </c>
      <c r="F627" s="15" t="str">
        <f>IFERROR(RunningBMR,"")</f>
        <v/>
      </c>
      <c r="G627" s="15" t="str">
        <f>IFERROR(IF(K626&gt;0,F626*ActivityFactor+IF(WeightGoal="Maintain",0,IF(WeightGoal="Decrease",-500,IF(WeightGoal="Increase",500))),""),"")</f>
        <v/>
      </c>
      <c r="H627" s="15" t="str">
        <f>IFERROR(F627*(ActivityFactor),"")</f>
        <v/>
      </c>
      <c r="I627" s="16" t="str">
        <f>IFERROR(IF(WeightGoal="Increase",G627-H627,H627-G627),"")</f>
        <v/>
      </c>
      <c r="J627" s="16" t="str">
        <f t="shared" si="49"/>
        <v/>
      </c>
      <c r="K627" s="17" t="str">
        <f>IFERROR(IF(Standard,J627/CalsPerPound,J627/CalsPerPound/2.2),"")</f>
        <v/>
      </c>
      <c r="L627" s="18" t="str">
        <f>IFERROR(WeightToLoseGain-K627,"")</f>
        <v/>
      </c>
      <c r="M627" s="19" t="str">
        <f>IFERROR(IF(B626&lt;&gt;"",L627/(WeightToLoseGain),""),"")</f>
        <v/>
      </c>
    </row>
    <row r="628" spans="2:13" ht="30" customHeight="1">
      <c r="B628" s="12" t="str">
        <f t="shared" si="45"/>
        <v/>
      </c>
      <c r="C628" s="13" t="str">
        <f t="shared" si="48"/>
        <v/>
      </c>
      <c r="D628" s="13" t="str">
        <f t="shared" si="46"/>
        <v/>
      </c>
      <c r="E628" s="14" t="str">
        <f t="shared" si="47"/>
        <v/>
      </c>
      <c r="F628" s="15" t="str">
        <f>IFERROR(RunningBMR,"")</f>
        <v/>
      </c>
      <c r="G628" s="15" t="str">
        <f>IFERROR(IF(K627&gt;0,F627*ActivityFactor+IF(WeightGoal="Maintain",0,IF(WeightGoal="Decrease",-500,IF(WeightGoal="Increase",500))),""),"")</f>
        <v/>
      </c>
      <c r="H628" s="15" t="str">
        <f>IFERROR(F628*(ActivityFactor),"")</f>
        <v/>
      </c>
      <c r="I628" s="16" t="str">
        <f>IFERROR(IF(WeightGoal="Increase",G628-H628,H628-G628),"")</f>
        <v/>
      </c>
      <c r="J628" s="16" t="str">
        <f t="shared" si="49"/>
        <v/>
      </c>
      <c r="K628" s="17" t="str">
        <f>IFERROR(IF(Standard,J628/CalsPerPound,J628/CalsPerPound/2.2),"")</f>
        <v/>
      </c>
      <c r="L628" s="18" t="str">
        <f>IFERROR(WeightToLoseGain-K628,"")</f>
        <v/>
      </c>
      <c r="M628" s="19" t="str">
        <f>IFERROR(IF(B627&lt;&gt;"",L628/(WeightToLoseGain),""),"")</f>
        <v/>
      </c>
    </row>
    <row r="629" spans="2:13" ht="30" customHeight="1">
      <c r="B629" s="12" t="str">
        <f t="shared" si="45"/>
        <v/>
      </c>
      <c r="C629" s="13" t="str">
        <f t="shared" si="48"/>
        <v/>
      </c>
      <c r="D629" s="13" t="str">
        <f t="shared" si="46"/>
        <v/>
      </c>
      <c r="E629" s="14" t="str">
        <f t="shared" si="47"/>
        <v/>
      </c>
      <c r="F629" s="15" t="str">
        <f>IFERROR(RunningBMR,"")</f>
        <v/>
      </c>
      <c r="G629" s="15" t="str">
        <f>IFERROR(IF(K628&gt;0,F628*ActivityFactor+IF(WeightGoal="Maintain",0,IF(WeightGoal="Decrease",-500,IF(WeightGoal="Increase",500))),""),"")</f>
        <v/>
      </c>
      <c r="H629" s="15" t="str">
        <f>IFERROR(F629*(ActivityFactor),"")</f>
        <v/>
      </c>
      <c r="I629" s="16" t="str">
        <f>IFERROR(IF(WeightGoal="Increase",G629-H629,H629-G629),"")</f>
        <v/>
      </c>
      <c r="J629" s="16" t="str">
        <f t="shared" si="49"/>
        <v/>
      </c>
      <c r="K629" s="17" t="str">
        <f>IFERROR(IF(Standard,J629/CalsPerPound,J629/CalsPerPound/2.2),"")</f>
        <v/>
      </c>
      <c r="L629" s="18" t="str">
        <f>IFERROR(WeightToLoseGain-K629,"")</f>
        <v/>
      </c>
      <c r="M629" s="19" t="str">
        <f>IFERROR(IF(B628&lt;&gt;"",L629/(WeightToLoseGain),""),"")</f>
        <v/>
      </c>
    </row>
    <row r="630" spans="2:13" ht="30" customHeight="1">
      <c r="B630" s="12" t="str">
        <f t="shared" si="45"/>
        <v/>
      </c>
      <c r="C630" s="13" t="str">
        <f t="shared" si="48"/>
        <v/>
      </c>
      <c r="D630" s="13" t="str">
        <f t="shared" si="46"/>
        <v/>
      </c>
      <c r="E630" s="14" t="str">
        <f t="shared" si="47"/>
        <v/>
      </c>
      <c r="F630" s="15" t="str">
        <f>IFERROR(RunningBMR,"")</f>
        <v/>
      </c>
      <c r="G630" s="15" t="str">
        <f>IFERROR(IF(K629&gt;0,F629*ActivityFactor+IF(WeightGoal="Maintain",0,IF(WeightGoal="Decrease",-500,IF(WeightGoal="Increase",500))),""),"")</f>
        <v/>
      </c>
      <c r="H630" s="15" t="str">
        <f>IFERROR(F630*(ActivityFactor),"")</f>
        <v/>
      </c>
      <c r="I630" s="16" t="str">
        <f>IFERROR(IF(WeightGoal="Increase",G630-H630,H630-G630),"")</f>
        <v/>
      </c>
      <c r="J630" s="16" t="str">
        <f t="shared" si="49"/>
        <v/>
      </c>
      <c r="K630" s="17" t="str">
        <f>IFERROR(IF(Standard,J630/CalsPerPound,J630/CalsPerPound/2.2),"")</f>
        <v/>
      </c>
      <c r="L630" s="18" t="str">
        <f>IFERROR(WeightToLoseGain-K630,"")</f>
        <v/>
      </c>
      <c r="M630" s="19" t="str">
        <f>IFERROR(IF(B629&lt;&gt;"",L630/(WeightToLoseGain),""),"")</f>
        <v/>
      </c>
    </row>
    <row r="631" spans="2:13" ht="30" customHeight="1">
      <c r="B631" s="12" t="str">
        <f t="shared" si="45"/>
        <v/>
      </c>
      <c r="C631" s="13" t="str">
        <f t="shared" si="48"/>
        <v/>
      </c>
      <c r="D631" s="13" t="str">
        <f t="shared" si="46"/>
        <v/>
      </c>
      <c r="E631" s="14" t="str">
        <f t="shared" si="47"/>
        <v/>
      </c>
      <c r="F631" s="15" t="str">
        <f>IFERROR(RunningBMR,"")</f>
        <v/>
      </c>
      <c r="G631" s="15" t="str">
        <f>IFERROR(IF(K630&gt;0,F630*ActivityFactor+IF(WeightGoal="Maintain",0,IF(WeightGoal="Decrease",-500,IF(WeightGoal="Increase",500))),""),"")</f>
        <v/>
      </c>
      <c r="H631" s="15" t="str">
        <f>IFERROR(F631*(ActivityFactor),"")</f>
        <v/>
      </c>
      <c r="I631" s="16" t="str">
        <f>IFERROR(IF(WeightGoal="Increase",G631-H631,H631-G631),"")</f>
        <v/>
      </c>
      <c r="J631" s="16" t="str">
        <f t="shared" si="49"/>
        <v/>
      </c>
      <c r="K631" s="17" t="str">
        <f>IFERROR(IF(Standard,J631/CalsPerPound,J631/CalsPerPound/2.2),"")</f>
        <v/>
      </c>
      <c r="L631" s="18" t="str">
        <f>IFERROR(WeightToLoseGain-K631,"")</f>
        <v/>
      </c>
      <c r="M631" s="19" t="str">
        <f>IFERROR(IF(B630&lt;&gt;"",L631/(WeightToLoseGain),""),"")</f>
        <v/>
      </c>
    </row>
    <row r="632" spans="2:13" ht="30" customHeight="1">
      <c r="B632" s="12" t="str">
        <f t="shared" si="45"/>
        <v/>
      </c>
      <c r="C632" s="13" t="str">
        <f t="shared" si="48"/>
        <v/>
      </c>
      <c r="D632" s="13" t="str">
        <f t="shared" si="46"/>
        <v/>
      </c>
      <c r="E632" s="14" t="str">
        <f t="shared" si="47"/>
        <v/>
      </c>
      <c r="F632" s="15" t="str">
        <f>IFERROR(RunningBMR,"")</f>
        <v/>
      </c>
      <c r="G632" s="15" t="str">
        <f>IFERROR(IF(K631&gt;0,F631*ActivityFactor+IF(WeightGoal="Maintain",0,IF(WeightGoal="Decrease",-500,IF(WeightGoal="Increase",500))),""),"")</f>
        <v/>
      </c>
      <c r="H632" s="15" t="str">
        <f>IFERROR(F632*(ActivityFactor),"")</f>
        <v/>
      </c>
      <c r="I632" s="16" t="str">
        <f>IFERROR(IF(WeightGoal="Increase",G632-H632,H632-G632),"")</f>
        <v/>
      </c>
      <c r="J632" s="16" t="str">
        <f t="shared" si="49"/>
        <v/>
      </c>
      <c r="K632" s="17" t="str">
        <f>IFERROR(IF(Standard,J632/CalsPerPound,J632/CalsPerPound/2.2),"")</f>
        <v/>
      </c>
      <c r="L632" s="18" t="str">
        <f>IFERROR(WeightToLoseGain-K632,"")</f>
        <v/>
      </c>
      <c r="M632" s="19" t="str">
        <f>IFERROR(IF(B631&lt;&gt;"",L632/(WeightToLoseGain),""),"")</f>
        <v/>
      </c>
    </row>
    <row r="633" spans="2:13" ht="30" customHeight="1">
      <c r="B633" s="12" t="str">
        <f t="shared" si="45"/>
        <v/>
      </c>
      <c r="C633" s="13" t="str">
        <f t="shared" si="48"/>
        <v/>
      </c>
      <c r="D633" s="13" t="str">
        <f t="shared" si="46"/>
        <v/>
      </c>
      <c r="E633" s="14" t="str">
        <f t="shared" si="47"/>
        <v/>
      </c>
      <c r="F633" s="15" t="str">
        <f>IFERROR(RunningBMR,"")</f>
        <v/>
      </c>
      <c r="G633" s="15" t="str">
        <f>IFERROR(IF(K632&gt;0,F632*ActivityFactor+IF(WeightGoal="Maintain",0,IF(WeightGoal="Decrease",-500,IF(WeightGoal="Increase",500))),""),"")</f>
        <v/>
      </c>
      <c r="H633" s="15" t="str">
        <f>IFERROR(F633*(ActivityFactor),"")</f>
        <v/>
      </c>
      <c r="I633" s="16" t="str">
        <f>IFERROR(IF(WeightGoal="Increase",G633-H633,H633-G633),"")</f>
        <v/>
      </c>
      <c r="J633" s="16" t="str">
        <f t="shared" si="49"/>
        <v/>
      </c>
      <c r="K633" s="17" t="str">
        <f>IFERROR(IF(Standard,J633/CalsPerPound,J633/CalsPerPound/2.2),"")</f>
        <v/>
      </c>
      <c r="L633" s="18" t="str">
        <f>IFERROR(WeightToLoseGain-K633,"")</f>
        <v/>
      </c>
      <c r="M633" s="19" t="str">
        <f>IFERROR(IF(B632&lt;&gt;"",L633/(WeightToLoseGain),""),"")</f>
        <v/>
      </c>
    </row>
    <row r="634" spans="2:13" ht="30" customHeight="1">
      <c r="B634" s="12" t="str">
        <f t="shared" si="45"/>
        <v/>
      </c>
      <c r="C634" s="13" t="str">
        <f t="shared" si="48"/>
        <v/>
      </c>
      <c r="D634" s="13" t="str">
        <f t="shared" si="46"/>
        <v/>
      </c>
      <c r="E634" s="14" t="str">
        <f t="shared" si="47"/>
        <v/>
      </c>
      <c r="F634" s="15" t="str">
        <f>IFERROR(RunningBMR,"")</f>
        <v/>
      </c>
      <c r="G634" s="15" t="str">
        <f>IFERROR(IF(K633&gt;0,F633*ActivityFactor+IF(WeightGoal="Maintain",0,IF(WeightGoal="Decrease",-500,IF(WeightGoal="Increase",500))),""),"")</f>
        <v/>
      </c>
      <c r="H634" s="15" t="str">
        <f>IFERROR(F634*(ActivityFactor),"")</f>
        <v/>
      </c>
      <c r="I634" s="16" t="str">
        <f>IFERROR(IF(WeightGoal="Increase",G634-H634,H634-G634),"")</f>
        <v/>
      </c>
      <c r="J634" s="16" t="str">
        <f t="shared" si="49"/>
        <v/>
      </c>
      <c r="K634" s="17" t="str">
        <f>IFERROR(IF(Standard,J634/CalsPerPound,J634/CalsPerPound/2.2),"")</f>
        <v/>
      </c>
      <c r="L634" s="18" t="str">
        <f>IFERROR(WeightToLoseGain-K634,"")</f>
        <v/>
      </c>
      <c r="M634" s="19" t="str">
        <f>IFERROR(IF(B633&lt;&gt;"",L634/(WeightToLoseGain),""),"")</f>
        <v/>
      </c>
    </row>
    <row r="635" spans="2:13" ht="30" customHeight="1">
      <c r="B635" s="12" t="str">
        <f t="shared" si="45"/>
        <v/>
      </c>
      <c r="C635" s="13" t="str">
        <f t="shared" si="48"/>
        <v/>
      </c>
      <c r="D635" s="13" t="str">
        <f t="shared" si="46"/>
        <v/>
      </c>
      <c r="E635" s="14" t="str">
        <f t="shared" si="47"/>
        <v/>
      </c>
      <c r="F635" s="15" t="str">
        <f>IFERROR(RunningBMR,"")</f>
        <v/>
      </c>
      <c r="G635" s="15" t="str">
        <f>IFERROR(IF(K634&gt;0,F634*ActivityFactor+IF(WeightGoal="Maintain",0,IF(WeightGoal="Decrease",-500,IF(WeightGoal="Increase",500))),""),"")</f>
        <v/>
      </c>
      <c r="H635" s="15" t="str">
        <f>IFERROR(F635*(ActivityFactor),"")</f>
        <v/>
      </c>
      <c r="I635" s="16" t="str">
        <f>IFERROR(IF(WeightGoal="Increase",G635-H635,H635-G635),"")</f>
        <v/>
      </c>
      <c r="J635" s="16" t="str">
        <f t="shared" si="49"/>
        <v/>
      </c>
      <c r="K635" s="17" t="str">
        <f>IFERROR(IF(Standard,J635/CalsPerPound,J635/CalsPerPound/2.2),"")</f>
        <v/>
      </c>
      <c r="L635" s="18" t="str">
        <f>IFERROR(WeightToLoseGain-K635,"")</f>
        <v/>
      </c>
      <c r="M635" s="19" t="str">
        <f>IFERROR(IF(B634&lt;&gt;"",L635/(WeightToLoseGain),""),"")</f>
        <v/>
      </c>
    </row>
    <row r="636" spans="2:13" ht="30" customHeight="1">
      <c r="B636" s="12" t="str">
        <f t="shared" si="45"/>
        <v/>
      </c>
      <c r="C636" s="13" t="str">
        <f t="shared" si="48"/>
        <v/>
      </c>
      <c r="D636" s="13" t="str">
        <f t="shared" si="46"/>
        <v/>
      </c>
      <c r="E636" s="14" t="str">
        <f t="shared" si="47"/>
        <v/>
      </c>
      <c r="F636" s="15" t="str">
        <f>IFERROR(RunningBMR,"")</f>
        <v/>
      </c>
      <c r="G636" s="15" t="str">
        <f>IFERROR(IF(K635&gt;0,F635*ActivityFactor+IF(WeightGoal="Maintain",0,IF(WeightGoal="Decrease",-500,IF(WeightGoal="Increase",500))),""),"")</f>
        <v/>
      </c>
      <c r="H636" s="15" t="str">
        <f>IFERROR(F636*(ActivityFactor),"")</f>
        <v/>
      </c>
      <c r="I636" s="16" t="str">
        <f>IFERROR(IF(WeightGoal="Increase",G636-H636,H636-G636),"")</f>
        <v/>
      </c>
      <c r="J636" s="16" t="str">
        <f t="shared" si="49"/>
        <v/>
      </c>
      <c r="K636" s="17" t="str">
        <f>IFERROR(IF(Standard,J636/CalsPerPound,J636/CalsPerPound/2.2),"")</f>
        <v/>
      </c>
      <c r="L636" s="18" t="str">
        <f>IFERROR(WeightToLoseGain-K636,"")</f>
        <v/>
      </c>
      <c r="M636" s="19" t="str">
        <f>IFERROR(IF(B635&lt;&gt;"",L636/(WeightToLoseGain),""),"")</f>
        <v/>
      </c>
    </row>
    <row r="637" spans="2:13" ht="30" customHeight="1">
      <c r="B637" s="12" t="str">
        <f t="shared" si="45"/>
        <v/>
      </c>
      <c r="C637" s="13" t="str">
        <f t="shared" si="48"/>
        <v/>
      </c>
      <c r="D637" s="13" t="str">
        <f t="shared" si="46"/>
        <v/>
      </c>
      <c r="E637" s="14" t="str">
        <f t="shared" si="47"/>
        <v/>
      </c>
      <c r="F637" s="15" t="str">
        <f>IFERROR(RunningBMR,"")</f>
        <v/>
      </c>
      <c r="G637" s="15" t="str">
        <f>IFERROR(IF(K636&gt;0,F636*ActivityFactor+IF(WeightGoal="Maintain",0,IF(WeightGoal="Decrease",-500,IF(WeightGoal="Increase",500))),""),"")</f>
        <v/>
      </c>
      <c r="H637" s="15" t="str">
        <f>IFERROR(F637*(ActivityFactor),"")</f>
        <v/>
      </c>
      <c r="I637" s="16" t="str">
        <f>IFERROR(IF(WeightGoal="Increase",G637-H637,H637-G637),"")</f>
        <v/>
      </c>
      <c r="J637" s="16" t="str">
        <f t="shared" si="49"/>
        <v/>
      </c>
      <c r="K637" s="17" t="str">
        <f>IFERROR(IF(Standard,J637/CalsPerPound,J637/CalsPerPound/2.2),"")</f>
        <v/>
      </c>
      <c r="L637" s="18" t="str">
        <f>IFERROR(WeightToLoseGain-K637,"")</f>
        <v/>
      </c>
      <c r="M637" s="19" t="str">
        <f>IFERROR(IF(B636&lt;&gt;"",L637/(WeightToLoseGain),""),"")</f>
        <v/>
      </c>
    </row>
    <row r="638" spans="2:13" ht="30" customHeight="1">
      <c r="B638" s="12" t="str">
        <f t="shared" si="45"/>
        <v/>
      </c>
      <c r="C638" s="13" t="str">
        <f t="shared" si="48"/>
        <v/>
      </c>
      <c r="D638" s="13" t="str">
        <f t="shared" si="46"/>
        <v/>
      </c>
      <c r="E638" s="14" t="str">
        <f t="shared" si="47"/>
        <v/>
      </c>
      <c r="F638" s="15" t="str">
        <f>IFERROR(RunningBMR,"")</f>
        <v/>
      </c>
      <c r="G638" s="15" t="str">
        <f>IFERROR(IF(K637&gt;0,F637*ActivityFactor+IF(WeightGoal="Maintain",0,IF(WeightGoal="Decrease",-500,IF(WeightGoal="Increase",500))),""),"")</f>
        <v/>
      </c>
      <c r="H638" s="15" t="str">
        <f>IFERROR(F638*(ActivityFactor),"")</f>
        <v/>
      </c>
      <c r="I638" s="16" t="str">
        <f>IFERROR(IF(WeightGoal="Increase",G638-H638,H638-G638),"")</f>
        <v/>
      </c>
      <c r="J638" s="16" t="str">
        <f t="shared" si="49"/>
        <v/>
      </c>
      <c r="K638" s="17" t="str">
        <f>IFERROR(IF(Standard,J638/CalsPerPound,J638/CalsPerPound/2.2),"")</f>
        <v/>
      </c>
      <c r="L638" s="18" t="str">
        <f>IFERROR(WeightToLoseGain-K638,"")</f>
        <v/>
      </c>
      <c r="M638" s="19" t="str">
        <f>IFERROR(IF(B637&lt;&gt;"",L638/(WeightToLoseGain),""),"")</f>
        <v/>
      </c>
    </row>
    <row r="639" spans="2:13" ht="30" customHeight="1">
      <c r="B639" s="12" t="str">
        <f t="shared" si="45"/>
        <v/>
      </c>
      <c r="C639" s="13" t="str">
        <f t="shared" si="48"/>
        <v/>
      </c>
      <c r="D639" s="13" t="str">
        <f t="shared" si="46"/>
        <v/>
      </c>
      <c r="E639" s="14" t="str">
        <f t="shared" si="47"/>
        <v/>
      </c>
      <c r="F639" s="15" t="str">
        <f>IFERROR(RunningBMR,"")</f>
        <v/>
      </c>
      <c r="G639" s="15" t="str">
        <f>IFERROR(IF(K638&gt;0,F638*ActivityFactor+IF(WeightGoal="Maintain",0,IF(WeightGoal="Decrease",-500,IF(WeightGoal="Increase",500))),""),"")</f>
        <v/>
      </c>
      <c r="H639" s="15" t="str">
        <f>IFERROR(F639*(ActivityFactor),"")</f>
        <v/>
      </c>
      <c r="I639" s="16" t="str">
        <f>IFERROR(IF(WeightGoal="Increase",G639-H639,H639-G639),"")</f>
        <v/>
      </c>
      <c r="J639" s="16" t="str">
        <f t="shared" si="49"/>
        <v/>
      </c>
      <c r="K639" s="17" t="str">
        <f>IFERROR(IF(Standard,J639/CalsPerPound,J639/CalsPerPound/2.2),"")</f>
        <v/>
      </c>
      <c r="L639" s="18" t="str">
        <f>IFERROR(WeightToLoseGain-K639,"")</f>
        <v/>
      </c>
      <c r="M639" s="19" t="str">
        <f>IFERROR(IF(B638&lt;&gt;"",L639/(WeightToLoseGain),""),"")</f>
        <v/>
      </c>
    </row>
    <row r="640" spans="2:13" ht="30" customHeight="1">
      <c r="B640" s="12" t="str">
        <f t="shared" si="45"/>
        <v/>
      </c>
      <c r="C640" s="13" t="str">
        <f t="shared" si="48"/>
        <v/>
      </c>
      <c r="D640" s="13" t="str">
        <f t="shared" si="46"/>
        <v/>
      </c>
      <c r="E640" s="14" t="str">
        <f t="shared" si="47"/>
        <v/>
      </c>
      <c r="F640" s="15" t="str">
        <f>IFERROR(RunningBMR,"")</f>
        <v/>
      </c>
      <c r="G640" s="15" t="str">
        <f>IFERROR(IF(K639&gt;0,F639*ActivityFactor+IF(WeightGoal="Maintain",0,IF(WeightGoal="Decrease",-500,IF(WeightGoal="Increase",500))),""),"")</f>
        <v/>
      </c>
      <c r="H640" s="15" t="str">
        <f>IFERROR(F640*(ActivityFactor),"")</f>
        <v/>
      </c>
      <c r="I640" s="16" t="str">
        <f>IFERROR(IF(WeightGoal="Increase",G640-H640,H640-G640),"")</f>
        <v/>
      </c>
      <c r="J640" s="16" t="str">
        <f t="shared" si="49"/>
        <v/>
      </c>
      <c r="K640" s="17" t="str">
        <f>IFERROR(IF(Standard,J640/CalsPerPound,J640/CalsPerPound/2.2),"")</f>
        <v/>
      </c>
      <c r="L640" s="18" t="str">
        <f>IFERROR(WeightToLoseGain-K640,"")</f>
        <v/>
      </c>
      <c r="M640" s="19" t="str">
        <f>IFERROR(IF(B639&lt;&gt;"",L640/(WeightToLoseGain),""),"")</f>
        <v/>
      </c>
    </row>
    <row r="641" spans="2:13" ht="30" customHeight="1">
      <c r="B641" s="12" t="str">
        <f t="shared" si="45"/>
        <v/>
      </c>
      <c r="C641" s="13" t="str">
        <f t="shared" si="48"/>
        <v/>
      </c>
      <c r="D641" s="13" t="str">
        <f t="shared" si="46"/>
        <v/>
      </c>
      <c r="E641" s="14" t="str">
        <f t="shared" si="47"/>
        <v/>
      </c>
      <c r="F641" s="15" t="str">
        <f>IFERROR(RunningBMR,"")</f>
        <v/>
      </c>
      <c r="G641" s="15" t="str">
        <f>IFERROR(IF(K640&gt;0,F640*ActivityFactor+IF(WeightGoal="Maintain",0,IF(WeightGoal="Decrease",-500,IF(WeightGoal="Increase",500))),""),"")</f>
        <v/>
      </c>
      <c r="H641" s="15" t="str">
        <f>IFERROR(F641*(ActivityFactor),"")</f>
        <v/>
      </c>
      <c r="I641" s="16" t="str">
        <f>IFERROR(IF(WeightGoal="Increase",G641-H641,H641-G641),"")</f>
        <v/>
      </c>
      <c r="J641" s="16" t="str">
        <f t="shared" si="49"/>
        <v/>
      </c>
      <c r="K641" s="17" t="str">
        <f>IFERROR(IF(Standard,J641/CalsPerPound,J641/CalsPerPound/2.2),"")</f>
        <v/>
      </c>
      <c r="L641" s="18" t="str">
        <f>IFERROR(WeightToLoseGain-K641,"")</f>
        <v/>
      </c>
      <c r="M641" s="19" t="str">
        <f>IFERROR(IF(B640&lt;&gt;"",L641/(WeightToLoseGain),""),"")</f>
        <v/>
      </c>
    </row>
    <row r="642" spans="2:13" ht="30" customHeight="1">
      <c r="B642" s="12" t="str">
        <f t="shared" si="45"/>
        <v/>
      </c>
      <c r="C642" s="13" t="str">
        <f t="shared" si="48"/>
        <v/>
      </c>
      <c r="D642" s="13" t="str">
        <f t="shared" si="46"/>
        <v/>
      </c>
      <c r="E642" s="14" t="str">
        <f t="shared" si="47"/>
        <v/>
      </c>
      <c r="F642" s="15" t="str">
        <f>IFERROR(RunningBMR,"")</f>
        <v/>
      </c>
      <c r="G642" s="15" t="str">
        <f>IFERROR(IF(K641&gt;0,F641*ActivityFactor+IF(WeightGoal="Maintain",0,IF(WeightGoal="Decrease",-500,IF(WeightGoal="Increase",500))),""),"")</f>
        <v/>
      </c>
      <c r="H642" s="15" t="str">
        <f>IFERROR(F642*(ActivityFactor),"")</f>
        <v/>
      </c>
      <c r="I642" s="16" t="str">
        <f>IFERROR(IF(WeightGoal="Increase",G642-H642,H642-G642),"")</f>
        <v/>
      </c>
      <c r="J642" s="16" t="str">
        <f t="shared" si="49"/>
        <v/>
      </c>
      <c r="K642" s="17" t="str">
        <f>IFERROR(IF(Standard,J642/CalsPerPound,J642/CalsPerPound/2.2),"")</f>
        <v/>
      </c>
      <c r="L642" s="18" t="str">
        <f>IFERROR(WeightToLoseGain-K642,"")</f>
        <v/>
      </c>
      <c r="M642" s="19" t="str">
        <f>IFERROR(IF(B641&lt;&gt;"",L642/(WeightToLoseGain),""),"")</f>
        <v/>
      </c>
    </row>
    <row r="643" spans="2:13" ht="30" customHeight="1">
      <c r="B643" s="12" t="str">
        <f t="shared" si="45"/>
        <v/>
      </c>
      <c r="C643" s="13" t="str">
        <f t="shared" si="48"/>
        <v/>
      </c>
      <c r="D643" s="13" t="str">
        <f t="shared" si="46"/>
        <v/>
      </c>
      <c r="E643" s="14" t="str">
        <f t="shared" si="47"/>
        <v/>
      </c>
      <c r="F643" s="15" t="str">
        <f>IFERROR(RunningBMR,"")</f>
        <v/>
      </c>
      <c r="G643" s="15" t="str">
        <f>IFERROR(IF(K642&gt;0,F642*ActivityFactor+IF(WeightGoal="Maintain",0,IF(WeightGoal="Decrease",-500,IF(WeightGoal="Increase",500))),""),"")</f>
        <v/>
      </c>
      <c r="H643" s="15" t="str">
        <f>IFERROR(F643*(ActivityFactor),"")</f>
        <v/>
      </c>
      <c r="I643" s="16" t="str">
        <f>IFERROR(IF(WeightGoal="Increase",G643-H643,H643-G643),"")</f>
        <v/>
      </c>
      <c r="J643" s="16" t="str">
        <f t="shared" si="49"/>
        <v/>
      </c>
      <c r="K643" s="17" t="str">
        <f>IFERROR(IF(Standard,J643/CalsPerPound,J643/CalsPerPound/2.2),"")</f>
        <v/>
      </c>
      <c r="L643" s="18" t="str">
        <f>IFERROR(WeightToLoseGain-K643,"")</f>
        <v/>
      </c>
      <c r="M643" s="19" t="str">
        <f>IFERROR(IF(B642&lt;&gt;"",L643/(WeightToLoseGain),""),"")</f>
        <v/>
      </c>
    </row>
    <row r="644" spans="2:13" ht="30" customHeight="1">
      <c r="B644" s="12" t="str">
        <f t="shared" si="45"/>
        <v/>
      </c>
      <c r="C644" s="13" t="str">
        <f t="shared" si="48"/>
        <v/>
      </c>
      <c r="D644" s="13" t="str">
        <f t="shared" si="46"/>
        <v/>
      </c>
      <c r="E644" s="14" t="str">
        <f t="shared" si="47"/>
        <v/>
      </c>
      <c r="F644" s="15" t="str">
        <f>IFERROR(RunningBMR,"")</f>
        <v/>
      </c>
      <c r="G644" s="15" t="str">
        <f>IFERROR(IF(K643&gt;0,F643*ActivityFactor+IF(WeightGoal="Maintain",0,IF(WeightGoal="Decrease",-500,IF(WeightGoal="Increase",500))),""),"")</f>
        <v/>
      </c>
      <c r="H644" s="15" t="str">
        <f>IFERROR(F644*(ActivityFactor),"")</f>
        <v/>
      </c>
      <c r="I644" s="16" t="str">
        <f>IFERROR(IF(WeightGoal="Increase",G644-H644,H644-G644),"")</f>
        <v/>
      </c>
      <c r="J644" s="16" t="str">
        <f t="shared" si="49"/>
        <v/>
      </c>
      <c r="K644" s="17" t="str">
        <f>IFERROR(IF(Standard,J644/CalsPerPound,J644/CalsPerPound/2.2),"")</f>
        <v/>
      </c>
      <c r="L644" s="18" t="str">
        <f>IFERROR(WeightToLoseGain-K644,"")</f>
        <v/>
      </c>
      <c r="M644" s="19" t="str">
        <f>IFERROR(IF(B643&lt;&gt;"",L644/(WeightToLoseGain),""),"")</f>
        <v/>
      </c>
    </row>
    <row r="645" spans="2:13" ht="30" customHeight="1">
      <c r="B645" s="12" t="str">
        <f t="shared" si="45"/>
        <v/>
      </c>
      <c r="C645" s="13" t="str">
        <f t="shared" si="48"/>
        <v/>
      </c>
      <c r="D645" s="13" t="str">
        <f t="shared" si="46"/>
        <v/>
      </c>
      <c r="E645" s="14" t="str">
        <f t="shared" si="47"/>
        <v/>
      </c>
      <c r="F645" s="15" t="str">
        <f>IFERROR(RunningBMR,"")</f>
        <v/>
      </c>
      <c r="G645" s="15" t="str">
        <f>IFERROR(IF(K644&gt;0,F644*ActivityFactor+IF(WeightGoal="Maintain",0,IF(WeightGoal="Decrease",-500,IF(WeightGoal="Increase",500))),""),"")</f>
        <v/>
      </c>
      <c r="H645" s="15" t="str">
        <f>IFERROR(F645*(ActivityFactor),"")</f>
        <v/>
      </c>
      <c r="I645" s="16" t="str">
        <f>IFERROR(IF(WeightGoal="Increase",G645-H645,H645-G645),"")</f>
        <v/>
      </c>
      <c r="J645" s="16" t="str">
        <f t="shared" si="49"/>
        <v/>
      </c>
      <c r="K645" s="17" t="str">
        <f>IFERROR(IF(Standard,J645/CalsPerPound,J645/CalsPerPound/2.2),"")</f>
        <v/>
      </c>
      <c r="L645" s="18" t="str">
        <f>IFERROR(WeightToLoseGain-K645,"")</f>
        <v/>
      </c>
      <c r="M645" s="19" t="str">
        <f>IFERROR(IF(B644&lt;&gt;"",L645/(WeightToLoseGain),""),"")</f>
        <v/>
      </c>
    </row>
    <row r="646" spans="2:13" ht="30" customHeight="1">
      <c r="B646" s="12" t="str">
        <f t="shared" si="45"/>
        <v/>
      </c>
      <c r="C646" s="13" t="str">
        <f t="shared" si="48"/>
        <v/>
      </c>
      <c r="D646" s="13" t="str">
        <f t="shared" si="46"/>
        <v/>
      </c>
      <c r="E646" s="14" t="str">
        <f t="shared" si="47"/>
        <v/>
      </c>
      <c r="F646" s="15" t="str">
        <f>IFERROR(RunningBMR,"")</f>
        <v/>
      </c>
      <c r="G646" s="15" t="str">
        <f>IFERROR(IF(K645&gt;0,F645*ActivityFactor+IF(WeightGoal="Maintain",0,IF(WeightGoal="Decrease",-500,IF(WeightGoal="Increase",500))),""),"")</f>
        <v/>
      </c>
      <c r="H646" s="15" t="str">
        <f>IFERROR(F646*(ActivityFactor),"")</f>
        <v/>
      </c>
      <c r="I646" s="16" t="str">
        <f>IFERROR(IF(WeightGoal="Increase",G646-H646,H646-G646),"")</f>
        <v/>
      </c>
      <c r="J646" s="16" t="str">
        <f t="shared" si="49"/>
        <v/>
      </c>
      <c r="K646" s="17" t="str">
        <f>IFERROR(IF(Standard,J646/CalsPerPound,J646/CalsPerPound/2.2),"")</f>
        <v/>
      </c>
      <c r="L646" s="18" t="str">
        <f>IFERROR(WeightToLoseGain-K646,"")</f>
        <v/>
      </c>
      <c r="M646" s="19" t="str">
        <f>IFERROR(IF(B645&lt;&gt;"",L646/(WeightToLoseGain),""),"")</f>
        <v/>
      </c>
    </row>
    <row r="647" spans="2:13" ht="30" customHeight="1">
      <c r="B647" s="12" t="str">
        <f t="shared" si="45"/>
        <v/>
      </c>
      <c r="C647" s="13" t="str">
        <f t="shared" si="48"/>
        <v/>
      </c>
      <c r="D647" s="13" t="str">
        <f t="shared" si="46"/>
        <v/>
      </c>
      <c r="E647" s="14" t="str">
        <f t="shared" si="47"/>
        <v/>
      </c>
      <c r="F647" s="15" t="str">
        <f>IFERROR(RunningBMR,"")</f>
        <v/>
      </c>
      <c r="G647" s="15" t="str">
        <f>IFERROR(IF(K646&gt;0,F646*ActivityFactor+IF(WeightGoal="Maintain",0,IF(WeightGoal="Decrease",-500,IF(WeightGoal="Increase",500))),""),"")</f>
        <v/>
      </c>
      <c r="H647" s="15" t="str">
        <f>IFERROR(F647*(ActivityFactor),"")</f>
        <v/>
      </c>
      <c r="I647" s="16" t="str">
        <f>IFERROR(IF(WeightGoal="Increase",G647-H647,H647-G647),"")</f>
        <v/>
      </c>
      <c r="J647" s="16" t="str">
        <f t="shared" si="49"/>
        <v/>
      </c>
      <c r="K647" s="17" t="str">
        <f>IFERROR(IF(Standard,J647/CalsPerPound,J647/CalsPerPound/2.2),"")</f>
        <v/>
      </c>
      <c r="L647" s="18" t="str">
        <f>IFERROR(WeightToLoseGain-K647,"")</f>
        <v/>
      </c>
      <c r="M647" s="19" t="str">
        <f>IFERROR(IF(B646&lt;&gt;"",L647/(WeightToLoseGain),""),"")</f>
        <v/>
      </c>
    </row>
    <row r="648" spans="2:13" ht="30" customHeight="1">
      <c r="B648" s="12" t="str">
        <f t="shared" si="45"/>
        <v/>
      </c>
      <c r="C648" s="13" t="str">
        <f t="shared" si="48"/>
        <v/>
      </c>
      <c r="D648" s="13" t="str">
        <f t="shared" si="46"/>
        <v/>
      </c>
      <c r="E648" s="14" t="str">
        <f t="shared" si="47"/>
        <v/>
      </c>
      <c r="F648" s="15" t="str">
        <f>IFERROR(RunningBMR,"")</f>
        <v/>
      </c>
      <c r="G648" s="15" t="str">
        <f>IFERROR(IF(K647&gt;0,F647*ActivityFactor+IF(WeightGoal="Maintain",0,IF(WeightGoal="Decrease",-500,IF(WeightGoal="Increase",500))),""),"")</f>
        <v/>
      </c>
      <c r="H648" s="15" t="str">
        <f>IFERROR(F648*(ActivityFactor),"")</f>
        <v/>
      </c>
      <c r="I648" s="16" t="str">
        <f>IFERROR(IF(WeightGoal="Increase",G648-H648,H648-G648),"")</f>
        <v/>
      </c>
      <c r="J648" s="16" t="str">
        <f t="shared" si="49"/>
        <v/>
      </c>
      <c r="K648" s="17" t="str">
        <f>IFERROR(IF(Standard,J648/CalsPerPound,J648/CalsPerPound/2.2),"")</f>
        <v/>
      </c>
      <c r="L648" s="18" t="str">
        <f>IFERROR(WeightToLoseGain-K648,"")</f>
        <v/>
      </c>
      <c r="M648" s="19" t="str">
        <f>IFERROR(IF(B647&lt;&gt;"",L648/(WeightToLoseGain),""),"")</f>
        <v/>
      </c>
    </row>
    <row r="649" spans="2:13" ht="30" customHeight="1">
      <c r="B649" s="12" t="str">
        <f t="shared" si="45"/>
        <v/>
      </c>
      <c r="C649" s="13" t="str">
        <f t="shared" si="48"/>
        <v/>
      </c>
      <c r="D649" s="13" t="str">
        <f t="shared" si="46"/>
        <v/>
      </c>
      <c r="E649" s="14" t="str">
        <f t="shared" si="47"/>
        <v/>
      </c>
      <c r="F649" s="15" t="str">
        <f>IFERROR(RunningBMR,"")</f>
        <v/>
      </c>
      <c r="G649" s="15" t="str">
        <f>IFERROR(IF(K648&gt;0,F648*ActivityFactor+IF(WeightGoal="Maintain",0,IF(WeightGoal="Decrease",-500,IF(WeightGoal="Increase",500))),""),"")</f>
        <v/>
      </c>
      <c r="H649" s="15" t="str">
        <f>IFERROR(F649*(ActivityFactor),"")</f>
        <v/>
      </c>
      <c r="I649" s="16" t="str">
        <f>IFERROR(IF(WeightGoal="Increase",G649-H649,H649-G649),"")</f>
        <v/>
      </c>
      <c r="J649" s="16" t="str">
        <f t="shared" si="49"/>
        <v/>
      </c>
      <c r="K649" s="17" t="str">
        <f>IFERROR(IF(Standard,J649/CalsPerPound,J649/CalsPerPound/2.2),"")</f>
        <v/>
      </c>
      <c r="L649" s="18" t="str">
        <f>IFERROR(WeightToLoseGain-K649,"")</f>
        <v/>
      </c>
      <c r="M649" s="19" t="str">
        <f>IFERROR(IF(B648&lt;&gt;"",L649/(WeightToLoseGain),""),"")</f>
        <v/>
      </c>
    </row>
    <row r="650" spans="2:13" ht="30" customHeight="1">
      <c r="B650" s="12" t="str">
        <f t="shared" si="45"/>
        <v/>
      </c>
      <c r="C650" s="13" t="str">
        <f t="shared" si="48"/>
        <v/>
      </c>
      <c r="D650" s="13" t="str">
        <f t="shared" si="46"/>
        <v/>
      </c>
      <c r="E650" s="14" t="str">
        <f t="shared" si="47"/>
        <v/>
      </c>
      <c r="F650" s="15" t="str">
        <f>IFERROR(RunningBMR,"")</f>
        <v/>
      </c>
      <c r="G650" s="15" t="str">
        <f>IFERROR(IF(K649&gt;0,F649*ActivityFactor+IF(WeightGoal="Maintain",0,IF(WeightGoal="Decrease",-500,IF(WeightGoal="Increase",500))),""),"")</f>
        <v/>
      </c>
      <c r="H650" s="15" t="str">
        <f>IFERROR(F650*(ActivityFactor),"")</f>
        <v/>
      </c>
      <c r="I650" s="16" t="str">
        <f>IFERROR(IF(WeightGoal="Increase",G650-H650,H650-G650),"")</f>
        <v/>
      </c>
      <c r="J650" s="16" t="str">
        <f t="shared" si="49"/>
        <v/>
      </c>
      <c r="K650" s="17" t="str">
        <f>IFERROR(IF(Standard,J650/CalsPerPound,J650/CalsPerPound/2.2),"")</f>
        <v/>
      </c>
      <c r="L650" s="18" t="str">
        <f>IFERROR(WeightToLoseGain-K650,"")</f>
        <v/>
      </c>
      <c r="M650" s="19" t="str">
        <f>IFERROR(IF(B649&lt;&gt;"",L650/(WeightToLoseGain),""),"")</f>
        <v/>
      </c>
    </row>
    <row r="651" spans="2:13" ht="30" customHeight="1">
      <c r="B651" s="12" t="str">
        <f t="shared" si="45"/>
        <v/>
      </c>
      <c r="C651" s="13" t="str">
        <f t="shared" si="48"/>
        <v/>
      </c>
      <c r="D651" s="13" t="str">
        <f t="shared" si="46"/>
        <v/>
      </c>
      <c r="E651" s="14" t="str">
        <f t="shared" si="47"/>
        <v/>
      </c>
      <c r="F651" s="15" t="str">
        <f>IFERROR(RunningBMR,"")</f>
        <v/>
      </c>
      <c r="G651" s="15" t="str">
        <f>IFERROR(IF(K650&gt;0,F650*ActivityFactor+IF(WeightGoal="Maintain",0,IF(WeightGoal="Decrease",-500,IF(WeightGoal="Increase",500))),""),"")</f>
        <v/>
      </c>
      <c r="H651" s="15" t="str">
        <f>IFERROR(F651*(ActivityFactor),"")</f>
        <v/>
      </c>
      <c r="I651" s="16" t="str">
        <f>IFERROR(IF(WeightGoal="Increase",G651-H651,H651-G651),"")</f>
        <v/>
      </c>
      <c r="J651" s="16" t="str">
        <f t="shared" si="49"/>
        <v/>
      </c>
      <c r="K651" s="17" t="str">
        <f>IFERROR(IF(Standard,J651/CalsPerPound,J651/CalsPerPound/2.2),"")</f>
        <v/>
      </c>
      <c r="L651" s="18" t="str">
        <f>IFERROR(WeightToLoseGain-K651,"")</f>
        <v/>
      </c>
      <c r="M651" s="19" t="str">
        <f>IFERROR(IF(B650&lt;&gt;"",L651/(WeightToLoseGain),""),"")</f>
        <v/>
      </c>
    </row>
    <row r="652" spans="2:13" ht="30" customHeight="1">
      <c r="B652" s="12" t="str">
        <f t="shared" si="45"/>
        <v/>
      </c>
      <c r="C652" s="13" t="str">
        <f t="shared" si="48"/>
        <v/>
      </c>
      <c r="D652" s="13" t="str">
        <f t="shared" si="46"/>
        <v/>
      </c>
      <c r="E652" s="14" t="str">
        <f t="shared" si="47"/>
        <v/>
      </c>
      <c r="F652" s="15" t="str">
        <f>IFERROR(RunningBMR,"")</f>
        <v/>
      </c>
      <c r="G652" s="15" t="str">
        <f>IFERROR(IF(K651&gt;0,F651*ActivityFactor+IF(WeightGoal="Maintain",0,IF(WeightGoal="Decrease",-500,IF(WeightGoal="Increase",500))),""),"")</f>
        <v/>
      </c>
      <c r="H652" s="15" t="str">
        <f>IFERROR(F652*(ActivityFactor),"")</f>
        <v/>
      </c>
      <c r="I652" s="16" t="str">
        <f>IFERROR(IF(WeightGoal="Increase",G652-H652,H652-G652),"")</f>
        <v/>
      </c>
      <c r="J652" s="16" t="str">
        <f t="shared" si="49"/>
        <v/>
      </c>
      <c r="K652" s="17" t="str">
        <f>IFERROR(IF(Standard,J652/CalsPerPound,J652/CalsPerPound/2.2),"")</f>
        <v/>
      </c>
      <c r="L652" s="18" t="str">
        <f>IFERROR(WeightToLoseGain-K652,"")</f>
        <v/>
      </c>
      <c r="M652" s="19" t="str">
        <f>IFERROR(IF(B651&lt;&gt;"",L652/(WeightToLoseGain),""),"")</f>
        <v/>
      </c>
    </row>
    <row r="653" spans="2:13" ht="30" customHeight="1">
      <c r="B653" s="12" t="str">
        <f t="shared" si="45"/>
        <v/>
      </c>
      <c r="C653" s="13" t="str">
        <f t="shared" si="48"/>
        <v/>
      </c>
      <c r="D653" s="13" t="str">
        <f t="shared" si="46"/>
        <v/>
      </c>
      <c r="E653" s="14" t="str">
        <f t="shared" si="47"/>
        <v/>
      </c>
      <c r="F653" s="15" t="str">
        <f>IFERROR(RunningBMR,"")</f>
        <v/>
      </c>
      <c r="G653" s="15" t="str">
        <f>IFERROR(IF(K652&gt;0,F652*ActivityFactor+IF(WeightGoal="Maintain",0,IF(WeightGoal="Decrease",-500,IF(WeightGoal="Increase",500))),""),"")</f>
        <v/>
      </c>
      <c r="H653" s="15" t="str">
        <f>IFERROR(F653*(ActivityFactor),"")</f>
        <v/>
      </c>
      <c r="I653" s="16" t="str">
        <f>IFERROR(IF(WeightGoal="Increase",G653-H653,H653-G653),"")</f>
        <v/>
      </c>
      <c r="J653" s="16" t="str">
        <f t="shared" si="49"/>
        <v/>
      </c>
      <c r="K653" s="17" t="str">
        <f>IFERROR(IF(Standard,J653/CalsPerPound,J653/CalsPerPound/2.2),"")</f>
        <v/>
      </c>
      <c r="L653" s="18" t="str">
        <f>IFERROR(WeightToLoseGain-K653,"")</f>
        <v/>
      </c>
      <c r="M653" s="19" t="str">
        <f>IFERROR(IF(B652&lt;&gt;"",L653/(WeightToLoseGain),""),"")</f>
        <v/>
      </c>
    </row>
    <row r="654" spans="2:13" ht="30" customHeight="1">
      <c r="B654" s="12" t="str">
        <f t="shared" si="45"/>
        <v/>
      </c>
      <c r="C654" s="13" t="str">
        <f t="shared" si="48"/>
        <v/>
      </c>
      <c r="D654" s="13" t="str">
        <f t="shared" si="46"/>
        <v/>
      </c>
      <c r="E654" s="14" t="str">
        <f t="shared" si="47"/>
        <v/>
      </c>
      <c r="F654" s="15" t="str">
        <f>IFERROR(RunningBMR,"")</f>
        <v/>
      </c>
      <c r="G654" s="15" t="str">
        <f>IFERROR(IF(K653&gt;0,F653*ActivityFactor+IF(WeightGoal="Maintain",0,IF(WeightGoal="Decrease",-500,IF(WeightGoal="Increase",500))),""),"")</f>
        <v/>
      </c>
      <c r="H654" s="15" t="str">
        <f>IFERROR(F654*(ActivityFactor),"")</f>
        <v/>
      </c>
      <c r="I654" s="16" t="str">
        <f>IFERROR(IF(WeightGoal="Increase",G654-H654,H654-G654),"")</f>
        <v/>
      </c>
      <c r="J654" s="16" t="str">
        <f t="shared" si="49"/>
        <v/>
      </c>
      <c r="K654" s="17" t="str">
        <f>IFERROR(IF(Standard,J654/CalsPerPound,J654/CalsPerPound/2.2),"")</f>
        <v/>
      </c>
      <c r="L654" s="18" t="str">
        <f>IFERROR(WeightToLoseGain-K654,"")</f>
        <v/>
      </c>
      <c r="M654" s="19" t="str">
        <f>IFERROR(IF(B653&lt;&gt;"",L654/(WeightToLoseGain),""),"")</f>
        <v/>
      </c>
    </row>
    <row r="655" spans="2:13" ht="30" customHeight="1">
      <c r="B655" s="12" t="str">
        <f t="shared" si="45"/>
        <v/>
      </c>
      <c r="C655" s="13" t="str">
        <f t="shared" si="48"/>
        <v/>
      </c>
      <c r="D655" s="13" t="str">
        <f t="shared" si="46"/>
        <v/>
      </c>
      <c r="E655" s="14" t="str">
        <f t="shared" si="47"/>
        <v/>
      </c>
      <c r="F655" s="15" t="str">
        <f>IFERROR(RunningBMR,"")</f>
        <v/>
      </c>
      <c r="G655" s="15" t="str">
        <f>IFERROR(IF(K654&gt;0,F654*ActivityFactor+IF(WeightGoal="Maintain",0,IF(WeightGoal="Decrease",-500,IF(WeightGoal="Increase",500))),""),"")</f>
        <v/>
      </c>
      <c r="H655" s="15" t="str">
        <f>IFERROR(F655*(ActivityFactor),"")</f>
        <v/>
      </c>
      <c r="I655" s="16" t="str">
        <f>IFERROR(IF(WeightGoal="Increase",G655-H655,H655-G655),"")</f>
        <v/>
      </c>
      <c r="J655" s="16" t="str">
        <f t="shared" si="49"/>
        <v/>
      </c>
      <c r="K655" s="17" t="str">
        <f>IFERROR(IF(Standard,J655/CalsPerPound,J655/CalsPerPound/2.2),"")</f>
        <v/>
      </c>
      <c r="L655" s="18" t="str">
        <f>IFERROR(WeightToLoseGain-K655,"")</f>
        <v/>
      </c>
      <c r="M655" s="19" t="str">
        <f>IFERROR(IF(B654&lt;&gt;"",L655/(WeightToLoseGain),""),"")</f>
        <v/>
      </c>
    </row>
    <row r="656" spans="2:13" ht="30" customHeight="1">
      <c r="B656" s="12" t="str">
        <f t="shared" si="45"/>
        <v/>
      </c>
      <c r="C656" s="13" t="str">
        <f t="shared" si="48"/>
        <v/>
      </c>
      <c r="D656" s="13" t="str">
        <f t="shared" si="46"/>
        <v/>
      </c>
      <c r="E656" s="14" t="str">
        <f t="shared" si="47"/>
        <v/>
      </c>
      <c r="F656" s="15" t="str">
        <f>IFERROR(RunningBMR,"")</f>
        <v/>
      </c>
      <c r="G656" s="15" t="str">
        <f>IFERROR(IF(K655&gt;0,F655*ActivityFactor+IF(WeightGoal="Maintain",0,IF(WeightGoal="Decrease",-500,IF(WeightGoal="Increase",500))),""),"")</f>
        <v/>
      </c>
      <c r="H656" s="15" t="str">
        <f>IFERROR(F656*(ActivityFactor),"")</f>
        <v/>
      </c>
      <c r="I656" s="16" t="str">
        <f>IFERROR(IF(WeightGoal="Increase",G656-H656,H656-G656),"")</f>
        <v/>
      </c>
      <c r="J656" s="16" t="str">
        <f t="shared" si="49"/>
        <v/>
      </c>
      <c r="K656" s="17" t="str">
        <f>IFERROR(IF(Standard,J656/CalsPerPound,J656/CalsPerPound/2.2),"")</f>
        <v/>
      </c>
      <c r="L656" s="18" t="str">
        <f>IFERROR(WeightToLoseGain-K656,"")</f>
        <v/>
      </c>
      <c r="M656" s="19" t="str">
        <f>IFERROR(IF(B655&lt;&gt;"",L656/(WeightToLoseGain),""),"")</f>
        <v/>
      </c>
    </row>
    <row r="657" spans="2:13" ht="30" customHeight="1">
      <c r="B657" s="12" t="str">
        <f t="shared" si="45"/>
        <v/>
      </c>
      <c r="C657" s="13" t="str">
        <f t="shared" si="48"/>
        <v/>
      </c>
      <c r="D657" s="13" t="str">
        <f t="shared" si="46"/>
        <v/>
      </c>
      <c r="E657" s="14" t="str">
        <f t="shared" si="47"/>
        <v/>
      </c>
      <c r="F657" s="15" t="str">
        <f>IFERROR(RunningBMR,"")</f>
        <v/>
      </c>
      <c r="G657" s="15" t="str">
        <f>IFERROR(IF(K656&gt;0,F656*ActivityFactor+IF(WeightGoal="Maintain",0,IF(WeightGoal="Decrease",-500,IF(WeightGoal="Increase",500))),""),"")</f>
        <v/>
      </c>
      <c r="H657" s="15" t="str">
        <f>IFERROR(F657*(ActivityFactor),"")</f>
        <v/>
      </c>
      <c r="I657" s="16" t="str">
        <f>IFERROR(IF(WeightGoal="Increase",G657-H657,H657-G657),"")</f>
        <v/>
      </c>
      <c r="J657" s="16" t="str">
        <f t="shared" si="49"/>
        <v/>
      </c>
      <c r="K657" s="17" t="str">
        <f>IFERROR(IF(Standard,J657/CalsPerPound,J657/CalsPerPound/2.2),"")</f>
        <v/>
      </c>
      <c r="L657" s="18" t="str">
        <f>IFERROR(WeightToLoseGain-K657,"")</f>
        <v/>
      </c>
      <c r="M657" s="19" t="str">
        <f>IFERROR(IF(B656&lt;&gt;"",L657/(WeightToLoseGain),""),"")</f>
        <v/>
      </c>
    </row>
    <row r="658" spans="2:13" ht="30" customHeight="1">
      <c r="B658" s="12" t="str">
        <f t="shared" si="45"/>
        <v/>
      </c>
      <c r="C658" s="13" t="str">
        <f t="shared" si="48"/>
        <v/>
      </c>
      <c r="D658" s="13" t="str">
        <f t="shared" si="46"/>
        <v/>
      </c>
      <c r="E658" s="14" t="str">
        <f t="shared" si="47"/>
        <v/>
      </c>
      <c r="F658" s="15" t="str">
        <f>IFERROR(RunningBMR,"")</f>
        <v/>
      </c>
      <c r="G658" s="15" t="str">
        <f>IFERROR(IF(K657&gt;0,F657*ActivityFactor+IF(WeightGoal="Maintain",0,IF(WeightGoal="Decrease",-500,IF(WeightGoal="Increase",500))),""),"")</f>
        <v/>
      </c>
      <c r="H658" s="15" t="str">
        <f>IFERROR(F658*(ActivityFactor),"")</f>
        <v/>
      </c>
      <c r="I658" s="16" t="str">
        <f>IFERROR(IF(WeightGoal="Increase",G658-H658,H658-G658),"")</f>
        <v/>
      </c>
      <c r="J658" s="16" t="str">
        <f t="shared" si="49"/>
        <v/>
      </c>
      <c r="K658" s="17" t="str">
        <f>IFERROR(IF(Standard,J658/CalsPerPound,J658/CalsPerPound/2.2),"")</f>
        <v/>
      </c>
      <c r="L658" s="18" t="str">
        <f>IFERROR(WeightToLoseGain-K658,"")</f>
        <v/>
      </c>
      <c r="M658" s="19" t="str">
        <f>IFERROR(IF(B657&lt;&gt;"",L658/(WeightToLoseGain),""),"")</f>
        <v/>
      </c>
    </row>
    <row r="659" spans="2:13" ht="30" customHeight="1">
      <c r="B659" s="12" t="str">
        <f t="shared" ref="B659:B722" si="50">IFERROR(IF(K658&gt;0,B658+1,""),"")</f>
        <v/>
      </c>
      <c r="C659" s="13" t="str">
        <f t="shared" si="48"/>
        <v/>
      </c>
      <c r="D659" s="13" t="str">
        <f t="shared" ref="D659:D722" si="51">IFERROR(IF(K658&gt;0,D658+1,""),"")</f>
        <v/>
      </c>
      <c r="E659" s="14" t="str">
        <f t="shared" ref="E659:E722" si="52">IFERROR(IF($D659&lt;&gt;"",E658-(I658/CalsPerPound),""),"")</f>
        <v/>
      </c>
      <c r="F659" s="15" t="str">
        <f>IFERROR(RunningBMR,"")</f>
        <v/>
      </c>
      <c r="G659" s="15" t="str">
        <f>IFERROR(IF(K658&gt;0,F658*ActivityFactor+IF(WeightGoal="Maintain",0,IF(WeightGoal="Decrease",-500,IF(WeightGoal="Increase",500))),""),"")</f>
        <v/>
      </c>
      <c r="H659" s="15" t="str">
        <f>IFERROR(F659*(ActivityFactor),"")</f>
        <v/>
      </c>
      <c r="I659" s="16" t="str">
        <f>IFERROR(IF(WeightGoal="Increase",G659-H659,H659-G659),"")</f>
        <v/>
      </c>
      <c r="J659" s="16" t="str">
        <f t="shared" si="49"/>
        <v/>
      </c>
      <c r="K659" s="17" t="str">
        <f>IFERROR(IF(Standard,J659/CalsPerPound,J659/CalsPerPound/2.2),"")</f>
        <v/>
      </c>
      <c r="L659" s="18" t="str">
        <f>IFERROR(WeightToLoseGain-K659,"")</f>
        <v/>
      </c>
      <c r="M659" s="19" t="str">
        <f>IFERROR(IF(B658&lt;&gt;"",L659/(WeightToLoseGain),""),"")</f>
        <v/>
      </c>
    </row>
    <row r="660" spans="2:13" ht="30" customHeight="1">
      <c r="B660" s="12" t="str">
        <f t="shared" si="50"/>
        <v/>
      </c>
      <c r="C660" s="13" t="str">
        <f t="shared" ref="C660:C723" si="53">IFERROR(IF(D660&lt;&gt;"",IF(MOD(D660,7)=1,(D659/7)+1,""),""),"")</f>
        <v/>
      </c>
      <c r="D660" s="13" t="str">
        <f t="shared" si="51"/>
        <v/>
      </c>
      <c r="E660" s="14" t="str">
        <f t="shared" si="52"/>
        <v/>
      </c>
      <c r="F660" s="15" t="str">
        <f>IFERROR(RunningBMR,"")</f>
        <v/>
      </c>
      <c r="G660" s="15" t="str">
        <f>IFERROR(IF(K659&gt;0,F659*ActivityFactor+IF(WeightGoal="Maintain",0,IF(WeightGoal="Decrease",-500,IF(WeightGoal="Increase",500))),""),"")</f>
        <v/>
      </c>
      <c r="H660" s="15" t="str">
        <f>IFERROR(F660*(ActivityFactor),"")</f>
        <v/>
      </c>
      <c r="I660" s="16" t="str">
        <f>IFERROR(IF(WeightGoal="Increase",G660-H660,H660-G660),"")</f>
        <v/>
      </c>
      <c r="J660" s="16" t="str">
        <f t="shared" ref="J660:J723" si="54">IFERROR(J659-I660,"")</f>
        <v/>
      </c>
      <c r="K660" s="17" t="str">
        <f>IFERROR(IF(Standard,J660/CalsPerPound,J660/CalsPerPound/2.2),"")</f>
        <v/>
      </c>
      <c r="L660" s="18" t="str">
        <f>IFERROR(WeightToLoseGain-K660,"")</f>
        <v/>
      </c>
      <c r="M660" s="19" t="str">
        <f>IFERROR(IF(B659&lt;&gt;"",L660/(WeightToLoseGain),""),"")</f>
        <v/>
      </c>
    </row>
    <row r="661" spans="2:13" ht="30" customHeight="1">
      <c r="B661" s="12" t="str">
        <f t="shared" si="50"/>
        <v/>
      </c>
      <c r="C661" s="13" t="str">
        <f t="shared" si="53"/>
        <v/>
      </c>
      <c r="D661" s="13" t="str">
        <f t="shared" si="51"/>
        <v/>
      </c>
      <c r="E661" s="14" t="str">
        <f t="shared" si="52"/>
        <v/>
      </c>
      <c r="F661" s="15" t="str">
        <f>IFERROR(RunningBMR,"")</f>
        <v/>
      </c>
      <c r="G661" s="15" t="str">
        <f>IFERROR(IF(K660&gt;0,F660*ActivityFactor+IF(WeightGoal="Maintain",0,IF(WeightGoal="Decrease",-500,IF(WeightGoal="Increase",500))),""),"")</f>
        <v/>
      </c>
      <c r="H661" s="15" t="str">
        <f>IFERROR(F661*(ActivityFactor),"")</f>
        <v/>
      </c>
      <c r="I661" s="16" t="str">
        <f>IFERROR(IF(WeightGoal="Increase",G661-H661,H661-G661),"")</f>
        <v/>
      </c>
      <c r="J661" s="16" t="str">
        <f t="shared" si="54"/>
        <v/>
      </c>
      <c r="K661" s="17" t="str">
        <f>IFERROR(IF(Standard,J661/CalsPerPound,J661/CalsPerPound/2.2),"")</f>
        <v/>
      </c>
      <c r="L661" s="18" t="str">
        <f>IFERROR(WeightToLoseGain-K661,"")</f>
        <v/>
      </c>
      <c r="M661" s="19" t="str">
        <f>IFERROR(IF(B660&lt;&gt;"",L661/(WeightToLoseGain),""),"")</f>
        <v/>
      </c>
    </row>
    <row r="662" spans="2:13" ht="30" customHeight="1">
      <c r="B662" s="12" t="str">
        <f t="shared" si="50"/>
        <v/>
      </c>
      <c r="C662" s="13" t="str">
        <f t="shared" si="53"/>
        <v/>
      </c>
      <c r="D662" s="13" t="str">
        <f t="shared" si="51"/>
        <v/>
      </c>
      <c r="E662" s="14" t="str">
        <f t="shared" si="52"/>
        <v/>
      </c>
      <c r="F662" s="15" t="str">
        <f>IFERROR(RunningBMR,"")</f>
        <v/>
      </c>
      <c r="G662" s="15" t="str">
        <f>IFERROR(IF(K661&gt;0,F661*ActivityFactor+IF(WeightGoal="Maintain",0,IF(WeightGoal="Decrease",-500,IF(WeightGoal="Increase",500))),""),"")</f>
        <v/>
      </c>
      <c r="H662" s="15" t="str">
        <f>IFERROR(F662*(ActivityFactor),"")</f>
        <v/>
      </c>
      <c r="I662" s="16" t="str">
        <f>IFERROR(IF(WeightGoal="Increase",G662-H662,H662-G662),"")</f>
        <v/>
      </c>
      <c r="J662" s="16" t="str">
        <f t="shared" si="54"/>
        <v/>
      </c>
      <c r="K662" s="17" t="str">
        <f>IFERROR(IF(Standard,J662/CalsPerPound,J662/CalsPerPound/2.2),"")</f>
        <v/>
      </c>
      <c r="L662" s="18" t="str">
        <f>IFERROR(WeightToLoseGain-K662,"")</f>
        <v/>
      </c>
      <c r="M662" s="19" t="str">
        <f>IFERROR(IF(B661&lt;&gt;"",L662/(WeightToLoseGain),""),"")</f>
        <v/>
      </c>
    </row>
    <row r="663" spans="2:13" ht="30" customHeight="1">
      <c r="B663" s="12" t="str">
        <f t="shared" si="50"/>
        <v/>
      </c>
      <c r="C663" s="13" t="str">
        <f t="shared" si="53"/>
        <v/>
      </c>
      <c r="D663" s="13" t="str">
        <f t="shared" si="51"/>
        <v/>
      </c>
      <c r="E663" s="14" t="str">
        <f t="shared" si="52"/>
        <v/>
      </c>
      <c r="F663" s="15" t="str">
        <f>IFERROR(RunningBMR,"")</f>
        <v/>
      </c>
      <c r="G663" s="15" t="str">
        <f>IFERROR(IF(K662&gt;0,F662*ActivityFactor+IF(WeightGoal="Maintain",0,IF(WeightGoal="Decrease",-500,IF(WeightGoal="Increase",500))),""),"")</f>
        <v/>
      </c>
      <c r="H663" s="15" t="str">
        <f>IFERROR(F663*(ActivityFactor),"")</f>
        <v/>
      </c>
      <c r="I663" s="16" t="str">
        <f>IFERROR(IF(WeightGoal="Increase",G663-H663,H663-G663),"")</f>
        <v/>
      </c>
      <c r="J663" s="16" t="str">
        <f t="shared" si="54"/>
        <v/>
      </c>
      <c r="K663" s="17" t="str">
        <f>IFERROR(IF(Standard,J663/CalsPerPound,J663/CalsPerPound/2.2),"")</f>
        <v/>
      </c>
      <c r="L663" s="18" t="str">
        <f>IFERROR(WeightToLoseGain-K663,"")</f>
        <v/>
      </c>
      <c r="M663" s="19" t="str">
        <f>IFERROR(IF(B662&lt;&gt;"",L663/(WeightToLoseGain),""),"")</f>
        <v/>
      </c>
    </row>
    <row r="664" spans="2:13" ht="30" customHeight="1">
      <c r="B664" s="12" t="str">
        <f t="shared" si="50"/>
        <v/>
      </c>
      <c r="C664" s="13" t="str">
        <f t="shared" si="53"/>
        <v/>
      </c>
      <c r="D664" s="13" t="str">
        <f t="shared" si="51"/>
        <v/>
      </c>
      <c r="E664" s="14" t="str">
        <f t="shared" si="52"/>
        <v/>
      </c>
      <c r="F664" s="15" t="str">
        <f>IFERROR(RunningBMR,"")</f>
        <v/>
      </c>
      <c r="G664" s="15" t="str">
        <f>IFERROR(IF(K663&gt;0,F663*ActivityFactor+IF(WeightGoal="Maintain",0,IF(WeightGoal="Decrease",-500,IF(WeightGoal="Increase",500))),""),"")</f>
        <v/>
      </c>
      <c r="H664" s="15" t="str">
        <f>IFERROR(F664*(ActivityFactor),"")</f>
        <v/>
      </c>
      <c r="I664" s="16" t="str">
        <f>IFERROR(IF(WeightGoal="Increase",G664-H664,H664-G664),"")</f>
        <v/>
      </c>
      <c r="J664" s="16" t="str">
        <f t="shared" si="54"/>
        <v/>
      </c>
      <c r="K664" s="17" t="str">
        <f>IFERROR(IF(Standard,J664/CalsPerPound,J664/CalsPerPound/2.2),"")</f>
        <v/>
      </c>
      <c r="L664" s="18" t="str">
        <f>IFERROR(WeightToLoseGain-K664,"")</f>
        <v/>
      </c>
      <c r="M664" s="19" t="str">
        <f>IFERROR(IF(B663&lt;&gt;"",L664/(WeightToLoseGain),""),"")</f>
        <v/>
      </c>
    </row>
    <row r="665" spans="2:13" ht="30" customHeight="1">
      <c r="B665" s="12" t="str">
        <f t="shared" si="50"/>
        <v/>
      </c>
      <c r="C665" s="13" t="str">
        <f t="shared" si="53"/>
        <v/>
      </c>
      <c r="D665" s="13" t="str">
        <f t="shared" si="51"/>
        <v/>
      </c>
      <c r="E665" s="14" t="str">
        <f t="shared" si="52"/>
        <v/>
      </c>
      <c r="F665" s="15" t="str">
        <f>IFERROR(RunningBMR,"")</f>
        <v/>
      </c>
      <c r="G665" s="15" t="str">
        <f>IFERROR(IF(K664&gt;0,F664*ActivityFactor+IF(WeightGoal="Maintain",0,IF(WeightGoal="Decrease",-500,IF(WeightGoal="Increase",500))),""),"")</f>
        <v/>
      </c>
      <c r="H665" s="15" t="str">
        <f>IFERROR(F665*(ActivityFactor),"")</f>
        <v/>
      </c>
      <c r="I665" s="16" t="str">
        <f>IFERROR(IF(WeightGoal="Increase",G665-H665,H665-G665),"")</f>
        <v/>
      </c>
      <c r="J665" s="16" t="str">
        <f t="shared" si="54"/>
        <v/>
      </c>
      <c r="K665" s="17" t="str">
        <f>IFERROR(IF(Standard,J665/CalsPerPound,J665/CalsPerPound/2.2),"")</f>
        <v/>
      </c>
      <c r="L665" s="18" t="str">
        <f>IFERROR(WeightToLoseGain-K665,"")</f>
        <v/>
      </c>
      <c r="M665" s="19" t="str">
        <f>IFERROR(IF(B664&lt;&gt;"",L665/(WeightToLoseGain),""),"")</f>
        <v/>
      </c>
    </row>
    <row r="666" spans="2:13" ht="30" customHeight="1">
      <c r="B666" s="12" t="str">
        <f t="shared" si="50"/>
        <v/>
      </c>
      <c r="C666" s="13" t="str">
        <f t="shared" si="53"/>
        <v/>
      </c>
      <c r="D666" s="13" t="str">
        <f t="shared" si="51"/>
        <v/>
      </c>
      <c r="E666" s="14" t="str">
        <f t="shared" si="52"/>
        <v/>
      </c>
      <c r="F666" s="15" t="str">
        <f>IFERROR(RunningBMR,"")</f>
        <v/>
      </c>
      <c r="G666" s="15" t="str">
        <f>IFERROR(IF(K665&gt;0,F665*ActivityFactor+IF(WeightGoal="Maintain",0,IF(WeightGoal="Decrease",-500,IF(WeightGoal="Increase",500))),""),"")</f>
        <v/>
      </c>
      <c r="H666" s="15" t="str">
        <f>IFERROR(F666*(ActivityFactor),"")</f>
        <v/>
      </c>
      <c r="I666" s="16" t="str">
        <f>IFERROR(IF(WeightGoal="Increase",G666-H666,H666-G666),"")</f>
        <v/>
      </c>
      <c r="J666" s="16" t="str">
        <f t="shared" si="54"/>
        <v/>
      </c>
      <c r="K666" s="17" t="str">
        <f>IFERROR(IF(Standard,J666/CalsPerPound,J666/CalsPerPound/2.2),"")</f>
        <v/>
      </c>
      <c r="L666" s="18" t="str">
        <f>IFERROR(WeightToLoseGain-K666,"")</f>
        <v/>
      </c>
      <c r="M666" s="19" t="str">
        <f>IFERROR(IF(B665&lt;&gt;"",L666/(WeightToLoseGain),""),"")</f>
        <v/>
      </c>
    </row>
    <row r="667" spans="2:13" ht="30" customHeight="1">
      <c r="B667" s="12" t="str">
        <f t="shared" si="50"/>
        <v/>
      </c>
      <c r="C667" s="13" t="str">
        <f t="shared" si="53"/>
        <v/>
      </c>
      <c r="D667" s="13" t="str">
        <f t="shared" si="51"/>
        <v/>
      </c>
      <c r="E667" s="14" t="str">
        <f t="shared" si="52"/>
        <v/>
      </c>
      <c r="F667" s="15" t="str">
        <f>IFERROR(RunningBMR,"")</f>
        <v/>
      </c>
      <c r="G667" s="15" t="str">
        <f>IFERROR(IF(K666&gt;0,F666*ActivityFactor+IF(WeightGoal="Maintain",0,IF(WeightGoal="Decrease",-500,IF(WeightGoal="Increase",500))),""),"")</f>
        <v/>
      </c>
      <c r="H667" s="15" t="str">
        <f>IFERROR(F667*(ActivityFactor),"")</f>
        <v/>
      </c>
      <c r="I667" s="16" t="str">
        <f>IFERROR(IF(WeightGoal="Increase",G667-H667,H667-G667),"")</f>
        <v/>
      </c>
      <c r="J667" s="16" t="str">
        <f t="shared" si="54"/>
        <v/>
      </c>
      <c r="K667" s="17" t="str">
        <f>IFERROR(IF(Standard,J667/CalsPerPound,J667/CalsPerPound/2.2),"")</f>
        <v/>
      </c>
      <c r="L667" s="18" t="str">
        <f>IFERROR(WeightToLoseGain-K667,"")</f>
        <v/>
      </c>
      <c r="M667" s="19" t="str">
        <f>IFERROR(IF(B666&lt;&gt;"",L667/(WeightToLoseGain),""),"")</f>
        <v/>
      </c>
    </row>
    <row r="668" spans="2:13" ht="30" customHeight="1">
      <c r="B668" s="12" t="str">
        <f t="shared" si="50"/>
        <v/>
      </c>
      <c r="C668" s="13" t="str">
        <f t="shared" si="53"/>
        <v/>
      </c>
      <c r="D668" s="13" t="str">
        <f t="shared" si="51"/>
        <v/>
      </c>
      <c r="E668" s="14" t="str">
        <f t="shared" si="52"/>
        <v/>
      </c>
      <c r="F668" s="15" t="str">
        <f>IFERROR(RunningBMR,"")</f>
        <v/>
      </c>
      <c r="G668" s="15" t="str">
        <f>IFERROR(IF(K667&gt;0,F667*ActivityFactor+IF(WeightGoal="Maintain",0,IF(WeightGoal="Decrease",-500,IF(WeightGoal="Increase",500))),""),"")</f>
        <v/>
      </c>
      <c r="H668" s="15" t="str">
        <f>IFERROR(F668*(ActivityFactor),"")</f>
        <v/>
      </c>
      <c r="I668" s="16" t="str">
        <f>IFERROR(IF(WeightGoal="Increase",G668-H668,H668-G668),"")</f>
        <v/>
      </c>
      <c r="J668" s="16" t="str">
        <f t="shared" si="54"/>
        <v/>
      </c>
      <c r="K668" s="17" t="str">
        <f>IFERROR(IF(Standard,J668/CalsPerPound,J668/CalsPerPound/2.2),"")</f>
        <v/>
      </c>
      <c r="L668" s="18" t="str">
        <f>IFERROR(WeightToLoseGain-K668,"")</f>
        <v/>
      </c>
      <c r="M668" s="19" t="str">
        <f>IFERROR(IF(B667&lt;&gt;"",L668/(WeightToLoseGain),""),"")</f>
        <v/>
      </c>
    </row>
    <row r="669" spans="2:13" ht="30" customHeight="1">
      <c r="B669" s="12" t="str">
        <f t="shared" si="50"/>
        <v/>
      </c>
      <c r="C669" s="13" t="str">
        <f t="shared" si="53"/>
        <v/>
      </c>
      <c r="D669" s="13" t="str">
        <f t="shared" si="51"/>
        <v/>
      </c>
      <c r="E669" s="14" t="str">
        <f t="shared" si="52"/>
        <v/>
      </c>
      <c r="F669" s="15" t="str">
        <f>IFERROR(RunningBMR,"")</f>
        <v/>
      </c>
      <c r="G669" s="15" t="str">
        <f>IFERROR(IF(K668&gt;0,F668*ActivityFactor+IF(WeightGoal="Maintain",0,IF(WeightGoal="Decrease",-500,IF(WeightGoal="Increase",500))),""),"")</f>
        <v/>
      </c>
      <c r="H669" s="15" t="str">
        <f>IFERROR(F669*(ActivityFactor),"")</f>
        <v/>
      </c>
      <c r="I669" s="16" t="str">
        <f>IFERROR(IF(WeightGoal="Increase",G669-H669,H669-G669),"")</f>
        <v/>
      </c>
      <c r="J669" s="16" t="str">
        <f t="shared" si="54"/>
        <v/>
      </c>
      <c r="K669" s="17" t="str">
        <f>IFERROR(IF(Standard,J669/CalsPerPound,J669/CalsPerPound/2.2),"")</f>
        <v/>
      </c>
      <c r="L669" s="18" t="str">
        <f>IFERROR(WeightToLoseGain-K669,"")</f>
        <v/>
      </c>
      <c r="M669" s="19" t="str">
        <f>IFERROR(IF(B668&lt;&gt;"",L669/(WeightToLoseGain),""),"")</f>
        <v/>
      </c>
    </row>
    <row r="670" spans="2:13" ht="30" customHeight="1">
      <c r="B670" s="12" t="str">
        <f t="shared" si="50"/>
        <v/>
      </c>
      <c r="C670" s="13" t="str">
        <f t="shared" si="53"/>
        <v/>
      </c>
      <c r="D670" s="13" t="str">
        <f t="shared" si="51"/>
        <v/>
      </c>
      <c r="E670" s="14" t="str">
        <f t="shared" si="52"/>
        <v/>
      </c>
      <c r="F670" s="15" t="str">
        <f>IFERROR(RunningBMR,"")</f>
        <v/>
      </c>
      <c r="G670" s="15" t="str">
        <f>IFERROR(IF(K669&gt;0,F669*ActivityFactor+IF(WeightGoal="Maintain",0,IF(WeightGoal="Decrease",-500,IF(WeightGoal="Increase",500))),""),"")</f>
        <v/>
      </c>
      <c r="H670" s="15" t="str">
        <f>IFERROR(F670*(ActivityFactor),"")</f>
        <v/>
      </c>
      <c r="I670" s="16" t="str">
        <f>IFERROR(IF(WeightGoal="Increase",G670-H670,H670-G670),"")</f>
        <v/>
      </c>
      <c r="J670" s="16" t="str">
        <f t="shared" si="54"/>
        <v/>
      </c>
      <c r="K670" s="17" t="str">
        <f>IFERROR(IF(Standard,J670/CalsPerPound,J670/CalsPerPound/2.2),"")</f>
        <v/>
      </c>
      <c r="L670" s="18" t="str">
        <f>IFERROR(WeightToLoseGain-K670,"")</f>
        <v/>
      </c>
      <c r="M670" s="19" t="str">
        <f>IFERROR(IF(B669&lt;&gt;"",L670/(WeightToLoseGain),""),"")</f>
        <v/>
      </c>
    </row>
    <row r="671" spans="2:13" ht="30" customHeight="1">
      <c r="B671" s="12" t="str">
        <f t="shared" si="50"/>
        <v/>
      </c>
      <c r="C671" s="13" t="str">
        <f t="shared" si="53"/>
        <v/>
      </c>
      <c r="D671" s="13" t="str">
        <f t="shared" si="51"/>
        <v/>
      </c>
      <c r="E671" s="14" t="str">
        <f t="shared" si="52"/>
        <v/>
      </c>
      <c r="F671" s="15" t="str">
        <f>IFERROR(RunningBMR,"")</f>
        <v/>
      </c>
      <c r="G671" s="15" t="str">
        <f>IFERROR(IF(K670&gt;0,F670*ActivityFactor+IF(WeightGoal="Maintain",0,IF(WeightGoal="Decrease",-500,IF(WeightGoal="Increase",500))),""),"")</f>
        <v/>
      </c>
      <c r="H671" s="15" t="str">
        <f>IFERROR(F671*(ActivityFactor),"")</f>
        <v/>
      </c>
      <c r="I671" s="16" t="str">
        <f>IFERROR(IF(WeightGoal="Increase",G671-H671,H671-G671),"")</f>
        <v/>
      </c>
      <c r="J671" s="16" t="str">
        <f t="shared" si="54"/>
        <v/>
      </c>
      <c r="K671" s="17" t="str">
        <f>IFERROR(IF(Standard,J671/CalsPerPound,J671/CalsPerPound/2.2),"")</f>
        <v/>
      </c>
      <c r="L671" s="18" t="str">
        <f>IFERROR(WeightToLoseGain-K671,"")</f>
        <v/>
      </c>
      <c r="M671" s="19" t="str">
        <f>IFERROR(IF(B670&lt;&gt;"",L671/(WeightToLoseGain),""),"")</f>
        <v/>
      </c>
    </row>
    <row r="672" spans="2:13" ht="30" customHeight="1">
      <c r="B672" s="12" t="str">
        <f t="shared" si="50"/>
        <v/>
      </c>
      <c r="C672" s="13" t="str">
        <f t="shared" si="53"/>
        <v/>
      </c>
      <c r="D672" s="13" t="str">
        <f t="shared" si="51"/>
        <v/>
      </c>
      <c r="E672" s="14" t="str">
        <f t="shared" si="52"/>
        <v/>
      </c>
      <c r="F672" s="15" t="str">
        <f>IFERROR(RunningBMR,"")</f>
        <v/>
      </c>
      <c r="G672" s="15" t="str">
        <f>IFERROR(IF(K671&gt;0,F671*ActivityFactor+IF(WeightGoal="Maintain",0,IF(WeightGoal="Decrease",-500,IF(WeightGoal="Increase",500))),""),"")</f>
        <v/>
      </c>
      <c r="H672" s="15" t="str">
        <f>IFERROR(F672*(ActivityFactor),"")</f>
        <v/>
      </c>
      <c r="I672" s="16" t="str">
        <f>IFERROR(IF(WeightGoal="Increase",G672-H672,H672-G672),"")</f>
        <v/>
      </c>
      <c r="J672" s="16" t="str">
        <f t="shared" si="54"/>
        <v/>
      </c>
      <c r="K672" s="17" t="str">
        <f>IFERROR(IF(Standard,J672/CalsPerPound,J672/CalsPerPound/2.2),"")</f>
        <v/>
      </c>
      <c r="L672" s="18" t="str">
        <f>IFERROR(WeightToLoseGain-K672,"")</f>
        <v/>
      </c>
      <c r="M672" s="19" t="str">
        <f>IFERROR(IF(B671&lt;&gt;"",L672/(WeightToLoseGain),""),"")</f>
        <v/>
      </c>
    </row>
    <row r="673" spans="2:13" ht="30" customHeight="1">
      <c r="B673" s="12" t="str">
        <f t="shared" si="50"/>
        <v/>
      </c>
      <c r="C673" s="13" t="str">
        <f t="shared" si="53"/>
        <v/>
      </c>
      <c r="D673" s="13" t="str">
        <f t="shared" si="51"/>
        <v/>
      </c>
      <c r="E673" s="14" t="str">
        <f t="shared" si="52"/>
        <v/>
      </c>
      <c r="F673" s="15" t="str">
        <f>IFERROR(RunningBMR,"")</f>
        <v/>
      </c>
      <c r="G673" s="15" t="str">
        <f>IFERROR(IF(K672&gt;0,F672*ActivityFactor+IF(WeightGoal="Maintain",0,IF(WeightGoal="Decrease",-500,IF(WeightGoal="Increase",500))),""),"")</f>
        <v/>
      </c>
      <c r="H673" s="15" t="str">
        <f>IFERROR(F673*(ActivityFactor),"")</f>
        <v/>
      </c>
      <c r="I673" s="16" t="str">
        <f>IFERROR(IF(WeightGoal="Increase",G673-H673,H673-G673),"")</f>
        <v/>
      </c>
      <c r="J673" s="16" t="str">
        <f t="shared" si="54"/>
        <v/>
      </c>
      <c r="K673" s="17" t="str">
        <f>IFERROR(IF(Standard,J673/CalsPerPound,J673/CalsPerPound/2.2),"")</f>
        <v/>
      </c>
      <c r="L673" s="18" t="str">
        <f>IFERROR(WeightToLoseGain-K673,"")</f>
        <v/>
      </c>
      <c r="M673" s="19" t="str">
        <f>IFERROR(IF(B672&lt;&gt;"",L673/(WeightToLoseGain),""),"")</f>
        <v/>
      </c>
    </row>
    <row r="674" spans="2:13" ht="30" customHeight="1">
      <c r="B674" s="12" t="str">
        <f t="shared" si="50"/>
        <v/>
      </c>
      <c r="C674" s="13" t="str">
        <f t="shared" si="53"/>
        <v/>
      </c>
      <c r="D674" s="13" t="str">
        <f t="shared" si="51"/>
        <v/>
      </c>
      <c r="E674" s="14" t="str">
        <f t="shared" si="52"/>
        <v/>
      </c>
      <c r="F674" s="15" t="str">
        <f>IFERROR(RunningBMR,"")</f>
        <v/>
      </c>
      <c r="G674" s="15" t="str">
        <f>IFERROR(IF(K673&gt;0,F673*ActivityFactor+IF(WeightGoal="Maintain",0,IF(WeightGoal="Decrease",-500,IF(WeightGoal="Increase",500))),""),"")</f>
        <v/>
      </c>
      <c r="H674" s="15" t="str">
        <f>IFERROR(F674*(ActivityFactor),"")</f>
        <v/>
      </c>
      <c r="I674" s="16" t="str">
        <f>IFERROR(IF(WeightGoal="Increase",G674-H674,H674-G674),"")</f>
        <v/>
      </c>
      <c r="J674" s="16" t="str">
        <f t="shared" si="54"/>
        <v/>
      </c>
      <c r="K674" s="17" t="str">
        <f>IFERROR(IF(Standard,J674/CalsPerPound,J674/CalsPerPound/2.2),"")</f>
        <v/>
      </c>
      <c r="L674" s="18" t="str">
        <f>IFERROR(WeightToLoseGain-K674,"")</f>
        <v/>
      </c>
      <c r="M674" s="19" t="str">
        <f>IFERROR(IF(B673&lt;&gt;"",L674/(WeightToLoseGain),""),"")</f>
        <v/>
      </c>
    </row>
    <row r="675" spans="2:13" ht="30" customHeight="1">
      <c r="B675" s="12" t="str">
        <f t="shared" si="50"/>
        <v/>
      </c>
      <c r="C675" s="13" t="str">
        <f t="shared" si="53"/>
        <v/>
      </c>
      <c r="D675" s="13" t="str">
        <f t="shared" si="51"/>
        <v/>
      </c>
      <c r="E675" s="14" t="str">
        <f t="shared" si="52"/>
        <v/>
      </c>
      <c r="F675" s="15" t="str">
        <f>IFERROR(RunningBMR,"")</f>
        <v/>
      </c>
      <c r="G675" s="15" t="str">
        <f>IFERROR(IF(K674&gt;0,F674*ActivityFactor+IF(WeightGoal="Maintain",0,IF(WeightGoal="Decrease",-500,IF(WeightGoal="Increase",500))),""),"")</f>
        <v/>
      </c>
      <c r="H675" s="15" t="str">
        <f>IFERROR(F675*(ActivityFactor),"")</f>
        <v/>
      </c>
      <c r="I675" s="16" t="str">
        <f>IFERROR(IF(WeightGoal="Increase",G675-H675,H675-G675),"")</f>
        <v/>
      </c>
      <c r="J675" s="16" t="str">
        <f t="shared" si="54"/>
        <v/>
      </c>
      <c r="K675" s="17" t="str">
        <f>IFERROR(IF(Standard,J675/CalsPerPound,J675/CalsPerPound/2.2),"")</f>
        <v/>
      </c>
      <c r="L675" s="18" t="str">
        <f>IFERROR(WeightToLoseGain-K675,"")</f>
        <v/>
      </c>
      <c r="M675" s="19" t="str">
        <f>IFERROR(IF(B674&lt;&gt;"",L675/(WeightToLoseGain),""),"")</f>
        <v/>
      </c>
    </row>
    <row r="676" spans="2:13" ht="30" customHeight="1">
      <c r="B676" s="12" t="str">
        <f t="shared" si="50"/>
        <v/>
      </c>
      <c r="C676" s="13" t="str">
        <f t="shared" si="53"/>
        <v/>
      </c>
      <c r="D676" s="13" t="str">
        <f t="shared" si="51"/>
        <v/>
      </c>
      <c r="E676" s="14" t="str">
        <f t="shared" si="52"/>
        <v/>
      </c>
      <c r="F676" s="15" t="str">
        <f>IFERROR(RunningBMR,"")</f>
        <v/>
      </c>
      <c r="G676" s="15" t="str">
        <f>IFERROR(IF(K675&gt;0,F675*ActivityFactor+IF(WeightGoal="Maintain",0,IF(WeightGoal="Decrease",-500,IF(WeightGoal="Increase",500))),""),"")</f>
        <v/>
      </c>
      <c r="H676" s="15" t="str">
        <f>IFERROR(F676*(ActivityFactor),"")</f>
        <v/>
      </c>
      <c r="I676" s="16" t="str">
        <f>IFERROR(IF(WeightGoal="Increase",G676-H676,H676-G676),"")</f>
        <v/>
      </c>
      <c r="J676" s="16" t="str">
        <f t="shared" si="54"/>
        <v/>
      </c>
      <c r="K676" s="17" t="str">
        <f>IFERROR(IF(Standard,J676/CalsPerPound,J676/CalsPerPound/2.2),"")</f>
        <v/>
      </c>
      <c r="L676" s="18" t="str">
        <f>IFERROR(WeightToLoseGain-K676,"")</f>
        <v/>
      </c>
      <c r="M676" s="19" t="str">
        <f>IFERROR(IF(B675&lt;&gt;"",L676/(WeightToLoseGain),""),"")</f>
        <v/>
      </c>
    </row>
    <row r="677" spans="2:13" ht="30" customHeight="1">
      <c r="B677" s="12" t="str">
        <f t="shared" si="50"/>
        <v/>
      </c>
      <c r="C677" s="13" t="str">
        <f t="shared" si="53"/>
        <v/>
      </c>
      <c r="D677" s="13" t="str">
        <f t="shared" si="51"/>
        <v/>
      </c>
      <c r="E677" s="14" t="str">
        <f t="shared" si="52"/>
        <v/>
      </c>
      <c r="F677" s="15" t="str">
        <f>IFERROR(RunningBMR,"")</f>
        <v/>
      </c>
      <c r="G677" s="15" t="str">
        <f>IFERROR(IF(K676&gt;0,F676*ActivityFactor+IF(WeightGoal="Maintain",0,IF(WeightGoal="Decrease",-500,IF(WeightGoal="Increase",500))),""),"")</f>
        <v/>
      </c>
      <c r="H677" s="15" t="str">
        <f>IFERROR(F677*(ActivityFactor),"")</f>
        <v/>
      </c>
      <c r="I677" s="16" t="str">
        <f>IFERROR(IF(WeightGoal="Increase",G677-H677,H677-G677),"")</f>
        <v/>
      </c>
      <c r="J677" s="16" t="str">
        <f t="shared" si="54"/>
        <v/>
      </c>
      <c r="K677" s="17" t="str">
        <f>IFERROR(IF(Standard,J677/CalsPerPound,J677/CalsPerPound/2.2),"")</f>
        <v/>
      </c>
      <c r="L677" s="18" t="str">
        <f>IFERROR(WeightToLoseGain-K677,"")</f>
        <v/>
      </c>
      <c r="M677" s="19" t="str">
        <f>IFERROR(IF(B676&lt;&gt;"",L677/(WeightToLoseGain),""),"")</f>
        <v/>
      </c>
    </row>
    <row r="678" spans="2:13" ht="30" customHeight="1">
      <c r="B678" s="12" t="str">
        <f t="shared" si="50"/>
        <v/>
      </c>
      <c r="C678" s="13" t="str">
        <f t="shared" si="53"/>
        <v/>
      </c>
      <c r="D678" s="13" t="str">
        <f t="shared" si="51"/>
        <v/>
      </c>
      <c r="E678" s="14" t="str">
        <f t="shared" si="52"/>
        <v/>
      </c>
      <c r="F678" s="15" t="str">
        <f>IFERROR(RunningBMR,"")</f>
        <v/>
      </c>
      <c r="G678" s="15" t="str">
        <f>IFERROR(IF(K677&gt;0,F677*ActivityFactor+IF(WeightGoal="Maintain",0,IF(WeightGoal="Decrease",-500,IF(WeightGoal="Increase",500))),""),"")</f>
        <v/>
      </c>
      <c r="H678" s="15" t="str">
        <f>IFERROR(F678*(ActivityFactor),"")</f>
        <v/>
      </c>
      <c r="I678" s="16" t="str">
        <f>IFERROR(IF(WeightGoal="Increase",G678-H678,H678-G678),"")</f>
        <v/>
      </c>
      <c r="J678" s="16" t="str">
        <f t="shared" si="54"/>
        <v/>
      </c>
      <c r="K678" s="17" t="str">
        <f>IFERROR(IF(Standard,J678/CalsPerPound,J678/CalsPerPound/2.2),"")</f>
        <v/>
      </c>
      <c r="L678" s="18" t="str">
        <f>IFERROR(WeightToLoseGain-K678,"")</f>
        <v/>
      </c>
      <c r="M678" s="19" t="str">
        <f>IFERROR(IF(B677&lt;&gt;"",L678/(WeightToLoseGain),""),"")</f>
        <v/>
      </c>
    </row>
    <row r="679" spans="2:13" ht="30" customHeight="1">
      <c r="B679" s="12" t="str">
        <f t="shared" si="50"/>
        <v/>
      </c>
      <c r="C679" s="13" t="str">
        <f t="shared" si="53"/>
        <v/>
      </c>
      <c r="D679" s="13" t="str">
        <f t="shared" si="51"/>
        <v/>
      </c>
      <c r="E679" s="14" t="str">
        <f t="shared" si="52"/>
        <v/>
      </c>
      <c r="F679" s="15" t="str">
        <f>IFERROR(RunningBMR,"")</f>
        <v/>
      </c>
      <c r="G679" s="15" t="str">
        <f>IFERROR(IF(K678&gt;0,F678*ActivityFactor+IF(WeightGoal="Maintain",0,IF(WeightGoal="Decrease",-500,IF(WeightGoal="Increase",500))),""),"")</f>
        <v/>
      </c>
      <c r="H679" s="15" t="str">
        <f>IFERROR(F679*(ActivityFactor),"")</f>
        <v/>
      </c>
      <c r="I679" s="16" t="str">
        <f>IFERROR(IF(WeightGoal="Increase",G679-H679,H679-G679),"")</f>
        <v/>
      </c>
      <c r="J679" s="16" t="str">
        <f t="shared" si="54"/>
        <v/>
      </c>
      <c r="K679" s="17" t="str">
        <f>IFERROR(IF(Standard,J679/CalsPerPound,J679/CalsPerPound/2.2),"")</f>
        <v/>
      </c>
      <c r="L679" s="18" t="str">
        <f>IFERROR(WeightToLoseGain-K679,"")</f>
        <v/>
      </c>
      <c r="M679" s="19" t="str">
        <f>IFERROR(IF(B678&lt;&gt;"",L679/(WeightToLoseGain),""),"")</f>
        <v/>
      </c>
    </row>
    <row r="680" spans="2:13" ht="30" customHeight="1">
      <c r="B680" s="12" t="str">
        <f t="shared" si="50"/>
        <v/>
      </c>
      <c r="C680" s="13" t="str">
        <f t="shared" si="53"/>
        <v/>
      </c>
      <c r="D680" s="13" t="str">
        <f t="shared" si="51"/>
        <v/>
      </c>
      <c r="E680" s="14" t="str">
        <f t="shared" si="52"/>
        <v/>
      </c>
      <c r="F680" s="15" t="str">
        <f>IFERROR(RunningBMR,"")</f>
        <v/>
      </c>
      <c r="G680" s="15" t="str">
        <f>IFERROR(IF(K679&gt;0,F679*ActivityFactor+IF(WeightGoal="Maintain",0,IF(WeightGoal="Decrease",-500,IF(WeightGoal="Increase",500))),""),"")</f>
        <v/>
      </c>
      <c r="H680" s="15" t="str">
        <f>IFERROR(F680*(ActivityFactor),"")</f>
        <v/>
      </c>
      <c r="I680" s="16" t="str">
        <f>IFERROR(IF(WeightGoal="Increase",G680-H680,H680-G680),"")</f>
        <v/>
      </c>
      <c r="J680" s="16" t="str">
        <f t="shared" si="54"/>
        <v/>
      </c>
      <c r="K680" s="17" t="str">
        <f>IFERROR(IF(Standard,J680/CalsPerPound,J680/CalsPerPound/2.2),"")</f>
        <v/>
      </c>
      <c r="L680" s="18" t="str">
        <f>IFERROR(WeightToLoseGain-K680,"")</f>
        <v/>
      </c>
      <c r="M680" s="19" t="str">
        <f>IFERROR(IF(B679&lt;&gt;"",L680/(WeightToLoseGain),""),"")</f>
        <v/>
      </c>
    </row>
    <row r="681" spans="2:13" ht="30" customHeight="1">
      <c r="B681" s="12" t="str">
        <f t="shared" si="50"/>
        <v/>
      </c>
      <c r="C681" s="13" t="str">
        <f t="shared" si="53"/>
        <v/>
      </c>
      <c r="D681" s="13" t="str">
        <f t="shared" si="51"/>
        <v/>
      </c>
      <c r="E681" s="14" t="str">
        <f t="shared" si="52"/>
        <v/>
      </c>
      <c r="F681" s="15" t="str">
        <f>IFERROR(RunningBMR,"")</f>
        <v/>
      </c>
      <c r="G681" s="15" t="str">
        <f>IFERROR(IF(K680&gt;0,F680*ActivityFactor+IF(WeightGoal="Maintain",0,IF(WeightGoal="Decrease",-500,IF(WeightGoal="Increase",500))),""),"")</f>
        <v/>
      </c>
      <c r="H681" s="15" t="str">
        <f>IFERROR(F681*(ActivityFactor),"")</f>
        <v/>
      </c>
      <c r="I681" s="16" t="str">
        <f>IFERROR(IF(WeightGoal="Increase",G681-H681,H681-G681),"")</f>
        <v/>
      </c>
      <c r="J681" s="16" t="str">
        <f t="shared" si="54"/>
        <v/>
      </c>
      <c r="K681" s="17" t="str">
        <f>IFERROR(IF(Standard,J681/CalsPerPound,J681/CalsPerPound/2.2),"")</f>
        <v/>
      </c>
      <c r="L681" s="18" t="str">
        <f>IFERROR(WeightToLoseGain-K681,"")</f>
        <v/>
      </c>
      <c r="M681" s="19" t="str">
        <f>IFERROR(IF(B680&lt;&gt;"",L681/(WeightToLoseGain),""),"")</f>
        <v/>
      </c>
    </row>
    <row r="682" spans="2:13" ht="30" customHeight="1">
      <c r="B682" s="12" t="str">
        <f t="shared" si="50"/>
        <v/>
      </c>
      <c r="C682" s="13" t="str">
        <f t="shared" si="53"/>
        <v/>
      </c>
      <c r="D682" s="13" t="str">
        <f t="shared" si="51"/>
        <v/>
      </c>
      <c r="E682" s="14" t="str">
        <f t="shared" si="52"/>
        <v/>
      </c>
      <c r="F682" s="15" t="str">
        <f>IFERROR(RunningBMR,"")</f>
        <v/>
      </c>
      <c r="G682" s="15" t="str">
        <f>IFERROR(IF(K681&gt;0,F681*ActivityFactor+IF(WeightGoal="Maintain",0,IF(WeightGoal="Decrease",-500,IF(WeightGoal="Increase",500))),""),"")</f>
        <v/>
      </c>
      <c r="H682" s="15" t="str">
        <f>IFERROR(F682*(ActivityFactor),"")</f>
        <v/>
      </c>
      <c r="I682" s="16" t="str">
        <f>IFERROR(IF(WeightGoal="Increase",G682-H682,H682-G682),"")</f>
        <v/>
      </c>
      <c r="J682" s="16" t="str">
        <f t="shared" si="54"/>
        <v/>
      </c>
      <c r="K682" s="17" t="str">
        <f>IFERROR(IF(Standard,J682/CalsPerPound,J682/CalsPerPound/2.2),"")</f>
        <v/>
      </c>
      <c r="L682" s="18" t="str">
        <f>IFERROR(WeightToLoseGain-K682,"")</f>
        <v/>
      </c>
      <c r="M682" s="19" t="str">
        <f>IFERROR(IF(B681&lt;&gt;"",L682/(WeightToLoseGain),""),"")</f>
        <v/>
      </c>
    </row>
    <row r="683" spans="2:13" ht="30" customHeight="1">
      <c r="B683" s="12" t="str">
        <f t="shared" si="50"/>
        <v/>
      </c>
      <c r="C683" s="13" t="str">
        <f t="shared" si="53"/>
        <v/>
      </c>
      <c r="D683" s="13" t="str">
        <f t="shared" si="51"/>
        <v/>
      </c>
      <c r="E683" s="14" t="str">
        <f t="shared" si="52"/>
        <v/>
      </c>
      <c r="F683" s="15" t="str">
        <f>IFERROR(RunningBMR,"")</f>
        <v/>
      </c>
      <c r="G683" s="15" t="str">
        <f>IFERROR(IF(K682&gt;0,F682*ActivityFactor+IF(WeightGoal="Maintain",0,IF(WeightGoal="Decrease",-500,IF(WeightGoal="Increase",500))),""),"")</f>
        <v/>
      </c>
      <c r="H683" s="15" t="str">
        <f>IFERROR(F683*(ActivityFactor),"")</f>
        <v/>
      </c>
      <c r="I683" s="16" t="str">
        <f>IFERROR(IF(WeightGoal="Increase",G683-H683,H683-G683),"")</f>
        <v/>
      </c>
      <c r="J683" s="16" t="str">
        <f t="shared" si="54"/>
        <v/>
      </c>
      <c r="K683" s="17" t="str">
        <f>IFERROR(IF(Standard,J683/CalsPerPound,J683/CalsPerPound/2.2),"")</f>
        <v/>
      </c>
      <c r="L683" s="18" t="str">
        <f>IFERROR(WeightToLoseGain-K683,"")</f>
        <v/>
      </c>
      <c r="M683" s="19" t="str">
        <f>IFERROR(IF(B682&lt;&gt;"",L683/(WeightToLoseGain),""),"")</f>
        <v/>
      </c>
    </row>
    <row r="684" spans="2:13" ht="30" customHeight="1">
      <c r="B684" s="12" t="str">
        <f t="shared" si="50"/>
        <v/>
      </c>
      <c r="C684" s="13" t="str">
        <f t="shared" si="53"/>
        <v/>
      </c>
      <c r="D684" s="13" t="str">
        <f t="shared" si="51"/>
        <v/>
      </c>
      <c r="E684" s="14" t="str">
        <f t="shared" si="52"/>
        <v/>
      </c>
      <c r="F684" s="15" t="str">
        <f>IFERROR(RunningBMR,"")</f>
        <v/>
      </c>
      <c r="G684" s="15" t="str">
        <f>IFERROR(IF(K683&gt;0,F683*ActivityFactor+IF(WeightGoal="Maintain",0,IF(WeightGoal="Decrease",-500,IF(WeightGoal="Increase",500))),""),"")</f>
        <v/>
      </c>
      <c r="H684" s="15" t="str">
        <f>IFERROR(F684*(ActivityFactor),"")</f>
        <v/>
      </c>
      <c r="I684" s="16" t="str">
        <f>IFERROR(IF(WeightGoal="Increase",G684-H684,H684-G684),"")</f>
        <v/>
      </c>
      <c r="J684" s="16" t="str">
        <f t="shared" si="54"/>
        <v/>
      </c>
      <c r="K684" s="17" t="str">
        <f>IFERROR(IF(Standard,J684/CalsPerPound,J684/CalsPerPound/2.2),"")</f>
        <v/>
      </c>
      <c r="L684" s="18" t="str">
        <f>IFERROR(WeightToLoseGain-K684,"")</f>
        <v/>
      </c>
      <c r="M684" s="19" t="str">
        <f>IFERROR(IF(B683&lt;&gt;"",L684/(WeightToLoseGain),""),"")</f>
        <v/>
      </c>
    </row>
    <row r="685" spans="2:13" ht="30" customHeight="1">
      <c r="B685" s="12" t="str">
        <f t="shared" si="50"/>
        <v/>
      </c>
      <c r="C685" s="13" t="str">
        <f t="shared" si="53"/>
        <v/>
      </c>
      <c r="D685" s="13" t="str">
        <f t="shared" si="51"/>
        <v/>
      </c>
      <c r="E685" s="14" t="str">
        <f t="shared" si="52"/>
        <v/>
      </c>
      <c r="F685" s="15" t="str">
        <f>IFERROR(RunningBMR,"")</f>
        <v/>
      </c>
      <c r="G685" s="15" t="str">
        <f>IFERROR(IF(K684&gt;0,F684*ActivityFactor+IF(WeightGoal="Maintain",0,IF(WeightGoal="Decrease",-500,IF(WeightGoal="Increase",500))),""),"")</f>
        <v/>
      </c>
      <c r="H685" s="15" t="str">
        <f>IFERROR(F685*(ActivityFactor),"")</f>
        <v/>
      </c>
      <c r="I685" s="16" t="str">
        <f>IFERROR(IF(WeightGoal="Increase",G685-H685,H685-G685),"")</f>
        <v/>
      </c>
      <c r="J685" s="16" t="str">
        <f t="shared" si="54"/>
        <v/>
      </c>
      <c r="K685" s="17" t="str">
        <f>IFERROR(IF(Standard,J685/CalsPerPound,J685/CalsPerPound/2.2),"")</f>
        <v/>
      </c>
      <c r="L685" s="18" t="str">
        <f>IFERROR(WeightToLoseGain-K685,"")</f>
        <v/>
      </c>
      <c r="M685" s="19" t="str">
        <f>IFERROR(IF(B684&lt;&gt;"",L685/(WeightToLoseGain),""),"")</f>
        <v/>
      </c>
    </row>
    <row r="686" spans="2:13" ht="30" customHeight="1">
      <c r="B686" s="12" t="str">
        <f t="shared" si="50"/>
        <v/>
      </c>
      <c r="C686" s="13" t="str">
        <f t="shared" si="53"/>
        <v/>
      </c>
      <c r="D686" s="13" t="str">
        <f t="shared" si="51"/>
        <v/>
      </c>
      <c r="E686" s="14" t="str">
        <f t="shared" si="52"/>
        <v/>
      </c>
      <c r="F686" s="15" t="str">
        <f>IFERROR(RunningBMR,"")</f>
        <v/>
      </c>
      <c r="G686" s="15" t="str">
        <f>IFERROR(IF(K685&gt;0,F685*ActivityFactor+IF(WeightGoal="Maintain",0,IF(WeightGoal="Decrease",-500,IF(WeightGoal="Increase",500))),""),"")</f>
        <v/>
      </c>
      <c r="H686" s="15" t="str">
        <f>IFERROR(F686*(ActivityFactor),"")</f>
        <v/>
      </c>
      <c r="I686" s="16" t="str">
        <f>IFERROR(IF(WeightGoal="Increase",G686-H686,H686-G686),"")</f>
        <v/>
      </c>
      <c r="J686" s="16" t="str">
        <f t="shared" si="54"/>
        <v/>
      </c>
      <c r="K686" s="17" t="str">
        <f>IFERROR(IF(Standard,J686/CalsPerPound,J686/CalsPerPound/2.2),"")</f>
        <v/>
      </c>
      <c r="L686" s="18" t="str">
        <f>IFERROR(WeightToLoseGain-K686,"")</f>
        <v/>
      </c>
      <c r="M686" s="19" t="str">
        <f>IFERROR(IF(B685&lt;&gt;"",L686/(WeightToLoseGain),""),"")</f>
        <v/>
      </c>
    </row>
    <row r="687" spans="2:13" ht="30" customHeight="1">
      <c r="B687" s="12" t="str">
        <f t="shared" si="50"/>
        <v/>
      </c>
      <c r="C687" s="13" t="str">
        <f t="shared" si="53"/>
        <v/>
      </c>
      <c r="D687" s="13" t="str">
        <f t="shared" si="51"/>
        <v/>
      </c>
      <c r="E687" s="14" t="str">
        <f t="shared" si="52"/>
        <v/>
      </c>
      <c r="F687" s="15" t="str">
        <f>IFERROR(RunningBMR,"")</f>
        <v/>
      </c>
      <c r="G687" s="15" t="str">
        <f>IFERROR(IF(K686&gt;0,F686*ActivityFactor+IF(WeightGoal="Maintain",0,IF(WeightGoal="Decrease",-500,IF(WeightGoal="Increase",500))),""),"")</f>
        <v/>
      </c>
      <c r="H687" s="15" t="str">
        <f>IFERROR(F687*(ActivityFactor),"")</f>
        <v/>
      </c>
      <c r="I687" s="16" t="str">
        <f>IFERROR(IF(WeightGoal="Increase",G687-H687,H687-G687),"")</f>
        <v/>
      </c>
      <c r="J687" s="16" t="str">
        <f t="shared" si="54"/>
        <v/>
      </c>
      <c r="K687" s="17" t="str">
        <f>IFERROR(IF(Standard,J687/CalsPerPound,J687/CalsPerPound/2.2),"")</f>
        <v/>
      </c>
      <c r="L687" s="18" t="str">
        <f>IFERROR(WeightToLoseGain-K687,"")</f>
        <v/>
      </c>
      <c r="M687" s="19" t="str">
        <f>IFERROR(IF(B686&lt;&gt;"",L687/(WeightToLoseGain),""),"")</f>
        <v/>
      </c>
    </row>
    <row r="688" spans="2:13" ht="30" customHeight="1">
      <c r="B688" s="12" t="str">
        <f t="shared" si="50"/>
        <v/>
      </c>
      <c r="C688" s="13" t="str">
        <f t="shared" si="53"/>
        <v/>
      </c>
      <c r="D688" s="13" t="str">
        <f t="shared" si="51"/>
        <v/>
      </c>
      <c r="E688" s="14" t="str">
        <f t="shared" si="52"/>
        <v/>
      </c>
      <c r="F688" s="15" t="str">
        <f>IFERROR(RunningBMR,"")</f>
        <v/>
      </c>
      <c r="G688" s="15" t="str">
        <f>IFERROR(IF(K687&gt;0,F687*ActivityFactor+IF(WeightGoal="Maintain",0,IF(WeightGoal="Decrease",-500,IF(WeightGoal="Increase",500))),""),"")</f>
        <v/>
      </c>
      <c r="H688" s="15" t="str">
        <f>IFERROR(F688*(ActivityFactor),"")</f>
        <v/>
      </c>
      <c r="I688" s="16" t="str">
        <f>IFERROR(IF(WeightGoal="Increase",G688-H688,H688-G688),"")</f>
        <v/>
      </c>
      <c r="J688" s="16" t="str">
        <f t="shared" si="54"/>
        <v/>
      </c>
      <c r="K688" s="17" t="str">
        <f>IFERROR(IF(Standard,J688/CalsPerPound,J688/CalsPerPound/2.2),"")</f>
        <v/>
      </c>
      <c r="L688" s="18" t="str">
        <f>IFERROR(WeightToLoseGain-K688,"")</f>
        <v/>
      </c>
      <c r="M688" s="19" t="str">
        <f>IFERROR(IF(B687&lt;&gt;"",L688/(WeightToLoseGain),""),"")</f>
        <v/>
      </c>
    </row>
    <row r="689" spans="2:13" ht="30" customHeight="1">
      <c r="B689" s="12" t="str">
        <f t="shared" si="50"/>
        <v/>
      </c>
      <c r="C689" s="13" t="str">
        <f t="shared" si="53"/>
        <v/>
      </c>
      <c r="D689" s="13" t="str">
        <f t="shared" si="51"/>
        <v/>
      </c>
      <c r="E689" s="14" t="str">
        <f t="shared" si="52"/>
        <v/>
      </c>
      <c r="F689" s="15" t="str">
        <f>IFERROR(RunningBMR,"")</f>
        <v/>
      </c>
      <c r="G689" s="15" t="str">
        <f>IFERROR(IF(K688&gt;0,F688*ActivityFactor+IF(WeightGoal="Maintain",0,IF(WeightGoal="Decrease",-500,IF(WeightGoal="Increase",500))),""),"")</f>
        <v/>
      </c>
      <c r="H689" s="15" t="str">
        <f>IFERROR(F689*(ActivityFactor),"")</f>
        <v/>
      </c>
      <c r="I689" s="16" t="str">
        <f>IFERROR(IF(WeightGoal="Increase",G689-H689,H689-G689),"")</f>
        <v/>
      </c>
      <c r="J689" s="16" t="str">
        <f t="shared" si="54"/>
        <v/>
      </c>
      <c r="K689" s="17" t="str">
        <f>IFERROR(IF(Standard,J689/CalsPerPound,J689/CalsPerPound/2.2),"")</f>
        <v/>
      </c>
      <c r="L689" s="18" t="str">
        <f>IFERROR(WeightToLoseGain-K689,"")</f>
        <v/>
      </c>
      <c r="M689" s="19" t="str">
        <f>IFERROR(IF(B688&lt;&gt;"",L689/(WeightToLoseGain),""),"")</f>
        <v/>
      </c>
    </row>
    <row r="690" spans="2:13" ht="30" customHeight="1">
      <c r="B690" s="12" t="str">
        <f t="shared" si="50"/>
        <v/>
      </c>
      <c r="C690" s="13" t="str">
        <f t="shared" si="53"/>
        <v/>
      </c>
      <c r="D690" s="13" t="str">
        <f t="shared" si="51"/>
        <v/>
      </c>
      <c r="E690" s="14" t="str">
        <f t="shared" si="52"/>
        <v/>
      </c>
      <c r="F690" s="15" t="str">
        <f>IFERROR(RunningBMR,"")</f>
        <v/>
      </c>
      <c r="G690" s="15" t="str">
        <f>IFERROR(IF(K689&gt;0,F689*ActivityFactor+IF(WeightGoal="Maintain",0,IF(WeightGoal="Decrease",-500,IF(WeightGoal="Increase",500))),""),"")</f>
        <v/>
      </c>
      <c r="H690" s="15" t="str">
        <f>IFERROR(F690*(ActivityFactor),"")</f>
        <v/>
      </c>
      <c r="I690" s="16" t="str">
        <f>IFERROR(IF(WeightGoal="Increase",G690-H690,H690-G690),"")</f>
        <v/>
      </c>
      <c r="J690" s="16" t="str">
        <f t="shared" si="54"/>
        <v/>
      </c>
      <c r="K690" s="17" t="str">
        <f>IFERROR(IF(Standard,J690/CalsPerPound,J690/CalsPerPound/2.2),"")</f>
        <v/>
      </c>
      <c r="L690" s="18" t="str">
        <f>IFERROR(WeightToLoseGain-K690,"")</f>
        <v/>
      </c>
      <c r="M690" s="19" t="str">
        <f>IFERROR(IF(B689&lt;&gt;"",L690/(WeightToLoseGain),""),"")</f>
        <v/>
      </c>
    </row>
    <row r="691" spans="2:13" ht="30" customHeight="1">
      <c r="B691" s="12" t="str">
        <f t="shared" si="50"/>
        <v/>
      </c>
      <c r="C691" s="13" t="str">
        <f t="shared" si="53"/>
        <v/>
      </c>
      <c r="D691" s="13" t="str">
        <f t="shared" si="51"/>
        <v/>
      </c>
      <c r="E691" s="14" t="str">
        <f t="shared" si="52"/>
        <v/>
      </c>
      <c r="F691" s="15" t="str">
        <f>IFERROR(RunningBMR,"")</f>
        <v/>
      </c>
      <c r="G691" s="15" t="str">
        <f>IFERROR(IF(K690&gt;0,F690*ActivityFactor+IF(WeightGoal="Maintain",0,IF(WeightGoal="Decrease",-500,IF(WeightGoal="Increase",500))),""),"")</f>
        <v/>
      </c>
      <c r="H691" s="15" t="str">
        <f>IFERROR(F691*(ActivityFactor),"")</f>
        <v/>
      </c>
      <c r="I691" s="16" t="str">
        <f>IFERROR(IF(WeightGoal="Increase",G691-H691,H691-G691),"")</f>
        <v/>
      </c>
      <c r="J691" s="16" t="str">
        <f t="shared" si="54"/>
        <v/>
      </c>
      <c r="K691" s="17" t="str">
        <f>IFERROR(IF(Standard,J691/CalsPerPound,J691/CalsPerPound/2.2),"")</f>
        <v/>
      </c>
      <c r="L691" s="18" t="str">
        <f>IFERROR(WeightToLoseGain-K691,"")</f>
        <v/>
      </c>
      <c r="M691" s="19" t="str">
        <f>IFERROR(IF(B690&lt;&gt;"",L691/(WeightToLoseGain),""),"")</f>
        <v/>
      </c>
    </row>
    <row r="692" spans="2:13" ht="30" customHeight="1">
      <c r="B692" s="12" t="str">
        <f t="shared" si="50"/>
        <v/>
      </c>
      <c r="C692" s="13" t="str">
        <f t="shared" si="53"/>
        <v/>
      </c>
      <c r="D692" s="13" t="str">
        <f t="shared" si="51"/>
        <v/>
      </c>
      <c r="E692" s="14" t="str">
        <f t="shared" si="52"/>
        <v/>
      </c>
      <c r="F692" s="15" t="str">
        <f>IFERROR(RunningBMR,"")</f>
        <v/>
      </c>
      <c r="G692" s="15" t="str">
        <f>IFERROR(IF(K691&gt;0,F691*ActivityFactor+IF(WeightGoal="Maintain",0,IF(WeightGoal="Decrease",-500,IF(WeightGoal="Increase",500))),""),"")</f>
        <v/>
      </c>
      <c r="H692" s="15" t="str">
        <f>IFERROR(F692*(ActivityFactor),"")</f>
        <v/>
      </c>
      <c r="I692" s="16" t="str">
        <f>IFERROR(IF(WeightGoal="Increase",G692-H692,H692-G692),"")</f>
        <v/>
      </c>
      <c r="J692" s="16" t="str">
        <f t="shared" si="54"/>
        <v/>
      </c>
      <c r="K692" s="17" t="str">
        <f>IFERROR(IF(Standard,J692/CalsPerPound,J692/CalsPerPound/2.2),"")</f>
        <v/>
      </c>
      <c r="L692" s="18" t="str">
        <f>IFERROR(WeightToLoseGain-K692,"")</f>
        <v/>
      </c>
      <c r="M692" s="19" t="str">
        <f>IFERROR(IF(B691&lt;&gt;"",L692/(WeightToLoseGain),""),"")</f>
        <v/>
      </c>
    </row>
    <row r="693" spans="2:13" ht="30" customHeight="1">
      <c r="B693" s="12" t="str">
        <f t="shared" si="50"/>
        <v/>
      </c>
      <c r="C693" s="13" t="str">
        <f t="shared" si="53"/>
        <v/>
      </c>
      <c r="D693" s="13" t="str">
        <f t="shared" si="51"/>
        <v/>
      </c>
      <c r="E693" s="14" t="str">
        <f t="shared" si="52"/>
        <v/>
      </c>
      <c r="F693" s="15" t="str">
        <f>IFERROR(RunningBMR,"")</f>
        <v/>
      </c>
      <c r="G693" s="15" t="str">
        <f>IFERROR(IF(K692&gt;0,F692*ActivityFactor+IF(WeightGoal="Maintain",0,IF(WeightGoal="Decrease",-500,IF(WeightGoal="Increase",500))),""),"")</f>
        <v/>
      </c>
      <c r="H693" s="15" t="str">
        <f>IFERROR(F693*(ActivityFactor),"")</f>
        <v/>
      </c>
      <c r="I693" s="16" t="str">
        <f>IFERROR(IF(WeightGoal="Increase",G693-H693,H693-G693),"")</f>
        <v/>
      </c>
      <c r="J693" s="16" t="str">
        <f t="shared" si="54"/>
        <v/>
      </c>
      <c r="K693" s="17" t="str">
        <f>IFERROR(IF(Standard,J693/CalsPerPound,J693/CalsPerPound/2.2),"")</f>
        <v/>
      </c>
      <c r="L693" s="18" t="str">
        <f>IFERROR(WeightToLoseGain-K693,"")</f>
        <v/>
      </c>
      <c r="M693" s="19" t="str">
        <f>IFERROR(IF(B692&lt;&gt;"",L693/(WeightToLoseGain),""),"")</f>
        <v/>
      </c>
    </row>
    <row r="694" spans="2:13" ht="30" customHeight="1">
      <c r="B694" s="12" t="str">
        <f t="shared" si="50"/>
        <v/>
      </c>
      <c r="C694" s="13" t="str">
        <f t="shared" si="53"/>
        <v/>
      </c>
      <c r="D694" s="13" t="str">
        <f t="shared" si="51"/>
        <v/>
      </c>
      <c r="E694" s="14" t="str">
        <f t="shared" si="52"/>
        <v/>
      </c>
      <c r="F694" s="15" t="str">
        <f>IFERROR(RunningBMR,"")</f>
        <v/>
      </c>
      <c r="G694" s="15" t="str">
        <f>IFERROR(IF(K693&gt;0,F693*ActivityFactor+IF(WeightGoal="Maintain",0,IF(WeightGoal="Decrease",-500,IF(WeightGoal="Increase",500))),""),"")</f>
        <v/>
      </c>
      <c r="H694" s="15" t="str">
        <f>IFERROR(F694*(ActivityFactor),"")</f>
        <v/>
      </c>
      <c r="I694" s="16" t="str">
        <f>IFERROR(IF(WeightGoal="Increase",G694-H694,H694-G694),"")</f>
        <v/>
      </c>
      <c r="J694" s="16" t="str">
        <f t="shared" si="54"/>
        <v/>
      </c>
      <c r="K694" s="17" t="str">
        <f>IFERROR(IF(Standard,J694/CalsPerPound,J694/CalsPerPound/2.2),"")</f>
        <v/>
      </c>
      <c r="L694" s="18" t="str">
        <f>IFERROR(WeightToLoseGain-K694,"")</f>
        <v/>
      </c>
      <c r="M694" s="19" t="str">
        <f>IFERROR(IF(B693&lt;&gt;"",L694/(WeightToLoseGain),""),"")</f>
        <v/>
      </c>
    </row>
    <row r="695" spans="2:13" ht="30" customHeight="1">
      <c r="B695" s="12" t="str">
        <f t="shared" si="50"/>
        <v/>
      </c>
      <c r="C695" s="13" t="str">
        <f t="shared" si="53"/>
        <v/>
      </c>
      <c r="D695" s="13" t="str">
        <f t="shared" si="51"/>
        <v/>
      </c>
      <c r="E695" s="14" t="str">
        <f t="shared" si="52"/>
        <v/>
      </c>
      <c r="F695" s="15" t="str">
        <f>IFERROR(RunningBMR,"")</f>
        <v/>
      </c>
      <c r="G695" s="15" t="str">
        <f>IFERROR(IF(K694&gt;0,F694*ActivityFactor+IF(WeightGoal="Maintain",0,IF(WeightGoal="Decrease",-500,IF(WeightGoal="Increase",500))),""),"")</f>
        <v/>
      </c>
      <c r="H695" s="15" t="str">
        <f>IFERROR(F695*(ActivityFactor),"")</f>
        <v/>
      </c>
      <c r="I695" s="16" t="str">
        <f>IFERROR(IF(WeightGoal="Increase",G695-H695,H695-G695),"")</f>
        <v/>
      </c>
      <c r="J695" s="16" t="str">
        <f t="shared" si="54"/>
        <v/>
      </c>
      <c r="K695" s="17" t="str">
        <f>IFERROR(IF(Standard,J695/CalsPerPound,J695/CalsPerPound/2.2),"")</f>
        <v/>
      </c>
      <c r="L695" s="18" t="str">
        <f>IFERROR(WeightToLoseGain-K695,"")</f>
        <v/>
      </c>
      <c r="M695" s="19" t="str">
        <f>IFERROR(IF(B694&lt;&gt;"",L695/(WeightToLoseGain),""),"")</f>
        <v/>
      </c>
    </row>
    <row r="696" spans="2:13" ht="30" customHeight="1">
      <c r="B696" s="12" t="str">
        <f t="shared" si="50"/>
        <v/>
      </c>
      <c r="C696" s="13" t="str">
        <f t="shared" si="53"/>
        <v/>
      </c>
      <c r="D696" s="13" t="str">
        <f t="shared" si="51"/>
        <v/>
      </c>
      <c r="E696" s="14" t="str">
        <f t="shared" si="52"/>
        <v/>
      </c>
      <c r="F696" s="15" t="str">
        <f>IFERROR(RunningBMR,"")</f>
        <v/>
      </c>
      <c r="G696" s="15" t="str">
        <f>IFERROR(IF(K695&gt;0,F695*ActivityFactor+IF(WeightGoal="Maintain",0,IF(WeightGoal="Decrease",-500,IF(WeightGoal="Increase",500))),""),"")</f>
        <v/>
      </c>
      <c r="H696" s="15" t="str">
        <f>IFERROR(F696*(ActivityFactor),"")</f>
        <v/>
      </c>
      <c r="I696" s="16" t="str">
        <f>IFERROR(IF(WeightGoal="Increase",G696-H696,H696-G696),"")</f>
        <v/>
      </c>
      <c r="J696" s="16" t="str">
        <f t="shared" si="54"/>
        <v/>
      </c>
      <c r="K696" s="17" t="str">
        <f>IFERROR(IF(Standard,J696/CalsPerPound,J696/CalsPerPound/2.2),"")</f>
        <v/>
      </c>
      <c r="L696" s="18" t="str">
        <f>IFERROR(WeightToLoseGain-K696,"")</f>
        <v/>
      </c>
      <c r="M696" s="19" t="str">
        <f>IFERROR(IF(B695&lt;&gt;"",L696/(WeightToLoseGain),""),"")</f>
        <v/>
      </c>
    </row>
    <row r="697" spans="2:13" ht="30" customHeight="1">
      <c r="B697" s="12" t="str">
        <f t="shared" si="50"/>
        <v/>
      </c>
      <c r="C697" s="13" t="str">
        <f t="shared" si="53"/>
        <v/>
      </c>
      <c r="D697" s="13" t="str">
        <f t="shared" si="51"/>
        <v/>
      </c>
      <c r="E697" s="14" t="str">
        <f t="shared" si="52"/>
        <v/>
      </c>
      <c r="F697" s="15" t="str">
        <f>IFERROR(RunningBMR,"")</f>
        <v/>
      </c>
      <c r="G697" s="15" t="str">
        <f>IFERROR(IF(K696&gt;0,F696*ActivityFactor+IF(WeightGoal="Maintain",0,IF(WeightGoal="Decrease",-500,IF(WeightGoal="Increase",500))),""),"")</f>
        <v/>
      </c>
      <c r="H697" s="15" t="str">
        <f>IFERROR(F697*(ActivityFactor),"")</f>
        <v/>
      </c>
      <c r="I697" s="16" t="str">
        <f>IFERROR(IF(WeightGoal="Increase",G697-H697,H697-G697),"")</f>
        <v/>
      </c>
      <c r="J697" s="16" t="str">
        <f t="shared" si="54"/>
        <v/>
      </c>
      <c r="K697" s="17" t="str">
        <f>IFERROR(IF(Standard,J697/CalsPerPound,J697/CalsPerPound/2.2),"")</f>
        <v/>
      </c>
      <c r="L697" s="18" t="str">
        <f>IFERROR(WeightToLoseGain-K697,"")</f>
        <v/>
      </c>
      <c r="M697" s="19" t="str">
        <f>IFERROR(IF(B696&lt;&gt;"",L697/(WeightToLoseGain),""),"")</f>
        <v/>
      </c>
    </row>
    <row r="698" spans="2:13" ht="30" customHeight="1">
      <c r="B698" s="12" t="str">
        <f t="shared" si="50"/>
        <v/>
      </c>
      <c r="C698" s="13" t="str">
        <f t="shared" si="53"/>
        <v/>
      </c>
      <c r="D698" s="13" t="str">
        <f t="shared" si="51"/>
        <v/>
      </c>
      <c r="E698" s="14" t="str">
        <f t="shared" si="52"/>
        <v/>
      </c>
      <c r="F698" s="15" t="str">
        <f>IFERROR(RunningBMR,"")</f>
        <v/>
      </c>
      <c r="G698" s="15" t="str">
        <f>IFERROR(IF(K697&gt;0,F697*ActivityFactor+IF(WeightGoal="Maintain",0,IF(WeightGoal="Decrease",-500,IF(WeightGoal="Increase",500))),""),"")</f>
        <v/>
      </c>
      <c r="H698" s="15" t="str">
        <f>IFERROR(F698*(ActivityFactor),"")</f>
        <v/>
      </c>
      <c r="I698" s="16" t="str">
        <f>IFERROR(IF(WeightGoal="Increase",G698-H698,H698-G698),"")</f>
        <v/>
      </c>
      <c r="J698" s="16" t="str">
        <f t="shared" si="54"/>
        <v/>
      </c>
      <c r="K698" s="17" t="str">
        <f>IFERROR(IF(Standard,J698/CalsPerPound,J698/CalsPerPound/2.2),"")</f>
        <v/>
      </c>
      <c r="L698" s="18" t="str">
        <f>IFERROR(WeightToLoseGain-K698,"")</f>
        <v/>
      </c>
      <c r="M698" s="19" t="str">
        <f>IFERROR(IF(B697&lt;&gt;"",L698/(WeightToLoseGain),""),"")</f>
        <v/>
      </c>
    </row>
    <row r="699" spans="2:13" ht="30" customHeight="1">
      <c r="B699" s="12" t="str">
        <f t="shared" si="50"/>
        <v/>
      </c>
      <c r="C699" s="13" t="str">
        <f t="shared" si="53"/>
        <v/>
      </c>
      <c r="D699" s="13" t="str">
        <f t="shared" si="51"/>
        <v/>
      </c>
      <c r="E699" s="14" t="str">
        <f t="shared" si="52"/>
        <v/>
      </c>
      <c r="F699" s="15" t="str">
        <f>IFERROR(RunningBMR,"")</f>
        <v/>
      </c>
      <c r="G699" s="15" t="str">
        <f>IFERROR(IF(K698&gt;0,F698*ActivityFactor+IF(WeightGoal="Maintain",0,IF(WeightGoal="Decrease",-500,IF(WeightGoal="Increase",500))),""),"")</f>
        <v/>
      </c>
      <c r="H699" s="15" t="str">
        <f>IFERROR(F699*(ActivityFactor),"")</f>
        <v/>
      </c>
      <c r="I699" s="16" t="str">
        <f>IFERROR(IF(WeightGoal="Increase",G699-H699,H699-G699),"")</f>
        <v/>
      </c>
      <c r="J699" s="16" t="str">
        <f t="shared" si="54"/>
        <v/>
      </c>
      <c r="K699" s="17" t="str">
        <f>IFERROR(IF(Standard,J699/CalsPerPound,J699/CalsPerPound/2.2),"")</f>
        <v/>
      </c>
      <c r="L699" s="18" t="str">
        <f>IFERROR(WeightToLoseGain-K699,"")</f>
        <v/>
      </c>
      <c r="M699" s="19" t="str">
        <f>IFERROR(IF(B698&lt;&gt;"",L699/(WeightToLoseGain),""),"")</f>
        <v/>
      </c>
    </row>
    <row r="700" spans="2:13" ht="30" customHeight="1">
      <c r="B700" s="12" t="str">
        <f t="shared" si="50"/>
        <v/>
      </c>
      <c r="C700" s="13" t="str">
        <f t="shared" si="53"/>
        <v/>
      </c>
      <c r="D700" s="13" t="str">
        <f t="shared" si="51"/>
        <v/>
      </c>
      <c r="E700" s="14" t="str">
        <f t="shared" si="52"/>
        <v/>
      </c>
      <c r="F700" s="15" t="str">
        <f>IFERROR(RunningBMR,"")</f>
        <v/>
      </c>
      <c r="G700" s="15" t="str">
        <f>IFERROR(IF(K699&gt;0,F699*ActivityFactor+IF(WeightGoal="Maintain",0,IF(WeightGoal="Decrease",-500,IF(WeightGoal="Increase",500))),""),"")</f>
        <v/>
      </c>
      <c r="H700" s="15" t="str">
        <f>IFERROR(F700*(ActivityFactor),"")</f>
        <v/>
      </c>
      <c r="I700" s="16" t="str">
        <f>IFERROR(IF(WeightGoal="Increase",G700-H700,H700-G700),"")</f>
        <v/>
      </c>
      <c r="J700" s="16" t="str">
        <f t="shared" si="54"/>
        <v/>
      </c>
      <c r="K700" s="17" t="str">
        <f>IFERROR(IF(Standard,J700/CalsPerPound,J700/CalsPerPound/2.2),"")</f>
        <v/>
      </c>
      <c r="L700" s="18" t="str">
        <f>IFERROR(WeightToLoseGain-K700,"")</f>
        <v/>
      </c>
      <c r="M700" s="19" t="str">
        <f>IFERROR(IF(B699&lt;&gt;"",L700/(WeightToLoseGain),""),"")</f>
        <v/>
      </c>
    </row>
    <row r="701" spans="2:13" ht="30" customHeight="1">
      <c r="B701" s="12" t="str">
        <f t="shared" si="50"/>
        <v/>
      </c>
      <c r="C701" s="13" t="str">
        <f t="shared" si="53"/>
        <v/>
      </c>
      <c r="D701" s="13" t="str">
        <f t="shared" si="51"/>
        <v/>
      </c>
      <c r="E701" s="14" t="str">
        <f t="shared" si="52"/>
        <v/>
      </c>
      <c r="F701" s="15" t="str">
        <f>IFERROR(RunningBMR,"")</f>
        <v/>
      </c>
      <c r="G701" s="15" t="str">
        <f>IFERROR(IF(K700&gt;0,F700*ActivityFactor+IF(WeightGoal="Maintain",0,IF(WeightGoal="Decrease",-500,IF(WeightGoal="Increase",500))),""),"")</f>
        <v/>
      </c>
      <c r="H701" s="15" t="str">
        <f>IFERROR(F701*(ActivityFactor),"")</f>
        <v/>
      </c>
      <c r="I701" s="16" t="str">
        <f>IFERROR(IF(WeightGoal="Increase",G701-H701,H701-G701),"")</f>
        <v/>
      </c>
      <c r="J701" s="16" t="str">
        <f t="shared" si="54"/>
        <v/>
      </c>
      <c r="K701" s="17" t="str">
        <f>IFERROR(IF(Standard,J701/CalsPerPound,J701/CalsPerPound/2.2),"")</f>
        <v/>
      </c>
      <c r="L701" s="18" t="str">
        <f>IFERROR(WeightToLoseGain-K701,"")</f>
        <v/>
      </c>
      <c r="M701" s="19" t="str">
        <f>IFERROR(IF(B700&lt;&gt;"",L701/(WeightToLoseGain),""),"")</f>
        <v/>
      </c>
    </row>
    <row r="702" spans="2:13" ht="30" customHeight="1">
      <c r="B702" s="12" t="str">
        <f t="shared" si="50"/>
        <v/>
      </c>
      <c r="C702" s="13" t="str">
        <f t="shared" si="53"/>
        <v/>
      </c>
      <c r="D702" s="13" t="str">
        <f t="shared" si="51"/>
        <v/>
      </c>
      <c r="E702" s="14" t="str">
        <f t="shared" si="52"/>
        <v/>
      </c>
      <c r="F702" s="15" t="str">
        <f>IFERROR(RunningBMR,"")</f>
        <v/>
      </c>
      <c r="G702" s="15" t="str">
        <f>IFERROR(IF(K701&gt;0,F701*ActivityFactor+IF(WeightGoal="Maintain",0,IF(WeightGoal="Decrease",-500,IF(WeightGoal="Increase",500))),""),"")</f>
        <v/>
      </c>
      <c r="H702" s="15" t="str">
        <f>IFERROR(F702*(ActivityFactor),"")</f>
        <v/>
      </c>
      <c r="I702" s="16" t="str">
        <f>IFERROR(IF(WeightGoal="Increase",G702-H702,H702-G702),"")</f>
        <v/>
      </c>
      <c r="J702" s="16" t="str">
        <f t="shared" si="54"/>
        <v/>
      </c>
      <c r="K702" s="17" t="str">
        <f>IFERROR(IF(Standard,J702/CalsPerPound,J702/CalsPerPound/2.2),"")</f>
        <v/>
      </c>
      <c r="L702" s="18" t="str">
        <f>IFERROR(WeightToLoseGain-K702,"")</f>
        <v/>
      </c>
      <c r="M702" s="19" t="str">
        <f>IFERROR(IF(B701&lt;&gt;"",L702/(WeightToLoseGain),""),"")</f>
        <v/>
      </c>
    </row>
    <row r="703" spans="2:13" ht="30" customHeight="1">
      <c r="B703" s="12" t="str">
        <f t="shared" si="50"/>
        <v/>
      </c>
      <c r="C703" s="13" t="str">
        <f t="shared" si="53"/>
        <v/>
      </c>
      <c r="D703" s="13" t="str">
        <f t="shared" si="51"/>
        <v/>
      </c>
      <c r="E703" s="14" t="str">
        <f t="shared" si="52"/>
        <v/>
      </c>
      <c r="F703" s="15" t="str">
        <f>IFERROR(RunningBMR,"")</f>
        <v/>
      </c>
      <c r="G703" s="15" t="str">
        <f>IFERROR(IF(K702&gt;0,F702*ActivityFactor+IF(WeightGoal="Maintain",0,IF(WeightGoal="Decrease",-500,IF(WeightGoal="Increase",500))),""),"")</f>
        <v/>
      </c>
      <c r="H703" s="15" t="str">
        <f>IFERROR(F703*(ActivityFactor),"")</f>
        <v/>
      </c>
      <c r="I703" s="16" t="str">
        <f>IFERROR(IF(WeightGoal="Increase",G703-H703,H703-G703),"")</f>
        <v/>
      </c>
      <c r="J703" s="16" t="str">
        <f t="shared" si="54"/>
        <v/>
      </c>
      <c r="K703" s="17" t="str">
        <f>IFERROR(IF(Standard,J703/CalsPerPound,J703/CalsPerPound/2.2),"")</f>
        <v/>
      </c>
      <c r="L703" s="18" t="str">
        <f>IFERROR(WeightToLoseGain-K703,"")</f>
        <v/>
      </c>
      <c r="M703" s="19" t="str">
        <f>IFERROR(IF(B702&lt;&gt;"",L703/(WeightToLoseGain),""),"")</f>
        <v/>
      </c>
    </row>
    <row r="704" spans="2:13" ht="30" customHeight="1">
      <c r="B704" s="12" t="str">
        <f t="shared" si="50"/>
        <v/>
      </c>
      <c r="C704" s="13" t="str">
        <f t="shared" si="53"/>
        <v/>
      </c>
      <c r="D704" s="13" t="str">
        <f t="shared" si="51"/>
        <v/>
      </c>
      <c r="E704" s="14" t="str">
        <f t="shared" si="52"/>
        <v/>
      </c>
      <c r="F704" s="15" t="str">
        <f>IFERROR(RunningBMR,"")</f>
        <v/>
      </c>
      <c r="G704" s="15" t="str">
        <f>IFERROR(IF(K703&gt;0,F703*ActivityFactor+IF(WeightGoal="Maintain",0,IF(WeightGoal="Decrease",-500,IF(WeightGoal="Increase",500))),""),"")</f>
        <v/>
      </c>
      <c r="H704" s="15" t="str">
        <f>IFERROR(F704*(ActivityFactor),"")</f>
        <v/>
      </c>
      <c r="I704" s="16" t="str">
        <f>IFERROR(IF(WeightGoal="Increase",G704-H704,H704-G704),"")</f>
        <v/>
      </c>
      <c r="J704" s="16" t="str">
        <f t="shared" si="54"/>
        <v/>
      </c>
      <c r="K704" s="17" t="str">
        <f>IFERROR(IF(Standard,J704/CalsPerPound,J704/CalsPerPound/2.2),"")</f>
        <v/>
      </c>
      <c r="L704" s="18" t="str">
        <f>IFERROR(WeightToLoseGain-K704,"")</f>
        <v/>
      </c>
      <c r="M704" s="19" t="str">
        <f>IFERROR(IF(B703&lt;&gt;"",L704/(WeightToLoseGain),""),"")</f>
        <v/>
      </c>
    </row>
    <row r="705" spans="2:13" ht="30" customHeight="1">
      <c r="B705" s="12" t="str">
        <f t="shared" si="50"/>
        <v/>
      </c>
      <c r="C705" s="13" t="str">
        <f t="shared" si="53"/>
        <v/>
      </c>
      <c r="D705" s="13" t="str">
        <f t="shared" si="51"/>
        <v/>
      </c>
      <c r="E705" s="14" t="str">
        <f t="shared" si="52"/>
        <v/>
      </c>
      <c r="F705" s="15" t="str">
        <f>IFERROR(RunningBMR,"")</f>
        <v/>
      </c>
      <c r="G705" s="15" t="str">
        <f>IFERROR(IF(K704&gt;0,F704*ActivityFactor+IF(WeightGoal="Maintain",0,IF(WeightGoal="Decrease",-500,IF(WeightGoal="Increase",500))),""),"")</f>
        <v/>
      </c>
      <c r="H705" s="15" t="str">
        <f>IFERROR(F705*(ActivityFactor),"")</f>
        <v/>
      </c>
      <c r="I705" s="16" t="str">
        <f>IFERROR(IF(WeightGoal="Increase",G705-H705,H705-G705),"")</f>
        <v/>
      </c>
      <c r="J705" s="16" t="str">
        <f t="shared" si="54"/>
        <v/>
      </c>
      <c r="K705" s="17" t="str">
        <f>IFERROR(IF(Standard,J705/CalsPerPound,J705/CalsPerPound/2.2),"")</f>
        <v/>
      </c>
      <c r="L705" s="18" t="str">
        <f>IFERROR(WeightToLoseGain-K705,"")</f>
        <v/>
      </c>
      <c r="M705" s="19" t="str">
        <f>IFERROR(IF(B704&lt;&gt;"",L705/(WeightToLoseGain),""),"")</f>
        <v/>
      </c>
    </row>
    <row r="706" spans="2:13" ht="30" customHeight="1">
      <c r="B706" s="12" t="str">
        <f t="shared" si="50"/>
        <v/>
      </c>
      <c r="C706" s="13" t="str">
        <f t="shared" si="53"/>
        <v/>
      </c>
      <c r="D706" s="13" t="str">
        <f t="shared" si="51"/>
        <v/>
      </c>
      <c r="E706" s="14" t="str">
        <f t="shared" si="52"/>
        <v/>
      </c>
      <c r="F706" s="15" t="str">
        <f>IFERROR(RunningBMR,"")</f>
        <v/>
      </c>
      <c r="G706" s="15" t="str">
        <f>IFERROR(IF(K705&gt;0,F705*ActivityFactor+IF(WeightGoal="Maintain",0,IF(WeightGoal="Decrease",-500,IF(WeightGoal="Increase",500))),""),"")</f>
        <v/>
      </c>
      <c r="H706" s="15" t="str">
        <f>IFERROR(F706*(ActivityFactor),"")</f>
        <v/>
      </c>
      <c r="I706" s="16" t="str">
        <f>IFERROR(IF(WeightGoal="Increase",G706-H706,H706-G706),"")</f>
        <v/>
      </c>
      <c r="J706" s="16" t="str">
        <f t="shared" si="54"/>
        <v/>
      </c>
      <c r="K706" s="17" t="str">
        <f>IFERROR(IF(Standard,J706/CalsPerPound,J706/CalsPerPound/2.2),"")</f>
        <v/>
      </c>
      <c r="L706" s="18" t="str">
        <f>IFERROR(WeightToLoseGain-K706,"")</f>
        <v/>
      </c>
      <c r="M706" s="19" t="str">
        <f>IFERROR(IF(B705&lt;&gt;"",L706/(WeightToLoseGain),""),"")</f>
        <v/>
      </c>
    </row>
    <row r="707" spans="2:13" ht="30" customHeight="1">
      <c r="B707" s="12" t="str">
        <f t="shared" si="50"/>
        <v/>
      </c>
      <c r="C707" s="13" t="str">
        <f t="shared" si="53"/>
        <v/>
      </c>
      <c r="D707" s="13" t="str">
        <f t="shared" si="51"/>
        <v/>
      </c>
      <c r="E707" s="14" t="str">
        <f t="shared" si="52"/>
        <v/>
      </c>
      <c r="F707" s="15" t="str">
        <f>IFERROR(RunningBMR,"")</f>
        <v/>
      </c>
      <c r="G707" s="15" t="str">
        <f>IFERROR(IF(K706&gt;0,F706*ActivityFactor+IF(WeightGoal="Maintain",0,IF(WeightGoal="Decrease",-500,IF(WeightGoal="Increase",500))),""),"")</f>
        <v/>
      </c>
      <c r="H707" s="15" t="str">
        <f>IFERROR(F707*(ActivityFactor),"")</f>
        <v/>
      </c>
      <c r="I707" s="16" t="str">
        <f>IFERROR(IF(WeightGoal="Increase",G707-H707,H707-G707),"")</f>
        <v/>
      </c>
      <c r="J707" s="16" t="str">
        <f t="shared" si="54"/>
        <v/>
      </c>
      <c r="K707" s="17" t="str">
        <f>IFERROR(IF(Standard,J707/CalsPerPound,J707/CalsPerPound/2.2),"")</f>
        <v/>
      </c>
      <c r="L707" s="18" t="str">
        <f>IFERROR(WeightToLoseGain-K707,"")</f>
        <v/>
      </c>
      <c r="M707" s="19" t="str">
        <f>IFERROR(IF(B706&lt;&gt;"",L707/(WeightToLoseGain),""),"")</f>
        <v/>
      </c>
    </row>
    <row r="708" spans="2:13" ht="30" customHeight="1">
      <c r="B708" s="12" t="str">
        <f t="shared" si="50"/>
        <v/>
      </c>
      <c r="C708" s="13" t="str">
        <f t="shared" si="53"/>
        <v/>
      </c>
      <c r="D708" s="13" t="str">
        <f t="shared" si="51"/>
        <v/>
      </c>
      <c r="E708" s="14" t="str">
        <f t="shared" si="52"/>
        <v/>
      </c>
      <c r="F708" s="15" t="str">
        <f>IFERROR(RunningBMR,"")</f>
        <v/>
      </c>
      <c r="G708" s="15" t="str">
        <f>IFERROR(IF(K707&gt;0,F707*ActivityFactor+IF(WeightGoal="Maintain",0,IF(WeightGoal="Decrease",-500,IF(WeightGoal="Increase",500))),""),"")</f>
        <v/>
      </c>
      <c r="H708" s="15" t="str">
        <f>IFERROR(F708*(ActivityFactor),"")</f>
        <v/>
      </c>
      <c r="I708" s="16" t="str">
        <f>IFERROR(IF(WeightGoal="Increase",G708-H708,H708-G708),"")</f>
        <v/>
      </c>
      <c r="J708" s="16" t="str">
        <f t="shared" si="54"/>
        <v/>
      </c>
      <c r="K708" s="17" t="str">
        <f>IFERROR(IF(Standard,J708/CalsPerPound,J708/CalsPerPound/2.2),"")</f>
        <v/>
      </c>
      <c r="L708" s="18" t="str">
        <f>IFERROR(WeightToLoseGain-K708,"")</f>
        <v/>
      </c>
      <c r="M708" s="19" t="str">
        <f>IFERROR(IF(B707&lt;&gt;"",L708/(WeightToLoseGain),""),"")</f>
        <v/>
      </c>
    </row>
    <row r="709" spans="2:13" ht="30" customHeight="1">
      <c r="B709" s="12" t="str">
        <f t="shared" si="50"/>
        <v/>
      </c>
      <c r="C709" s="13" t="str">
        <f t="shared" si="53"/>
        <v/>
      </c>
      <c r="D709" s="13" t="str">
        <f t="shared" si="51"/>
        <v/>
      </c>
      <c r="E709" s="14" t="str">
        <f t="shared" si="52"/>
        <v/>
      </c>
      <c r="F709" s="15" t="str">
        <f>IFERROR(RunningBMR,"")</f>
        <v/>
      </c>
      <c r="G709" s="15" t="str">
        <f>IFERROR(IF(K708&gt;0,F708*ActivityFactor+IF(WeightGoal="Maintain",0,IF(WeightGoal="Decrease",-500,IF(WeightGoal="Increase",500))),""),"")</f>
        <v/>
      </c>
      <c r="H709" s="15" t="str">
        <f>IFERROR(F709*(ActivityFactor),"")</f>
        <v/>
      </c>
      <c r="I709" s="16" t="str">
        <f>IFERROR(IF(WeightGoal="Increase",G709-H709,H709-G709),"")</f>
        <v/>
      </c>
      <c r="J709" s="16" t="str">
        <f t="shared" si="54"/>
        <v/>
      </c>
      <c r="K709" s="17" t="str">
        <f>IFERROR(IF(Standard,J709/CalsPerPound,J709/CalsPerPound/2.2),"")</f>
        <v/>
      </c>
      <c r="L709" s="18" t="str">
        <f>IFERROR(WeightToLoseGain-K709,"")</f>
        <v/>
      </c>
      <c r="M709" s="19" t="str">
        <f>IFERROR(IF(B708&lt;&gt;"",L709/(WeightToLoseGain),""),"")</f>
        <v/>
      </c>
    </row>
    <row r="710" spans="2:13" ht="30" customHeight="1">
      <c r="B710" s="12" t="str">
        <f t="shared" si="50"/>
        <v/>
      </c>
      <c r="C710" s="13" t="str">
        <f t="shared" si="53"/>
        <v/>
      </c>
      <c r="D710" s="13" t="str">
        <f t="shared" si="51"/>
        <v/>
      </c>
      <c r="E710" s="14" t="str">
        <f t="shared" si="52"/>
        <v/>
      </c>
      <c r="F710" s="15" t="str">
        <f>IFERROR(RunningBMR,"")</f>
        <v/>
      </c>
      <c r="G710" s="15" t="str">
        <f>IFERROR(IF(K709&gt;0,F709*ActivityFactor+IF(WeightGoal="Maintain",0,IF(WeightGoal="Decrease",-500,IF(WeightGoal="Increase",500))),""),"")</f>
        <v/>
      </c>
      <c r="H710" s="15" t="str">
        <f>IFERROR(F710*(ActivityFactor),"")</f>
        <v/>
      </c>
      <c r="I710" s="16" t="str">
        <f>IFERROR(IF(WeightGoal="Increase",G710-H710,H710-G710),"")</f>
        <v/>
      </c>
      <c r="J710" s="16" t="str">
        <f t="shared" si="54"/>
        <v/>
      </c>
      <c r="K710" s="17" t="str">
        <f>IFERROR(IF(Standard,J710/CalsPerPound,J710/CalsPerPound/2.2),"")</f>
        <v/>
      </c>
      <c r="L710" s="18" t="str">
        <f>IFERROR(WeightToLoseGain-K710,"")</f>
        <v/>
      </c>
      <c r="M710" s="19" t="str">
        <f>IFERROR(IF(B709&lt;&gt;"",L710/(WeightToLoseGain),""),"")</f>
        <v/>
      </c>
    </row>
    <row r="711" spans="2:13" ht="30" customHeight="1">
      <c r="B711" s="12" t="str">
        <f t="shared" si="50"/>
        <v/>
      </c>
      <c r="C711" s="13" t="str">
        <f t="shared" si="53"/>
        <v/>
      </c>
      <c r="D711" s="13" t="str">
        <f t="shared" si="51"/>
        <v/>
      </c>
      <c r="E711" s="14" t="str">
        <f t="shared" si="52"/>
        <v/>
      </c>
      <c r="F711" s="15" t="str">
        <f>IFERROR(RunningBMR,"")</f>
        <v/>
      </c>
      <c r="G711" s="15" t="str">
        <f>IFERROR(IF(K710&gt;0,F710*ActivityFactor+IF(WeightGoal="Maintain",0,IF(WeightGoal="Decrease",-500,IF(WeightGoal="Increase",500))),""),"")</f>
        <v/>
      </c>
      <c r="H711" s="15" t="str">
        <f>IFERROR(F711*(ActivityFactor),"")</f>
        <v/>
      </c>
      <c r="I711" s="16" t="str">
        <f>IFERROR(IF(WeightGoal="Increase",G711-H711,H711-G711),"")</f>
        <v/>
      </c>
      <c r="J711" s="16" t="str">
        <f t="shared" si="54"/>
        <v/>
      </c>
      <c r="K711" s="17" t="str">
        <f>IFERROR(IF(Standard,J711/CalsPerPound,J711/CalsPerPound/2.2),"")</f>
        <v/>
      </c>
      <c r="L711" s="18" t="str">
        <f>IFERROR(WeightToLoseGain-K711,"")</f>
        <v/>
      </c>
      <c r="M711" s="19" t="str">
        <f>IFERROR(IF(B710&lt;&gt;"",L711/(WeightToLoseGain),""),"")</f>
        <v/>
      </c>
    </row>
    <row r="712" spans="2:13" ht="30" customHeight="1">
      <c r="B712" s="12" t="str">
        <f t="shared" si="50"/>
        <v/>
      </c>
      <c r="C712" s="13" t="str">
        <f t="shared" si="53"/>
        <v/>
      </c>
      <c r="D712" s="13" t="str">
        <f t="shared" si="51"/>
        <v/>
      </c>
      <c r="E712" s="14" t="str">
        <f t="shared" si="52"/>
        <v/>
      </c>
      <c r="F712" s="15" t="str">
        <f>IFERROR(RunningBMR,"")</f>
        <v/>
      </c>
      <c r="G712" s="15" t="str">
        <f>IFERROR(IF(K711&gt;0,F711*ActivityFactor+IF(WeightGoal="Maintain",0,IF(WeightGoal="Decrease",-500,IF(WeightGoal="Increase",500))),""),"")</f>
        <v/>
      </c>
      <c r="H712" s="15" t="str">
        <f>IFERROR(F712*(ActivityFactor),"")</f>
        <v/>
      </c>
      <c r="I712" s="16" t="str">
        <f>IFERROR(IF(WeightGoal="Increase",G712-H712,H712-G712),"")</f>
        <v/>
      </c>
      <c r="J712" s="16" t="str">
        <f t="shared" si="54"/>
        <v/>
      </c>
      <c r="K712" s="17" t="str">
        <f>IFERROR(IF(Standard,J712/CalsPerPound,J712/CalsPerPound/2.2),"")</f>
        <v/>
      </c>
      <c r="L712" s="18" t="str">
        <f>IFERROR(WeightToLoseGain-K712,"")</f>
        <v/>
      </c>
      <c r="M712" s="19" t="str">
        <f>IFERROR(IF(B711&lt;&gt;"",L712/(WeightToLoseGain),""),"")</f>
        <v/>
      </c>
    </row>
    <row r="713" spans="2:13" ht="30" customHeight="1">
      <c r="B713" s="12" t="str">
        <f t="shared" si="50"/>
        <v/>
      </c>
      <c r="C713" s="13" t="str">
        <f t="shared" si="53"/>
        <v/>
      </c>
      <c r="D713" s="13" t="str">
        <f t="shared" si="51"/>
        <v/>
      </c>
      <c r="E713" s="14" t="str">
        <f t="shared" si="52"/>
        <v/>
      </c>
      <c r="F713" s="15" t="str">
        <f>IFERROR(RunningBMR,"")</f>
        <v/>
      </c>
      <c r="G713" s="15" t="str">
        <f>IFERROR(IF(K712&gt;0,F712*ActivityFactor+IF(WeightGoal="Maintain",0,IF(WeightGoal="Decrease",-500,IF(WeightGoal="Increase",500))),""),"")</f>
        <v/>
      </c>
      <c r="H713" s="15" t="str">
        <f>IFERROR(F713*(ActivityFactor),"")</f>
        <v/>
      </c>
      <c r="I713" s="16" t="str">
        <f>IFERROR(IF(WeightGoal="Increase",G713-H713,H713-G713),"")</f>
        <v/>
      </c>
      <c r="J713" s="16" t="str">
        <f t="shared" si="54"/>
        <v/>
      </c>
      <c r="K713" s="17" t="str">
        <f>IFERROR(IF(Standard,J713/CalsPerPound,J713/CalsPerPound/2.2),"")</f>
        <v/>
      </c>
      <c r="L713" s="18" t="str">
        <f>IFERROR(WeightToLoseGain-K713,"")</f>
        <v/>
      </c>
      <c r="M713" s="19" t="str">
        <f>IFERROR(IF(B712&lt;&gt;"",L713/(WeightToLoseGain),""),"")</f>
        <v/>
      </c>
    </row>
    <row r="714" spans="2:13" ht="30" customHeight="1">
      <c r="B714" s="12" t="str">
        <f t="shared" si="50"/>
        <v/>
      </c>
      <c r="C714" s="13" t="str">
        <f t="shared" si="53"/>
        <v/>
      </c>
      <c r="D714" s="13" t="str">
        <f t="shared" si="51"/>
        <v/>
      </c>
      <c r="E714" s="14" t="str">
        <f t="shared" si="52"/>
        <v/>
      </c>
      <c r="F714" s="15" t="str">
        <f>IFERROR(RunningBMR,"")</f>
        <v/>
      </c>
      <c r="G714" s="15" t="str">
        <f>IFERROR(IF(K713&gt;0,F713*ActivityFactor+IF(WeightGoal="Maintain",0,IF(WeightGoal="Decrease",-500,IF(WeightGoal="Increase",500))),""),"")</f>
        <v/>
      </c>
      <c r="H714" s="15" t="str">
        <f>IFERROR(F714*(ActivityFactor),"")</f>
        <v/>
      </c>
      <c r="I714" s="16" t="str">
        <f>IFERROR(IF(WeightGoal="Increase",G714-H714,H714-G714),"")</f>
        <v/>
      </c>
      <c r="J714" s="16" t="str">
        <f t="shared" si="54"/>
        <v/>
      </c>
      <c r="K714" s="17" t="str">
        <f>IFERROR(IF(Standard,J714/CalsPerPound,J714/CalsPerPound/2.2),"")</f>
        <v/>
      </c>
      <c r="L714" s="18" t="str">
        <f>IFERROR(WeightToLoseGain-K714,"")</f>
        <v/>
      </c>
      <c r="M714" s="19" t="str">
        <f>IFERROR(IF(B713&lt;&gt;"",L714/(WeightToLoseGain),""),"")</f>
        <v/>
      </c>
    </row>
    <row r="715" spans="2:13" ht="30" customHeight="1">
      <c r="B715" s="12" t="str">
        <f t="shared" si="50"/>
        <v/>
      </c>
      <c r="C715" s="13" t="str">
        <f t="shared" si="53"/>
        <v/>
      </c>
      <c r="D715" s="13" t="str">
        <f t="shared" si="51"/>
        <v/>
      </c>
      <c r="E715" s="14" t="str">
        <f t="shared" si="52"/>
        <v/>
      </c>
      <c r="F715" s="15" t="str">
        <f>IFERROR(RunningBMR,"")</f>
        <v/>
      </c>
      <c r="G715" s="15" t="str">
        <f>IFERROR(IF(K714&gt;0,F714*ActivityFactor+IF(WeightGoal="Maintain",0,IF(WeightGoal="Decrease",-500,IF(WeightGoal="Increase",500))),""),"")</f>
        <v/>
      </c>
      <c r="H715" s="15" t="str">
        <f>IFERROR(F715*(ActivityFactor),"")</f>
        <v/>
      </c>
      <c r="I715" s="16" t="str">
        <f>IFERROR(IF(WeightGoal="Increase",G715-H715,H715-G715),"")</f>
        <v/>
      </c>
      <c r="J715" s="16" t="str">
        <f t="shared" si="54"/>
        <v/>
      </c>
      <c r="K715" s="17" t="str">
        <f>IFERROR(IF(Standard,J715/CalsPerPound,J715/CalsPerPound/2.2),"")</f>
        <v/>
      </c>
      <c r="L715" s="18" t="str">
        <f>IFERROR(WeightToLoseGain-K715,"")</f>
        <v/>
      </c>
      <c r="M715" s="19" t="str">
        <f>IFERROR(IF(B714&lt;&gt;"",L715/(WeightToLoseGain),""),"")</f>
        <v/>
      </c>
    </row>
    <row r="716" spans="2:13" ht="30" customHeight="1">
      <c r="B716" s="12" t="str">
        <f t="shared" si="50"/>
        <v/>
      </c>
      <c r="C716" s="13" t="str">
        <f t="shared" si="53"/>
        <v/>
      </c>
      <c r="D716" s="13" t="str">
        <f t="shared" si="51"/>
        <v/>
      </c>
      <c r="E716" s="14" t="str">
        <f t="shared" si="52"/>
        <v/>
      </c>
      <c r="F716" s="15" t="str">
        <f>IFERROR(RunningBMR,"")</f>
        <v/>
      </c>
      <c r="G716" s="15" t="str">
        <f>IFERROR(IF(K715&gt;0,F715*ActivityFactor+IF(WeightGoal="Maintain",0,IF(WeightGoal="Decrease",-500,IF(WeightGoal="Increase",500))),""),"")</f>
        <v/>
      </c>
      <c r="H716" s="15" t="str">
        <f>IFERROR(F716*(ActivityFactor),"")</f>
        <v/>
      </c>
      <c r="I716" s="16" t="str">
        <f>IFERROR(IF(WeightGoal="Increase",G716-H716,H716-G716),"")</f>
        <v/>
      </c>
      <c r="J716" s="16" t="str">
        <f t="shared" si="54"/>
        <v/>
      </c>
      <c r="K716" s="17" t="str">
        <f>IFERROR(IF(Standard,J716/CalsPerPound,J716/CalsPerPound/2.2),"")</f>
        <v/>
      </c>
      <c r="L716" s="18" t="str">
        <f>IFERROR(WeightToLoseGain-K716,"")</f>
        <v/>
      </c>
      <c r="M716" s="19" t="str">
        <f>IFERROR(IF(B715&lt;&gt;"",L716/(WeightToLoseGain),""),"")</f>
        <v/>
      </c>
    </row>
    <row r="717" spans="2:13" ht="30" customHeight="1">
      <c r="B717" s="12" t="str">
        <f t="shared" si="50"/>
        <v/>
      </c>
      <c r="C717" s="13" t="str">
        <f t="shared" si="53"/>
        <v/>
      </c>
      <c r="D717" s="13" t="str">
        <f t="shared" si="51"/>
        <v/>
      </c>
      <c r="E717" s="14" t="str">
        <f t="shared" si="52"/>
        <v/>
      </c>
      <c r="F717" s="15" t="str">
        <f>IFERROR(RunningBMR,"")</f>
        <v/>
      </c>
      <c r="G717" s="15" t="str">
        <f>IFERROR(IF(K716&gt;0,F716*ActivityFactor+IF(WeightGoal="Maintain",0,IF(WeightGoal="Decrease",-500,IF(WeightGoal="Increase",500))),""),"")</f>
        <v/>
      </c>
      <c r="H717" s="15" t="str">
        <f>IFERROR(F717*(ActivityFactor),"")</f>
        <v/>
      </c>
      <c r="I717" s="16" t="str">
        <f>IFERROR(IF(WeightGoal="Increase",G717-H717,H717-G717),"")</f>
        <v/>
      </c>
      <c r="J717" s="16" t="str">
        <f t="shared" si="54"/>
        <v/>
      </c>
      <c r="K717" s="17" t="str">
        <f>IFERROR(IF(Standard,J717/CalsPerPound,J717/CalsPerPound/2.2),"")</f>
        <v/>
      </c>
      <c r="L717" s="18" t="str">
        <f>IFERROR(WeightToLoseGain-K717,"")</f>
        <v/>
      </c>
      <c r="M717" s="19" t="str">
        <f>IFERROR(IF(B716&lt;&gt;"",L717/(WeightToLoseGain),""),"")</f>
        <v/>
      </c>
    </row>
    <row r="718" spans="2:13" ht="30" customHeight="1">
      <c r="B718" s="12" t="str">
        <f t="shared" si="50"/>
        <v/>
      </c>
      <c r="C718" s="13" t="str">
        <f t="shared" si="53"/>
        <v/>
      </c>
      <c r="D718" s="13" t="str">
        <f t="shared" si="51"/>
        <v/>
      </c>
      <c r="E718" s="14" t="str">
        <f t="shared" si="52"/>
        <v/>
      </c>
      <c r="F718" s="15" t="str">
        <f>IFERROR(RunningBMR,"")</f>
        <v/>
      </c>
      <c r="G718" s="15" t="str">
        <f>IFERROR(IF(K717&gt;0,F717*ActivityFactor+IF(WeightGoal="Maintain",0,IF(WeightGoal="Decrease",-500,IF(WeightGoal="Increase",500))),""),"")</f>
        <v/>
      </c>
      <c r="H718" s="15" t="str">
        <f>IFERROR(F718*(ActivityFactor),"")</f>
        <v/>
      </c>
      <c r="I718" s="16" t="str">
        <f>IFERROR(IF(WeightGoal="Increase",G718-H718,H718-G718),"")</f>
        <v/>
      </c>
      <c r="J718" s="16" t="str">
        <f t="shared" si="54"/>
        <v/>
      </c>
      <c r="K718" s="17" t="str">
        <f>IFERROR(IF(Standard,J718/CalsPerPound,J718/CalsPerPound/2.2),"")</f>
        <v/>
      </c>
      <c r="L718" s="18" t="str">
        <f>IFERROR(WeightToLoseGain-K718,"")</f>
        <v/>
      </c>
      <c r="M718" s="19" t="str">
        <f>IFERROR(IF(B717&lt;&gt;"",L718/(WeightToLoseGain),""),"")</f>
        <v/>
      </c>
    </row>
    <row r="719" spans="2:13" ht="30" customHeight="1">
      <c r="B719" s="12" t="str">
        <f t="shared" si="50"/>
        <v/>
      </c>
      <c r="C719" s="13" t="str">
        <f t="shared" si="53"/>
        <v/>
      </c>
      <c r="D719" s="13" t="str">
        <f t="shared" si="51"/>
        <v/>
      </c>
      <c r="E719" s="14" t="str">
        <f t="shared" si="52"/>
        <v/>
      </c>
      <c r="F719" s="15" t="str">
        <f>IFERROR(RunningBMR,"")</f>
        <v/>
      </c>
      <c r="G719" s="15" t="str">
        <f>IFERROR(IF(K718&gt;0,F718*ActivityFactor+IF(WeightGoal="Maintain",0,IF(WeightGoal="Decrease",-500,IF(WeightGoal="Increase",500))),""),"")</f>
        <v/>
      </c>
      <c r="H719" s="15" t="str">
        <f>IFERROR(F719*(ActivityFactor),"")</f>
        <v/>
      </c>
      <c r="I719" s="16" t="str">
        <f>IFERROR(IF(WeightGoal="Increase",G719-H719,H719-G719),"")</f>
        <v/>
      </c>
      <c r="J719" s="16" t="str">
        <f t="shared" si="54"/>
        <v/>
      </c>
      <c r="K719" s="17" t="str">
        <f>IFERROR(IF(Standard,J719/CalsPerPound,J719/CalsPerPound/2.2),"")</f>
        <v/>
      </c>
      <c r="L719" s="18" t="str">
        <f>IFERROR(WeightToLoseGain-K719,"")</f>
        <v/>
      </c>
      <c r="M719" s="19" t="str">
        <f>IFERROR(IF(B718&lt;&gt;"",L719/(WeightToLoseGain),""),"")</f>
        <v/>
      </c>
    </row>
    <row r="720" spans="2:13" ht="30" customHeight="1">
      <c r="B720" s="12" t="str">
        <f t="shared" si="50"/>
        <v/>
      </c>
      <c r="C720" s="13" t="str">
        <f t="shared" si="53"/>
        <v/>
      </c>
      <c r="D720" s="13" t="str">
        <f t="shared" si="51"/>
        <v/>
      </c>
      <c r="E720" s="14" t="str">
        <f t="shared" si="52"/>
        <v/>
      </c>
      <c r="F720" s="15" t="str">
        <f>IFERROR(RunningBMR,"")</f>
        <v/>
      </c>
      <c r="G720" s="15" t="str">
        <f>IFERROR(IF(K719&gt;0,F719*ActivityFactor+IF(WeightGoal="Maintain",0,IF(WeightGoal="Decrease",-500,IF(WeightGoal="Increase",500))),""),"")</f>
        <v/>
      </c>
      <c r="H720" s="15" t="str">
        <f>IFERROR(F720*(ActivityFactor),"")</f>
        <v/>
      </c>
      <c r="I720" s="16" t="str">
        <f>IFERROR(IF(WeightGoal="Increase",G720-H720,H720-G720),"")</f>
        <v/>
      </c>
      <c r="J720" s="16" t="str">
        <f t="shared" si="54"/>
        <v/>
      </c>
      <c r="K720" s="17" t="str">
        <f>IFERROR(IF(Standard,J720/CalsPerPound,J720/CalsPerPound/2.2),"")</f>
        <v/>
      </c>
      <c r="L720" s="18" t="str">
        <f>IFERROR(WeightToLoseGain-K720,"")</f>
        <v/>
      </c>
      <c r="M720" s="19" t="str">
        <f>IFERROR(IF(B719&lt;&gt;"",L720/(WeightToLoseGain),""),"")</f>
        <v/>
      </c>
    </row>
    <row r="721" spans="2:13" ht="30" customHeight="1">
      <c r="B721" s="12" t="str">
        <f t="shared" si="50"/>
        <v/>
      </c>
      <c r="C721" s="13" t="str">
        <f t="shared" si="53"/>
        <v/>
      </c>
      <c r="D721" s="13" t="str">
        <f t="shared" si="51"/>
        <v/>
      </c>
      <c r="E721" s="14" t="str">
        <f t="shared" si="52"/>
        <v/>
      </c>
      <c r="F721" s="15" t="str">
        <f>IFERROR(RunningBMR,"")</f>
        <v/>
      </c>
      <c r="G721" s="15" t="str">
        <f>IFERROR(IF(K720&gt;0,F720*ActivityFactor+IF(WeightGoal="Maintain",0,IF(WeightGoal="Decrease",-500,IF(WeightGoal="Increase",500))),""),"")</f>
        <v/>
      </c>
      <c r="H721" s="15" t="str">
        <f>IFERROR(F721*(ActivityFactor),"")</f>
        <v/>
      </c>
      <c r="I721" s="16" t="str">
        <f>IFERROR(IF(WeightGoal="Increase",G721-H721,H721-G721),"")</f>
        <v/>
      </c>
      <c r="J721" s="16" t="str">
        <f t="shared" si="54"/>
        <v/>
      </c>
      <c r="K721" s="17" t="str">
        <f>IFERROR(IF(Standard,J721/CalsPerPound,J721/CalsPerPound/2.2),"")</f>
        <v/>
      </c>
      <c r="L721" s="18" t="str">
        <f>IFERROR(WeightToLoseGain-K721,"")</f>
        <v/>
      </c>
      <c r="M721" s="19" t="str">
        <f>IFERROR(IF(B720&lt;&gt;"",L721/(WeightToLoseGain),""),"")</f>
        <v/>
      </c>
    </row>
    <row r="722" spans="2:13" ht="30" customHeight="1">
      <c r="B722" s="12" t="str">
        <f t="shared" si="50"/>
        <v/>
      </c>
      <c r="C722" s="13" t="str">
        <f t="shared" si="53"/>
        <v/>
      </c>
      <c r="D722" s="13" t="str">
        <f t="shared" si="51"/>
        <v/>
      </c>
      <c r="E722" s="14" t="str">
        <f t="shared" si="52"/>
        <v/>
      </c>
      <c r="F722" s="15" t="str">
        <f>IFERROR(RunningBMR,"")</f>
        <v/>
      </c>
      <c r="G722" s="15" t="str">
        <f>IFERROR(IF(K721&gt;0,F721*ActivityFactor+IF(WeightGoal="Maintain",0,IF(WeightGoal="Decrease",-500,IF(WeightGoal="Increase",500))),""),"")</f>
        <v/>
      </c>
      <c r="H722" s="15" t="str">
        <f>IFERROR(F722*(ActivityFactor),"")</f>
        <v/>
      </c>
      <c r="I722" s="16" t="str">
        <f>IFERROR(IF(WeightGoal="Increase",G722-H722,H722-G722),"")</f>
        <v/>
      </c>
      <c r="J722" s="16" t="str">
        <f t="shared" si="54"/>
        <v/>
      </c>
      <c r="K722" s="17" t="str">
        <f>IFERROR(IF(Standard,J722/CalsPerPound,J722/CalsPerPound/2.2),"")</f>
        <v/>
      </c>
      <c r="L722" s="18" t="str">
        <f>IFERROR(WeightToLoseGain-K722,"")</f>
        <v/>
      </c>
      <c r="M722" s="19" t="str">
        <f>IFERROR(IF(B721&lt;&gt;"",L722/(WeightToLoseGain),""),"")</f>
        <v/>
      </c>
    </row>
    <row r="723" spans="2:13" ht="30" customHeight="1">
      <c r="B723" s="12" t="str">
        <f t="shared" ref="B723:B786" si="55">IFERROR(IF(K722&gt;0,B722+1,""),"")</f>
        <v/>
      </c>
      <c r="C723" s="13" t="str">
        <f t="shared" si="53"/>
        <v/>
      </c>
      <c r="D723" s="13" t="str">
        <f t="shared" ref="D723:D786" si="56">IFERROR(IF(K722&gt;0,D722+1,""),"")</f>
        <v/>
      </c>
      <c r="E723" s="14" t="str">
        <f t="shared" ref="E723:E786" si="57">IFERROR(IF($D723&lt;&gt;"",E722-(I722/CalsPerPound),""),"")</f>
        <v/>
      </c>
      <c r="F723" s="15" t="str">
        <f>IFERROR(RunningBMR,"")</f>
        <v/>
      </c>
      <c r="G723" s="15" t="str">
        <f>IFERROR(IF(K722&gt;0,F722*ActivityFactor+IF(WeightGoal="Maintain",0,IF(WeightGoal="Decrease",-500,IF(WeightGoal="Increase",500))),""),"")</f>
        <v/>
      </c>
      <c r="H723" s="15" t="str">
        <f>IFERROR(F723*(ActivityFactor),"")</f>
        <v/>
      </c>
      <c r="I723" s="16" t="str">
        <f>IFERROR(IF(WeightGoal="Increase",G723-H723,H723-G723),"")</f>
        <v/>
      </c>
      <c r="J723" s="16" t="str">
        <f t="shared" si="54"/>
        <v/>
      </c>
      <c r="K723" s="17" t="str">
        <f>IFERROR(IF(Standard,J723/CalsPerPound,J723/CalsPerPound/2.2),"")</f>
        <v/>
      </c>
      <c r="L723" s="18" t="str">
        <f>IFERROR(WeightToLoseGain-K723,"")</f>
        <v/>
      </c>
      <c r="M723" s="19" t="str">
        <f>IFERROR(IF(B722&lt;&gt;"",L723/(WeightToLoseGain),""),"")</f>
        <v/>
      </c>
    </row>
    <row r="724" spans="2:13" ht="30" customHeight="1">
      <c r="B724" s="12" t="str">
        <f t="shared" si="55"/>
        <v/>
      </c>
      <c r="C724" s="13" t="str">
        <f t="shared" ref="C724:C787" si="58">IFERROR(IF(D724&lt;&gt;"",IF(MOD(D724,7)=1,(D723/7)+1,""),""),"")</f>
        <v/>
      </c>
      <c r="D724" s="13" t="str">
        <f t="shared" si="56"/>
        <v/>
      </c>
      <c r="E724" s="14" t="str">
        <f t="shared" si="57"/>
        <v/>
      </c>
      <c r="F724" s="15" t="str">
        <f>IFERROR(RunningBMR,"")</f>
        <v/>
      </c>
      <c r="G724" s="15" t="str">
        <f>IFERROR(IF(K723&gt;0,F723*ActivityFactor+IF(WeightGoal="Maintain",0,IF(WeightGoal="Decrease",-500,IF(WeightGoal="Increase",500))),""),"")</f>
        <v/>
      </c>
      <c r="H724" s="15" t="str">
        <f>IFERROR(F724*(ActivityFactor),"")</f>
        <v/>
      </c>
      <c r="I724" s="16" t="str">
        <f>IFERROR(IF(WeightGoal="Increase",G724-H724,H724-G724),"")</f>
        <v/>
      </c>
      <c r="J724" s="16" t="str">
        <f t="shared" ref="J724:J787" si="59">IFERROR(J723-I724,"")</f>
        <v/>
      </c>
      <c r="K724" s="17" t="str">
        <f>IFERROR(IF(Standard,J724/CalsPerPound,J724/CalsPerPound/2.2),"")</f>
        <v/>
      </c>
      <c r="L724" s="18" t="str">
        <f>IFERROR(WeightToLoseGain-K724,"")</f>
        <v/>
      </c>
      <c r="M724" s="19" t="str">
        <f>IFERROR(IF(B723&lt;&gt;"",L724/(WeightToLoseGain),""),"")</f>
        <v/>
      </c>
    </row>
    <row r="725" spans="2:13" ht="30" customHeight="1">
      <c r="B725" s="12" t="str">
        <f t="shared" si="55"/>
        <v/>
      </c>
      <c r="C725" s="13" t="str">
        <f t="shared" si="58"/>
        <v/>
      </c>
      <c r="D725" s="13" t="str">
        <f t="shared" si="56"/>
        <v/>
      </c>
      <c r="E725" s="14" t="str">
        <f t="shared" si="57"/>
        <v/>
      </c>
      <c r="F725" s="15" t="str">
        <f>IFERROR(RunningBMR,"")</f>
        <v/>
      </c>
      <c r="G725" s="15" t="str">
        <f>IFERROR(IF(K724&gt;0,F724*ActivityFactor+IF(WeightGoal="Maintain",0,IF(WeightGoal="Decrease",-500,IF(WeightGoal="Increase",500))),""),"")</f>
        <v/>
      </c>
      <c r="H725" s="15" t="str">
        <f>IFERROR(F725*(ActivityFactor),"")</f>
        <v/>
      </c>
      <c r="I725" s="16" t="str">
        <f>IFERROR(IF(WeightGoal="Increase",G725-H725,H725-G725),"")</f>
        <v/>
      </c>
      <c r="J725" s="16" t="str">
        <f t="shared" si="59"/>
        <v/>
      </c>
      <c r="K725" s="17" t="str">
        <f>IFERROR(IF(Standard,J725/CalsPerPound,J725/CalsPerPound/2.2),"")</f>
        <v/>
      </c>
      <c r="L725" s="18" t="str">
        <f>IFERROR(WeightToLoseGain-K725,"")</f>
        <v/>
      </c>
      <c r="M725" s="19" t="str">
        <f>IFERROR(IF(B724&lt;&gt;"",L725/(WeightToLoseGain),""),"")</f>
        <v/>
      </c>
    </row>
    <row r="726" spans="2:13" ht="30" customHeight="1">
      <c r="B726" s="12" t="str">
        <f t="shared" si="55"/>
        <v/>
      </c>
      <c r="C726" s="13" t="str">
        <f t="shared" si="58"/>
        <v/>
      </c>
      <c r="D726" s="13" t="str">
        <f t="shared" si="56"/>
        <v/>
      </c>
      <c r="E726" s="14" t="str">
        <f t="shared" si="57"/>
        <v/>
      </c>
      <c r="F726" s="15" t="str">
        <f>IFERROR(RunningBMR,"")</f>
        <v/>
      </c>
      <c r="G726" s="15" t="str">
        <f>IFERROR(IF(K725&gt;0,F725*ActivityFactor+IF(WeightGoal="Maintain",0,IF(WeightGoal="Decrease",-500,IF(WeightGoal="Increase",500))),""),"")</f>
        <v/>
      </c>
      <c r="H726" s="15" t="str">
        <f>IFERROR(F726*(ActivityFactor),"")</f>
        <v/>
      </c>
      <c r="I726" s="16" t="str">
        <f>IFERROR(IF(WeightGoal="Increase",G726-H726,H726-G726),"")</f>
        <v/>
      </c>
      <c r="J726" s="16" t="str">
        <f t="shared" si="59"/>
        <v/>
      </c>
      <c r="K726" s="17" t="str">
        <f>IFERROR(IF(Standard,J726/CalsPerPound,J726/CalsPerPound/2.2),"")</f>
        <v/>
      </c>
      <c r="L726" s="18" t="str">
        <f>IFERROR(WeightToLoseGain-K726,"")</f>
        <v/>
      </c>
      <c r="M726" s="19" t="str">
        <f>IFERROR(IF(B725&lt;&gt;"",L726/(WeightToLoseGain),""),"")</f>
        <v/>
      </c>
    </row>
    <row r="727" spans="2:13" ht="30" customHeight="1">
      <c r="B727" s="12" t="str">
        <f t="shared" si="55"/>
        <v/>
      </c>
      <c r="C727" s="13" t="str">
        <f t="shared" si="58"/>
        <v/>
      </c>
      <c r="D727" s="13" t="str">
        <f t="shared" si="56"/>
        <v/>
      </c>
      <c r="E727" s="14" t="str">
        <f t="shared" si="57"/>
        <v/>
      </c>
      <c r="F727" s="15" t="str">
        <f>IFERROR(RunningBMR,"")</f>
        <v/>
      </c>
      <c r="G727" s="15" t="str">
        <f>IFERROR(IF(K726&gt;0,F726*ActivityFactor+IF(WeightGoal="Maintain",0,IF(WeightGoal="Decrease",-500,IF(WeightGoal="Increase",500))),""),"")</f>
        <v/>
      </c>
      <c r="H727" s="15" t="str">
        <f>IFERROR(F727*(ActivityFactor),"")</f>
        <v/>
      </c>
      <c r="I727" s="16" t="str">
        <f>IFERROR(IF(WeightGoal="Increase",G727-H727,H727-G727),"")</f>
        <v/>
      </c>
      <c r="J727" s="16" t="str">
        <f t="shared" si="59"/>
        <v/>
      </c>
      <c r="K727" s="17" t="str">
        <f>IFERROR(IF(Standard,J727/CalsPerPound,J727/CalsPerPound/2.2),"")</f>
        <v/>
      </c>
      <c r="L727" s="18" t="str">
        <f>IFERROR(WeightToLoseGain-K727,"")</f>
        <v/>
      </c>
      <c r="M727" s="19" t="str">
        <f>IFERROR(IF(B726&lt;&gt;"",L727/(WeightToLoseGain),""),"")</f>
        <v/>
      </c>
    </row>
    <row r="728" spans="2:13" ht="30" customHeight="1">
      <c r="B728" s="12" t="str">
        <f t="shared" si="55"/>
        <v/>
      </c>
      <c r="C728" s="13" t="str">
        <f t="shared" si="58"/>
        <v/>
      </c>
      <c r="D728" s="13" t="str">
        <f t="shared" si="56"/>
        <v/>
      </c>
      <c r="E728" s="14" t="str">
        <f t="shared" si="57"/>
        <v/>
      </c>
      <c r="F728" s="15" t="str">
        <f>IFERROR(RunningBMR,"")</f>
        <v/>
      </c>
      <c r="G728" s="15" t="str">
        <f>IFERROR(IF(K727&gt;0,F727*ActivityFactor+IF(WeightGoal="Maintain",0,IF(WeightGoal="Decrease",-500,IF(WeightGoal="Increase",500))),""),"")</f>
        <v/>
      </c>
      <c r="H728" s="15" t="str">
        <f>IFERROR(F728*(ActivityFactor),"")</f>
        <v/>
      </c>
      <c r="I728" s="16" t="str">
        <f>IFERROR(IF(WeightGoal="Increase",G728-H728,H728-G728),"")</f>
        <v/>
      </c>
      <c r="J728" s="16" t="str">
        <f t="shared" si="59"/>
        <v/>
      </c>
      <c r="K728" s="17" t="str">
        <f>IFERROR(IF(Standard,J728/CalsPerPound,J728/CalsPerPound/2.2),"")</f>
        <v/>
      </c>
      <c r="L728" s="18" t="str">
        <f>IFERROR(WeightToLoseGain-K728,"")</f>
        <v/>
      </c>
      <c r="M728" s="19" t="str">
        <f>IFERROR(IF(B727&lt;&gt;"",L728/(WeightToLoseGain),""),"")</f>
        <v/>
      </c>
    </row>
    <row r="729" spans="2:13" ht="30" customHeight="1">
      <c r="B729" s="12" t="str">
        <f t="shared" si="55"/>
        <v/>
      </c>
      <c r="C729" s="13" t="str">
        <f t="shared" si="58"/>
        <v/>
      </c>
      <c r="D729" s="13" t="str">
        <f t="shared" si="56"/>
        <v/>
      </c>
      <c r="E729" s="14" t="str">
        <f t="shared" si="57"/>
        <v/>
      </c>
      <c r="F729" s="15" t="str">
        <f>IFERROR(RunningBMR,"")</f>
        <v/>
      </c>
      <c r="G729" s="15" t="str">
        <f>IFERROR(IF(K728&gt;0,F728*ActivityFactor+IF(WeightGoal="Maintain",0,IF(WeightGoal="Decrease",-500,IF(WeightGoal="Increase",500))),""),"")</f>
        <v/>
      </c>
      <c r="H729" s="15" t="str">
        <f>IFERROR(F729*(ActivityFactor),"")</f>
        <v/>
      </c>
      <c r="I729" s="16" t="str">
        <f>IFERROR(IF(WeightGoal="Increase",G729-H729,H729-G729),"")</f>
        <v/>
      </c>
      <c r="J729" s="16" t="str">
        <f t="shared" si="59"/>
        <v/>
      </c>
      <c r="K729" s="17" t="str">
        <f>IFERROR(IF(Standard,J729/CalsPerPound,J729/CalsPerPound/2.2),"")</f>
        <v/>
      </c>
      <c r="L729" s="18" t="str">
        <f>IFERROR(WeightToLoseGain-K729,"")</f>
        <v/>
      </c>
      <c r="M729" s="19" t="str">
        <f>IFERROR(IF(B728&lt;&gt;"",L729/(WeightToLoseGain),""),"")</f>
        <v/>
      </c>
    </row>
    <row r="730" spans="2:13" ht="30" customHeight="1">
      <c r="B730" s="12" t="str">
        <f t="shared" si="55"/>
        <v/>
      </c>
      <c r="C730" s="13" t="str">
        <f t="shared" si="58"/>
        <v/>
      </c>
      <c r="D730" s="13" t="str">
        <f t="shared" si="56"/>
        <v/>
      </c>
      <c r="E730" s="14" t="str">
        <f t="shared" si="57"/>
        <v/>
      </c>
      <c r="F730" s="15" t="str">
        <f>IFERROR(RunningBMR,"")</f>
        <v/>
      </c>
      <c r="G730" s="15" t="str">
        <f>IFERROR(IF(K729&gt;0,F729*ActivityFactor+IF(WeightGoal="Maintain",0,IF(WeightGoal="Decrease",-500,IF(WeightGoal="Increase",500))),""),"")</f>
        <v/>
      </c>
      <c r="H730" s="15" t="str">
        <f>IFERROR(F730*(ActivityFactor),"")</f>
        <v/>
      </c>
      <c r="I730" s="16" t="str">
        <f>IFERROR(IF(WeightGoal="Increase",G730-H730,H730-G730),"")</f>
        <v/>
      </c>
      <c r="J730" s="16" t="str">
        <f t="shared" si="59"/>
        <v/>
      </c>
      <c r="K730" s="17" t="str">
        <f>IFERROR(IF(Standard,J730/CalsPerPound,J730/CalsPerPound/2.2),"")</f>
        <v/>
      </c>
      <c r="L730" s="18" t="str">
        <f>IFERROR(WeightToLoseGain-K730,"")</f>
        <v/>
      </c>
      <c r="M730" s="19" t="str">
        <f>IFERROR(IF(B729&lt;&gt;"",L730/(WeightToLoseGain),""),"")</f>
        <v/>
      </c>
    </row>
    <row r="731" spans="2:13" ht="30" customHeight="1">
      <c r="B731" s="12" t="str">
        <f t="shared" si="55"/>
        <v/>
      </c>
      <c r="C731" s="13" t="str">
        <f t="shared" si="58"/>
        <v/>
      </c>
      <c r="D731" s="13" t="str">
        <f t="shared" si="56"/>
        <v/>
      </c>
      <c r="E731" s="14" t="str">
        <f t="shared" si="57"/>
        <v/>
      </c>
      <c r="F731" s="15" t="str">
        <f>IFERROR(RunningBMR,"")</f>
        <v/>
      </c>
      <c r="G731" s="15" t="str">
        <f>IFERROR(IF(K730&gt;0,F730*ActivityFactor+IF(WeightGoal="Maintain",0,IF(WeightGoal="Decrease",-500,IF(WeightGoal="Increase",500))),""),"")</f>
        <v/>
      </c>
      <c r="H731" s="15" t="str">
        <f>IFERROR(F731*(ActivityFactor),"")</f>
        <v/>
      </c>
      <c r="I731" s="16" t="str">
        <f>IFERROR(IF(WeightGoal="Increase",G731-H731,H731-G731),"")</f>
        <v/>
      </c>
      <c r="J731" s="16" t="str">
        <f t="shared" si="59"/>
        <v/>
      </c>
      <c r="K731" s="17" t="str">
        <f>IFERROR(IF(Standard,J731/CalsPerPound,J731/CalsPerPound/2.2),"")</f>
        <v/>
      </c>
      <c r="L731" s="18" t="str">
        <f>IFERROR(WeightToLoseGain-K731,"")</f>
        <v/>
      </c>
      <c r="M731" s="19" t="str">
        <f>IFERROR(IF(B730&lt;&gt;"",L731/(WeightToLoseGain),""),"")</f>
        <v/>
      </c>
    </row>
    <row r="732" spans="2:13" ht="30" customHeight="1">
      <c r="B732" s="12" t="str">
        <f t="shared" si="55"/>
        <v/>
      </c>
      <c r="C732" s="13" t="str">
        <f t="shared" si="58"/>
        <v/>
      </c>
      <c r="D732" s="13" t="str">
        <f t="shared" si="56"/>
        <v/>
      </c>
      <c r="E732" s="14" t="str">
        <f t="shared" si="57"/>
        <v/>
      </c>
      <c r="F732" s="15" t="str">
        <f>IFERROR(RunningBMR,"")</f>
        <v/>
      </c>
      <c r="G732" s="15" t="str">
        <f>IFERROR(IF(K731&gt;0,F731*ActivityFactor+IF(WeightGoal="Maintain",0,IF(WeightGoal="Decrease",-500,IF(WeightGoal="Increase",500))),""),"")</f>
        <v/>
      </c>
      <c r="H732" s="15" t="str">
        <f>IFERROR(F732*(ActivityFactor),"")</f>
        <v/>
      </c>
      <c r="I732" s="16" t="str">
        <f>IFERROR(IF(WeightGoal="Increase",G732-H732,H732-G732),"")</f>
        <v/>
      </c>
      <c r="J732" s="16" t="str">
        <f t="shared" si="59"/>
        <v/>
      </c>
      <c r="K732" s="17" t="str">
        <f>IFERROR(IF(Standard,J732/CalsPerPound,J732/CalsPerPound/2.2),"")</f>
        <v/>
      </c>
      <c r="L732" s="18" t="str">
        <f>IFERROR(WeightToLoseGain-K732,"")</f>
        <v/>
      </c>
      <c r="M732" s="19" t="str">
        <f>IFERROR(IF(B731&lt;&gt;"",L732/(WeightToLoseGain),""),"")</f>
        <v/>
      </c>
    </row>
    <row r="733" spans="2:13" ht="30" customHeight="1">
      <c r="B733" s="12" t="str">
        <f t="shared" si="55"/>
        <v/>
      </c>
      <c r="C733" s="13" t="str">
        <f t="shared" si="58"/>
        <v/>
      </c>
      <c r="D733" s="13" t="str">
        <f t="shared" si="56"/>
        <v/>
      </c>
      <c r="E733" s="14" t="str">
        <f t="shared" si="57"/>
        <v/>
      </c>
      <c r="F733" s="15" t="str">
        <f>IFERROR(RunningBMR,"")</f>
        <v/>
      </c>
      <c r="G733" s="15" t="str">
        <f>IFERROR(IF(K732&gt;0,F732*ActivityFactor+IF(WeightGoal="Maintain",0,IF(WeightGoal="Decrease",-500,IF(WeightGoal="Increase",500))),""),"")</f>
        <v/>
      </c>
      <c r="H733" s="15" t="str">
        <f>IFERROR(F733*(ActivityFactor),"")</f>
        <v/>
      </c>
      <c r="I733" s="16" t="str">
        <f>IFERROR(IF(WeightGoal="Increase",G733-H733,H733-G733),"")</f>
        <v/>
      </c>
      <c r="J733" s="16" t="str">
        <f t="shared" si="59"/>
        <v/>
      </c>
      <c r="K733" s="17" t="str">
        <f>IFERROR(IF(Standard,J733/CalsPerPound,J733/CalsPerPound/2.2),"")</f>
        <v/>
      </c>
      <c r="L733" s="18" t="str">
        <f>IFERROR(WeightToLoseGain-K733,"")</f>
        <v/>
      </c>
      <c r="M733" s="19" t="str">
        <f>IFERROR(IF(B732&lt;&gt;"",L733/(WeightToLoseGain),""),"")</f>
        <v/>
      </c>
    </row>
    <row r="734" spans="2:13" ht="30" customHeight="1">
      <c r="B734" s="12" t="str">
        <f t="shared" si="55"/>
        <v/>
      </c>
      <c r="C734" s="13" t="str">
        <f t="shared" si="58"/>
        <v/>
      </c>
      <c r="D734" s="13" t="str">
        <f t="shared" si="56"/>
        <v/>
      </c>
      <c r="E734" s="14" t="str">
        <f t="shared" si="57"/>
        <v/>
      </c>
      <c r="F734" s="15" t="str">
        <f>IFERROR(RunningBMR,"")</f>
        <v/>
      </c>
      <c r="G734" s="15" t="str">
        <f>IFERROR(IF(K733&gt;0,F733*ActivityFactor+IF(WeightGoal="Maintain",0,IF(WeightGoal="Decrease",-500,IF(WeightGoal="Increase",500))),""),"")</f>
        <v/>
      </c>
      <c r="H734" s="15" t="str">
        <f>IFERROR(F734*(ActivityFactor),"")</f>
        <v/>
      </c>
      <c r="I734" s="16" t="str">
        <f>IFERROR(IF(WeightGoal="Increase",G734-H734,H734-G734),"")</f>
        <v/>
      </c>
      <c r="J734" s="16" t="str">
        <f t="shared" si="59"/>
        <v/>
      </c>
      <c r="K734" s="17" t="str">
        <f>IFERROR(IF(Standard,J734/CalsPerPound,J734/CalsPerPound/2.2),"")</f>
        <v/>
      </c>
      <c r="L734" s="18" t="str">
        <f>IFERROR(WeightToLoseGain-K734,"")</f>
        <v/>
      </c>
      <c r="M734" s="19" t="str">
        <f>IFERROR(IF(B733&lt;&gt;"",L734/(WeightToLoseGain),""),"")</f>
        <v/>
      </c>
    </row>
    <row r="735" spans="2:13" ht="30" customHeight="1">
      <c r="B735" s="12" t="str">
        <f t="shared" si="55"/>
        <v/>
      </c>
      <c r="C735" s="13" t="str">
        <f t="shared" si="58"/>
        <v/>
      </c>
      <c r="D735" s="13" t="str">
        <f t="shared" si="56"/>
        <v/>
      </c>
      <c r="E735" s="14" t="str">
        <f t="shared" si="57"/>
        <v/>
      </c>
      <c r="F735" s="15" t="str">
        <f>IFERROR(RunningBMR,"")</f>
        <v/>
      </c>
      <c r="G735" s="15" t="str">
        <f>IFERROR(IF(K734&gt;0,F734*ActivityFactor+IF(WeightGoal="Maintain",0,IF(WeightGoal="Decrease",-500,IF(WeightGoal="Increase",500))),""),"")</f>
        <v/>
      </c>
      <c r="H735" s="15" t="str">
        <f>IFERROR(F735*(ActivityFactor),"")</f>
        <v/>
      </c>
      <c r="I735" s="16" t="str">
        <f>IFERROR(IF(WeightGoal="Increase",G735-H735,H735-G735),"")</f>
        <v/>
      </c>
      <c r="J735" s="16" t="str">
        <f t="shared" si="59"/>
        <v/>
      </c>
      <c r="K735" s="17" t="str">
        <f>IFERROR(IF(Standard,J735/CalsPerPound,J735/CalsPerPound/2.2),"")</f>
        <v/>
      </c>
      <c r="L735" s="18" t="str">
        <f>IFERROR(WeightToLoseGain-K735,"")</f>
        <v/>
      </c>
      <c r="M735" s="19" t="str">
        <f>IFERROR(IF(B734&lt;&gt;"",L735/(WeightToLoseGain),""),"")</f>
        <v/>
      </c>
    </row>
    <row r="736" spans="2:13" ht="30" customHeight="1">
      <c r="B736" s="12" t="str">
        <f t="shared" si="55"/>
        <v/>
      </c>
      <c r="C736" s="13" t="str">
        <f t="shared" si="58"/>
        <v/>
      </c>
      <c r="D736" s="13" t="str">
        <f t="shared" si="56"/>
        <v/>
      </c>
      <c r="E736" s="14" t="str">
        <f t="shared" si="57"/>
        <v/>
      </c>
      <c r="F736" s="15" t="str">
        <f>IFERROR(RunningBMR,"")</f>
        <v/>
      </c>
      <c r="G736" s="15" t="str">
        <f>IFERROR(IF(K735&gt;0,F735*ActivityFactor+IF(WeightGoal="Maintain",0,IF(WeightGoal="Decrease",-500,IF(WeightGoal="Increase",500))),""),"")</f>
        <v/>
      </c>
      <c r="H736" s="15" t="str">
        <f>IFERROR(F736*(ActivityFactor),"")</f>
        <v/>
      </c>
      <c r="I736" s="16" t="str">
        <f>IFERROR(IF(WeightGoal="Increase",G736-H736,H736-G736),"")</f>
        <v/>
      </c>
      <c r="J736" s="16" t="str">
        <f t="shared" si="59"/>
        <v/>
      </c>
      <c r="K736" s="17" t="str">
        <f>IFERROR(IF(Standard,J736/CalsPerPound,J736/CalsPerPound/2.2),"")</f>
        <v/>
      </c>
      <c r="L736" s="18" t="str">
        <f>IFERROR(WeightToLoseGain-K736,"")</f>
        <v/>
      </c>
      <c r="M736" s="19" t="str">
        <f>IFERROR(IF(B735&lt;&gt;"",L736/(WeightToLoseGain),""),"")</f>
        <v/>
      </c>
    </row>
    <row r="737" spans="2:13" ht="30" customHeight="1">
      <c r="B737" s="12" t="str">
        <f t="shared" si="55"/>
        <v/>
      </c>
      <c r="C737" s="13" t="str">
        <f t="shared" si="58"/>
        <v/>
      </c>
      <c r="D737" s="13" t="str">
        <f t="shared" si="56"/>
        <v/>
      </c>
      <c r="E737" s="14" t="str">
        <f t="shared" si="57"/>
        <v/>
      </c>
      <c r="F737" s="15" t="str">
        <f>IFERROR(RunningBMR,"")</f>
        <v/>
      </c>
      <c r="G737" s="15" t="str">
        <f>IFERROR(IF(K736&gt;0,F736*ActivityFactor+IF(WeightGoal="Maintain",0,IF(WeightGoal="Decrease",-500,IF(WeightGoal="Increase",500))),""),"")</f>
        <v/>
      </c>
      <c r="H737" s="15" t="str">
        <f>IFERROR(F737*(ActivityFactor),"")</f>
        <v/>
      </c>
      <c r="I737" s="16" t="str">
        <f>IFERROR(IF(WeightGoal="Increase",G737-H737,H737-G737),"")</f>
        <v/>
      </c>
      <c r="J737" s="16" t="str">
        <f t="shared" si="59"/>
        <v/>
      </c>
      <c r="K737" s="17" t="str">
        <f>IFERROR(IF(Standard,J737/CalsPerPound,J737/CalsPerPound/2.2),"")</f>
        <v/>
      </c>
      <c r="L737" s="18" t="str">
        <f>IFERROR(WeightToLoseGain-K737,"")</f>
        <v/>
      </c>
      <c r="M737" s="19" t="str">
        <f>IFERROR(IF(B736&lt;&gt;"",L737/(WeightToLoseGain),""),"")</f>
        <v/>
      </c>
    </row>
    <row r="738" spans="2:13" ht="30" customHeight="1">
      <c r="B738" s="12" t="str">
        <f t="shared" si="55"/>
        <v/>
      </c>
      <c r="C738" s="13" t="str">
        <f t="shared" si="58"/>
        <v/>
      </c>
      <c r="D738" s="13" t="str">
        <f t="shared" si="56"/>
        <v/>
      </c>
      <c r="E738" s="14" t="str">
        <f t="shared" si="57"/>
        <v/>
      </c>
      <c r="F738" s="15" t="str">
        <f>IFERROR(RunningBMR,"")</f>
        <v/>
      </c>
      <c r="G738" s="15" t="str">
        <f>IFERROR(IF(K737&gt;0,F737*ActivityFactor+IF(WeightGoal="Maintain",0,IF(WeightGoal="Decrease",-500,IF(WeightGoal="Increase",500))),""),"")</f>
        <v/>
      </c>
      <c r="H738" s="15" t="str">
        <f>IFERROR(F738*(ActivityFactor),"")</f>
        <v/>
      </c>
      <c r="I738" s="16" t="str">
        <f>IFERROR(IF(WeightGoal="Increase",G738-H738,H738-G738),"")</f>
        <v/>
      </c>
      <c r="J738" s="16" t="str">
        <f t="shared" si="59"/>
        <v/>
      </c>
      <c r="K738" s="17" t="str">
        <f>IFERROR(IF(Standard,J738/CalsPerPound,J738/CalsPerPound/2.2),"")</f>
        <v/>
      </c>
      <c r="L738" s="18" t="str">
        <f>IFERROR(WeightToLoseGain-K738,"")</f>
        <v/>
      </c>
      <c r="M738" s="19" t="str">
        <f>IFERROR(IF(B737&lt;&gt;"",L738/(WeightToLoseGain),""),"")</f>
        <v/>
      </c>
    </row>
    <row r="739" spans="2:13" ht="30" customHeight="1">
      <c r="B739" s="12" t="str">
        <f t="shared" si="55"/>
        <v/>
      </c>
      <c r="C739" s="13" t="str">
        <f t="shared" si="58"/>
        <v/>
      </c>
      <c r="D739" s="13" t="str">
        <f t="shared" si="56"/>
        <v/>
      </c>
      <c r="E739" s="14" t="str">
        <f t="shared" si="57"/>
        <v/>
      </c>
      <c r="F739" s="15" t="str">
        <f>IFERROR(RunningBMR,"")</f>
        <v/>
      </c>
      <c r="G739" s="15" t="str">
        <f>IFERROR(IF(K738&gt;0,F738*ActivityFactor+IF(WeightGoal="Maintain",0,IF(WeightGoal="Decrease",-500,IF(WeightGoal="Increase",500))),""),"")</f>
        <v/>
      </c>
      <c r="H739" s="15" t="str">
        <f>IFERROR(F739*(ActivityFactor),"")</f>
        <v/>
      </c>
      <c r="I739" s="16" t="str">
        <f>IFERROR(IF(WeightGoal="Increase",G739-H739,H739-G739),"")</f>
        <v/>
      </c>
      <c r="J739" s="16" t="str">
        <f t="shared" si="59"/>
        <v/>
      </c>
      <c r="K739" s="17" t="str">
        <f>IFERROR(IF(Standard,J739/CalsPerPound,J739/CalsPerPound/2.2),"")</f>
        <v/>
      </c>
      <c r="L739" s="18" t="str">
        <f>IFERROR(WeightToLoseGain-K739,"")</f>
        <v/>
      </c>
      <c r="M739" s="19" t="str">
        <f>IFERROR(IF(B738&lt;&gt;"",L739/(WeightToLoseGain),""),"")</f>
        <v/>
      </c>
    </row>
    <row r="740" spans="2:13" ht="30" customHeight="1">
      <c r="B740" s="12" t="str">
        <f t="shared" si="55"/>
        <v/>
      </c>
      <c r="C740" s="13" t="str">
        <f t="shared" si="58"/>
        <v/>
      </c>
      <c r="D740" s="13" t="str">
        <f t="shared" si="56"/>
        <v/>
      </c>
      <c r="E740" s="14" t="str">
        <f t="shared" si="57"/>
        <v/>
      </c>
      <c r="F740" s="15" t="str">
        <f>IFERROR(RunningBMR,"")</f>
        <v/>
      </c>
      <c r="G740" s="15" t="str">
        <f>IFERROR(IF(K739&gt;0,F739*ActivityFactor+IF(WeightGoal="Maintain",0,IF(WeightGoal="Decrease",-500,IF(WeightGoal="Increase",500))),""),"")</f>
        <v/>
      </c>
      <c r="H740" s="15" t="str">
        <f>IFERROR(F740*(ActivityFactor),"")</f>
        <v/>
      </c>
      <c r="I740" s="16" t="str">
        <f>IFERROR(IF(WeightGoal="Increase",G740-H740,H740-G740),"")</f>
        <v/>
      </c>
      <c r="J740" s="16" t="str">
        <f t="shared" si="59"/>
        <v/>
      </c>
      <c r="K740" s="17" t="str">
        <f>IFERROR(IF(Standard,J740/CalsPerPound,J740/CalsPerPound/2.2),"")</f>
        <v/>
      </c>
      <c r="L740" s="18" t="str">
        <f>IFERROR(WeightToLoseGain-K740,"")</f>
        <v/>
      </c>
      <c r="M740" s="19" t="str">
        <f>IFERROR(IF(B739&lt;&gt;"",L740/(WeightToLoseGain),""),"")</f>
        <v/>
      </c>
    </row>
    <row r="741" spans="2:13" ht="30" customHeight="1">
      <c r="B741" s="12" t="str">
        <f t="shared" si="55"/>
        <v/>
      </c>
      <c r="C741" s="13" t="str">
        <f t="shared" si="58"/>
        <v/>
      </c>
      <c r="D741" s="13" t="str">
        <f t="shared" si="56"/>
        <v/>
      </c>
      <c r="E741" s="14" t="str">
        <f t="shared" si="57"/>
        <v/>
      </c>
      <c r="F741" s="15" t="str">
        <f>IFERROR(RunningBMR,"")</f>
        <v/>
      </c>
      <c r="G741" s="15" t="str">
        <f>IFERROR(IF(K740&gt;0,F740*ActivityFactor+IF(WeightGoal="Maintain",0,IF(WeightGoal="Decrease",-500,IF(WeightGoal="Increase",500))),""),"")</f>
        <v/>
      </c>
      <c r="H741" s="15" t="str">
        <f>IFERROR(F741*(ActivityFactor),"")</f>
        <v/>
      </c>
      <c r="I741" s="16" t="str">
        <f>IFERROR(IF(WeightGoal="Increase",G741-H741,H741-G741),"")</f>
        <v/>
      </c>
      <c r="J741" s="16" t="str">
        <f t="shared" si="59"/>
        <v/>
      </c>
      <c r="K741" s="17" t="str">
        <f>IFERROR(IF(Standard,J741/CalsPerPound,J741/CalsPerPound/2.2),"")</f>
        <v/>
      </c>
      <c r="L741" s="18" t="str">
        <f>IFERROR(WeightToLoseGain-K741,"")</f>
        <v/>
      </c>
      <c r="M741" s="19" t="str">
        <f>IFERROR(IF(B740&lt;&gt;"",L741/(WeightToLoseGain),""),"")</f>
        <v/>
      </c>
    </row>
    <row r="742" spans="2:13" ht="30" customHeight="1">
      <c r="B742" s="12" t="str">
        <f t="shared" si="55"/>
        <v/>
      </c>
      <c r="C742" s="13" t="str">
        <f t="shared" si="58"/>
        <v/>
      </c>
      <c r="D742" s="13" t="str">
        <f t="shared" si="56"/>
        <v/>
      </c>
      <c r="E742" s="14" t="str">
        <f t="shared" si="57"/>
        <v/>
      </c>
      <c r="F742" s="15" t="str">
        <f>IFERROR(RunningBMR,"")</f>
        <v/>
      </c>
      <c r="G742" s="15" t="str">
        <f>IFERROR(IF(K741&gt;0,F741*ActivityFactor+IF(WeightGoal="Maintain",0,IF(WeightGoal="Decrease",-500,IF(WeightGoal="Increase",500))),""),"")</f>
        <v/>
      </c>
      <c r="H742" s="15" t="str">
        <f>IFERROR(F742*(ActivityFactor),"")</f>
        <v/>
      </c>
      <c r="I742" s="16" t="str">
        <f>IFERROR(IF(WeightGoal="Increase",G742-H742,H742-G742),"")</f>
        <v/>
      </c>
      <c r="J742" s="16" t="str">
        <f t="shared" si="59"/>
        <v/>
      </c>
      <c r="K742" s="17" t="str">
        <f>IFERROR(IF(Standard,J742/CalsPerPound,J742/CalsPerPound/2.2),"")</f>
        <v/>
      </c>
      <c r="L742" s="18" t="str">
        <f>IFERROR(WeightToLoseGain-K742,"")</f>
        <v/>
      </c>
      <c r="M742" s="19" t="str">
        <f>IFERROR(IF(B741&lt;&gt;"",L742/(WeightToLoseGain),""),"")</f>
        <v/>
      </c>
    </row>
    <row r="743" spans="2:13" ht="30" customHeight="1">
      <c r="B743" s="12" t="str">
        <f t="shared" si="55"/>
        <v/>
      </c>
      <c r="C743" s="13" t="str">
        <f t="shared" si="58"/>
        <v/>
      </c>
      <c r="D743" s="13" t="str">
        <f t="shared" si="56"/>
        <v/>
      </c>
      <c r="E743" s="14" t="str">
        <f t="shared" si="57"/>
        <v/>
      </c>
      <c r="F743" s="15" t="str">
        <f>IFERROR(RunningBMR,"")</f>
        <v/>
      </c>
      <c r="G743" s="15" t="str">
        <f>IFERROR(IF(K742&gt;0,F742*ActivityFactor+IF(WeightGoal="Maintain",0,IF(WeightGoal="Decrease",-500,IF(WeightGoal="Increase",500))),""),"")</f>
        <v/>
      </c>
      <c r="H743" s="15" t="str">
        <f>IFERROR(F743*(ActivityFactor),"")</f>
        <v/>
      </c>
      <c r="I743" s="16" t="str">
        <f>IFERROR(IF(WeightGoal="Increase",G743-H743,H743-G743),"")</f>
        <v/>
      </c>
      <c r="J743" s="16" t="str">
        <f t="shared" si="59"/>
        <v/>
      </c>
      <c r="K743" s="17" t="str">
        <f>IFERROR(IF(Standard,J743/CalsPerPound,J743/CalsPerPound/2.2),"")</f>
        <v/>
      </c>
      <c r="L743" s="18" t="str">
        <f>IFERROR(WeightToLoseGain-K743,"")</f>
        <v/>
      </c>
      <c r="M743" s="19" t="str">
        <f>IFERROR(IF(B742&lt;&gt;"",L743/(WeightToLoseGain),""),"")</f>
        <v/>
      </c>
    </row>
    <row r="744" spans="2:13" ht="30" customHeight="1">
      <c r="B744" s="12" t="str">
        <f t="shared" si="55"/>
        <v/>
      </c>
      <c r="C744" s="13" t="str">
        <f t="shared" si="58"/>
        <v/>
      </c>
      <c r="D744" s="13" t="str">
        <f t="shared" si="56"/>
        <v/>
      </c>
      <c r="E744" s="14" t="str">
        <f t="shared" si="57"/>
        <v/>
      </c>
      <c r="F744" s="15" t="str">
        <f>IFERROR(RunningBMR,"")</f>
        <v/>
      </c>
      <c r="G744" s="15" t="str">
        <f>IFERROR(IF(K743&gt;0,F743*ActivityFactor+IF(WeightGoal="Maintain",0,IF(WeightGoal="Decrease",-500,IF(WeightGoal="Increase",500))),""),"")</f>
        <v/>
      </c>
      <c r="H744" s="15" t="str">
        <f>IFERROR(F744*(ActivityFactor),"")</f>
        <v/>
      </c>
      <c r="I744" s="16" t="str">
        <f>IFERROR(IF(WeightGoal="Increase",G744-H744,H744-G744),"")</f>
        <v/>
      </c>
      <c r="J744" s="16" t="str">
        <f t="shared" si="59"/>
        <v/>
      </c>
      <c r="K744" s="17" t="str">
        <f>IFERROR(IF(Standard,J744/CalsPerPound,J744/CalsPerPound/2.2),"")</f>
        <v/>
      </c>
      <c r="L744" s="18" t="str">
        <f>IFERROR(WeightToLoseGain-K744,"")</f>
        <v/>
      </c>
      <c r="M744" s="19" t="str">
        <f>IFERROR(IF(B743&lt;&gt;"",L744/(WeightToLoseGain),""),"")</f>
        <v/>
      </c>
    </row>
    <row r="745" spans="2:13" ht="30" customHeight="1">
      <c r="B745" s="12" t="str">
        <f t="shared" si="55"/>
        <v/>
      </c>
      <c r="C745" s="13" t="str">
        <f t="shared" si="58"/>
        <v/>
      </c>
      <c r="D745" s="13" t="str">
        <f t="shared" si="56"/>
        <v/>
      </c>
      <c r="E745" s="14" t="str">
        <f t="shared" si="57"/>
        <v/>
      </c>
      <c r="F745" s="15" t="str">
        <f>IFERROR(RunningBMR,"")</f>
        <v/>
      </c>
      <c r="G745" s="15" t="str">
        <f>IFERROR(IF(K744&gt;0,F744*ActivityFactor+IF(WeightGoal="Maintain",0,IF(WeightGoal="Decrease",-500,IF(WeightGoal="Increase",500))),""),"")</f>
        <v/>
      </c>
      <c r="H745" s="15" t="str">
        <f>IFERROR(F745*(ActivityFactor),"")</f>
        <v/>
      </c>
      <c r="I745" s="16" t="str">
        <f>IFERROR(IF(WeightGoal="Increase",G745-H745,H745-G745),"")</f>
        <v/>
      </c>
      <c r="J745" s="16" t="str">
        <f t="shared" si="59"/>
        <v/>
      </c>
      <c r="K745" s="17" t="str">
        <f>IFERROR(IF(Standard,J745/CalsPerPound,J745/CalsPerPound/2.2),"")</f>
        <v/>
      </c>
      <c r="L745" s="18" t="str">
        <f>IFERROR(WeightToLoseGain-K745,"")</f>
        <v/>
      </c>
      <c r="M745" s="19" t="str">
        <f>IFERROR(IF(B744&lt;&gt;"",L745/(WeightToLoseGain),""),"")</f>
        <v/>
      </c>
    </row>
    <row r="746" spans="2:13" ht="30" customHeight="1">
      <c r="B746" s="12" t="str">
        <f t="shared" si="55"/>
        <v/>
      </c>
      <c r="C746" s="13" t="str">
        <f t="shared" si="58"/>
        <v/>
      </c>
      <c r="D746" s="13" t="str">
        <f t="shared" si="56"/>
        <v/>
      </c>
      <c r="E746" s="14" t="str">
        <f t="shared" si="57"/>
        <v/>
      </c>
      <c r="F746" s="15" t="str">
        <f>IFERROR(RunningBMR,"")</f>
        <v/>
      </c>
      <c r="G746" s="15" t="str">
        <f>IFERROR(IF(K745&gt;0,F745*ActivityFactor+IF(WeightGoal="Maintain",0,IF(WeightGoal="Decrease",-500,IF(WeightGoal="Increase",500))),""),"")</f>
        <v/>
      </c>
      <c r="H746" s="15" t="str">
        <f>IFERROR(F746*(ActivityFactor),"")</f>
        <v/>
      </c>
      <c r="I746" s="16" t="str">
        <f>IFERROR(IF(WeightGoal="Increase",G746-H746,H746-G746),"")</f>
        <v/>
      </c>
      <c r="J746" s="16" t="str">
        <f t="shared" si="59"/>
        <v/>
      </c>
      <c r="K746" s="17" t="str">
        <f>IFERROR(IF(Standard,J746/CalsPerPound,J746/CalsPerPound/2.2),"")</f>
        <v/>
      </c>
      <c r="L746" s="18" t="str">
        <f>IFERROR(WeightToLoseGain-K746,"")</f>
        <v/>
      </c>
      <c r="M746" s="19" t="str">
        <f>IFERROR(IF(B745&lt;&gt;"",L746/(WeightToLoseGain),""),"")</f>
        <v/>
      </c>
    </row>
    <row r="747" spans="2:13" ht="30" customHeight="1">
      <c r="B747" s="12" t="str">
        <f t="shared" si="55"/>
        <v/>
      </c>
      <c r="C747" s="13" t="str">
        <f t="shared" si="58"/>
        <v/>
      </c>
      <c r="D747" s="13" t="str">
        <f t="shared" si="56"/>
        <v/>
      </c>
      <c r="E747" s="14" t="str">
        <f t="shared" si="57"/>
        <v/>
      </c>
      <c r="F747" s="15" t="str">
        <f>IFERROR(RunningBMR,"")</f>
        <v/>
      </c>
      <c r="G747" s="15" t="str">
        <f>IFERROR(IF(K746&gt;0,F746*ActivityFactor+IF(WeightGoal="Maintain",0,IF(WeightGoal="Decrease",-500,IF(WeightGoal="Increase",500))),""),"")</f>
        <v/>
      </c>
      <c r="H747" s="15" t="str">
        <f>IFERROR(F747*(ActivityFactor),"")</f>
        <v/>
      </c>
      <c r="I747" s="16" t="str">
        <f>IFERROR(IF(WeightGoal="Increase",G747-H747,H747-G747),"")</f>
        <v/>
      </c>
      <c r="J747" s="16" t="str">
        <f t="shared" si="59"/>
        <v/>
      </c>
      <c r="K747" s="17" t="str">
        <f>IFERROR(IF(Standard,J747/CalsPerPound,J747/CalsPerPound/2.2),"")</f>
        <v/>
      </c>
      <c r="L747" s="18" t="str">
        <f>IFERROR(WeightToLoseGain-K747,"")</f>
        <v/>
      </c>
      <c r="M747" s="19" t="str">
        <f>IFERROR(IF(B746&lt;&gt;"",L747/(WeightToLoseGain),""),"")</f>
        <v/>
      </c>
    </row>
    <row r="748" spans="2:13" ht="30" customHeight="1">
      <c r="B748" s="12" t="str">
        <f t="shared" si="55"/>
        <v/>
      </c>
      <c r="C748" s="13" t="str">
        <f t="shared" si="58"/>
        <v/>
      </c>
      <c r="D748" s="13" t="str">
        <f t="shared" si="56"/>
        <v/>
      </c>
      <c r="E748" s="14" t="str">
        <f t="shared" si="57"/>
        <v/>
      </c>
      <c r="F748" s="15" t="str">
        <f>IFERROR(RunningBMR,"")</f>
        <v/>
      </c>
      <c r="G748" s="15" t="str">
        <f>IFERROR(IF(K747&gt;0,F747*ActivityFactor+IF(WeightGoal="Maintain",0,IF(WeightGoal="Decrease",-500,IF(WeightGoal="Increase",500))),""),"")</f>
        <v/>
      </c>
      <c r="H748" s="15" t="str">
        <f>IFERROR(F748*(ActivityFactor),"")</f>
        <v/>
      </c>
      <c r="I748" s="16" t="str">
        <f>IFERROR(IF(WeightGoal="Increase",G748-H748,H748-G748),"")</f>
        <v/>
      </c>
      <c r="J748" s="16" t="str">
        <f t="shared" si="59"/>
        <v/>
      </c>
      <c r="K748" s="17" t="str">
        <f>IFERROR(IF(Standard,J748/CalsPerPound,J748/CalsPerPound/2.2),"")</f>
        <v/>
      </c>
      <c r="L748" s="18" t="str">
        <f>IFERROR(WeightToLoseGain-K748,"")</f>
        <v/>
      </c>
      <c r="M748" s="19" t="str">
        <f>IFERROR(IF(B747&lt;&gt;"",L748/(WeightToLoseGain),""),"")</f>
        <v/>
      </c>
    </row>
    <row r="749" spans="2:13" ht="30" customHeight="1">
      <c r="B749" s="12" t="str">
        <f t="shared" si="55"/>
        <v/>
      </c>
      <c r="C749" s="13" t="str">
        <f t="shared" si="58"/>
        <v/>
      </c>
      <c r="D749" s="13" t="str">
        <f t="shared" si="56"/>
        <v/>
      </c>
      <c r="E749" s="14" t="str">
        <f t="shared" si="57"/>
        <v/>
      </c>
      <c r="F749" s="15" t="str">
        <f>IFERROR(RunningBMR,"")</f>
        <v/>
      </c>
      <c r="G749" s="15" t="str">
        <f>IFERROR(IF(K748&gt;0,F748*ActivityFactor+IF(WeightGoal="Maintain",0,IF(WeightGoal="Decrease",-500,IF(WeightGoal="Increase",500))),""),"")</f>
        <v/>
      </c>
      <c r="H749" s="15" t="str">
        <f>IFERROR(F749*(ActivityFactor),"")</f>
        <v/>
      </c>
      <c r="I749" s="16" t="str">
        <f>IFERROR(IF(WeightGoal="Increase",G749-H749,H749-G749),"")</f>
        <v/>
      </c>
      <c r="J749" s="16" t="str">
        <f t="shared" si="59"/>
        <v/>
      </c>
      <c r="K749" s="17" t="str">
        <f>IFERROR(IF(Standard,J749/CalsPerPound,J749/CalsPerPound/2.2),"")</f>
        <v/>
      </c>
      <c r="L749" s="18" t="str">
        <f>IFERROR(WeightToLoseGain-K749,"")</f>
        <v/>
      </c>
      <c r="M749" s="19" t="str">
        <f>IFERROR(IF(B748&lt;&gt;"",L749/(WeightToLoseGain),""),"")</f>
        <v/>
      </c>
    </row>
    <row r="750" spans="2:13" ht="30" customHeight="1">
      <c r="B750" s="12" t="str">
        <f t="shared" si="55"/>
        <v/>
      </c>
      <c r="C750" s="13" t="str">
        <f t="shared" si="58"/>
        <v/>
      </c>
      <c r="D750" s="13" t="str">
        <f t="shared" si="56"/>
        <v/>
      </c>
      <c r="E750" s="14" t="str">
        <f t="shared" si="57"/>
        <v/>
      </c>
      <c r="F750" s="15" t="str">
        <f>IFERROR(RunningBMR,"")</f>
        <v/>
      </c>
      <c r="G750" s="15" t="str">
        <f>IFERROR(IF(K749&gt;0,F749*ActivityFactor+IF(WeightGoal="Maintain",0,IF(WeightGoal="Decrease",-500,IF(WeightGoal="Increase",500))),""),"")</f>
        <v/>
      </c>
      <c r="H750" s="15" t="str">
        <f>IFERROR(F750*(ActivityFactor),"")</f>
        <v/>
      </c>
      <c r="I750" s="16" t="str">
        <f>IFERROR(IF(WeightGoal="Increase",G750-H750,H750-G750),"")</f>
        <v/>
      </c>
      <c r="J750" s="16" t="str">
        <f t="shared" si="59"/>
        <v/>
      </c>
      <c r="K750" s="17" t="str">
        <f>IFERROR(IF(Standard,J750/CalsPerPound,J750/CalsPerPound/2.2),"")</f>
        <v/>
      </c>
      <c r="L750" s="18" t="str">
        <f>IFERROR(WeightToLoseGain-K750,"")</f>
        <v/>
      </c>
      <c r="M750" s="19" t="str">
        <f>IFERROR(IF(B749&lt;&gt;"",L750/(WeightToLoseGain),""),"")</f>
        <v/>
      </c>
    </row>
    <row r="751" spans="2:13" ht="30" customHeight="1">
      <c r="B751" s="12" t="str">
        <f t="shared" si="55"/>
        <v/>
      </c>
      <c r="C751" s="13" t="str">
        <f t="shared" si="58"/>
        <v/>
      </c>
      <c r="D751" s="13" t="str">
        <f t="shared" si="56"/>
        <v/>
      </c>
      <c r="E751" s="14" t="str">
        <f t="shared" si="57"/>
        <v/>
      </c>
      <c r="F751" s="15" t="str">
        <f>IFERROR(RunningBMR,"")</f>
        <v/>
      </c>
      <c r="G751" s="15" t="str">
        <f>IFERROR(IF(K750&gt;0,F750*ActivityFactor+IF(WeightGoal="Maintain",0,IF(WeightGoal="Decrease",-500,IF(WeightGoal="Increase",500))),""),"")</f>
        <v/>
      </c>
      <c r="H751" s="15" t="str">
        <f>IFERROR(F751*(ActivityFactor),"")</f>
        <v/>
      </c>
      <c r="I751" s="16" t="str">
        <f>IFERROR(IF(WeightGoal="Increase",G751-H751,H751-G751),"")</f>
        <v/>
      </c>
      <c r="J751" s="16" t="str">
        <f t="shared" si="59"/>
        <v/>
      </c>
      <c r="K751" s="17" t="str">
        <f>IFERROR(IF(Standard,J751/CalsPerPound,J751/CalsPerPound/2.2),"")</f>
        <v/>
      </c>
      <c r="L751" s="18" t="str">
        <f>IFERROR(WeightToLoseGain-K751,"")</f>
        <v/>
      </c>
      <c r="M751" s="19" t="str">
        <f>IFERROR(IF(B750&lt;&gt;"",L751/(WeightToLoseGain),""),"")</f>
        <v/>
      </c>
    </row>
    <row r="752" spans="2:13" ht="30" customHeight="1">
      <c r="B752" s="12" t="str">
        <f t="shared" si="55"/>
        <v/>
      </c>
      <c r="C752" s="13" t="str">
        <f t="shared" si="58"/>
        <v/>
      </c>
      <c r="D752" s="13" t="str">
        <f t="shared" si="56"/>
        <v/>
      </c>
      <c r="E752" s="14" t="str">
        <f t="shared" si="57"/>
        <v/>
      </c>
      <c r="F752" s="15" t="str">
        <f>IFERROR(RunningBMR,"")</f>
        <v/>
      </c>
      <c r="G752" s="15" t="str">
        <f>IFERROR(IF(K751&gt;0,F751*ActivityFactor+IF(WeightGoal="Maintain",0,IF(WeightGoal="Decrease",-500,IF(WeightGoal="Increase",500))),""),"")</f>
        <v/>
      </c>
      <c r="H752" s="15" t="str">
        <f>IFERROR(F752*(ActivityFactor),"")</f>
        <v/>
      </c>
      <c r="I752" s="16" t="str">
        <f>IFERROR(IF(WeightGoal="Increase",G752-H752,H752-G752),"")</f>
        <v/>
      </c>
      <c r="J752" s="16" t="str">
        <f t="shared" si="59"/>
        <v/>
      </c>
      <c r="K752" s="17" t="str">
        <f>IFERROR(IF(Standard,J752/CalsPerPound,J752/CalsPerPound/2.2),"")</f>
        <v/>
      </c>
      <c r="L752" s="18" t="str">
        <f>IFERROR(WeightToLoseGain-K752,"")</f>
        <v/>
      </c>
      <c r="M752" s="19" t="str">
        <f>IFERROR(IF(B751&lt;&gt;"",L752/(WeightToLoseGain),""),"")</f>
        <v/>
      </c>
    </row>
    <row r="753" spans="2:13" ht="30" customHeight="1">
      <c r="B753" s="12" t="str">
        <f t="shared" si="55"/>
        <v/>
      </c>
      <c r="C753" s="13" t="str">
        <f t="shared" si="58"/>
        <v/>
      </c>
      <c r="D753" s="13" t="str">
        <f t="shared" si="56"/>
        <v/>
      </c>
      <c r="E753" s="14" t="str">
        <f t="shared" si="57"/>
        <v/>
      </c>
      <c r="F753" s="15" t="str">
        <f>IFERROR(RunningBMR,"")</f>
        <v/>
      </c>
      <c r="G753" s="15" t="str">
        <f>IFERROR(IF(K752&gt;0,F752*ActivityFactor+IF(WeightGoal="Maintain",0,IF(WeightGoal="Decrease",-500,IF(WeightGoal="Increase",500))),""),"")</f>
        <v/>
      </c>
      <c r="H753" s="15" t="str">
        <f>IFERROR(F753*(ActivityFactor),"")</f>
        <v/>
      </c>
      <c r="I753" s="16" t="str">
        <f>IFERROR(IF(WeightGoal="Increase",G753-H753,H753-G753),"")</f>
        <v/>
      </c>
      <c r="J753" s="16" t="str">
        <f t="shared" si="59"/>
        <v/>
      </c>
      <c r="K753" s="17" t="str">
        <f>IFERROR(IF(Standard,J753/CalsPerPound,J753/CalsPerPound/2.2),"")</f>
        <v/>
      </c>
      <c r="L753" s="18" t="str">
        <f>IFERROR(WeightToLoseGain-K753,"")</f>
        <v/>
      </c>
      <c r="M753" s="19" t="str">
        <f>IFERROR(IF(B752&lt;&gt;"",L753/(WeightToLoseGain),""),"")</f>
        <v/>
      </c>
    </row>
    <row r="754" spans="2:13" ht="30" customHeight="1">
      <c r="B754" s="12" t="str">
        <f t="shared" si="55"/>
        <v/>
      </c>
      <c r="C754" s="13" t="str">
        <f t="shared" si="58"/>
        <v/>
      </c>
      <c r="D754" s="13" t="str">
        <f t="shared" si="56"/>
        <v/>
      </c>
      <c r="E754" s="14" t="str">
        <f t="shared" si="57"/>
        <v/>
      </c>
      <c r="F754" s="15" t="str">
        <f>IFERROR(RunningBMR,"")</f>
        <v/>
      </c>
      <c r="G754" s="15" t="str">
        <f>IFERROR(IF(K753&gt;0,F753*ActivityFactor+IF(WeightGoal="Maintain",0,IF(WeightGoal="Decrease",-500,IF(WeightGoal="Increase",500))),""),"")</f>
        <v/>
      </c>
      <c r="H754" s="15" t="str">
        <f>IFERROR(F754*(ActivityFactor),"")</f>
        <v/>
      </c>
      <c r="I754" s="16" t="str">
        <f>IFERROR(IF(WeightGoal="Increase",G754-H754,H754-G754),"")</f>
        <v/>
      </c>
      <c r="J754" s="16" t="str">
        <f t="shared" si="59"/>
        <v/>
      </c>
      <c r="K754" s="17" t="str">
        <f>IFERROR(IF(Standard,J754/CalsPerPound,J754/CalsPerPound/2.2),"")</f>
        <v/>
      </c>
      <c r="L754" s="18" t="str">
        <f>IFERROR(WeightToLoseGain-K754,"")</f>
        <v/>
      </c>
      <c r="M754" s="19" t="str">
        <f>IFERROR(IF(B753&lt;&gt;"",L754/(WeightToLoseGain),""),"")</f>
        <v/>
      </c>
    </row>
    <row r="755" spans="2:13" ht="30" customHeight="1">
      <c r="B755" s="12" t="str">
        <f t="shared" si="55"/>
        <v/>
      </c>
      <c r="C755" s="13" t="str">
        <f t="shared" si="58"/>
        <v/>
      </c>
      <c r="D755" s="13" t="str">
        <f t="shared" si="56"/>
        <v/>
      </c>
      <c r="E755" s="14" t="str">
        <f t="shared" si="57"/>
        <v/>
      </c>
      <c r="F755" s="15" t="str">
        <f>IFERROR(RunningBMR,"")</f>
        <v/>
      </c>
      <c r="G755" s="15" t="str">
        <f>IFERROR(IF(K754&gt;0,F754*ActivityFactor+IF(WeightGoal="Maintain",0,IF(WeightGoal="Decrease",-500,IF(WeightGoal="Increase",500))),""),"")</f>
        <v/>
      </c>
      <c r="H755" s="15" t="str">
        <f>IFERROR(F755*(ActivityFactor),"")</f>
        <v/>
      </c>
      <c r="I755" s="16" t="str">
        <f>IFERROR(IF(WeightGoal="Increase",G755-H755,H755-G755),"")</f>
        <v/>
      </c>
      <c r="J755" s="16" t="str">
        <f t="shared" si="59"/>
        <v/>
      </c>
      <c r="K755" s="17" t="str">
        <f>IFERROR(IF(Standard,J755/CalsPerPound,J755/CalsPerPound/2.2),"")</f>
        <v/>
      </c>
      <c r="L755" s="18" t="str">
        <f>IFERROR(WeightToLoseGain-K755,"")</f>
        <v/>
      </c>
      <c r="M755" s="19" t="str">
        <f>IFERROR(IF(B754&lt;&gt;"",L755/(WeightToLoseGain),""),"")</f>
        <v/>
      </c>
    </row>
    <row r="756" spans="2:13" ht="30" customHeight="1">
      <c r="B756" s="12" t="str">
        <f t="shared" si="55"/>
        <v/>
      </c>
      <c r="C756" s="13" t="str">
        <f t="shared" si="58"/>
        <v/>
      </c>
      <c r="D756" s="13" t="str">
        <f t="shared" si="56"/>
        <v/>
      </c>
      <c r="E756" s="14" t="str">
        <f t="shared" si="57"/>
        <v/>
      </c>
      <c r="F756" s="15" t="str">
        <f>IFERROR(RunningBMR,"")</f>
        <v/>
      </c>
      <c r="G756" s="15" t="str">
        <f>IFERROR(IF(K755&gt;0,F755*ActivityFactor+IF(WeightGoal="Maintain",0,IF(WeightGoal="Decrease",-500,IF(WeightGoal="Increase",500))),""),"")</f>
        <v/>
      </c>
      <c r="H756" s="15" t="str">
        <f>IFERROR(F756*(ActivityFactor),"")</f>
        <v/>
      </c>
      <c r="I756" s="16" t="str">
        <f>IFERROR(IF(WeightGoal="Increase",G756-H756,H756-G756),"")</f>
        <v/>
      </c>
      <c r="J756" s="16" t="str">
        <f t="shared" si="59"/>
        <v/>
      </c>
      <c r="K756" s="17" t="str">
        <f>IFERROR(IF(Standard,J756/CalsPerPound,J756/CalsPerPound/2.2),"")</f>
        <v/>
      </c>
      <c r="L756" s="18" t="str">
        <f>IFERROR(WeightToLoseGain-K756,"")</f>
        <v/>
      </c>
      <c r="M756" s="19" t="str">
        <f>IFERROR(IF(B755&lt;&gt;"",L756/(WeightToLoseGain),""),"")</f>
        <v/>
      </c>
    </row>
    <row r="757" spans="2:13" ht="30" customHeight="1">
      <c r="B757" s="12" t="str">
        <f t="shared" si="55"/>
        <v/>
      </c>
      <c r="C757" s="13" t="str">
        <f t="shared" si="58"/>
        <v/>
      </c>
      <c r="D757" s="13" t="str">
        <f t="shared" si="56"/>
        <v/>
      </c>
      <c r="E757" s="14" t="str">
        <f t="shared" si="57"/>
        <v/>
      </c>
      <c r="F757" s="15" t="str">
        <f>IFERROR(RunningBMR,"")</f>
        <v/>
      </c>
      <c r="G757" s="15" t="str">
        <f>IFERROR(IF(K756&gt;0,F756*ActivityFactor+IF(WeightGoal="Maintain",0,IF(WeightGoal="Decrease",-500,IF(WeightGoal="Increase",500))),""),"")</f>
        <v/>
      </c>
      <c r="H757" s="15" t="str">
        <f>IFERROR(F757*(ActivityFactor),"")</f>
        <v/>
      </c>
      <c r="I757" s="16" t="str">
        <f>IFERROR(IF(WeightGoal="Increase",G757-H757,H757-G757),"")</f>
        <v/>
      </c>
      <c r="J757" s="16" t="str">
        <f t="shared" si="59"/>
        <v/>
      </c>
      <c r="K757" s="17" t="str">
        <f>IFERROR(IF(Standard,J757/CalsPerPound,J757/CalsPerPound/2.2),"")</f>
        <v/>
      </c>
      <c r="L757" s="18" t="str">
        <f>IFERROR(WeightToLoseGain-K757,"")</f>
        <v/>
      </c>
      <c r="M757" s="19" t="str">
        <f>IFERROR(IF(B756&lt;&gt;"",L757/(WeightToLoseGain),""),"")</f>
        <v/>
      </c>
    </row>
    <row r="758" spans="2:13" ht="30" customHeight="1">
      <c r="B758" s="12" t="str">
        <f t="shared" si="55"/>
        <v/>
      </c>
      <c r="C758" s="13" t="str">
        <f t="shared" si="58"/>
        <v/>
      </c>
      <c r="D758" s="13" t="str">
        <f t="shared" si="56"/>
        <v/>
      </c>
      <c r="E758" s="14" t="str">
        <f t="shared" si="57"/>
        <v/>
      </c>
      <c r="F758" s="15" t="str">
        <f>IFERROR(RunningBMR,"")</f>
        <v/>
      </c>
      <c r="G758" s="15" t="str">
        <f>IFERROR(IF(K757&gt;0,F757*ActivityFactor+IF(WeightGoal="Maintain",0,IF(WeightGoal="Decrease",-500,IF(WeightGoal="Increase",500))),""),"")</f>
        <v/>
      </c>
      <c r="H758" s="15" t="str">
        <f>IFERROR(F758*(ActivityFactor),"")</f>
        <v/>
      </c>
      <c r="I758" s="16" t="str">
        <f>IFERROR(IF(WeightGoal="Increase",G758-H758,H758-G758),"")</f>
        <v/>
      </c>
      <c r="J758" s="16" t="str">
        <f t="shared" si="59"/>
        <v/>
      </c>
      <c r="K758" s="17" t="str">
        <f>IFERROR(IF(Standard,J758/CalsPerPound,J758/CalsPerPound/2.2),"")</f>
        <v/>
      </c>
      <c r="L758" s="18" t="str">
        <f>IFERROR(WeightToLoseGain-K758,"")</f>
        <v/>
      </c>
      <c r="M758" s="19" t="str">
        <f>IFERROR(IF(B757&lt;&gt;"",L758/(WeightToLoseGain),""),"")</f>
        <v/>
      </c>
    </row>
    <row r="759" spans="2:13" ht="30" customHeight="1">
      <c r="B759" s="12" t="str">
        <f t="shared" si="55"/>
        <v/>
      </c>
      <c r="C759" s="13" t="str">
        <f t="shared" si="58"/>
        <v/>
      </c>
      <c r="D759" s="13" t="str">
        <f t="shared" si="56"/>
        <v/>
      </c>
      <c r="E759" s="14" t="str">
        <f t="shared" si="57"/>
        <v/>
      </c>
      <c r="F759" s="15" t="str">
        <f>IFERROR(RunningBMR,"")</f>
        <v/>
      </c>
      <c r="G759" s="15" t="str">
        <f>IFERROR(IF(K758&gt;0,F758*ActivityFactor+IF(WeightGoal="Maintain",0,IF(WeightGoal="Decrease",-500,IF(WeightGoal="Increase",500))),""),"")</f>
        <v/>
      </c>
      <c r="H759" s="15" t="str">
        <f>IFERROR(F759*(ActivityFactor),"")</f>
        <v/>
      </c>
      <c r="I759" s="16" t="str">
        <f>IFERROR(IF(WeightGoal="Increase",G759-H759,H759-G759),"")</f>
        <v/>
      </c>
      <c r="J759" s="16" t="str">
        <f t="shared" si="59"/>
        <v/>
      </c>
      <c r="K759" s="17" t="str">
        <f>IFERROR(IF(Standard,J759/CalsPerPound,J759/CalsPerPound/2.2),"")</f>
        <v/>
      </c>
      <c r="L759" s="18" t="str">
        <f>IFERROR(WeightToLoseGain-K759,"")</f>
        <v/>
      </c>
      <c r="M759" s="19" t="str">
        <f>IFERROR(IF(B758&lt;&gt;"",L759/(WeightToLoseGain),""),"")</f>
        <v/>
      </c>
    </row>
    <row r="760" spans="2:13" ht="30" customHeight="1">
      <c r="B760" s="12" t="str">
        <f t="shared" si="55"/>
        <v/>
      </c>
      <c r="C760" s="13" t="str">
        <f t="shared" si="58"/>
        <v/>
      </c>
      <c r="D760" s="13" t="str">
        <f t="shared" si="56"/>
        <v/>
      </c>
      <c r="E760" s="14" t="str">
        <f t="shared" si="57"/>
        <v/>
      </c>
      <c r="F760" s="15" t="str">
        <f>IFERROR(RunningBMR,"")</f>
        <v/>
      </c>
      <c r="G760" s="15" t="str">
        <f>IFERROR(IF(K759&gt;0,F759*ActivityFactor+IF(WeightGoal="Maintain",0,IF(WeightGoal="Decrease",-500,IF(WeightGoal="Increase",500))),""),"")</f>
        <v/>
      </c>
      <c r="H760" s="15" t="str">
        <f>IFERROR(F760*(ActivityFactor),"")</f>
        <v/>
      </c>
      <c r="I760" s="16" t="str">
        <f>IFERROR(IF(WeightGoal="Increase",G760-H760,H760-G760),"")</f>
        <v/>
      </c>
      <c r="J760" s="16" t="str">
        <f t="shared" si="59"/>
        <v/>
      </c>
      <c r="K760" s="17" t="str">
        <f>IFERROR(IF(Standard,J760/CalsPerPound,J760/CalsPerPound/2.2),"")</f>
        <v/>
      </c>
      <c r="L760" s="18" t="str">
        <f>IFERROR(WeightToLoseGain-K760,"")</f>
        <v/>
      </c>
      <c r="M760" s="19" t="str">
        <f>IFERROR(IF(B759&lt;&gt;"",L760/(WeightToLoseGain),""),"")</f>
        <v/>
      </c>
    </row>
    <row r="761" spans="2:13" ht="30" customHeight="1">
      <c r="B761" s="12" t="str">
        <f t="shared" si="55"/>
        <v/>
      </c>
      <c r="C761" s="13" t="str">
        <f t="shared" si="58"/>
        <v/>
      </c>
      <c r="D761" s="13" t="str">
        <f t="shared" si="56"/>
        <v/>
      </c>
      <c r="E761" s="14" t="str">
        <f t="shared" si="57"/>
        <v/>
      </c>
      <c r="F761" s="15" t="str">
        <f>IFERROR(RunningBMR,"")</f>
        <v/>
      </c>
      <c r="G761" s="15" t="str">
        <f>IFERROR(IF(K760&gt;0,F760*ActivityFactor+IF(WeightGoal="Maintain",0,IF(WeightGoal="Decrease",-500,IF(WeightGoal="Increase",500))),""),"")</f>
        <v/>
      </c>
      <c r="H761" s="15" t="str">
        <f>IFERROR(F761*(ActivityFactor),"")</f>
        <v/>
      </c>
      <c r="I761" s="16" t="str">
        <f>IFERROR(IF(WeightGoal="Increase",G761-H761,H761-G761),"")</f>
        <v/>
      </c>
      <c r="J761" s="16" t="str">
        <f t="shared" si="59"/>
        <v/>
      </c>
      <c r="K761" s="17" t="str">
        <f>IFERROR(IF(Standard,J761/CalsPerPound,J761/CalsPerPound/2.2),"")</f>
        <v/>
      </c>
      <c r="L761" s="18" t="str">
        <f>IFERROR(WeightToLoseGain-K761,"")</f>
        <v/>
      </c>
      <c r="M761" s="19" t="str">
        <f>IFERROR(IF(B760&lt;&gt;"",L761/(WeightToLoseGain),""),"")</f>
        <v/>
      </c>
    </row>
    <row r="762" spans="2:13" ht="30" customHeight="1">
      <c r="B762" s="12" t="str">
        <f t="shared" si="55"/>
        <v/>
      </c>
      <c r="C762" s="13" t="str">
        <f t="shared" si="58"/>
        <v/>
      </c>
      <c r="D762" s="13" t="str">
        <f t="shared" si="56"/>
        <v/>
      </c>
      <c r="E762" s="14" t="str">
        <f t="shared" si="57"/>
        <v/>
      </c>
      <c r="F762" s="15" t="str">
        <f>IFERROR(RunningBMR,"")</f>
        <v/>
      </c>
      <c r="G762" s="15" t="str">
        <f>IFERROR(IF(K761&gt;0,F761*ActivityFactor+IF(WeightGoal="Maintain",0,IF(WeightGoal="Decrease",-500,IF(WeightGoal="Increase",500))),""),"")</f>
        <v/>
      </c>
      <c r="H762" s="15" t="str">
        <f>IFERROR(F762*(ActivityFactor),"")</f>
        <v/>
      </c>
      <c r="I762" s="16" t="str">
        <f>IFERROR(IF(WeightGoal="Increase",G762-H762,H762-G762),"")</f>
        <v/>
      </c>
      <c r="J762" s="16" t="str">
        <f t="shared" si="59"/>
        <v/>
      </c>
      <c r="K762" s="17" t="str">
        <f>IFERROR(IF(Standard,J762/CalsPerPound,J762/CalsPerPound/2.2),"")</f>
        <v/>
      </c>
      <c r="L762" s="18" t="str">
        <f>IFERROR(WeightToLoseGain-K762,"")</f>
        <v/>
      </c>
      <c r="M762" s="19" t="str">
        <f>IFERROR(IF(B761&lt;&gt;"",L762/(WeightToLoseGain),""),"")</f>
        <v/>
      </c>
    </row>
    <row r="763" spans="2:13" ht="30" customHeight="1">
      <c r="B763" s="12" t="str">
        <f t="shared" si="55"/>
        <v/>
      </c>
      <c r="C763" s="13" t="str">
        <f t="shared" si="58"/>
        <v/>
      </c>
      <c r="D763" s="13" t="str">
        <f t="shared" si="56"/>
        <v/>
      </c>
      <c r="E763" s="14" t="str">
        <f t="shared" si="57"/>
        <v/>
      </c>
      <c r="F763" s="15" t="str">
        <f>IFERROR(RunningBMR,"")</f>
        <v/>
      </c>
      <c r="G763" s="15" t="str">
        <f>IFERROR(IF(K762&gt;0,F762*ActivityFactor+IF(WeightGoal="Maintain",0,IF(WeightGoal="Decrease",-500,IF(WeightGoal="Increase",500))),""),"")</f>
        <v/>
      </c>
      <c r="H763" s="15" t="str">
        <f>IFERROR(F763*(ActivityFactor),"")</f>
        <v/>
      </c>
      <c r="I763" s="16" t="str">
        <f>IFERROR(IF(WeightGoal="Increase",G763-H763,H763-G763),"")</f>
        <v/>
      </c>
      <c r="J763" s="16" t="str">
        <f t="shared" si="59"/>
        <v/>
      </c>
      <c r="K763" s="17" t="str">
        <f>IFERROR(IF(Standard,J763/CalsPerPound,J763/CalsPerPound/2.2),"")</f>
        <v/>
      </c>
      <c r="L763" s="18" t="str">
        <f>IFERROR(WeightToLoseGain-K763,"")</f>
        <v/>
      </c>
      <c r="M763" s="19" t="str">
        <f>IFERROR(IF(B762&lt;&gt;"",L763/(WeightToLoseGain),""),"")</f>
        <v/>
      </c>
    </row>
    <row r="764" spans="2:13" ht="30" customHeight="1">
      <c r="B764" s="12" t="str">
        <f t="shared" si="55"/>
        <v/>
      </c>
      <c r="C764" s="13" t="str">
        <f t="shared" si="58"/>
        <v/>
      </c>
      <c r="D764" s="13" t="str">
        <f t="shared" si="56"/>
        <v/>
      </c>
      <c r="E764" s="14" t="str">
        <f t="shared" si="57"/>
        <v/>
      </c>
      <c r="F764" s="15" t="str">
        <f>IFERROR(RunningBMR,"")</f>
        <v/>
      </c>
      <c r="G764" s="15" t="str">
        <f>IFERROR(IF(K763&gt;0,F763*ActivityFactor+IF(WeightGoal="Maintain",0,IF(WeightGoal="Decrease",-500,IF(WeightGoal="Increase",500))),""),"")</f>
        <v/>
      </c>
      <c r="H764" s="15" t="str">
        <f>IFERROR(F764*(ActivityFactor),"")</f>
        <v/>
      </c>
      <c r="I764" s="16" t="str">
        <f>IFERROR(IF(WeightGoal="Increase",G764-H764,H764-G764),"")</f>
        <v/>
      </c>
      <c r="J764" s="16" t="str">
        <f t="shared" si="59"/>
        <v/>
      </c>
      <c r="K764" s="17" t="str">
        <f>IFERROR(IF(Standard,J764/CalsPerPound,J764/CalsPerPound/2.2),"")</f>
        <v/>
      </c>
      <c r="L764" s="18" t="str">
        <f>IFERROR(WeightToLoseGain-K764,"")</f>
        <v/>
      </c>
      <c r="M764" s="19" t="str">
        <f>IFERROR(IF(B763&lt;&gt;"",L764/(WeightToLoseGain),""),"")</f>
        <v/>
      </c>
    </row>
    <row r="765" spans="2:13" ht="30" customHeight="1">
      <c r="B765" s="12" t="str">
        <f t="shared" si="55"/>
        <v/>
      </c>
      <c r="C765" s="13" t="str">
        <f t="shared" si="58"/>
        <v/>
      </c>
      <c r="D765" s="13" t="str">
        <f t="shared" si="56"/>
        <v/>
      </c>
      <c r="E765" s="14" t="str">
        <f t="shared" si="57"/>
        <v/>
      </c>
      <c r="F765" s="15" t="str">
        <f>IFERROR(RunningBMR,"")</f>
        <v/>
      </c>
      <c r="G765" s="15" t="str">
        <f>IFERROR(IF(K764&gt;0,F764*ActivityFactor+IF(WeightGoal="Maintain",0,IF(WeightGoal="Decrease",-500,IF(WeightGoal="Increase",500))),""),"")</f>
        <v/>
      </c>
      <c r="H765" s="15" t="str">
        <f>IFERROR(F765*(ActivityFactor),"")</f>
        <v/>
      </c>
      <c r="I765" s="16" t="str">
        <f>IFERROR(IF(WeightGoal="Increase",G765-H765,H765-G765),"")</f>
        <v/>
      </c>
      <c r="J765" s="16" t="str">
        <f t="shared" si="59"/>
        <v/>
      </c>
      <c r="K765" s="17" t="str">
        <f>IFERROR(IF(Standard,J765/CalsPerPound,J765/CalsPerPound/2.2),"")</f>
        <v/>
      </c>
      <c r="L765" s="18" t="str">
        <f>IFERROR(WeightToLoseGain-K765,"")</f>
        <v/>
      </c>
      <c r="M765" s="19" t="str">
        <f>IFERROR(IF(B764&lt;&gt;"",L765/(WeightToLoseGain),""),"")</f>
        <v/>
      </c>
    </row>
    <row r="766" spans="2:13" ht="30" customHeight="1">
      <c r="B766" s="12" t="str">
        <f t="shared" si="55"/>
        <v/>
      </c>
      <c r="C766" s="13" t="str">
        <f t="shared" si="58"/>
        <v/>
      </c>
      <c r="D766" s="13" t="str">
        <f t="shared" si="56"/>
        <v/>
      </c>
      <c r="E766" s="14" t="str">
        <f t="shared" si="57"/>
        <v/>
      </c>
      <c r="F766" s="15" t="str">
        <f>IFERROR(RunningBMR,"")</f>
        <v/>
      </c>
      <c r="G766" s="15" t="str">
        <f>IFERROR(IF(K765&gt;0,F765*ActivityFactor+IF(WeightGoal="Maintain",0,IF(WeightGoal="Decrease",-500,IF(WeightGoal="Increase",500))),""),"")</f>
        <v/>
      </c>
      <c r="H766" s="15" t="str">
        <f>IFERROR(F766*(ActivityFactor),"")</f>
        <v/>
      </c>
      <c r="I766" s="16" t="str">
        <f>IFERROR(IF(WeightGoal="Increase",G766-H766,H766-G766),"")</f>
        <v/>
      </c>
      <c r="J766" s="16" t="str">
        <f t="shared" si="59"/>
        <v/>
      </c>
      <c r="K766" s="17" t="str">
        <f>IFERROR(IF(Standard,J766/CalsPerPound,J766/CalsPerPound/2.2),"")</f>
        <v/>
      </c>
      <c r="L766" s="18" t="str">
        <f>IFERROR(WeightToLoseGain-K766,"")</f>
        <v/>
      </c>
      <c r="M766" s="19" t="str">
        <f>IFERROR(IF(B765&lt;&gt;"",L766/(WeightToLoseGain),""),"")</f>
        <v/>
      </c>
    </row>
    <row r="767" spans="2:13" ht="30" customHeight="1">
      <c r="B767" s="12" t="str">
        <f t="shared" si="55"/>
        <v/>
      </c>
      <c r="C767" s="13" t="str">
        <f t="shared" si="58"/>
        <v/>
      </c>
      <c r="D767" s="13" t="str">
        <f t="shared" si="56"/>
        <v/>
      </c>
      <c r="E767" s="14" t="str">
        <f t="shared" si="57"/>
        <v/>
      </c>
      <c r="F767" s="15" t="str">
        <f>IFERROR(RunningBMR,"")</f>
        <v/>
      </c>
      <c r="G767" s="15" t="str">
        <f>IFERROR(IF(K766&gt;0,F766*ActivityFactor+IF(WeightGoal="Maintain",0,IF(WeightGoal="Decrease",-500,IF(WeightGoal="Increase",500))),""),"")</f>
        <v/>
      </c>
      <c r="H767" s="15" t="str">
        <f>IFERROR(F767*(ActivityFactor),"")</f>
        <v/>
      </c>
      <c r="I767" s="16" t="str">
        <f>IFERROR(IF(WeightGoal="Increase",G767-H767,H767-G767),"")</f>
        <v/>
      </c>
      <c r="J767" s="16" t="str">
        <f t="shared" si="59"/>
        <v/>
      </c>
      <c r="K767" s="17" t="str">
        <f>IFERROR(IF(Standard,J767/CalsPerPound,J767/CalsPerPound/2.2),"")</f>
        <v/>
      </c>
      <c r="L767" s="18" t="str">
        <f>IFERROR(WeightToLoseGain-K767,"")</f>
        <v/>
      </c>
      <c r="M767" s="19" t="str">
        <f>IFERROR(IF(B766&lt;&gt;"",L767/(WeightToLoseGain),""),"")</f>
        <v/>
      </c>
    </row>
    <row r="768" spans="2:13" ht="30" customHeight="1">
      <c r="B768" s="12" t="str">
        <f t="shared" si="55"/>
        <v/>
      </c>
      <c r="C768" s="13" t="str">
        <f t="shared" si="58"/>
        <v/>
      </c>
      <c r="D768" s="13" t="str">
        <f t="shared" si="56"/>
        <v/>
      </c>
      <c r="E768" s="14" t="str">
        <f t="shared" si="57"/>
        <v/>
      </c>
      <c r="F768" s="15" t="str">
        <f>IFERROR(RunningBMR,"")</f>
        <v/>
      </c>
      <c r="G768" s="15" t="str">
        <f>IFERROR(IF(K767&gt;0,F767*ActivityFactor+IF(WeightGoal="Maintain",0,IF(WeightGoal="Decrease",-500,IF(WeightGoal="Increase",500))),""),"")</f>
        <v/>
      </c>
      <c r="H768" s="15" t="str">
        <f>IFERROR(F768*(ActivityFactor),"")</f>
        <v/>
      </c>
      <c r="I768" s="16" t="str">
        <f>IFERROR(IF(WeightGoal="Increase",G768-H768,H768-G768),"")</f>
        <v/>
      </c>
      <c r="J768" s="16" t="str">
        <f t="shared" si="59"/>
        <v/>
      </c>
      <c r="K768" s="17" t="str">
        <f>IFERROR(IF(Standard,J768/CalsPerPound,J768/CalsPerPound/2.2),"")</f>
        <v/>
      </c>
      <c r="L768" s="18" t="str">
        <f>IFERROR(WeightToLoseGain-K768,"")</f>
        <v/>
      </c>
      <c r="M768" s="19" t="str">
        <f>IFERROR(IF(B767&lt;&gt;"",L768/(WeightToLoseGain),""),"")</f>
        <v/>
      </c>
    </row>
    <row r="769" spans="2:13" ht="30" customHeight="1">
      <c r="B769" s="12" t="str">
        <f t="shared" si="55"/>
        <v/>
      </c>
      <c r="C769" s="13" t="str">
        <f t="shared" si="58"/>
        <v/>
      </c>
      <c r="D769" s="13" t="str">
        <f t="shared" si="56"/>
        <v/>
      </c>
      <c r="E769" s="14" t="str">
        <f t="shared" si="57"/>
        <v/>
      </c>
      <c r="F769" s="15" t="str">
        <f>IFERROR(RunningBMR,"")</f>
        <v/>
      </c>
      <c r="G769" s="15" t="str">
        <f>IFERROR(IF(K768&gt;0,F768*ActivityFactor+IF(WeightGoal="Maintain",0,IF(WeightGoal="Decrease",-500,IF(WeightGoal="Increase",500))),""),"")</f>
        <v/>
      </c>
      <c r="H769" s="15" t="str">
        <f>IFERROR(F769*(ActivityFactor),"")</f>
        <v/>
      </c>
      <c r="I769" s="16" t="str">
        <f>IFERROR(IF(WeightGoal="Increase",G769-H769,H769-G769),"")</f>
        <v/>
      </c>
      <c r="J769" s="16" t="str">
        <f t="shared" si="59"/>
        <v/>
      </c>
      <c r="K769" s="17" t="str">
        <f>IFERROR(IF(Standard,J769/CalsPerPound,J769/CalsPerPound/2.2),"")</f>
        <v/>
      </c>
      <c r="L769" s="18" t="str">
        <f>IFERROR(WeightToLoseGain-K769,"")</f>
        <v/>
      </c>
      <c r="M769" s="19" t="str">
        <f>IFERROR(IF(B768&lt;&gt;"",L769/(WeightToLoseGain),""),"")</f>
        <v/>
      </c>
    </row>
    <row r="770" spans="2:13" ht="30" customHeight="1">
      <c r="B770" s="12" t="str">
        <f t="shared" si="55"/>
        <v/>
      </c>
      <c r="C770" s="13" t="str">
        <f t="shared" si="58"/>
        <v/>
      </c>
      <c r="D770" s="13" t="str">
        <f t="shared" si="56"/>
        <v/>
      </c>
      <c r="E770" s="14" t="str">
        <f t="shared" si="57"/>
        <v/>
      </c>
      <c r="F770" s="15" t="str">
        <f>IFERROR(RunningBMR,"")</f>
        <v/>
      </c>
      <c r="G770" s="15" t="str">
        <f>IFERROR(IF(K769&gt;0,F769*ActivityFactor+IF(WeightGoal="Maintain",0,IF(WeightGoal="Decrease",-500,IF(WeightGoal="Increase",500))),""),"")</f>
        <v/>
      </c>
      <c r="H770" s="15" t="str">
        <f>IFERROR(F770*(ActivityFactor),"")</f>
        <v/>
      </c>
      <c r="I770" s="16" t="str">
        <f>IFERROR(IF(WeightGoal="Increase",G770-H770,H770-G770),"")</f>
        <v/>
      </c>
      <c r="J770" s="16" t="str">
        <f t="shared" si="59"/>
        <v/>
      </c>
      <c r="K770" s="17" t="str">
        <f>IFERROR(IF(Standard,J770/CalsPerPound,J770/CalsPerPound/2.2),"")</f>
        <v/>
      </c>
      <c r="L770" s="18" t="str">
        <f>IFERROR(WeightToLoseGain-K770,"")</f>
        <v/>
      </c>
      <c r="M770" s="19" t="str">
        <f>IFERROR(IF(B769&lt;&gt;"",L770/(WeightToLoseGain),""),"")</f>
        <v/>
      </c>
    </row>
    <row r="771" spans="2:13" ht="30" customHeight="1">
      <c r="B771" s="12" t="str">
        <f t="shared" si="55"/>
        <v/>
      </c>
      <c r="C771" s="13" t="str">
        <f t="shared" si="58"/>
        <v/>
      </c>
      <c r="D771" s="13" t="str">
        <f t="shared" si="56"/>
        <v/>
      </c>
      <c r="E771" s="14" t="str">
        <f t="shared" si="57"/>
        <v/>
      </c>
      <c r="F771" s="15" t="str">
        <f>IFERROR(RunningBMR,"")</f>
        <v/>
      </c>
      <c r="G771" s="15" t="str">
        <f>IFERROR(IF(K770&gt;0,F770*ActivityFactor+IF(WeightGoal="Maintain",0,IF(WeightGoal="Decrease",-500,IF(WeightGoal="Increase",500))),""),"")</f>
        <v/>
      </c>
      <c r="H771" s="15" t="str">
        <f>IFERROR(F771*(ActivityFactor),"")</f>
        <v/>
      </c>
      <c r="I771" s="16" t="str">
        <f>IFERROR(IF(WeightGoal="Increase",G771-H771,H771-G771),"")</f>
        <v/>
      </c>
      <c r="J771" s="16" t="str">
        <f t="shared" si="59"/>
        <v/>
      </c>
      <c r="K771" s="17" t="str">
        <f>IFERROR(IF(Standard,J771/CalsPerPound,J771/CalsPerPound/2.2),"")</f>
        <v/>
      </c>
      <c r="L771" s="18" t="str">
        <f>IFERROR(WeightToLoseGain-K771,"")</f>
        <v/>
      </c>
      <c r="M771" s="19" t="str">
        <f>IFERROR(IF(B770&lt;&gt;"",L771/(WeightToLoseGain),""),"")</f>
        <v/>
      </c>
    </row>
    <row r="772" spans="2:13" ht="30" customHeight="1">
      <c r="B772" s="12" t="str">
        <f t="shared" si="55"/>
        <v/>
      </c>
      <c r="C772" s="13" t="str">
        <f t="shared" si="58"/>
        <v/>
      </c>
      <c r="D772" s="13" t="str">
        <f t="shared" si="56"/>
        <v/>
      </c>
      <c r="E772" s="14" t="str">
        <f t="shared" si="57"/>
        <v/>
      </c>
      <c r="F772" s="15" t="str">
        <f>IFERROR(RunningBMR,"")</f>
        <v/>
      </c>
      <c r="G772" s="15" t="str">
        <f>IFERROR(IF(K771&gt;0,F771*ActivityFactor+IF(WeightGoal="Maintain",0,IF(WeightGoal="Decrease",-500,IF(WeightGoal="Increase",500))),""),"")</f>
        <v/>
      </c>
      <c r="H772" s="15" t="str">
        <f>IFERROR(F772*(ActivityFactor),"")</f>
        <v/>
      </c>
      <c r="I772" s="16" t="str">
        <f>IFERROR(IF(WeightGoal="Increase",G772-H772,H772-G772),"")</f>
        <v/>
      </c>
      <c r="J772" s="16" t="str">
        <f t="shared" si="59"/>
        <v/>
      </c>
      <c r="K772" s="17" t="str">
        <f>IFERROR(IF(Standard,J772/CalsPerPound,J772/CalsPerPound/2.2),"")</f>
        <v/>
      </c>
      <c r="L772" s="18" t="str">
        <f>IFERROR(WeightToLoseGain-K772,"")</f>
        <v/>
      </c>
      <c r="M772" s="19" t="str">
        <f>IFERROR(IF(B771&lt;&gt;"",L772/(WeightToLoseGain),""),"")</f>
        <v/>
      </c>
    </row>
    <row r="773" spans="2:13" ht="30" customHeight="1">
      <c r="B773" s="12" t="str">
        <f t="shared" si="55"/>
        <v/>
      </c>
      <c r="C773" s="13" t="str">
        <f t="shared" si="58"/>
        <v/>
      </c>
      <c r="D773" s="13" t="str">
        <f t="shared" si="56"/>
        <v/>
      </c>
      <c r="E773" s="14" t="str">
        <f t="shared" si="57"/>
        <v/>
      </c>
      <c r="F773" s="15" t="str">
        <f>IFERROR(RunningBMR,"")</f>
        <v/>
      </c>
      <c r="G773" s="15" t="str">
        <f>IFERROR(IF(K772&gt;0,F772*ActivityFactor+IF(WeightGoal="Maintain",0,IF(WeightGoal="Decrease",-500,IF(WeightGoal="Increase",500))),""),"")</f>
        <v/>
      </c>
      <c r="H773" s="15" t="str">
        <f>IFERROR(F773*(ActivityFactor),"")</f>
        <v/>
      </c>
      <c r="I773" s="16" t="str">
        <f>IFERROR(IF(WeightGoal="Increase",G773-H773,H773-G773),"")</f>
        <v/>
      </c>
      <c r="J773" s="16" t="str">
        <f t="shared" si="59"/>
        <v/>
      </c>
      <c r="K773" s="17" t="str">
        <f>IFERROR(IF(Standard,J773/CalsPerPound,J773/CalsPerPound/2.2),"")</f>
        <v/>
      </c>
      <c r="L773" s="18" t="str">
        <f>IFERROR(WeightToLoseGain-K773,"")</f>
        <v/>
      </c>
      <c r="M773" s="19" t="str">
        <f>IFERROR(IF(B772&lt;&gt;"",L773/(WeightToLoseGain),""),"")</f>
        <v/>
      </c>
    </row>
    <row r="774" spans="2:13" ht="30" customHeight="1">
      <c r="B774" s="12" t="str">
        <f t="shared" si="55"/>
        <v/>
      </c>
      <c r="C774" s="13" t="str">
        <f t="shared" si="58"/>
        <v/>
      </c>
      <c r="D774" s="13" t="str">
        <f t="shared" si="56"/>
        <v/>
      </c>
      <c r="E774" s="14" t="str">
        <f t="shared" si="57"/>
        <v/>
      </c>
      <c r="F774" s="15" t="str">
        <f>IFERROR(RunningBMR,"")</f>
        <v/>
      </c>
      <c r="G774" s="15" t="str">
        <f>IFERROR(IF(K773&gt;0,F773*ActivityFactor+IF(WeightGoal="Maintain",0,IF(WeightGoal="Decrease",-500,IF(WeightGoal="Increase",500))),""),"")</f>
        <v/>
      </c>
      <c r="H774" s="15" t="str">
        <f>IFERROR(F774*(ActivityFactor),"")</f>
        <v/>
      </c>
      <c r="I774" s="16" t="str">
        <f>IFERROR(IF(WeightGoal="Increase",G774-H774,H774-G774),"")</f>
        <v/>
      </c>
      <c r="J774" s="16" t="str">
        <f t="shared" si="59"/>
        <v/>
      </c>
      <c r="K774" s="17" t="str">
        <f>IFERROR(IF(Standard,J774/CalsPerPound,J774/CalsPerPound/2.2),"")</f>
        <v/>
      </c>
      <c r="L774" s="18" t="str">
        <f>IFERROR(WeightToLoseGain-K774,"")</f>
        <v/>
      </c>
      <c r="M774" s="19" t="str">
        <f>IFERROR(IF(B773&lt;&gt;"",L774/(WeightToLoseGain),""),"")</f>
        <v/>
      </c>
    </row>
    <row r="775" spans="2:13" ht="30" customHeight="1">
      <c r="B775" s="12" t="str">
        <f t="shared" si="55"/>
        <v/>
      </c>
      <c r="C775" s="13" t="str">
        <f t="shared" si="58"/>
        <v/>
      </c>
      <c r="D775" s="13" t="str">
        <f t="shared" si="56"/>
        <v/>
      </c>
      <c r="E775" s="14" t="str">
        <f t="shared" si="57"/>
        <v/>
      </c>
      <c r="F775" s="15" t="str">
        <f>IFERROR(RunningBMR,"")</f>
        <v/>
      </c>
      <c r="G775" s="15" t="str">
        <f>IFERROR(IF(K774&gt;0,F774*ActivityFactor+IF(WeightGoal="Maintain",0,IF(WeightGoal="Decrease",-500,IF(WeightGoal="Increase",500))),""),"")</f>
        <v/>
      </c>
      <c r="H775" s="15" t="str">
        <f>IFERROR(F775*(ActivityFactor),"")</f>
        <v/>
      </c>
      <c r="I775" s="16" t="str">
        <f>IFERROR(IF(WeightGoal="Increase",G775-H775,H775-G775),"")</f>
        <v/>
      </c>
      <c r="J775" s="16" t="str">
        <f t="shared" si="59"/>
        <v/>
      </c>
      <c r="K775" s="17" t="str">
        <f>IFERROR(IF(Standard,J775/CalsPerPound,J775/CalsPerPound/2.2),"")</f>
        <v/>
      </c>
      <c r="L775" s="18" t="str">
        <f>IFERROR(WeightToLoseGain-K775,"")</f>
        <v/>
      </c>
      <c r="M775" s="19" t="str">
        <f>IFERROR(IF(B774&lt;&gt;"",L775/(WeightToLoseGain),""),"")</f>
        <v/>
      </c>
    </row>
    <row r="776" spans="2:13" ht="30" customHeight="1">
      <c r="B776" s="12" t="str">
        <f t="shared" si="55"/>
        <v/>
      </c>
      <c r="C776" s="13" t="str">
        <f t="shared" si="58"/>
        <v/>
      </c>
      <c r="D776" s="13" t="str">
        <f t="shared" si="56"/>
        <v/>
      </c>
      <c r="E776" s="14" t="str">
        <f t="shared" si="57"/>
        <v/>
      </c>
      <c r="F776" s="15" t="str">
        <f>IFERROR(RunningBMR,"")</f>
        <v/>
      </c>
      <c r="G776" s="15" t="str">
        <f>IFERROR(IF(K775&gt;0,F775*ActivityFactor+IF(WeightGoal="Maintain",0,IF(WeightGoal="Decrease",-500,IF(WeightGoal="Increase",500))),""),"")</f>
        <v/>
      </c>
      <c r="H776" s="15" t="str">
        <f>IFERROR(F776*(ActivityFactor),"")</f>
        <v/>
      </c>
      <c r="I776" s="16" t="str">
        <f>IFERROR(IF(WeightGoal="Increase",G776-H776,H776-G776),"")</f>
        <v/>
      </c>
      <c r="J776" s="16" t="str">
        <f t="shared" si="59"/>
        <v/>
      </c>
      <c r="K776" s="17" t="str">
        <f>IFERROR(IF(Standard,J776/CalsPerPound,J776/CalsPerPound/2.2),"")</f>
        <v/>
      </c>
      <c r="L776" s="18" t="str">
        <f>IFERROR(WeightToLoseGain-K776,"")</f>
        <v/>
      </c>
      <c r="M776" s="19" t="str">
        <f>IFERROR(IF(B775&lt;&gt;"",L776/(WeightToLoseGain),""),"")</f>
        <v/>
      </c>
    </row>
    <row r="777" spans="2:13" ht="30" customHeight="1">
      <c r="B777" s="12" t="str">
        <f t="shared" si="55"/>
        <v/>
      </c>
      <c r="C777" s="13" t="str">
        <f t="shared" si="58"/>
        <v/>
      </c>
      <c r="D777" s="13" t="str">
        <f t="shared" si="56"/>
        <v/>
      </c>
      <c r="E777" s="14" t="str">
        <f t="shared" si="57"/>
        <v/>
      </c>
      <c r="F777" s="15" t="str">
        <f>IFERROR(RunningBMR,"")</f>
        <v/>
      </c>
      <c r="G777" s="15" t="str">
        <f>IFERROR(IF(K776&gt;0,F776*ActivityFactor+IF(WeightGoal="Maintain",0,IF(WeightGoal="Decrease",-500,IF(WeightGoal="Increase",500))),""),"")</f>
        <v/>
      </c>
      <c r="H777" s="15" t="str">
        <f>IFERROR(F777*(ActivityFactor),"")</f>
        <v/>
      </c>
      <c r="I777" s="16" t="str">
        <f>IFERROR(IF(WeightGoal="Increase",G777-H777,H777-G777),"")</f>
        <v/>
      </c>
      <c r="J777" s="16" t="str">
        <f t="shared" si="59"/>
        <v/>
      </c>
      <c r="K777" s="17" t="str">
        <f>IFERROR(IF(Standard,J777/CalsPerPound,J777/CalsPerPound/2.2),"")</f>
        <v/>
      </c>
      <c r="L777" s="18" t="str">
        <f>IFERROR(WeightToLoseGain-K777,"")</f>
        <v/>
      </c>
      <c r="M777" s="19" t="str">
        <f>IFERROR(IF(B776&lt;&gt;"",L777/(WeightToLoseGain),""),"")</f>
        <v/>
      </c>
    </row>
    <row r="778" spans="2:13" ht="30" customHeight="1">
      <c r="B778" s="12" t="str">
        <f t="shared" si="55"/>
        <v/>
      </c>
      <c r="C778" s="13" t="str">
        <f t="shared" si="58"/>
        <v/>
      </c>
      <c r="D778" s="13" t="str">
        <f t="shared" si="56"/>
        <v/>
      </c>
      <c r="E778" s="14" t="str">
        <f t="shared" si="57"/>
        <v/>
      </c>
      <c r="F778" s="15" t="str">
        <f>IFERROR(RunningBMR,"")</f>
        <v/>
      </c>
      <c r="G778" s="15" t="str">
        <f>IFERROR(IF(K777&gt;0,F777*ActivityFactor+IF(WeightGoal="Maintain",0,IF(WeightGoal="Decrease",-500,IF(WeightGoal="Increase",500))),""),"")</f>
        <v/>
      </c>
      <c r="H778" s="15" t="str">
        <f>IFERROR(F778*(ActivityFactor),"")</f>
        <v/>
      </c>
      <c r="I778" s="16" t="str">
        <f>IFERROR(IF(WeightGoal="Increase",G778-H778,H778-G778),"")</f>
        <v/>
      </c>
      <c r="J778" s="16" t="str">
        <f t="shared" si="59"/>
        <v/>
      </c>
      <c r="K778" s="17" t="str">
        <f>IFERROR(IF(Standard,J778/CalsPerPound,J778/CalsPerPound/2.2),"")</f>
        <v/>
      </c>
      <c r="L778" s="18" t="str">
        <f>IFERROR(WeightToLoseGain-K778,"")</f>
        <v/>
      </c>
      <c r="M778" s="19" t="str">
        <f>IFERROR(IF(B777&lt;&gt;"",L778/(WeightToLoseGain),""),"")</f>
        <v/>
      </c>
    </row>
    <row r="779" spans="2:13" ht="30" customHeight="1">
      <c r="B779" s="12" t="str">
        <f t="shared" si="55"/>
        <v/>
      </c>
      <c r="C779" s="13" t="str">
        <f t="shared" si="58"/>
        <v/>
      </c>
      <c r="D779" s="13" t="str">
        <f t="shared" si="56"/>
        <v/>
      </c>
      <c r="E779" s="14" t="str">
        <f t="shared" si="57"/>
        <v/>
      </c>
      <c r="F779" s="15" t="str">
        <f>IFERROR(RunningBMR,"")</f>
        <v/>
      </c>
      <c r="G779" s="15" t="str">
        <f>IFERROR(IF(K778&gt;0,F778*ActivityFactor+IF(WeightGoal="Maintain",0,IF(WeightGoal="Decrease",-500,IF(WeightGoal="Increase",500))),""),"")</f>
        <v/>
      </c>
      <c r="H779" s="15" t="str">
        <f>IFERROR(F779*(ActivityFactor),"")</f>
        <v/>
      </c>
      <c r="I779" s="16" t="str">
        <f>IFERROR(IF(WeightGoal="Increase",G779-H779,H779-G779),"")</f>
        <v/>
      </c>
      <c r="J779" s="16" t="str">
        <f t="shared" si="59"/>
        <v/>
      </c>
      <c r="K779" s="17" t="str">
        <f>IFERROR(IF(Standard,J779/CalsPerPound,J779/CalsPerPound/2.2),"")</f>
        <v/>
      </c>
      <c r="L779" s="18" t="str">
        <f>IFERROR(WeightToLoseGain-K779,"")</f>
        <v/>
      </c>
      <c r="M779" s="19" t="str">
        <f>IFERROR(IF(B778&lt;&gt;"",L779/(WeightToLoseGain),""),"")</f>
        <v/>
      </c>
    </row>
    <row r="780" spans="2:13" ht="30" customHeight="1">
      <c r="B780" s="12" t="str">
        <f t="shared" si="55"/>
        <v/>
      </c>
      <c r="C780" s="13" t="str">
        <f t="shared" si="58"/>
        <v/>
      </c>
      <c r="D780" s="13" t="str">
        <f t="shared" si="56"/>
        <v/>
      </c>
      <c r="E780" s="14" t="str">
        <f t="shared" si="57"/>
        <v/>
      </c>
      <c r="F780" s="15" t="str">
        <f>IFERROR(RunningBMR,"")</f>
        <v/>
      </c>
      <c r="G780" s="15" t="str">
        <f>IFERROR(IF(K779&gt;0,F779*ActivityFactor+IF(WeightGoal="Maintain",0,IF(WeightGoal="Decrease",-500,IF(WeightGoal="Increase",500))),""),"")</f>
        <v/>
      </c>
      <c r="H780" s="15" t="str">
        <f>IFERROR(F780*(ActivityFactor),"")</f>
        <v/>
      </c>
      <c r="I780" s="16" t="str">
        <f>IFERROR(IF(WeightGoal="Increase",G780-H780,H780-G780),"")</f>
        <v/>
      </c>
      <c r="J780" s="16" t="str">
        <f t="shared" si="59"/>
        <v/>
      </c>
      <c r="K780" s="17" t="str">
        <f>IFERROR(IF(Standard,J780/CalsPerPound,J780/CalsPerPound/2.2),"")</f>
        <v/>
      </c>
      <c r="L780" s="18" t="str">
        <f>IFERROR(WeightToLoseGain-K780,"")</f>
        <v/>
      </c>
      <c r="M780" s="19" t="str">
        <f>IFERROR(IF(B779&lt;&gt;"",L780/(WeightToLoseGain),""),"")</f>
        <v/>
      </c>
    </row>
    <row r="781" spans="2:13" ht="30" customHeight="1">
      <c r="B781" s="12" t="str">
        <f t="shared" si="55"/>
        <v/>
      </c>
      <c r="C781" s="13" t="str">
        <f t="shared" si="58"/>
        <v/>
      </c>
      <c r="D781" s="13" t="str">
        <f t="shared" si="56"/>
        <v/>
      </c>
      <c r="E781" s="14" t="str">
        <f t="shared" si="57"/>
        <v/>
      </c>
      <c r="F781" s="15" t="str">
        <f>IFERROR(RunningBMR,"")</f>
        <v/>
      </c>
      <c r="G781" s="15" t="str">
        <f>IFERROR(IF(K780&gt;0,F780*ActivityFactor+IF(WeightGoal="Maintain",0,IF(WeightGoal="Decrease",-500,IF(WeightGoal="Increase",500))),""),"")</f>
        <v/>
      </c>
      <c r="H781" s="15" t="str">
        <f>IFERROR(F781*(ActivityFactor),"")</f>
        <v/>
      </c>
      <c r="I781" s="16" t="str">
        <f>IFERROR(IF(WeightGoal="Increase",G781-H781,H781-G781),"")</f>
        <v/>
      </c>
      <c r="J781" s="16" t="str">
        <f t="shared" si="59"/>
        <v/>
      </c>
      <c r="K781" s="17" t="str">
        <f>IFERROR(IF(Standard,J781/CalsPerPound,J781/CalsPerPound/2.2),"")</f>
        <v/>
      </c>
      <c r="L781" s="18" t="str">
        <f>IFERROR(WeightToLoseGain-K781,"")</f>
        <v/>
      </c>
      <c r="M781" s="19" t="str">
        <f>IFERROR(IF(B780&lt;&gt;"",L781/(WeightToLoseGain),""),"")</f>
        <v/>
      </c>
    </row>
    <row r="782" spans="2:13" ht="30" customHeight="1">
      <c r="B782" s="12" t="str">
        <f t="shared" si="55"/>
        <v/>
      </c>
      <c r="C782" s="13" t="str">
        <f t="shared" si="58"/>
        <v/>
      </c>
      <c r="D782" s="13" t="str">
        <f t="shared" si="56"/>
        <v/>
      </c>
      <c r="E782" s="14" t="str">
        <f t="shared" si="57"/>
        <v/>
      </c>
      <c r="F782" s="15" t="str">
        <f>IFERROR(RunningBMR,"")</f>
        <v/>
      </c>
      <c r="G782" s="15" t="str">
        <f>IFERROR(IF(K781&gt;0,F781*ActivityFactor+IF(WeightGoal="Maintain",0,IF(WeightGoal="Decrease",-500,IF(WeightGoal="Increase",500))),""),"")</f>
        <v/>
      </c>
      <c r="H782" s="15" t="str">
        <f>IFERROR(F782*(ActivityFactor),"")</f>
        <v/>
      </c>
      <c r="I782" s="16" t="str">
        <f>IFERROR(IF(WeightGoal="Increase",G782-H782,H782-G782),"")</f>
        <v/>
      </c>
      <c r="J782" s="16" t="str">
        <f t="shared" si="59"/>
        <v/>
      </c>
      <c r="K782" s="17" t="str">
        <f>IFERROR(IF(Standard,J782/CalsPerPound,J782/CalsPerPound/2.2),"")</f>
        <v/>
      </c>
      <c r="L782" s="18" t="str">
        <f>IFERROR(WeightToLoseGain-K782,"")</f>
        <v/>
      </c>
      <c r="M782" s="19" t="str">
        <f>IFERROR(IF(B781&lt;&gt;"",L782/(WeightToLoseGain),""),"")</f>
        <v/>
      </c>
    </row>
    <row r="783" spans="2:13" ht="30" customHeight="1">
      <c r="B783" s="12" t="str">
        <f t="shared" si="55"/>
        <v/>
      </c>
      <c r="C783" s="13" t="str">
        <f t="shared" si="58"/>
        <v/>
      </c>
      <c r="D783" s="13" t="str">
        <f t="shared" si="56"/>
        <v/>
      </c>
      <c r="E783" s="14" t="str">
        <f t="shared" si="57"/>
        <v/>
      </c>
      <c r="F783" s="15" t="str">
        <f>IFERROR(RunningBMR,"")</f>
        <v/>
      </c>
      <c r="G783" s="15" t="str">
        <f>IFERROR(IF(K782&gt;0,F782*ActivityFactor+IF(WeightGoal="Maintain",0,IF(WeightGoal="Decrease",-500,IF(WeightGoal="Increase",500))),""),"")</f>
        <v/>
      </c>
      <c r="H783" s="15" t="str">
        <f>IFERROR(F783*(ActivityFactor),"")</f>
        <v/>
      </c>
      <c r="I783" s="16" t="str">
        <f>IFERROR(IF(WeightGoal="Increase",G783-H783,H783-G783),"")</f>
        <v/>
      </c>
      <c r="J783" s="16" t="str">
        <f t="shared" si="59"/>
        <v/>
      </c>
      <c r="K783" s="17" t="str">
        <f>IFERROR(IF(Standard,J783/CalsPerPound,J783/CalsPerPound/2.2),"")</f>
        <v/>
      </c>
      <c r="L783" s="18" t="str">
        <f>IFERROR(WeightToLoseGain-K783,"")</f>
        <v/>
      </c>
      <c r="M783" s="19" t="str">
        <f>IFERROR(IF(B782&lt;&gt;"",L783/(WeightToLoseGain),""),"")</f>
        <v/>
      </c>
    </row>
    <row r="784" spans="2:13" ht="30" customHeight="1">
      <c r="B784" s="12" t="str">
        <f t="shared" si="55"/>
        <v/>
      </c>
      <c r="C784" s="13" t="str">
        <f t="shared" si="58"/>
        <v/>
      </c>
      <c r="D784" s="13" t="str">
        <f t="shared" si="56"/>
        <v/>
      </c>
      <c r="E784" s="14" t="str">
        <f t="shared" si="57"/>
        <v/>
      </c>
      <c r="F784" s="15" t="str">
        <f>IFERROR(RunningBMR,"")</f>
        <v/>
      </c>
      <c r="G784" s="15" t="str">
        <f>IFERROR(IF(K783&gt;0,F783*ActivityFactor+IF(WeightGoal="Maintain",0,IF(WeightGoal="Decrease",-500,IF(WeightGoal="Increase",500))),""),"")</f>
        <v/>
      </c>
      <c r="H784" s="15" t="str">
        <f>IFERROR(F784*(ActivityFactor),"")</f>
        <v/>
      </c>
      <c r="I784" s="16" t="str">
        <f>IFERROR(IF(WeightGoal="Increase",G784-H784,H784-G784),"")</f>
        <v/>
      </c>
      <c r="J784" s="16" t="str">
        <f t="shared" si="59"/>
        <v/>
      </c>
      <c r="K784" s="17" t="str">
        <f>IFERROR(IF(Standard,J784/CalsPerPound,J784/CalsPerPound/2.2),"")</f>
        <v/>
      </c>
      <c r="L784" s="18" t="str">
        <f>IFERROR(WeightToLoseGain-K784,"")</f>
        <v/>
      </c>
      <c r="M784" s="19" t="str">
        <f>IFERROR(IF(B783&lt;&gt;"",L784/(WeightToLoseGain),""),"")</f>
        <v/>
      </c>
    </row>
    <row r="785" spans="2:13" ht="30" customHeight="1">
      <c r="B785" s="12" t="str">
        <f t="shared" si="55"/>
        <v/>
      </c>
      <c r="C785" s="13" t="str">
        <f t="shared" si="58"/>
        <v/>
      </c>
      <c r="D785" s="13" t="str">
        <f t="shared" si="56"/>
        <v/>
      </c>
      <c r="E785" s="14" t="str">
        <f t="shared" si="57"/>
        <v/>
      </c>
      <c r="F785" s="15" t="str">
        <f>IFERROR(RunningBMR,"")</f>
        <v/>
      </c>
      <c r="G785" s="15" t="str">
        <f>IFERROR(IF(K784&gt;0,F784*ActivityFactor+IF(WeightGoal="Maintain",0,IF(WeightGoal="Decrease",-500,IF(WeightGoal="Increase",500))),""),"")</f>
        <v/>
      </c>
      <c r="H785" s="15" t="str">
        <f>IFERROR(F785*(ActivityFactor),"")</f>
        <v/>
      </c>
      <c r="I785" s="16" t="str">
        <f>IFERROR(IF(WeightGoal="Increase",G785-H785,H785-G785),"")</f>
        <v/>
      </c>
      <c r="J785" s="16" t="str">
        <f t="shared" si="59"/>
        <v/>
      </c>
      <c r="K785" s="17" t="str">
        <f>IFERROR(IF(Standard,J785/CalsPerPound,J785/CalsPerPound/2.2),"")</f>
        <v/>
      </c>
      <c r="L785" s="18" t="str">
        <f>IFERROR(WeightToLoseGain-K785,"")</f>
        <v/>
      </c>
      <c r="M785" s="19" t="str">
        <f>IFERROR(IF(B784&lt;&gt;"",L785/(WeightToLoseGain),""),"")</f>
        <v/>
      </c>
    </row>
    <row r="786" spans="2:13" ht="30" customHeight="1">
      <c r="B786" s="12" t="str">
        <f t="shared" si="55"/>
        <v/>
      </c>
      <c r="C786" s="13" t="str">
        <f t="shared" si="58"/>
        <v/>
      </c>
      <c r="D786" s="13" t="str">
        <f t="shared" si="56"/>
        <v/>
      </c>
      <c r="E786" s="14" t="str">
        <f t="shared" si="57"/>
        <v/>
      </c>
      <c r="F786" s="15" t="str">
        <f>IFERROR(RunningBMR,"")</f>
        <v/>
      </c>
      <c r="G786" s="15" t="str">
        <f>IFERROR(IF(K785&gt;0,F785*ActivityFactor+IF(WeightGoal="Maintain",0,IF(WeightGoal="Decrease",-500,IF(WeightGoal="Increase",500))),""),"")</f>
        <v/>
      </c>
      <c r="H786" s="15" t="str">
        <f>IFERROR(F786*(ActivityFactor),"")</f>
        <v/>
      </c>
      <c r="I786" s="16" t="str">
        <f>IFERROR(IF(WeightGoal="Increase",G786-H786,H786-G786),"")</f>
        <v/>
      </c>
      <c r="J786" s="16" t="str">
        <f t="shared" si="59"/>
        <v/>
      </c>
      <c r="K786" s="17" t="str">
        <f>IFERROR(IF(Standard,J786/CalsPerPound,J786/CalsPerPound/2.2),"")</f>
        <v/>
      </c>
      <c r="L786" s="18" t="str">
        <f>IFERROR(WeightToLoseGain-K786,"")</f>
        <v/>
      </c>
      <c r="M786" s="19" t="str">
        <f>IFERROR(IF(B785&lt;&gt;"",L786/(WeightToLoseGain),""),"")</f>
        <v/>
      </c>
    </row>
    <row r="787" spans="2:13" ht="30" customHeight="1">
      <c r="B787" s="12" t="str">
        <f t="shared" ref="B787:B850" si="60">IFERROR(IF(K786&gt;0,B786+1,""),"")</f>
        <v/>
      </c>
      <c r="C787" s="13" t="str">
        <f t="shared" si="58"/>
        <v/>
      </c>
      <c r="D787" s="13" t="str">
        <f t="shared" ref="D787:D850" si="61">IFERROR(IF(K786&gt;0,D786+1,""),"")</f>
        <v/>
      </c>
      <c r="E787" s="14" t="str">
        <f t="shared" ref="E787:E850" si="62">IFERROR(IF($D787&lt;&gt;"",E786-(I786/CalsPerPound),""),"")</f>
        <v/>
      </c>
      <c r="F787" s="15" t="str">
        <f>IFERROR(RunningBMR,"")</f>
        <v/>
      </c>
      <c r="G787" s="15" t="str">
        <f>IFERROR(IF(K786&gt;0,F786*ActivityFactor+IF(WeightGoal="Maintain",0,IF(WeightGoal="Decrease",-500,IF(WeightGoal="Increase",500))),""),"")</f>
        <v/>
      </c>
      <c r="H787" s="15" t="str">
        <f>IFERROR(F787*(ActivityFactor),"")</f>
        <v/>
      </c>
      <c r="I787" s="16" t="str">
        <f>IFERROR(IF(WeightGoal="Increase",G787-H787,H787-G787),"")</f>
        <v/>
      </c>
      <c r="J787" s="16" t="str">
        <f t="shared" si="59"/>
        <v/>
      </c>
      <c r="K787" s="17" t="str">
        <f>IFERROR(IF(Standard,J787/CalsPerPound,J787/CalsPerPound/2.2),"")</f>
        <v/>
      </c>
      <c r="L787" s="18" t="str">
        <f>IFERROR(WeightToLoseGain-K787,"")</f>
        <v/>
      </c>
      <c r="M787" s="19" t="str">
        <f>IFERROR(IF(B786&lt;&gt;"",L787/(WeightToLoseGain),""),"")</f>
        <v/>
      </c>
    </row>
    <row r="788" spans="2:13" ht="30" customHeight="1">
      <c r="B788" s="12" t="str">
        <f t="shared" si="60"/>
        <v/>
      </c>
      <c r="C788" s="13" t="str">
        <f t="shared" ref="C788:C851" si="63">IFERROR(IF(D788&lt;&gt;"",IF(MOD(D788,7)=1,(D787/7)+1,""),""),"")</f>
        <v/>
      </c>
      <c r="D788" s="13" t="str">
        <f t="shared" si="61"/>
        <v/>
      </c>
      <c r="E788" s="14" t="str">
        <f t="shared" si="62"/>
        <v/>
      </c>
      <c r="F788" s="15" t="str">
        <f>IFERROR(RunningBMR,"")</f>
        <v/>
      </c>
      <c r="G788" s="15" t="str">
        <f>IFERROR(IF(K787&gt;0,F787*ActivityFactor+IF(WeightGoal="Maintain",0,IF(WeightGoal="Decrease",-500,IF(WeightGoal="Increase",500))),""),"")</f>
        <v/>
      </c>
      <c r="H788" s="15" t="str">
        <f>IFERROR(F788*(ActivityFactor),"")</f>
        <v/>
      </c>
      <c r="I788" s="16" t="str">
        <f>IFERROR(IF(WeightGoal="Increase",G788-H788,H788-G788),"")</f>
        <v/>
      </c>
      <c r="J788" s="16" t="str">
        <f t="shared" ref="J788:J851" si="64">IFERROR(J787-I788,"")</f>
        <v/>
      </c>
      <c r="K788" s="17" t="str">
        <f>IFERROR(IF(Standard,J788/CalsPerPound,J788/CalsPerPound/2.2),"")</f>
        <v/>
      </c>
      <c r="L788" s="18" t="str">
        <f>IFERROR(WeightToLoseGain-K788,"")</f>
        <v/>
      </c>
      <c r="M788" s="19" t="str">
        <f>IFERROR(IF(B787&lt;&gt;"",L788/(WeightToLoseGain),""),"")</f>
        <v/>
      </c>
    </row>
    <row r="789" spans="2:13" ht="30" customHeight="1">
      <c r="B789" s="12" t="str">
        <f t="shared" si="60"/>
        <v/>
      </c>
      <c r="C789" s="13" t="str">
        <f t="shared" si="63"/>
        <v/>
      </c>
      <c r="D789" s="13" t="str">
        <f t="shared" si="61"/>
        <v/>
      </c>
      <c r="E789" s="14" t="str">
        <f t="shared" si="62"/>
        <v/>
      </c>
      <c r="F789" s="15" t="str">
        <f>IFERROR(RunningBMR,"")</f>
        <v/>
      </c>
      <c r="G789" s="15" t="str">
        <f>IFERROR(IF(K788&gt;0,F788*ActivityFactor+IF(WeightGoal="Maintain",0,IF(WeightGoal="Decrease",-500,IF(WeightGoal="Increase",500))),""),"")</f>
        <v/>
      </c>
      <c r="H789" s="15" t="str">
        <f>IFERROR(F789*(ActivityFactor),"")</f>
        <v/>
      </c>
      <c r="I789" s="16" t="str">
        <f>IFERROR(IF(WeightGoal="Increase",G789-H789,H789-G789),"")</f>
        <v/>
      </c>
      <c r="J789" s="16" t="str">
        <f t="shared" si="64"/>
        <v/>
      </c>
      <c r="K789" s="17" t="str">
        <f>IFERROR(IF(Standard,J789/CalsPerPound,J789/CalsPerPound/2.2),"")</f>
        <v/>
      </c>
      <c r="L789" s="18" t="str">
        <f>IFERROR(WeightToLoseGain-K789,"")</f>
        <v/>
      </c>
      <c r="M789" s="19" t="str">
        <f>IFERROR(IF(B788&lt;&gt;"",L789/(WeightToLoseGain),""),"")</f>
        <v/>
      </c>
    </row>
    <row r="790" spans="2:13" ht="30" customHeight="1">
      <c r="B790" s="12" t="str">
        <f t="shared" si="60"/>
        <v/>
      </c>
      <c r="C790" s="13" t="str">
        <f t="shared" si="63"/>
        <v/>
      </c>
      <c r="D790" s="13" t="str">
        <f t="shared" si="61"/>
        <v/>
      </c>
      <c r="E790" s="14" t="str">
        <f t="shared" si="62"/>
        <v/>
      </c>
      <c r="F790" s="15" t="str">
        <f>IFERROR(RunningBMR,"")</f>
        <v/>
      </c>
      <c r="G790" s="15" t="str">
        <f>IFERROR(IF(K789&gt;0,F789*ActivityFactor+IF(WeightGoal="Maintain",0,IF(WeightGoal="Decrease",-500,IF(WeightGoal="Increase",500))),""),"")</f>
        <v/>
      </c>
      <c r="H790" s="15" t="str">
        <f>IFERROR(F790*(ActivityFactor),"")</f>
        <v/>
      </c>
      <c r="I790" s="16" t="str">
        <f>IFERROR(IF(WeightGoal="Increase",G790-H790,H790-G790),"")</f>
        <v/>
      </c>
      <c r="J790" s="16" t="str">
        <f t="shared" si="64"/>
        <v/>
      </c>
      <c r="K790" s="17" t="str">
        <f>IFERROR(IF(Standard,J790/CalsPerPound,J790/CalsPerPound/2.2),"")</f>
        <v/>
      </c>
      <c r="L790" s="18" t="str">
        <f>IFERROR(WeightToLoseGain-K790,"")</f>
        <v/>
      </c>
      <c r="M790" s="19" t="str">
        <f>IFERROR(IF(B789&lt;&gt;"",L790/(WeightToLoseGain),""),"")</f>
        <v/>
      </c>
    </row>
    <row r="791" spans="2:13" ht="30" customHeight="1">
      <c r="B791" s="12" t="str">
        <f t="shared" si="60"/>
        <v/>
      </c>
      <c r="C791" s="13" t="str">
        <f t="shared" si="63"/>
        <v/>
      </c>
      <c r="D791" s="13" t="str">
        <f t="shared" si="61"/>
        <v/>
      </c>
      <c r="E791" s="14" t="str">
        <f t="shared" si="62"/>
        <v/>
      </c>
      <c r="F791" s="15" t="str">
        <f>IFERROR(RunningBMR,"")</f>
        <v/>
      </c>
      <c r="G791" s="15" t="str">
        <f>IFERROR(IF(K790&gt;0,F790*ActivityFactor+IF(WeightGoal="Maintain",0,IF(WeightGoal="Decrease",-500,IF(WeightGoal="Increase",500))),""),"")</f>
        <v/>
      </c>
      <c r="H791" s="15" t="str">
        <f>IFERROR(F791*(ActivityFactor),"")</f>
        <v/>
      </c>
      <c r="I791" s="16" t="str">
        <f>IFERROR(IF(WeightGoal="Increase",G791-H791,H791-G791),"")</f>
        <v/>
      </c>
      <c r="J791" s="16" t="str">
        <f t="shared" si="64"/>
        <v/>
      </c>
      <c r="K791" s="17" t="str">
        <f>IFERROR(IF(Standard,J791/CalsPerPound,J791/CalsPerPound/2.2),"")</f>
        <v/>
      </c>
      <c r="L791" s="18" t="str">
        <f>IFERROR(WeightToLoseGain-K791,"")</f>
        <v/>
      </c>
      <c r="M791" s="19" t="str">
        <f>IFERROR(IF(B790&lt;&gt;"",L791/(WeightToLoseGain),""),"")</f>
        <v/>
      </c>
    </row>
    <row r="792" spans="2:13" ht="30" customHeight="1">
      <c r="B792" s="12" t="str">
        <f t="shared" si="60"/>
        <v/>
      </c>
      <c r="C792" s="13" t="str">
        <f t="shared" si="63"/>
        <v/>
      </c>
      <c r="D792" s="13" t="str">
        <f t="shared" si="61"/>
        <v/>
      </c>
      <c r="E792" s="14" t="str">
        <f t="shared" si="62"/>
        <v/>
      </c>
      <c r="F792" s="15" t="str">
        <f>IFERROR(RunningBMR,"")</f>
        <v/>
      </c>
      <c r="G792" s="15" t="str">
        <f>IFERROR(IF(K791&gt;0,F791*ActivityFactor+IF(WeightGoal="Maintain",0,IF(WeightGoal="Decrease",-500,IF(WeightGoal="Increase",500))),""),"")</f>
        <v/>
      </c>
      <c r="H792" s="15" t="str">
        <f>IFERROR(F792*(ActivityFactor),"")</f>
        <v/>
      </c>
      <c r="I792" s="16" t="str">
        <f>IFERROR(IF(WeightGoal="Increase",G792-H792,H792-G792),"")</f>
        <v/>
      </c>
      <c r="J792" s="16" t="str">
        <f t="shared" si="64"/>
        <v/>
      </c>
      <c r="K792" s="17" t="str">
        <f>IFERROR(IF(Standard,J792/CalsPerPound,J792/CalsPerPound/2.2),"")</f>
        <v/>
      </c>
      <c r="L792" s="18" t="str">
        <f>IFERROR(WeightToLoseGain-K792,"")</f>
        <v/>
      </c>
      <c r="M792" s="19" t="str">
        <f>IFERROR(IF(B791&lt;&gt;"",L792/(WeightToLoseGain),""),"")</f>
        <v/>
      </c>
    </row>
    <row r="793" spans="2:13" ht="30" customHeight="1">
      <c r="B793" s="12" t="str">
        <f t="shared" si="60"/>
        <v/>
      </c>
      <c r="C793" s="13" t="str">
        <f t="shared" si="63"/>
        <v/>
      </c>
      <c r="D793" s="13" t="str">
        <f t="shared" si="61"/>
        <v/>
      </c>
      <c r="E793" s="14" t="str">
        <f t="shared" si="62"/>
        <v/>
      </c>
      <c r="F793" s="15" t="str">
        <f>IFERROR(RunningBMR,"")</f>
        <v/>
      </c>
      <c r="G793" s="15" t="str">
        <f>IFERROR(IF(K792&gt;0,F792*ActivityFactor+IF(WeightGoal="Maintain",0,IF(WeightGoal="Decrease",-500,IF(WeightGoal="Increase",500))),""),"")</f>
        <v/>
      </c>
      <c r="H793" s="15" t="str">
        <f>IFERROR(F793*(ActivityFactor),"")</f>
        <v/>
      </c>
      <c r="I793" s="16" t="str">
        <f>IFERROR(IF(WeightGoal="Increase",G793-H793,H793-G793),"")</f>
        <v/>
      </c>
      <c r="J793" s="16" t="str">
        <f t="shared" si="64"/>
        <v/>
      </c>
      <c r="K793" s="17" t="str">
        <f>IFERROR(IF(Standard,J793/CalsPerPound,J793/CalsPerPound/2.2),"")</f>
        <v/>
      </c>
      <c r="L793" s="18" t="str">
        <f>IFERROR(WeightToLoseGain-K793,"")</f>
        <v/>
      </c>
      <c r="M793" s="19" t="str">
        <f>IFERROR(IF(B792&lt;&gt;"",L793/(WeightToLoseGain),""),"")</f>
        <v/>
      </c>
    </row>
    <row r="794" spans="2:13" ht="30" customHeight="1">
      <c r="B794" s="12" t="str">
        <f t="shared" si="60"/>
        <v/>
      </c>
      <c r="C794" s="13" t="str">
        <f t="shared" si="63"/>
        <v/>
      </c>
      <c r="D794" s="13" t="str">
        <f t="shared" si="61"/>
        <v/>
      </c>
      <c r="E794" s="14" t="str">
        <f t="shared" si="62"/>
        <v/>
      </c>
      <c r="F794" s="15" t="str">
        <f>IFERROR(RunningBMR,"")</f>
        <v/>
      </c>
      <c r="G794" s="15" t="str">
        <f>IFERROR(IF(K793&gt;0,F793*ActivityFactor+IF(WeightGoal="Maintain",0,IF(WeightGoal="Decrease",-500,IF(WeightGoal="Increase",500))),""),"")</f>
        <v/>
      </c>
      <c r="H794" s="15" t="str">
        <f>IFERROR(F794*(ActivityFactor),"")</f>
        <v/>
      </c>
      <c r="I794" s="16" t="str">
        <f>IFERROR(IF(WeightGoal="Increase",G794-H794,H794-G794),"")</f>
        <v/>
      </c>
      <c r="J794" s="16" t="str">
        <f t="shared" si="64"/>
        <v/>
      </c>
      <c r="K794" s="17" t="str">
        <f>IFERROR(IF(Standard,J794/CalsPerPound,J794/CalsPerPound/2.2),"")</f>
        <v/>
      </c>
      <c r="L794" s="18" t="str">
        <f>IFERROR(WeightToLoseGain-K794,"")</f>
        <v/>
      </c>
      <c r="M794" s="19" t="str">
        <f>IFERROR(IF(B793&lt;&gt;"",L794/(WeightToLoseGain),""),"")</f>
        <v/>
      </c>
    </row>
    <row r="795" spans="2:13" ht="30" customHeight="1">
      <c r="B795" s="12" t="str">
        <f t="shared" si="60"/>
        <v/>
      </c>
      <c r="C795" s="13" t="str">
        <f t="shared" si="63"/>
        <v/>
      </c>
      <c r="D795" s="13" t="str">
        <f t="shared" si="61"/>
        <v/>
      </c>
      <c r="E795" s="14" t="str">
        <f t="shared" si="62"/>
        <v/>
      </c>
      <c r="F795" s="15" t="str">
        <f>IFERROR(RunningBMR,"")</f>
        <v/>
      </c>
      <c r="G795" s="15" t="str">
        <f>IFERROR(IF(K794&gt;0,F794*ActivityFactor+IF(WeightGoal="Maintain",0,IF(WeightGoal="Decrease",-500,IF(WeightGoal="Increase",500))),""),"")</f>
        <v/>
      </c>
      <c r="H795" s="15" t="str">
        <f>IFERROR(F795*(ActivityFactor),"")</f>
        <v/>
      </c>
      <c r="I795" s="16" t="str">
        <f>IFERROR(IF(WeightGoal="Increase",G795-H795,H795-G795),"")</f>
        <v/>
      </c>
      <c r="J795" s="16" t="str">
        <f t="shared" si="64"/>
        <v/>
      </c>
      <c r="K795" s="17" t="str">
        <f>IFERROR(IF(Standard,J795/CalsPerPound,J795/CalsPerPound/2.2),"")</f>
        <v/>
      </c>
      <c r="L795" s="18" t="str">
        <f>IFERROR(WeightToLoseGain-K795,"")</f>
        <v/>
      </c>
      <c r="M795" s="19" t="str">
        <f>IFERROR(IF(B794&lt;&gt;"",L795/(WeightToLoseGain),""),"")</f>
        <v/>
      </c>
    </row>
    <row r="796" spans="2:13" ht="30" customHeight="1">
      <c r="B796" s="12" t="str">
        <f t="shared" si="60"/>
        <v/>
      </c>
      <c r="C796" s="13" t="str">
        <f t="shared" si="63"/>
        <v/>
      </c>
      <c r="D796" s="13" t="str">
        <f t="shared" si="61"/>
        <v/>
      </c>
      <c r="E796" s="14" t="str">
        <f t="shared" si="62"/>
        <v/>
      </c>
      <c r="F796" s="15" t="str">
        <f>IFERROR(RunningBMR,"")</f>
        <v/>
      </c>
      <c r="G796" s="15" t="str">
        <f>IFERROR(IF(K795&gt;0,F795*ActivityFactor+IF(WeightGoal="Maintain",0,IF(WeightGoal="Decrease",-500,IF(WeightGoal="Increase",500))),""),"")</f>
        <v/>
      </c>
      <c r="H796" s="15" t="str">
        <f>IFERROR(F796*(ActivityFactor),"")</f>
        <v/>
      </c>
      <c r="I796" s="16" t="str">
        <f>IFERROR(IF(WeightGoal="Increase",G796-H796,H796-G796),"")</f>
        <v/>
      </c>
      <c r="J796" s="16" t="str">
        <f t="shared" si="64"/>
        <v/>
      </c>
      <c r="K796" s="17" t="str">
        <f>IFERROR(IF(Standard,J796/CalsPerPound,J796/CalsPerPound/2.2),"")</f>
        <v/>
      </c>
      <c r="L796" s="18" t="str">
        <f>IFERROR(WeightToLoseGain-K796,"")</f>
        <v/>
      </c>
      <c r="M796" s="19" t="str">
        <f>IFERROR(IF(B795&lt;&gt;"",L796/(WeightToLoseGain),""),"")</f>
        <v/>
      </c>
    </row>
    <row r="797" spans="2:13" ht="30" customHeight="1">
      <c r="B797" s="12" t="str">
        <f t="shared" si="60"/>
        <v/>
      </c>
      <c r="C797" s="13" t="str">
        <f t="shared" si="63"/>
        <v/>
      </c>
      <c r="D797" s="13" t="str">
        <f t="shared" si="61"/>
        <v/>
      </c>
      <c r="E797" s="14" t="str">
        <f t="shared" si="62"/>
        <v/>
      </c>
      <c r="F797" s="15" t="str">
        <f>IFERROR(RunningBMR,"")</f>
        <v/>
      </c>
      <c r="G797" s="15" t="str">
        <f>IFERROR(IF(K796&gt;0,F796*ActivityFactor+IF(WeightGoal="Maintain",0,IF(WeightGoal="Decrease",-500,IF(WeightGoal="Increase",500))),""),"")</f>
        <v/>
      </c>
      <c r="H797" s="15" t="str">
        <f>IFERROR(F797*(ActivityFactor),"")</f>
        <v/>
      </c>
      <c r="I797" s="16" t="str">
        <f>IFERROR(IF(WeightGoal="Increase",G797-H797,H797-G797),"")</f>
        <v/>
      </c>
      <c r="J797" s="16" t="str">
        <f t="shared" si="64"/>
        <v/>
      </c>
      <c r="K797" s="17" t="str">
        <f>IFERROR(IF(Standard,J797/CalsPerPound,J797/CalsPerPound/2.2),"")</f>
        <v/>
      </c>
      <c r="L797" s="18" t="str">
        <f>IFERROR(WeightToLoseGain-K797,"")</f>
        <v/>
      </c>
      <c r="M797" s="19" t="str">
        <f>IFERROR(IF(B796&lt;&gt;"",L797/(WeightToLoseGain),""),"")</f>
        <v/>
      </c>
    </row>
    <row r="798" spans="2:13" ht="30" customHeight="1">
      <c r="B798" s="12" t="str">
        <f t="shared" si="60"/>
        <v/>
      </c>
      <c r="C798" s="13" t="str">
        <f t="shared" si="63"/>
        <v/>
      </c>
      <c r="D798" s="13" t="str">
        <f t="shared" si="61"/>
        <v/>
      </c>
      <c r="E798" s="14" t="str">
        <f t="shared" si="62"/>
        <v/>
      </c>
      <c r="F798" s="15" t="str">
        <f>IFERROR(RunningBMR,"")</f>
        <v/>
      </c>
      <c r="G798" s="15" t="str">
        <f>IFERROR(IF(K797&gt;0,F797*ActivityFactor+IF(WeightGoal="Maintain",0,IF(WeightGoal="Decrease",-500,IF(WeightGoal="Increase",500))),""),"")</f>
        <v/>
      </c>
      <c r="H798" s="15" t="str">
        <f>IFERROR(F798*(ActivityFactor),"")</f>
        <v/>
      </c>
      <c r="I798" s="16" t="str">
        <f>IFERROR(IF(WeightGoal="Increase",G798-H798,H798-G798),"")</f>
        <v/>
      </c>
      <c r="J798" s="16" t="str">
        <f t="shared" si="64"/>
        <v/>
      </c>
      <c r="K798" s="17" t="str">
        <f>IFERROR(IF(Standard,J798/CalsPerPound,J798/CalsPerPound/2.2),"")</f>
        <v/>
      </c>
      <c r="L798" s="18" t="str">
        <f>IFERROR(WeightToLoseGain-K798,"")</f>
        <v/>
      </c>
      <c r="M798" s="19" t="str">
        <f>IFERROR(IF(B797&lt;&gt;"",L798/(WeightToLoseGain),""),"")</f>
        <v/>
      </c>
    </row>
    <row r="799" spans="2:13" ht="30" customHeight="1">
      <c r="B799" s="12" t="str">
        <f t="shared" si="60"/>
        <v/>
      </c>
      <c r="C799" s="13" t="str">
        <f t="shared" si="63"/>
        <v/>
      </c>
      <c r="D799" s="13" t="str">
        <f t="shared" si="61"/>
        <v/>
      </c>
      <c r="E799" s="14" t="str">
        <f t="shared" si="62"/>
        <v/>
      </c>
      <c r="F799" s="15" t="str">
        <f>IFERROR(RunningBMR,"")</f>
        <v/>
      </c>
      <c r="G799" s="15" t="str">
        <f>IFERROR(IF(K798&gt;0,F798*ActivityFactor+IF(WeightGoal="Maintain",0,IF(WeightGoal="Decrease",-500,IF(WeightGoal="Increase",500))),""),"")</f>
        <v/>
      </c>
      <c r="H799" s="15" t="str">
        <f>IFERROR(F799*(ActivityFactor),"")</f>
        <v/>
      </c>
      <c r="I799" s="16" t="str">
        <f>IFERROR(IF(WeightGoal="Increase",G799-H799,H799-G799),"")</f>
        <v/>
      </c>
      <c r="J799" s="16" t="str">
        <f t="shared" si="64"/>
        <v/>
      </c>
      <c r="K799" s="17" t="str">
        <f>IFERROR(IF(Standard,J799/CalsPerPound,J799/CalsPerPound/2.2),"")</f>
        <v/>
      </c>
      <c r="L799" s="18" t="str">
        <f>IFERROR(WeightToLoseGain-K799,"")</f>
        <v/>
      </c>
      <c r="M799" s="19" t="str">
        <f>IFERROR(IF(B798&lt;&gt;"",L799/(WeightToLoseGain),""),"")</f>
        <v/>
      </c>
    </row>
    <row r="800" spans="2:13" ht="30" customHeight="1">
      <c r="B800" s="12" t="str">
        <f t="shared" si="60"/>
        <v/>
      </c>
      <c r="C800" s="13" t="str">
        <f t="shared" si="63"/>
        <v/>
      </c>
      <c r="D800" s="13" t="str">
        <f t="shared" si="61"/>
        <v/>
      </c>
      <c r="E800" s="14" t="str">
        <f t="shared" si="62"/>
        <v/>
      </c>
      <c r="F800" s="15" t="str">
        <f>IFERROR(RunningBMR,"")</f>
        <v/>
      </c>
      <c r="G800" s="15" t="str">
        <f>IFERROR(IF(K799&gt;0,F799*ActivityFactor+IF(WeightGoal="Maintain",0,IF(WeightGoal="Decrease",-500,IF(WeightGoal="Increase",500))),""),"")</f>
        <v/>
      </c>
      <c r="H800" s="15" t="str">
        <f>IFERROR(F800*(ActivityFactor),"")</f>
        <v/>
      </c>
      <c r="I800" s="16" t="str">
        <f>IFERROR(IF(WeightGoal="Increase",G800-H800,H800-G800),"")</f>
        <v/>
      </c>
      <c r="J800" s="16" t="str">
        <f t="shared" si="64"/>
        <v/>
      </c>
      <c r="K800" s="17" t="str">
        <f>IFERROR(IF(Standard,J800/CalsPerPound,J800/CalsPerPound/2.2),"")</f>
        <v/>
      </c>
      <c r="L800" s="18" t="str">
        <f>IFERROR(WeightToLoseGain-K800,"")</f>
        <v/>
      </c>
      <c r="M800" s="19" t="str">
        <f>IFERROR(IF(B799&lt;&gt;"",L800/(WeightToLoseGain),""),"")</f>
        <v/>
      </c>
    </row>
    <row r="801" spans="2:13" ht="30" customHeight="1">
      <c r="B801" s="12" t="str">
        <f t="shared" si="60"/>
        <v/>
      </c>
      <c r="C801" s="13" t="str">
        <f t="shared" si="63"/>
        <v/>
      </c>
      <c r="D801" s="13" t="str">
        <f t="shared" si="61"/>
        <v/>
      </c>
      <c r="E801" s="14" t="str">
        <f t="shared" si="62"/>
        <v/>
      </c>
      <c r="F801" s="15" t="str">
        <f>IFERROR(RunningBMR,"")</f>
        <v/>
      </c>
      <c r="G801" s="15" t="str">
        <f>IFERROR(IF(K800&gt;0,F800*ActivityFactor+IF(WeightGoal="Maintain",0,IF(WeightGoal="Decrease",-500,IF(WeightGoal="Increase",500))),""),"")</f>
        <v/>
      </c>
      <c r="H801" s="15" t="str">
        <f>IFERROR(F801*(ActivityFactor),"")</f>
        <v/>
      </c>
      <c r="I801" s="16" t="str">
        <f>IFERROR(IF(WeightGoal="Increase",G801-H801,H801-G801),"")</f>
        <v/>
      </c>
      <c r="J801" s="16" t="str">
        <f t="shared" si="64"/>
        <v/>
      </c>
      <c r="K801" s="17" t="str">
        <f>IFERROR(IF(Standard,J801/CalsPerPound,J801/CalsPerPound/2.2),"")</f>
        <v/>
      </c>
      <c r="L801" s="18" t="str">
        <f>IFERROR(WeightToLoseGain-K801,"")</f>
        <v/>
      </c>
      <c r="M801" s="19" t="str">
        <f>IFERROR(IF(B800&lt;&gt;"",L801/(WeightToLoseGain),""),"")</f>
        <v/>
      </c>
    </row>
    <row r="802" spans="2:13" ht="30" customHeight="1">
      <c r="B802" s="12" t="str">
        <f t="shared" si="60"/>
        <v/>
      </c>
      <c r="C802" s="13" t="str">
        <f t="shared" si="63"/>
        <v/>
      </c>
      <c r="D802" s="13" t="str">
        <f t="shared" si="61"/>
        <v/>
      </c>
      <c r="E802" s="14" t="str">
        <f t="shared" si="62"/>
        <v/>
      </c>
      <c r="F802" s="15" t="str">
        <f>IFERROR(RunningBMR,"")</f>
        <v/>
      </c>
      <c r="G802" s="15" t="str">
        <f>IFERROR(IF(K801&gt;0,F801*ActivityFactor+IF(WeightGoal="Maintain",0,IF(WeightGoal="Decrease",-500,IF(WeightGoal="Increase",500))),""),"")</f>
        <v/>
      </c>
      <c r="H802" s="15" t="str">
        <f>IFERROR(F802*(ActivityFactor),"")</f>
        <v/>
      </c>
      <c r="I802" s="16" t="str">
        <f>IFERROR(IF(WeightGoal="Increase",G802-H802,H802-G802),"")</f>
        <v/>
      </c>
      <c r="J802" s="16" t="str">
        <f t="shared" si="64"/>
        <v/>
      </c>
      <c r="K802" s="17" t="str">
        <f>IFERROR(IF(Standard,J802/CalsPerPound,J802/CalsPerPound/2.2),"")</f>
        <v/>
      </c>
      <c r="L802" s="18" t="str">
        <f>IFERROR(WeightToLoseGain-K802,"")</f>
        <v/>
      </c>
      <c r="M802" s="19" t="str">
        <f>IFERROR(IF(B801&lt;&gt;"",L802/(WeightToLoseGain),""),"")</f>
        <v/>
      </c>
    </row>
    <row r="803" spans="2:13" ht="30" customHeight="1">
      <c r="B803" s="12" t="str">
        <f t="shared" si="60"/>
        <v/>
      </c>
      <c r="C803" s="13" t="str">
        <f t="shared" si="63"/>
        <v/>
      </c>
      <c r="D803" s="13" t="str">
        <f t="shared" si="61"/>
        <v/>
      </c>
      <c r="E803" s="14" t="str">
        <f t="shared" si="62"/>
        <v/>
      </c>
      <c r="F803" s="15" t="str">
        <f>IFERROR(RunningBMR,"")</f>
        <v/>
      </c>
      <c r="G803" s="15" t="str">
        <f>IFERROR(IF(K802&gt;0,F802*ActivityFactor+IF(WeightGoal="Maintain",0,IF(WeightGoal="Decrease",-500,IF(WeightGoal="Increase",500))),""),"")</f>
        <v/>
      </c>
      <c r="H803" s="15" t="str">
        <f>IFERROR(F803*(ActivityFactor),"")</f>
        <v/>
      </c>
      <c r="I803" s="16" t="str">
        <f>IFERROR(IF(WeightGoal="Increase",G803-H803,H803-G803),"")</f>
        <v/>
      </c>
      <c r="J803" s="16" t="str">
        <f t="shared" si="64"/>
        <v/>
      </c>
      <c r="K803" s="17" t="str">
        <f>IFERROR(IF(Standard,J803/CalsPerPound,J803/CalsPerPound/2.2),"")</f>
        <v/>
      </c>
      <c r="L803" s="18" t="str">
        <f>IFERROR(WeightToLoseGain-K803,"")</f>
        <v/>
      </c>
      <c r="M803" s="19" t="str">
        <f>IFERROR(IF(B802&lt;&gt;"",L803/(WeightToLoseGain),""),"")</f>
        <v/>
      </c>
    </row>
    <row r="804" spans="2:13" ht="30" customHeight="1">
      <c r="B804" s="12" t="str">
        <f t="shared" si="60"/>
        <v/>
      </c>
      <c r="C804" s="13" t="str">
        <f t="shared" si="63"/>
        <v/>
      </c>
      <c r="D804" s="13" t="str">
        <f t="shared" si="61"/>
        <v/>
      </c>
      <c r="E804" s="14" t="str">
        <f t="shared" si="62"/>
        <v/>
      </c>
      <c r="F804" s="15" t="str">
        <f>IFERROR(RunningBMR,"")</f>
        <v/>
      </c>
      <c r="G804" s="15" t="str">
        <f>IFERROR(IF(K803&gt;0,F803*ActivityFactor+IF(WeightGoal="Maintain",0,IF(WeightGoal="Decrease",-500,IF(WeightGoal="Increase",500))),""),"")</f>
        <v/>
      </c>
      <c r="H804" s="15" t="str">
        <f>IFERROR(F804*(ActivityFactor),"")</f>
        <v/>
      </c>
      <c r="I804" s="16" t="str">
        <f>IFERROR(IF(WeightGoal="Increase",G804-H804,H804-G804),"")</f>
        <v/>
      </c>
      <c r="J804" s="16" t="str">
        <f t="shared" si="64"/>
        <v/>
      </c>
      <c r="K804" s="17" t="str">
        <f>IFERROR(IF(Standard,J804/CalsPerPound,J804/CalsPerPound/2.2),"")</f>
        <v/>
      </c>
      <c r="L804" s="18" t="str">
        <f>IFERROR(WeightToLoseGain-K804,"")</f>
        <v/>
      </c>
      <c r="M804" s="19" t="str">
        <f>IFERROR(IF(B803&lt;&gt;"",L804/(WeightToLoseGain),""),"")</f>
        <v/>
      </c>
    </row>
    <row r="805" spans="2:13" ht="30" customHeight="1">
      <c r="B805" s="12" t="str">
        <f t="shared" si="60"/>
        <v/>
      </c>
      <c r="C805" s="13" t="str">
        <f t="shared" si="63"/>
        <v/>
      </c>
      <c r="D805" s="13" t="str">
        <f t="shared" si="61"/>
        <v/>
      </c>
      <c r="E805" s="14" t="str">
        <f t="shared" si="62"/>
        <v/>
      </c>
      <c r="F805" s="15" t="str">
        <f>IFERROR(RunningBMR,"")</f>
        <v/>
      </c>
      <c r="G805" s="15" t="str">
        <f>IFERROR(IF(K804&gt;0,F804*ActivityFactor+IF(WeightGoal="Maintain",0,IF(WeightGoal="Decrease",-500,IF(WeightGoal="Increase",500))),""),"")</f>
        <v/>
      </c>
      <c r="H805" s="15" t="str">
        <f>IFERROR(F805*(ActivityFactor),"")</f>
        <v/>
      </c>
      <c r="I805" s="16" t="str">
        <f>IFERROR(IF(WeightGoal="Increase",G805-H805,H805-G805),"")</f>
        <v/>
      </c>
      <c r="J805" s="16" t="str">
        <f t="shared" si="64"/>
        <v/>
      </c>
      <c r="K805" s="17" t="str">
        <f>IFERROR(IF(Standard,J805/CalsPerPound,J805/CalsPerPound/2.2),"")</f>
        <v/>
      </c>
      <c r="L805" s="18" t="str">
        <f>IFERROR(WeightToLoseGain-K805,"")</f>
        <v/>
      </c>
      <c r="M805" s="19" t="str">
        <f>IFERROR(IF(B804&lt;&gt;"",L805/(WeightToLoseGain),""),"")</f>
        <v/>
      </c>
    </row>
    <row r="806" spans="2:13" ht="30" customHeight="1">
      <c r="B806" s="12" t="str">
        <f t="shared" si="60"/>
        <v/>
      </c>
      <c r="C806" s="13" t="str">
        <f t="shared" si="63"/>
        <v/>
      </c>
      <c r="D806" s="13" t="str">
        <f t="shared" si="61"/>
        <v/>
      </c>
      <c r="E806" s="14" t="str">
        <f t="shared" si="62"/>
        <v/>
      </c>
      <c r="F806" s="15" t="str">
        <f>IFERROR(RunningBMR,"")</f>
        <v/>
      </c>
      <c r="G806" s="15" t="str">
        <f>IFERROR(IF(K805&gt;0,F805*ActivityFactor+IF(WeightGoal="Maintain",0,IF(WeightGoal="Decrease",-500,IF(WeightGoal="Increase",500))),""),"")</f>
        <v/>
      </c>
      <c r="H806" s="15" t="str">
        <f>IFERROR(F806*(ActivityFactor),"")</f>
        <v/>
      </c>
      <c r="I806" s="16" t="str">
        <f>IFERROR(IF(WeightGoal="Increase",G806-H806,H806-G806),"")</f>
        <v/>
      </c>
      <c r="J806" s="16" t="str">
        <f t="shared" si="64"/>
        <v/>
      </c>
      <c r="K806" s="17" t="str">
        <f>IFERROR(IF(Standard,J806/CalsPerPound,J806/CalsPerPound/2.2),"")</f>
        <v/>
      </c>
      <c r="L806" s="18" t="str">
        <f>IFERROR(WeightToLoseGain-K806,"")</f>
        <v/>
      </c>
      <c r="M806" s="19" t="str">
        <f>IFERROR(IF(B805&lt;&gt;"",L806/(WeightToLoseGain),""),"")</f>
        <v/>
      </c>
    </row>
    <row r="807" spans="2:13" ht="30" customHeight="1">
      <c r="B807" s="12" t="str">
        <f t="shared" si="60"/>
        <v/>
      </c>
      <c r="C807" s="13" t="str">
        <f t="shared" si="63"/>
        <v/>
      </c>
      <c r="D807" s="13" t="str">
        <f t="shared" si="61"/>
        <v/>
      </c>
      <c r="E807" s="14" t="str">
        <f t="shared" si="62"/>
        <v/>
      </c>
      <c r="F807" s="15" t="str">
        <f>IFERROR(RunningBMR,"")</f>
        <v/>
      </c>
      <c r="G807" s="15" t="str">
        <f>IFERROR(IF(K806&gt;0,F806*ActivityFactor+IF(WeightGoal="Maintain",0,IF(WeightGoal="Decrease",-500,IF(WeightGoal="Increase",500))),""),"")</f>
        <v/>
      </c>
      <c r="H807" s="15" t="str">
        <f>IFERROR(F807*(ActivityFactor),"")</f>
        <v/>
      </c>
      <c r="I807" s="16" t="str">
        <f>IFERROR(IF(WeightGoal="Increase",G807-H807,H807-G807),"")</f>
        <v/>
      </c>
      <c r="J807" s="16" t="str">
        <f t="shared" si="64"/>
        <v/>
      </c>
      <c r="K807" s="17" t="str">
        <f>IFERROR(IF(Standard,J807/CalsPerPound,J807/CalsPerPound/2.2),"")</f>
        <v/>
      </c>
      <c r="L807" s="18" t="str">
        <f>IFERROR(WeightToLoseGain-K807,"")</f>
        <v/>
      </c>
      <c r="M807" s="19" t="str">
        <f>IFERROR(IF(B806&lt;&gt;"",L807/(WeightToLoseGain),""),"")</f>
        <v/>
      </c>
    </row>
    <row r="808" spans="2:13" ht="30" customHeight="1">
      <c r="B808" s="12" t="str">
        <f t="shared" si="60"/>
        <v/>
      </c>
      <c r="C808" s="13" t="str">
        <f t="shared" si="63"/>
        <v/>
      </c>
      <c r="D808" s="13" t="str">
        <f t="shared" si="61"/>
        <v/>
      </c>
      <c r="E808" s="14" t="str">
        <f t="shared" si="62"/>
        <v/>
      </c>
      <c r="F808" s="15" t="str">
        <f>IFERROR(RunningBMR,"")</f>
        <v/>
      </c>
      <c r="G808" s="15" t="str">
        <f>IFERROR(IF(K807&gt;0,F807*ActivityFactor+IF(WeightGoal="Maintain",0,IF(WeightGoal="Decrease",-500,IF(WeightGoal="Increase",500))),""),"")</f>
        <v/>
      </c>
      <c r="H808" s="15" t="str">
        <f>IFERROR(F808*(ActivityFactor),"")</f>
        <v/>
      </c>
      <c r="I808" s="16" t="str">
        <f>IFERROR(IF(WeightGoal="Increase",G808-H808,H808-G808),"")</f>
        <v/>
      </c>
      <c r="J808" s="16" t="str">
        <f t="shared" si="64"/>
        <v/>
      </c>
      <c r="K808" s="17" t="str">
        <f>IFERROR(IF(Standard,J808/CalsPerPound,J808/CalsPerPound/2.2),"")</f>
        <v/>
      </c>
      <c r="L808" s="18" t="str">
        <f>IFERROR(WeightToLoseGain-K808,"")</f>
        <v/>
      </c>
      <c r="M808" s="19" t="str">
        <f>IFERROR(IF(B807&lt;&gt;"",L808/(WeightToLoseGain),""),"")</f>
        <v/>
      </c>
    </row>
    <row r="809" spans="2:13" ht="30" customHeight="1">
      <c r="B809" s="12" t="str">
        <f t="shared" si="60"/>
        <v/>
      </c>
      <c r="C809" s="13" t="str">
        <f t="shared" si="63"/>
        <v/>
      </c>
      <c r="D809" s="13" t="str">
        <f t="shared" si="61"/>
        <v/>
      </c>
      <c r="E809" s="14" t="str">
        <f t="shared" si="62"/>
        <v/>
      </c>
      <c r="F809" s="15" t="str">
        <f>IFERROR(RunningBMR,"")</f>
        <v/>
      </c>
      <c r="G809" s="15" t="str">
        <f>IFERROR(IF(K808&gt;0,F808*ActivityFactor+IF(WeightGoal="Maintain",0,IF(WeightGoal="Decrease",-500,IF(WeightGoal="Increase",500))),""),"")</f>
        <v/>
      </c>
      <c r="H809" s="15" t="str">
        <f>IFERROR(F809*(ActivityFactor),"")</f>
        <v/>
      </c>
      <c r="I809" s="16" t="str">
        <f>IFERROR(IF(WeightGoal="Increase",G809-H809,H809-G809),"")</f>
        <v/>
      </c>
      <c r="J809" s="16" t="str">
        <f t="shared" si="64"/>
        <v/>
      </c>
      <c r="K809" s="17" t="str">
        <f>IFERROR(IF(Standard,J809/CalsPerPound,J809/CalsPerPound/2.2),"")</f>
        <v/>
      </c>
      <c r="L809" s="18" t="str">
        <f>IFERROR(WeightToLoseGain-K809,"")</f>
        <v/>
      </c>
      <c r="M809" s="19" t="str">
        <f>IFERROR(IF(B808&lt;&gt;"",L809/(WeightToLoseGain),""),"")</f>
        <v/>
      </c>
    </row>
    <row r="810" spans="2:13" ht="30" customHeight="1">
      <c r="B810" s="12" t="str">
        <f t="shared" si="60"/>
        <v/>
      </c>
      <c r="C810" s="13" t="str">
        <f t="shared" si="63"/>
        <v/>
      </c>
      <c r="D810" s="13" t="str">
        <f t="shared" si="61"/>
        <v/>
      </c>
      <c r="E810" s="14" t="str">
        <f t="shared" si="62"/>
        <v/>
      </c>
      <c r="F810" s="15" t="str">
        <f>IFERROR(RunningBMR,"")</f>
        <v/>
      </c>
      <c r="G810" s="15" t="str">
        <f>IFERROR(IF(K809&gt;0,F809*ActivityFactor+IF(WeightGoal="Maintain",0,IF(WeightGoal="Decrease",-500,IF(WeightGoal="Increase",500))),""),"")</f>
        <v/>
      </c>
      <c r="H810" s="15" t="str">
        <f>IFERROR(F810*(ActivityFactor),"")</f>
        <v/>
      </c>
      <c r="I810" s="16" t="str">
        <f>IFERROR(IF(WeightGoal="Increase",G810-H810,H810-G810),"")</f>
        <v/>
      </c>
      <c r="J810" s="16" t="str">
        <f t="shared" si="64"/>
        <v/>
      </c>
      <c r="K810" s="17" t="str">
        <f>IFERROR(IF(Standard,J810/CalsPerPound,J810/CalsPerPound/2.2),"")</f>
        <v/>
      </c>
      <c r="L810" s="18" t="str">
        <f>IFERROR(WeightToLoseGain-K810,"")</f>
        <v/>
      </c>
      <c r="M810" s="19" t="str">
        <f>IFERROR(IF(B809&lt;&gt;"",L810/(WeightToLoseGain),""),"")</f>
        <v/>
      </c>
    </row>
    <row r="811" spans="2:13" ht="30" customHeight="1">
      <c r="B811" s="12" t="str">
        <f t="shared" si="60"/>
        <v/>
      </c>
      <c r="C811" s="13" t="str">
        <f t="shared" si="63"/>
        <v/>
      </c>
      <c r="D811" s="13" t="str">
        <f t="shared" si="61"/>
        <v/>
      </c>
      <c r="E811" s="14" t="str">
        <f t="shared" si="62"/>
        <v/>
      </c>
      <c r="F811" s="15" t="str">
        <f>IFERROR(RunningBMR,"")</f>
        <v/>
      </c>
      <c r="G811" s="15" t="str">
        <f>IFERROR(IF(K810&gt;0,F810*ActivityFactor+IF(WeightGoal="Maintain",0,IF(WeightGoal="Decrease",-500,IF(WeightGoal="Increase",500))),""),"")</f>
        <v/>
      </c>
      <c r="H811" s="15" t="str">
        <f>IFERROR(F811*(ActivityFactor),"")</f>
        <v/>
      </c>
      <c r="I811" s="16" t="str">
        <f>IFERROR(IF(WeightGoal="Increase",G811-H811,H811-G811),"")</f>
        <v/>
      </c>
      <c r="J811" s="16" t="str">
        <f t="shared" si="64"/>
        <v/>
      </c>
      <c r="K811" s="17" t="str">
        <f>IFERROR(IF(Standard,J811/CalsPerPound,J811/CalsPerPound/2.2),"")</f>
        <v/>
      </c>
      <c r="L811" s="18" t="str">
        <f>IFERROR(WeightToLoseGain-K811,"")</f>
        <v/>
      </c>
      <c r="M811" s="19" t="str">
        <f>IFERROR(IF(B810&lt;&gt;"",L811/(WeightToLoseGain),""),"")</f>
        <v/>
      </c>
    </row>
    <row r="812" spans="2:13" ht="30" customHeight="1">
      <c r="B812" s="12" t="str">
        <f t="shared" si="60"/>
        <v/>
      </c>
      <c r="C812" s="13" t="str">
        <f t="shared" si="63"/>
        <v/>
      </c>
      <c r="D812" s="13" t="str">
        <f t="shared" si="61"/>
        <v/>
      </c>
      <c r="E812" s="14" t="str">
        <f t="shared" si="62"/>
        <v/>
      </c>
      <c r="F812" s="15" t="str">
        <f>IFERROR(RunningBMR,"")</f>
        <v/>
      </c>
      <c r="G812" s="15" t="str">
        <f>IFERROR(IF(K811&gt;0,F811*ActivityFactor+IF(WeightGoal="Maintain",0,IF(WeightGoal="Decrease",-500,IF(WeightGoal="Increase",500))),""),"")</f>
        <v/>
      </c>
      <c r="H812" s="15" t="str">
        <f>IFERROR(F812*(ActivityFactor),"")</f>
        <v/>
      </c>
      <c r="I812" s="16" t="str">
        <f>IFERROR(IF(WeightGoal="Increase",G812-H812,H812-G812),"")</f>
        <v/>
      </c>
      <c r="J812" s="16" t="str">
        <f t="shared" si="64"/>
        <v/>
      </c>
      <c r="K812" s="17" t="str">
        <f>IFERROR(IF(Standard,J812/CalsPerPound,J812/CalsPerPound/2.2),"")</f>
        <v/>
      </c>
      <c r="L812" s="18" t="str">
        <f>IFERROR(WeightToLoseGain-K812,"")</f>
        <v/>
      </c>
      <c r="M812" s="19" t="str">
        <f>IFERROR(IF(B811&lt;&gt;"",L812/(WeightToLoseGain),""),"")</f>
        <v/>
      </c>
    </row>
    <row r="813" spans="2:13" ht="30" customHeight="1">
      <c r="B813" s="12" t="str">
        <f t="shared" si="60"/>
        <v/>
      </c>
      <c r="C813" s="13" t="str">
        <f t="shared" si="63"/>
        <v/>
      </c>
      <c r="D813" s="13" t="str">
        <f t="shared" si="61"/>
        <v/>
      </c>
      <c r="E813" s="14" t="str">
        <f t="shared" si="62"/>
        <v/>
      </c>
      <c r="F813" s="15" t="str">
        <f>IFERROR(RunningBMR,"")</f>
        <v/>
      </c>
      <c r="G813" s="15" t="str">
        <f>IFERROR(IF(K812&gt;0,F812*ActivityFactor+IF(WeightGoal="Maintain",0,IF(WeightGoal="Decrease",-500,IF(WeightGoal="Increase",500))),""),"")</f>
        <v/>
      </c>
      <c r="H813" s="15" t="str">
        <f>IFERROR(F813*(ActivityFactor),"")</f>
        <v/>
      </c>
      <c r="I813" s="16" t="str">
        <f>IFERROR(IF(WeightGoal="Increase",G813-H813,H813-G813),"")</f>
        <v/>
      </c>
      <c r="J813" s="16" t="str">
        <f t="shared" si="64"/>
        <v/>
      </c>
      <c r="K813" s="17" t="str">
        <f>IFERROR(IF(Standard,J813/CalsPerPound,J813/CalsPerPound/2.2),"")</f>
        <v/>
      </c>
      <c r="L813" s="18" t="str">
        <f>IFERROR(WeightToLoseGain-K813,"")</f>
        <v/>
      </c>
      <c r="M813" s="19" t="str">
        <f>IFERROR(IF(B812&lt;&gt;"",L813/(WeightToLoseGain),""),"")</f>
        <v/>
      </c>
    </row>
    <row r="814" spans="2:13" ht="30" customHeight="1">
      <c r="B814" s="12" t="str">
        <f t="shared" si="60"/>
        <v/>
      </c>
      <c r="C814" s="13" t="str">
        <f t="shared" si="63"/>
        <v/>
      </c>
      <c r="D814" s="13" t="str">
        <f t="shared" si="61"/>
        <v/>
      </c>
      <c r="E814" s="14" t="str">
        <f t="shared" si="62"/>
        <v/>
      </c>
      <c r="F814" s="15" t="str">
        <f>IFERROR(RunningBMR,"")</f>
        <v/>
      </c>
      <c r="G814" s="15" t="str">
        <f>IFERROR(IF(K813&gt;0,F813*ActivityFactor+IF(WeightGoal="Maintain",0,IF(WeightGoal="Decrease",-500,IF(WeightGoal="Increase",500))),""),"")</f>
        <v/>
      </c>
      <c r="H814" s="15" t="str">
        <f>IFERROR(F814*(ActivityFactor),"")</f>
        <v/>
      </c>
      <c r="I814" s="16" t="str">
        <f>IFERROR(IF(WeightGoal="Increase",G814-H814,H814-G814),"")</f>
        <v/>
      </c>
      <c r="J814" s="16" t="str">
        <f t="shared" si="64"/>
        <v/>
      </c>
      <c r="K814" s="17" t="str">
        <f>IFERROR(IF(Standard,J814/CalsPerPound,J814/CalsPerPound/2.2),"")</f>
        <v/>
      </c>
      <c r="L814" s="18" t="str">
        <f>IFERROR(WeightToLoseGain-K814,"")</f>
        <v/>
      </c>
      <c r="M814" s="19" t="str">
        <f>IFERROR(IF(B813&lt;&gt;"",L814/(WeightToLoseGain),""),"")</f>
        <v/>
      </c>
    </row>
    <row r="815" spans="2:13" ht="30" customHeight="1">
      <c r="B815" s="12" t="str">
        <f t="shared" si="60"/>
        <v/>
      </c>
      <c r="C815" s="13" t="str">
        <f t="shared" si="63"/>
        <v/>
      </c>
      <c r="D815" s="13" t="str">
        <f t="shared" si="61"/>
        <v/>
      </c>
      <c r="E815" s="14" t="str">
        <f t="shared" si="62"/>
        <v/>
      </c>
      <c r="F815" s="15" t="str">
        <f>IFERROR(RunningBMR,"")</f>
        <v/>
      </c>
      <c r="G815" s="15" t="str">
        <f>IFERROR(IF(K814&gt;0,F814*ActivityFactor+IF(WeightGoal="Maintain",0,IF(WeightGoal="Decrease",-500,IF(WeightGoal="Increase",500))),""),"")</f>
        <v/>
      </c>
      <c r="H815" s="15" t="str">
        <f>IFERROR(F815*(ActivityFactor),"")</f>
        <v/>
      </c>
      <c r="I815" s="16" t="str">
        <f>IFERROR(IF(WeightGoal="Increase",G815-H815,H815-G815),"")</f>
        <v/>
      </c>
      <c r="J815" s="16" t="str">
        <f t="shared" si="64"/>
        <v/>
      </c>
      <c r="K815" s="17" t="str">
        <f>IFERROR(IF(Standard,J815/CalsPerPound,J815/CalsPerPound/2.2),"")</f>
        <v/>
      </c>
      <c r="L815" s="18" t="str">
        <f>IFERROR(WeightToLoseGain-K815,"")</f>
        <v/>
      </c>
      <c r="M815" s="19" t="str">
        <f>IFERROR(IF(B814&lt;&gt;"",L815/(WeightToLoseGain),""),"")</f>
        <v/>
      </c>
    </row>
    <row r="816" spans="2:13" ht="30" customHeight="1">
      <c r="B816" s="12" t="str">
        <f t="shared" si="60"/>
        <v/>
      </c>
      <c r="C816" s="13" t="str">
        <f t="shared" si="63"/>
        <v/>
      </c>
      <c r="D816" s="13" t="str">
        <f t="shared" si="61"/>
        <v/>
      </c>
      <c r="E816" s="14" t="str">
        <f t="shared" si="62"/>
        <v/>
      </c>
      <c r="F816" s="15" t="str">
        <f>IFERROR(RunningBMR,"")</f>
        <v/>
      </c>
      <c r="G816" s="15" t="str">
        <f>IFERROR(IF(K815&gt;0,F815*ActivityFactor+IF(WeightGoal="Maintain",0,IF(WeightGoal="Decrease",-500,IF(WeightGoal="Increase",500))),""),"")</f>
        <v/>
      </c>
      <c r="H816" s="15" t="str">
        <f>IFERROR(F816*(ActivityFactor),"")</f>
        <v/>
      </c>
      <c r="I816" s="16" t="str">
        <f>IFERROR(IF(WeightGoal="Increase",G816-H816,H816-G816),"")</f>
        <v/>
      </c>
      <c r="J816" s="16" t="str">
        <f t="shared" si="64"/>
        <v/>
      </c>
      <c r="K816" s="17" t="str">
        <f>IFERROR(IF(Standard,J816/CalsPerPound,J816/CalsPerPound/2.2),"")</f>
        <v/>
      </c>
      <c r="L816" s="18" t="str">
        <f>IFERROR(WeightToLoseGain-K816,"")</f>
        <v/>
      </c>
      <c r="M816" s="19" t="str">
        <f>IFERROR(IF(B815&lt;&gt;"",L816/(WeightToLoseGain),""),"")</f>
        <v/>
      </c>
    </row>
    <row r="817" spans="2:13" ht="30" customHeight="1">
      <c r="B817" s="12" t="str">
        <f t="shared" si="60"/>
        <v/>
      </c>
      <c r="C817" s="13" t="str">
        <f t="shared" si="63"/>
        <v/>
      </c>
      <c r="D817" s="13" t="str">
        <f t="shared" si="61"/>
        <v/>
      </c>
      <c r="E817" s="14" t="str">
        <f t="shared" si="62"/>
        <v/>
      </c>
      <c r="F817" s="15" t="str">
        <f>IFERROR(RunningBMR,"")</f>
        <v/>
      </c>
      <c r="G817" s="15" t="str">
        <f>IFERROR(IF(K816&gt;0,F816*ActivityFactor+IF(WeightGoal="Maintain",0,IF(WeightGoal="Decrease",-500,IF(WeightGoal="Increase",500))),""),"")</f>
        <v/>
      </c>
      <c r="H817" s="15" t="str">
        <f>IFERROR(F817*(ActivityFactor),"")</f>
        <v/>
      </c>
      <c r="I817" s="16" t="str">
        <f>IFERROR(IF(WeightGoal="Increase",G817-H817,H817-G817),"")</f>
        <v/>
      </c>
      <c r="J817" s="16" t="str">
        <f t="shared" si="64"/>
        <v/>
      </c>
      <c r="K817" s="17" t="str">
        <f>IFERROR(IF(Standard,J817/CalsPerPound,J817/CalsPerPound/2.2),"")</f>
        <v/>
      </c>
      <c r="L817" s="18" t="str">
        <f>IFERROR(WeightToLoseGain-K817,"")</f>
        <v/>
      </c>
      <c r="M817" s="19" t="str">
        <f>IFERROR(IF(B816&lt;&gt;"",L817/(WeightToLoseGain),""),"")</f>
        <v/>
      </c>
    </row>
    <row r="818" spans="2:13" ht="30" customHeight="1">
      <c r="B818" s="12" t="str">
        <f t="shared" si="60"/>
        <v/>
      </c>
      <c r="C818" s="13" t="str">
        <f t="shared" si="63"/>
        <v/>
      </c>
      <c r="D818" s="13" t="str">
        <f t="shared" si="61"/>
        <v/>
      </c>
      <c r="E818" s="14" t="str">
        <f t="shared" si="62"/>
        <v/>
      </c>
      <c r="F818" s="15" t="str">
        <f>IFERROR(RunningBMR,"")</f>
        <v/>
      </c>
      <c r="G818" s="15" t="str">
        <f>IFERROR(IF(K817&gt;0,F817*ActivityFactor+IF(WeightGoal="Maintain",0,IF(WeightGoal="Decrease",-500,IF(WeightGoal="Increase",500))),""),"")</f>
        <v/>
      </c>
      <c r="H818" s="15" t="str">
        <f>IFERROR(F818*(ActivityFactor),"")</f>
        <v/>
      </c>
      <c r="I818" s="16" t="str">
        <f>IFERROR(IF(WeightGoal="Increase",G818-H818,H818-G818),"")</f>
        <v/>
      </c>
      <c r="J818" s="16" t="str">
        <f t="shared" si="64"/>
        <v/>
      </c>
      <c r="K818" s="17" t="str">
        <f>IFERROR(IF(Standard,J818/CalsPerPound,J818/CalsPerPound/2.2),"")</f>
        <v/>
      </c>
      <c r="L818" s="18" t="str">
        <f>IFERROR(WeightToLoseGain-K818,"")</f>
        <v/>
      </c>
      <c r="M818" s="19" t="str">
        <f>IFERROR(IF(B817&lt;&gt;"",L818/(WeightToLoseGain),""),"")</f>
        <v/>
      </c>
    </row>
    <row r="819" spans="2:13" ht="30" customHeight="1">
      <c r="B819" s="12" t="str">
        <f t="shared" si="60"/>
        <v/>
      </c>
      <c r="C819" s="13" t="str">
        <f t="shared" si="63"/>
        <v/>
      </c>
      <c r="D819" s="13" t="str">
        <f t="shared" si="61"/>
        <v/>
      </c>
      <c r="E819" s="14" t="str">
        <f t="shared" si="62"/>
        <v/>
      </c>
      <c r="F819" s="15" t="str">
        <f>IFERROR(RunningBMR,"")</f>
        <v/>
      </c>
      <c r="G819" s="15" t="str">
        <f>IFERROR(IF(K818&gt;0,F818*ActivityFactor+IF(WeightGoal="Maintain",0,IF(WeightGoal="Decrease",-500,IF(WeightGoal="Increase",500))),""),"")</f>
        <v/>
      </c>
      <c r="H819" s="15" t="str">
        <f>IFERROR(F819*(ActivityFactor),"")</f>
        <v/>
      </c>
      <c r="I819" s="16" t="str">
        <f>IFERROR(IF(WeightGoal="Increase",G819-H819,H819-G819),"")</f>
        <v/>
      </c>
      <c r="J819" s="16" t="str">
        <f t="shared" si="64"/>
        <v/>
      </c>
      <c r="K819" s="17" t="str">
        <f>IFERROR(IF(Standard,J819/CalsPerPound,J819/CalsPerPound/2.2),"")</f>
        <v/>
      </c>
      <c r="L819" s="18" t="str">
        <f>IFERROR(WeightToLoseGain-K819,"")</f>
        <v/>
      </c>
      <c r="M819" s="19" t="str">
        <f>IFERROR(IF(B818&lt;&gt;"",L819/(WeightToLoseGain),""),"")</f>
        <v/>
      </c>
    </row>
    <row r="820" spans="2:13" ht="30" customHeight="1">
      <c r="B820" s="12" t="str">
        <f t="shared" si="60"/>
        <v/>
      </c>
      <c r="C820" s="13" t="str">
        <f t="shared" si="63"/>
        <v/>
      </c>
      <c r="D820" s="13" t="str">
        <f t="shared" si="61"/>
        <v/>
      </c>
      <c r="E820" s="14" t="str">
        <f t="shared" si="62"/>
        <v/>
      </c>
      <c r="F820" s="15" t="str">
        <f>IFERROR(RunningBMR,"")</f>
        <v/>
      </c>
      <c r="G820" s="15" t="str">
        <f>IFERROR(IF(K819&gt;0,F819*ActivityFactor+IF(WeightGoal="Maintain",0,IF(WeightGoal="Decrease",-500,IF(WeightGoal="Increase",500))),""),"")</f>
        <v/>
      </c>
      <c r="H820" s="15" t="str">
        <f>IFERROR(F820*(ActivityFactor),"")</f>
        <v/>
      </c>
      <c r="I820" s="16" t="str">
        <f>IFERROR(IF(WeightGoal="Increase",G820-H820,H820-G820),"")</f>
        <v/>
      </c>
      <c r="J820" s="16" t="str">
        <f t="shared" si="64"/>
        <v/>
      </c>
      <c r="K820" s="17" t="str">
        <f>IFERROR(IF(Standard,J820/CalsPerPound,J820/CalsPerPound/2.2),"")</f>
        <v/>
      </c>
      <c r="L820" s="18" t="str">
        <f>IFERROR(WeightToLoseGain-K820,"")</f>
        <v/>
      </c>
      <c r="M820" s="19" t="str">
        <f>IFERROR(IF(B819&lt;&gt;"",L820/(WeightToLoseGain),""),"")</f>
        <v/>
      </c>
    </row>
    <row r="821" spans="2:13" ht="30" customHeight="1">
      <c r="B821" s="12" t="str">
        <f t="shared" si="60"/>
        <v/>
      </c>
      <c r="C821" s="13" t="str">
        <f t="shared" si="63"/>
        <v/>
      </c>
      <c r="D821" s="13" t="str">
        <f t="shared" si="61"/>
        <v/>
      </c>
      <c r="E821" s="14" t="str">
        <f t="shared" si="62"/>
        <v/>
      </c>
      <c r="F821" s="15" t="str">
        <f>IFERROR(RunningBMR,"")</f>
        <v/>
      </c>
      <c r="G821" s="15" t="str">
        <f>IFERROR(IF(K820&gt;0,F820*ActivityFactor+IF(WeightGoal="Maintain",0,IF(WeightGoal="Decrease",-500,IF(WeightGoal="Increase",500))),""),"")</f>
        <v/>
      </c>
      <c r="H821" s="15" t="str">
        <f>IFERROR(F821*(ActivityFactor),"")</f>
        <v/>
      </c>
      <c r="I821" s="16" t="str">
        <f>IFERROR(IF(WeightGoal="Increase",G821-H821,H821-G821),"")</f>
        <v/>
      </c>
      <c r="J821" s="16" t="str">
        <f t="shared" si="64"/>
        <v/>
      </c>
      <c r="K821" s="17" t="str">
        <f>IFERROR(IF(Standard,J821/CalsPerPound,J821/CalsPerPound/2.2),"")</f>
        <v/>
      </c>
      <c r="L821" s="18" t="str">
        <f>IFERROR(WeightToLoseGain-K821,"")</f>
        <v/>
      </c>
      <c r="M821" s="19" t="str">
        <f>IFERROR(IF(B820&lt;&gt;"",L821/(WeightToLoseGain),""),"")</f>
        <v/>
      </c>
    </row>
    <row r="822" spans="2:13" ht="30" customHeight="1">
      <c r="B822" s="12" t="str">
        <f t="shared" si="60"/>
        <v/>
      </c>
      <c r="C822" s="13" t="str">
        <f t="shared" si="63"/>
        <v/>
      </c>
      <c r="D822" s="13" t="str">
        <f t="shared" si="61"/>
        <v/>
      </c>
      <c r="E822" s="14" t="str">
        <f t="shared" si="62"/>
        <v/>
      </c>
      <c r="F822" s="15" t="str">
        <f>IFERROR(RunningBMR,"")</f>
        <v/>
      </c>
      <c r="G822" s="15" t="str">
        <f>IFERROR(IF(K821&gt;0,F821*ActivityFactor+IF(WeightGoal="Maintain",0,IF(WeightGoal="Decrease",-500,IF(WeightGoal="Increase",500))),""),"")</f>
        <v/>
      </c>
      <c r="H822" s="15" t="str">
        <f>IFERROR(F822*(ActivityFactor),"")</f>
        <v/>
      </c>
      <c r="I822" s="16" t="str">
        <f>IFERROR(IF(WeightGoal="Increase",G822-H822,H822-G822),"")</f>
        <v/>
      </c>
      <c r="J822" s="16" t="str">
        <f t="shared" si="64"/>
        <v/>
      </c>
      <c r="K822" s="17" t="str">
        <f>IFERROR(IF(Standard,J822/CalsPerPound,J822/CalsPerPound/2.2),"")</f>
        <v/>
      </c>
      <c r="L822" s="18" t="str">
        <f>IFERROR(WeightToLoseGain-K822,"")</f>
        <v/>
      </c>
      <c r="M822" s="19" t="str">
        <f>IFERROR(IF(B821&lt;&gt;"",L822/(WeightToLoseGain),""),"")</f>
        <v/>
      </c>
    </row>
    <row r="823" spans="2:13" ht="30" customHeight="1">
      <c r="B823" s="12" t="str">
        <f t="shared" si="60"/>
        <v/>
      </c>
      <c r="C823" s="13" t="str">
        <f t="shared" si="63"/>
        <v/>
      </c>
      <c r="D823" s="13" t="str">
        <f t="shared" si="61"/>
        <v/>
      </c>
      <c r="E823" s="14" t="str">
        <f t="shared" si="62"/>
        <v/>
      </c>
      <c r="F823" s="15" t="str">
        <f>IFERROR(RunningBMR,"")</f>
        <v/>
      </c>
      <c r="G823" s="15" t="str">
        <f>IFERROR(IF(K822&gt;0,F822*ActivityFactor+IF(WeightGoal="Maintain",0,IF(WeightGoal="Decrease",-500,IF(WeightGoal="Increase",500))),""),"")</f>
        <v/>
      </c>
      <c r="H823" s="15" t="str">
        <f>IFERROR(F823*(ActivityFactor),"")</f>
        <v/>
      </c>
      <c r="I823" s="16" t="str">
        <f>IFERROR(IF(WeightGoal="Increase",G823-H823,H823-G823),"")</f>
        <v/>
      </c>
      <c r="J823" s="16" t="str">
        <f t="shared" si="64"/>
        <v/>
      </c>
      <c r="K823" s="17" t="str">
        <f>IFERROR(IF(Standard,J823/CalsPerPound,J823/CalsPerPound/2.2),"")</f>
        <v/>
      </c>
      <c r="L823" s="18" t="str">
        <f>IFERROR(WeightToLoseGain-K823,"")</f>
        <v/>
      </c>
      <c r="M823" s="19" t="str">
        <f>IFERROR(IF(B822&lt;&gt;"",L823/(WeightToLoseGain),""),"")</f>
        <v/>
      </c>
    </row>
    <row r="824" spans="2:13" ht="30" customHeight="1">
      <c r="B824" s="12" t="str">
        <f t="shared" si="60"/>
        <v/>
      </c>
      <c r="C824" s="13" t="str">
        <f t="shared" si="63"/>
        <v/>
      </c>
      <c r="D824" s="13" t="str">
        <f t="shared" si="61"/>
        <v/>
      </c>
      <c r="E824" s="14" t="str">
        <f t="shared" si="62"/>
        <v/>
      </c>
      <c r="F824" s="15" t="str">
        <f>IFERROR(RunningBMR,"")</f>
        <v/>
      </c>
      <c r="G824" s="15" t="str">
        <f>IFERROR(IF(K823&gt;0,F823*ActivityFactor+IF(WeightGoal="Maintain",0,IF(WeightGoal="Decrease",-500,IF(WeightGoal="Increase",500))),""),"")</f>
        <v/>
      </c>
      <c r="H824" s="15" t="str">
        <f>IFERROR(F824*(ActivityFactor),"")</f>
        <v/>
      </c>
      <c r="I824" s="16" t="str">
        <f>IFERROR(IF(WeightGoal="Increase",G824-H824,H824-G824),"")</f>
        <v/>
      </c>
      <c r="J824" s="16" t="str">
        <f t="shared" si="64"/>
        <v/>
      </c>
      <c r="K824" s="17" t="str">
        <f>IFERROR(IF(Standard,J824/CalsPerPound,J824/CalsPerPound/2.2),"")</f>
        <v/>
      </c>
      <c r="L824" s="18" t="str">
        <f>IFERROR(WeightToLoseGain-K824,"")</f>
        <v/>
      </c>
      <c r="M824" s="19" t="str">
        <f>IFERROR(IF(B823&lt;&gt;"",L824/(WeightToLoseGain),""),"")</f>
        <v/>
      </c>
    </row>
    <row r="825" spans="2:13" ht="30" customHeight="1">
      <c r="B825" s="12" t="str">
        <f t="shared" si="60"/>
        <v/>
      </c>
      <c r="C825" s="13" t="str">
        <f t="shared" si="63"/>
        <v/>
      </c>
      <c r="D825" s="13" t="str">
        <f t="shared" si="61"/>
        <v/>
      </c>
      <c r="E825" s="14" t="str">
        <f t="shared" si="62"/>
        <v/>
      </c>
      <c r="F825" s="15" t="str">
        <f>IFERROR(RunningBMR,"")</f>
        <v/>
      </c>
      <c r="G825" s="15" t="str">
        <f>IFERROR(IF(K824&gt;0,F824*ActivityFactor+IF(WeightGoal="Maintain",0,IF(WeightGoal="Decrease",-500,IF(WeightGoal="Increase",500))),""),"")</f>
        <v/>
      </c>
      <c r="H825" s="15" t="str">
        <f>IFERROR(F825*(ActivityFactor),"")</f>
        <v/>
      </c>
      <c r="I825" s="16" t="str">
        <f>IFERROR(IF(WeightGoal="Increase",G825-H825,H825-G825),"")</f>
        <v/>
      </c>
      <c r="J825" s="16" t="str">
        <f t="shared" si="64"/>
        <v/>
      </c>
      <c r="K825" s="17" t="str">
        <f>IFERROR(IF(Standard,J825/CalsPerPound,J825/CalsPerPound/2.2),"")</f>
        <v/>
      </c>
      <c r="L825" s="18" t="str">
        <f>IFERROR(WeightToLoseGain-K825,"")</f>
        <v/>
      </c>
      <c r="M825" s="19" t="str">
        <f>IFERROR(IF(B824&lt;&gt;"",L825/(WeightToLoseGain),""),"")</f>
        <v/>
      </c>
    </row>
    <row r="826" spans="2:13" ht="30" customHeight="1">
      <c r="B826" s="12" t="str">
        <f t="shared" si="60"/>
        <v/>
      </c>
      <c r="C826" s="13" t="str">
        <f t="shared" si="63"/>
        <v/>
      </c>
      <c r="D826" s="13" t="str">
        <f t="shared" si="61"/>
        <v/>
      </c>
      <c r="E826" s="14" t="str">
        <f t="shared" si="62"/>
        <v/>
      </c>
      <c r="F826" s="15" t="str">
        <f>IFERROR(RunningBMR,"")</f>
        <v/>
      </c>
      <c r="G826" s="15" t="str">
        <f>IFERROR(IF(K825&gt;0,F825*ActivityFactor+IF(WeightGoal="Maintain",0,IF(WeightGoal="Decrease",-500,IF(WeightGoal="Increase",500))),""),"")</f>
        <v/>
      </c>
      <c r="H826" s="15" t="str">
        <f>IFERROR(F826*(ActivityFactor),"")</f>
        <v/>
      </c>
      <c r="I826" s="16" t="str">
        <f>IFERROR(IF(WeightGoal="Increase",G826-H826,H826-G826),"")</f>
        <v/>
      </c>
      <c r="J826" s="16" t="str">
        <f t="shared" si="64"/>
        <v/>
      </c>
      <c r="K826" s="17" t="str">
        <f>IFERROR(IF(Standard,J826/CalsPerPound,J826/CalsPerPound/2.2),"")</f>
        <v/>
      </c>
      <c r="L826" s="18" t="str">
        <f>IFERROR(WeightToLoseGain-K826,"")</f>
        <v/>
      </c>
      <c r="M826" s="19" t="str">
        <f>IFERROR(IF(B825&lt;&gt;"",L826/(WeightToLoseGain),""),"")</f>
        <v/>
      </c>
    </row>
    <row r="827" spans="2:13" ht="30" customHeight="1">
      <c r="B827" s="12" t="str">
        <f t="shared" si="60"/>
        <v/>
      </c>
      <c r="C827" s="13" t="str">
        <f t="shared" si="63"/>
        <v/>
      </c>
      <c r="D827" s="13" t="str">
        <f t="shared" si="61"/>
        <v/>
      </c>
      <c r="E827" s="14" t="str">
        <f t="shared" si="62"/>
        <v/>
      </c>
      <c r="F827" s="15" t="str">
        <f>IFERROR(RunningBMR,"")</f>
        <v/>
      </c>
      <c r="G827" s="15" t="str">
        <f>IFERROR(IF(K826&gt;0,F826*ActivityFactor+IF(WeightGoal="Maintain",0,IF(WeightGoal="Decrease",-500,IF(WeightGoal="Increase",500))),""),"")</f>
        <v/>
      </c>
      <c r="H827" s="15" t="str">
        <f>IFERROR(F827*(ActivityFactor),"")</f>
        <v/>
      </c>
      <c r="I827" s="16" t="str">
        <f>IFERROR(IF(WeightGoal="Increase",G827-H827,H827-G827),"")</f>
        <v/>
      </c>
      <c r="J827" s="16" t="str">
        <f t="shared" si="64"/>
        <v/>
      </c>
      <c r="K827" s="17" t="str">
        <f>IFERROR(IF(Standard,J827/CalsPerPound,J827/CalsPerPound/2.2),"")</f>
        <v/>
      </c>
      <c r="L827" s="18" t="str">
        <f>IFERROR(WeightToLoseGain-K827,"")</f>
        <v/>
      </c>
      <c r="M827" s="19" t="str">
        <f>IFERROR(IF(B826&lt;&gt;"",L827/(WeightToLoseGain),""),"")</f>
        <v/>
      </c>
    </row>
    <row r="828" spans="2:13" ht="30" customHeight="1">
      <c r="B828" s="12" t="str">
        <f t="shared" si="60"/>
        <v/>
      </c>
      <c r="C828" s="13" t="str">
        <f t="shared" si="63"/>
        <v/>
      </c>
      <c r="D828" s="13" t="str">
        <f t="shared" si="61"/>
        <v/>
      </c>
      <c r="E828" s="14" t="str">
        <f t="shared" si="62"/>
        <v/>
      </c>
      <c r="F828" s="15" t="str">
        <f>IFERROR(RunningBMR,"")</f>
        <v/>
      </c>
      <c r="G828" s="15" t="str">
        <f>IFERROR(IF(K827&gt;0,F827*ActivityFactor+IF(WeightGoal="Maintain",0,IF(WeightGoal="Decrease",-500,IF(WeightGoal="Increase",500))),""),"")</f>
        <v/>
      </c>
      <c r="H828" s="15" t="str">
        <f>IFERROR(F828*(ActivityFactor),"")</f>
        <v/>
      </c>
      <c r="I828" s="16" t="str">
        <f>IFERROR(IF(WeightGoal="Increase",G828-H828,H828-G828),"")</f>
        <v/>
      </c>
      <c r="J828" s="16" t="str">
        <f t="shared" si="64"/>
        <v/>
      </c>
      <c r="K828" s="17" t="str">
        <f>IFERROR(IF(Standard,J828/CalsPerPound,J828/CalsPerPound/2.2),"")</f>
        <v/>
      </c>
      <c r="L828" s="18" t="str">
        <f>IFERROR(WeightToLoseGain-K828,"")</f>
        <v/>
      </c>
      <c r="M828" s="19" t="str">
        <f>IFERROR(IF(B827&lt;&gt;"",L828/(WeightToLoseGain),""),"")</f>
        <v/>
      </c>
    </row>
    <row r="829" spans="2:13" ht="30" customHeight="1">
      <c r="B829" s="12" t="str">
        <f t="shared" si="60"/>
        <v/>
      </c>
      <c r="C829" s="13" t="str">
        <f t="shared" si="63"/>
        <v/>
      </c>
      <c r="D829" s="13" t="str">
        <f t="shared" si="61"/>
        <v/>
      </c>
      <c r="E829" s="14" t="str">
        <f t="shared" si="62"/>
        <v/>
      </c>
      <c r="F829" s="15" t="str">
        <f>IFERROR(RunningBMR,"")</f>
        <v/>
      </c>
      <c r="G829" s="15" t="str">
        <f>IFERROR(IF(K828&gt;0,F828*ActivityFactor+IF(WeightGoal="Maintain",0,IF(WeightGoal="Decrease",-500,IF(WeightGoal="Increase",500))),""),"")</f>
        <v/>
      </c>
      <c r="H829" s="15" t="str">
        <f>IFERROR(F829*(ActivityFactor),"")</f>
        <v/>
      </c>
      <c r="I829" s="16" t="str">
        <f>IFERROR(IF(WeightGoal="Increase",G829-H829,H829-G829),"")</f>
        <v/>
      </c>
      <c r="J829" s="16" t="str">
        <f t="shared" si="64"/>
        <v/>
      </c>
      <c r="K829" s="17" t="str">
        <f>IFERROR(IF(Standard,J829/CalsPerPound,J829/CalsPerPound/2.2),"")</f>
        <v/>
      </c>
      <c r="L829" s="18" t="str">
        <f>IFERROR(WeightToLoseGain-K829,"")</f>
        <v/>
      </c>
      <c r="M829" s="19" t="str">
        <f>IFERROR(IF(B828&lt;&gt;"",L829/(WeightToLoseGain),""),"")</f>
        <v/>
      </c>
    </row>
    <row r="830" spans="2:13" ht="30" customHeight="1">
      <c r="B830" s="12" t="str">
        <f t="shared" si="60"/>
        <v/>
      </c>
      <c r="C830" s="13" t="str">
        <f t="shared" si="63"/>
        <v/>
      </c>
      <c r="D830" s="13" t="str">
        <f t="shared" si="61"/>
        <v/>
      </c>
      <c r="E830" s="14" t="str">
        <f t="shared" si="62"/>
        <v/>
      </c>
      <c r="F830" s="15" t="str">
        <f>IFERROR(RunningBMR,"")</f>
        <v/>
      </c>
      <c r="G830" s="15" t="str">
        <f>IFERROR(IF(K829&gt;0,F829*ActivityFactor+IF(WeightGoal="Maintain",0,IF(WeightGoal="Decrease",-500,IF(WeightGoal="Increase",500))),""),"")</f>
        <v/>
      </c>
      <c r="H830" s="15" t="str">
        <f>IFERROR(F830*(ActivityFactor),"")</f>
        <v/>
      </c>
      <c r="I830" s="16" t="str">
        <f>IFERROR(IF(WeightGoal="Increase",G830-H830,H830-G830),"")</f>
        <v/>
      </c>
      <c r="J830" s="16" t="str">
        <f t="shared" si="64"/>
        <v/>
      </c>
      <c r="K830" s="17" t="str">
        <f>IFERROR(IF(Standard,J830/CalsPerPound,J830/CalsPerPound/2.2),"")</f>
        <v/>
      </c>
      <c r="L830" s="18" t="str">
        <f>IFERROR(WeightToLoseGain-K830,"")</f>
        <v/>
      </c>
      <c r="M830" s="19" t="str">
        <f>IFERROR(IF(B829&lt;&gt;"",L830/(WeightToLoseGain),""),"")</f>
        <v/>
      </c>
    </row>
    <row r="831" spans="2:13" ht="30" customHeight="1">
      <c r="B831" s="12" t="str">
        <f t="shared" si="60"/>
        <v/>
      </c>
      <c r="C831" s="13" t="str">
        <f t="shared" si="63"/>
        <v/>
      </c>
      <c r="D831" s="13" t="str">
        <f t="shared" si="61"/>
        <v/>
      </c>
      <c r="E831" s="14" t="str">
        <f t="shared" si="62"/>
        <v/>
      </c>
      <c r="F831" s="15" t="str">
        <f>IFERROR(RunningBMR,"")</f>
        <v/>
      </c>
      <c r="G831" s="15" t="str">
        <f>IFERROR(IF(K830&gt;0,F830*ActivityFactor+IF(WeightGoal="Maintain",0,IF(WeightGoal="Decrease",-500,IF(WeightGoal="Increase",500))),""),"")</f>
        <v/>
      </c>
      <c r="H831" s="15" t="str">
        <f>IFERROR(F831*(ActivityFactor),"")</f>
        <v/>
      </c>
      <c r="I831" s="16" t="str">
        <f>IFERROR(IF(WeightGoal="Increase",G831-H831,H831-G831),"")</f>
        <v/>
      </c>
      <c r="J831" s="16" t="str">
        <f t="shared" si="64"/>
        <v/>
      </c>
      <c r="K831" s="17" t="str">
        <f>IFERROR(IF(Standard,J831/CalsPerPound,J831/CalsPerPound/2.2),"")</f>
        <v/>
      </c>
      <c r="L831" s="18" t="str">
        <f>IFERROR(WeightToLoseGain-K831,"")</f>
        <v/>
      </c>
      <c r="M831" s="19" t="str">
        <f>IFERROR(IF(B830&lt;&gt;"",L831/(WeightToLoseGain),""),"")</f>
        <v/>
      </c>
    </row>
    <row r="832" spans="2:13" ht="30" customHeight="1">
      <c r="B832" s="12" t="str">
        <f t="shared" si="60"/>
        <v/>
      </c>
      <c r="C832" s="13" t="str">
        <f t="shared" si="63"/>
        <v/>
      </c>
      <c r="D832" s="13" t="str">
        <f t="shared" si="61"/>
        <v/>
      </c>
      <c r="E832" s="14" t="str">
        <f t="shared" si="62"/>
        <v/>
      </c>
      <c r="F832" s="15" t="str">
        <f>IFERROR(RunningBMR,"")</f>
        <v/>
      </c>
      <c r="G832" s="15" t="str">
        <f>IFERROR(IF(K831&gt;0,F831*ActivityFactor+IF(WeightGoal="Maintain",0,IF(WeightGoal="Decrease",-500,IF(WeightGoal="Increase",500))),""),"")</f>
        <v/>
      </c>
      <c r="H832" s="15" t="str">
        <f>IFERROR(F832*(ActivityFactor),"")</f>
        <v/>
      </c>
      <c r="I832" s="16" t="str">
        <f>IFERROR(IF(WeightGoal="Increase",G832-H832,H832-G832),"")</f>
        <v/>
      </c>
      <c r="J832" s="16" t="str">
        <f t="shared" si="64"/>
        <v/>
      </c>
      <c r="K832" s="17" t="str">
        <f>IFERROR(IF(Standard,J832/CalsPerPound,J832/CalsPerPound/2.2),"")</f>
        <v/>
      </c>
      <c r="L832" s="18" t="str">
        <f>IFERROR(WeightToLoseGain-K832,"")</f>
        <v/>
      </c>
      <c r="M832" s="19" t="str">
        <f>IFERROR(IF(B831&lt;&gt;"",L832/(WeightToLoseGain),""),"")</f>
        <v/>
      </c>
    </row>
    <row r="833" spans="2:13" ht="30" customHeight="1">
      <c r="B833" s="12" t="str">
        <f t="shared" si="60"/>
        <v/>
      </c>
      <c r="C833" s="13" t="str">
        <f t="shared" si="63"/>
        <v/>
      </c>
      <c r="D833" s="13" t="str">
        <f t="shared" si="61"/>
        <v/>
      </c>
      <c r="E833" s="14" t="str">
        <f t="shared" si="62"/>
        <v/>
      </c>
      <c r="F833" s="15" t="str">
        <f>IFERROR(RunningBMR,"")</f>
        <v/>
      </c>
      <c r="G833" s="15" t="str">
        <f>IFERROR(IF(K832&gt;0,F832*ActivityFactor+IF(WeightGoal="Maintain",0,IF(WeightGoal="Decrease",-500,IF(WeightGoal="Increase",500))),""),"")</f>
        <v/>
      </c>
      <c r="H833" s="15" t="str">
        <f>IFERROR(F833*(ActivityFactor),"")</f>
        <v/>
      </c>
      <c r="I833" s="16" t="str">
        <f>IFERROR(IF(WeightGoal="Increase",G833-H833,H833-G833),"")</f>
        <v/>
      </c>
      <c r="J833" s="16" t="str">
        <f t="shared" si="64"/>
        <v/>
      </c>
      <c r="K833" s="17" t="str">
        <f>IFERROR(IF(Standard,J833/CalsPerPound,J833/CalsPerPound/2.2),"")</f>
        <v/>
      </c>
      <c r="L833" s="18" t="str">
        <f>IFERROR(WeightToLoseGain-K833,"")</f>
        <v/>
      </c>
      <c r="M833" s="19" t="str">
        <f>IFERROR(IF(B832&lt;&gt;"",L833/(WeightToLoseGain),""),"")</f>
        <v/>
      </c>
    </row>
    <row r="834" spans="2:13" ht="30" customHeight="1">
      <c r="B834" s="12" t="str">
        <f t="shared" si="60"/>
        <v/>
      </c>
      <c r="C834" s="13" t="str">
        <f t="shared" si="63"/>
        <v/>
      </c>
      <c r="D834" s="13" t="str">
        <f t="shared" si="61"/>
        <v/>
      </c>
      <c r="E834" s="14" t="str">
        <f t="shared" si="62"/>
        <v/>
      </c>
      <c r="F834" s="15" t="str">
        <f>IFERROR(RunningBMR,"")</f>
        <v/>
      </c>
      <c r="G834" s="15" t="str">
        <f>IFERROR(IF(K833&gt;0,F833*ActivityFactor+IF(WeightGoal="Maintain",0,IF(WeightGoal="Decrease",-500,IF(WeightGoal="Increase",500))),""),"")</f>
        <v/>
      </c>
      <c r="H834" s="15" t="str">
        <f>IFERROR(F834*(ActivityFactor),"")</f>
        <v/>
      </c>
      <c r="I834" s="16" t="str">
        <f>IFERROR(IF(WeightGoal="Increase",G834-H834,H834-G834),"")</f>
        <v/>
      </c>
      <c r="J834" s="16" t="str">
        <f t="shared" si="64"/>
        <v/>
      </c>
      <c r="K834" s="17" t="str">
        <f>IFERROR(IF(Standard,J834/CalsPerPound,J834/CalsPerPound/2.2),"")</f>
        <v/>
      </c>
      <c r="L834" s="18" t="str">
        <f>IFERROR(WeightToLoseGain-K834,"")</f>
        <v/>
      </c>
      <c r="M834" s="19" t="str">
        <f>IFERROR(IF(B833&lt;&gt;"",L834/(WeightToLoseGain),""),"")</f>
        <v/>
      </c>
    </row>
    <row r="835" spans="2:13" ht="30" customHeight="1">
      <c r="B835" s="12" t="str">
        <f t="shared" si="60"/>
        <v/>
      </c>
      <c r="C835" s="13" t="str">
        <f t="shared" si="63"/>
        <v/>
      </c>
      <c r="D835" s="13" t="str">
        <f t="shared" si="61"/>
        <v/>
      </c>
      <c r="E835" s="14" t="str">
        <f t="shared" si="62"/>
        <v/>
      </c>
      <c r="F835" s="15" t="str">
        <f>IFERROR(RunningBMR,"")</f>
        <v/>
      </c>
      <c r="G835" s="15" t="str">
        <f>IFERROR(IF(K834&gt;0,F834*ActivityFactor+IF(WeightGoal="Maintain",0,IF(WeightGoal="Decrease",-500,IF(WeightGoal="Increase",500))),""),"")</f>
        <v/>
      </c>
      <c r="H835" s="15" t="str">
        <f>IFERROR(F835*(ActivityFactor),"")</f>
        <v/>
      </c>
      <c r="I835" s="16" t="str">
        <f>IFERROR(IF(WeightGoal="Increase",G835-H835,H835-G835),"")</f>
        <v/>
      </c>
      <c r="J835" s="16" t="str">
        <f t="shared" si="64"/>
        <v/>
      </c>
      <c r="K835" s="17" t="str">
        <f>IFERROR(IF(Standard,J835/CalsPerPound,J835/CalsPerPound/2.2),"")</f>
        <v/>
      </c>
      <c r="L835" s="18" t="str">
        <f>IFERROR(WeightToLoseGain-K835,"")</f>
        <v/>
      </c>
      <c r="M835" s="19" t="str">
        <f>IFERROR(IF(B834&lt;&gt;"",L835/(WeightToLoseGain),""),"")</f>
        <v/>
      </c>
    </row>
    <row r="836" spans="2:13" ht="30" customHeight="1">
      <c r="B836" s="12" t="str">
        <f t="shared" si="60"/>
        <v/>
      </c>
      <c r="C836" s="13" t="str">
        <f t="shared" si="63"/>
        <v/>
      </c>
      <c r="D836" s="13" t="str">
        <f t="shared" si="61"/>
        <v/>
      </c>
      <c r="E836" s="14" t="str">
        <f t="shared" si="62"/>
        <v/>
      </c>
      <c r="F836" s="15" t="str">
        <f>IFERROR(RunningBMR,"")</f>
        <v/>
      </c>
      <c r="G836" s="15" t="str">
        <f>IFERROR(IF(K835&gt;0,F835*ActivityFactor+IF(WeightGoal="Maintain",0,IF(WeightGoal="Decrease",-500,IF(WeightGoal="Increase",500))),""),"")</f>
        <v/>
      </c>
      <c r="H836" s="15" t="str">
        <f>IFERROR(F836*(ActivityFactor),"")</f>
        <v/>
      </c>
      <c r="I836" s="16" t="str">
        <f>IFERROR(IF(WeightGoal="Increase",G836-H836,H836-G836),"")</f>
        <v/>
      </c>
      <c r="J836" s="16" t="str">
        <f t="shared" si="64"/>
        <v/>
      </c>
      <c r="K836" s="17" t="str">
        <f>IFERROR(IF(Standard,J836/CalsPerPound,J836/CalsPerPound/2.2),"")</f>
        <v/>
      </c>
      <c r="L836" s="18" t="str">
        <f>IFERROR(WeightToLoseGain-K836,"")</f>
        <v/>
      </c>
      <c r="M836" s="19" t="str">
        <f>IFERROR(IF(B835&lt;&gt;"",L836/(WeightToLoseGain),""),"")</f>
        <v/>
      </c>
    </row>
    <row r="837" spans="2:13" ht="30" customHeight="1">
      <c r="B837" s="12" t="str">
        <f t="shared" si="60"/>
        <v/>
      </c>
      <c r="C837" s="13" t="str">
        <f t="shared" si="63"/>
        <v/>
      </c>
      <c r="D837" s="13" t="str">
        <f t="shared" si="61"/>
        <v/>
      </c>
      <c r="E837" s="14" t="str">
        <f t="shared" si="62"/>
        <v/>
      </c>
      <c r="F837" s="15" t="str">
        <f>IFERROR(RunningBMR,"")</f>
        <v/>
      </c>
      <c r="G837" s="15" t="str">
        <f>IFERROR(IF(K836&gt;0,F836*ActivityFactor+IF(WeightGoal="Maintain",0,IF(WeightGoal="Decrease",-500,IF(WeightGoal="Increase",500))),""),"")</f>
        <v/>
      </c>
      <c r="H837" s="15" t="str">
        <f>IFERROR(F837*(ActivityFactor),"")</f>
        <v/>
      </c>
      <c r="I837" s="16" t="str">
        <f>IFERROR(IF(WeightGoal="Increase",G837-H837,H837-G837),"")</f>
        <v/>
      </c>
      <c r="J837" s="16" t="str">
        <f t="shared" si="64"/>
        <v/>
      </c>
      <c r="K837" s="17" t="str">
        <f>IFERROR(IF(Standard,J837/CalsPerPound,J837/CalsPerPound/2.2),"")</f>
        <v/>
      </c>
      <c r="L837" s="18" t="str">
        <f>IFERROR(WeightToLoseGain-K837,"")</f>
        <v/>
      </c>
      <c r="M837" s="19" t="str">
        <f>IFERROR(IF(B836&lt;&gt;"",L837/(WeightToLoseGain),""),"")</f>
        <v/>
      </c>
    </row>
    <row r="838" spans="2:13" ht="30" customHeight="1">
      <c r="B838" s="12" t="str">
        <f t="shared" si="60"/>
        <v/>
      </c>
      <c r="C838" s="13" t="str">
        <f t="shared" si="63"/>
        <v/>
      </c>
      <c r="D838" s="13" t="str">
        <f t="shared" si="61"/>
        <v/>
      </c>
      <c r="E838" s="14" t="str">
        <f t="shared" si="62"/>
        <v/>
      </c>
      <c r="F838" s="15" t="str">
        <f>IFERROR(RunningBMR,"")</f>
        <v/>
      </c>
      <c r="G838" s="15" t="str">
        <f>IFERROR(IF(K837&gt;0,F837*ActivityFactor+IF(WeightGoal="Maintain",0,IF(WeightGoal="Decrease",-500,IF(WeightGoal="Increase",500))),""),"")</f>
        <v/>
      </c>
      <c r="H838" s="15" t="str">
        <f>IFERROR(F838*(ActivityFactor),"")</f>
        <v/>
      </c>
      <c r="I838" s="16" t="str">
        <f>IFERROR(IF(WeightGoal="Increase",G838-H838,H838-G838),"")</f>
        <v/>
      </c>
      <c r="J838" s="16" t="str">
        <f t="shared" si="64"/>
        <v/>
      </c>
      <c r="K838" s="17" t="str">
        <f>IFERROR(IF(Standard,J838/CalsPerPound,J838/CalsPerPound/2.2),"")</f>
        <v/>
      </c>
      <c r="L838" s="18" t="str">
        <f>IFERROR(WeightToLoseGain-K838,"")</f>
        <v/>
      </c>
      <c r="M838" s="19" t="str">
        <f>IFERROR(IF(B837&lt;&gt;"",L838/(WeightToLoseGain),""),"")</f>
        <v/>
      </c>
    </row>
    <row r="839" spans="2:13" ht="30" customHeight="1">
      <c r="B839" s="12" t="str">
        <f t="shared" si="60"/>
        <v/>
      </c>
      <c r="C839" s="13" t="str">
        <f t="shared" si="63"/>
        <v/>
      </c>
      <c r="D839" s="13" t="str">
        <f t="shared" si="61"/>
        <v/>
      </c>
      <c r="E839" s="14" t="str">
        <f t="shared" si="62"/>
        <v/>
      </c>
      <c r="F839" s="15" t="str">
        <f>IFERROR(RunningBMR,"")</f>
        <v/>
      </c>
      <c r="G839" s="15" t="str">
        <f>IFERROR(IF(K838&gt;0,F838*ActivityFactor+IF(WeightGoal="Maintain",0,IF(WeightGoal="Decrease",-500,IF(WeightGoal="Increase",500))),""),"")</f>
        <v/>
      </c>
      <c r="H839" s="15" t="str">
        <f>IFERROR(F839*(ActivityFactor),"")</f>
        <v/>
      </c>
      <c r="I839" s="16" t="str">
        <f>IFERROR(IF(WeightGoal="Increase",G839-H839,H839-G839),"")</f>
        <v/>
      </c>
      <c r="J839" s="16" t="str">
        <f t="shared" si="64"/>
        <v/>
      </c>
      <c r="K839" s="17" t="str">
        <f>IFERROR(IF(Standard,J839/CalsPerPound,J839/CalsPerPound/2.2),"")</f>
        <v/>
      </c>
      <c r="L839" s="18" t="str">
        <f>IFERROR(WeightToLoseGain-K839,"")</f>
        <v/>
      </c>
      <c r="M839" s="19" t="str">
        <f>IFERROR(IF(B838&lt;&gt;"",L839/(WeightToLoseGain),""),"")</f>
        <v/>
      </c>
    </row>
    <row r="840" spans="2:13" ht="30" customHeight="1">
      <c r="B840" s="12" t="str">
        <f t="shared" si="60"/>
        <v/>
      </c>
      <c r="C840" s="13" t="str">
        <f t="shared" si="63"/>
        <v/>
      </c>
      <c r="D840" s="13" t="str">
        <f t="shared" si="61"/>
        <v/>
      </c>
      <c r="E840" s="14" t="str">
        <f t="shared" si="62"/>
        <v/>
      </c>
      <c r="F840" s="15" t="str">
        <f>IFERROR(RunningBMR,"")</f>
        <v/>
      </c>
      <c r="G840" s="15" t="str">
        <f>IFERROR(IF(K839&gt;0,F839*ActivityFactor+IF(WeightGoal="Maintain",0,IF(WeightGoal="Decrease",-500,IF(WeightGoal="Increase",500))),""),"")</f>
        <v/>
      </c>
      <c r="H840" s="15" t="str">
        <f>IFERROR(F840*(ActivityFactor),"")</f>
        <v/>
      </c>
      <c r="I840" s="16" t="str">
        <f>IFERROR(IF(WeightGoal="Increase",G840-H840,H840-G840),"")</f>
        <v/>
      </c>
      <c r="J840" s="16" t="str">
        <f t="shared" si="64"/>
        <v/>
      </c>
      <c r="K840" s="17" t="str">
        <f>IFERROR(IF(Standard,J840/CalsPerPound,J840/CalsPerPound/2.2),"")</f>
        <v/>
      </c>
      <c r="L840" s="18" t="str">
        <f>IFERROR(WeightToLoseGain-K840,"")</f>
        <v/>
      </c>
      <c r="M840" s="19" t="str">
        <f>IFERROR(IF(B839&lt;&gt;"",L840/(WeightToLoseGain),""),"")</f>
        <v/>
      </c>
    </row>
    <row r="841" spans="2:13" ht="30" customHeight="1">
      <c r="B841" s="12" t="str">
        <f t="shared" si="60"/>
        <v/>
      </c>
      <c r="C841" s="13" t="str">
        <f t="shared" si="63"/>
        <v/>
      </c>
      <c r="D841" s="13" t="str">
        <f t="shared" si="61"/>
        <v/>
      </c>
      <c r="E841" s="14" t="str">
        <f t="shared" si="62"/>
        <v/>
      </c>
      <c r="F841" s="15" t="str">
        <f>IFERROR(RunningBMR,"")</f>
        <v/>
      </c>
      <c r="G841" s="15" t="str">
        <f>IFERROR(IF(K840&gt;0,F840*ActivityFactor+IF(WeightGoal="Maintain",0,IF(WeightGoal="Decrease",-500,IF(WeightGoal="Increase",500))),""),"")</f>
        <v/>
      </c>
      <c r="H841" s="15" t="str">
        <f>IFERROR(F841*(ActivityFactor),"")</f>
        <v/>
      </c>
      <c r="I841" s="16" t="str">
        <f>IFERROR(IF(WeightGoal="Increase",G841-H841,H841-G841),"")</f>
        <v/>
      </c>
      <c r="J841" s="16" t="str">
        <f t="shared" si="64"/>
        <v/>
      </c>
      <c r="K841" s="17" t="str">
        <f>IFERROR(IF(Standard,J841/CalsPerPound,J841/CalsPerPound/2.2),"")</f>
        <v/>
      </c>
      <c r="L841" s="18" t="str">
        <f>IFERROR(WeightToLoseGain-K841,"")</f>
        <v/>
      </c>
      <c r="M841" s="19" t="str">
        <f>IFERROR(IF(B840&lt;&gt;"",L841/(WeightToLoseGain),""),"")</f>
        <v/>
      </c>
    </row>
    <row r="842" spans="2:13" ht="30" customHeight="1">
      <c r="B842" s="12" t="str">
        <f t="shared" si="60"/>
        <v/>
      </c>
      <c r="C842" s="13" t="str">
        <f t="shared" si="63"/>
        <v/>
      </c>
      <c r="D842" s="13" t="str">
        <f t="shared" si="61"/>
        <v/>
      </c>
      <c r="E842" s="14" t="str">
        <f t="shared" si="62"/>
        <v/>
      </c>
      <c r="F842" s="15" t="str">
        <f>IFERROR(RunningBMR,"")</f>
        <v/>
      </c>
      <c r="G842" s="15" t="str">
        <f>IFERROR(IF(K841&gt;0,F841*ActivityFactor+IF(WeightGoal="Maintain",0,IF(WeightGoal="Decrease",-500,IF(WeightGoal="Increase",500))),""),"")</f>
        <v/>
      </c>
      <c r="H842" s="15" t="str">
        <f>IFERROR(F842*(ActivityFactor),"")</f>
        <v/>
      </c>
      <c r="I842" s="16" t="str">
        <f>IFERROR(IF(WeightGoal="Increase",G842-H842,H842-G842),"")</f>
        <v/>
      </c>
      <c r="J842" s="16" t="str">
        <f t="shared" si="64"/>
        <v/>
      </c>
      <c r="K842" s="17" t="str">
        <f>IFERROR(IF(Standard,J842/CalsPerPound,J842/CalsPerPound/2.2),"")</f>
        <v/>
      </c>
      <c r="L842" s="18" t="str">
        <f>IFERROR(WeightToLoseGain-K842,"")</f>
        <v/>
      </c>
      <c r="M842" s="19" t="str">
        <f>IFERROR(IF(B841&lt;&gt;"",L842/(WeightToLoseGain),""),"")</f>
        <v/>
      </c>
    </row>
    <row r="843" spans="2:13" ht="30" customHeight="1">
      <c r="B843" s="12" t="str">
        <f t="shared" si="60"/>
        <v/>
      </c>
      <c r="C843" s="13" t="str">
        <f t="shared" si="63"/>
        <v/>
      </c>
      <c r="D843" s="13" t="str">
        <f t="shared" si="61"/>
        <v/>
      </c>
      <c r="E843" s="14" t="str">
        <f t="shared" si="62"/>
        <v/>
      </c>
      <c r="F843" s="15" t="str">
        <f>IFERROR(RunningBMR,"")</f>
        <v/>
      </c>
      <c r="G843" s="15" t="str">
        <f>IFERROR(IF(K842&gt;0,F842*ActivityFactor+IF(WeightGoal="Maintain",0,IF(WeightGoal="Decrease",-500,IF(WeightGoal="Increase",500))),""),"")</f>
        <v/>
      </c>
      <c r="H843" s="15" t="str">
        <f>IFERROR(F843*(ActivityFactor),"")</f>
        <v/>
      </c>
      <c r="I843" s="16" t="str">
        <f>IFERROR(IF(WeightGoal="Increase",G843-H843,H843-G843),"")</f>
        <v/>
      </c>
      <c r="J843" s="16" t="str">
        <f t="shared" si="64"/>
        <v/>
      </c>
      <c r="K843" s="17" t="str">
        <f>IFERROR(IF(Standard,J843/CalsPerPound,J843/CalsPerPound/2.2),"")</f>
        <v/>
      </c>
      <c r="L843" s="18" t="str">
        <f>IFERROR(WeightToLoseGain-K843,"")</f>
        <v/>
      </c>
      <c r="M843" s="19" t="str">
        <f>IFERROR(IF(B842&lt;&gt;"",L843/(WeightToLoseGain),""),"")</f>
        <v/>
      </c>
    </row>
    <row r="844" spans="2:13" ht="30" customHeight="1">
      <c r="B844" s="12" t="str">
        <f t="shared" si="60"/>
        <v/>
      </c>
      <c r="C844" s="13" t="str">
        <f t="shared" si="63"/>
        <v/>
      </c>
      <c r="D844" s="13" t="str">
        <f t="shared" si="61"/>
        <v/>
      </c>
      <c r="E844" s="14" t="str">
        <f t="shared" si="62"/>
        <v/>
      </c>
      <c r="F844" s="15" t="str">
        <f>IFERROR(RunningBMR,"")</f>
        <v/>
      </c>
      <c r="G844" s="15" t="str">
        <f>IFERROR(IF(K843&gt;0,F843*ActivityFactor+IF(WeightGoal="Maintain",0,IF(WeightGoal="Decrease",-500,IF(WeightGoal="Increase",500))),""),"")</f>
        <v/>
      </c>
      <c r="H844" s="15" t="str">
        <f>IFERROR(F844*(ActivityFactor),"")</f>
        <v/>
      </c>
      <c r="I844" s="16" t="str">
        <f>IFERROR(IF(WeightGoal="Increase",G844-H844,H844-G844),"")</f>
        <v/>
      </c>
      <c r="J844" s="16" t="str">
        <f t="shared" si="64"/>
        <v/>
      </c>
      <c r="K844" s="17" t="str">
        <f>IFERROR(IF(Standard,J844/CalsPerPound,J844/CalsPerPound/2.2),"")</f>
        <v/>
      </c>
      <c r="L844" s="18" t="str">
        <f>IFERROR(WeightToLoseGain-K844,"")</f>
        <v/>
      </c>
      <c r="M844" s="19" t="str">
        <f>IFERROR(IF(B843&lt;&gt;"",L844/(WeightToLoseGain),""),"")</f>
        <v/>
      </c>
    </row>
    <row r="845" spans="2:13" ht="30" customHeight="1">
      <c r="B845" s="12" t="str">
        <f t="shared" si="60"/>
        <v/>
      </c>
      <c r="C845" s="13" t="str">
        <f t="shared" si="63"/>
        <v/>
      </c>
      <c r="D845" s="13" t="str">
        <f t="shared" si="61"/>
        <v/>
      </c>
      <c r="E845" s="14" t="str">
        <f t="shared" si="62"/>
        <v/>
      </c>
      <c r="F845" s="15" t="str">
        <f>IFERROR(RunningBMR,"")</f>
        <v/>
      </c>
      <c r="G845" s="15" t="str">
        <f>IFERROR(IF(K844&gt;0,F844*ActivityFactor+IF(WeightGoal="Maintain",0,IF(WeightGoal="Decrease",-500,IF(WeightGoal="Increase",500))),""),"")</f>
        <v/>
      </c>
      <c r="H845" s="15" t="str">
        <f>IFERROR(F845*(ActivityFactor),"")</f>
        <v/>
      </c>
      <c r="I845" s="16" t="str">
        <f>IFERROR(IF(WeightGoal="Increase",G845-H845,H845-G845),"")</f>
        <v/>
      </c>
      <c r="J845" s="16" t="str">
        <f t="shared" si="64"/>
        <v/>
      </c>
      <c r="K845" s="17" t="str">
        <f>IFERROR(IF(Standard,J845/CalsPerPound,J845/CalsPerPound/2.2),"")</f>
        <v/>
      </c>
      <c r="L845" s="18" t="str">
        <f>IFERROR(WeightToLoseGain-K845,"")</f>
        <v/>
      </c>
      <c r="M845" s="19" t="str">
        <f>IFERROR(IF(B844&lt;&gt;"",L845/(WeightToLoseGain),""),"")</f>
        <v/>
      </c>
    </row>
    <row r="846" spans="2:13" ht="30" customHeight="1">
      <c r="B846" s="12" t="str">
        <f t="shared" si="60"/>
        <v/>
      </c>
      <c r="C846" s="13" t="str">
        <f t="shared" si="63"/>
        <v/>
      </c>
      <c r="D846" s="13" t="str">
        <f t="shared" si="61"/>
        <v/>
      </c>
      <c r="E846" s="14" t="str">
        <f t="shared" si="62"/>
        <v/>
      </c>
      <c r="F846" s="15" t="str">
        <f>IFERROR(RunningBMR,"")</f>
        <v/>
      </c>
      <c r="G846" s="15" t="str">
        <f>IFERROR(IF(K845&gt;0,F845*ActivityFactor+IF(WeightGoal="Maintain",0,IF(WeightGoal="Decrease",-500,IF(WeightGoal="Increase",500))),""),"")</f>
        <v/>
      </c>
      <c r="H846" s="15" t="str">
        <f>IFERROR(F846*(ActivityFactor),"")</f>
        <v/>
      </c>
      <c r="I846" s="16" t="str">
        <f>IFERROR(IF(WeightGoal="Increase",G846-H846,H846-G846),"")</f>
        <v/>
      </c>
      <c r="J846" s="16" t="str">
        <f t="shared" si="64"/>
        <v/>
      </c>
      <c r="K846" s="17" t="str">
        <f>IFERROR(IF(Standard,J846/CalsPerPound,J846/CalsPerPound/2.2),"")</f>
        <v/>
      </c>
      <c r="L846" s="18" t="str">
        <f>IFERROR(WeightToLoseGain-K846,"")</f>
        <v/>
      </c>
      <c r="M846" s="19" t="str">
        <f>IFERROR(IF(B845&lt;&gt;"",L846/(WeightToLoseGain),""),"")</f>
        <v/>
      </c>
    </row>
    <row r="847" spans="2:13" ht="30" customHeight="1">
      <c r="B847" s="12" t="str">
        <f t="shared" si="60"/>
        <v/>
      </c>
      <c r="C847" s="13" t="str">
        <f t="shared" si="63"/>
        <v/>
      </c>
      <c r="D847" s="13" t="str">
        <f t="shared" si="61"/>
        <v/>
      </c>
      <c r="E847" s="14" t="str">
        <f t="shared" si="62"/>
        <v/>
      </c>
      <c r="F847" s="15" t="str">
        <f>IFERROR(RunningBMR,"")</f>
        <v/>
      </c>
      <c r="G847" s="15" t="str">
        <f>IFERROR(IF(K846&gt;0,F846*ActivityFactor+IF(WeightGoal="Maintain",0,IF(WeightGoal="Decrease",-500,IF(WeightGoal="Increase",500))),""),"")</f>
        <v/>
      </c>
      <c r="H847" s="15" t="str">
        <f>IFERROR(F847*(ActivityFactor),"")</f>
        <v/>
      </c>
      <c r="I847" s="16" t="str">
        <f>IFERROR(IF(WeightGoal="Increase",G847-H847,H847-G847),"")</f>
        <v/>
      </c>
      <c r="J847" s="16" t="str">
        <f t="shared" si="64"/>
        <v/>
      </c>
      <c r="K847" s="17" t="str">
        <f>IFERROR(IF(Standard,J847/CalsPerPound,J847/CalsPerPound/2.2),"")</f>
        <v/>
      </c>
      <c r="L847" s="18" t="str">
        <f>IFERROR(WeightToLoseGain-K847,"")</f>
        <v/>
      </c>
      <c r="M847" s="19" t="str">
        <f>IFERROR(IF(B846&lt;&gt;"",L847/(WeightToLoseGain),""),"")</f>
        <v/>
      </c>
    </row>
    <row r="848" spans="2:13" ht="30" customHeight="1">
      <c r="B848" s="12" t="str">
        <f t="shared" si="60"/>
        <v/>
      </c>
      <c r="C848" s="13" t="str">
        <f t="shared" si="63"/>
        <v/>
      </c>
      <c r="D848" s="13" t="str">
        <f t="shared" si="61"/>
        <v/>
      </c>
      <c r="E848" s="14" t="str">
        <f t="shared" si="62"/>
        <v/>
      </c>
      <c r="F848" s="15" t="str">
        <f>IFERROR(RunningBMR,"")</f>
        <v/>
      </c>
      <c r="G848" s="15" t="str">
        <f>IFERROR(IF(K847&gt;0,F847*ActivityFactor+IF(WeightGoal="Maintain",0,IF(WeightGoal="Decrease",-500,IF(WeightGoal="Increase",500))),""),"")</f>
        <v/>
      </c>
      <c r="H848" s="15" t="str">
        <f>IFERROR(F848*(ActivityFactor),"")</f>
        <v/>
      </c>
      <c r="I848" s="16" t="str">
        <f>IFERROR(IF(WeightGoal="Increase",G848-H848,H848-G848),"")</f>
        <v/>
      </c>
      <c r="J848" s="16" t="str">
        <f t="shared" si="64"/>
        <v/>
      </c>
      <c r="K848" s="17" t="str">
        <f>IFERROR(IF(Standard,J848/CalsPerPound,J848/CalsPerPound/2.2),"")</f>
        <v/>
      </c>
      <c r="L848" s="18" t="str">
        <f>IFERROR(WeightToLoseGain-K848,"")</f>
        <v/>
      </c>
      <c r="M848" s="19" t="str">
        <f>IFERROR(IF(B847&lt;&gt;"",L848/(WeightToLoseGain),""),"")</f>
        <v/>
      </c>
    </row>
    <row r="849" spans="2:13" ht="30" customHeight="1">
      <c r="B849" s="12" t="str">
        <f t="shared" si="60"/>
        <v/>
      </c>
      <c r="C849" s="13" t="str">
        <f t="shared" si="63"/>
        <v/>
      </c>
      <c r="D849" s="13" t="str">
        <f t="shared" si="61"/>
        <v/>
      </c>
      <c r="E849" s="14" t="str">
        <f t="shared" si="62"/>
        <v/>
      </c>
      <c r="F849" s="15" t="str">
        <f>IFERROR(RunningBMR,"")</f>
        <v/>
      </c>
      <c r="G849" s="15" t="str">
        <f>IFERROR(IF(K848&gt;0,F848*ActivityFactor+IF(WeightGoal="Maintain",0,IF(WeightGoal="Decrease",-500,IF(WeightGoal="Increase",500))),""),"")</f>
        <v/>
      </c>
      <c r="H849" s="15" t="str">
        <f>IFERROR(F849*(ActivityFactor),"")</f>
        <v/>
      </c>
      <c r="I849" s="16" t="str">
        <f>IFERROR(IF(WeightGoal="Increase",G849-H849,H849-G849),"")</f>
        <v/>
      </c>
      <c r="J849" s="16" t="str">
        <f t="shared" si="64"/>
        <v/>
      </c>
      <c r="K849" s="17" t="str">
        <f>IFERROR(IF(Standard,J849/CalsPerPound,J849/CalsPerPound/2.2),"")</f>
        <v/>
      </c>
      <c r="L849" s="18" t="str">
        <f>IFERROR(WeightToLoseGain-K849,"")</f>
        <v/>
      </c>
      <c r="M849" s="19" t="str">
        <f>IFERROR(IF(B848&lt;&gt;"",L849/(WeightToLoseGain),""),"")</f>
        <v/>
      </c>
    </row>
    <row r="850" spans="2:13" ht="30" customHeight="1">
      <c r="B850" s="12" t="str">
        <f t="shared" si="60"/>
        <v/>
      </c>
      <c r="C850" s="13" t="str">
        <f t="shared" si="63"/>
        <v/>
      </c>
      <c r="D850" s="13" t="str">
        <f t="shared" si="61"/>
        <v/>
      </c>
      <c r="E850" s="14" t="str">
        <f t="shared" si="62"/>
        <v/>
      </c>
      <c r="F850" s="15" t="str">
        <f>IFERROR(RunningBMR,"")</f>
        <v/>
      </c>
      <c r="G850" s="15" t="str">
        <f>IFERROR(IF(K849&gt;0,F849*ActivityFactor+IF(WeightGoal="Maintain",0,IF(WeightGoal="Decrease",-500,IF(WeightGoal="Increase",500))),""),"")</f>
        <v/>
      </c>
      <c r="H850" s="15" t="str">
        <f>IFERROR(F850*(ActivityFactor),"")</f>
        <v/>
      </c>
      <c r="I850" s="16" t="str">
        <f>IFERROR(IF(WeightGoal="Increase",G850-H850,H850-G850),"")</f>
        <v/>
      </c>
      <c r="J850" s="16" t="str">
        <f t="shared" si="64"/>
        <v/>
      </c>
      <c r="K850" s="17" t="str">
        <f>IFERROR(IF(Standard,J850/CalsPerPound,J850/CalsPerPound/2.2),"")</f>
        <v/>
      </c>
      <c r="L850" s="18" t="str">
        <f>IFERROR(WeightToLoseGain-K850,"")</f>
        <v/>
      </c>
      <c r="M850" s="19" t="str">
        <f>IFERROR(IF(B849&lt;&gt;"",L850/(WeightToLoseGain),""),"")</f>
        <v/>
      </c>
    </row>
    <row r="851" spans="2:13" ht="30" customHeight="1">
      <c r="B851" s="12" t="str">
        <f t="shared" ref="B851:B914" si="65">IFERROR(IF(K850&gt;0,B850+1,""),"")</f>
        <v/>
      </c>
      <c r="C851" s="13" t="str">
        <f t="shared" si="63"/>
        <v/>
      </c>
      <c r="D851" s="13" t="str">
        <f t="shared" ref="D851:D914" si="66">IFERROR(IF(K850&gt;0,D850+1,""),"")</f>
        <v/>
      </c>
      <c r="E851" s="14" t="str">
        <f t="shared" ref="E851:E914" si="67">IFERROR(IF($D851&lt;&gt;"",E850-(I850/CalsPerPound),""),"")</f>
        <v/>
      </c>
      <c r="F851" s="15" t="str">
        <f>IFERROR(RunningBMR,"")</f>
        <v/>
      </c>
      <c r="G851" s="15" t="str">
        <f>IFERROR(IF(K850&gt;0,F850*ActivityFactor+IF(WeightGoal="Maintain",0,IF(WeightGoal="Decrease",-500,IF(WeightGoal="Increase",500))),""),"")</f>
        <v/>
      </c>
      <c r="H851" s="15" t="str">
        <f>IFERROR(F851*(ActivityFactor),"")</f>
        <v/>
      </c>
      <c r="I851" s="16" t="str">
        <f>IFERROR(IF(WeightGoal="Increase",G851-H851,H851-G851),"")</f>
        <v/>
      </c>
      <c r="J851" s="16" t="str">
        <f t="shared" si="64"/>
        <v/>
      </c>
      <c r="K851" s="17" t="str">
        <f>IFERROR(IF(Standard,J851/CalsPerPound,J851/CalsPerPound/2.2),"")</f>
        <v/>
      </c>
      <c r="L851" s="18" t="str">
        <f>IFERROR(WeightToLoseGain-K851,"")</f>
        <v/>
      </c>
      <c r="M851" s="19" t="str">
        <f>IFERROR(IF(B850&lt;&gt;"",L851/(WeightToLoseGain),""),"")</f>
        <v/>
      </c>
    </row>
    <row r="852" spans="2:13" ht="30" customHeight="1">
      <c r="B852" s="12" t="str">
        <f t="shared" si="65"/>
        <v/>
      </c>
      <c r="C852" s="13" t="str">
        <f t="shared" ref="C852:C915" si="68">IFERROR(IF(D852&lt;&gt;"",IF(MOD(D852,7)=1,(D851/7)+1,""),""),"")</f>
        <v/>
      </c>
      <c r="D852" s="13" t="str">
        <f t="shared" si="66"/>
        <v/>
      </c>
      <c r="E852" s="14" t="str">
        <f t="shared" si="67"/>
        <v/>
      </c>
      <c r="F852" s="15" t="str">
        <f>IFERROR(RunningBMR,"")</f>
        <v/>
      </c>
      <c r="G852" s="15" t="str">
        <f>IFERROR(IF(K851&gt;0,F851*ActivityFactor+IF(WeightGoal="Maintain",0,IF(WeightGoal="Decrease",-500,IF(WeightGoal="Increase",500))),""),"")</f>
        <v/>
      </c>
      <c r="H852" s="15" t="str">
        <f>IFERROR(F852*(ActivityFactor),"")</f>
        <v/>
      </c>
      <c r="I852" s="16" t="str">
        <f>IFERROR(IF(WeightGoal="Increase",G852-H852,H852-G852),"")</f>
        <v/>
      </c>
      <c r="J852" s="16" t="str">
        <f t="shared" ref="J852:J915" si="69">IFERROR(J851-I852,"")</f>
        <v/>
      </c>
      <c r="K852" s="17" t="str">
        <f>IFERROR(IF(Standard,J852/CalsPerPound,J852/CalsPerPound/2.2),"")</f>
        <v/>
      </c>
      <c r="L852" s="18" t="str">
        <f>IFERROR(WeightToLoseGain-K852,"")</f>
        <v/>
      </c>
      <c r="M852" s="19" t="str">
        <f>IFERROR(IF(B851&lt;&gt;"",L852/(WeightToLoseGain),""),"")</f>
        <v/>
      </c>
    </row>
    <row r="853" spans="2:13" ht="30" customHeight="1">
      <c r="B853" s="12" t="str">
        <f t="shared" si="65"/>
        <v/>
      </c>
      <c r="C853" s="13" t="str">
        <f t="shared" si="68"/>
        <v/>
      </c>
      <c r="D853" s="13" t="str">
        <f t="shared" si="66"/>
        <v/>
      </c>
      <c r="E853" s="14" t="str">
        <f t="shared" si="67"/>
        <v/>
      </c>
      <c r="F853" s="15" t="str">
        <f>IFERROR(RunningBMR,"")</f>
        <v/>
      </c>
      <c r="G853" s="15" t="str">
        <f>IFERROR(IF(K852&gt;0,F852*ActivityFactor+IF(WeightGoal="Maintain",0,IF(WeightGoal="Decrease",-500,IF(WeightGoal="Increase",500))),""),"")</f>
        <v/>
      </c>
      <c r="H853" s="15" t="str">
        <f>IFERROR(F853*(ActivityFactor),"")</f>
        <v/>
      </c>
      <c r="I853" s="16" t="str">
        <f>IFERROR(IF(WeightGoal="Increase",G853-H853,H853-G853),"")</f>
        <v/>
      </c>
      <c r="J853" s="16" t="str">
        <f t="shared" si="69"/>
        <v/>
      </c>
      <c r="K853" s="17" t="str">
        <f>IFERROR(IF(Standard,J853/CalsPerPound,J853/CalsPerPound/2.2),"")</f>
        <v/>
      </c>
      <c r="L853" s="18" t="str">
        <f>IFERROR(WeightToLoseGain-K853,"")</f>
        <v/>
      </c>
      <c r="M853" s="19" t="str">
        <f>IFERROR(IF(B852&lt;&gt;"",L853/(WeightToLoseGain),""),"")</f>
        <v/>
      </c>
    </row>
    <row r="854" spans="2:13" ht="30" customHeight="1">
      <c r="B854" s="12" t="str">
        <f t="shared" si="65"/>
        <v/>
      </c>
      <c r="C854" s="13" t="str">
        <f t="shared" si="68"/>
        <v/>
      </c>
      <c r="D854" s="13" t="str">
        <f t="shared" si="66"/>
        <v/>
      </c>
      <c r="E854" s="14" t="str">
        <f t="shared" si="67"/>
        <v/>
      </c>
      <c r="F854" s="15" t="str">
        <f>IFERROR(RunningBMR,"")</f>
        <v/>
      </c>
      <c r="G854" s="15" t="str">
        <f>IFERROR(IF(K853&gt;0,F853*ActivityFactor+IF(WeightGoal="Maintain",0,IF(WeightGoal="Decrease",-500,IF(WeightGoal="Increase",500))),""),"")</f>
        <v/>
      </c>
      <c r="H854" s="15" t="str">
        <f>IFERROR(F854*(ActivityFactor),"")</f>
        <v/>
      </c>
      <c r="I854" s="16" t="str">
        <f>IFERROR(IF(WeightGoal="Increase",G854-H854,H854-G854),"")</f>
        <v/>
      </c>
      <c r="J854" s="16" t="str">
        <f t="shared" si="69"/>
        <v/>
      </c>
      <c r="K854" s="17" t="str">
        <f>IFERROR(IF(Standard,J854/CalsPerPound,J854/CalsPerPound/2.2),"")</f>
        <v/>
      </c>
      <c r="L854" s="18" t="str">
        <f>IFERROR(WeightToLoseGain-K854,"")</f>
        <v/>
      </c>
      <c r="M854" s="19" t="str">
        <f>IFERROR(IF(B853&lt;&gt;"",L854/(WeightToLoseGain),""),"")</f>
        <v/>
      </c>
    </row>
    <row r="855" spans="2:13" ht="30" customHeight="1">
      <c r="B855" s="12" t="str">
        <f t="shared" si="65"/>
        <v/>
      </c>
      <c r="C855" s="13" t="str">
        <f t="shared" si="68"/>
        <v/>
      </c>
      <c r="D855" s="13" t="str">
        <f t="shared" si="66"/>
        <v/>
      </c>
      <c r="E855" s="14" t="str">
        <f t="shared" si="67"/>
        <v/>
      </c>
      <c r="F855" s="15" t="str">
        <f>IFERROR(RunningBMR,"")</f>
        <v/>
      </c>
      <c r="G855" s="15" t="str">
        <f>IFERROR(IF(K854&gt;0,F854*ActivityFactor+IF(WeightGoal="Maintain",0,IF(WeightGoal="Decrease",-500,IF(WeightGoal="Increase",500))),""),"")</f>
        <v/>
      </c>
      <c r="H855" s="15" t="str">
        <f>IFERROR(F855*(ActivityFactor),"")</f>
        <v/>
      </c>
      <c r="I855" s="16" t="str">
        <f>IFERROR(IF(WeightGoal="Increase",G855-H855,H855-G855),"")</f>
        <v/>
      </c>
      <c r="J855" s="16" t="str">
        <f t="shared" si="69"/>
        <v/>
      </c>
      <c r="K855" s="17" t="str">
        <f>IFERROR(IF(Standard,J855/CalsPerPound,J855/CalsPerPound/2.2),"")</f>
        <v/>
      </c>
      <c r="L855" s="18" t="str">
        <f>IFERROR(WeightToLoseGain-K855,"")</f>
        <v/>
      </c>
      <c r="M855" s="19" t="str">
        <f>IFERROR(IF(B854&lt;&gt;"",L855/(WeightToLoseGain),""),"")</f>
        <v/>
      </c>
    </row>
    <row r="856" spans="2:13" ht="30" customHeight="1">
      <c r="B856" s="12" t="str">
        <f t="shared" si="65"/>
        <v/>
      </c>
      <c r="C856" s="13" t="str">
        <f t="shared" si="68"/>
        <v/>
      </c>
      <c r="D856" s="13" t="str">
        <f t="shared" si="66"/>
        <v/>
      </c>
      <c r="E856" s="14" t="str">
        <f t="shared" si="67"/>
        <v/>
      </c>
      <c r="F856" s="15" t="str">
        <f>IFERROR(RunningBMR,"")</f>
        <v/>
      </c>
      <c r="G856" s="15" t="str">
        <f>IFERROR(IF(K855&gt;0,F855*ActivityFactor+IF(WeightGoal="Maintain",0,IF(WeightGoal="Decrease",-500,IF(WeightGoal="Increase",500))),""),"")</f>
        <v/>
      </c>
      <c r="H856" s="15" t="str">
        <f>IFERROR(F856*(ActivityFactor),"")</f>
        <v/>
      </c>
      <c r="I856" s="16" t="str">
        <f>IFERROR(IF(WeightGoal="Increase",G856-H856,H856-G856),"")</f>
        <v/>
      </c>
      <c r="J856" s="16" t="str">
        <f t="shared" si="69"/>
        <v/>
      </c>
      <c r="K856" s="17" t="str">
        <f>IFERROR(IF(Standard,J856/CalsPerPound,J856/CalsPerPound/2.2),"")</f>
        <v/>
      </c>
      <c r="L856" s="18" t="str">
        <f>IFERROR(WeightToLoseGain-K856,"")</f>
        <v/>
      </c>
      <c r="M856" s="19" t="str">
        <f>IFERROR(IF(B855&lt;&gt;"",L856/(WeightToLoseGain),""),"")</f>
        <v/>
      </c>
    </row>
    <row r="857" spans="2:13" ht="30" customHeight="1">
      <c r="B857" s="12" t="str">
        <f t="shared" si="65"/>
        <v/>
      </c>
      <c r="C857" s="13" t="str">
        <f t="shared" si="68"/>
        <v/>
      </c>
      <c r="D857" s="13" t="str">
        <f t="shared" si="66"/>
        <v/>
      </c>
      <c r="E857" s="14" t="str">
        <f t="shared" si="67"/>
        <v/>
      </c>
      <c r="F857" s="15" t="str">
        <f>IFERROR(RunningBMR,"")</f>
        <v/>
      </c>
      <c r="G857" s="15" t="str">
        <f>IFERROR(IF(K856&gt;0,F856*ActivityFactor+IF(WeightGoal="Maintain",0,IF(WeightGoal="Decrease",-500,IF(WeightGoal="Increase",500))),""),"")</f>
        <v/>
      </c>
      <c r="H857" s="15" t="str">
        <f>IFERROR(F857*(ActivityFactor),"")</f>
        <v/>
      </c>
      <c r="I857" s="16" t="str">
        <f>IFERROR(IF(WeightGoal="Increase",G857-H857,H857-G857),"")</f>
        <v/>
      </c>
      <c r="J857" s="16" t="str">
        <f t="shared" si="69"/>
        <v/>
      </c>
      <c r="K857" s="17" t="str">
        <f>IFERROR(IF(Standard,J857/CalsPerPound,J857/CalsPerPound/2.2),"")</f>
        <v/>
      </c>
      <c r="L857" s="18" t="str">
        <f>IFERROR(WeightToLoseGain-K857,"")</f>
        <v/>
      </c>
      <c r="M857" s="19" t="str">
        <f>IFERROR(IF(B856&lt;&gt;"",L857/(WeightToLoseGain),""),"")</f>
        <v/>
      </c>
    </row>
    <row r="858" spans="2:13" ht="30" customHeight="1">
      <c r="B858" s="12" t="str">
        <f t="shared" si="65"/>
        <v/>
      </c>
      <c r="C858" s="13" t="str">
        <f t="shared" si="68"/>
        <v/>
      </c>
      <c r="D858" s="13" t="str">
        <f t="shared" si="66"/>
        <v/>
      </c>
      <c r="E858" s="14" t="str">
        <f t="shared" si="67"/>
        <v/>
      </c>
      <c r="F858" s="15" t="str">
        <f>IFERROR(RunningBMR,"")</f>
        <v/>
      </c>
      <c r="G858" s="15" t="str">
        <f>IFERROR(IF(K857&gt;0,F857*ActivityFactor+IF(WeightGoal="Maintain",0,IF(WeightGoal="Decrease",-500,IF(WeightGoal="Increase",500))),""),"")</f>
        <v/>
      </c>
      <c r="H858" s="15" t="str">
        <f>IFERROR(F858*(ActivityFactor),"")</f>
        <v/>
      </c>
      <c r="I858" s="16" t="str">
        <f>IFERROR(IF(WeightGoal="Increase",G858-H858,H858-G858),"")</f>
        <v/>
      </c>
      <c r="J858" s="16" t="str">
        <f t="shared" si="69"/>
        <v/>
      </c>
      <c r="K858" s="17" t="str">
        <f>IFERROR(IF(Standard,J858/CalsPerPound,J858/CalsPerPound/2.2),"")</f>
        <v/>
      </c>
      <c r="L858" s="18" t="str">
        <f>IFERROR(WeightToLoseGain-K858,"")</f>
        <v/>
      </c>
      <c r="M858" s="19" t="str">
        <f>IFERROR(IF(B857&lt;&gt;"",L858/(WeightToLoseGain),""),"")</f>
        <v/>
      </c>
    </row>
    <row r="859" spans="2:13" ht="30" customHeight="1">
      <c r="B859" s="12" t="str">
        <f t="shared" si="65"/>
        <v/>
      </c>
      <c r="C859" s="13" t="str">
        <f t="shared" si="68"/>
        <v/>
      </c>
      <c r="D859" s="13" t="str">
        <f t="shared" si="66"/>
        <v/>
      </c>
      <c r="E859" s="14" t="str">
        <f t="shared" si="67"/>
        <v/>
      </c>
      <c r="F859" s="15" t="str">
        <f>IFERROR(RunningBMR,"")</f>
        <v/>
      </c>
      <c r="G859" s="15" t="str">
        <f>IFERROR(IF(K858&gt;0,F858*ActivityFactor+IF(WeightGoal="Maintain",0,IF(WeightGoal="Decrease",-500,IF(WeightGoal="Increase",500))),""),"")</f>
        <v/>
      </c>
      <c r="H859" s="15" t="str">
        <f>IFERROR(F859*(ActivityFactor),"")</f>
        <v/>
      </c>
      <c r="I859" s="16" t="str">
        <f>IFERROR(IF(WeightGoal="Increase",G859-H859,H859-G859),"")</f>
        <v/>
      </c>
      <c r="J859" s="16" t="str">
        <f t="shared" si="69"/>
        <v/>
      </c>
      <c r="K859" s="17" t="str">
        <f>IFERROR(IF(Standard,J859/CalsPerPound,J859/CalsPerPound/2.2),"")</f>
        <v/>
      </c>
      <c r="L859" s="18" t="str">
        <f>IFERROR(WeightToLoseGain-K859,"")</f>
        <v/>
      </c>
      <c r="M859" s="19" t="str">
        <f>IFERROR(IF(B858&lt;&gt;"",L859/(WeightToLoseGain),""),"")</f>
        <v/>
      </c>
    </row>
    <row r="860" spans="2:13" ht="30" customHeight="1">
      <c r="B860" s="12" t="str">
        <f t="shared" si="65"/>
        <v/>
      </c>
      <c r="C860" s="13" t="str">
        <f t="shared" si="68"/>
        <v/>
      </c>
      <c r="D860" s="13" t="str">
        <f t="shared" si="66"/>
        <v/>
      </c>
      <c r="E860" s="14" t="str">
        <f t="shared" si="67"/>
        <v/>
      </c>
      <c r="F860" s="15" t="str">
        <f>IFERROR(RunningBMR,"")</f>
        <v/>
      </c>
      <c r="G860" s="15" t="str">
        <f>IFERROR(IF(K859&gt;0,F859*ActivityFactor+IF(WeightGoal="Maintain",0,IF(WeightGoal="Decrease",-500,IF(WeightGoal="Increase",500))),""),"")</f>
        <v/>
      </c>
      <c r="H860" s="15" t="str">
        <f>IFERROR(F860*(ActivityFactor),"")</f>
        <v/>
      </c>
      <c r="I860" s="16" t="str">
        <f>IFERROR(IF(WeightGoal="Increase",G860-H860,H860-G860),"")</f>
        <v/>
      </c>
      <c r="J860" s="16" t="str">
        <f t="shared" si="69"/>
        <v/>
      </c>
      <c r="K860" s="17" t="str">
        <f>IFERROR(IF(Standard,J860/CalsPerPound,J860/CalsPerPound/2.2),"")</f>
        <v/>
      </c>
      <c r="L860" s="18" t="str">
        <f>IFERROR(WeightToLoseGain-K860,"")</f>
        <v/>
      </c>
      <c r="M860" s="19" t="str">
        <f>IFERROR(IF(B859&lt;&gt;"",L860/(WeightToLoseGain),""),"")</f>
        <v/>
      </c>
    </row>
    <row r="861" spans="2:13" ht="30" customHeight="1">
      <c r="B861" s="12" t="str">
        <f t="shared" si="65"/>
        <v/>
      </c>
      <c r="C861" s="13" t="str">
        <f t="shared" si="68"/>
        <v/>
      </c>
      <c r="D861" s="13" t="str">
        <f t="shared" si="66"/>
        <v/>
      </c>
      <c r="E861" s="14" t="str">
        <f t="shared" si="67"/>
        <v/>
      </c>
      <c r="F861" s="15" t="str">
        <f>IFERROR(RunningBMR,"")</f>
        <v/>
      </c>
      <c r="G861" s="15" t="str">
        <f>IFERROR(IF(K860&gt;0,F860*ActivityFactor+IF(WeightGoal="Maintain",0,IF(WeightGoal="Decrease",-500,IF(WeightGoal="Increase",500))),""),"")</f>
        <v/>
      </c>
      <c r="H861" s="15" t="str">
        <f>IFERROR(F861*(ActivityFactor),"")</f>
        <v/>
      </c>
      <c r="I861" s="16" t="str">
        <f>IFERROR(IF(WeightGoal="Increase",G861-H861,H861-G861),"")</f>
        <v/>
      </c>
      <c r="J861" s="16" t="str">
        <f t="shared" si="69"/>
        <v/>
      </c>
      <c r="K861" s="17" t="str">
        <f>IFERROR(IF(Standard,J861/CalsPerPound,J861/CalsPerPound/2.2),"")</f>
        <v/>
      </c>
      <c r="L861" s="18" t="str">
        <f>IFERROR(WeightToLoseGain-K861,"")</f>
        <v/>
      </c>
      <c r="M861" s="19" t="str">
        <f>IFERROR(IF(B860&lt;&gt;"",L861/(WeightToLoseGain),""),"")</f>
        <v/>
      </c>
    </row>
    <row r="862" spans="2:13" ht="30" customHeight="1">
      <c r="B862" s="12" t="str">
        <f t="shared" si="65"/>
        <v/>
      </c>
      <c r="C862" s="13" t="str">
        <f t="shared" si="68"/>
        <v/>
      </c>
      <c r="D862" s="13" t="str">
        <f t="shared" si="66"/>
        <v/>
      </c>
      <c r="E862" s="14" t="str">
        <f t="shared" si="67"/>
        <v/>
      </c>
      <c r="F862" s="15" t="str">
        <f>IFERROR(RunningBMR,"")</f>
        <v/>
      </c>
      <c r="G862" s="15" t="str">
        <f>IFERROR(IF(K861&gt;0,F861*ActivityFactor+IF(WeightGoal="Maintain",0,IF(WeightGoal="Decrease",-500,IF(WeightGoal="Increase",500))),""),"")</f>
        <v/>
      </c>
      <c r="H862" s="15" t="str">
        <f>IFERROR(F862*(ActivityFactor),"")</f>
        <v/>
      </c>
      <c r="I862" s="16" t="str">
        <f>IFERROR(IF(WeightGoal="Increase",G862-H862,H862-G862),"")</f>
        <v/>
      </c>
      <c r="J862" s="16" t="str">
        <f t="shared" si="69"/>
        <v/>
      </c>
      <c r="K862" s="17" t="str">
        <f>IFERROR(IF(Standard,J862/CalsPerPound,J862/CalsPerPound/2.2),"")</f>
        <v/>
      </c>
      <c r="L862" s="18" t="str">
        <f>IFERROR(WeightToLoseGain-K862,"")</f>
        <v/>
      </c>
      <c r="M862" s="19" t="str">
        <f>IFERROR(IF(B861&lt;&gt;"",L862/(WeightToLoseGain),""),"")</f>
        <v/>
      </c>
    </row>
    <row r="863" spans="2:13" ht="30" customHeight="1">
      <c r="B863" s="12" t="str">
        <f t="shared" si="65"/>
        <v/>
      </c>
      <c r="C863" s="13" t="str">
        <f t="shared" si="68"/>
        <v/>
      </c>
      <c r="D863" s="13" t="str">
        <f t="shared" si="66"/>
        <v/>
      </c>
      <c r="E863" s="14" t="str">
        <f t="shared" si="67"/>
        <v/>
      </c>
      <c r="F863" s="15" t="str">
        <f>IFERROR(RunningBMR,"")</f>
        <v/>
      </c>
      <c r="G863" s="15" t="str">
        <f>IFERROR(IF(K862&gt;0,F862*ActivityFactor+IF(WeightGoal="Maintain",0,IF(WeightGoal="Decrease",-500,IF(WeightGoal="Increase",500))),""),"")</f>
        <v/>
      </c>
      <c r="H863" s="15" t="str">
        <f>IFERROR(F863*(ActivityFactor),"")</f>
        <v/>
      </c>
      <c r="I863" s="16" t="str">
        <f>IFERROR(IF(WeightGoal="Increase",G863-H863,H863-G863),"")</f>
        <v/>
      </c>
      <c r="J863" s="16" t="str">
        <f t="shared" si="69"/>
        <v/>
      </c>
      <c r="K863" s="17" t="str">
        <f>IFERROR(IF(Standard,J863/CalsPerPound,J863/CalsPerPound/2.2),"")</f>
        <v/>
      </c>
      <c r="L863" s="18" t="str">
        <f>IFERROR(WeightToLoseGain-K863,"")</f>
        <v/>
      </c>
      <c r="M863" s="19" t="str">
        <f>IFERROR(IF(B862&lt;&gt;"",L863/(WeightToLoseGain),""),"")</f>
        <v/>
      </c>
    </row>
    <row r="864" spans="2:13" ht="30" customHeight="1">
      <c r="B864" s="12" t="str">
        <f t="shared" si="65"/>
        <v/>
      </c>
      <c r="C864" s="13" t="str">
        <f t="shared" si="68"/>
        <v/>
      </c>
      <c r="D864" s="13" t="str">
        <f t="shared" si="66"/>
        <v/>
      </c>
      <c r="E864" s="14" t="str">
        <f t="shared" si="67"/>
        <v/>
      </c>
      <c r="F864" s="15" t="str">
        <f>IFERROR(RunningBMR,"")</f>
        <v/>
      </c>
      <c r="G864" s="15" t="str">
        <f>IFERROR(IF(K863&gt;0,F863*ActivityFactor+IF(WeightGoal="Maintain",0,IF(WeightGoal="Decrease",-500,IF(WeightGoal="Increase",500))),""),"")</f>
        <v/>
      </c>
      <c r="H864" s="15" t="str">
        <f>IFERROR(F864*(ActivityFactor),"")</f>
        <v/>
      </c>
      <c r="I864" s="16" t="str">
        <f>IFERROR(IF(WeightGoal="Increase",G864-H864,H864-G864),"")</f>
        <v/>
      </c>
      <c r="J864" s="16" t="str">
        <f t="shared" si="69"/>
        <v/>
      </c>
      <c r="K864" s="17" t="str">
        <f>IFERROR(IF(Standard,J864/CalsPerPound,J864/CalsPerPound/2.2),"")</f>
        <v/>
      </c>
      <c r="L864" s="18" t="str">
        <f>IFERROR(WeightToLoseGain-K864,"")</f>
        <v/>
      </c>
      <c r="M864" s="19" t="str">
        <f>IFERROR(IF(B863&lt;&gt;"",L864/(WeightToLoseGain),""),"")</f>
        <v/>
      </c>
    </row>
    <row r="865" spans="2:13" ht="30" customHeight="1">
      <c r="B865" s="12" t="str">
        <f t="shared" si="65"/>
        <v/>
      </c>
      <c r="C865" s="13" t="str">
        <f t="shared" si="68"/>
        <v/>
      </c>
      <c r="D865" s="13" t="str">
        <f t="shared" si="66"/>
        <v/>
      </c>
      <c r="E865" s="14" t="str">
        <f t="shared" si="67"/>
        <v/>
      </c>
      <c r="F865" s="15" t="str">
        <f>IFERROR(RunningBMR,"")</f>
        <v/>
      </c>
      <c r="G865" s="15" t="str">
        <f>IFERROR(IF(K864&gt;0,F864*ActivityFactor+IF(WeightGoal="Maintain",0,IF(WeightGoal="Decrease",-500,IF(WeightGoal="Increase",500))),""),"")</f>
        <v/>
      </c>
      <c r="H865" s="15" t="str">
        <f>IFERROR(F865*(ActivityFactor),"")</f>
        <v/>
      </c>
      <c r="I865" s="16" t="str">
        <f>IFERROR(IF(WeightGoal="Increase",G865-H865,H865-G865),"")</f>
        <v/>
      </c>
      <c r="J865" s="16" t="str">
        <f t="shared" si="69"/>
        <v/>
      </c>
      <c r="K865" s="17" t="str">
        <f>IFERROR(IF(Standard,J865/CalsPerPound,J865/CalsPerPound/2.2),"")</f>
        <v/>
      </c>
      <c r="L865" s="18" t="str">
        <f>IFERROR(WeightToLoseGain-K865,"")</f>
        <v/>
      </c>
      <c r="M865" s="19" t="str">
        <f>IFERROR(IF(B864&lt;&gt;"",L865/(WeightToLoseGain),""),"")</f>
        <v/>
      </c>
    </row>
    <row r="866" spans="2:13" ht="30" customHeight="1">
      <c r="B866" s="12" t="str">
        <f t="shared" si="65"/>
        <v/>
      </c>
      <c r="C866" s="13" t="str">
        <f t="shared" si="68"/>
        <v/>
      </c>
      <c r="D866" s="13" t="str">
        <f t="shared" si="66"/>
        <v/>
      </c>
      <c r="E866" s="14" t="str">
        <f t="shared" si="67"/>
        <v/>
      </c>
      <c r="F866" s="15" t="str">
        <f>IFERROR(RunningBMR,"")</f>
        <v/>
      </c>
      <c r="G866" s="15" t="str">
        <f>IFERROR(IF(K865&gt;0,F865*ActivityFactor+IF(WeightGoal="Maintain",0,IF(WeightGoal="Decrease",-500,IF(WeightGoal="Increase",500))),""),"")</f>
        <v/>
      </c>
      <c r="H866" s="15" t="str">
        <f>IFERROR(F866*(ActivityFactor),"")</f>
        <v/>
      </c>
      <c r="I866" s="16" t="str">
        <f>IFERROR(IF(WeightGoal="Increase",G866-H866,H866-G866),"")</f>
        <v/>
      </c>
      <c r="J866" s="16" t="str">
        <f t="shared" si="69"/>
        <v/>
      </c>
      <c r="K866" s="17" t="str">
        <f>IFERROR(IF(Standard,J866/CalsPerPound,J866/CalsPerPound/2.2),"")</f>
        <v/>
      </c>
      <c r="L866" s="18" t="str">
        <f>IFERROR(WeightToLoseGain-K866,"")</f>
        <v/>
      </c>
      <c r="M866" s="19" t="str">
        <f>IFERROR(IF(B865&lt;&gt;"",L866/(WeightToLoseGain),""),"")</f>
        <v/>
      </c>
    </row>
    <row r="867" spans="2:13" ht="30" customHeight="1">
      <c r="B867" s="12" t="str">
        <f t="shared" si="65"/>
        <v/>
      </c>
      <c r="C867" s="13" t="str">
        <f t="shared" si="68"/>
        <v/>
      </c>
      <c r="D867" s="13" t="str">
        <f t="shared" si="66"/>
        <v/>
      </c>
      <c r="E867" s="14" t="str">
        <f t="shared" si="67"/>
        <v/>
      </c>
      <c r="F867" s="15" t="str">
        <f>IFERROR(RunningBMR,"")</f>
        <v/>
      </c>
      <c r="G867" s="15" t="str">
        <f>IFERROR(IF(K866&gt;0,F866*ActivityFactor+IF(WeightGoal="Maintain",0,IF(WeightGoal="Decrease",-500,IF(WeightGoal="Increase",500))),""),"")</f>
        <v/>
      </c>
      <c r="H867" s="15" t="str">
        <f>IFERROR(F867*(ActivityFactor),"")</f>
        <v/>
      </c>
      <c r="I867" s="16" t="str">
        <f>IFERROR(IF(WeightGoal="Increase",G867-H867,H867-G867),"")</f>
        <v/>
      </c>
      <c r="J867" s="16" t="str">
        <f t="shared" si="69"/>
        <v/>
      </c>
      <c r="K867" s="17" t="str">
        <f>IFERROR(IF(Standard,J867/CalsPerPound,J867/CalsPerPound/2.2),"")</f>
        <v/>
      </c>
      <c r="L867" s="18" t="str">
        <f>IFERROR(WeightToLoseGain-K867,"")</f>
        <v/>
      </c>
      <c r="M867" s="19" t="str">
        <f>IFERROR(IF(B866&lt;&gt;"",L867/(WeightToLoseGain),""),"")</f>
        <v/>
      </c>
    </row>
    <row r="868" spans="2:13" ht="30" customHeight="1">
      <c r="B868" s="12" t="str">
        <f t="shared" si="65"/>
        <v/>
      </c>
      <c r="C868" s="13" t="str">
        <f t="shared" si="68"/>
        <v/>
      </c>
      <c r="D868" s="13" t="str">
        <f t="shared" si="66"/>
        <v/>
      </c>
      <c r="E868" s="14" t="str">
        <f t="shared" si="67"/>
        <v/>
      </c>
      <c r="F868" s="15" t="str">
        <f>IFERROR(RunningBMR,"")</f>
        <v/>
      </c>
      <c r="G868" s="15" t="str">
        <f>IFERROR(IF(K867&gt;0,F867*ActivityFactor+IF(WeightGoal="Maintain",0,IF(WeightGoal="Decrease",-500,IF(WeightGoal="Increase",500))),""),"")</f>
        <v/>
      </c>
      <c r="H868" s="15" t="str">
        <f>IFERROR(F868*(ActivityFactor),"")</f>
        <v/>
      </c>
      <c r="I868" s="16" t="str">
        <f>IFERROR(IF(WeightGoal="Increase",G868-H868,H868-G868),"")</f>
        <v/>
      </c>
      <c r="J868" s="16" t="str">
        <f t="shared" si="69"/>
        <v/>
      </c>
      <c r="K868" s="17" t="str">
        <f>IFERROR(IF(Standard,J868/CalsPerPound,J868/CalsPerPound/2.2),"")</f>
        <v/>
      </c>
      <c r="L868" s="18" t="str">
        <f>IFERROR(WeightToLoseGain-K868,"")</f>
        <v/>
      </c>
      <c r="M868" s="19" t="str">
        <f>IFERROR(IF(B867&lt;&gt;"",L868/(WeightToLoseGain),""),"")</f>
        <v/>
      </c>
    </row>
    <row r="869" spans="2:13" ht="30" customHeight="1">
      <c r="B869" s="12" t="str">
        <f t="shared" si="65"/>
        <v/>
      </c>
      <c r="C869" s="13" t="str">
        <f t="shared" si="68"/>
        <v/>
      </c>
      <c r="D869" s="13" t="str">
        <f t="shared" si="66"/>
        <v/>
      </c>
      <c r="E869" s="14" t="str">
        <f t="shared" si="67"/>
        <v/>
      </c>
      <c r="F869" s="15" t="str">
        <f>IFERROR(RunningBMR,"")</f>
        <v/>
      </c>
      <c r="G869" s="15" t="str">
        <f>IFERROR(IF(K868&gt;0,F868*ActivityFactor+IF(WeightGoal="Maintain",0,IF(WeightGoal="Decrease",-500,IF(WeightGoal="Increase",500))),""),"")</f>
        <v/>
      </c>
      <c r="H869" s="15" t="str">
        <f>IFERROR(F869*(ActivityFactor),"")</f>
        <v/>
      </c>
      <c r="I869" s="16" t="str">
        <f>IFERROR(IF(WeightGoal="Increase",G869-H869,H869-G869),"")</f>
        <v/>
      </c>
      <c r="J869" s="16" t="str">
        <f t="shared" si="69"/>
        <v/>
      </c>
      <c r="K869" s="17" t="str">
        <f>IFERROR(IF(Standard,J869/CalsPerPound,J869/CalsPerPound/2.2),"")</f>
        <v/>
      </c>
      <c r="L869" s="18" t="str">
        <f>IFERROR(WeightToLoseGain-K869,"")</f>
        <v/>
      </c>
      <c r="M869" s="19" t="str">
        <f>IFERROR(IF(B868&lt;&gt;"",L869/(WeightToLoseGain),""),"")</f>
        <v/>
      </c>
    </row>
    <row r="870" spans="2:13" ht="30" customHeight="1">
      <c r="B870" s="12" t="str">
        <f t="shared" si="65"/>
        <v/>
      </c>
      <c r="C870" s="13" t="str">
        <f t="shared" si="68"/>
        <v/>
      </c>
      <c r="D870" s="13" t="str">
        <f t="shared" si="66"/>
        <v/>
      </c>
      <c r="E870" s="14" t="str">
        <f t="shared" si="67"/>
        <v/>
      </c>
      <c r="F870" s="15" t="str">
        <f>IFERROR(RunningBMR,"")</f>
        <v/>
      </c>
      <c r="G870" s="15" t="str">
        <f>IFERROR(IF(K869&gt;0,F869*ActivityFactor+IF(WeightGoal="Maintain",0,IF(WeightGoal="Decrease",-500,IF(WeightGoal="Increase",500))),""),"")</f>
        <v/>
      </c>
      <c r="H870" s="15" t="str">
        <f>IFERROR(F870*(ActivityFactor),"")</f>
        <v/>
      </c>
      <c r="I870" s="16" t="str">
        <f>IFERROR(IF(WeightGoal="Increase",G870-H870,H870-G870),"")</f>
        <v/>
      </c>
      <c r="J870" s="16" t="str">
        <f t="shared" si="69"/>
        <v/>
      </c>
      <c r="K870" s="17" t="str">
        <f>IFERROR(IF(Standard,J870/CalsPerPound,J870/CalsPerPound/2.2),"")</f>
        <v/>
      </c>
      <c r="L870" s="18" t="str">
        <f>IFERROR(WeightToLoseGain-K870,"")</f>
        <v/>
      </c>
      <c r="M870" s="19" t="str">
        <f>IFERROR(IF(B869&lt;&gt;"",L870/(WeightToLoseGain),""),"")</f>
        <v/>
      </c>
    </row>
    <row r="871" spans="2:13" ht="30" customHeight="1">
      <c r="B871" s="12" t="str">
        <f t="shared" si="65"/>
        <v/>
      </c>
      <c r="C871" s="13" t="str">
        <f t="shared" si="68"/>
        <v/>
      </c>
      <c r="D871" s="13" t="str">
        <f t="shared" si="66"/>
        <v/>
      </c>
      <c r="E871" s="14" t="str">
        <f t="shared" si="67"/>
        <v/>
      </c>
      <c r="F871" s="15" t="str">
        <f>IFERROR(RunningBMR,"")</f>
        <v/>
      </c>
      <c r="G871" s="15" t="str">
        <f>IFERROR(IF(K870&gt;0,F870*ActivityFactor+IF(WeightGoal="Maintain",0,IF(WeightGoal="Decrease",-500,IF(WeightGoal="Increase",500))),""),"")</f>
        <v/>
      </c>
      <c r="H871" s="15" t="str">
        <f>IFERROR(F871*(ActivityFactor),"")</f>
        <v/>
      </c>
      <c r="I871" s="16" t="str">
        <f>IFERROR(IF(WeightGoal="Increase",G871-H871,H871-G871),"")</f>
        <v/>
      </c>
      <c r="J871" s="16" t="str">
        <f t="shared" si="69"/>
        <v/>
      </c>
      <c r="K871" s="17" t="str">
        <f>IFERROR(IF(Standard,J871/CalsPerPound,J871/CalsPerPound/2.2),"")</f>
        <v/>
      </c>
      <c r="L871" s="18" t="str">
        <f>IFERROR(WeightToLoseGain-K871,"")</f>
        <v/>
      </c>
      <c r="M871" s="19" t="str">
        <f>IFERROR(IF(B870&lt;&gt;"",L871/(WeightToLoseGain),""),"")</f>
        <v/>
      </c>
    </row>
    <row r="872" spans="2:13" ht="30" customHeight="1">
      <c r="B872" s="12" t="str">
        <f t="shared" si="65"/>
        <v/>
      </c>
      <c r="C872" s="13" t="str">
        <f t="shared" si="68"/>
        <v/>
      </c>
      <c r="D872" s="13" t="str">
        <f t="shared" si="66"/>
        <v/>
      </c>
      <c r="E872" s="14" t="str">
        <f t="shared" si="67"/>
        <v/>
      </c>
      <c r="F872" s="15" t="str">
        <f>IFERROR(RunningBMR,"")</f>
        <v/>
      </c>
      <c r="G872" s="15" t="str">
        <f>IFERROR(IF(K871&gt;0,F871*ActivityFactor+IF(WeightGoal="Maintain",0,IF(WeightGoal="Decrease",-500,IF(WeightGoal="Increase",500))),""),"")</f>
        <v/>
      </c>
      <c r="H872" s="15" t="str">
        <f>IFERROR(F872*(ActivityFactor),"")</f>
        <v/>
      </c>
      <c r="I872" s="16" t="str">
        <f>IFERROR(IF(WeightGoal="Increase",G872-H872,H872-G872),"")</f>
        <v/>
      </c>
      <c r="J872" s="16" t="str">
        <f t="shared" si="69"/>
        <v/>
      </c>
      <c r="K872" s="17" t="str">
        <f>IFERROR(IF(Standard,J872/CalsPerPound,J872/CalsPerPound/2.2),"")</f>
        <v/>
      </c>
      <c r="L872" s="18" t="str">
        <f>IFERROR(WeightToLoseGain-K872,"")</f>
        <v/>
      </c>
      <c r="M872" s="19" t="str">
        <f>IFERROR(IF(B871&lt;&gt;"",L872/(WeightToLoseGain),""),"")</f>
        <v/>
      </c>
    </row>
    <row r="873" spans="2:13" ht="30" customHeight="1">
      <c r="B873" s="12" t="str">
        <f t="shared" si="65"/>
        <v/>
      </c>
      <c r="C873" s="13" t="str">
        <f t="shared" si="68"/>
        <v/>
      </c>
      <c r="D873" s="13" t="str">
        <f t="shared" si="66"/>
        <v/>
      </c>
      <c r="E873" s="14" t="str">
        <f t="shared" si="67"/>
        <v/>
      </c>
      <c r="F873" s="15" t="str">
        <f>IFERROR(RunningBMR,"")</f>
        <v/>
      </c>
      <c r="G873" s="15" t="str">
        <f>IFERROR(IF(K872&gt;0,F872*ActivityFactor+IF(WeightGoal="Maintain",0,IF(WeightGoal="Decrease",-500,IF(WeightGoal="Increase",500))),""),"")</f>
        <v/>
      </c>
      <c r="H873" s="15" t="str">
        <f>IFERROR(F873*(ActivityFactor),"")</f>
        <v/>
      </c>
      <c r="I873" s="16" t="str">
        <f>IFERROR(IF(WeightGoal="Increase",G873-H873,H873-G873),"")</f>
        <v/>
      </c>
      <c r="J873" s="16" t="str">
        <f t="shared" si="69"/>
        <v/>
      </c>
      <c r="K873" s="17" t="str">
        <f>IFERROR(IF(Standard,J873/CalsPerPound,J873/CalsPerPound/2.2),"")</f>
        <v/>
      </c>
      <c r="L873" s="18" t="str">
        <f>IFERROR(WeightToLoseGain-K873,"")</f>
        <v/>
      </c>
      <c r="M873" s="19" t="str">
        <f>IFERROR(IF(B872&lt;&gt;"",L873/(WeightToLoseGain),""),"")</f>
        <v/>
      </c>
    </row>
    <row r="874" spans="2:13" ht="30" customHeight="1">
      <c r="B874" s="12" t="str">
        <f t="shared" si="65"/>
        <v/>
      </c>
      <c r="C874" s="13" t="str">
        <f t="shared" si="68"/>
        <v/>
      </c>
      <c r="D874" s="13" t="str">
        <f t="shared" si="66"/>
        <v/>
      </c>
      <c r="E874" s="14" t="str">
        <f t="shared" si="67"/>
        <v/>
      </c>
      <c r="F874" s="15" t="str">
        <f>IFERROR(RunningBMR,"")</f>
        <v/>
      </c>
      <c r="G874" s="15" t="str">
        <f>IFERROR(IF(K873&gt;0,F873*ActivityFactor+IF(WeightGoal="Maintain",0,IF(WeightGoal="Decrease",-500,IF(WeightGoal="Increase",500))),""),"")</f>
        <v/>
      </c>
      <c r="H874" s="15" t="str">
        <f>IFERROR(F874*(ActivityFactor),"")</f>
        <v/>
      </c>
      <c r="I874" s="16" t="str">
        <f>IFERROR(IF(WeightGoal="Increase",G874-H874,H874-G874),"")</f>
        <v/>
      </c>
      <c r="J874" s="16" t="str">
        <f t="shared" si="69"/>
        <v/>
      </c>
      <c r="K874" s="17" t="str">
        <f>IFERROR(IF(Standard,J874/CalsPerPound,J874/CalsPerPound/2.2),"")</f>
        <v/>
      </c>
      <c r="L874" s="18" t="str">
        <f>IFERROR(WeightToLoseGain-K874,"")</f>
        <v/>
      </c>
      <c r="M874" s="19" t="str">
        <f>IFERROR(IF(B873&lt;&gt;"",L874/(WeightToLoseGain),""),"")</f>
        <v/>
      </c>
    </row>
    <row r="875" spans="2:13" ht="30" customHeight="1">
      <c r="B875" s="12" t="str">
        <f t="shared" si="65"/>
        <v/>
      </c>
      <c r="C875" s="13" t="str">
        <f t="shared" si="68"/>
        <v/>
      </c>
      <c r="D875" s="13" t="str">
        <f t="shared" si="66"/>
        <v/>
      </c>
      <c r="E875" s="14" t="str">
        <f t="shared" si="67"/>
        <v/>
      </c>
      <c r="F875" s="15" t="str">
        <f>IFERROR(RunningBMR,"")</f>
        <v/>
      </c>
      <c r="G875" s="15" t="str">
        <f>IFERROR(IF(K874&gt;0,F874*ActivityFactor+IF(WeightGoal="Maintain",0,IF(WeightGoal="Decrease",-500,IF(WeightGoal="Increase",500))),""),"")</f>
        <v/>
      </c>
      <c r="H875" s="15" t="str">
        <f>IFERROR(F875*(ActivityFactor),"")</f>
        <v/>
      </c>
      <c r="I875" s="16" t="str">
        <f>IFERROR(IF(WeightGoal="Increase",G875-H875,H875-G875),"")</f>
        <v/>
      </c>
      <c r="J875" s="16" t="str">
        <f t="shared" si="69"/>
        <v/>
      </c>
      <c r="K875" s="17" t="str">
        <f>IFERROR(IF(Standard,J875/CalsPerPound,J875/CalsPerPound/2.2),"")</f>
        <v/>
      </c>
      <c r="L875" s="18" t="str">
        <f>IFERROR(WeightToLoseGain-K875,"")</f>
        <v/>
      </c>
      <c r="M875" s="19" t="str">
        <f>IFERROR(IF(B874&lt;&gt;"",L875/(WeightToLoseGain),""),"")</f>
        <v/>
      </c>
    </row>
    <row r="876" spans="2:13" ht="30" customHeight="1">
      <c r="B876" s="12" t="str">
        <f t="shared" si="65"/>
        <v/>
      </c>
      <c r="C876" s="13" t="str">
        <f t="shared" si="68"/>
        <v/>
      </c>
      <c r="D876" s="13" t="str">
        <f t="shared" si="66"/>
        <v/>
      </c>
      <c r="E876" s="14" t="str">
        <f t="shared" si="67"/>
        <v/>
      </c>
      <c r="F876" s="15" t="str">
        <f>IFERROR(RunningBMR,"")</f>
        <v/>
      </c>
      <c r="G876" s="15" t="str">
        <f>IFERROR(IF(K875&gt;0,F875*ActivityFactor+IF(WeightGoal="Maintain",0,IF(WeightGoal="Decrease",-500,IF(WeightGoal="Increase",500))),""),"")</f>
        <v/>
      </c>
      <c r="H876" s="15" t="str">
        <f>IFERROR(F876*(ActivityFactor),"")</f>
        <v/>
      </c>
      <c r="I876" s="16" t="str">
        <f>IFERROR(IF(WeightGoal="Increase",G876-H876,H876-G876),"")</f>
        <v/>
      </c>
      <c r="J876" s="16" t="str">
        <f t="shared" si="69"/>
        <v/>
      </c>
      <c r="K876" s="17" t="str">
        <f>IFERROR(IF(Standard,J876/CalsPerPound,J876/CalsPerPound/2.2),"")</f>
        <v/>
      </c>
      <c r="L876" s="18" t="str">
        <f>IFERROR(WeightToLoseGain-K876,"")</f>
        <v/>
      </c>
      <c r="M876" s="19" t="str">
        <f>IFERROR(IF(B875&lt;&gt;"",L876/(WeightToLoseGain),""),"")</f>
        <v/>
      </c>
    </row>
    <row r="877" spans="2:13" ht="30" customHeight="1">
      <c r="B877" s="12" t="str">
        <f t="shared" si="65"/>
        <v/>
      </c>
      <c r="C877" s="13" t="str">
        <f t="shared" si="68"/>
        <v/>
      </c>
      <c r="D877" s="13" t="str">
        <f t="shared" si="66"/>
        <v/>
      </c>
      <c r="E877" s="14" t="str">
        <f t="shared" si="67"/>
        <v/>
      </c>
      <c r="F877" s="15" t="str">
        <f>IFERROR(RunningBMR,"")</f>
        <v/>
      </c>
      <c r="G877" s="15" t="str">
        <f>IFERROR(IF(K876&gt;0,F876*ActivityFactor+IF(WeightGoal="Maintain",0,IF(WeightGoal="Decrease",-500,IF(WeightGoal="Increase",500))),""),"")</f>
        <v/>
      </c>
      <c r="H877" s="15" t="str">
        <f>IFERROR(F877*(ActivityFactor),"")</f>
        <v/>
      </c>
      <c r="I877" s="16" t="str">
        <f>IFERROR(IF(WeightGoal="Increase",G877-H877,H877-G877),"")</f>
        <v/>
      </c>
      <c r="J877" s="16" t="str">
        <f t="shared" si="69"/>
        <v/>
      </c>
      <c r="K877" s="17" t="str">
        <f>IFERROR(IF(Standard,J877/CalsPerPound,J877/CalsPerPound/2.2),"")</f>
        <v/>
      </c>
      <c r="L877" s="18" t="str">
        <f>IFERROR(WeightToLoseGain-K877,"")</f>
        <v/>
      </c>
      <c r="M877" s="19" t="str">
        <f>IFERROR(IF(B876&lt;&gt;"",L877/(WeightToLoseGain),""),"")</f>
        <v/>
      </c>
    </row>
    <row r="878" spans="2:13" ht="30" customHeight="1">
      <c r="B878" s="12" t="str">
        <f t="shared" si="65"/>
        <v/>
      </c>
      <c r="C878" s="13" t="str">
        <f t="shared" si="68"/>
        <v/>
      </c>
      <c r="D878" s="13" t="str">
        <f t="shared" si="66"/>
        <v/>
      </c>
      <c r="E878" s="14" t="str">
        <f t="shared" si="67"/>
        <v/>
      </c>
      <c r="F878" s="15" t="str">
        <f>IFERROR(RunningBMR,"")</f>
        <v/>
      </c>
      <c r="G878" s="15" t="str">
        <f>IFERROR(IF(K877&gt;0,F877*ActivityFactor+IF(WeightGoal="Maintain",0,IF(WeightGoal="Decrease",-500,IF(WeightGoal="Increase",500))),""),"")</f>
        <v/>
      </c>
      <c r="H878" s="15" t="str">
        <f>IFERROR(F878*(ActivityFactor),"")</f>
        <v/>
      </c>
      <c r="I878" s="16" t="str">
        <f>IFERROR(IF(WeightGoal="Increase",G878-H878,H878-G878),"")</f>
        <v/>
      </c>
      <c r="J878" s="16" t="str">
        <f t="shared" si="69"/>
        <v/>
      </c>
      <c r="K878" s="17" t="str">
        <f>IFERROR(IF(Standard,J878/CalsPerPound,J878/CalsPerPound/2.2),"")</f>
        <v/>
      </c>
      <c r="L878" s="18" t="str">
        <f>IFERROR(WeightToLoseGain-K878,"")</f>
        <v/>
      </c>
      <c r="M878" s="19" t="str">
        <f>IFERROR(IF(B877&lt;&gt;"",L878/(WeightToLoseGain),""),"")</f>
        <v/>
      </c>
    </row>
    <row r="879" spans="2:13" ht="30" customHeight="1">
      <c r="B879" s="12" t="str">
        <f t="shared" si="65"/>
        <v/>
      </c>
      <c r="C879" s="13" t="str">
        <f t="shared" si="68"/>
        <v/>
      </c>
      <c r="D879" s="13" t="str">
        <f t="shared" si="66"/>
        <v/>
      </c>
      <c r="E879" s="14" t="str">
        <f t="shared" si="67"/>
        <v/>
      </c>
      <c r="F879" s="15" t="str">
        <f>IFERROR(RunningBMR,"")</f>
        <v/>
      </c>
      <c r="G879" s="15" t="str">
        <f>IFERROR(IF(K878&gt;0,F878*ActivityFactor+IF(WeightGoal="Maintain",0,IF(WeightGoal="Decrease",-500,IF(WeightGoal="Increase",500))),""),"")</f>
        <v/>
      </c>
      <c r="H879" s="15" t="str">
        <f>IFERROR(F879*(ActivityFactor),"")</f>
        <v/>
      </c>
      <c r="I879" s="16" t="str">
        <f>IFERROR(IF(WeightGoal="Increase",G879-H879,H879-G879),"")</f>
        <v/>
      </c>
      <c r="J879" s="16" t="str">
        <f t="shared" si="69"/>
        <v/>
      </c>
      <c r="K879" s="17" t="str">
        <f>IFERROR(IF(Standard,J879/CalsPerPound,J879/CalsPerPound/2.2),"")</f>
        <v/>
      </c>
      <c r="L879" s="18" t="str">
        <f>IFERROR(WeightToLoseGain-K879,"")</f>
        <v/>
      </c>
      <c r="M879" s="19" t="str">
        <f>IFERROR(IF(B878&lt;&gt;"",L879/(WeightToLoseGain),""),"")</f>
        <v/>
      </c>
    </row>
    <row r="880" spans="2:13" ht="30" customHeight="1">
      <c r="B880" s="12" t="str">
        <f t="shared" si="65"/>
        <v/>
      </c>
      <c r="C880" s="13" t="str">
        <f t="shared" si="68"/>
        <v/>
      </c>
      <c r="D880" s="13" t="str">
        <f t="shared" si="66"/>
        <v/>
      </c>
      <c r="E880" s="14" t="str">
        <f t="shared" si="67"/>
        <v/>
      </c>
      <c r="F880" s="15" t="str">
        <f>IFERROR(RunningBMR,"")</f>
        <v/>
      </c>
      <c r="G880" s="15" t="str">
        <f>IFERROR(IF(K879&gt;0,F879*ActivityFactor+IF(WeightGoal="Maintain",0,IF(WeightGoal="Decrease",-500,IF(WeightGoal="Increase",500))),""),"")</f>
        <v/>
      </c>
      <c r="H880" s="15" t="str">
        <f>IFERROR(F880*(ActivityFactor),"")</f>
        <v/>
      </c>
      <c r="I880" s="16" t="str">
        <f>IFERROR(IF(WeightGoal="Increase",G880-H880,H880-G880),"")</f>
        <v/>
      </c>
      <c r="J880" s="16" t="str">
        <f t="shared" si="69"/>
        <v/>
      </c>
      <c r="K880" s="17" t="str">
        <f>IFERROR(IF(Standard,J880/CalsPerPound,J880/CalsPerPound/2.2),"")</f>
        <v/>
      </c>
      <c r="L880" s="18" t="str">
        <f>IFERROR(WeightToLoseGain-K880,"")</f>
        <v/>
      </c>
      <c r="M880" s="19" t="str">
        <f>IFERROR(IF(B879&lt;&gt;"",L880/(WeightToLoseGain),""),"")</f>
        <v/>
      </c>
    </row>
    <row r="881" spans="2:13" ht="30" customHeight="1">
      <c r="B881" s="12" t="str">
        <f t="shared" si="65"/>
        <v/>
      </c>
      <c r="C881" s="13" t="str">
        <f t="shared" si="68"/>
        <v/>
      </c>
      <c r="D881" s="13" t="str">
        <f t="shared" si="66"/>
        <v/>
      </c>
      <c r="E881" s="14" t="str">
        <f t="shared" si="67"/>
        <v/>
      </c>
      <c r="F881" s="15" t="str">
        <f>IFERROR(RunningBMR,"")</f>
        <v/>
      </c>
      <c r="G881" s="15" t="str">
        <f>IFERROR(IF(K880&gt;0,F880*ActivityFactor+IF(WeightGoal="Maintain",0,IF(WeightGoal="Decrease",-500,IF(WeightGoal="Increase",500))),""),"")</f>
        <v/>
      </c>
      <c r="H881" s="15" t="str">
        <f>IFERROR(F881*(ActivityFactor),"")</f>
        <v/>
      </c>
      <c r="I881" s="16" t="str">
        <f>IFERROR(IF(WeightGoal="Increase",G881-H881,H881-G881),"")</f>
        <v/>
      </c>
      <c r="J881" s="16" t="str">
        <f t="shared" si="69"/>
        <v/>
      </c>
      <c r="K881" s="17" t="str">
        <f>IFERROR(IF(Standard,J881/CalsPerPound,J881/CalsPerPound/2.2),"")</f>
        <v/>
      </c>
      <c r="L881" s="18" t="str">
        <f>IFERROR(WeightToLoseGain-K881,"")</f>
        <v/>
      </c>
      <c r="M881" s="19" t="str">
        <f>IFERROR(IF(B880&lt;&gt;"",L881/(WeightToLoseGain),""),"")</f>
        <v/>
      </c>
    </row>
    <row r="882" spans="2:13" ht="30" customHeight="1">
      <c r="B882" s="12" t="str">
        <f t="shared" si="65"/>
        <v/>
      </c>
      <c r="C882" s="13" t="str">
        <f t="shared" si="68"/>
        <v/>
      </c>
      <c r="D882" s="13" t="str">
        <f t="shared" si="66"/>
        <v/>
      </c>
      <c r="E882" s="14" t="str">
        <f t="shared" si="67"/>
        <v/>
      </c>
      <c r="F882" s="15" t="str">
        <f>IFERROR(RunningBMR,"")</f>
        <v/>
      </c>
      <c r="G882" s="15" t="str">
        <f>IFERROR(IF(K881&gt;0,F881*ActivityFactor+IF(WeightGoal="Maintain",0,IF(WeightGoal="Decrease",-500,IF(WeightGoal="Increase",500))),""),"")</f>
        <v/>
      </c>
      <c r="H882" s="15" t="str">
        <f>IFERROR(F882*(ActivityFactor),"")</f>
        <v/>
      </c>
      <c r="I882" s="16" t="str">
        <f>IFERROR(IF(WeightGoal="Increase",G882-H882,H882-G882),"")</f>
        <v/>
      </c>
      <c r="J882" s="16" t="str">
        <f t="shared" si="69"/>
        <v/>
      </c>
      <c r="K882" s="17" t="str">
        <f>IFERROR(IF(Standard,J882/CalsPerPound,J882/CalsPerPound/2.2),"")</f>
        <v/>
      </c>
      <c r="L882" s="18" t="str">
        <f>IFERROR(WeightToLoseGain-K882,"")</f>
        <v/>
      </c>
      <c r="M882" s="19" t="str">
        <f>IFERROR(IF(B881&lt;&gt;"",L882/(WeightToLoseGain),""),"")</f>
        <v/>
      </c>
    </row>
    <row r="883" spans="2:13" ht="30" customHeight="1">
      <c r="B883" s="12" t="str">
        <f t="shared" si="65"/>
        <v/>
      </c>
      <c r="C883" s="13" t="str">
        <f t="shared" si="68"/>
        <v/>
      </c>
      <c r="D883" s="13" t="str">
        <f t="shared" si="66"/>
        <v/>
      </c>
      <c r="E883" s="14" t="str">
        <f t="shared" si="67"/>
        <v/>
      </c>
      <c r="F883" s="15" t="str">
        <f>IFERROR(RunningBMR,"")</f>
        <v/>
      </c>
      <c r="G883" s="15" t="str">
        <f>IFERROR(IF(K882&gt;0,F882*ActivityFactor+IF(WeightGoal="Maintain",0,IF(WeightGoal="Decrease",-500,IF(WeightGoal="Increase",500))),""),"")</f>
        <v/>
      </c>
      <c r="H883" s="15" t="str">
        <f>IFERROR(F883*(ActivityFactor),"")</f>
        <v/>
      </c>
      <c r="I883" s="16" t="str">
        <f>IFERROR(IF(WeightGoal="Increase",G883-H883,H883-G883),"")</f>
        <v/>
      </c>
      <c r="J883" s="16" t="str">
        <f t="shared" si="69"/>
        <v/>
      </c>
      <c r="K883" s="17" t="str">
        <f>IFERROR(IF(Standard,J883/CalsPerPound,J883/CalsPerPound/2.2),"")</f>
        <v/>
      </c>
      <c r="L883" s="18" t="str">
        <f>IFERROR(WeightToLoseGain-K883,"")</f>
        <v/>
      </c>
      <c r="M883" s="19" t="str">
        <f>IFERROR(IF(B882&lt;&gt;"",L883/(WeightToLoseGain),""),"")</f>
        <v/>
      </c>
    </row>
    <row r="884" spans="2:13" ht="30" customHeight="1">
      <c r="B884" s="12" t="str">
        <f t="shared" si="65"/>
        <v/>
      </c>
      <c r="C884" s="13" t="str">
        <f t="shared" si="68"/>
        <v/>
      </c>
      <c r="D884" s="13" t="str">
        <f t="shared" si="66"/>
        <v/>
      </c>
      <c r="E884" s="14" t="str">
        <f t="shared" si="67"/>
        <v/>
      </c>
      <c r="F884" s="15" t="str">
        <f>IFERROR(RunningBMR,"")</f>
        <v/>
      </c>
      <c r="G884" s="15" t="str">
        <f>IFERROR(IF(K883&gt;0,F883*ActivityFactor+IF(WeightGoal="Maintain",0,IF(WeightGoal="Decrease",-500,IF(WeightGoal="Increase",500))),""),"")</f>
        <v/>
      </c>
      <c r="H884" s="15" t="str">
        <f>IFERROR(F884*(ActivityFactor),"")</f>
        <v/>
      </c>
      <c r="I884" s="16" t="str">
        <f>IFERROR(IF(WeightGoal="Increase",G884-H884,H884-G884),"")</f>
        <v/>
      </c>
      <c r="J884" s="16" t="str">
        <f t="shared" si="69"/>
        <v/>
      </c>
      <c r="K884" s="17" t="str">
        <f>IFERROR(IF(Standard,J884/CalsPerPound,J884/CalsPerPound/2.2),"")</f>
        <v/>
      </c>
      <c r="L884" s="18" t="str">
        <f>IFERROR(WeightToLoseGain-K884,"")</f>
        <v/>
      </c>
      <c r="M884" s="19" t="str">
        <f>IFERROR(IF(B883&lt;&gt;"",L884/(WeightToLoseGain),""),"")</f>
        <v/>
      </c>
    </row>
    <row r="885" spans="2:13" ht="30" customHeight="1">
      <c r="B885" s="12" t="str">
        <f t="shared" si="65"/>
        <v/>
      </c>
      <c r="C885" s="13" t="str">
        <f t="shared" si="68"/>
        <v/>
      </c>
      <c r="D885" s="13" t="str">
        <f t="shared" si="66"/>
        <v/>
      </c>
      <c r="E885" s="14" t="str">
        <f t="shared" si="67"/>
        <v/>
      </c>
      <c r="F885" s="15" t="str">
        <f>IFERROR(RunningBMR,"")</f>
        <v/>
      </c>
      <c r="G885" s="15" t="str">
        <f>IFERROR(IF(K884&gt;0,F884*ActivityFactor+IF(WeightGoal="Maintain",0,IF(WeightGoal="Decrease",-500,IF(WeightGoal="Increase",500))),""),"")</f>
        <v/>
      </c>
      <c r="H885" s="15" t="str">
        <f>IFERROR(F885*(ActivityFactor),"")</f>
        <v/>
      </c>
      <c r="I885" s="16" t="str">
        <f>IFERROR(IF(WeightGoal="Increase",G885-H885,H885-G885),"")</f>
        <v/>
      </c>
      <c r="J885" s="16" t="str">
        <f t="shared" si="69"/>
        <v/>
      </c>
      <c r="K885" s="17" t="str">
        <f>IFERROR(IF(Standard,J885/CalsPerPound,J885/CalsPerPound/2.2),"")</f>
        <v/>
      </c>
      <c r="L885" s="18" t="str">
        <f>IFERROR(WeightToLoseGain-K885,"")</f>
        <v/>
      </c>
      <c r="M885" s="19" t="str">
        <f>IFERROR(IF(B884&lt;&gt;"",L885/(WeightToLoseGain),""),"")</f>
        <v/>
      </c>
    </row>
    <row r="886" spans="2:13" ht="30" customHeight="1">
      <c r="B886" s="12" t="str">
        <f t="shared" si="65"/>
        <v/>
      </c>
      <c r="C886" s="13" t="str">
        <f t="shared" si="68"/>
        <v/>
      </c>
      <c r="D886" s="13" t="str">
        <f t="shared" si="66"/>
        <v/>
      </c>
      <c r="E886" s="14" t="str">
        <f t="shared" si="67"/>
        <v/>
      </c>
      <c r="F886" s="15" t="str">
        <f>IFERROR(RunningBMR,"")</f>
        <v/>
      </c>
      <c r="G886" s="15" t="str">
        <f>IFERROR(IF(K885&gt;0,F885*ActivityFactor+IF(WeightGoal="Maintain",0,IF(WeightGoal="Decrease",-500,IF(WeightGoal="Increase",500))),""),"")</f>
        <v/>
      </c>
      <c r="H886" s="15" t="str">
        <f>IFERROR(F886*(ActivityFactor),"")</f>
        <v/>
      </c>
      <c r="I886" s="16" t="str">
        <f>IFERROR(IF(WeightGoal="Increase",G886-H886,H886-G886),"")</f>
        <v/>
      </c>
      <c r="J886" s="16" t="str">
        <f t="shared" si="69"/>
        <v/>
      </c>
      <c r="K886" s="17" t="str">
        <f>IFERROR(IF(Standard,J886/CalsPerPound,J886/CalsPerPound/2.2),"")</f>
        <v/>
      </c>
      <c r="L886" s="18" t="str">
        <f>IFERROR(WeightToLoseGain-K886,"")</f>
        <v/>
      </c>
      <c r="M886" s="19" t="str">
        <f>IFERROR(IF(B885&lt;&gt;"",L886/(WeightToLoseGain),""),"")</f>
        <v/>
      </c>
    </row>
    <row r="887" spans="2:13" ht="30" customHeight="1">
      <c r="B887" s="12" t="str">
        <f t="shared" si="65"/>
        <v/>
      </c>
      <c r="C887" s="13" t="str">
        <f t="shared" si="68"/>
        <v/>
      </c>
      <c r="D887" s="13" t="str">
        <f t="shared" si="66"/>
        <v/>
      </c>
      <c r="E887" s="14" t="str">
        <f t="shared" si="67"/>
        <v/>
      </c>
      <c r="F887" s="15" t="str">
        <f>IFERROR(RunningBMR,"")</f>
        <v/>
      </c>
      <c r="G887" s="15" t="str">
        <f>IFERROR(IF(K886&gt;0,F886*ActivityFactor+IF(WeightGoal="Maintain",0,IF(WeightGoal="Decrease",-500,IF(WeightGoal="Increase",500))),""),"")</f>
        <v/>
      </c>
      <c r="H887" s="15" t="str">
        <f>IFERROR(F887*(ActivityFactor),"")</f>
        <v/>
      </c>
      <c r="I887" s="16" t="str">
        <f>IFERROR(IF(WeightGoal="Increase",G887-H887,H887-G887),"")</f>
        <v/>
      </c>
      <c r="J887" s="16" t="str">
        <f t="shared" si="69"/>
        <v/>
      </c>
      <c r="K887" s="17" t="str">
        <f>IFERROR(IF(Standard,J887/CalsPerPound,J887/CalsPerPound/2.2),"")</f>
        <v/>
      </c>
      <c r="L887" s="18" t="str">
        <f>IFERROR(WeightToLoseGain-K887,"")</f>
        <v/>
      </c>
      <c r="M887" s="19" t="str">
        <f>IFERROR(IF(B886&lt;&gt;"",L887/(WeightToLoseGain),""),"")</f>
        <v/>
      </c>
    </row>
    <row r="888" spans="2:13" ht="30" customHeight="1">
      <c r="B888" s="12" t="str">
        <f t="shared" si="65"/>
        <v/>
      </c>
      <c r="C888" s="13" t="str">
        <f t="shared" si="68"/>
        <v/>
      </c>
      <c r="D888" s="13" t="str">
        <f t="shared" si="66"/>
        <v/>
      </c>
      <c r="E888" s="14" t="str">
        <f t="shared" si="67"/>
        <v/>
      </c>
      <c r="F888" s="15" t="str">
        <f>IFERROR(RunningBMR,"")</f>
        <v/>
      </c>
      <c r="G888" s="15" t="str">
        <f>IFERROR(IF(K887&gt;0,F887*ActivityFactor+IF(WeightGoal="Maintain",0,IF(WeightGoal="Decrease",-500,IF(WeightGoal="Increase",500))),""),"")</f>
        <v/>
      </c>
      <c r="H888" s="15" t="str">
        <f>IFERROR(F888*(ActivityFactor),"")</f>
        <v/>
      </c>
      <c r="I888" s="16" t="str">
        <f>IFERROR(IF(WeightGoal="Increase",G888-H888,H888-G888),"")</f>
        <v/>
      </c>
      <c r="J888" s="16" t="str">
        <f t="shared" si="69"/>
        <v/>
      </c>
      <c r="K888" s="17" t="str">
        <f>IFERROR(IF(Standard,J888/CalsPerPound,J888/CalsPerPound/2.2),"")</f>
        <v/>
      </c>
      <c r="L888" s="18" t="str">
        <f>IFERROR(WeightToLoseGain-K888,"")</f>
        <v/>
      </c>
      <c r="M888" s="19" t="str">
        <f>IFERROR(IF(B887&lt;&gt;"",L888/(WeightToLoseGain),""),"")</f>
        <v/>
      </c>
    </row>
    <row r="889" spans="2:13" ht="30" customHeight="1">
      <c r="B889" s="12" t="str">
        <f t="shared" si="65"/>
        <v/>
      </c>
      <c r="C889" s="13" t="str">
        <f t="shared" si="68"/>
        <v/>
      </c>
      <c r="D889" s="13" t="str">
        <f t="shared" si="66"/>
        <v/>
      </c>
      <c r="E889" s="14" t="str">
        <f t="shared" si="67"/>
        <v/>
      </c>
      <c r="F889" s="15" t="str">
        <f>IFERROR(RunningBMR,"")</f>
        <v/>
      </c>
      <c r="G889" s="15" t="str">
        <f>IFERROR(IF(K888&gt;0,F888*ActivityFactor+IF(WeightGoal="Maintain",0,IF(WeightGoal="Decrease",-500,IF(WeightGoal="Increase",500))),""),"")</f>
        <v/>
      </c>
      <c r="H889" s="15" t="str">
        <f>IFERROR(F889*(ActivityFactor),"")</f>
        <v/>
      </c>
      <c r="I889" s="16" t="str">
        <f>IFERROR(IF(WeightGoal="Increase",G889-H889,H889-G889),"")</f>
        <v/>
      </c>
      <c r="J889" s="16" t="str">
        <f t="shared" si="69"/>
        <v/>
      </c>
      <c r="K889" s="17" t="str">
        <f>IFERROR(IF(Standard,J889/CalsPerPound,J889/CalsPerPound/2.2),"")</f>
        <v/>
      </c>
      <c r="L889" s="18" t="str">
        <f>IFERROR(WeightToLoseGain-K889,"")</f>
        <v/>
      </c>
      <c r="M889" s="19" t="str">
        <f>IFERROR(IF(B888&lt;&gt;"",L889/(WeightToLoseGain),""),"")</f>
        <v/>
      </c>
    </row>
    <row r="890" spans="2:13" ht="30" customHeight="1">
      <c r="B890" s="12" t="str">
        <f t="shared" si="65"/>
        <v/>
      </c>
      <c r="C890" s="13" t="str">
        <f t="shared" si="68"/>
        <v/>
      </c>
      <c r="D890" s="13" t="str">
        <f t="shared" si="66"/>
        <v/>
      </c>
      <c r="E890" s="14" t="str">
        <f t="shared" si="67"/>
        <v/>
      </c>
      <c r="F890" s="15" t="str">
        <f>IFERROR(RunningBMR,"")</f>
        <v/>
      </c>
      <c r="G890" s="15" t="str">
        <f>IFERROR(IF(K889&gt;0,F889*ActivityFactor+IF(WeightGoal="Maintain",0,IF(WeightGoal="Decrease",-500,IF(WeightGoal="Increase",500))),""),"")</f>
        <v/>
      </c>
      <c r="H890" s="15" t="str">
        <f>IFERROR(F890*(ActivityFactor),"")</f>
        <v/>
      </c>
      <c r="I890" s="16" t="str">
        <f>IFERROR(IF(WeightGoal="Increase",G890-H890,H890-G890),"")</f>
        <v/>
      </c>
      <c r="J890" s="16" t="str">
        <f t="shared" si="69"/>
        <v/>
      </c>
      <c r="K890" s="17" t="str">
        <f>IFERROR(IF(Standard,J890/CalsPerPound,J890/CalsPerPound/2.2),"")</f>
        <v/>
      </c>
      <c r="L890" s="18" t="str">
        <f>IFERROR(WeightToLoseGain-K890,"")</f>
        <v/>
      </c>
      <c r="M890" s="19" t="str">
        <f>IFERROR(IF(B889&lt;&gt;"",L890/(WeightToLoseGain),""),"")</f>
        <v/>
      </c>
    </row>
    <row r="891" spans="2:13" ht="30" customHeight="1">
      <c r="B891" s="12" t="str">
        <f t="shared" si="65"/>
        <v/>
      </c>
      <c r="C891" s="13" t="str">
        <f t="shared" si="68"/>
        <v/>
      </c>
      <c r="D891" s="13" t="str">
        <f t="shared" si="66"/>
        <v/>
      </c>
      <c r="E891" s="14" t="str">
        <f t="shared" si="67"/>
        <v/>
      </c>
      <c r="F891" s="15" t="str">
        <f>IFERROR(RunningBMR,"")</f>
        <v/>
      </c>
      <c r="G891" s="15" t="str">
        <f>IFERROR(IF(K890&gt;0,F890*ActivityFactor+IF(WeightGoal="Maintain",0,IF(WeightGoal="Decrease",-500,IF(WeightGoal="Increase",500))),""),"")</f>
        <v/>
      </c>
      <c r="H891" s="15" t="str">
        <f>IFERROR(F891*(ActivityFactor),"")</f>
        <v/>
      </c>
      <c r="I891" s="16" t="str">
        <f>IFERROR(IF(WeightGoal="Increase",G891-H891,H891-G891),"")</f>
        <v/>
      </c>
      <c r="J891" s="16" t="str">
        <f t="shared" si="69"/>
        <v/>
      </c>
      <c r="K891" s="17" t="str">
        <f>IFERROR(IF(Standard,J891/CalsPerPound,J891/CalsPerPound/2.2),"")</f>
        <v/>
      </c>
      <c r="L891" s="18" t="str">
        <f>IFERROR(WeightToLoseGain-K891,"")</f>
        <v/>
      </c>
      <c r="M891" s="19" t="str">
        <f>IFERROR(IF(B890&lt;&gt;"",L891/(WeightToLoseGain),""),"")</f>
        <v/>
      </c>
    </row>
    <row r="892" spans="2:13" ht="30" customHeight="1">
      <c r="B892" s="12" t="str">
        <f t="shared" si="65"/>
        <v/>
      </c>
      <c r="C892" s="13" t="str">
        <f t="shared" si="68"/>
        <v/>
      </c>
      <c r="D892" s="13" t="str">
        <f t="shared" si="66"/>
        <v/>
      </c>
      <c r="E892" s="14" t="str">
        <f t="shared" si="67"/>
        <v/>
      </c>
      <c r="F892" s="15" t="str">
        <f>IFERROR(RunningBMR,"")</f>
        <v/>
      </c>
      <c r="G892" s="15" t="str">
        <f>IFERROR(IF(K891&gt;0,F891*ActivityFactor+IF(WeightGoal="Maintain",0,IF(WeightGoal="Decrease",-500,IF(WeightGoal="Increase",500))),""),"")</f>
        <v/>
      </c>
      <c r="H892" s="15" t="str">
        <f>IFERROR(F892*(ActivityFactor),"")</f>
        <v/>
      </c>
      <c r="I892" s="16" t="str">
        <f>IFERROR(IF(WeightGoal="Increase",G892-H892,H892-G892),"")</f>
        <v/>
      </c>
      <c r="J892" s="16" t="str">
        <f t="shared" si="69"/>
        <v/>
      </c>
      <c r="K892" s="17" t="str">
        <f>IFERROR(IF(Standard,J892/CalsPerPound,J892/CalsPerPound/2.2),"")</f>
        <v/>
      </c>
      <c r="L892" s="18" t="str">
        <f>IFERROR(WeightToLoseGain-K892,"")</f>
        <v/>
      </c>
      <c r="M892" s="19" t="str">
        <f>IFERROR(IF(B891&lt;&gt;"",L892/(WeightToLoseGain),""),"")</f>
        <v/>
      </c>
    </row>
    <row r="893" spans="2:13" ht="30" customHeight="1">
      <c r="B893" s="12" t="str">
        <f t="shared" si="65"/>
        <v/>
      </c>
      <c r="C893" s="13" t="str">
        <f t="shared" si="68"/>
        <v/>
      </c>
      <c r="D893" s="13" t="str">
        <f t="shared" si="66"/>
        <v/>
      </c>
      <c r="E893" s="14" t="str">
        <f t="shared" si="67"/>
        <v/>
      </c>
      <c r="F893" s="15" t="str">
        <f>IFERROR(RunningBMR,"")</f>
        <v/>
      </c>
      <c r="G893" s="15" t="str">
        <f>IFERROR(IF(K892&gt;0,F892*ActivityFactor+IF(WeightGoal="Maintain",0,IF(WeightGoal="Decrease",-500,IF(WeightGoal="Increase",500))),""),"")</f>
        <v/>
      </c>
      <c r="H893" s="15" t="str">
        <f>IFERROR(F893*(ActivityFactor),"")</f>
        <v/>
      </c>
      <c r="I893" s="16" t="str">
        <f>IFERROR(IF(WeightGoal="Increase",G893-H893,H893-G893),"")</f>
        <v/>
      </c>
      <c r="J893" s="16" t="str">
        <f t="shared" si="69"/>
        <v/>
      </c>
      <c r="K893" s="17" t="str">
        <f>IFERROR(IF(Standard,J893/CalsPerPound,J893/CalsPerPound/2.2),"")</f>
        <v/>
      </c>
      <c r="L893" s="18" t="str">
        <f>IFERROR(WeightToLoseGain-K893,"")</f>
        <v/>
      </c>
      <c r="M893" s="19" t="str">
        <f>IFERROR(IF(B892&lt;&gt;"",L893/(WeightToLoseGain),""),"")</f>
        <v/>
      </c>
    </row>
    <row r="894" spans="2:13" ht="30" customHeight="1">
      <c r="B894" s="12" t="str">
        <f t="shared" si="65"/>
        <v/>
      </c>
      <c r="C894" s="13" t="str">
        <f t="shared" si="68"/>
        <v/>
      </c>
      <c r="D894" s="13" t="str">
        <f t="shared" si="66"/>
        <v/>
      </c>
      <c r="E894" s="14" t="str">
        <f t="shared" si="67"/>
        <v/>
      </c>
      <c r="F894" s="15" t="str">
        <f>IFERROR(RunningBMR,"")</f>
        <v/>
      </c>
      <c r="G894" s="15" t="str">
        <f>IFERROR(IF(K893&gt;0,F893*ActivityFactor+IF(WeightGoal="Maintain",0,IF(WeightGoal="Decrease",-500,IF(WeightGoal="Increase",500))),""),"")</f>
        <v/>
      </c>
      <c r="H894" s="15" t="str">
        <f>IFERROR(F894*(ActivityFactor),"")</f>
        <v/>
      </c>
      <c r="I894" s="16" t="str">
        <f>IFERROR(IF(WeightGoal="Increase",G894-H894,H894-G894),"")</f>
        <v/>
      </c>
      <c r="J894" s="16" t="str">
        <f t="shared" si="69"/>
        <v/>
      </c>
      <c r="K894" s="17" t="str">
        <f>IFERROR(IF(Standard,J894/CalsPerPound,J894/CalsPerPound/2.2),"")</f>
        <v/>
      </c>
      <c r="L894" s="18" t="str">
        <f>IFERROR(WeightToLoseGain-K894,"")</f>
        <v/>
      </c>
      <c r="M894" s="19" t="str">
        <f>IFERROR(IF(B893&lt;&gt;"",L894/(WeightToLoseGain),""),"")</f>
        <v/>
      </c>
    </row>
    <row r="895" spans="2:13" ht="30" customHeight="1">
      <c r="B895" s="12" t="str">
        <f t="shared" si="65"/>
        <v/>
      </c>
      <c r="C895" s="13" t="str">
        <f t="shared" si="68"/>
        <v/>
      </c>
      <c r="D895" s="13" t="str">
        <f t="shared" si="66"/>
        <v/>
      </c>
      <c r="E895" s="14" t="str">
        <f t="shared" si="67"/>
        <v/>
      </c>
      <c r="F895" s="15" t="str">
        <f>IFERROR(RunningBMR,"")</f>
        <v/>
      </c>
      <c r="G895" s="15" t="str">
        <f>IFERROR(IF(K894&gt;0,F894*ActivityFactor+IF(WeightGoal="Maintain",0,IF(WeightGoal="Decrease",-500,IF(WeightGoal="Increase",500))),""),"")</f>
        <v/>
      </c>
      <c r="H895" s="15" t="str">
        <f>IFERROR(F895*(ActivityFactor),"")</f>
        <v/>
      </c>
      <c r="I895" s="16" t="str">
        <f>IFERROR(IF(WeightGoal="Increase",G895-H895,H895-G895),"")</f>
        <v/>
      </c>
      <c r="J895" s="16" t="str">
        <f t="shared" si="69"/>
        <v/>
      </c>
      <c r="K895" s="17" t="str">
        <f>IFERROR(IF(Standard,J895/CalsPerPound,J895/CalsPerPound/2.2),"")</f>
        <v/>
      </c>
      <c r="L895" s="18" t="str">
        <f>IFERROR(WeightToLoseGain-K895,"")</f>
        <v/>
      </c>
      <c r="M895" s="19" t="str">
        <f>IFERROR(IF(B894&lt;&gt;"",L895/(WeightToLoseGain),""),"")</f>
        <v/>
      </c>
    </row>
    <row r="896" spans="2:13" ht="30" customHeight="1">
      <c r="B896" s="12" t="str">
        <f t="shared" si="65"/>
        <v/>
      </c>
      <c r="C896" s="13" t="str">
        <f t="shared" si="68"/>
        <v/>
      </c>
      <c r="D896" s="13" t="str">
        <f t="shared" si="66"/>
        <v/>
      </c>
      <c r="E896" s="14" t="str">
        <f t="shared" si="67"/>
        <v/>
      </c>
      <c r="F896" s="15" t="str">
        <f>IFERROR(RunningBMR,"")</f>
        <v/>
      </c>
      <c r="G896" s="15" t="str">
        <f>IFERROR(IF(K895&gt;0,F895*ActivityFactor+IF(WeightGoal="Maintain",0,IF(WeightGoal="Decrease",-500,IF(WeightGoal="Increase",500))),""),"")</f>
        <v/>
      </c>
      <c r="H896" s="15" t="str">
        <f>IFERROR(F896*(ActivityFactor),"")</f>
        <v/>
      </c>
      <c r="I896" s="16" t="str">
        <f>IFERROR(IF(WeightGoal="Increase",G896-H896,H896-G896),"")</f>
        <v/>
      </c>
      <c r="J896" s="16" t="str">
        <f t="shared" si="69"/>
        <v/>
      </c>
      <c r="K896" s="17" t="str">
        <f>IFERROR(IF(Standard,J896/CalsPerPound,J896/CalsPerPound/2.2),"")</f>
        <v/>
      </c>
      <c r="L896" s="18" t="str">
        <f>IFERROR(WeightToLoseGain-K896,"")</f>
        <v/>
      </c>
      <c r="M896" s="19" t="str">
        <f>IFERROR(IF(B895&lt;&gt;"",L896/(WeightToLoseGain),""),"")</f>
        <v/>
      </c>
    </row>
    <row r="897" spans="2:13" ht="30" customHeight="1">
      <c r="B897" s="12" t="str">
        <f t="shared" si="65"/>
        <v/>
      </c>
      <c r="C897" s="13" t="str">
        <f t="shared" si="68"/>
        <v/>
      </c>
      <c r="D897" s="13" t="str">
        <f t="shared" si="66"/>
        <v/>
      </c>
      <c r="E897" s="14" t="str">
        <f t="shared" si="67"/>
        <v/>
      </c>
      <c r="F897" s="15" t="str">
        <f>IFERROR(RunningBMR,"")</f>
        <v/>
      </c>
      <c r="G897" s="15" t="str">
        <f>IFERROR(IF(K896&gt;0,F896*ActivityFactor+IF(WeightGoal="Maintain",0,IF(WeightGoal="Decrease",-500,IF(WeightGoal="Increase",500))),""),"")</f>
        <v/>
      </c>
      <c r="H897" s="15" t="str">
        <f>IFERROR(F897*(ActivityFactor),"")</f>
        <v/>
      </c>
      <c r="I897" s="16" t="str">
        <f>IFERROR(IF(WeightGoal="Increase",G897-H897,H897-G897),"")</f>
        <v/>
      </c>
      <c r="J897" s="16" t="str">
        <f t="shared" si="69"/>
        <v/>
      </c>
      <c r="K897" s="17" t="str">
        <f>IFERROR(IF(Standard,J897/CalsPerPound,J897/CalsPerPound/2.2),"")</f>
        <v/>
      </c>
      <c r="L897" s="18" t="str">
        <f>IFERROR(WeightToLoseGain-K897,"")</f>
        <v/>
      </c>
      <c r="M897" s="19" t="str">
        <f>IFERROR(IF(B896&lt;&gt;"",L897/(WeightToLoseGain),""),"")</f>
        <v/>
      </c>
    </row>
    <row r="898" spans="2:13" ht="30" customHeight="1">
      <c r="B898" s="12" t="str">
        <f t="shared" si="65"/>
        <v/>
      </c>
      <c r="C898" s="13" t="str">
        <f t="shared" si="68"/>
        <v/>
      </c>
      <c r="D898" s="13" t="str">
        <f t="shared" si="66"/>
        <v/>
      </c>
      <c r="E898" s="14" t="str">
        <f t="shared" si="67"/>
        <v/>
      </c>
      <c r="F898" s="15" t="str">
        <f>IFERROR(RunningBMR,"")</f>
        <v/>
      </c>
      <c r="G898" s="15" t="str">
        <f>IFERROR(IF(K897&gt;0,F897*ActivityFactor+IF(WeightGoal="Maintain",0,IF(WeightGoal="Decrease",-500,IF(WeightGoal="Increase",500))),""),"")</f>
        <v/>
      </c>
      <c r="H898" s="15" t="str">
        <f>IFERROR(F898*(ActivityFactor),"")</f>
        <v/>
      </c>
      <c r="I898" s="16" t="str">
        <f>IFERROR(IF(WeightGoal="Increase",G898-H898,H898-G898),"")</f>
        <v/>
      </c>
      <c r="J898" s="16" t="str">
        <f t="shared" si="69"/>
        <v/>
      </c>
      <c r="K898" s="17" t="str">
        <f>IFERROR(IF(Standard,J898/CalsPerPound,J898/CalsPerPound/2.2),"")</f>
        <v/>
      </c>
      <c r="L898" s="18" t="str">
        <f>IFERROR(WeightToLoseGain-K898,"")</f>
        <v/>
      </c>
      <c r="M898" s="19" t="str">
        <f>IFERROR(IF(B897&lt;&gt;"",L898/(WeightToLoseGain),""),"")</f>
        <v/>
      </c>
    </row>
    <row r="899" spans="2:13" ht="30" customHeight="1">
      <c r="B899" s="12" t="str">
        <f t="shared" si="65"/>
        <v/>
      </c>
      <c r="C899" s="13" t="str">
        <f t="shared" si="68"/>
        <v/>
      </c>
      <c r="D899" s="13" t="str">
        <f t="shared" si="66"/>
        <v/>
      </c>
      <c r="E899" s="14" t="str">
        <f t="shared" si="67"/>
        <v/>
      </c>
      <c r="F899" s="15" t="str">
        <f>IFERROR(RunningBMR,"")</f>
        <v/>
      </c>
      <c r="G899" s="15" t="str">
        <f>IFERROR(IF(K898&gt;0,F898*ActivityFactor+IF(WeightGoal="Maintain",0,IF(WeightGoal="Decrease",-500,IF(WeightGoal="Increase",500))),""),"")</f>
        <v/>
      </c>
      <c r="H899" s="15" t="str">
        <f>IFERROR(F899*(ActivityFactor),"")</f>
        <v/>
      </c>
      <c r="I899" s="16" t="str">
        <f>IFERROR(IF(WeightGoal="Increase",G899-H899,H899-G899),"")</f>
        <v/>
      </c>
      <c r="J899" s="16" t="str">
        <f t="shared" si="69"/>
        <v/>
      </c>
      <c r="K899" s="17" t="str">
        <f>IFERROR(IF(Standard,J899/CalsPerPound,J899/CalsPerPound/2.2),"")</f>
        <v/>
      </c>
      <c r="L899" s="18" t="str">
        <f>IFERROR(WeightToLoseGain-K899,"")</f>
        <v/>
      </c>
      <c r="M899" s="19" t="str">
        <f>IFERROR(IF(B898&lt;&gt;"",L899/(WeightToLoseGain),""),"")</f>
        <v/>
      </c>
    </row>
    <row r="900" spans="2:13" ht="30" customHeight="1">
      <c r="B900" s="12" t="str">
        <f t="shared" si="65"/>
        <v/>
      </c>
      <c r="C900" s="13" t="str">
        <f t="shared" si="68"/>
        <v/>
      </c>
      <c r="D900" s="13" t="str">
        <f t="shared" si="66"/>
        <v/>
      </c>
      <c r="E900" s="14" t="str">
        <f t="shared" si="67"/>
        <v/>
      </c>
      <c r="F900" s="15" t="str">
        <f>IFERROR(RunningBMR,"")</f>
        <v/>
      </c>
      <c r="G900" s="15" t="str">
        <f>IFERROR(IF(K899&gt;0,F899*ActivityFactor+IF(WeightGoal="Maintain",0,IF(WeightGoal="Decrease",-500,IF(WeightGoal="Increase",500))),""),"")</f>
        <v/>
      </c>
      <c r="H900" s="15" t="str">
        <f>IFERROR(F900*(ActivityFactor),"")</f>
        <v/>
      </c>
      <c r="I900" s="16" t="str">
        <f>IFERROR(IF(WeightGoal="Increase",G900-H900,H900-G900),"")</f>
        <v/>
      </c>
      <c r="J900" s="16" t="str">
        <f t="shared" si="69"/>
        <v/>
      </c>
      <c r="K900" s="17" t="str">
        <f>IFERROR(IF(Standard,J900/CalsPerPound,J900/CalsPerPound/2.2),"")</f>
        <v/>
      </c>
      <c r="L900" s="18" t="str">
        <f>IFERROR(WeightToLoseGain-K900,"")</f>
        <v/>
      </c>
      <c r="M900" s="19" t="str">
        <f>IFERROR(IF(B899&lt;&gt;"",L900/(WeightToLoseGain),""),"")</f>
        <v/>
      </c>
    </row>
    <row r="901" spans="2:13" ht="30" customHeight="1">
      <c r="B901" s="12" t="str">
        <f t="shared" si="65"/>
        <v/>
      </c>
      <c r="C901" s="13" t="str">
        <f t="shared" si="68"/>
        <v/>
      </c>
      <c r="D901" s="13" t="str">
        <f t="shared" si="66"/>
        <v/>
      </c>
      <c r="E901" s="14" t="str">
        <f t="shared" si="67"/>
        <v/>
      </c>
      <c r="F901" s="15" t="str">
        <f>IFERROR(RunningBMR,"")</f>
        <v/>
      </c>
      <c r="G901" s="15" t="str">
        <f>IFERROR(IF(K900&gt;0,F900*ActivityFactor+IF(WeightGoal="Maintain",0,IF(WeightGoal="Decrease",-500,IF(WeightGoal="Increase",500))),""),"")</f>
        <v/>
      </c>
      <c r="H901" s="15" t="str">
        <f>IFERROR(F901*(ActivityFactor),"")</f>
        <v/>
      </c>
      <c r="I901" s="16" t="str">
        <f>IFERROR(IF(WeightGoal="Increase",G901-H901,H901-G901),"")</f>
        <v/>
      </c>
      <c r="J901" s="16" t="str">
        <f t="shared" si="69"/>
        <v/>
      </c>
      <c r="K901" s="17" t="str">
        <f>IFERROR(IF(Standard,J901/CalsPerPound,J901/CalsPerPound/2.2),"")</f>
        <v/>
      </c>
      <c r="L901" s="18" t="str">
        <f>IFERROR(WeightToLoseGain-K901,"")</f>
        <v/>
      </c>
      <c r="M901" s="19" t="str">
        <f>IFERROR(IF(B900&lt;&gt;"",L901/(WeightToLoseGain),""),"")</f>
        <v/>
      </c>
    </row>
    <row r="902" spans="2:13" ht="30" customHeight="1">
      <c r="B902" s="12" t="str">
        <f t="shared" si="65"/>
        <v/>
      </c>
      <c r="C902" s="13" t="str">
        <f t="shared" si="68"/>
        <v/>
      </c>
      <c r="D902" s="13" t="str">
        <f t="shared" si="66"/>
        <v/>
      </c>
      <c r="E902" s="14" t="str">
        <f t="shared" si="67"/>
        <v/>
      </c>
      <c r="F902" s="15" t="str">
        <f>IFERROR(RunningBMR,"")</f>
        <v/>
      </c>
      <c r="G902" s="15" t="str">
        <f>IFERROR(IF(K901&gt;0,F901*ActivityFactor+IF(WeightGoal="Maintain",0,IF(WeightGoal="Decrease",-500,IF(WeightGoal="Increase",500))),""),"")</f>
        <v/>
      </c>
      <c r="H902" s="15" t="str">
        <f>IFERROR(F902*(ActivityFactor),"")</f>
        <v/>
      </c>
      <c r="I902" s="16" t="str">
        <f>IFERROR(IF(WeightGoal="Increase",G902-H902,H902-G902),"")</f>
        <v/>
      </c>
      <c r="J902" s="16" t="str">
        <f t="shared" si="69"/>
        <v/>
      </c>
      <c r="K902" s="17" t="str">
        <f>IFERROR(IF(Standard,J902/CalsPerPound,J902/CalsPerPound/2.2),"")</f>
        <v/>
      </c>
      <c r="L902" s="18" t="str">
        <f>IFERROR(WeightToLoseGain-K902,"")</f>
        <v/>
      </c>
      <c r="M902" s="19" t="str">
        <f>IFERROR(IF(B901&lt;&gt;"",L902/(WeightToLoseGain),""),"")</f>
        <v/>
      </c>
    </row>
    <row r="903" spans="2:13" ht="30" customHeight="1">
      <c r="B903" s="12" t="str">
        <f t="shared" si="65"/>
        <v/>
      </c>
      <c r="C903" s="13" t="str">
        <f t="shared" si="68"/>
        <v/>
      </c>
      <c r="D903" s="13" t="str">
        <f t="shared" si="66"/>
        <v/>
      </c>
      <c r="E903" s="14" t="str">
        <f t="shared" si="67"/>
        <v/>
      </c>
      <c r="F903" s="15" t="str">
        <f>IFERROR(RunningBMR,"")</f>
        <v/>
      </c>
      <c r="G903" s="15" t="str">
        <f>IFERROR(IF(K902&gt;0,F902*ActivityFactor+IF(WeightGoal="Maintain",0,IF(WeightGoal="Decrease",-500,IF(WeightGoal="Increase",500))),""),"")</f>
        <v/>
      </c>
      <c r="H903" s="15" t="str">
        <f>IFERROR(F903*(ActivityFactor),"")</f>
        <v/>
      </c>
      <c r="I903" s="16" t="str">
        <f>IFERROR(IF(WeightGoal="Increase",G903-H903,H903-G903),"")</f>
        <v/>
      </c>
      <c r="J903" s="16" t="str">
        <f t="shared" si="69"/>
        <v/>
      </c>
      <c r="K903" s="17" t="str">
        <f>IFERROR(IF(Standard,J903/CalsPerPound,J903/CalsPerPound/2.2),"")</f>
        <v/>
      </c>
      <c r="L903" s="18" t="str">
        <f>IFERROR(WeightToLoseGain-K903,"")</f>
        <v/>
      </c>
      <c r="M903" s="19" t="str">
        <f>IFERROR(IF(B902&lt;&gt;"",L903/(WeightToLoseGain),""),"")</f>
        <v/>
      </c>
    </row>
    <row r="904" spans="2:13" ht="30" customHeight="1">
      <c r="B904" s="12" t="str">
        <f t="shared" si="65"/>
        <v/>
      </c>
      <c r="C904" s="13" t="str">
        <f t="shared" si="68"/>
        <v/>
      </c>
      <c r="D904" s="13" t="str">
        <f t="shared" si="66"/>
        <v/>
      </c>
      <c r="E904" s="14" t="str">
        <f t="shared" si="67"/>
        <v/>
      </c>
      <c r="F904" s="15" t="str">
        <f>IFERROR(RunningBMR,"")</f>
        <v/>
      </c>
      <c r="G904" s="15" t="str">
        <f>IFERROR(IF(K903&gt;0,F903*ActivityFactor+IF(WeightGoal="Maintain",0,IF(WeightGoal="Decrease",-500,IF(WeightGoal="Increase",500))),""),"")</f>
        <v/>
      </c>
      <c r="H904" s="15" t="str">
        <f>IFERROR(F904*(ActivityFactor),"")</f>
        <v/>
      </c>
      <c r="I904" s="16" t="str">
        <f>IFERROR(IF(WeightGoal="Increase",G904-H904,H904-G904),"")</f>
        <v/>
      </c>
      <c r="J904" s="16" t="str">
        <f t="shared" si="69"/>
        <v/>
      </c>
      <c r="K904" s="17" t="str">
        <f>IFERROR(IF(Standard,J904/CalsPerPound,J904/CalsPerPound/2.2),"")</f>
        <v/>
      </c>
      <c r="L904" s="18" t="str">
        <f>IFERROR(WeightToLoseGain-K904,"")</f>
        <v/>
      </c>
      <c r="M904" s="19" t="str">
        <f>IFERROR(IF(B903&lt;&gt;"",L904/(WeightToLoseGain),""),"")</f>
        <v/>
      </c>
    </row>
    <row r="905" spans="2:13" ht="30" customHeight="1">
      <c r="B905" s="12" t="str">
        <f t="shared" si="65"/>
        <v/>
      </c>
      <c r="C905" s="13" t="str">
        <f t="shared" si="68"/>
        <v/>
      </c>
      <c r="D905" s="13" t="str">
        <f t="shared" si="66"/>
        <v/>
      </c>
      <c r="E905" s="14" t="str">
        <f t="shared" si="67"/>
        <v/>
      </c>
      <c r="F905" s="15" t="str">
        <f>IFERROR(RunningBMR,"")</f>
        <v/>
      </c>
      <c r="G905" s="15" t="str">
        <f>IFERROR(IF(K904&gt;0,F904*ActivityFactor+IF(WeightGoal="Maintain",0,IF(WeightGoal="Decrease",-500,IF(WeightGoal="Increase",500))),""),"")</f>
        <v/>
      </c>
      <c r="H905" s="15" t="str">
        <f>IFERROR(F905*(ActivityFactor),"")</f>
        <v/>
      </c>
      <c r="I905" s="16" t="str">
        <f>IFERROR(IF(WeightGoal="Increase",G905-H905,H905-G905),"")</f>
        <v/>
      </c>
      <c r="J905" s="16" t="str">
        <f t="shared" si="69"/>
        <v/>
      </c>
      <c r="K905" s="17" t="str">
        <f>IFERROR(IF(Standard,J905/CalsPerPound,J905/CalsPerPound/2.2),"")</f>
        <v/>
      </c>
      <c r="L905" s="18" t="str">
        <f>IFERROR(WeightToLoseGain-K905,"")</f>
        <v/>
      </c>
      <c r="M905" s="19" t="str">
        <f>IFERROR(IF(B904&lt;&gt;"",L905/(WeightToLoseGain),""),"")</f>
        <v/>
      </c>
    </row>
    <row r="906" spans="2:13" ht="30" customHeight="1">
      <c r="B906" s="12" t="str">
        <f t="shared" si="65"/>
        <v/>
      </c>
      <c r="C906" s="13" t="str">
        <f t="shared" si="68"/>
        <v/>
      </c>
      <c r="D906" s="13" t="str">
        <f t="shared" si="66"/>
        <v/>
      </c>
      <c r="E906" s="14" t="str">
        <f t="shared" si="67"/>
        <v/>
      </c>
      <c r="F906" s="15" t="str">
        <f>IFERROR(RunningBMR,"")</f>
        <v/>
      </c>
      <c r="G906" s="15" t="str">
        <f>IFERROR(IF(K905&gt;0,F905*ActivityFactor+IF(WeightGoal="Maintain",0,IF(WeightGoal="Decrease",-500,IF(WeightGoal="Increase",500))),""),"")</f>
        <v/>
      </c>
      <c r="H906" s="15" t="str">
        <f>IFERROR(F906*(ActivityFactor),"")</f>
        <v/>
      </c>
      <c r="I906" s="16" t="str">
        <f>IFERROR(IF(WeightGoal="Increase",G906-H906,H906-G906),"")</f>
        <v/>
      </c>
      <c r="J906" s="16" t="str">
        <f t="shared" si="69"/>
        <v/>
      </c>
      <c r="K906" s="17" t="str">
        <f>IFERROR(IF(Standard,J906/CalsPerPound,J906/CalsPerPound/2.2),"")</f>
        <v/>
      </c>
      <c r="L906" s="18" t="str">
        <f>IFERROR(WeightToLoseGain-K906,"")</f>
        <v/>
      </c>
      <c r="M906" s="19" t="str">
        <f>IFERROR(IF(B905&lt;&gt;"",L906/(WeightToLoseGain),""),"")</f>
        <v/>
      </c>
    </row>
    <row r="907" spans="2:13" ht="30" customHeight="1">
      <c r="B907" s="12" t="str">
        <f t="shared" si="65"/>
        <v/>
      </c>
      <c r="C907" s="13" t="str">
        <f t="shared" si="68"/>
        <v/>
      </c>
      <c r="D907" s="13" t="str">
        <f t="shared" si="66"/>
        <v/>
      </c>
      <c r="E907" s="14" t="str">
        <f t="shared" si="67"/>
        <v/>
      </c>
      <c r="F907" s="15" t="str">
        <f>IFERROR(RunningBMR,"")</f>
        <v/>
      </c>
      <c r="G907" s="15" t="str">
        <f>IFERROR(IF(K906&gt;0,F906*ActivityFactor+IF(WeightGoal="Maintain",0,IF(WeightGoal="Decrease",-500,IF(WeightGoal="Increase",500))),""),"")</f>
        <v/>
      </c>
      <c r="H907" s="15" t="str">
        <f>IFERROR(F907*(ActivityFactor),"")</f>
        <v/>
      </c>
      <c r="I907" s="16" t="str">
        <f>IFERROR(IF(WeightGoal="Increase",G907-H907,H907-G907),"")</f>
        <v/>
      </c>
      <c r="J907" s="16" t="str">
        <f t="shared" si="69"/>
        <v/>
      </c>
      <c r="K907" s="17" t="str">
        <f>IFERROR(IF(Standard,J907/CalsPerPound,J907/CalsPerPound/2.2),"")</f>
        <v/>
      </c>
      <c r="L907" s="18" t="str">
        <f>IFERROR(WeightToLoseGain-K907,"")</f>
        <v/>
      </c>
      <c r="M907" s="19" t="str">
        <f>IFERROR(IF(B906&lt;&gt;"",L907/(WeightToLoseGain),""),"")</f>
        <v/>
      </c>
    </row>
    <row r="908" spans="2:13" ht="30" customHeight="1">
      <c r="B908" s="12" t="str">
        <f t="shared" si="65"/>
        <v/>
      </c>
      <c r="C908" s="13" t="str">
        <f t="shared" si="68"/>
        <v/>
      </c>
      <c r="D908" s="13" t="str">
        <f t="shared" si="66"/>
        <v/>
      </c>
      <c r="E908" s="14" t="str">
        <f t="shared" si="67"/>
        <v/>
      </c>
      <c r="F908" s="15" t="str">
        <f>IFERROR(RunningBMR,"")</f>
        <v/>
      </c>
      <c r="G908" s="15" t="str">
        <f>IFERROR(IF(K907&gt;0,F907*ActivityFactor+IF(WeightGoal="Maintain",0,IF(WeightGoal="Decrease",-500,IF(WeightGoal="Increase",500))),""),"")</f>
        <v/>
      </c>
      <c r="H908" s="15" t="str">
        <f>IFERROR(F908*(ActivityFactor),"")</f>
        <v/>
      </c>
      <c r="I908" s="16" t="str">
        <f>IFERROR(IF(WeightGoal="Increase",G908-H908,H908-G908),"")</f>
        <v/>
      </c>
      <c r="J908" s="16" t="str">
        <f t="shared" si="69"/>
        <v/>
      </c>
      <c r="K908" s="17" t="str">
        <f>IFERROR(IF(Standard,J908/CalsPerPound,J908/CalsPerPound/2.2),"")</f>
        <v/>
      </c>
      <c r="L908" s="18" t="str">
        <f>IFERROR(WeightToLoseGain-K908,"")</f>
        <v/>
      </c>
      <c r="M908" s="19" t="str">
        <f>IFERROR(IF(B907&lt;&gt;"",L908/(WeightToLoseGain),""),"")</f>
        <v/>
      </c>
    </row>
    <row r="909" spans="2:13" ht="30" customHeight="1">
      <c r="B909" s="12" t="str">
        <f t="shared" si="65"/>
        <v/>
      </c>
      <c r="C909" s="13" t="str">
        <f t="shared" si="68"/>
        <v/>
      </c>
      <c r="D909" s="13" t="str">
        <f t="shared" si="66"/>
        <v/>
      </c>
      <c r="E909" s="14" t="str">
        <f t="shared" si="67"/>
        <v/>
      </c>
      <c r="F909" s="15" t="str">
        <f>IFERROR(RunningBMR,"")</f>
        <v/>
      </c>
      <c r="G909" s="15" t="str">
        <f>IFERROR(IF(K908&gt;0,F908*ActivityFactor+IF(WeightGoal="Maintain",0,IF(WeightGoal="Decrease",-500,IF(WeightGoal="Increase",500))),""),"")</f>
        <v/>
      </c>
      <c r="H909" s="15" t="str">
        <f>IFERROR(F909*(ActivityFactor),"")</f>
        <v/>
      </c>
      <c r="I909" s="16" t="str">
        <f>IFERROR(IF(WeightGoal="Increase",G909-H909,H909-G909),"")</f>
        <v/>
      </c>
      <c r="J909" s="16" t="str">
        <f t="shared" si="69"/>
        <v/>
      </c>
      <c r="K909" s="17" t="str">
        <f>IFERROR(IF(Standard,J909/CalsPerPound,J909/CalsPerPound/2.2),"")</f>
        <v/>
      </c>
      <c r="L909" s="18" t="str">
        <f>IFERROR(WeightToLoseGain-K909,"")</f>
        <v/>
      </c>
      <c r="M909" s="19" t="str">
        <f>IFERROR(IF(B908&lt;&gt;"",L909/(WeightToLoseGain),""),"")</f>
        <v/>
      </c>
    </row>
    <row r="910" spans="2:13" ht="30" customHeight="1">
      <c r="B910" s="12" t="str">
        <f t="shared" si="65"/>
        <v/>
      </c>
      <c r="C910" s="13" t="str">
        <f t="shared" si="68"/>
        <v/>
      </c>
      <c r="D910" s="13" t="str">
        <f t="shared" si="66"/>
        <v/>
      </c>
      <c r="E910" s="14" t="str">
        <f t="shared" si="67"/>
        <v/>
      </c>
      <c r="F910" s="15" t="str">
        <f>IFERROR(RunningBMR,"")</f>
        <v/>
      </c>
      <c r="G910" s="15" t="str">
        <f>IFERROR(IF(K909&gt;0,F909*ActivityFactor+IF(WeightGoal="Maintain",0,IF(WeightGoal="Decrease",-500,IF(WeightGoal="Increase",500))),""),"")</f>
        <v/>
      </c>
      <c r="H910" s="15" t="str">
        <f>IFERROR(F910*(ActivityFactor),"")</f>
        <v/>
      </c>
      <c r="I910" s="16" t="str">
        <f>IFERROR(IF(WeightGoal="Increase",G910-H910,H910-G910),"")</f>
        <v/>
      </c>
      <c r="J910" s="16" t="str">
        <f t="shared" si="69"/>
        <v/>
      </c>
      <c r="K910" s="17" t="str">
        <f>IFERROR(IF(Standard,J910/CalsPerPound,J910/CalsPerPound/2.2),"")</f>
        <v/>
      </c>
      <c r="L910" s="18" t="str">
        <f>IFERROR(WeightToLoseGain-K910,"")</f>
        <v/>
      </c>
      <c r="M910" s="19" t="str">
        <f>IFERROR(IF(B909&lt;&gt;"",L910/(WeightToLoseGain),""),"")</f>
        <v/>
      </c>
    </row>
    <row r="911" spans="2:13" ht="30" customHeight="1">
      <c r="B911" s="12" t="str">
        <f t="shared" si="65"/>
        <v/>
      </c>
      <c r="C911" s="13" t="str">
        <f t="shared" si="68"/>
        <v/>
      </c>
      <c r="D911" s="13" t="str">
        <f t="shared" si="66"/>
        <v/>
      </c>
      <c r="E911" s="14" t="str">
        <f t="shared" si="67"/>
        <v/>
      </c>
      <c r="F911" s="15" t="str">
        <f>IFERROR(RunningBMR,"")</f>
        <v/>
      </c>
      <c r="G911" s="15" t="str">
        <f>IFERROR(IF(K910&gt;0,F910*ActivityFactor+IF(WeightGoal="Maintain",0,IF(WeightGoal="Decrease",-500,IF(WeightGoal="Increase",500))),""),"")</f>
        <v/>
      </c>
      <c r="H911" s="15" t="str">
        <f>IFERROR(F911*(ActivityFactor),"")</f>
        <v/>
      </c>
      <c r="I911" s="16" t="str">
        <f>IFERROR(IF(WeightGoal="Increase",G911-H911,H911-G911),"")</f>
        <v/>
      </c>
      <c r="J911" s="16" t="str">
        <f t="shared" si="69"/>
        <v/>
      </c>
      <c r="K911" s="17" t="str">
        <f>IFERROR(IF(Standard,J911/CalsPerPound,J911/CalsPerPound/2.2),"")</f>
        <v/>
      </c>
      <c r="L911" s="18" t="str">
        <f>IFERROR(WeightToLoseGain-K911,"")</f>
        <v/>
      </c>
      <c r="M911" s="19" t="str">
        <f>IFERROR(IF(B910&lt;&gt;"",L911/(WeightToLoseGain),""),"")</f>
        <v/>
      </c>
    </row>
    <row r="912" spans="2:13" ht="30" customHeight="1">
      <c r="B912" s="12" t="str">
        <f t="shared" si="65"/>
        <v/>
      </c>
      <c r="C912" s="13" t="str">
        <f t="shared" si="68"/>
        <v/>
      </c>
      <c r="D912" s="13" t="str">
        <f t="shared" si="66"/>
        <v/>
      </c>
      <c r="E912" s="14" t="str">
        <f t="shared" si="67"/>
        <v/>
      </c>
      <c r="F912" s="15" t="str">
        <f>IFERROR(RunningBMR,"")</f>
        <v/>
      </c>
      <c r="G912" s="15" t="str">
        <f>IFERROR(IF(K911&gt;0,F911*ActivityFactor+IF(WeightGoal="Maintain",0,IF(WeightGoal="Decrease",-500,IF(WeightGoal="Increase",500))),""),"")</f>
        <v/>
      </c>
      <c r="H912" s="15" t="str">
        <f>IFERROR(F912*(ActivityFactor),"")</f>
        <v/>
      </c>
      <c r="I912" s="16" t="str">
        <f>IFERROR(IF(WeightGoal="Increase",G912-H912,H912-G912),"")</f>
        <v/>
      </c>
      <c r="J912" s="16" t="str">
        <f t="shared" si="69"/>
        <v/>
      </c>
      <c r="K912" s="17" t="str">
        <f>IFERROR(IF(Standard,J912/CalsPerPound,J912/CalsPerPound/2.2),"")</f>
        <v/>
      </c>
      <c r="L912" s="18" t="str">
        <f>IFERROR(WeightToLoseGain-K912,"")</f>
        <v/>
      </c>
      <c r="M912" s="19" t="str">
        <f>IFERROR(IF(B911&lt;&gt;"",L912/(WeightToLoseGain),""),"")</f>
        <v/>
      </c>
    </row>
    <row r="913" spans="2:13" ht="30" customHeight="1">
      <c r="B913" s="12" t="str">
        <f t="shared" si="65"/>
        <v/>
      </c>
      <c r="C913" s="13" t="str">
        <f t="shared" si="68"/>
        <v/>
      </c>
      <c r="D913" s="13" t="str">
        <f t="shared" si="66"/>
        <v/>
      </c>
      <c r="E913" s="14" t="str">
        <f t="shared" si="67"/>
        <v/>
      </c>
      <c r="F913" s="15" t="str">
        <f>IFERROR(RunningBMR,"")</f>
        <v/>
      </c>
      <c r="G913" s="15" t="str">
        <f>IFERROR(IF(K912&gt;0,F912*ActivityFactor+IF(WeightGoal="Maintain",0,IF(WeightGoal="Decrease",-500,IF(WeightGoal="Increase",500))),""),"")</f>
        <v/>
      </c>
      <c r="H913" s="15" t="str">
        <f>IFERROR(F913*(ActivityFactor),"")</f>
        <v/>
      </c>
      <c r="I913" s="16" t="str">
        <f>IFERROR(IF(WeightGoal="Increase",G913-H913,H913-G913),"")</f>
        <v/>
      </c>
      <c r="J913" s="16" t="str">
        <f t="shared" si="69"/>
        <v/>
      </c>
      <c r="K913" s="17" t="str">
        <f>IFERROR(IF(Standard,J913/CalsPerPound,J913/CalsPerPound/2.2),"")</f>
        <v/>
      </c>
      <c r="L913" s="18" t="str">
        <f>IFERROR(WeightToLoseGain-K913,"")</f>
        <v/>
      </c>
      <c r="M913" s="19" t="str">
        <f>IFERROR(IF(B912&lt;&gt;"",L913/(WeightToLoseGain),""),"")</f>
        <v/>
      </c>
    </row>
    <row r="914" spans="2:13" ht="30" customHeight="1">
      <c r="B914" s="12" t="str">
        <f t="shared" si="65"/>
        <v/>
      </c>
      <c r="C914" s="13" t="str">
        <f t="shared" si="68"/>
        <v/>
      </c>
      <c r="D914" s="13" t="str">
        <f t="shared" si="66"/>
        <v/>
      </c>
      <c r="E914" s="14" t="str">
        <f t="shared" si="67"/>
        <v/>
      </c>
      <c r="F914" s="15" t="str">
        <f>IFERROR(RunningBMR,"")</f>
        <v/>
      </c>
      <c r="G914" s="15" t="str">
        <f>IFERROR(IF(K913&gt;0,F913*ActivityFactor+IF(WeightGoal="Maintain",0,IF(WeightGoal="Decrease",-500,IF(WeightGoal="Increase",500))),""),"")</f>
        <v/>
      </c>
      <c r="H914" s="15" t="str">
        <f>IFERROR(F914*(ActivityFactor),"")</f>
        <v/>
      </c>
      <c r="I914" s="16" t="str">
        <f>IFERROR(IF(WeightGoal="Increase",G914-H914,H914-G914),"")</f>
        <v/>
      </c>
      <c r="J914" s="16" t="str">
        <f t="shared" si="69"/>
        <v/>
      </c>
      <c r="K914" s="17" t="str">
        <f>IFERROR(IF(Standard,J914/CalsPerPound,J914/CalsPerPound/2.2),"")</f>
        <v/>
      </c>
      <c r="L914" s="18" t="str">
        <f>IFERROR(WeightToLoseGain-K914,"")</f>
        <v/>
      </c>
      <c r="M914" s="19" t="str">
        <f>IFERROR(IF(B913&lt;&gt;"",L914/(WeightToLoseGain),""),"")</f>
        <v/>
      </c>
    </row>
    <row r="915" spans="2:13" ht="30" customHeight="1">
      <c r="B915" s="12" t="str">
        <f t="shared" ref="B915:B978" si="70">IFERROR(IF(K914&gt;0,B914+1,""),"")</f>
        <v/>
      </c>
      <c r="C915" s="13" t="str">
        <f t="shared" si="68"/>
        <v/>
      </c>
      <c r="D915" s="13" t="str">
        <f t="shared" ref="D915:D978" si="71">IFERROR(IF(K914&gt;0,D914+1,""),"")</f>
        <v/>
      </c>
      <c r="E915" s="14" t="str">
        <f t="shared" ref="E915:E978" si="72">IFERROR(IF($D915&lt;&gt;"",E914-(I914/CalsPerPound),""),"")</f>
        <v/>
      </c>
      <c r="F915" s="15" t="str">
        <f>IFERROR(RunningBMR,"")</f>
        <v/>
      </c>
      <c r="G915" s="15" t="str">
        <f>IFERROR(IF(K914&gt;0,F914*ActivityFactor+IF(WeightGoal="Maintain",0,IF(WeightGoal="Decrease",-500,IF(WeightGoal="Increase",500))),""),"")</f>
        <v/>
      </c>
      <c r="H915" s="15" t="str">
        <f>IFERROR(F915*(ActivityFactor),"")</f>
        <v/>
      </c>
      <c r="I915" s="16" t="str">
        <f>IFERROR(IF(WeightGoal="Increase",G915-H915,H915-G915),"")</f>
        <v/>
      </c>
      <c r="J915" s="16" t="str">
        <f t="shared" si="69"/>
        <v/>
      </c>
      <c r="K915" s="17" t="str">
        <f>IFERROR(IF(Standard,J915/CalsPerPound,J915/CalsPerPound/2.2),"")</f>
        <v/>
      </c>
      <c r="L915" s="18" t="str">
        <f>IFERROR(WeightToLoseGain-K915,"")</f>
        <v/>
      </c>
      <c r="M915" s="19" t="str">
        <f>IFERROR(IF(B914&lt;&gt;"",L915/(WeightToLoseGain),""),"")</f>
        <v/>
      </c>
    </row>
    <row r="916" spans="2:13" ht="30" customHeight="1">
      <c r="B916" s="12" t="str">
        <f t="shared" si="70"/>
        <v/>
      </c>
      <c r="C916" s="13" t="str">
        <f t="shared" ref="C916:C979" si="73">IFERROR(IF(D916&lt;&gt;"",IF(MOD(D916,7)=1,(D915/7)+1,""),""),"")</f>
        <v/>
      </c>
      <c r="D916" s="13" t="str">
        <f t="shared" si="71"/>
        <v/>
      </c>
      <c r="E916" s="14" t="str">
        <f t="shared" si="72"/>
        <v/>
      </c>
      <c r="F916" s="15" t="str">
        <f>IFERROR(RunningBMR,"")</f>
        <v/>
      </c>
      <c r="G916" s="15" t="str">
        <f>IFERROR(IF(K915&gt;0,F915*ActivityFactor+IF(WeightGoal="Maintain",0,IF(WeightGoal="Decrease",-500,IF(WeightGoal="Increase",500))),""),"")</f>
        <v/>
      </c>
      <c r="H916" s="15" t="str">
        <f>IFERROR(F916*(ActivityFactor),"")</f>
        <v/>
      </c>
      <c r="I916" s="16" t="str">
        <f>IFERROR(IF(WeightGoal="Increase",G916-H916,H916-G916),"")</f>
        <v/>
      </c>
      <c r="J916" s="16" t="str">
        <f t="shared" ref="J916:J979" si="74">IFERROR(J915-I916,"")</f>
        <v/>
      </c>
      <c r="K916" s="17" t="str">
        <f>IFERROR(IF(Standard,J916/CalsPerPound,J916/CalsPerPound/2.2),"")</f>
        <v/>
      </c>
      <c r="L916" s="18" t="str">
        <f>IFERROR(WeightToLoseGain-K916,"")</f>
        <v/>
      </c>
      <c r="M916" s="19" t="str">
        <f>IFERROR(IF(B915&lt;&gt;"",L916/(WeightToLoseGain),""),"")</f>
        <v/>
      </c>
    </row>
    <row r="917" spans="2:13" ht="30" customHeight="1">
      <c r="B917" s="12" t="str">
        <f t="shared" si="70"/>
        <v/>
      </c>
      <c r="C917" s="13" t="str">
        <f t="shared" si="73"/>
        <v/>
      </c>
      <c r="D917" s="13" t="str">
        <f t="shared" si="71"/>
        <v/>
      </c>
      <c r="E917" s="14" t="str">
        <f t="shared" si="72"/>
        <v/>
      </c>
      <c r="F917" s="15" t="str">
        <f>IFERROR(RunningBMR,"")</f>
        <v/>
      </c>
      <c r="G917" s="15" t="str">
        <f>IFERROR(IF(K916&gt;0,F916*ActivityFactor+IF(WeightGoal="Maintain",0,IF(WeightGoal="Decrease",-500,IF(WeightGoal="Increase",500))),""),"")</f>
        <v/>
      </c>
      <c r="H917" s="15" t="str">
        <f>IFERROR(F917*(ActivityFactor),"")</f>
        <v/>
      </c>
      <c r="I917" s="16" t="str">
        <f>IFERROR(IF(WeightGoal="Increase",G917-H917,H917-G917),"")</f>
        <v/>
      </c>
      <c r="J917" s="16" t="str">
        <f t="shared" si="74"/>
        <v/>
      </c>
      <c r="K917" s="17" t="str">
        <f>IFERROR(IF(Standard,J917/CalsPerPound,J917/CalsPerPound/2.2),"")</f>
        <v/>
      </c>
      <c r="L917" s="18" t="str">
        <f>IFERROR(WeightToLoseGain-K917,"")</f>
        <v/>
      </c>
      <c r="M917" s="19" t="str">
        <f>IFERROR(IF(B916&lt;&gt;"",L917/(WeightToLoseGain),""),"")</f>
        <v/>
      </c>
    </row>
    <row r="918" spans="2:13" ht="30" customHeight="1">
      <c r="B918" s="12" t="str">
        <f t="shared" si="70"/>
        <v/>
      </c>
      <c r="C918" s="13" t="str">
        <f t="shared" si="73"/>
        <v/>
      </c>
      <c r="D918" s="13" t="str">
        <f t="shared" si="71"/>
        <v/>
      </c>
      <c r="E918" s="14" t="str">
        <f t="shared" si="72"/>
        <v/>
      </c>
      <c r="F918" s="15" t="str">
        <f>IFERROR(RunningBMR,"")</f>
        <v/>
      </c>
      <c r="G918" s="15" t="str">
        <f>IFERROR(IF(K917&gt;0,F917*ActivityFactor+IF(WeightGoal="Maintain",0,IF(WeightGoal="Decrease",-500,IF(WeightGoal="Increase",500))),""),"")</f>
        <v/>
      </c>
      <c r="H918" s="15" t="str">
        <f>IFERROR(F918*(ActivityFactor),"")</f>
        <v/>
      </c>
      <c r="I918" s="16" t="str">
        <f>IFERROR(IF(WeightGoal="Increase",G918-H918,H918-G918),"")</f>
        <v/>
      </c>
      <c r="J918" s="16" t="str">
        <f t="shared" si="74"/>
        <v/>
      </c>
      <c r="K918" s="17" t="str">
        <f>IFERROR(IF(Standard,J918/CalsPerPound,J918/CalsPerPound/2.2),"")</f>
        <v/>
      </c>
      <c r="L918" s="18" t="str">
        <f>IFERROR(WeightToLoseGain-K918,"")</f>
        <v/>
      </c>
      <c r="M918" s="19" t="str">
        <f>IFERROR(IF(B917&lt;&gt;"",L918/(WeightToLoseGain),""),"")</f>
        <v/>
      </c>
    </row>
    <row r="919" spans="2:13" ht="30" customHeight="1">
      <c r="B919" s="12" t="str">
        <f t="shared" si="70"/>
        <v/>
      </c>
      <c r="C919" s="13" t="str">
        <f t="shared" si="73"/>
        <v/>
      </c>
      <c r="D919" s="13" t="str">
        <f t="shared" si="71"/>
        <v/>
      </c>
      <c r="E919" s="14" t="str">
        <f t="shared" si="72"/>
        <v/>
      </c>
      <c r="F919" s="15" t="str">
        <f>IFERROR(RunningBMR,"")</f>
        <v/>
      </c>
      <c r="G919" s="15" t="str">
        <f>IFERROR(IF(K918&gt;0,F918*ActivityFactor+IF(WeightGoal="Maintain",0,IF(WeightGoal="Decrease",-500,IF(WeightGoal="Increase",500))),""),"")</f>
        <v/>
      </c>
      <c r="H919" s="15" t="str">
        <f>IFERROR(F919*(ActivityFactor),"")</f>
        <v/>
      </c>
      <c r="I919" s="16" t="str">
        <f>IFERROR(IF(WeightGoal="Increase",G919-H919,H919-G919),"")</f>
        <v/>
      </c>
      <c r="J919" s="16" t="str">
        <f t="shared" si="74"/>
        <v/>
      </c>
      <c r="K919" s="17" t="str">
        <f>IFERROR(IF(Standard,J919/CalsPerPound,J919/CalsPerPound/2.2),"")</f>
        <v/>
      </c>
      <c r="L919" s="18" t="str">
        <f>IFERROR(WeightToLoseGain-K919,"")</f>
        <v/>
      </c>
      <c r="M919" s="19" t="str">
        <f>IFERROR(IF(B918&lt;&gt;"",L919/(WeightToLoseGain),""),"")</f>
        <v/>
      </c>
    </row>
    <row r="920" spans="2:13" ht="30" customHeight="1">
      <c r="B920" s="12" t="str">
        <f t="shared" si="70"/>
        <v/>
      </c>
      <c r="C920" s="13" t="str">
        <f t="shared" si="73"/>
        <v/>
      </c>
      <c r="D920" s="13" t="str">
        <f t="shared" si="71"/>
        <v/>
      </c>
      <c r="E920" s="14" t="str">
        <f t="shared" si="72"/>
        <v/>
      </c>
      <c r="F920" s="15" t="str">
        <f>IFERROR(RunningBMR,"")</f>
        <v/>
      </c>
      <c r="G920" s="15" t="str">
        <f>IFERROR(IF(K919&gt;0,F919*ActivityFactor+IF(WeightGoal="Maintain",0,IF(WeightGoal="Decrease",-500,IF(WeightGoal="Increase",500))),""),"")</f>
        <v/>
      </c>
      <c r="H920" s="15" t="str">
        <f>IFERROR(F920*(ActivityFactor),"")</f>
        <v/>
      </c>
      <c r="I920" s="16" t="str">
        <f>IFERROR(IF(WeightGoal="Increase",G920-H920,H920-G920),"")</f>
        <v/>
      </c>
      <c r="J920" s="16" t="str">
        <f t="shared" si="74"/>
        <v/>
      </c>
      <c r="K920" s="17" t="str">
        <f>IFERROR(IF(Standard,J920/CalsPerPound,J920/CalsPerPound/2.2),"")</f>
        <v/>
      </c>
      <c r="L920" s="18" t="str">
        <f>IFERROR(WeightToLoseGain-K920,"")</f>
        <v/>
      </c>
      <c r="M920" s="19" t="str">
        <f>IFERROR(IF(B919&lt;&gt;"",L920/(WeightToLoseGain),""),"")</f>
        <v/>
      </c>
    </row>
    <row r="921" spans="2:13" ht="30" customHeight="1">
      <c r="B921" s="12" t="str">
        <f t="shared" si="70"/>
        <v/>
      </c>
      <c r="C921" s="13" t="str">
        <f t="shared" si="73"/>
        <v/>
      </c>
      <c r="D921" s="13" t="str">
        <f t="shared" si="71"/>
        <v/>
      </c>
      <c r="E921" s="14" t="str">
        <f t="shared" si="72"/>
        <v/>
      </c>
      <c r="F921" s="15" t="str">
        <f>IFERROR(RunningBMR,"")</f>
        <v/>
      </c>
      <c r="G921" s="15" t="str">
        <f>IFERROR(IF(K920&gt;0,F920*ActivityFactor+IF(WeightGoal="Maintain",0,IF(WeightGoal="Decrease",-500,IF(WeightGoal="Increase",500))),""),"")</f>
        <v/>
      </c>
      <c r="H921" s="15" t="str">
        <f>IFERROR(F921*(ActivityFactor),"")</f>
        <v/>
      </c>
      <c r="I921" s="16" t="str">
        <f>IFERROR(IF(WeightGoal="Increase",G921-H921,H921-G921),"")</f>
        <v/>
      </c>
      <c r="J921" s="16" t="str">
        <f t="shared" si="74"/>
        <v/>
      </c>
      <c r="K921" s="17" t="str">
        <f>IFERROR(IF(Standard,J921/CalsPerPound,J921/CalsPerPound/2.2),"")</f>
        <v/>
      </c>
      <c r="L921" s="18" t="str">
        <f>IFERROR(WeightToLoseGain-K921,"")</f>
        <v/>
      </c>
      <c r="M921" s="19" t="str">
        <f>IFERROR(IF(B920&lt;&gt;"",L921/(WeightToLoseGain),""),"")</f>
        <v/>
      </c>
    </row>
    <row r="922" spans="2:13" ht="30" customHeight="1">
      <c r="B922" s="12" t="str">
        <f t="shared" si="70"/>
        <v/>
      </c>
      <c r="C922" s="13" t="str">
        <f t="shared" si="73"/>
        <v/>
      </c>
      <c r="D922" s="13" t="str">
        <f t="shared" si="71"/>
        <v/>
      </c>
      <c r="E922" s="14" t="str">
        <f t="shared" si="72"/>
        <v/>
      </c>
      <c r="F922" s="15" t="str">
        <f>IFERROR(RunningBMR,"")</f>
        <v/>
      </c>
      <c r="G922" s="15" t="str">
        <f>IFERROR(IF(K921&gt;0,F921*ActivityFactor+IF(WeightGoal="Maintain",0,IF(WeightGoal="Decrease",-500,IF(WeightGoal="Increase",500))),""),"")</f>
        <v/>
      </c>
      <c r="H922" s="15" t="str">
        <f>IFERROR(F922*(ActivityFactor),"")</f>
        <v/>
      </c>
      <c r="I922" s="16" t="str">
        <f>IFERROR(IF(WeightGoal="Increase",G922-H922,H922-G922),"")</f>
        <v/>
      </c>
      <c r="J922" s="16" t="str">
        <f t="shared" si="74"/>
        <v/>
      </c>
      <c r="K922" s="17" t="str">
        <f>IFERROR(IF(Standard,J922/CalsPerPound,J922/CalsPerPound/2.2),"")</f>
        <v/>
      </c>
      <c r="L922" s="18" t="str">
        <f>IFERROR(WeightToLoseGain-K922,"")</f>
        <v/>
      </c>
      <c r="M922" s="19" t="str">
        <f>IFERROR(IF(B921&lt;&gt;"",L922/(WeightToLoseGain),""),"")</f>
        <v/>
      </c>
    </row>
    <row r="923" spans="2:13" ht="30" customHeight="1">
      <c r="B923" s="12" t="str">
        <f t="shared" si="70"/>
        <v/>
      </c>
      <c r="C923" s="13" t="str">
        <f t="shared" si="73"/>
        <v/>
      </c>
      <c r="D923" s="13" t="str">
        <f t="shared" si="71"/>
        <v/>
      </c>
      <c r="E923" s="14" t="str">
        <f t="shared" si="72"/>
        <v/>
      </c>
      <c r="F923" s="15" t="str">
        <f>IFERROR(RunningBMR,"")</f>
        <v/>
      </c>
      <c r="G923" s="15" t="str">
        <f>IFERROR(IF(K922&gt;0,F922*ActivityFactor+IF(WeightGoal="Maintain",0,IF(WeightGoal="Decrease",-500,IF(WeightGoal="Increase",500))),""),"")</f>
        <v/>
      </c>
      <c r="H923" s="15" t="str">
        <f>IFERROR(F923*(ActivityFactor),"")</f>
        <v/>
      </c>
      <c r="I923" s="16" t="str">
        <f>IFERROR(IF(WeightGoal="Increase",G923-H923,H923-G923),"")</f>
        <v/>
      </c>
      <c r="J923" s="16" t="str">
        <f t="shared" si="74"/>
        <v/>
      </c>
      <c r="K923" s="17" t="str">
        <f>IFERROR(IF(Standard,J923/CalsPerPound,J923/CalsPerPound/2.2),"")</f>
        <v/>
      </c>
      <c r="L923" s="18" t="str">
        <f>IFERROR(WeightToLoseGain-K923,"")</f>
        <v/>
      </c>
      <c r="M923" s="19" t="str">
        <f>IFERROR(IF(B922&lt;&gt;"",L923/(WeightToLoseGain),""),"")</f>
        <v/>
      </c>
    </row>
    <row r="924" spans="2:13" ht="30" customHeight="1">
      <c r="B924" s="12" t="str">
        <f t="shared" si="70"/>
        <v/>
      </c>
      <c r="C924" s="13" t="str">
        <f t="shared" si="73"/>
        <v/>
      </c>
      <c r="D924" s="13" t="str">
        <f t="shared" si="71"/>
        <v/>
      </c>
      <c r="E924" s="14" t="str">
        <f t="shared" si="72"/>
        <v/>
      </c>
      <c r="F924" s="15" t="str">
        <f>IFERROR(RunningBMR,"")</f>
        <v/>
      </c>
      <c r="G924" s="15" t="str">
        <f>IFERROR(IF(K923&gt;0,F923*ActivityFactor+IF(WeightGoal="Maintain",0,IF(WeightGoal="Decrease",-500,IF(WeightGoal="Increase",500))),""),"")</f>
        <v/>
      </c>
      <c r="H924" s="15" t="str">
        <f>IFERROR(F924*(ActivityFactor),"")</f>
        <v/>
      </c>
      <c r="I924" s="16" t="str">
        <f>IFERROR(IF(WeightGoal="Increase",G924-H924,H924-G924),"")</f>
        <v/>
      </c>
      <c r="J924" s="16" t="str">
        <f t="shared" si="74"/>
        <v/>
      </c>
      <c r="K924" s="17" t="str">
        <f>IFERROR(IF(Standard,J924/CalsPerPound,J924/CalsPerPound/2.2),"")</f>
        <v/>
      </c>
      <c r="L924" s="18" t="str">
        <f>IFERROR(WeightToLoseGain-K924,"")</f>
        <v/>
      </c>
      <c r="M924" s="19" t="str">
        <f>IFERROR(IF(B923&lt;&gt;"",L924/(WeightToLoseGain),""),"")</f>
        <v/>
      </c>
    </row>
    <row r="925" spans="2:13" ht="30" customHeight="1">
      <c r="B925" s="12" t="str">
        <f t="shared" si="70"/>
        <v/>
      </c>
      <c r="C925" s="13" t="str">
        <f t="shared" si="73"/>
        <v/>
      </c>
      <c r="D925" s="13" t="str">
        <f t="shared" si="71"/>
        <v/>
      </c>
      <c r="E925" s="14" t="str">
        <f t="shared" si="72"/>
        <v/>
      </c>
      <c r="F925" s="15" t="str">
        <f>IFERROR(RunningBMR,"")</f>
        <v/>
      </c>
      <c r="G925" s="15" t="str">
        <f>IFERROR(IF(K924&gt;0,F924*ActivityFactor+IF(WeightGoal="Maintain",0,IF(WeightGoal="Decrease",-500,IF(WeightGoal="Increase",500))),""),"")</f>
        <v/>
      </c>
      <c r="H925" s="15" t="str">
        <f>IFERROR(F925*(ActivityFactor),"")</f>
        <v/>
      </c>
      <c r="I925" s="16" t="str">
        <f>IFERROR(IF(WeightGoal="Increase",G925-H925,H925-G925),"")</f>
        <v/>
      </c>
      <c r="J925" s="16" t="str">
        <f t="shared" si="74"/>
        <v/>
      </c>
      <c r="K925" s="17" t="str">
        <f>IFERROR(IF(Standard,J925/CalsPerPound,J925/CalsPerPound/2.2),"")</f>
        <v/>
      </c>
      <c r="L925" s="18" t="str">
        <f>IFERROR(WeightToLoseGain-K925,"")</f>
        <v/>
      </c>
      <c r="M925" s="19" t="str">
        <f>IFERROR(IF(B924&lt;&gt;"",L925/(WeightToLoseGain),""),"")</f>
        <v/>
      </c>
    </row>
    <row r="926" spans="2:13" ht="30" customHeight="1">
      <c r="B926" s="12" t="str">
        <f t="shared" si="70"/>
        <v/>
      </c>
      <c r="C926" s="13" t="str">
        <f t="shared" si="73"/>
        <v/>
      </c>
      <c r="D926" s="13" t="str">
        <f t="shared" si="71"/>
        <v/>
      </c>
      <c r="E926" s="14" t="str">
        <f t="shared" si="72"/>
        <v/>
      </c>
      <c r="F926" s="15" t="str">
        <f>IFERROR(RunningBMR,"")</f>
        <v/>
      </c>
      <c r="G926" s="15" t="str">
        <f>IFERROR(IF(K925&gt;0,F925*ActivityFactor+IF(WeightGoal="Maintain",0,IF(WeightGoal="Decrease",-500,IF(WeightGoal="Increase",500))),""),"")</f>
        <v/>
      </c>
      <c r="H926" s="15" t="str">
        <f>IFERROR(F926*(ActivityFactor),"")</f>
        <v/>
      </c>
      <c r="I926" s="16" t="str">
        <f>IFERROR(IF(WeightGoal="Increase",G926-H926,H926-G926),"")</f>
        <v/>
      </c>
      <c r="J926" s="16" t="str">
        <f t="shared" si="74"/>
        <v/>
      </c>
      <c r="K926" s="17" t="str">
        <f>IFERROR(IF(Standard,J926/CalsPerPound,J926/CalsPerPound/2.2),"")</f>
        <v/>
      </c>
      <c r="L926" s="18" t="str">
        <f>IFERROR(WeightToLoseGain-K926,"")</f>
        <v/>
      </c>
      <c r="M926" s="19" t="str">
        <f>IFERROR(IF(B925&lt;&gt;"",L926/(WeightToLoseGain),""),"")</f>
        <v/>
      </c>
    </row>
    <row r="927" spans="2:13" ht="30" customHeight="1">
      <c r="B927" s="12" t="str">
        <f t="shared" si="70"/>
        <v/>
      </c>
      <c r="C927" s="13" t="str">
        <f t="shared" si="73"/>
        <v/>
      </c>
      <c r="D927" s="13" t="str">
        <f t="shared" si="71"/>
        <v/>
      </c>
      <c r="E927" s="14" t="str">
        <f t="shared" si="72"/>
        <v/>
      </c>
      <c r="F927" s="15" t="str">
        <f>IFERROR(RunningBMR,"")</f>
        <v/>
      </c>
      <c r="G927" s="15" t="str">
        <f>IFERROR(IF(K926&gt;0,F926*ActivityFactor+IF(WeightGoal="Maintain",0,IF(WeightGoal="Decrease",-500,IF(WeightGoal="Increase",500))),""),"")</f>
        <v/>
      </c>
      <c r="H927" s="15" t="str">
        <f>IFERROR(F927*(ActivityFactor),"")</f>
        <v/>
      </c>
      <c r="I927" s="16" t="str">
        <f>IFERROR(IF(WeightGoal="Increase",G927-H927,H927-G927),"")</f>
        <v/>
      </c>
      <c r="J927" s="16" t="str">
        <f t="shared" si="74"/>
        <v/>
      </c>
      <c r="K927" s="17" t="str">
        <f>IFERROR(IF(Standard,J927/CalsPerPound,J927/CalsPerPound/2.2),"")</f>
        <v/>
      </c>
      <c r="L927" s="18" t="str">
        <f>IFERROR(WeightToLoseGain-K927,"")</f>
        <v/>
      </c>
      <c r="M927" s="19" t="str">
        <f>IFERROR(IF(B926&lt;&gt;"",L927/(WeightToLoseGain),""),"")</f>
        <v/>
      </c>
    </row>
    <row r="928" spans="2:13" ht="30" customHeight="1">
      <c r="B928" s="12" t="str">
        <f t="shared" si="70"/>
        <v/>
      </c>
      <c r="C928" s="13" t="str">
        <f t="shared" si="73"/>
        <v/>
      </c>
      <c r="D928" s="13" t="str">
        <f t="shared" si="71"/>
        <v/>
      </c>
      <c r="E928" s="14" t="str">
        <f t="shared" si="72"/>
        <v/>
      </c>
      <c r="F928" s="15" t="str">
        <f>IFERROR(RunningBMR,"")</f>
        <v/>
      </c>
      <c r="G928" s="15" t="str">
        <f>IFERROR(IF(K927&gt;0,F927*ActivityFactor+IF(WeightGoal="Maintain",0,IF(WeightGoal="Decrease",-500,IF(WeightGoal="Increase",500))),""),"")</f>
        <v/>
      </c>
      <c r="H928" s="15" t="str">
        <f>IFERROR(F928*(ActivityFactor),"")</f>
        <v/>
      </c>
      <c r="I928" s="16" t="str">
        <f>IFERROR(IF(WeightGoal="Increase",G928-H928,H928-G928),"")</f>
        <v/>
      </c>
      <c r="J928" s="16" t="str">
        <f t="shared" si="74"/>
        <v/>
      </c>
      <c r="K928" s="17" t="str">
        <f>IFERROR(IF(Standard,J928/CalsPerPound,J928/CalsPerPound/2.2),"")</f>
        <v/>
      </c>
      <c r="L928" s="18" t="str">
        <f>IFERROR(WeightToLoseGain-K928,"")</f>
        <v/>
      </c>
      <c r="M928" s="19" t="str">
        <f>IFERROR(IF(B927&lt;&gt;"",L928/(WeightToLoseGain),""),"")</f>
        <v/>
      </c>
    </row>
    <row r="929" spans="2:13" ht="30" customHeight="1">
      <c r="B929" s="12" t="str">
        <f t="shared" si="70"/>
        <v/>
      </c>
      <c r="C929" s="13" t="str">
        <f t="shared" si="73"/>
        <v/>
      </c>
      <c r="D929" s="13" t="str">
        <f t="shared" si="71"/>
        <v/>
      </c>
      <c r="E929" s="14" t="str">
        <f t="shared" si="72"/>
        <v/>
      </c>
      <c r="F929" s="15" t="str">
        <f>IFERROR(RunningBMR,"")</f>
        <v/>
      </c>
      <c r="G929" s="15" t="str">
        <f>IFERROR(IF(K928&gt;0,F928*ActivityFactor+IF(WeightGoal="Maintain",0,IF(WeightGoal="Decrease",-500,IF(WeightGoal="Increase",500))),""),"")</f>
        <v/>
      </c>
      <c r="H929" s="15" t="str">
        <f>IFERROR(F929*(ActivityFactor),"")</f>
        <v/>
      </c>
      <c r="I929" s="16" t="str">
        <f>IFERROR(IF(WeightGoal="Increase",G929-H929,H929-G929),"")</f>
        <v/>
      </c>
      <c r="J929" s="16" t="str">
        <f t="shared" si="74"/>
        <v/>
      </c>
      <c r="K929" s="17" t="str">
        <f>IFERROR(IF(Standard,J929/CalsPerPound,J929/CalsPerPound/2.2),"")</f>
        <v/>
      </c>
      <c r="L929" s="18" t="str">
        <f>IFERROR(WeightToLoseGain-K929,"")</f>
        <v/>
      </c>
      <c r="M929" s="19" t="str">
        <f>IFERROR(IF(B928&lt;&gt;"",L929/(WeightToLoseGain),""),"")</f>
        <v/>
      </c>
    </row>
    <row r="930" spans="2:13" ht="30" customHeight="1">
      <c r="B930" s="12" t="str">
        <f t="shared" si="70"/>
        <v/>
      </c>
      <c r="C930" s="13" t="str">
        <f t="shared" si="73"/>
        <v/>
      </c>
      <c r="D930" s="13" t="str">
        <f t="shared" si="71"/>
        <v/>
      </c>
      <c r="E930" s="14" t="str">
        <f t="shared" si="72"/>
        <v/>
      </c>
      <c r="F930" s="15" t="str">
        <f>IFERROR(RunningBMR,"")</f>
        <v/>
      </c>
      <c r="G930" s="15" t="str">
        <f>IFERROR(IF(K929&gt;0,F929*ActivityFactor+IF(WeightGoal="Maintain",0,IF(WeightGoal="Decrease",-500,IF(WeightGoal="Increase",500))),""),"")</f>
        <v/>
      </c>
      <c r="H930" s="15" t="str">
        <f>IFERROR(F930*(ActivityFactor),"")</f>
        <v/>
      </c>
      <c r="I930" s="16" t="str">
        <f>IFERROR(IF(WeightGoal="Increase",G930-H930,H930-G930),"")</f>
        <v/>
      </c>
      <c r="J930" s="16" t="str">
        <f t="shared" si="74"/>
        <v/>
      </c>
      <c r="K930" s="17" t="str">
        <f>IFERROR(IF(Standard,J930/CalsPerPound,J930/CalsPerPound/2.2),"")</f>
        <v/>
      </c>
      <c r="L930" s="18" t="str">
        <f>IFERROR(WeightToLoseGain-K930,"")</f>
        <v/>
      </c>
      <c r="M930" s="19" t="str">
        <f>IFERROR(IF(B929&lt;&gt;"",L930/(WeightToLoseGain),""),"")</f>
        <v/>
      </c>
    </row>
    <row r="931" spans="2:13" ht="30" customHeight="1">
      <c r="B931" s="12" t="str">
        <f t="shared" si="70"/>
        <v/>
      </c>
      <c r="C931" s="13" t="str">
        <f t="shared" si="73"/>
        <v/>
      </c>
      <c r="D931" s="13" t="str">
        <f t="shared" si="71"/>
        <v/>
      </c>
      <c r="E931" s="14" t="str">
        <f t="shared" si="72"/>
        <v/>
      </c>
      <c r="F931" s="15" t="str">
        <f>IFERROR(RunningBMR,"")</f>
        <v/>
      </c>
      <c r="G931" s="15" t="str">
        <f>IFERROR(IF(K930&gt;0,F930*ActivityFactor+IF(WeightGoal="Maintain",0,IF(WeightGoal="Decrease",-500,IF(WeightGoal="Increase",500))),""),"")</f>
        <v/>
      </c>
      <c r="H931" s="15" t="str">
        <f>IFERROR(F931*(ActivityFactor),"")</f>
        <v/>
      </c>
      <c r="I931" s="16" t="str">
        <f>IFERROR(IF(WeightGoal="Increase",G931-H931,H931-G931),"")</f>
        <v/>
      </c>
      <c r="J931" s="16" t="str">
        <f t="shared" si="74"/>
        <v/>
      </c>
      <c r="K931" s="17" t="str">
        <f>IFERROR(IF(Standard,J931/CalsPerPound,J931/CalsPerPound/2.2),"")</f>
        <v/>
      </c>
      <c r="L931" s="18" t="str">
        <f>IFERROR(WeightToLoseGain-K931,"")</f>
        <v/>
      </c>
      <c r="M931" s="19" t="str">
        <f>IFERROR(IF(B930&lt;&gt;"",L931/(WeightToLoseGain),""),"")</f>
        <v/>
      </c>
    </row>
    <row r="932" spans="2:13" ht="30" customHeight="1">
      <c r="B932" s="12" t="str">
        <f t="shared" si="70"/>
        <v/>
      </c>
      <c r="C932" s="13" t="str">
        <f t="shared" si="73"/>
        <v/>
      </c>
      <c r="D932" s="13" t="str">
        <f t="shared" si="71"/>
        <v/>
      </c>
      <c r="E932" s="14" t="str">
        <f t="shared" si="72"/>
        <v/>
      </c>
      <c r="F932" s="15" t="str">
        <f>IFERROR(RunningBMR,"")</f>
        <v/>
      </c>
      <c r="G932" s="15" t="str">
        <f>IFERROR(IF(K931&gt;0,F931*ActivityFactor+IF(WeightGoal="Maintain",0,IF(WeightGoal="Decrease",-500,IF(WeightGoal="Increase",500))),""),"")</f>
        <v/>
      </c>
      <c r="H932" s="15" t="str">
        <f>IFERROR(F932*(ActivityFactor),"")</f>
        <v/>
      </c>
      <c r="I932" s="16" t="str">
        <f>IFERROR(IF(WeightGoal="Increase",G932-H932,H932-G932),"")</f>
        <v/>
      </c>
      <c r="J932" s="16" t="str">
        <f t="shared" si="74"/>
        <v/>
      </c>
      <c r="K932" s="17" t="str">
        <f>IFERROR(IF(Standard,J932/CalsPerPound,J932/CalsPerPound/2.2),"")</f>
        <v/>
      </c>
      <c r="L932" s="18" t="str">
        <f>IFERROR(WeightToLoseGain-K932,"")</f>
        <v/>
      </c>
      <c r="M932" s="19" t="str">
        <f>IFERROR(IF(B931&lt;&gt;"",L932/(WeightToLoseGain),""),"")</f>
        <v/>
      </c>
    </row>
    <row r="933" spans="2:13" ht="30" customHeight="1">
      <c r="B933" s="12" t="str">
        <f t="shared" si="70"/>
        <v/>
      </c>
      <c r="C933" s="13" t="str">
        <f t="shared" si="73"/>
        <v/>
      </c>
      <c r="D933" s="13" t="str">
        <f t="shared" si="71"/>
        <v/>
      </c>
      <c r="E933" s="14" t="str">
        <f t="shared" si="72"/>
        <v/>
      </c>
      <c r="F933" s="15" t="str">
        <f>IFERROR(RunningBMR,"")</f>
        <v/>
      </c>
      <c r="G933" s="15" t="str">
        <f>IFERROR(IF(K932&gt;0,F932*ActivityFactor+IF(WeightGoal="Maintain",0,IF(WeightGoal="Decrease",-500,IF(WeightGoal="Increase",500))),""),"")</f>
        <v/>
      </c>
      <c r="H933" s="15" t="str">
        <f>IFERROR(F933*(ActivityFactor),"")</f>
        <v/>
      </c>
      <c r="I933" s="16" t="str">
        <f>IFERROR(IF(WeightGoal="Increase",G933-H933,H933-G933),"")</f>
        <v/>
      </c>
      <c r="J933" s="16" t="str">
        <f t="shared" si="74"/>
        <v/>
      </c>
      <c r="K933" s="17" t="str">
        <f>IFERROR(IF(Standard,J933/CalsPerPound,J933/CalsPerPound/2.2),"")</f>
        <v/>
      </c>
      <c r="L933" s="18" t="str">
        <f>IFERROR(WeightToLoseGain-K933,"")</f>
        <v/>
      </c>
      <c r="M933" s="19" t="str">
        <f>IFERROR(IF(B932&lt;&gt;"",L933/(WeightToLoseGain),""),"")</f>
        <v/>
      </c>
    </row>
    <row r="934" spans="2:13" ht="30" customHeight="1">
      <c r="B934" s="12" t="str">
        <f t="shared" si="70"/>
        <v/>
      </c>
      <c r="C934" s="13" t="str">
        <f t="shared" si="73"/>
        <v/>
      </c>
      <c r="D934" s="13" t="str">
        <f t="shared" si="71"/>
        <v/>
      </c>
      <c r="E934" s="14" t="str">
        <f t="shared" si="72"/>
        <v/>
      </c>
      <c r="F934" s="15" t="str">
        <f>IFERROR(RunningBMR,"")</f>
        <v/>
      </c>
      <c r="G934" s="15" t="str">
        <f>IFERROR(IF(K933&gt;0,F933*ActivityFactor+IF(WeightGoal="Maintain",0,IF(WeightGoal="Decrease",-500,IF(WeightGoal="Increase",500))),""),"")</f>
        <v/>
      </c>
      <c r="H934" s="15" t="str">
        <f>IFERROR(F934*(ActivityFactor),"")</f>
        <v/>
      </c>
      <c r="I934" s="16" t="str">
        <f>IFERROR(IF(WeightGoal="Increase",G934-H934,H934-G934),"")</f>
        <v/>
      </c>
      <c r="J934" s="16" t="str">
        <f t="shared" si="74"/>
        <v/>
      </c>
      <c r="K934" s="17" t="str">
        <f>IFERROR(IF(Standard,J934/CalsPerPound,J934/CalsPerPound/2.2),"")</f>
        <v/>
      </c>
      <c r="L934" s="18" t="str">
        <f>IFERROR(WeightToLoseGain-K934,"")</f>
        <v/>
      </c>
      <c r="M934" s="19" t="str">
        <f>IFERROR(IF(B933&lt;&gt;"",L934/(WeightToLoseGain),""),"")</f>
        <v/>
      </c>
    </row>
    <row r="935" spans="2:13" ht="30" customHeight="1">
      <c r="B935" s="12" t="str">
        <f t="shared" si="70"/>
        <v/>
      </c>
      <c r="C935" s="13" t="str">
        <f t="shared" si="73"/>
        <v/>
      </c>
      <c r="D935" s="13" t="str">
        <f t="shared" si="71"/>
        <v/>
      </c>
      <c r="E935" s="14" t="str">
        <f t="shared" si="72"/>
        <v/>
      </c>
      <c r="F935" s="15" t="str">
        <f>IFERROR(RunningBMR,"")</f>
        <v/>
      </c>
      <c r="G935" s="15" t="str">
        <f>IFERROR(IF(K934&gt;0,F934*ActivityFactor+IF(WeightGoal="Maintain",0,IF(WeightGoal="Decrease",-500,IF(WeightGoal="Increase",500))),""),"")</f>
        <v/>
      </c>
      <c r="H935" s="15" t="str">
        <f>IFERROR(F935*(ActivityFactor),"")</f>
        <v/>
      </c>
      <c r="I935" s="16" t="str">
        <f>IFERROR(IF(WeightGoal="Increase",G935-H935,H935-G935),"")</f>
        <v/>
      </c>
      <c r="J935" s="16" t="str">
        <f t="shared" si="74"/>
        <v/>
      </c>
      <c r="K935" s="17" t="str">
        <f>IFERROR(IF(Standard,J935/CalsPerPound,J935/CalsPerPound/2.2),"")</f>
        <v/>
      </c>
      <c r="L935" s="18" t="str">
        <f>IFERROR(WeightToLoseGain-K935,"")</f>
        <v/>
      </c>
      <c r="M935" s="19" t="str">
        <f>IFERROR(IF(B934&lt;&gt;"",L935/(WeightToLoseGain),""),"")</f>
        <v/>
      </c>
    </row>
    <row r="936" spans="2:13" ht="30" customHeight="1">
      <c r="B936" s="12" t="str">
        <f t="shared" si="70"/>
        <v/>
      </c>
      <c r="C936" s="13" t="str">
        <f t="shared" si="73"/>
        <v/>
      </c>
      <c r="D936" s="13" t="str">
        <f t="shared" si="71"/>
        <v/>
      </c>
      <c r="E936" s="14" t="str">
        <f t="shared" si="72"/>
        <v/>
      </c>
      <c r="F936" s="15" t="str">
        <f>IFERROR(RunningBMR,"")</f>
        <v/>
      </c>
      <c r="G936" s="15" t="str">
        <f>IFERROR(IF(K935&gt;0,F935*ActivityFactor+IF(WeightGoal="Maintain",0,IF(WeightGoal="Decrease",-500,IF(WeightGoal="Increase",500))),""),"")</f>
        <v/>
      </c>
      <c r="H936" s="15" t="str">
        <f>IFERROR(F936*(ActivityFactor),"")</f>
        <v/>
      </c>
      <c r="I936" s="16" t="str">
        <f>IFERROR(IF(WeightGoal="Increase",G936-H936,H936-G936),"")</f>
        <v/>
      </c>
      <c r="J936" s="16" t="str">
        <f t="shared" si="74"/>
        <v/>
      </c>
      <c r="K936" s="17" t="str">
        <f>IFERROR(IF(Standard,J936/CalsPerPound,J936/CalsPerPound/2.2),"")</f>
        <v/>
      </c>
      <c r="L936" s="18" t="str">
        <f>IFERROR(WeightToLoseGain-K936,"")</f>
        <v/>
      </c>
      <c r="M936" s="19" t="str">
        <f>IFERROR(IF(B935&lt;&gt;"",L936/(WeightToLoseGain),""),"")</f>
        <v/>
      </c>
    </row>
    <row r="937" spans="2:13" ht="30" customHeight="1">
      <c r="B937" s="12" t="str">
        <f t="shared" si="70"/>
        <v/>
      </c>
      <c r="C937" s="13" t="str">
        <f t="shared" si="73"/>
        <v/>
      </c>
      <c r="D937" s="13" t="str">
        <f t="shared" si="71"/>
        <v/>
      </c>
      <c r="E937" s="14" t="str">
        <f t="shared" si="72"/>
        <v/>
      </c>
      <c r="F937" s="15" t="str">
        <f>IFERROR(RunningBMR,"")</f>
        <v/>
      </c>
      <c r="G937" s="15" t="str">
        <f>IFERROR(IF(K936&gt;0,F936*ActivityFactor+IF(WeightGoal="Maintain",0,IF(WeightGoal="Decrease",-500,IF(WeightGoal="Increase",500))),""),"")</f>
        <v/>
      </c>
      <c r="H937" s="15" t="str">
        <f>IFERROR(F937*(ActivityFactor),"")</f>
        <v/>
      </c>
      <c r="I937" s="16" t="str">
        <f>IFERROR(IF(WeightGoal="Increase",G937-H937,H937-G937),"")</f>
        <v/>
      </c>
      <c r="J937" s="16" t="str">
        <f t="shared" si="74"/>
        <v/>
      </c>
      <c r="K937" s="17" t="str">
        <f>IFERROR(IF(Standard,J937/CalsPerPound,J937/CalsPerPound/2.2),"")</f>
        <v/>
      </c>
      <c r="L937" s="18" t="str">
        <f>IFERROR(WeightToLoseGain-K937,"")</f>
        <v/>
      </c>
      <c r="M937" s="19" t="str">
        <f>IFERROR(IF(B936&lt;&gt;"",L937/(WeightToLoseGain),""),"")</f>
        <v/>
      </c>
    </row>
    <row r="938" spans="2:13" ht="30" customHeight="1">
      <c r="B938" s="12" t="str">
        <f t="shared" si="70"/>
        <v/>
      </c>
      <c r="C938" s="13" t="str">
        <f t="shared" si="73"/>
        <v/>
      </c>
      <c r="D938" s="13" t="str">
        <f t="shared" si="71"/>
        <v/>
      </c>
      <c r="E938" s="14" t="str">
        <f t="shared" si="72"/>
        <v/>
      </c>
      <c r="F938" s="15" t="str">
        <f>IFERROR(RunningBMR,"")</f>
        <v/>
      </c>
      <c r="G938" s="15" t="str">
        <f>IFERROR(IF(K937&gt;0,F937*ActivityFactor+IF(WeightGoal="Maintain",0,IF(WeightGoal="Decrease",-500,IF(WeightGoal="Increase",500))),""),"")</f>
        <v/>
      </c>
      <c r="H938" s="15" t="str">
        <f>IFERROR(F938*(ActivityFactor),"")</f>
        <v/>
      </c>
      <c r="I938" s="16" t="str">
        <f>IFERROR(IF(WeightGoal="Increase",G938-H938,H938-G938),"")</f>
        <v/>
      </c>
      <c r="J938" s="16" t="str">
        <f t="shared" si="74"/>
        <v/>
      </c>
      <c r="K938" s="17" t="str">
        <f>IFERROR(IF(Standard,J938/CalsPerPound,J938/CalsPerPound/2.2),"")</f>
        <v/>
      </c>
      <c r="L938" s="18" t="str">
        <f>IFERROR(WeightToLoseGain-K938,"")</f>
        <v/>
      </c>
      <c r="M938" s="19" t="str">
        <f>IFERROR(IF(B937&lt;&gt;"",L938/(WeightToLoseGain),""),"")</f>
        <v/>
      </c>
    </row>
    <row r="939" spans="2:13" ht="30" customHeight="1">
      <c r="B939" s="12" t="str">
        <f t="shared" si="70"/>
        <v/>
      </c>
      <c r="C939" s="13" t="str">
        <f t="shared" si="73"/>
        <v/>
      </c>
      <c r="D939" s="13" t="str">
        <f t="shared" si="71"/>
        <v/>
      </c>
      <c r="E939" s="14" t="str">
        <f t="shared" si="72"/>
        <v/>
      </c>
      <c r="F939" s="15" t="str">
        <f>IFERROR(RunningBMR,"")</f>
        <v/>
      </c>
      <c r="G939" s="15" t="str">
        <f>IFERROR(IF(K938&gt;0,F938*ActivityFactor+IF(WeightGoal="Maintain",0,IF(WeightGoal="Decrease",-500,IF(WeightGoal="Increase",500))),""),"")</f>
        <v/>
      </c>
      <c r="H939" s="15" t="str">
        <f>IFERROR(F939*(ActivityFactor),"")</f>
        <v/>
      </c>
      <c r="I939" s="16" t="str">
        <f>IFERROR(IF(WeightGoal="Increase",G939-H939,H939-G939),"")</f>
        <v/>
      </c>
      <c r="J939" s="16" t="str">
        <f t="shared" si="74"/>
        <v/>
      </c>
      <c r="K939" s="17" t="str">
        <f>IFERROR(IF(Standard,J939/CalsPerPound,J939/CalsPerPound/2.2),"")</f>
        <v/>
      </c>
      <c r="L939" s="18" t="str">
        <f>IFERROR(WeightToLoseGain-K939,"")</f>
        <v/>
      </c>
      <c r="M939" s="19" t="str">
        <f>IFERROR(IF(B938&lt;&gt;"",L939/(WeightToLoseGain),""),"")</f>
        <v/>
      </c>
    </row>
    <row r="940" spans="2:13" ht="30" customHeight="1">
      <c r="B940" s="12" t="str">
        <f t="shared" si="70"/>
        <v/>
      </c>
      <c r="C940" s="13" t="str">
        <f t="shared" si="73"/>
        <v/>
      </c>
      <c r="D940" s="13" t="str">
        <f t="shared" si="71"/>
        <v/>
      </c>
      <c r="E940" s="14" t="str">
        <f t="shared" si="72"/>
        <v/>
      </c>
      <c r="F940" s="15" t="str">
        <f>IFERROR(RunningBMR,"")</f>
        <v/>
      </c>
      <c r="G940" s="15" t="str">
        <f>IFERROR(IF(K939&gt;0,F939*ActivityFactor+IF(WeightGoal="Maintain",0,IF(WeightGoal="Decrease",-500,IF(WeightGoal="Increase",500))),""),"")</f>
        <v/>
      </c>
      <c r="H940" s="15" t="str">
        <f>IFERROR(F940*(ActivityFactor),"")</f>
        <v/>
      </c>
      <c r="I940" s="16" t="str">
        <f>IFERROR(IF(WeightGoal="Increase",G940-H940,H940-G940),"")</f>
        <v/>
      </c>
      <c r="J940" s="16" t="str">
        <f t="shared" si="74"/>
        <v/>
      </c>
      <c r="K940" s="17" t="str">
        <f>IFERROR(IF(Standard,J940/CalsPerPound,J940/CalsPerPound/2.2),"")</f>
        <v/>
      </c>
      <c r="L940" s="18" t="str">
        <f>IFERROR(WeightToLoseGain-K940,"")</f>
        <v/>
      </c>
      <c r="M940" s="19" t="str">
        <f>IFERROR(IF(B939&lt;&gt;"",L940/(WeightToLoseGain),""),"")</f>
        <v/>
      </c>
    </row>
    <row r="941" spans="2:13" ht="30" customHeight="1">
      <c r="B941" s="12" t="str">
        <f t="shared" si="70"/>
        <v/>
      </c>
      <c r="C941" s="13" t="str">
        <f t="shared" si="73"/>
        <v/>
      </c>
      <c r="D941" s="13" t="str">
        <f t="shared" si="71"/>
        <v/>
      </c>
      <c r="E941" s="14" t="str">
        <f t="shared" si="72"/>
        <v/>
      </c>
      <c r="F941" s="15" t="str">
        <f>IFERROR(RunningBMR,"")</f>
        <v/>
      </c>
      <c r="G941" s="15" t="str">
        <f>IFERROR(IF(K940&gt;0,F940*ActivityFactor+IF(WeightGoal="Maintain",0,IF(WeightGoal="Decrease",-500,IF(WeightGoal="Increase",500))),""),"")</f>
        <v/>
      </c>
      <c r="H941" s="15" t="str">
        <f>IFERROR(F941*(ActivityFactor),"")</f>
        <v/>
      </c>
      <c r="I941" s="16" t="str">
        <f>IFERROR(IF(WeightGoal="Increase",G941-H941,H941-G941),"")</f>
        <v/>
      </c>
      <c r="J941" s="16" t="str">
        <f t="shared" si="74"/>
        <v/>
      </c>
      <c r="K941" s="17" t="str">
        <f>IFERROR(IF(Standard,J941/CalsPerPound,J941/CalsPerPound/2.2),"")</f>
        <v/>
      </c>
      <c r="L941" s="18" t="str">
        <f>IFERROR(WeightToLoseGain-K941,"")</f>
        <v/>
      </c>
      <c r="M941" s="19" t="str">
        <f>IFERROR(IF(B940&lt;&gt;"",L941/(WeightToLoseGain),""),"")</f>
        <v/>
      </c>
    </row>
    <row r="942" spans="2:13" ht="30" customHeight="1">
      <c r="B942" s="12" t="str">
        <f t="shared" si="70"/>
        <v/>
      </c>
      <c r="C942" s="13" t="str">
        <f t="shared" si="73"/>
        <v/>
      </c>
      <c r="D942" s="13" t="str">
        <f t="shared" si="71"/>
        <v/>
      </c>
      <c r="E942" s="14" t="str">
        <f t="shared" si="72"/>
        <v/>
      </c>
      <c r="F942" s="15" t="str">
        <f>IFERROR(RunningBMR,"")</f>
        <v/>
      </c>
      <c r="G942" s="15" t="str">
        <f>IFERROR(IF(K941&gt;0,F941*ActivityFactor+IF(WeightGoal="Maintain",0,IF(WeightGoal="Decrease",-500,IF(WeightGoal="Increase",500))),""),"")</f>
        <v/>
      </c>
      <c r="H942" s="15" t="str">
        <f>IFERROR(F942*(ActivityFactor),"")</f>
        <v/>
      </c>
      <c r="I942" s="16" t="str">
        <f>IFERROR(IF(WeightGoal="Increase",G942-H942,H942-G942),"")</f>
        <v/>
      </c>
      <c r="J942" s="16" t="str">
        <f t="shared" si="74"/>
        <v/>
      </c>
      <c r="K942" s="17" t="str">
        <f>IFERROR(IF(Standard,J942/CalsPerPound,J942/CalsPerPound/2.2),"")</f>
        <v/>
      </c>
      <c r="L942" s="18" t="str">
        <f>IFERROR(WeightToLoseGain-K942,"")</f>
        <v/>
      </c>
      <c r="M942" s="19" t="str">
        <f>IFERROR(IF(B941&lt;&gt;"",L942/(WeightToLoseGain),""),"")</f>
        <v/>
      </c>
    </row>
    <row r="943" spans="2:13" ht="30" customHeight="1">
      <c r="B943" s="12" t="str">
        <f t="shared" si="70"/>
        <v/>
      </c>
      <c r="C943" s="13" t="str">
        <f t="shared" si="73"/>
        <v/>
      </c>
      <c r="D943" s="13" t="str">
        <f t="shared" si="71"/>
        <v/>
      </c>
      <c r="E943" s="14" t="str">
        <f t="shared" si="72"/>
        <v/>
      </c>
      <c r="F943" s="15" t="str">
        <f>IFERROR(RunningBMR,"")</f>
        <v/>
      </c>
      <c r="G943" s="15" t="str">
        <f>IFERROR(IF(K942&gt;0,F942*ActivityFactor+IF(WeightGoal="Maintain",0,IF(WeightGoal="Decrease",-500,IF(WeightGoal="Increase",500))),""),"")</f>
        <v/>
      </c>
      <c r="H943" s="15" t="str">
        <f>IFERROR(F943*(ActivityFactor),"")</f>
        <v/>
      </c>
      <c r="I943" s="16" t="str">
        <f>IFERROR(IF(WeightGoal="Increase",G943-H943,H943-G943),"")</f>
        <v/>
      </c>
      <c r="J943" s="16" t="str">
        <f t="shared" si="74"/>
        <v/>
      </c>
      <c r="K943" s="17" t="str">
        <f>IFERROR(IF(Standard,J943/CalsPerPound,J943/CalsPerPound/2.2),"")</f>
        <v/>
      </c>
      <c r="L943" s="18" t="str">
        <f>IFERROR(WeightToLoseGain-K943,"")</f>
        <v/>
      </c>
      <c r="M943" s="19" t="str">
        <f>IFERROR(IF(B942&lt;&gt;"",L943/(WeightToLoseGain),""),"")</f>
        <v/>
      </c>
    </row>
    <row r="944" spans="2:13" ht="30" customHeight="1">
      <c r="B944" s="12" t="str">
        <f t="shared" si="70"/>
        <v/>
      </c>
      <c r="C944" s="13" t="str">
        <f t="shared" si="73"/>
        <v/>
      </c>
      <c r="D944" s="13" t="str">
        <f t="shared" si="71"/>
        <v/>
      </c>
      <c r="E944" s="14" t="str">
        <f t="shared" si="72"/>
        <v/>
      </c>
      <c r="F944" s="15" t="str">
        <f>IFERROR(RunningBMR,"")</f>
        <v/>
      </c>
      <c r="G944" s="15" t="str">
        <f>IFERROR(IF(K943&gt;0,F943*ActivityFactor+IF(WeightGoal="Maintain",0,IF(WeightGoal="Decrease",-500,IF(WeightGoal="Increase",500))),""),"")</f>
        <v/>
      </c>
      <c r="H944" s="15" t="str">
        <f>IFERROR(F944*(ActivityFactor),"")</f>
        <v/>
      </c>
      <c r="I944" s="16" t="str">
        <f>IFERROR(IF(WeightGoal="Increase",G944-H944,H944-G944),"")</f>
        <v/>
      </c>
      <c r="J944" s="16" t="str">
        <f t="shared" si="74"/>
        <v/>
      </c>
      <c r="K944" s="17" t="str">
        <f>IFERROR(IF(Standard,J944/CalsPerPound,J944/CalsPerPound/2.2),"")</f>
        <v/>
      </c>
      <c r="L944" s="18" t="str">
        <f>IFERROR(WeightToLoseGain-K944,"")</f>
        <v/>
      </c>
      <c r="M944" s="19" t="str">
        <f>IFERROR(IF(B943&lt;&gt;"",L944/(WeightToLoseGain),""),"")</f>
        <v/>
      </c>
    </row>
    <row r="945" spans="2:13" ht="30" customHeight="1">
      <c r="B945" s="12" t="str">
        <f t="shared" si="70"/>
        <v/>
      </c>
      <c r="C945" s="13" t="str">
        <f t="shared" si="73"/>
        <v/>
      </c>
      <c r="D945" s="13" t="str">
        <f t="shared" si="71"/>
        <v/>
      </c>
      <c r="E945" s="14" t="str">
        <f t="shared" si="72"/>
        <v/>
      </c>
      <c r="F945" s="15" t="str">
        <f>IFERROR(RunningBMR,"")</f>
        <v/>
      </c>
      <c r="G945" s="15" t="str">
        <f>IFERROR(IF(K944&gt;0,F944*ActivityFactor+IF(WeightGoal="Maintain",0,IF(WeightGoal="Decrease",-500,IF(WeightGoal="Increase",500))),""),"")</f>
        <v/>
      </c>
      <c r="H945" s="15" t="str">
        <f>IFERROR(F945*(ActivityFactor),"")</f>
        <v/>
      </c>
      <c r="I945" s="16" t="str">
        <f>IFERROR(IF(WeightGoal="Increase",G945-H945,H945-G945),"")</f>
        <v/>
      </c>
      <c r="J945" s="16" t="str">
        <f t="shared" si="74"/>
        <v/>
      </c>
      <c r="K945" s="17" t="str">
        <f>IFERROR(IF(Standard,J945/CalsPerPound,J945/CalsPerPound/2.2),"")</f>
        <v/>
      </c>
      <c r="L945" s="18" t="str">
        <f>IFERROR(WeightToLoseGain-K945,"")</f>
        <v/>
      </c>
      <c r="M945" s="19" t="str">
        <f>IFERROR(IF(B944&lt;&gt;"",L945/(WeightToLoseGain),""),"")</f>
        <v/>
      </c>
    </row>
    <row r="946" spans="2:13" ht="30" customHeight="1">
      <c r="B946" s="12" t="str">
        <f t="shared" si="70"/>
        <v/>
      </c>
      <c r="C946" s="13" t="str">
        <f t="shared" si="73"/>
        <v/>
      </c>
      <c r="D946" s="13" t="str">
        <f t="shared" si="71"/>
        <v/>
      </c>
      <c r="E946" s="14" t="str">
        <f t="shared" si="72"/>
        <v/>
      </c>
      <c r="F946" s="15" t="str">
        <f>IFERROR(RunningBMR,"")</f>
        <v/>
      </c>
      <c r="G946" s="15" t="str">
        <f>IFERROR(IF(K945&gt;0,F945*ActivityFactor+IF(WeightGoal="Maintain",0,IF(WeightGoal="Decrease",-500,IF(WeightGoal="Increase",500))),""),"")</f>
        <v/>
      </c>
      <c r="H946" s="15" t="str">
        <f>IFERROR(F946*(ActivityFactor),"")</f>
        <v/>
      </c>
      <c r="I946" s="16" t="str">
        <f>IFERROR(IF(WeightGoal="Increase",G946-H946,H946-G946),"")</f>
        <v/>
      </c>
      <c r="J946" s="16" t="str">
        <f t="shared" si="74"/>
        <v/>
      </c>
      <c r="K946" s="17" t="str">
        <f>IFERROR(IF(Standard,J946/CalsPerPound,J946/CalsPerPound/2.2),"")</f>
        <v/>
      </c>
      <c r="L946" s="18" t="str">
        <f>IFERROR(WeightToLoseGain-K946,"")</f>
        <v/>
      </c>
      <c r="M946" s="19" t="str">
        <f>IFERROR(IF(B945&lt;&gt;"",L946/(WeightToLoseGain),""),"")</f>
        <v/>
      </c>
    </row>
    <row r="947" spans="2:13" ht="30" customHeight="1">
      <c r="B947" s="12" t="str">
        <f t="shared" si="70"/>
        <v/>
      </c>
      <c r="C947" s="13" t="str">
        <f t="shared" si="73"/>
        <v/>
      </c>
      <c r="D947" s="13" t="str">
        <f t="shared" si="71"/>
        <v/>
      </c>
      <c r="E947" s="14" t="str">
        <f t="shared" si="72"/>
        <v/>
      </c>
      <c r="F947" s="15" t="str">
        <f>IFERROR(RunningBMR,"")</f>
        <v/>
      </c>
      <c r="G947" s="15" t="str">
        <f>IFERROR(IF(K946&gt;0,F946*ActivityFactor+IF(WeightGoal="Maintain",0,IF(WeightGoal="Decrease",-500,IF(WeightGoal="Increase",500))),""),"")</f>
        <v/>
      </c>
      <c r="H947" s="15" t="str">
        <f>IFERROR(F947*(ActivityFactor),"")</f>
        <v/>
      </c>
      <c r="I947" s="16" t="str">
        <f>IFERROR(IF(WeightGoal="Increase",G947-H947,H947-G947),"")</f>
        <v/>
      </c>
      <c r="J947" s="16" t="str">
        <f t="shared" si="74"/>
        <v/>
      </c>
      <c r="K947" s="17" t="str">
        <f>IFERROR(IF(Standard,J947/CalsPerPound,J947/CalsPerPound/2.2),"")</f>
        <v/>
      </c>
      <c r="L947" s="18" t="str">
        <f>IFERROR(WeightToLoseGain-K947,"")</f>
        <v/>
      </c>
      <c r="M947" s="19" t="str">
        <f>IFERROR(IF(B946&lt;&gt;"",L947/(WeightToLoseGain),""),"")</f>
        <v/>
      </c>
    </row>
    <row r="948" spans="2:13" ht="30" customHeight="1">
      <c r="B948" s="12" t="str">
        <f t="shared" si="70"/>
        <v/>
      </c>
      <c r="C948" s="13" t="str">
        <f t="shared" si="73"/>
        <v/>
      </c>
      <c r="D948" s="13" t="str">
        <f t="shared" si="71"/>
        <v/>
      </c>
      <c r="E948" s="14" t="str">
        <f t="shared" si="72"/>
        <v/>
      </c>
      <c r="F948" s="15" t="str">
        <f>IFERROR(RunningBMR,"")</f>
        <v/>
      </c>
      <c r="G948" s="15" t="str">
        <f>IFERROR(IF(K947&gt;0,F947*ActivityFactor+IF(WeightGoal="Maintain",0,IF(WeightGoal="Decrease",-500,IF(WeightGoal="Increase",500))),""),"")</f>
        <v/>
      </c>
      <c r="H948" s="15" t="str">
        <f>IFERROR(F948*(ActivityFactor),"")</f>
        <v/>
      </c>
      <c r="I948" s="16" t="str">
        <f>IFERROR(IF(WeightGoal="Increase",G948-H948,H948-G948),"")</f>
        <v/>
      </c>
      <c r="J948" s="16" t="str">
        <f t="shared" si="74"/>
        <v/>
      </c>
      <c r="K948" s="17" t="str">
        <f>IFERROR(IF(Standard,J948/CalsPerPound,J948/CalsPerPound/2.2),"")</f>
        <v/>
      </c>
      <c r="L948" s="18" t="str">
        <f>IFERROR(WeightToLoseGain-K948,"")</f>
        <v/>
      </c>
      <c r="M948" s="19" t="str">
        <f>IFERROR(IF(B947&lt;&gt;"",L948/(WeightToLoseGain),""),"")</f>
        <v/>
      </c>
    </row>
    <row r="949" spans="2:13" ht="30" customHeight="1">
      <c r="B949" s="12" t="str">
        <f t="shared" si="70"/>
        <v/>
      </c>
      <c r="C949" s="13" t="str">
        <f t="shared" si="73"/>
        <v/>
      </c>
      <c r="D949" s="13" t="str">
        <f t="shared" si="71"/>
        <v/>
      </c>
      <c r="E949" s="14" t="str">
        <f t="shared" si="72"/>
        <v/>
      </c>
      <c r="F949" s="15" t="str">
        <f>IFERROR(RunningBMR,"")</f>
        <v/>
      </c>
      <c r="G949" s="15" t="str">
        <f>IFERROR(IF(K948&gt;0,F948*ActivityFactor+IF(WeightGoal="Maintain",0,IF(WeightGoal="Decrease",-500,IF(WeightGoal="Increase",500))),""),"")</f>
        <v/>
      </c>
      <c r="H949" s="15" t="str">
        <f>IFERROR(F949*(ActivityFactor),"")</f>
        <v/>
      </c>
      <c r="I949" s="16" t="str">
        <f>IFERROR(IF(WeightGoal="Increase",G949-H949,H949-G949),"")</f>
        <v/>
      </c>
      <c r="J949" s="16" t="str">
        <f t="shared" si="74"/>
        <v/>
      </c>
      <c r="K949" s="17" t="str">
        <f>IFERROR(IF(Standard,J949/CalsPerPound,J949/CalsPerPound/2.2),"")</f>
        <v/>
      </c>
      <c r="L949" s="18" t="str">
        <f>IFERROR(WeightToLoseGain-K949,"")</f>
        <v/>
      </c>
      <c r="M949" s="19" t="str">
        <f>IFERROR(IF(B948&lt;&gt;"",L949/(WeightToLoseGain),""),"")</f>
        <v/>
      </c>
    </row>
    <row r="950" spans="2:13" ht="30" customHeight="1">
      <c r="B950" s="12" t="str">
        <f t="shared" si="70"/>
        <v/>
      </c>
      <c r="C950" s="13" t="str">
        <f t="shared" si="73"/>
        <v/>
      </c>
      <c r="D950" s="13" t="str">
        <f t="shared" si="71"/>
        <v/>
      </c>
      <c r="E950" s="14" t="str">
        <f t="shared" si="72"/>
        <v/>
      </c>
      <c r="F950" s="15" t="str">
        <f>IFERROR(RunningBMR,"")</f>
        <v/>
      </c>
      <c r="G950" s="15" t="str">
        <f>IFERROR(IF(K949&gt;0,F949*ActivityFactor+IF(WeightGoal="Maintain",0,IF(WeightGoal="Decrease",-500,IF(WeightGoal="Increase",500))),""),"")</f>
        <v/>
      </c>
      <c r="H950" s="15" t="str">
        <f>IFERROR(F950*(ActivityFactor),"")</f>
        <v/>
      </c>
      <c r="I950" s="16" t="str">
        <f>IFERROR(IF(WeightGoal="Increase",G950-H950,H950-G950),"")</f>
        <v/>
      </c>
      <c r="J950" s="16" t="str">
        <f t="shared" si="74"/>
        <v/>
      </c>
      <c r="K950" s="17" t="str">
        <f>IFERROR(IF(Standard,J950/CalsPerPound,J950/CalsPerPound/2.2),"")</f>
        <v/>
      </c>
      <c r="L950" s="18" t="str">
        <f>IFERROR(WeightToLoseGain-K950,"")</f>
        <v/>
      </c>
      <c r="M950" s="19" t="str">
        <f>IFERROR(IF(B949&lt;&gt;"",L950/(WeightToLoseGain),""),"")</f>
        <v/>
      </c>
    </row>
    <row r="951" spans="2:13" ht="30" customHeight="1">
      <c r="B951" s="12" t="str">
        <f t="shared" si="70"/>
        <v/>
      </c>
      <c r="C951" s="13" t="str">
        <f t="shared" si="73"/>
        <v/>
      </c>
      <c r="D951" s="13" t="str">
        <f t="shared" si="71"/>
        <v/>
      </c>
      <c r="E951" s="14" t="str">
        <f t="shared" si="72"/>
        <v/>
      </c>
      <c r="F951" s="15" t="str">
        <f>IFERROR(RunningBMR,"")</f>
        <v/>
      </c>
      <c r="G951" s="15" t="str">
        <f>IFERROR(IF(K950&gt;0,F950*ActivityFactor+IF(WeightGoal="Maintain",0,IF(WeightGoal="Decrease",-500,IF(WeightGoal="Increase",500))),""),"")</f>
        <v/>
      </c>
      <c r="H951" s="15" t="str">
        <f>IFERROR(F951*(ActivityFactor),"")</f>
        <v/>
      </c>
      <c r="I951" s="16" t="str">
        <f>IFERROR(IF(WeightGoal="Increase",G951-H951,H951-G951),"")</f>
        <v/>
      </c>
      <c r="J951" s="16" t="str">
        <f t="shared" si="74"/>
        <v/>
      </c>
      <c r="K951" s="17" t="str">
        <f>IFERROR(IF(Standard,J951/CalsPerPound,J951/CalsPerPound/2.2),"")</f>
        <v/>
      </c>
      <c r="L951" s="18" t="str">
        <f>IFERROR(WeightToLoseGain-K951,"")</f>
        <v/>
      </c>
      <c r="M951" s="19" t="str">
        <f>IFERROR(IF(B950&lt;&gt;"",L951/(WeightToLoseGain),""),"")</f>
        <v/>
      </c>
    </row>
    <row r="952" spans="2:13" ht="30" customHeight="1">
      <c r="B952" s="12" t="str">
        <f t="shared" si="70"/>
        <v/>
      </c>
      <c r="C952" s="13" t="str">
        <f t="shared" si="73"/>
        <v/>
      </c>
      <c r="D952" s="13" t="str">
        <f t="shared" si="71"/>
        <v/>
      </c>
      <c r="E952" s="14" t="str">
        <f t="shared" si="72"/>
        <v/>
      </c>
      <c r="F952" s="15" t="str">
        <f>IFERROR(RunningBMR,"")</f>
        <v/>
      </c>
      <c r="G952" s="15" t="str">
        <f>IFERROR(IF(K951&gt;0,F951*ActivityFactor+IF(WeightGoal="Maintain",0,IF(WeightGoal="Decrease",-500,IF(WeightGoal="Increase",500))),""),"")</f>
        <v/>
      </c>
      <c r="H952" s="15" t="str">
        <f>IFERROR(F952*(ActivityFactor),"")</f>
        <v/>
      </c>
      <c r="I952" s="16" t="str">
        <f>IFERROR(IF(WeightGoal="Increase",G952-H952,H952-G952),"")</f>
        <v/>
      </c>
      <c r="J952" s="16" t="str">
        <f t="shared" si="74"/>
        <v/>
      </c>
      <c r="K952" s="17" t="str">
        <f>IFERROR(IF(Standard,J952/CalsPerPound,J952/CalsPerPound/2.2),"")</f>
        <v/>
      </c>
      <c r="L952" s="18" t="str">
        <f>IFERROR(WeightToLoseGain-K952,"")</f>
        <v/>
      </c>
      <c r="M952" s="19" t="str">
        <f>IFERROR(IF(B951&lt;&gt;"",L952/(WeightToLoseGain),""),"")</f>
        <v/>
      </c>
    </row>
    <row r="953" spans="2:13" ht="30" customHeight="1">
      <c r="B953" s="12" t="str">
        <f t="shared" si="70"/>
        <v/>
      </c>
      <c r="C953" s="13" t="str">
        <f t="shared" si="73"/>
        <v/>
      </c>
      <c r="D953" s="13" t="str">
        <f t="shared" si="71"/>
        <v/>
      </c>
      <c r="E953" s="14" t="str">
        <f t="shared" si="72"/>
        <v/>
      </c>
      <c r="F953" s="15" t="str">
        <f>IFERROR(RunningBMR,"")</f>
        <v/>
      </c>
      <c r="G953" s="15" t="str">
        <f>IFERROR(IF(K952&gt;0,F952*ActivityFactor+IF(WeightGoal="Maintain",0,IF(WeightGoal="Decrease",-500,IF(WeightGoal="Increase",500))),""),"")</f>
        <v/>
      </c>
      <c r="H953" s="15" t="str">
        <f>IFERROR(F953*(ActivityFactor),"")</f>
        <v/>
      </c>
      <c r="I953" s="16" t="str">
        <f>IFERROR(IF(WeightGoal="Increase",G953-H953,H953-G953),"")</f>
        <v/>
      </c>
      <c r="J953" s="16" t="str">
        <f t="shared" si="74"/>
        <v/>
      </c>
      <c r="K953" s="17" t="str">
        <f>IFERROR(IF(Standard,J953/CalsPerPound,J953/CalsPerPound/2.2),"")</f>
        <v/>
      </c>
      <c r="L953" s="18" t="str">
        <f>IFERROR(WeightToLoseGain-K953,"")</f>
        <v/>
      </c>
      <c r="M953" s="19" t="str">
        <f>IFERROR(IF(B952&lt;&gt;"",L953/(WeightToLoseGain),""),"")</f>
        <v/>
      </c>
    </row>
    <row r="954" spans="2:13" ht="30" customHeight="1">
      <c r="B954" s="12" t="str">
        <f t="shared" si="70"/>
        <v/>
      </c>
      <c r="C954" s="13" t="str">
        <f t="shared" si="73"/>
        <v/>
      </c>
      <c r="D954" s="13" t="str">
        <f t="shared" si="71"/>
        <v/>
      </c>
      <c r="E954" s="14" t="str">
        <f t="shared" si="72"/>
        <v/>
      </c>
      <c r="F954" s="15" t="str">
        <f>IFERROR(RunningBMR,"")</f>
        <v/>
      </c>
      <c r="G954" s="15" t="str">
        <f>IFERROR(IF(K953&gt;0,F953*ActivityFactor+IF(WeightGoal="Maintain",0,IF(WeightGoal="Decrease",-500,IF(WeightGoal="Increase",500))),""),"")</f>
        <v/>
      </c>
      <c r="H954" s="15" t="str">
        <f>IFERROR(F954*(ActivityFactor),"")</f>
        <v/>
      </c>
      <c r="I954" s="16" t="str">
        <f>IFERROR(IF(WeightGoal="Increase",G954-H954,H954-G954),"")</f>
        <v/>
      </c>
      <c r="J954" s="16" t="str">
        <f t="shared" si="74"/>
        <v/>
      </c>
      <c r="K954" s="17" t="str">
        <f>IFERROR(IF(Standard,J954/CalsPerPound,J954/CalsPerPound/2.2),"")</f>
        <v/>
      </c>
      <c r="L954" s="18" t="str">
        <f>IFERROR(WeightToLoseGain-K954,"")</f>
        <v/>
      </c>
      <c r="M954" s="19" t="str">
        <f>IFERROR(IF(B953&lt;&gt;"",L954/(WeightToLoseGain),""),"")</f>
        <v/>
      </c>
    </row>
    <row r="955" spans="2:13" ht="30" customHeight="1">
      <c r="B955" s="12" t="str">
        <f t="shared" si="70"/>
        <v/>
      </c>
      <c r="C955" s="13" t="str">
        <f t="shared" si="73"/>
        <v/>
      </c>
      <c r="D955" s="13" t="str">
        <f t="shared" si="71"/>
        <v/>
      </c>
      <c r="E955" s="14" t="str">
        <f t="shared" si="72"/>
        <v/>
      </c>
      <c r="F955" s="15" t="str">
        <f>IFERROR(RunningBMR,"")</f>
        <v/>
      </c>
      <c r="G955" s="15" t="str">
        <f>IFERROR(IF(K954&gt;0,F954*ActivityFactor+IF(WeightGoal="Maintain",0,IF(WeightGoal="Decrease",-500,IF(WeightGoal="Increase",500))),""),"")</f>
        <v/>
      </c>
      <c r="H955" s="15" t="str">
        <f>IFERROR(F955*(ActivityFactor),"")</f>
        <v/>
      </c>
      <c r="I955" s="16" t="str">
        <f>IFERROR(IF(WeightGoal="Increase",G955-H955,H955-G955),"")</f>
        <v/>
      </c>
      <c r="J955" s="16" t="str">
        <f t="shared" si="74"/>
        <v/>
      </c>
      <c r="K955" s="17" t="str">
        <f>IFERROR(IF(Standard,J955/CalsPerPound,J955/CalsPerPound/2.2),"")</f>
        <v/>
      </c>
      <c r="L955" s="18" t="str">
        <f>IFERROR(WeightToLoseGain-K955,"")</f>
        <v/>
      </c>
      <c r="M955" s="19" t="str">
        <f>IFERROR(IF(B954&lt;&gt;"",L955/(WeightToLoseGain),""),"")</f>
        <v/>
      </c>
    </row>
    <row r="956" spans="2:13" ht="30" customHeight="1">
      <c r="B956" s="12" t="str">
        <f t="shared" si="70"/>
        <v/>
      </c>
      <c r="C956" s="13" t="str">
        <f t="shared" si="73"/>
        <v/>
      </c>
      <c r="D956" s="13" t="str">
        <f t="shared" si="71"/>
        <v/>
      </c>
      <c r="E956" s="14" t="str">
        <f t="shared" si="72"/>
        <v/>
      </c>
      <c r="F956" s="15" t="str">
        <f>IFERROR(RunningBMR,"")</f>
        <v/>
      </c>
      <c r="G956" s="15" t="str">
        <f>IFERROR(IF(K955&gt;0,F955*ActivityFactor+IF(WeightGoal="Maintain",0,IF(WeightGoal="Decrease",-500,IF(WeightGoal="Increase",500))),""),"")</f>
        <v/>
      </c>
      <c r="H956" s="15" t="str">
        <f>IFERROR(F956*(ActivityFactor),"")</f>
        <v/>
      </c>
      <c r="I956" s="16" t="str">
        <f>IFERROR(IF(WeightGoal="Increase",G956-H956,H956-G956),"")</f>
        <v/>
      </c>
      <c r="J956" s="16" t="str">
        <f t="shared" si="74"/>
        <v/>
      </c>
      <c r="K956" s="17" t="str">
        <f>IFERROR(IF(Standard,J956/CalsPerPound,J956/CalsPerPound/2.2),"")</f>
        <v/>
      </c>
      <c r="L956" s="18" t="str">
        <f>IFERROR(WeightToLoseGain-K956,"")</f>
        <v/>
      </c>
      <c r="M956" s="19" t="str">
        <f>IFERROR(IF(B955&lt;&gt;"",L956/(WeightToLoseGain),""),"")</f>
        <v/>
      </c>
    </row>
    <row r="957" spans="2:13" ht="30" customHeight="1">
      <c r="B957" s="12" t="str">
        <f t="shared" si="70"/>
        <v/>
      </c>
      <c r="C957" s="13" t="str">
        <f t="shared" si="73"/>
        <v/>
      </c>
      <c r="D957" s="13" t="str">
        <f t="shared" si="71"/>
        <v/>
      </c>
      <c r="E957" s="14" t="str">
        <f t="shared" si="72"/>
        <v/>
      </c>
      <c r="F957" s="15" t="str">
        <f>IFERROR(RunningBMR,"")</f>
        <v/>
      </c>
      <c r="G957" s="15" t="str">
        <f>IFERROR(IF(K956&gt;0,F956*ActivityFactor+IF(WeightGoal="Maintain",0,IF(WeightGoal="Decrease",-500,IF(WeightGoal="Increase",500))),""),"")</f>
        <v/>
      </c>
      <c r="H957" s="15" t="str">
        <f>IFERROR(F957*(ActivityFactor),"")</f>
        <v/>
      </c>
      <c r="I957" s="16" t="str">
        <f>IFERROR(IF(WeightGoal="Increase",G957-H957,H957-G957),"")</f>
        <v/>
      </c>
      <c r="J957" s="16" t="str">
        <f t="shared" si="74"/>
        <v/>
      </c>
      <c r="K957" s="17" t="str">
        <f>IFERROR(IF(Standard,J957/CalsPerPound,J957/CalsPerPound/2.2),"")</f>
        <v/>
      </c>
      <c r="L957" s="18" t="str">
        <f>IFERROR(WeightToLoseGain-K957,"")</f>
        <v/>
      </c>
      <c r="M957" s="19" t="str">
        <f>IFERROR(IF(B956&lt;&gt;"",L957/(WeightToLoseGain),""),"")</f>
        <v/>
      </c>
    </row>
    <row r="958" spans="2:13" ht="30" customHeight="1">
      <c r="B958" s="12" t="str">
        <f t="shared" si="70"/>
        <v/>
      </c>
      <c r="C958" s="13" t="str">
        <f t="shared" si="73"/>
        <v/>
      </c>
      <c r="D958" s="13" t="str">
        <f t="shared" si="71"/>
        <v/>
      </c>
      <c r="E958" s="14" t="str">
        <f t="shared" si="72"/>
        <v/>
      </c>
      <c r="F958" s="15" t="str">
        <f>IFERROR(RunningBMR,"")</f>
        <v/>
      </c>
      <c r="G958" s="15" t="str">
        <f>IFERROR(IF(K957&gt;0,F957*ActivityFactor+IF(WeightGoal="Maintain",0,IF(WeightGoal="Decrease",-500,IF(WeightGoal="Increase",500))),""),"")</f>
        <v/>
      </c>
      <c r="H958" s="15" t="str">
        <f>IFERROR(F958*(ActivityFactor),"")</f>
        <v/>
      </c>
      <c r="I958" s="16" t="str">
        <f>IFERROR(IF(WeightGoal="Increase",G958-H958,H958-G958),"")</f>
        <v/>
      </c>
      <c r="J958" s="16" t="str">
        <f t="shared" si="74"/>
        <v/>
      </c>
      <c r="K958" s="17" t="str">
        <f>IFERROR(IF(Standard,J958/CalsPerPound,J958/CalsPerPound/2.2),"")</f>
        <v/>
      </c>
      <c r="L958" s="18" t="str">
        <f>IFERROR(WeightToLoseGain-K958,"")</f>
        <v/>
      </c>
      <c r="M958" s="19" t="str">
        <f>IFERROR(IF(B957&lt;&gt;"",L958/(WeightToLoseGain),""),"")</f>
        <v/>
      </c>
    </row>
    <row r="959" spans="2:13" ht="30" customHeight="1">
      <c r="B959" s="12" t="str">
        <f t="shared" si="70"/>
        <v/>
      </c>
      <c r="C959" s="13" t="str">
        <f t="shared" si="73"/>
        <v/>
      </c>
      <c r="D959" s="13" t="str">
        <f t="shared" si="71"/>
        <v/>
      </c>
      <c r="E959" s="14" t="str">
        <f t="shared" si="72"/>
        <v/>
      </c>
      <c r="F959" s="15" t="str">
        <f>IFERROR(RunningBMR,"")</f>
        <v/>
      </c>
      <c r="G959" s="15" t="str">
        <f>IFERROR(IF(K958&gt;0,F958*ActivityFactor+IF(WeightGoal="Maintain",0,IF(WeightGoal="Decrease",-500,IF(WeightGoal="Increase",500))),""),"")</f>
        <v/>
      </c>
      <c r="H959" s="15" t="str">
        <f>IFERROR(F959*(ActivityFactor),"")</f>
        <v/>
      </c>
      <c r="I959" s="16" t="str">
        <f>IFERROR(IF(WeightGoal="Increase",G959-H959,H959-G959),"")</f>
        <v/>
      </c>
      <c r="J959" s="16" t="str">
        <f t="shared" si="74"/>
        <v/>
      </c>
      <c r="K959" s="17" t="str">
        <f>IFERROR(IF(Standard,J959/CalsPerPound,J959/CalsPerPound/2.2),"")</f>
        <v/>
      </c>
      <c r="L959" s="18" t="str">
        <f>IFERROR(WeightToLoseGain-K959,"")</f>
        <v/>
      </c>
      <c r="M959" s="19" t="str">
        <f>IFERROR(IF(B958&lt;&gt;"",L959/(WeightToLoseGain),""),"")</f>
        <v/>
      </c>
    </row>
    <row r="960" spans="2:13" ht="30" customHeight="1">
      <c r="B960" s="12" t="str">
        <f t="shared" si="70"/>
        <v/>
      </c>
      <c r="C960" s="13" t="str">
        <f t="shared" si="73"/>
        <v/>
      </c>
      <c r="D960" s="13" t="str">
        <f t="shared" si="71"/>
        <v/>
      </c>
      <c r="E960" s="14" t="str">
        <f t="shared" si="72"/>
        <v/>
      </c>
      <c r="F960" s="15" t="str">
        <f>IFERROR(RunningBMR,"")</f>
        <v/>
      </c>
      <c r="G960" s="15" t="str">
        <f>IFERROR(IF(K959&gt;0,F959*ActivityFactor+IF(WeightGoal="Maintain",0,IF(WeightGoal="Decrease",-500,IF(WeightGoal="Increase",500))),""),"")</f>
        <v/>
      </c>
      <c r="H960" s="15" t="str">
        <f>IFERROR(F960*(ActivityFactor),"")</f>
        <v/>
      </c>
      <c r="I960" s="16" t="str">
        <f>IFERROR(IF(WeightGoal="Increase",G960-H960,H960-G960),"")</f>
        <v/>
      </c>
      <c r="J960" s="16" t="str">
        <f t="shared" si="74"/>
        <v/>
      </c>
      <c r="K960" s="17" t="str">
        <f>IFERROR(IF(Standard,J960/CalsPerPound,J960/CalsPerPound/2.2),"")</f>
        <v/>
      </c>
      <c r="L960" s="18" t="str">
        <f>IFERROR(WeightToLoseGain-K960,"")</f>
        <v/>
      </c>
      <c r="M960" s="19" t="str">
        <f>IFERROR(IF(B959&lt;&gt;"",L960/(WeightToLoseGain),""),"")</f>
        <v/>
      </c>
    </row>
    <row r="961" spans="2:13" ht="30" customHeight="1">
      <c r="B961" s="12" t="str">
        <f t="shared" si="70"/>
        <v/>
      </c>
      <c r="C961" s="13" t="str">
        <f t="shared" si="73"/>
        <v/>
      </c>
      <c r="D961" s="13" t="str">
        <f t="shared" si="71"/>
        <v/>
      </c>
      <c r="E961" s="14" t="str">
        <f t="shared" si="72"/>
        <v/>
      </c>
      <c r="F961" s="15" t="str">
        <f>IFERROR(RunningBMR,"")</f>
        <v/>
      </c>
      <c r="G961" s="15" t="str">
        <f>IFERROR(IF(K960&gt;0,F960*ActivityFactor+IF(WeightGoal="Maintain",0,IF(WeightGoal="Decrease",-500,IF(WeightGoal="Increase",500))),""),"")</f>
        <v/>
      </c>
      <c r="H961" s="15" t="str">
        <f>IFERROR(F961*(ActivityFactor),"")</f>
        <v/>
      </c>
      <c r="I961" s="16" t="str">
        <f>IFERROR(IF(WeightGoal="Increase",G961-H961,H961-G961),"")</f>
        <v/>
      </c>
      <c r="J961" s="16" t="str">
        <f t="shared" si="74"/>
        <v/>
      </c>
      <c r="K961" s="17" t="str">
        <f>IFERROR(IF(Standard,J961/CalsPerPound,J961/CalsPerPound/2.2),"")</f>
        <v/>
      </c>
      <c r="L961" s="18" t="str">
        <f>IFERROR(WeightToLoseGain-K961,"")</f>
        <v/>
      </c>
      <c r="M961" s="19" t="str">
        <f>IFERROR(IF(B960&lt;&gt;"",L961/(WeightToLoseGain),""),"")</f>
        <v/>
      </c>
    </row>
    <row r="962" spans="2:13" ht="30" customHeight="1">
      <c r="B962" s="12" t="str">
        <f t="shared" si="70"/>
        <v/>
      </c>
      <c r="C962" s="13" t="str">
        <f t="shared" si="73"/>
        <v/>
      </c>
      <c r="D962" s="13" t="str">
        <f t="shared" si="71"/>
        <v/>
      </c>
      <c r="E962" s="14" t="str">
        <f t="shared" si="72"/>
        <v/>
      </c>
      <c r="F962" s="15" t="str">
        <f>IFERROR(RunningBMR,"")</f>
        <v/>
      </c>
      <c r="G962" s="15" t="str">
        <f>IFERROR(IF(K961&gt;0,F961*ActivityFactor+IF(WeightGoal="Maintain",0,IF(WeightGoal="Decrease",-500,IF(WeightGoal="Increase",500))),""),"")</f>
        <v/>
      </c>
      <c r="H962" s="15" t="str">
        <f>IFERROR(F962*(ActivityFactor),"")</f>
        <v/>
      </c>
      <c r="I962" s="16" t="str">
        <f>IFERROR(IF(WeightGoal="Increase",G962-H962,H962-G962),"")</f>
        <v/>
      </c>
      <c r="J962" s="16" t="str">
        <f t="shared" si="74"/>
        <v/>
      </c>
      <c r="K962" s="17" t="str">
        <f>IFERROR(IF(Standard,J962/CalsPerPound,J962/CalsPerPound/2.2),"")</f>
        <v/>
      </c>
      <c r="L962" s="18" t="str">
        <f>IFERROR(WeightToLoseGain-K962,"")</f>
        <v/>
      </c>
      <c r="M962" s="19" t="str">
        <f>IFERROR(IF(B961&lt;&gt;"",L962/(WeightToLoseGain),""),"")</f>
        <v/>
      </c>
    </row>
    <row r="963" spans="2:13" ht="30" customHeight="1">
      <c r="B963" s="12" t="str">
        <f t="shared" si="70"/>
        <v/>
      </c>
      <c r="C963" s="13" t="str">
        <f t="shared" si="73"/>
        <v/>
      </c>
      <c r="D963" s="13" t="str">
        <f t="shared" si="71"/>
        <v/>
      </c>
      <c r="E963" s="14" t="str">
        <f t="shared" si="72"/>
        <v/>
      </c>
      <c r="F963" s="15" t="str">
        <f>IFERROR(RunningBMR,"")</f>
        <v/>
      </c>
      <c r="G963" s="15" t="str">
        <f>IFERROR(IF(K962&gt;0,F962*ActivityFactor+IF(WeightGoal="Maintain",0,IF(WeightGoal="Decrease",-500,IF(WeightGoal="Increase",500))),""),"")</f>
        <v/>
      </c>
      <c r="H963" s="15" t="str">
        <f>IFERROR(F963*(ActivityFactor),"")</f>
        <v/>
      </c>
      <c r="I963" s="16" t="str">
        <f>IFERROR(IF(WeightGoal="Increase",G963-H963,H963-G963),"")</f>
        <v/>
      </c>
      <c r="J963" s="16" t="str">
        <f t="shared" si="74"/>
        <v/>
      </c>
      <c r="K963" s="17" t="str">
        <f>IFERROR(IF(Standard,J963/CalsPerPound,J963/CalsPerPound/2.2),"")</f>
        <v/>
      </c>
      <c r="L963" s="18" t="str">
        <f>IFERROR(WeightToLoseGain-K963,"")</f>
        <v/>
      </c>
      <c r="M963" s="19" t="str">
        <f>IFERROR(IF(B962&lt;&gt;"",L963/(WeightToLoseGain),""),"")</f>
        <v/>
      </c>
    </row>
    <row r="964" spans="2:13" ht="30" customHeight="1">
      <c r="B964" s="12" t="str">
        <f t="shared" si="70"/>
        <v/>
      </c>
      <c r="C964" s="13" t="str">
        <f t="shared" si="73"/>
        <v/>
      </c>
      <c r="D964" s="13" t="str">
        <f t="shared" si="71"/>
        <v/>
      </c>
      <c r="E964" s="14" t="str">
        <f t="shared" si="72"/>
        <v/>
      </c>
      <c r="F964" s="15" t="str">
        <f>IFERROR(RunningBMR,"")</f>
        <v/>
      </c>
      <c r="G964" s="15" t="str">
        <f>IFERROR(IF(K963&gt;0,F963*ActivityFactor+IF(WeightGoal="Maintain",0,IF(WeightGoal="Decrease",-500,IF(WeightGoal="Increase",500))),""),"")</f>
        <v/>
      </c>
      <c r="H964" s="15" t="str">
        <f>IFERROR(F964*(ActivityFactor),"")</f>
        <v/>
      </c>
      <c r="I964" s="16" t="str">
        <f>IFERROR(IF(WeightGoal="Increase",G964-H964,H964-G964),"")</f>
        <v/>
      </c>
      <c r="J964" s="16" t="str">
        <f t="shared" si="74"/>
        <v/>
      </c>
      <c r="K964" s="17" t="str">
        <f>IFERROR(IF(Standard,J964/CalsPerPound,J964/CalsPerPound/2.2),"")</f>
        <v/>
      </c>
      <c r="L964" s="18" t="str">
        <f>IFERROR(WeightToLoseGain-K964,"")</f>
        <v/>
      </c>
      <c r="M964" s="19" t="str">
        <f>IFERROR(IF(B963&lt;&gt;"",L964/(WeightToLoseGain),""),"")</f>
        <v/>
      </c>
    </row>
    <row r="965" spans="2:13" ht="30" customHeight="1">
      <c r="B965" s="12" t="str">
        <f t="shared" si="70"/>
        <v/>
      </c>
      <c r="C965" s="13" t="str">
        <f t="shared" si="73"/>
        <v/>
      </c>
      <c r="D965" s="13" t="str">
        <f t="shared" si="71"/>
        <v/>
      </c>
      <c r="E965" s="14" t="str">
        <f t="shared" si="72"/>
        <v/>
      </c>
      <c r="F965" s="15" t="str">
        <f>IFERROR(RunningBMR,"")</f>
        <v/>
      </c>
      <c r="G965" s="15" t="str">
        <f>IFERROR(IF(K964&gt;0,F964*ActivityFactor+IF(WeightGoal="Maintain",0,IF(WeightGoal="Decrease",-500,IF(WeightGoal="Increase",500))),""),"")</f>
        <v/>
      </c>
      <c r="H965" s="15" t="str">
        <f>IFERROR(F965*(ActivityFactor),"")</f>
        <v/>
      </c>
      <c r="I965" s="16" t="str">
        <f>IFERROR(IF(WeightGoal="Increase",G965-H965,H965-G965),"")</f>
        <v/>
      </c>
      <c r="J965" s="16" t="str">
        <f t="shared" si="74"/>
        <v/>
      </c>
      <c r="K965" s="17" t="str">
        <f>IFERROR(IF(Standard,J965/CalsPerPound,J965/CalsPerPound/2.2),"")</f>
        <v/>
      </c>
      <c r="L965" s="18" t="str">
        <f>IFERROR(WeightToLoseGain-K965,"")</f>
        <v/>
      </c>
      <c r="M965" s="19" t="str">
        <f>IFERROR(IF(B964&lt;&gt;"",L965/(WeightToLoseGain),""),"")</f>
        <v/>
      </c>
    </row>
    <row r="966" spans="2:13" ht="30" customHeight="1">
      <c r="B966" s="12" t="str">
        <f t="shared" si="70"/>
        <v/>
      </c>
      <c r="C966" s="13" t="str">
        <f t="shared" si="73"/>
        <v/>
      </c>
      <c r="D966" s="13" t="str">
        <f t="shared" si="71"/>
        <v/>
      </c>
      <c r="E966" s="14" t="str">
        <f t="shared" si="72"/>
        <v/>
      </c>
      <c r="F966" s="15" t="str">
        <f>IFERROR(RunningBMR,"")</f>
        <v/>
      </c>
      <c r="G966" s="15" t="str">
        <f>IFERROR(IF(K965&gt;0,F965*ActivityFactor+IF(WeightGoal="Maintain",0,IF(WeightGoal="Decrease",-500,IF(WeightGoal="Increase",500))),""),"")</f>
        <v/>
      </c>
      <c r="H966" s="15" t="str">
        <f>IFERROR(F966*(ActivityFactor),"")</f>
        <v/>
      </c>
      <c r="I966" s="16" t="str">
        <f>IFERROR(IF(WeightGoal="Increase",G966-H966,H966-G966),"")</f>
        <v/>
      </c>
      <c r="J966" s="16" t="str">
        <f t="shared" si="74"/>
        <v/>
      </c>
      <c r="K966" s="17" t="str">
        <f>IFERROR(IF(Standard,J966/CalsPerPound,J966/CalsPerPound/2.2),"")</f>
        <v/>
      </c>
      <c r="L966" s="18" t="str">
        <f>IFERROR(WeightToLoseGain-K966,"")</f>
        <v/>
      </c>
      <c r="M966" s="19" t="str">
        <f>IFERROR(IF(B965&lt;&gt;"",L966/(WeightToLoseGain),""),"")</f>
        <v/>
      </c>
    </row>
    <row r="967" spans="2:13" ht="30" customHeight="1">
      <c r="B967" s="12" t="str">
        <f t="shared" si="70"/>
        <v/>
      </c>
      <c r="C967" s="13" t="str">
        <f t="shared" si="73"/>
        <v/>
      </c>
      <c r="D967" s="13" t="str">
        <f t="shared" si="71"/>
        <v/>
      </c>
      <c r="E967" s="14" t="str">
        <f t="shared" si="72"/>
        <v/>
      </c>
      <c r="F967" s="15" t="str">
        <f>IFERROR(RunningBMR,"")</f>
        <v/>
      </c>
      <c r="G967" s="15" t="str">
        <f>IFERROR(IF(K966&gt;0,F966*ActivityFactor+IF(WeightGoal="Maintain",0,IF(WeightGoal="Decrease",-500,IF(WeightGoal="Increase",500))),""),"")</f>
        <v/>
      </c>
      <c r="H967" s="15" t="str">
        <f>IFERROR(F967*(ActivityFactor),"")</f>
        <v/>
      </c>
      <c r="I967" s="16" t="str">
        <f>IFERROR(IF(WeightGoal="Increase",G967-H967,H967-G967),"")</f>
        <v/>
      </c>
      <c r="J967" s="16" t="str">
        <f t="shared" si="74"/>
        <v/>
      </c>
      <c r="K967" s="17" t="str">
        <f>IFERROR(IF(Standard,J967/CalsPerPound,J967/CalsPerPound/2.2),"")</f>
        <v/>
      </c>
      <c r="L967" s="18" t="str">
        <f>IFERROR(WeightToLoseGain-K967,"")</f>
        <v/>
      </c>
      <c r="M967" s="19" t="str">
        <f>IFERROR(IF(B966&lt;&gt;"",L967/(WeightToLoseGain),""),"")</f>
        <v/>
      </c>
    </row>
    <row r="968" spans="2:13" ht="30" customHeight="1">
      <c r="B968" s="12" t="str">
        <f t="shared" si="70"/>
        <v/>
      </c>
      <c r="C968" s="13" t="str">
        <f t="shared" si="73"/>
        <v/>
      </c>
      <c r="D968" s="13" t="str">
        <f t="shared" si="71"/>
        <v/>
      </c>
      <c r="E968" s="14" t="str">
        <f t="shared" si="72"/>
        <v/>
      </c>
      <c r="F968" s="15" t="str">
        <f>IFERROR(RunningBMR,"")</f>
        <v/>
      </c>
      <c r="G968" s="15" t="str">
        <f>IFERROR(IF(K967&gt;0,F967*ActivityFactor+IF(WeightGoal="Maintain",0,IF(WeightGoal="Decrease",-500,IF(WeightGoal="Increase",500))),""),"")</f>
        <v/>
      </c>
      <c r="H968" s="15" t="str">
        <f>IFERROR(F968*(ActivityFactor),"")</f>
        <v/>
      </c>
      <c r="I968" s="16" t="str">
        <f>IFERROR(IF(WeightGoal="Increase",G968-H968,H968-G968),"")</f>
        <v/>
      </c>
      <c r="J968" s="16" t="str">
        <f t="shared" si="74"/>
        <v/>
      </c>
      <c r="K968" s="17" t="str">
        <f>IFERROR(IF(Standard,J968/CalsPerPound,J968/CalsPerPound/2.2),"")</f>
        <v/>
      </c>
      <c r="L968" s="18" t="str">
        <f>IFERROR(WeightToLoseGain-K968,"")</f>
        <v/>
      </c>
      <c r="M968" s="19" t="str">
        <f>IFERROR(IF(B967&lt;&gt;"",L968/(WeightToLoseGain),""),"")</f>
        <v/>
      </c>
    </row>
    <row r="969" spans="2:13" ht="30" customHeight="1">
      <c r="B969" s="12" t="str">
        <f t="shared" si="70"/>
        <v/>
      </c>
      <c r="C969" s="13" t="str">
        <f t="shared" si="73"/>
        <v/>
      </c>
      <c r="D969" s="13" t="str">
        <f t="shared" si="71"/>
        <v/>
      </c>
      <c r="E969" s="14" t="str">
        <f t="shared" si="72"/>
        <v/>
      </c>
      <c r="F969" s="15" t="str">
        <f>IFERROR(RunningBMR,"")</f>
        <v/>
      </c>
      <c r="G969" s="15" t="str">
        <f>IFERROR(IF(K968&gt;0,F968*ActivityFactor+IF(WeightGoal="Maintain",0,IF(WeightGoal="Decrease",-500,IF(WeightGoal="Increase",500))),""),"")</f>
        <v/>
      </c>
      <c r="H969" s="15" t="str">
        <f>IFERROR(F969*(ActivityFactor),"")</f>
        <v/>
      </c>
      <c r="I969" s="16" t="str">
        <f>IFERROR(IF(WeightGoal="Increase",G969-H969,H969-G969),"")</f>
        <v/>
      </c>
      <c r="J969" s="16" t="str">
        <f t="shared" si="74"/>
        <v/>
      </c>
      <c r="K969" s="17" t="str">
        <f>IFERROR(IF(Standard,J969/CalsPerPound,J969/CalsPerPound/2.2),"")</f>
        <v/>
      </c>
      <c r="L969" s="18" t="str">
        <f>IFERROR(WeightToLoseGain-K969,"")</f>
        <v/>
      </c>
      <c r="M969" s="19" t="str">
        <f>IFERROR(IF(B968&lt;&gt;"",L969/(WeightToLoseGain),""),"")</f>
        <v/>
      </c>
    </row>
    <row r="970" spans="2:13" ht="30" customHeight="1">
      <c r="B970" s="12" t="str">
        <f t="shared" si="70"/>
        <v/>
      </c>
      <c r="C970" s="13" t="str">
        <f t="shared" si="73"/>
        <v/>
      </c>
      <c r="D970" s="13" t="str">
        <f t="shared" si="71"/>
        <v/>
      </c>
      <c r="E970" s="14" t="str">
        <f t="shared" si="72"/>
        <v/>
      </c>
      <c r="F970" s="15" t="str">
        <f>IFERROR(RunningBMR,"")</f>
        <v/>
      </c>
      <c r="G970" s="15" t="str">
        <f>IFERROR(IF(K969&gt;0,F969*ActivityFactor+IF(WeightGoal="Maintain",0,IF(WeightGoal="Decrease",-500,IF(WeightGoal="Increase",500))),""),"")</f>
        <v/>
      </c>
      <c r="H970" s="15" t="str">
        <f>IFERROR(F970*(ActivityFactor),"")</f>
        <v/>
      </c>
      <c r="I970" s="16" t="str">
        <f>IFERROR(IF(WeightGoal="Increase",G970-H970,H970-G970),"")</f>
        <v/>
      </c>
      <c r="J970" s="16" t="str">
        <f t="shared" si="74"/>
        <v/>
      </c>
      <c r="K970" s="17" t="str">
        <f>IFERROR(IF(Standard,J970/CalsPerPound,J970/CalsPerPound/2.2),"")</f>
        <v/>
      </c>
      <c r="L970" s="18" t="str">
        <f>IFERROR(WeightToLoseGain-K970,"")</f>
        <v/>
      </c>
      <c r="M970" s="19" t="str">
        <f>IFERROR(IF(B969&lt;&gt;"",L970/(WeightToLoseGain),""),"")</f>
        <v/>
      </c>
    </row>
    <row r="971" spans="2:13" ht="30" customHeight="1">
      <c r="B971" s="12" t="str">
        <f t="shared" si="70"/>
        <v/>
      </c>
      <c r="C971" s="13" t="str">
        <f t="shared" si="73"/>
        <v/>
      </c>
      <c r="D971" s="13" t="str">
        <f t="shared" si="71"/>
        <v/>
      </c>
      <c r="E971" s="14" t="str">
        <f t="shared" si="72"/>
        <v/>
      </c>
      <c r="F971" s="15" t="str">
        <f>IFERROR(RunningBMR,"")</f>
        <v/>
      </c>
      <c r="G971" s="15" t="str">
        <f>IFERROR(IF(K970&gt;0,F970*ActivityFactor+IF(WeightGoal="Maintain",0,IF(WeightGoal="Decrease",-500,IF(WeightGoal="Increase",500))),""),"")</f>
        <v/>
      </c>
      <c r="H971" s="15" t="str">
        <f>IFERROR(F971*(ActivityFactor),"")</f>
        <v/>
      </c>
      <c r="I971" s="16" t="str">
        <f>IFERROR(IF(WeightGoal="Increase",G971-H971,H971-G971),"")</f>
        <v/>
      </c>
      <c r="J971" s="16" t="str">
        <f t="shared" si="74"/>
        <v/>
      </c>
      <c r="K971" s="17" t="str">
        <f>IFERROR(IF(Standard,J971/CalsPerPound,J971/CalsPerPound/2.2),"")</f>
        <v/>
      </c>
      <c r="L971" s="18" t="str">
        <f>IFERROR(WeightToLoseGain-K971,"")</f>
        <v/>
      </c>
      <c r="M971" s="19" t="str">
        <f>IFERROR(IF(B970&lt;&gt;"",L971/(WeightToLoseGain),""),"")</f>
        <v/>
      </c>
    </row>
    <row r="972" spans="2:13" ht="30" customHeight="1">
      <c r="B972" s="12" t="str">
        <f t="shared" si="70"/>
        <v/>
      </c>
      <c r="C972" s="13" t="str">
        <f t="shared" si="73"/>
        <v/>
      </c>
      <c r="D972" s="13" t="str">
        <f t="shared" si="71"/>
        <v/>
      </c>
      <c r="E972" s="14" t="str">
        <f t="shared" si="72"/>
        <v/>
      </c>
      <c r="F972" s="15" t="str">
        <f>IFERROR(RunningBMR,"")</f>
        <v/>
      </c>
      <c r="G972" s="15" t="str">
        <f>IFERROR(IF(K971&gt;0,F971*ActivityFactor+IF(WeightGoal="Maintain",0,IF(WeightGoal="Decrease",-500,IF(WeightGoal="Increase",500))),""),"")</f>
        <v/>
      </c>
      <c r="H972" s="15" t="str">
        <f>IFERROR(F972*(ActivityFactor),"")</f>
        <v/>
      </c>
      <c r="I972" s="16" t="str">
        <f>IFERROR(IF(WeightGoal="Increase",G972-H972,H972-G972),"")</f>
        <v/>
      </c>
      <c r="J972" s="16" t="str">
        <f t="shared" si="74"/>
        <v/>
      </c>
      <c r="K972" s="17" t="str">
        <f>IFERROR(IF(Standard,J972/CalsPerPound,J972/CalsPerPound/2.2),"")</f>
        <v/>
      </c>
      <c r="L972" s="18" t="str">
        <f>IFERROR(WeightToLoseGain-K972,"")</f>
        <v/>
      </c>
      <c r="M972" s="19" t="str">
        <f>IFERROR(IF(B971&lt;&gt;"",L972/(WeightToLoseGain),""),"")</f>
        <v/>
      </c>
    </row>
    <row r="973" spans="2:13" ht="30" customHeight="1">
      <c r="B973" s="12" t="str">
        <f t="shared" si="70"/>
        <v/>
      </c>
      <c r="C973" s="13" t="str">
        <f t="shared" si="73"/>
        <v/>
      </c>
      <c r="D973" s="13" t="str">
        <f t="shared" si="71"/>
        <v/>
      </c>
      <c r="E973" s="14" t="str">
        <f t="shared" si="72"/>
        <v/>
      </c>
      <c r="F973" s="15" t="str">
        <f>IFERROR(RunningBMR,"")</f>
        <v/>
      </c>
      <c r="G973" s="15" t="str">
        <f>IFERROR(IF(K972&gt;0,F972*ActivityFactor+IF(WeightGoal="Maintain",0,IF(WeightGoal="Decrease",-500,IF(WeightGoal="Increase",500))),""),"")</f>
        <v/>
      </c>
      <c r="H973" s="15" t="str">
        <f>IFERROR(F973*(ActivityFactor),"")</f>
        <v/>
      </c>
      <c r="I973" s="16" t="str">
        <f>IFERROR(IF(WeightGoal="Increase",G973-H973,H973-G973),"")</f>
        <v/>
      </c>
      <c r="J973" s="16" t="str">
        <f t="shared" si="74"/>
        <v/>
      </c>
      <c r="K973" s="17" t="str">
        <f>IFERROR(IF(Standard,J973/CalsPerPound,J973/CalsPerPound/2.2),"")</f>
        <v/>
      </c>
      <c r="L973" s="18" t="str">
        <f>IFERROR(WeightToLoseGain-K973,"")</f>
        <v/>
      </c>
      <c r="M973" s="19" t="str">
        <f>IFERROR(IF(B972&lt;&gt;"",L973/(WeightToLoseGain),""),"")</f>
        <v/>
      </c>
    </row>
    <row r="974" spans="2:13" ht="30" customHeight="1">
      <c r="B974" s="12" t="str">
        <f t="shared" si="70"/>
        <v/>
      </c>
      <c r="C974" s="13" t="str">
        <f t="shared" si="73"/>
        <v/>
      </c>
      <c r="D974" s="13" t="str">
        <f t="shared" si="71"/>
        <v/>
      </c>
      <c r="E974" s="14" t="str">
        <f t="shared" si="72"/>
        <v/>
      </c>
      <c r="F974" s="15" t="str">
        <f>IFERROR(RunningBMR,"")</f>
        <v/>
      </c>
      <c r="G974" s="15" t="str">
        <f>IFERROR(IF(K973&gt;0,F973*ActivityFactor+IF(WeightGoal="Maintain",0,IF(WeightGoal="Decrease",-500,IF(WeightGoal="Increase",500))),""),"")</f>
        <v/>
      </c>
      <c r="H974" s="15" t="str">
        <f>IFERROR(F974*(ActivityFactor),"")</f>
        <v/>
      </c>
      <c r="I974" s="16" t="str">
        <f>IFERROR(IF(WeightGoal="Increase",G974-H974,H974-G974),"")</f>
        <v/>
      </c>
      <c r="J974" s="16" t="str">
        <f t="shared" si="74"/>
        <v/>
      </c>
      <c r="K974" s="17" t="str">
        <f>IFERROR(IF(Standard,J974/CalsPerPound,J974/CalsPerPound/2.2),"")</f>
        <v/>
      </c>
      <c r="L974" s="18" t="str">
        <f>IFERROR(WeightToLoseGain-K974,"")</f>
        <v/>
      </c>
      <c r="M974" s="19" t="str">
        <f>IFERROR(IF(B973&lt;&gt;"",L974/(WeightToLoseGain),""),"")</f>
        <v/>
      </c>
    </row>
    <row r="975" spans="2:13" ht="30" customHeight="1">
      <c r="B975" s="12" t="str">
        <f t="shared" si="70"/>
        <v/>
      </c>
      <c r="C975" s="13" t="str">
        <f t="shared" si="73"/>
        <v/>
      </c>
      <c r="D975" s="13" t="str">
        <f t="shared" si="71"/>
        <v/>
      </c>
      <c r="E975" s="14" t="str">
        <f t="shared" si="72"/>
        <v/>
      </c>
      <c r="F975" s="15" t="str">
        <f>IFERROR(RunningBMR,"")</f>
        <v/>
      </c>
      <c r="G975" s="15" t="str">
        <f>IFERROR(IF(K974&gt;0,F974*ActivityFactor+IF(WeightGoal="Maintain",0,IF(WeightGoal="Decrease",-500,IF(WeightGoal="Increase",500))),""),"")</f>
        <v/>
      </c>
      <c r="H975" s="15" t="str">
        <f>IFERROR(F975*(ActivityFactor),"")</f>
        <v/>
      </c>
      <c r="I975" s="16" t="str">
        <f>IFERROR(IF(WeightGoal="Increase",G975-H975,H975-G975),"")</f>
        <v/>
      </c>
      <c r="J975" s="16" t="str">
        <f t="shared" si="74"/>
        <v/>
      </c>
      <c r="K975" s="17" t="str">
        <f>IFERROR(IF(Standard,J975/CalsPerPound,J975/CalsPerPound/2.2),"")</f>
        <v/>
      </c>
      <c r="L975" s="18" t="str">
        <f>IFERROR(WeightToLoseGain-K975,"")</f>
        <v/>
      </c>
      <c r="M975" s="19" t="str">
        <f>IFERROR(IF(B974&lt;&gt;"",L975/(WeightToLoseGain),""),"")</f>
        <v/>
      </c>
    </row>
    <row r="976" spans="2:13" ht="30" customHeight="1">
      <c r="B976" s="12" t="str">
        <f t="shared" si="70"/>
        <v/>
      </c>
      <c r="C976" s="13" t="str">
        <f t="shared" si="73"/>
        <v/>
      </c>
      <c r="D976" s="13" t="str">
        <f t="shared" si="71"/>
        <v/>
      </c>
      <c r="E976" s="14" t="str">
        <f t="shared" si="72"/>
        <v/>
      </c>
      <c r="F976" s="15" t="str">
        <f>IFERROR(RunningBMR,"")</f>
        <v/>
      </c>
      <c r="G976" s="15" t="str">
        <f>IFERROR(IF(K975&gt;0,F975*ActivityFactor+IF(WeightGoal="Maintain",0,IF(WeightGoal="Decrease",-500,IF(WeightGoal="Increase",500))),""),"")</f>
        <v/>
      </c>
      <c r="H976" s="15" t="str">
        <f>IFERROR(F976*(ActivityFactor),"")</f>
        <v/>
      </c>
      <c r="I976" s="16" t="str">
        <f>IFERROR(IF(WeightGoal="Increase",G976-H976,H976-G976),"")</f>
        <v/>
      </c>
      <c r="J976" s="16" t="str">
        <f t="shared" si="74"/>
        <v/>
      </c>
      <c r="K976" s="17" t="str">
        <f>IFERROR(IF(Standard,J976/CalsPerPound,J976/CalsPerPound/2.2),"")</f>
        <v/>
      </c>
      <c r="L976" s="18" t="str">
        <f>IFERROR(WeightToLoseGain-K976,"")</f>
        <v/>
      </c>
      <c r="M976" s="19" t="str">
        <f>IFERROR(IF(B975&lt;&gt;"",L976/(WeightToLoseGain),""),"")</f>
        <v/>
      </c>
    </row>
    <row r="977" spans="2:13" ht="30" customHeight="1">
      <c r="B977" s="12" t="str">
        <f t="shared" si="70"/>
        <v/>
      </c>
      <c r="C977" s="13" t="str">
        <f t="shared" si="73"/>
        <v/>
      </c>
      <c r="D977" s="13" t="str">
        <f t="shared" si="71"/>
        <v/>
      </c>
      <c r="E977" s="14" t="str">
        <f t="shared" si="72"/>
        <v/>
      </c>
      <c r="F977" s="15" t="str">
        <f>IFERROR(RunningBMR,"")</f>
        <v/>
      </c>
      <c r="G977" s="15" t="str">
        <f>IFERROR(IF(K976&gt;0,F976*ActivityFactor+IF(WeightGoal="Maintain",0,IF(WeightGoal="Decrease",-500,IF(WeightGoal="Increase",500))),""),"")</f>
        <v/>
      </c>
      <c r="H977" s="15" t="str">
        <f>IFERROR(F977*(ActivityFactor),"")</f>
        <v/>
      </c>
      <c r="I977" s="16" t="str">
        <f>IFERROR(IF(WeightGoal="Increase",G977-H977,H977-G977),"")</f>
        <v/>
      </c>
      <c r="J977" s="16" t="str">
        <f t="shared" si="74"/>
        <v/>
      </c>
      <c r="K977" s="17" t="str">
        <f>IFERROR(IF(Standard,J977/CalsPerPound,J977/CalsPerPound/2.2),"")</f>
        <v/>
      </c>
      <c r="L977" s="18" t="str">
        <f>IFERROR(WeightToLoseGain-K977,"")</f>
        <v/>
      </c>
      <c r="M977" s="19" t="str">
        <f>IFERROR(IF(B976&lt;&gt;"",L977/(WeightToLoseGain),""),"")</f>
        <v/>
      </c>
    </row>
    <row r="978" spans="2:13" ht="30" customHeight="1">
      <c r="B978" s="12" t="str">
        <f t="shared" si="70"/>
        <v/>
      </c>
      <c r="C978" s="13" t="str">
        <f t="shared" si="73"/>
        <v/>
      </c>
      <c r="D978" s="13" t="str">
        <f t="shared" si="71"/>
        <v/>
      </c>
      <c r="E978" s="14" t="str">
        <f t="shared" si="72"/>
        <v/>
      </c>
      <c r="F978" s="15" t="str">
        <f>IFERROR(RunningBMR,"")</f>
        <v/>
      </c>
      <c r="G978" s="15" t="str">
        <f>IFERROR(IF(K977&gt;0,F977*ActivityFactor+IF(WeightGoal="Maintain",0,IF(WeightGoal="Decrease",-500,IF(WeightGoal="Increase",500))),""),"")</f>
        <v/>
      </c>
      <c r="H978" s="15" t="str">
        <f>IFERROR(F978*(ActivityFactor),"")</f>
        <v/>
      </c>
      <c r="I978" s="16" t="str">
        <f>IFERROR(IF(WeightGoal="Increase",G978-H978,H978-G978),"")</f>
        <v/>
      </c>
      <c r="J978" s="16" t="str">
        <f t="shared" si="74"/>
        <v/>
      </c>
      <c r="K978" s="17" t="str">
        <f>IFERROR(IF(Standard,J978/CalsPerPound,J978/CalsPerPound/2.2),"")</f>
        <v/>
      </c>
      <c r="L978" s="18" t="str">
        <f>IFERROR(WeightToLoseGain-K978,"")</f>
        <v/>
      </c>
      <c r="M978" s="19" t="str">
        <f>IFERROR(IF(B977&lt;&gt;"",L978/(WeightToLoseGain),""),"")</f>
        <v/>
      </c>
    </row>
    <row r="979" spans="2:13" ht="30" customHeight="1">
      <c r="B979" s="12" t="str">
        <f t="shared" ref="B979:B1005" si="75">IFERROR(IF(K978&gt;0,B978+1,""),"")</f>
        <v/>
      </c>
      <c r="C979" s="13" t="str">
        <f t="shared" si="73"/>
        <v/>
      </c>
      <c r="D979" s="13" t="str">
        <f t="shared" ref="D979:D1005" si="76">IFERROR(IF(K978&gt;0,D978+1,""),"")</f>
        <v/>
      </c>
      <c r="E979" s="14" t="str">
        <f t="shared" ref="E979:E1005" si="77">IFERROR(IF($D979&lt;&gt;"",E978-(I978/CalsPerPound),""),"")</f>
        <v/>
      </c>
      <c r="F979" s="15" t="str">
        <f>IFERROR(RunningBMR,"")</f>
        <v/>
      </c>
      <c r="G979" s="15" t="str">
        <f>IFERROR(IF(K978&gt;0,F978*ActivityFactor+IF(WeightGoal="Maintain",0,IF(WeightGoal="Decrease",-500,IF(WeightGoal="Increase",500))),""),"")</f>
        <v/>
      </c>
      <c r="H979" s="15" t="str">
        <f>IFERROR(F979*(ActivityFactor),"")</f>
        <v/>
      </c>
      <c r="I979" s="16" t="str">
        <f>IFERROR(IF(WeightGoal="Increase",G979-H979,H979-G979),"")</f>
        <v/>
      </c>
      <c r="J979" s="16" t="str">
        <f t="shared" si="74"/>
        <v/>
      </c>
      <c r="K979" s="17" t="str">
        <f>IFERROR(IF(Standard,J979/CalsPerPound,J979/CalsPerPound/2.2),"")</f>
        <v/>
      </c>
      <c r="L979" s="18" t="str">
        <f>IFERROR(WeightToLoseGain-K979,"")</f>
        <v/>
      </c>
      <c r="M979" s="19" t="str">
        <f>IFERROR(IF(B978&lt;&gt;"",L979/(WeightToLoseGain),""),"")</f>
        <v/>
      </c>
    </row>
    <row r="980" spans="2:13" ht="30" customHeight="1">
      <c r="B980" s="12" t="str">
        <f t="shared" si="75"/>
        <v/>
      </c>
      <c r="C980" s="13" t="str">
        <f t="shared" ref="C980:C1005" si="78">IFERROR(IF(D980&lt;&gt;"",IF(MOD(D980,7)=1,(D979/7)+1,""),""),"")</f>
        <v/>
      </c>
      <c r="D980" s="13" t="str">
        <f t="shared" si="76"/>
        <v/>
      </c>
      <c r="E980" s="14" t="str">
        <f t="shared" si="77"/>
        <v/>
      </c>
      <c r="F980" s="15" t="str">
        <f>IFERROR(RunningBMR,"")</f>
        <v/>
      </c>
      <c r="G980" s="15" t="str">
        <f>IFERROR(IF(K979&gt;0,F979*ActivityFactor+IF(WeightGoal="Maintain",0,IF(WeightGoal="Decrease",-500,IF(WeightGoal="Increase",500))),""),"")</f>
        <v/>
      </c>
      <c r="H980" s="15" t="str">
        <f>IFERROR(F980*(ActivityFactor),"")</f>
        <v/>
      </c>
      <c r="I980" s="16" t="str">
        <f>IFERROR(IF(WeightGoal="Increase",G980-H980,H980-G980),"")</f>
        <v/>
      </c>
      <c r="J980" s="16" t="str">
        <f t="shared" ref="J980:J1005" si="79">IFERROR(J979-I980,"")</f>
        <v/>
      </c>
      <c r="K980" s="17" t="str">
        <f>IFERROR(IF(Standard,J980/CalsPerPound,J980/CalsPerPound/2.2),"")</f>
        <v/>
      </c>
      <c r="L980" s="18" t="str">
        <f>IFERROR(WeightToLoseGain-K980,"")</f>
        <v/>
      </c>
      <c r="M980" s="19" t="str">
        <f>IFERROR(IF(B979&lt;&gt;"",L980/(WeightToLoseGain),""),"")</f>
        <v/>
      </c>
    </row>
    <row r="981" spans="2:13" ht="30" customHeight="1">
      <c r="B981" s="12" t="str">
        <f t="shared" si="75"/>
        <v/>
      </c>
      <c r="C981" s="13" t="str">
        <f t="shared" si="78"/>
        <v/>
      </c>
      <c r="D981" s="13" t="str">
        <f t="shared" si="76"/>
        <v/>
      </c>
      <c r="E981" s="14" t="str">
        <f t="shared" si="77"/>
        <v/>
      </c>
      <c r="F981" s="15" t="str">
        <f>IFERROR(RunningBMR,"")</f>
        <v/>
      </c>
      <c r="G981" s="15" t="str">
        <f>IFERROR(IF(K980&gt;0,F980*ActivityFactor+IF(WeightGoal="Maintain",0,IF(WeightGoal="Decrease",-500,IF(WeightGoal="Increase",500))),""),"")</f>
        <v/>
      </c>
      <c r="H981" s="15" t="str">
        <f>IFERROR(F981*(ActivityFactor),"")</f>
        <v/>
      </c>
      <c r="I981" s="16" t="str">
        <f>IFERROR(IF(WeightGoal="Increase",G981-H981,H981-G981),"")</f>
        <v/>
      </c>
      <c r="J981" s="16" t="str">
        <f t="shared" si="79"/>
        <v/>
      </c>
      <c r="K981" s="17" t="str">
        <f>IFERROR(IF(Standard,J981/CalsPerPound,J981/CalsPerPound/2.2),"")</f>
        <v/>
      </c>
      <c r="L981" s="18" t="str">
        <f>IFERROR(WeightToLoseGain-K981,"")</f>
        <v/>
      </c>
      <c r="M981" s="19" t="str">
        <f>IFERROR(IF(B980&lt;&gt;"",L981/(WeightToLoseGain),""),"")</f>
        <v/>
      </c>
    </row>
    <row r="982" spans="2:13" ht="30" customHeight="1">
      <c r="B982" s="12" t="str">
        <f t="shared" si="75"/>
        <v/>
      </c>
      <c r="C982" s="13" t="str">
        <f t="shared" si="78"/>
        <v/>
      </c>
      <c r="D982" s="13" t="str">
        <f t="shared" si="76"/>
        <v/>
      </c>
      <c r="E982" s="14" t="str">
        <f t="shared" si="77"/>
        <v/>
      </c>
      <c r="F982" s="15" t="str">
        <f>IFERROR(RunningBMR,"")</f>
        <v/>
      </c>
      <c r="G982" s="15" t="str">
        <f>IFERROR(IF(K981&gt;0,F981*ActivityFactor+IF(WeightGoal="Maintain",0,IF(WeightGoal="Decrease",-500,IF(WeightGoal="Increase",500))),""),"")</f>
        <v/>
      </c>
      <c r="H982" s="15" t="str">
        <f>IFERROR(F982*(ActivityFactor),"")</f>
        <v/>
      </c>
      <c r="I982" s="16" t="str">
        <f>IFERROR(IF(WeightGoal="Increase",G982-H982,H982-G982),"")</f>
        <v/>
      </c>
      <c r="J982" s="16" t="str">
        <f t="shared" si="79"/>
        <v/>
      </c>
      <c r="K982" s="17" t="str">
        <f>IFERROR(IF(Standard,J982/CalsPerPound,J982/CalsPerPound/2.2),"")</f>
        <v/>
      </c>
      <c r="L982" s="18" t="str">
        <f>IFERROR(WeightToLoseGain-K982,"")</f>
        <v/>
      </c>
      <c r="M982" s="19" t="str">
        <f>IFERROR(IF(B981&lt;&gt;"",L982/(WeightToLoseGain),""),"")</f>
        <v/>
      </c>
    </row>
    <row r="983" spans="2:13" ht="30" customHeight="1">
      <c r="B983" s="12" t="str">
        <f t="shared" si="75"/>
        <v/>
      </c>
      <c r="C983" s="13" t="str">
        <f t="shared" si="78"/>
        <v/>
      </c>
      <c r="D983" s="13" t="str">
        <f t="shared" si="76"/>
        <v/>
      </c>
      <c r="E983" s="14" t="str">
        <f t="shared" si="77"/>
        <v/>
      </c>
      <c r="F983" s="15" t="str">
        <f>IFERROR(RunningBMR,"")</f>
        <v/>
      </c>
      <c r="G983" s="15" t="str">
        <f>IFERROR(IF(K982&gt;0,F982*ActivityFactor+IF(WeightGoal="Maintain",0,IF(WeightGoal="Decrease",-500,IF(WeightGoal="Increase",500))),""),"")</f>
        <v/>
      </c>
      <c r="H983" s="15" t="str">
        <f>IFERROR(F983*(ActivityFactor),"")</f>
        <v/>
      </c>
      <c r="I983" s="16" t="str">
        <f>IFERROR(IF(WeightGoal="Increase",G983-H983,H983-G983),"")</f>
        <v/>
      </c>
      <c r="J983" s="16" t="str">
        <f t="shared" si="79"/>
        <v/>
      </c>
      <c r="K983" s="17" t="str">
        <f>IFERROR(IF(Standard,J983/CalsPerPound,J983/CalsPerPound/2.2),"")</f>
        <v/>
      </c>
      <c r="L983" s="18" t="str">
        <f>IFERROR(WeightToLoseGain-K983,"")</f>
        <v/>
      </c>
      <c r="M983" s="19" t="str">
        <f>IFERROR(IF(B982&lt;&gt;"",L983/(WeightToLoseGain),""),"")</f>
        <v/>
      </c>
    </row>
    <row r="984" spans="2:13" ht="30" customHeight="1">
      <c r="B984" s="12" t="str">
        <f t="shared" si="75"/>
        <v/>
      </c>
      <c r="C984" s="13" t="str">
        <f t="shared" si="78"/>
        <v/>
      </c>
      <c r="D984" s="13" t="str">
        <f t="shared" si="76"/>
        <v/>
      </c>
      <c r="E984" s="14" t="str">
        <f t="shared" si="77"/>
        <v/>
      </c>
      <c r="F984" s="15" t="str">
        <f>IFERROR(RunningBMR,"")</f>
        <v/>
      </c>
      <c r="G984" s="15" t="str">
        <f>IFERROR(IF(K983&gt;0,F983*ActivityFactor+IF(WeightGoal="Maintain",0,IF(WeightGoal="Decrease",-500,IF(WeightGoal="Increase",500))),""),"")</f>
        <v/>
      </c>
      <c r="H984" s="15" t="str">
        <f>IFERROR(F984*(ActivityFactor),"")</f>
        <v/>
      </c>
      <c r="I984" s="16" t="str">
        <f>IFERROR(IF(WeightGoal="Increase",G984-H984,H984-G984),"")</f>
        <v/>
      </c>
      <c r="J984" s="16" t="str">
        <f t="shared" si="79"/>
        <v/>
      </c>
      <c r="K984" s="17" t="str">
        <f>IFERROR(IF(Standard,J984/CalsPerPound,J984/CalsPerPound/2.2),"")</f>
        <v/>
      </c>
      <c r="L984" s="18" t="str">
        <f>IFERROR(WeightToLoseGain-K984,"")</f>
        <v/>
      </c>
      <c r="M984" s="19" t="str">
        <f>IFERROR(IF(B983&lt;&gt;"",L984/(WeightToLoseGain),""),"")</f>
        <v/>
      </c>
    </row>
    <row r="985" spans="2:13" ht="30" customHeight="1">
      <c r="B985" s="12" t="str">
        <f t="shared" si="75"/>
        <v/>
      </c>
      <c r="C985" s="13" t="str">
        <f t="shared" si="78"/>
        <v/>
      </c>
      <c r="D985" s="13" t="str">
        <f t="shared" si="76"/>
        <v/>
      </c>
      <c r="E985" s="14" t="str">
        <f t="shared" si="77"/>
        <v/>
      </c>
      <c r="F985" s="15" t="str">
        <f>IFERROR(RunningBMR,"")</f>
        <v/>
      </c>
      <c r="G985" s="15" t="str">
        <f>IFERROR(IF(K984&gt;0,F984*ActivityFactor+IF(WeightGoal="Maintain",0,IF(WeightGoal="Decrease",-500,IF(WeightGoal="Increase",500))),""),"")</f>
        <v/>
      </c>
      <c r="H985" s="15" t="str">
        <f>IFERROR(F985*(ActivityFactor),"")</f>
        <v/>
      </c>
      <c r="I985" s="16" t="str">
        <f>IFERROR(IF(WeightGoal="Increase",G985-H985,H985-G985),"")</f>
        <v/>
      </c>
      <c r="J985" s="16" t="str">
        <f t="shared" si="79"/>
        <v/>
      </c>
      <c r="K985" s="17" t="str">
        <f>IFERROR(IF(Standard,J985/CalsPerPound,J985/CalsPerPound/2.2),"")</f>
        <v/>
      </c>
      <c r="L985" s="18" t="str">
        <f>IFERROR(WeightToLoseGain-K985,"")</f>
        <v/>
      </c>
      <c r="M985" s="19" t="str">
        <f>IFERROR(IF(B984&lt;&gt;"",L985/(WeightToLoseGain),""),"")</f>
        <v/>
      </c>
    </row>
    <row r="986" spans="2:13" ht="30" customHeight="1">
      <c r="B986" s="12" t="str">
        <f t="shared" si="75"/>
        <v/>
      </c>
      <c r="C986" s="13" t="str">
        <f t="shared" si="78"/>
        <v/>
      </c>
      <c r="D986" s="13" t="str">
        <f t="shared" si="76"/>
        <v/>
      </c>
      <c r="E986" s="14" t="str">
        <f t="shared" si="77"/>
        <v/>
      </c>
      <c r="F986" s="15" t="str">
        <f>IFERROR(RunningBMR,"")</f>
        <v/>
      </c>
      <c r="G986" s="15" t="str">
        <f>IFERROR(IF(K985&gt;0,F985*ActivityFactor+IF(WeightGoal="Maintain",0,IF(WeightGoal="Decrease",-500,IF(WeightGoal="Increase",500))),""),"")</f>
        <v/>
      </c>
      <c r="H986" s="15" t="str">
        <f>IFERROR(F986*(ActivityFactor),"")</f>
        <v/>
      </c>
      <c r="I986" s="16" t="str">
        <f>IFERROR(IF(WeightGoal="Increase",G986-H986,H986-G986),"")</f>
        <v/>
      </c>
      <c r="J986" s="16" t="str">
        <f t="shared" si="79"/>
        <v/>
      </c>
      <c r="K986" s="17" t="str">
        <f>IFERROR(IF(Standard,J986/CalsPerPound,J986/CalsPerPound/2.2),"")</f>
        <v/>
      </c>
      <c r="L986" s="18" t="str">
        <f>IFERROR(WeightToLoseGain-K986,"")</f>
        <v/>
      </c>
      <c r="M986" s="19" t="str">
        <f>IFERROR(IF(B985&lt;&gt;"",L986/(WeightToLoseGain),""),"")</f>
        <v/>
      </c>
    </row>
    <row r="987" spans="2:13" ht="30" customHeight="1">
      <c r="B987" s="12" t="str">
        <f t="shared" si="75"/>
        <v/>
      </c>
      <c r="C987" s="13" t="str">
        <f t="shared" si="78"/>
        <v/>
      </c>
      <c r="D987" s="13" t="str">
        <f t="shared" si="76"/>
        <v/>
      </c>
      <c r="E987" s="14" t="str">
        <f t="shared" si="77"/>
        <v/>
      </c>
      <c r="F987" s="15" t="str">
        <f>IFERROR(RunningBMR,"")</f>
        <v/>
      </c>
      <c r="G987" s="15" t="str">
        <f>IFERROR(IF(K986&gt;0,F986*ActivityFactor+IF(WeightGoal="Maintain",0,IF(WeightGoal="Decrease",-500,IF(WeightGoal="Increase",500))),""),"")</f>
        <v/>
      </c>
      <c r="H987" s="15" t="str">
        <f>IFERROR(F987*(ActivityFactor),"")</f>
        <v/>
      </c>
      <c r="I987" s="16" t="str">
        <f>IFERROR(IF(WeightGoal="Increase",G987-H987,H987-G987),"")</f>
        <v/>
      </c>
      <c r="J987" s="16" t="str">
        <f t="shared" si="79"/>
        <v/>
      </c>
      <c r="K987" s="17" t="str">
        <f>IFERROR(IF(Standard,J987/CalsPerPound,J987/CalsPerPound/2.2),"")</f>
        <v/>
      </c>
      <c r="L987" s="18" t="str">
        <f>IFERROR(WeightToLoseGain-K987,"")</f>
        <v/>
      </c>
      <c r="M987" s="19" t="str">
        <f>IFERROR(IF(B986&lt;&gt;"",L987/(WeightToLoseGain),""),"")</f>
        <v/>
      </c>
    </row>
    <row r="988" spans="2:13" ht="30" customHeight="1">
      <c r="B988" s="12" t="str">
        <f t="shared" si="75"/>
        <v/>
      </c>
      <c r="C988" s="13" t="str">
        <f t="shared" si="78"/>
        <v/>
      </c>
      <c r="D988" s="13" t="str">
        <f t="shared" si="76"/>
        <v/>
      </c>
      <c r="E988" s="14" t="str">
        <f t="shared" si="77"/>
        <v/>
      </c>
      <c r="F988" s="15" t="str">
        <f>IFERROR(RunningBMR,"")</f>
        <v/>
      </c>
      <c r="G988" s="15" t="str">
        <f>IFERROR(IF(K987&gt;0,F987*ActivityFactor+IF(WeightGoal="Maintain",0,IF(WeightGoal="Decrease",-500,IF(WeightGoal="Increase",500))),""),"")</f>
        <v/>
      </c>
      <c r="H988" s="15" t="str">
        <f>IFERROR(F988*(ActivityFactor),"")</f>
        <v/>
      </c>
      <c r="I988" s="16" t="str">
        <f>IFERROR(IF(WeightGoal="Increase",G988-H988,H988-G988),"")</f>
        <v/>
      </c>
      <c r="J988" s="16" t="str">
        <f t="shared" si="79"/>
        <v/>
      </c>
      <c r="K988" s="17" t="str">
        <f>IFERROR(IF(Standard,J988/CalsPerPound,J988/CalsPerPound/2.2),"")</f>
        <v/>
      </c>
      <c r="L988" s="18" t="str">
        <f>IFERROR(WeightToLoseGain-K988,"")</f>
        <v/>
      </c>
      <c r="M988" s="19" t="str">
        <f>IFERROR(IF(B987&lt;&gt;"",L988/(WeightToLoseGain),""),"")</f>
        <v/>
      </c>
    </row>
    <row r="989" spans="2:13" ht="30" customHeight="1">
      <c r="B989" s="12" t="str">
        <f t="shared" si="75"/>
        <v/>
      </c>
      <c r="C989" s="13" t="str">
        <f t="shared" si="78"/>
        <v/>
      </c>
      <c r="D989" s="13" t="str">
        <f t="shared" si="76"/>
        <v/>
      </c>
      <c r="E989" s="14" t="str">
        <f t="shared" si="77"/>
        <v/>
      </c>
      <c r="F989" s="15" t="str">
        <f>IFERROR(RunningBMR,"")</f>
        <v/>
      </c>
      <c r="G989" s="15" t="str">
        <f>IFERROR(IF(K988&gt;0,F988*ActivityFactor+IF(WeightGoal="Maintain",0,IF(WeightGoal="Decrease",-500,IF(WeightGoal="Increase",500))),""),"")</f>
        <v/>
      </c>
      <c r="H989" s="15" t="str">
        <f>IFERROR(F989*(ActivityFactor),"")</f>
        <v/>
      </c>
      <c r="I989" s="16" t="str">
        <f>IFERROR(IF(WeightGoal="Increase",G989-H989,H989-G989),"")</f>
        <v/>
      </c>
      <c r="J989" s="16" t="str">
        <f t="shared" si="79"/>
        <v/>
      </c>
      <c r="K989" s="17" t="str">
        <f>IFERROR(IF(Standard,J989/CalsPerPound,J989/CalsPerPound/2.2),"")</f>
        <v/>
      </c>
      <c r="L989" s="18" t="str">
        <f>IFERROR(WeightToLoseGain-K989,"")</f>
        <v/>
      </c>
      <c r="M989" s="19" t="str">
        <f>IFERROR(IF(B988&lt;&gt;"",L989/(WeightToLoseGain),""),"")</f>
        <v/>
      </c>
    </row>
    <row r="990" spans="2:13" ht="30" customHeight="1">
      <c r="B990" s="12" t="str">
        <f t="shared" si="75"/>
        <v/>
      </c>
      <c r="C990" s="13" t="str">
        <f t="shared" si="78"/>
        <v/>
      </c>
      <c r="D990" s="13" t="str">
        <f t="shared" si="76"/>
        <v/>
      </c>
      <c r="E990" s="14" t="str">
        <f t="shared" si="77"/>
        <v/>
      </c>
      <c r="F990" s="15" t="str">
        <f>IFERROR(RunningBMR,"")</f>
        <v/>
      </c>
      <c r="G990" s="15" t="str">
        <f>IFERROR(IF(K989&gt;0,F989*ActivityFactor+IF(WeightGoal="Maintain",0,IF(WeightGoal="Decrease",-500,IF(WeightGoal="Increase",500))),""),"")</f>
        <v/>
      </c>
      <c r="H990" s="15" t="str">
        <f>IFERROR(F990*(ActivityFactor),"")</f>
        <v/>
      </c>
      <c r="I990" s="16" t="str">
        <f>IFERROR(IF(WeightGoal="Increase",G990-H990,H990-G990),"")</f>
        <v/>
      </c>
      <c r="J990" s="16" t="str">
        <f t="shared" si="79"/>
        <v/>
      </c>
      <c r="K990" s="17" t="str">
        <f>IFERROR(IF(Standard,J990/CalsPerPound,J990/CalsPerPound/2.2),"")</f>
        <v/>
      </c>
      <c r="L990" s="18" t="str">
        <f>IFERROR(WeightToLoseGain-K990,"")</f>
        <v/>
      </c>
      <c r="M990" s="19" t="str">
        <f>IFERROR(IF(B989&lt;&gt;"",L990/(WeightToLoseGain),""),"")</f>
        <v/>
      </c>
    </row>
    <row r="991" spans="2:13" ht="30" customHeight="1">
      <c r="B991" s="12" t="str">
        <f t="shared" si="75"/>
        <v/>
      </c>
      <c r="C991" s="13" t="str">
        <f t="shared" si="78"/>
        <v/>
      </c>
      <c r="D991" s="13" t="str">
        <f t="shared" si="76"/>
        <v/>
      </c>
      <c r="E991" s="14" t="str">
        <f t="shared" si="77"/>
        <v/>
      </c>
      <c r="F991" s="15" t="str">
        <f>IFERROR(RunningBMR,"")</f>
        <v/>
      </c>
      <c r="G991" s="15" t="str">
        <f>IFERROR(IF(K990&gt;0,F990*ActivityFactor+IF(WeightGoal="Maintain",0,IF(WeightGoal="Decrease",-500,IF(WeightGoal="Increase",500))),""),"")</f>
        <v/>
      </c>
      <c r="H991" s="15" t="str">
        <f>IFERROR(F991*(ActivityFactor),"")</f>
        <v/>
      </c>
      <c r="I991" s="16" t="str">
        <f>IFERROR(IF(WeightGoal="Increase",G991-H991,H991-G991),"")</f>
        <v/>
      </c>
      <c r="J991" s="16" t="str">
        <f t="shared" si="79"/>
        <v/>
      </c>
      <c r="K991" s="17" t="str">
        <f>IFERROR(IF(Standard,J991/CalsPerPound,J991/CalsPerPound/2.2),"")</f>
        <v/>
      </c>
      <c r="L991" s="18" t="str">
        <f>IFERROR(WeightToLoseGain-K991,"")</f>
        <v/>
      </c>
      <c r="M991" s="19" t="str">
        <f>IFERROR(IF(B990&lt;&gt;"",L991/(WeightToLoseGain),""),"")</f>
        <v/>
      </c>
    </row>
    <row r="992" spans="2:13" ht="30" customHeight="1">
      <c r="B992" s="12" t="str">
        <f t="shared" si="75"/>
        <v/>
      </c>
      <c r="C992" s="13" t="str">
        <f t="shared" si="78"/>
        <v/>
      </c>
      <c r="D992" s="13" t="str">
        <f t="shared" si="76"/>
        <v/>
      </c>
      <c r="E992" s="14" t="str">
        <f t="shared" si="77"/>
        <v/>
      </c>
      <c r="F992" s="15" t="str">
        <f>IFERROR(RunningBMR,"")</f>
        <v/>
      </c>
      <c r="G992" s="15" t="str">
        <f>IFERROR(IF(K991&gt;0,F991*ActivityFactor+IF(WeightGoal="Maintain",0,IF(WeightGoal="Decrease",-500,IF(WeightGoal="Increase",500))),""),"")</f>
        <v/>
      </c>
      <c r="H992" s="15" t="str">
        <f>IFERROR(F992*(ActivityFactor),"")</f>
        <v/>
      </c>
      <c r="I992" s="16" t="str">
        <f>IFERROR(IF(WeightGoal="Increase",G992-H992,H992-G992),"")</f>
        <v/>
      </c>
      <c r="J992" s="16" t="str">
        <f t="shared" si="79"/>
        <v/>
      </c>
      <c r="K992" s="17" t="str">
        <f>IFERROR(IF(Standard,J992/CalsPerPound,J992/CalsPerPound/2.2),"")</f>
        <v/>
      </c>
      <c r="L992" s="18" t="str">
        <f>IFERROR(WeightToLoseGain-K992,"")</f>
        <v/>
      </c>
      <c r="M992" s="19" t="str">
        <f>IFERROR(IF(B991&lt;&gt;"",L992/(WeightToLoseGain),""),"")</f>
        <v/>
      </c>
    </row>
    <row r="993" spans="2:13" ht="30" customHeight="1">
      <c r="B993" s="12" t="str">
        <f t="shared" si="75"/>
        <v/>
      </c>
      <c r="C993" s="13" t="str">
        <f t="shared" si="78"/>
        <v/>
      </c>
      <c r="D993" s="13" t="str">
        <f t="shared" si="76"/>
        <v/>
      </c>
      <c r="E993" s="14" t="str">
        <f t="shared" si="77"/>
        <v/>
      </c>
      <c r="F993" s="15" t="str">
        <f>IFERROR(RunningBMR,"")</f>
        <v/>
      </c>
      <c r="G993" s="15" t="str">
        <f>IFERROR(IF(K992&gt;0,F992*ActivityFactor+IF(WeightGoal="Maintain",0,IF(WeightGoal="Decrease",-500,IF(WeightGoal="Increase",500))),""),"")</f>
        <v/>
      </c>
      <c r="H993" s="15" t="str">
        <f>IFERROR(F993*(ActivityFactor),"")</f>
        <v/>
      </c>
      <c r="I993" s="16" t="str">
        <f>IFERROR(IF(WeightGoal="Increase",G993-H993,H993-G993),"")</f>
        <v/>
      </c>
      <c r="J993" s="16" t="str">
        <f t="shared" si="79"/>
        <v/>
      </c>
      <c r="K993" s="17" t="str">
        <f>IFERROR(IF(Standard,J993/CalsPerPound,J993/CalsPerPound/2.2),"")</f>
        <v/>
      </c>
      <c r="L993" s="18" t="str">
        <f>IFERROR(WeightToLoseGain-K993,"")</f>
        <v/>
      </c>
      <c r="M993" s="19" t="str">
        <f>IFERROR(IF(B992&lt;&gt;"",L993/(WeightToLoseGain),""),"")</f>
        <v/>
      </c>
    </row>
    <row r="994" spans="2:13" ht="30" customHeight="1">
      <c r="B994" s="12" t="str">
        <f t="shared" si="75"/>
        <v/>
      </c>
      <c r="C994" s="13" t="str">
        <f t="shared" si="78"/>
        <v/>
      </c>
      <c r="D994" s="13" t="str">
        <f t="shared" si="76"/>
        <v/>
      </c>
      <c r="E994" s="14" t="str">
        <f t="shared" si="77"/>
        <v/>
      </c>
      <c r="F994" s="15" t="str">
        <f>IFERROR(RunningBMR,"")</f>
        <v/>
      </c>
      <c r="G994" s="15" t="str">
        <f>IFERROR(IF(K993&gt;0,F993*ActivityFactor+IF(WeightGoal="Maintain",0,IF(WeightGoal="Decrease",-500,IF(WeightGoal="Increase",500))),""),"")</f>
        <v/>
      </c>
      <c r="H994" s="15" t="str">
        <f>IFERROR(F994*(ActivityFactor),"")</f>
        <v/>
      </c>
      <c r="I994" s="16" t="str">
        <f>IFERROR(IF(WeightGoal="Increase",G994-H994,H994-G994),"")</f>
        <v/>
      </c>
      <c r="J994" s="16" t="str">
        <f t="shared" si="79"/>
        <v/>
      </c>
      <c r="K994" s="17" t="str">
        <f>IFERROR(IF(Standard,J994/CalsPerPound,J994/CalsPerPound/2.2),"")</f>
        <v/>
      </c>
      <c r="L994" s="18" t="str">
        <f>IFERROR(WeightToLoseGain-K994,"")</f>
        <v/>
      </c>
      <c r="M994" s="19" t="str">
        <f>IFERROR(IF(B993&lt;&gt;"",L994/(WeightToLoseGain),""),"")</f>
        <v/>
      </c>
    </row>
    <row r="995" spans="2:13" ht="30" customHeight="1">
      <c r="B995" s="12" t="str">
        <f t="shared" si="75"/>
        <v/>
      </c>
      <c r="C995" s="13" t="str">
        <f t="shared" si="78"/>
        <v/>
      </c>
      <c r="D995" s="13" t="str">
        <f t="shared" si="76"/>
        <v/>
      </c>
      <c r="E995" s="14" t="str">
        <f t="shared" si="77"/>
        <v/>
      </c>
      <c r="F995" s="15" t="str">
        <f>IFERROR(RunningBMR,"")</f>
        <v/>
      </c>
      <c r="G995" s="15" t="str">
        <f>IFERROR(IF(K994&gt;0,F994*ActivityFactor+IF(WeightGoal="Maintain",0,IF(WeightGoal="Decrease",-500,IF(WeightGoal="Increase",500))),""),"")</f>
        <v/>
      </c>
      <c r="H995" s="15" t="str">
        <f>IFERROR(F995*(ActivityFactor),"")</f>
        <v/>
      </c>
      <c r="I995" s="16" t="str">
        <f>IFERROR(IF(WeightGoal="Increase",G995-H995,H995-G995),"")</f>
        <v/>
      </c>
      <c r="J995" s="16" t="str">
        <f t="shared" si="79"/>
        <v/>
      </c>
      <c r="K995" s="17" t="str">
        <f>IFERROR(IF(Standard,J995/CalsPerPound,J995/CalsPerPound/2.2),"")</f>
        <v/>
      </c>
      <c r="L995" s="18" t="str">
        <f>IFERROR(WeightToLoseGain-K995,"")</f>
        <v/>
      </c>
      <c r="M995" s="19" t="str">
        <f>IFERROR(IF(B994&lt;&gt;"",L995/(WeightToLoseGain),""),"")</f>
        <v/>
      </c>
    </row>
    <row r="996" spans="2:13" ht="30" customHeight="1">
      <c r="B996" s="12" t="str">
        <f t="shared" si="75"/>
        <v/>
      </c>
      <c r="C996" s="13" t="str">
        <f t="shared" si="78"/>
        <v/>
      </c>
      <c r="D996" s="13" t="str">
        <f t="shared" si="76"/>
        <v/>
      </c>
      <c r="E996" s="14" t="str">
        <f t="shared" si="77"/>
        <v/>
      </c>
      <c r="F996" s="15" t="str">
        <f>IFERROR(RunningBMR,"")</f>
        <v/>
      </c>
      <c r="G996" s="15" t="str">
        <f>IFERROR(IF(K995&gt;0,F995*ActivityFactor+IF(WeightGoal="Maintain",0,IF(WeightGoal="Decrease",-500,IF(WeightGoal="Increase",500))),""),"")</f>
        <v/>
      </c>
      <c r="H996" s="15" t="str">
        <f>IFERROR(F996*(ActivityFactor),"")</f>
        <v/>
      </c>
      <c r="I996" s="16" t="str">
        <f>IFERROR(IF(WeightGoal="Increase",G996-H996,H996-G996),"")</f>
        <v/>
      </c>
      <c r="J996" s="16" t="str">
        <f t="shared" si="79"/>
        <v/>
      </c>
      <c r="K996" s="17" t="str">
        <f>IFERROR(IF(Standard,J996/CalsPerPound,J996/CalsPerPound/2.2),"")</f>
        <v/>
      </c>
      <c r="L996" s="18" t="str">
        <f>IFERROR(WeightToLoseGain-K996,"")</f>
        <v/>
      </c>
      <c r="M996" s="19" t="str">
        <f>IFERROR(IF(B995&lt;&gt;"",L996/(WeightToLoseGain),""),"")</f>
        <v/>
      </c>
    </row>
    <row r="997" spans="2:13" ht="30" customHeight="1">
      <c r="B997" s="12" t="str">
        <f t="shared" si="75"/>
        <v/>
      </c>
      <c r="C997" s="13" t="str">
        <f t="shared" si="78"/>
        <v/>
      </c>
      <c r="D997" s="13" t="str">
        <f t="shared" si="76"/>
        <v/>
      </c>
      <c r="E997" s="14" t="str">
        <f t="shared" si="77"/>
        <v/>
      </c>
      <c r="F997" s="15" t="str">
        <f>IFERROR(RunningBMR,"")</f>
        <v/>
      </c>
      <c r="G997" s="15" t="str">
        <f>IFERROR(IF(K996&gt;0,F996*ActivityFactor+IF(WeightGoal="Maintain",0,IF(WeightGoal="Decrease",-500,IF(WeightGoal="Increase",500))),""),"")</f>
        <v/>
      </c>
      <c r="H997" s="15" t="str">
        <f>IFERROR(F997*(ActivityFactor),"")</f>
        <v/>
      </c>
      <c r="I997" s="16" t="str">
        <f>IFERROR(IF(WeightGoal="Increase",G997-H997,H997-G997),"")</f>
        <v/>
      </c>
      <c r="J997" s="16" t="str">
        <f t="shared" si="79"/>
        <v/>
      </c>
      <c r="K997" s="17" t="str">
        <f>IFERROR(IF(Standard,J997/CalsPerPound,J997/CalsPerPound/2.2),"")</f>
        <v/>
      </c>
      <c r="L997" s="18" t="str">
        <f>IFERROR(WeightToLoseGain-K997,"")</f>
        <v/>
      </c>
      <c r="M997" s="19" t="str">
        <f>IFERROR(IF(B996&lt;&gt;"",L997/(WeightToLoseGain),""),"")</f>
        <v/>
      </c>
    </row>
    <row r="998" spans="2:13" ht="30" customHeight="1">
      <c r="B998" s="12" t="str">
        <f t="shared" si="75"/>
        <v/>
      </c>
      <c r="C998" s="13" t="str">
        <f t="shared" si="78"/>
        <v/>
      </c>
      <c r="D998" s="13" t="str">
        <f t="shared" si="76"/>
        <v/>
      </c>
      <c r="E998" s="14" t="str">
        <f t="shared" si="77"/>
        <v/>
      </c>
      <c r="F998" s="15" t="str">
        <f>IFERROR(RunningBMR,"")</f>
        <v/>
      </c>
      <c r="G998" s="15" t="str">
        <f>IFERROR(IF(K997&gt;0,F997*ActivityFactor+IF(WeightGoal="Maintain",0,IF(WeightGoal="Decrease",-500,IF(WeightGoal="Increase",500))),""),"")</f>
        <v/>
      </c>
      <c r="H998" s="15" t="str">
        <f>IFERROR(F998*(ActivityFactor),"")</f>
        <v/>
      </c>
      <c r="I998" s="16" t="str">
        <f>IFERROR(IF(WeightGoal="Increase",G998-H998,H998-G998),"")</f>
        <v/>
      </c>
      <c r="J998" s="16" t="str">
        <f t="shared" si="79"/>
        <v/>
      </c>
      <c r="K998" s="17" t="str">
        <f>IFERROR(IF(Standard,J998/CalsPerPound,J998/CalsPerPound/2.2),"")</f>
        <v/>
      </c>
      <c r="L998" s="18" t="str">
        <f>IFERROR(WeightToLoseGain-K998,"")</f>
        <v/>
      </c>
      <c r="M998" s="19" t="str">
        <f>IFERROR(IF(B997&lt;&gt;"",L998/(WeightToLoseGain),""),"")</f>
        <v/>
      </c>
    </row>
    <row r="999" spans="2:13" ht="30" customHeight="1">
      <c r="B999" s="12" t="str">
        <f t="shared" si="75"/>
        <v/>
      </c>
      <c r="C999" s="13" t="str">
        <f t="shared" si="78"/>
        <v/>
      </c>
      <c r="D999" s="13" t="str">
        <f t="shared" si="76"/>
        <v/>
      </c>
      <c r="E999" s="14" t="str">
        <f t="shared" si="77"/>
        <v/>
      </c>
      <c r="F999" s="15" t="str">
        <f>IFERROR(RunningBMR,"")</f>
        <v/>
      </c>
      <c r="G999" s="15" t="str">
        <f>IFERROR(IF(K998&gt;0,F998*ActivityFactor+IF(WeightGoal="Maintain",0,IF(WeightGoal="Decrease",-500,IF(WeightGoal="Increase",500))),""),"")</f>
        <v/>
      </c>
      <c r="H999" s="15" t="str">
        <f>IFERROR(F999*(ActivityFactor),"")</f>
        <v/>
      </c>
      <c r="I999" s="16" t="str">
        <f>IFERROR(IF(WeightGoal="Increase",G999-H999,H999-G999),"")</f>
        <v/>
      </c>
      <c r="J999" s="16" t="str">
        <f t="shared" si="79"/>
        <v/>
      </c>
      <c r="K999" s="17" t="str">
        <f>IFERROR(IF(Standard,J999/CalsPerPound,J999/CalsPerPound/2.2),"")</f>
        <v/>
      </c>
      <c r="L999" s="18" t="str">
        <f>IFERROR(WeightToLoseGain-K999,"")</f>
        <v/>
      </c>
      <c r="M999" s="19" t="str">
        <f>IFERROR(IF(B998&lt;&gt;"",L999/(WeightToLoseGain),""),"")</f>
        <v/>
      </c>
    </row>
    <row r="1000" spans="2:13" ht="30" customHeight="1">
      <c r="B1000" s="12" t="str">
        <f t="shared" si="75"/>
        <v/>
      </c>
      <c r="C1000" s="13" t="str">
        <f t="shared" si="78"/>
        <v/>
      </c>
      <c r="D1000" s="13" t="str">
        <f t="shared" si="76"/>
        <v/>
      </c>
      <c r="E1000" s="14" t="str">
        <f t="shared" si="77"/>
        <v/>
      </c>
      <c r="F1000" s="15" t="str">
        <f>IFERROR(RunningBMR,"")</f>
        <v/>
      </c>
      <c r="G1000" s="15" t="str">
        <f>IFERROR(IF(K999&gt;0,F999*ActivityFactor+IF(WeightGoal="Maintain",0,IF(WeightGoal="Decrease",-500,IF(WeightGoal="Increase",500))),""),"")</f>
        <v/>
      </c>
      <c r="H1000" s="15" t="str">
        <f>IFERROR(F1000*(ActivityFactor),"")</f>
        <v/>
      </c>
      <c r="I1000" s="16" t="str">
        <f>IFERROR(IF(WeightGoal="Increase",G1000-H1000,H1000-G1000),"")</f>
        <v/>
      </c>
      <c r="J1000" s="16" t="str">
        <f t="shared" si="79"/>
        <v/>
      </c>
      <c r="K1000" s="17" t="str">
        <f>IFERROR(IF(Standard,J1000/CalsPerPound,J1000/CalsPerPound/2.2),"")</f>
        <v/>
      </c>
      <c r="L1000" s="18" t="str">
        <f>IFERROR(WeightToLoseGain-K1000,"")</f>
        <v/>
      </c>
      <c r="M1000" s="19" t="str">
        <f>IFERROR(IF(B999&lt;&gt;"",L1000/(WeightToLoseGain),""),"")</f>
        <v/>
      </c>
    </row>
    <row r="1001" spans="2:13" ht="30" customHeight="1">
      <c r="B1001" s="12" t="str">
        <f t="shared" si="75"/>
        <v/>
      </c>
      <c r="C1001" s="13" t="str">
        <f t="shared" si="78"/>
        <v/>
      </c>
      <c r="D1001" s="13" t="str">
        <f t="shared" si="76"/>
        <v/>
      </c>
      <c r="E1001" s="14" t="str">
        <f t="shared" si="77"/>
        <v/>
      </c>
      <c r="F1001" s="15" t="str">
        <f>IFERROR(RunningBMR,"")</f>
        <v/>
      </c>
      <c r="G1001" s="15" t="str">
        <f>IFERROR(IF(K1000&gt;0,F1000*ActivityFactor+IF(WeightGoal="Maintain",0,IF(WeightGoal="Decrease",-500,IF(WeightGoal="Increase",500))),""),"")</f>
        <v/>
      </c>
      <c r="H1001" s="15" t="str">
        <f>IFERROR(F1001*(ActivityFactor),"")</f>
        <v/>
      </c>
      <c r="I1001" s="16" t="str">
        <f>IFERROR(IF(WeightGoal="Increase",G1001-H1001,H1001-G1001),"")</f>
        <v/>
      </c>
      <c r="J1001" s="16" t="str">
        <f t="shared" si="79"/>
        <v/>
      </c>
      <c r="K1001" s="17" t="str">
        <f>IFERROR(IF(Standard,J1001/CalsPerPound,J1001/CalsPerPound/2.2),"")</f>
        <v/>
      </c>
      <c r="L1001" s="18" t="str">
        <f>IFERROR(WeightToLoseGain-K1001,"")</f>
        <v/>
      </c>
      <c r="M1001" s="19" t="str">
        <f>IFERROR(IF(B1000&lt;&gt;"",L1001/(WeightToLoseGain),""),"")</f>
        <v/>
      </c>
    </row>
    <row r="1002" spans="2:13" ht="30" customHeight="1">
      <c r="B1002" s="12" t="str">
        <f t="shared" si="75"/>
        <v/>
      </c>
      <c r="C1002" s="13" t="str">
        <f t="shared" si="78"/>
        <v/>
      </c>
      <c r="D1002" s="13" t="str">
        <f t="shared" si="76"/>
        <v/>
      </c>
      <c r="E1002" s="14" t="str">
        <f t="shared" si="77"/>
        <v/>
      </c>
      <c r="F1002" s="15" t="str">
        <f>IFERROR(RunningBMR,"")</f>
        <v/>
      </c>
      <c r="G1002" s="15" t="str">
        <f>IFERROR(IF(K1001&gt;0,F1001*ActivityFactor+IF(WeightGoal="Maintain",0,IF(WeightGoal="Decrease",-500,IF(WeightGoal="Increase",500))),""),"")</f>
        <v/>
      </c>
      <c r="H1002" s="15" t="str">
        <f>IFERROR(F1002*(ActivityFactor),"")</f>
        <v/>
      </c>
      <c r="I1002" s="16" t="str">
        <f>IFERROR(IF(WeightGoal="Increase",G1002-H1002,H1002-G1002),"")</f>
        <v/>
      </c>
      <c r="J1002" s="16" t="str">
        <f t="shared" si="79"/>
        <v/>
      </c>
      <c r="K1002" s="17" t="str">
        <f>IFERROR(IF(Standard,J1002/CalsPerPound,J1002/CalsPerPound/2.2),"")</f>
        <v/>
      </c>
      <c r="L1002" s="18" t="str">
        <f>IFERROR(WeightToLoseGain-K1002,"")</f>
        <v/>
      </c>
      <c r="M1002" s="19" t="str">
        <f>IFERROR(IF(B1001&lt;&gt;"",L1002/(WeightToLoseGain),""),"")</f>
        <v/>
      </c>
    </row>
    <row r="1003" spans="2:13" ht="30" customHeight="1">
      <c r="B1003" s="12" t="str">
        <f t="shared" si="75"/>
        <v/>
      </c>
      <c r="C1003" s="13" t="str">
        <f t="shared" si="78"/>
        <v/>
      </c>
      <c r="D1003" s="13" t="str">
        <f t="shared" si="76"/>
        <v/>
      </c>
      <c r="E1003" s="14" t="str">
        <f t="shared" si="77"/>
        <v/>
      </c>
      <c r="F1003" s="15" t="str">
        <f>IFERROR(RunningBMR,"")</f>
        <v/>
      </c>
      <c r="G1003" s="15" t="str">
        <f>IFERROR(IF(K1002&gt;0,F1002*ActivityFactor+IF(WeightGoal="Maintain",0,IF(WeightGoal="Decrease",-500,IF(WeightGoal="Increase",500))),""),"")</f>
        <v/>
      </c>
      <c r="H1003" s="15" t="str">
        <f>IFERROR(F1003*(ActivityFactor),"")</f>
        <v/>
      </c>
      <c r="I1003" s="16" t="str">
        <f>IFERROR(IF(WeightGoal="Increase",G1003-H1003,H1003-G1003),"")</f>
        <v/>
      </c>
      <c r="J1003" s="16" t="str">
        <f t="shared" si="79"/>
        <v/>
      </c>
      <c r="K1003" s="17" t="str">
        <f>IFERROR(IF(Standard,J1003/CalsPerPound,J1003/CalsPerPound/2.2),"")</f>
        <v/>
      </c>
      <c r="L1003" s="18" t="str">
        <f>IFERROR(WeightToLoseGain-K1003,"")</f>
        <v/>
      </c>
      <c r="M1003" s="19" t="str">
        <f>IFERROR(IF(B1002&lt;&gt;"",L1003/(WeightToLoseGain),""),"")</f>
        <v/>
      </c>
    </row>
    <row r="1004" spans="2:13" ht="30" customHeight="1">
      <c r="B1004" s="12" t="str">
        <f t="shared" si="75"/>
        <v/>
      </c>
      <c r="C1004" s="13" t="str">
        <f t="shared" si="78"/>
        <v/>
      </c>
      <c r="D1004" s="13" t="str">
        <f t="shared" si="76"/>
        <v/>
      </c>
      <c r="E1004" s="14" t="str">
        <f t="shared" si="77"/>
        <v/>
      </c>
      <c r="F1004" s="15" t="str">
        <f>IFERROR(RunningBMR,"")</f>
        <v/>
      </c>
      <c r="G1004" s="15" t="str">
        <f>IFERROR(IF(K1003&gt;0,F1003*ActivityFactor+IF(WeightGoal="Maintain",0,IF(WeightGoal="Decrease",-500,IF(WeightGoal="Increase",500))),""),"")</f>
        <v/>
      </c>
      <c r="H1004" s="15" t="str">
        <f>IFERROR(F1004*(ActivityFactor),"")</f>
        <v/>
      </c>
      <c r="I1004" s="16" t="str">
        <f>IFERROR(IF(WeightGoal="Increase",G1004-H1004,H1004-G1004),"")</f>
        <v/>
      </c>
      <c r="J1004" s="16" t="str">
        <f t="shared" si="79"/>
        <v/>
      </c>
      <c r="K1004" s="17" t="str">
        <f>IFERROR(IF(Standard,J1004/CalsPerPound,J1004/CalsPerPound/2.2),"")</f>
        <v/>
      </c>
      <c r="L1004" s="18" t="str">
        <f>IFERROR(WeightToLoseGain-K1004,"")</f>
        <v/>
      </c>
      <c r="M1004" s="19" t="str">
        <f>IFERROR(IF(B1003&lt;&gt;"",L1004/(WeightToLoseGain),""),"")</f>
        <v/>
      </c>
    </row>
    <row r="1005" spans="2:13" ht="30" customHeight="1">
      <c r="B1005" s="12" t="str">
        <f t="shared" si="75"/>
        <v/>
      </c>
      <c r="C1005" s="13" t="str">
        <f t="shared" si="78"/>
        <v/>
      </c>
      <c r="D1005" s="13" t="str">
        <f t="shared" si="76"/>
        <v/>
      </c>
      <c r="E1005" s="14" t="str">
        <f t="shared" si="77"/>
        <v/>
      </c>
      <c r="F1005" s="15" t="str">
        <f>IFERROR(RunningBMR,"")</f>
        <v/>
      </c>
      <c r="G1005" s="15" t="str">
        <f>IFERROR(IF(K1004&gt;0,F1004*ActivityFactor+IF(WeightGoal="Maintain",0,IF(WeightGoal="Decrease",-500,IF(WeightGoal="Increase",500))),""),"")</f>
        <v/>
      </c>
      <c r="H1005" s="15" t="str">
        <f>IFERROR(F1005*(ActivityFactor),"")</f>
        <v/>
      </c>
      <c r="I1005" s="16" t="str">
        <f>IFERROR(IF(WeightGoal="Increase",G1005-H1005,H1005-G1005),"")</f>
        <v/>
      </c>
      <c r="J1005" s="16" t="str">
        <f t="shared" si="79"/>
        <v/>
      </c>
      <c r="K1005" s="17" t="str">
        <f>IFERROR(IF(Standard,J1005/CalsPerPound,J1005/CalsPerPound/2.2),"")</f>
        <v/>
      </c>
      <c r="L1005" s="18" t="str">
        <f>IFERROR(WeightToLoseGain-K1005,"")</f>
        <v/>
      </c>
      <c r="M1005" s="19" t="str">
        <f>IFERROR(IF(B1004&lt;&gt;"",L1005/(WeightToLoseGain),""),"")</f>
        <v/>
      </c>
    </row>
  </sheetData>
  <mergeCells count="34">
    <mergeCell ref="A4:K4"/>
    <mergeCell ref="A1:K1"/>
    <mergeCell ref="A2:K2"/>
    <mergeCell ref="A3:K3"/>
    <mergeCell ref="B6:M6"/>
    <mergeCell ref="H14:I14"/>
    <mergeCell ref="H15:I15"/>
    <mergeCell ref="L14:M14"/>
    <mergeCell ref="L15:M15"/>
    <mergeCell ref="L11:M11"/>
    <mergeCell ref="B15:D15"/>
    <mergeCell ref="E15:G15"/>
    <mergeCell ref="H9:I9"/>
    <mergeCell ref="J9:K9"/>
    <mergeCell ref="J11:K11"/>
    <mergeCell ref="B11:G11"/>
    <mergeCell ref="B12:G12"/>
    <mergeCell ref="B14:D14"/>
    <mergeCell ref="E14:G14"/>
    <mergeCell ref="J10:K10"/>
    <mergeCell ref="J12:K12"/>
    <mergeCell ref="H10:I10"/>
    <mergeCell ref="B10:C10"/>
    <mergeCell ref="D10:G10"/>
    <mergeCell ref="J14:K14"/>
    <mergeCell ref="J15:K15"/>
    <mergeCell ref="H8:M8"/>
    <mergeCell ref="H7:M7"/>
    <mergeCell ref="L12:M12"/>
    <mergeCell ref="B7:G7"/>
    <mergeCell ref="B8:G8"/>
    <mergeCell ref="B9:G9"/>
    <mergeCell ref="L9:M9"/>
    <mergeCell ref="L10:M10"/>
  </mergeCells>
  <conditionalFormatting sqref="H12:H13">
    <cfRule type="expression" dxfId="19" priority="14">
      <formula>Standard=FALSE</formula>
    </cfRule>
    <cfRule type="expression" dxfId="18" priority="15">
      <formula>Standard=TRUE</formula>
    </cfRule>
  </conditionalFormatting>
  <conditionalFormatting sqref="J12:J13 J10">
    <cfRule type="expression" dxfId="17" priority="12">
      <formula>Standard=FALSE</formula>
    </cfRule>
    <cfRule type="expression" dxfId="16" priority="13">
      <formula>Standard=TRUE</formula>
    </cfRule>
  </conditionalFormatting>
  <conditionalFormatting sqref="I12:I13">
    <cfRule type="expression" dxfId="15" priority="7">
      <formula>Standard=FALSE</formula>
    </cfRule>
    <cfRule type="expression" dxfId="14" priority="8">
      <formula>Standard=TRUE</formula>
    </cfRule>
  </conditionalFormatting>
  <conditionalFormatting sqref="B18:M1005">
    <cfRule type="expression" dxfId="13" priority="16">
      <formula>$C18&lt;&gt;""</formula>
    </cfRule>
    <cfRule type="expression" dxfId="12" priority="21">
      <formula>$C18&lt;&gt;""</formula>
    </cfRule>
    <cfRule type="expression" dxfId="11" priority="22">
      <formula>$B18&lt;&gt;""</formula>
    </cfRule>
  </conditionalFormatting>
  <conditionalFormatting sqref="C18:L1005">
    <cfRule type="expression" dxfId="10" priority="19">
      <formula>$B18=TODAY()</formula>
    </cfRule>
  </conditionalFormatting>
  <conditionalFormatting sqref="B18:B1005">
    <cfRule type="expression" dxfId="9" priority="17">
      <formula>$B18=TODAY()</formula>
    </cfRule>
  </conditionalFormatting>
  <conditionalFormatting sqref="M18:M1005">
    <cfRule type="expression" dxfId="8" priority="20" stopIfTrue="1">
      <formula>$B18=TODAY()</formula>
    </cfRule>
  </conditionalFormatting>
  <conditionalFormatting sqref="H16">
    <cfRule type="expression" dxfId="7" priority="5">
      <formula>Standard=FALSE</formula>
    </cfRule>
    <cfRule type="expression" dxfId="6" priority="6">
      <formula>Standard=TRUE</formula>
    </cfRule>
  </conditionalFormatting>
  <conditionalFormatting sqref="J16">
    <cfRule type="expression" dxfId="5" priority="3">
      <formula>Standard=FALSE</formula>
    </cfRule>
    <cfRule type="expression" dxfId="4" priority="4">
      <formula>Standard=TRUE</formula>
    </cfRule>
  </conditionalFormatting>
  <conditionalFormatting sqref="I16">
    <cfRule type="expression" dxfId="3" priority="1">
      <formula>Standard=FALSE</formula>
    </cfRule>
    <cfRule type="expression" dxfId="2" priority="2">
      <formula>Standard=TRUE</formula>
    </cfRule>
  </conditionalFormatting>
  <dataValidations count="44">
    <dataValidation type="list" errorStyle="warning" allowBlank="1" showInputMessage="1" showErrorMessage="1" error="Select Activity Level from the list. Select CANCEL, then press ALT+DOWN ARROW for options, then DOWN ARROW and ENTER to make selection" prompt="Select Activity Level in this cell. Press ALT+DOWN ARROW for options, then DOWN ARROW and ENTER to make selection" sqref="B10" xr:uid="{00000000-0002-0000-0000-000000000000}">
      <formula1>ExerciseTypesLookup</formula1>
    </dataValidation>
    <dataValidation type="list" errorStyle="warning" allowBlank="1" showInputMessage="1" showErrorMessage="1" error="Select Imperial or Metric from the list. Select CANCEL, then press ALT+DOWN ARROW for options, then DOWN ARROW and ENTER to make selection" prompt="Select Measurement System Imperial or Metric in this cell. Press ALT+DOWN ARROW for options, then DOWN ARROW and ENTER to make selection" sqref="H10:I10" xr:uid="{00000000-0002-0000-0000-000001000000}">
      <formula1>"Imperial,Metric"</formula1>
    </dataValidation>
    <dataValidation type="list" errorStyle="warning" allowBlank="1" showInputMessage="1" showErrorMessage="1" error="Select Female or Male from the list. Select CANCEL, then press ALT+DOWN ARROW for options, then DOWN ARROW and ENTER to make selection" prompt="Select Gender in this cell. Press ALT+DOWN ARROW for options, then DOWN ARROW and ENTER to make selection" sqref="L12:M12" xr:uid="{00000000-0002-0000-0000-000002000000}">
      <formula1>"Female,Male"</formula1>
    </dataValidation>
    <dataValidation allowBlank="1" showInputMessage="1" showErrorMessage="1" prompt="Create a Calorie Amortization Schedule in this worksheet. Enter details in cells B4 through L7. Overview of plan is in cells B9 through L10. Amortization starts in cell B12" sqref="A6" xr:uid="{00000000-0002-0000-0000-000003000000}"/>
    <dataValidation allowBlank="1" showInputMessage="1" showErrorMessage="1" prompt="Time to reach goal is automatically updated in this &amp; cell B3. Enter target start and end dates in cells B9 and E9. A note starts in cell H2 and is updated based on goal and gender" sqref="B7:G7" xr:uid="{00000000-0002-0000-0000-000004000000}"/>
    <dataValidation allowBlank="1" showInputMessage="1" showErrorMessage="1" prompt="Select Activity Level in cell below" sqref="B9" xr:uid="{00000000-0002-0000-0000-000005000000}"/>
    <dataValidation allowBlank="1" showInputMessage="1" showErrorMessage="1" prompt="Select what you want your weight to do: Increase, Decrease, or Maintain in cell below" sqref="B11:G11" xr:uid="{00000000-0002-0000-0000-000007000000}"/>
    <dataValidation type="list" errorStyle="warning" allowBlank="1" showInputMessage="1" showErrorMessage="1" error="Select Increase, Decrease, or Maintain from the list. Select CANCEL, then press ALT+DOWN ARROW for options, then DOWN ARROW and ENTER to make selection" prompt="Select what you want your weight to do: Increase, Decrease, or Maintain in this cell. Press ALT+DOWN ARROW for options, then DOWN ARROW and ENTER to make selection" sqref="B12:G12" xr:uid="{00000000-0002-0000-0000-000008000000}">
      <formula1>"Decrease, Increase,Maintain"</formula1>
    </dataValidation>
    <dataValidation allowBlank="1" showInputMessage="1" showErrorMessage="1" prompt="Enter Height in the metric selected above in cell below" sqref="H11:I11" xr:uid="{00000000-0002-0000-0000-000009000000}"/>
    <dataValidation allowBlank="1" showInputMessage="1" showErrorMessage="1" prompt="Enter Height in Feet or Meter in this cell. Enter inches or centimeters in cell at right" sqref="H12" xr:uid="{00000000-0002-0000-0000-00000A000000}"/>
    <dataValidation allowBlank="1" showInputMessage="1" showErrorMessage="1" prompt="Enter Height in Inches or Centimeters in this cell" sqref="I12" xr:uid="{00000000-0002-0000-0000-00000B000000}"/>
    <dataValidation allowBlank="1" showInputMessage="1" showErrorMessage="1" prompt="Select Measurement System in cell below" sqref="H9:I9" xr:uid="{00000000-0002-0000-0000-00000C000000}"/>
    <dataValidation allowBlank="1" showInputMessage="1" showErrorMessage="1" prompt="Enter Current Weight in cell below" sqref="J9:K9" xr:uid="{00000000-0002-0000-0000-00000D000000}"/>
    <dataValidation allowBlank="1" showInputMessage="1" showErrorMessage="1" prompt="Enter Current Weight in this cell" sqref="J10:K10" xr:uid="{00000000-0002-0000-0000-00000E000000}"/>
    <dataValidation allowBlank="1" showInputMessage="1" showErrorMessage="1" prompt="Enter Goal Weight in cell below" sqref="J11:K11" xr:uid="{00000000-0002-0000-0000-00000F000000}"/>
    <dataValidation allowBlank="1" showInputMessage="1" showErrorMessage="1" prompt="Enter Goal Weight in this cell" sqref="J12:K12" xr:uid="{00000000-0002-0000-0000-000010000000}"/>
    <dataValidation allowBlank="1" showInputMessage="1" showErrorMessage="1" prompt="Enter Age in cell below" sqref="L9:M9" xr:uid="{00000000-0002-0000-0000-000011000000}"/>
    <dataValidation allowBlank="1" showInputMessage="1" showErrorMessage="1" prompt="Enter Age in this cell" sqref="L10:M10" xr:uid="{00000000-0002-0000-0000-000012000000}"/>
    <dataValidation allowBlank="1" showInputMessage="1" showErrorMessage="1" prompt="Select Gender in cell below" sqref="L11:M11" xr:uid="{00000000-0002-0000-0000-000013000000}"/>
    <dataValidation allowBlank="1" showInputMessage="1" showErrorMessage="1" prompt="Calories to Burn is automatically updated in cell below" sqref="L14:M14" xr:uid="{00000000-0002-0000-0000-000014000000}"/>
    <dataValidation allowBlank="1" showInputMessage="1" showErrorMessage="1" prompt="Calories to Burn is automatically updated in this cell" sqref="L15:M16" xr:uid="{00000000-0002-0000-0000-000015000000}"/>
    <dataValidation allowBlank="1" showInputMessage="1" showErrorMessage="1" prompt="Enter Goal Start Date in cell below" sqref="B14:D14" xr:uid="{00000000-0002-0000-0000-000016000000}"/>
    <dataValidation allowBlank="1" showInputMessage="1" showErrorMessage="1" prompt="Enter Goal Start Date in this cell" sqref="B15:D16" xr:uid="{00000000-0002-0000-0000-000017000000}"/>
    <dataValidation allowBlank="1" showInputMessage="1" showErrorMessage="1" prompt="Goal Target Date is automatically updated in cell below" sqref="E14:G14" xr:uid="{00000000-0002-0000-0000-000018000000}"/>
    <dataValidation allowBlank="1" showInputMessage="1" showErrorMessage="1" prompt="Goal Target Date is automatically updated in this cell" sqref="E15:G16" xr:uid="{00000000-0002-0000-0000-000019000000}"/>
    <dataValidation allowBlank="1" showInputMessage="1" showErrorMessage="1" prompt="Week is automatically updated in this column under this heading" sqref="C17" xr:uid="{00000000-0002-0000-0000-00001A000000}"/>
    <dataValidation allowBlank="1" showInputMessage="1" showErrorMessage="1" prompt="Day is automatically updated in this column under this heading" sqref="D17" xr:uid="{00000000-0002-0000-0000-00001B000000}"/>
    <dataValidation allowBlank="1" showInputMessage="1" showErrorMessage="1" prompt="Weight is automatically calculated in this column under this heading" sqref="E17" xr:uid="{00000000-0002-0000-0000-00001C000000}"/>
    <dataValidation allowBlank="1" showInputMessage="1" showErrorMessage="1" prompt="Basal Metabolic Rate is automatically calculated in this column under this heading" sqref="F17" xr:uid="{00000000-0002-0000-0000-00001D000000}"/>
    <dataValidation allowBlank="1" showInputMessage="1" showErrorMessage="1" prompt="Calorie Consumed is automatically calculated in this column under this heading" sqref="G17" xr:uid="{00000000-0002-0000-0000-00001E000000}"/>
    <dataValidation allowBlank="1" showInputMessage="1" showErrorMessage="1" prompt="Calorie Burned is automatically calculated in this column under this heading" sqref="H17" xr:uid="{00000000-0002-0000-0000-00001F000000}"/>
    <dataValidation allowBlank="1" showInputMessage="1" showErrorMessage="1" prompt="Weight Gain or Loss is automatically calculated in this column under this heading" sqref="L17" xr:uid="{00000000-0002-0000-0000-000020000000}"/>
    <dataValidation allowBlank="1" showInputMessage="1" showErrorMessage="1" prompt="Extra Calorie or Calorie Deficit is automatically calculated in this column under this heading" sqref="I17" xr:uid="{00000000-0002-0000-0000-000021000000}"/>
    <dataValidation allowBlank="1" showInputMessage="1" showErrorMessage="1" prompt="Calorie Remaining is automatically calculated in this column under this heading" sqref="J17" xr:uid="{00000000-0002-0000-0000-000022000000}"/>
    <dataValidation allowBlank="1" showInputMessage="1" showErrorMessage="1" prompt="Remaining weight to gain or lose is automatically calculated in this column under this heading" sqref="K17" xr:uid="{00000000-0002-0000-0000-000023000000}"/>
    <dataValidation allowBlank="1" showInputMessage="1" showErrorMessage="1" prompt="Percent of Goal is automatically calculated in this column under this heading" sqref="M17" xr:uid="{00000000-0002-0000-0000-000024000000}"/>
    <dataValidation allowBlank="1" showInputMessage="1" showErrorMessage="1" prompt="Instruction is automatically updated in this cell" sqref="B8:G8" xr:uid="{00000000-0002-0000-0000-000025000000}"/>
    <dataValidation allowBlank="1" showInputMessage="1" showErrorMessage="1" prompt="Title of this worksheet is in this cell" sqref="B6:M6" xr:uid="{00000000-0002-0000-0000-000026000000}"/>
    <dataValidation allowBlank="1" showInputMessage="1" showErrorMessage="1" prompt="Initial Daily Calorie Intake are automatically updated in cell below" sqref="J14:K16" xr:uid="{00000000-0002-0000-0000-000027000000}"/>
    <dataValidation allowBlank="1" showInputMessage="1" showErrorMessage="1" prompt="Initial Daily Calorie Needs are automatically updated in cell below" sqref="H14:I14" xr:uid="{00000000-0002-0000-0000-000028000000}"/>
    <dataValidation allowBlank="1" showInputMessage="1" showErrorMessage="1" prompt="Initial Daily Calorie Needs are automatically updated in this cell" sqref="H15:I16" xr:uid="{00000000-0002-0000-0000-000029000000}"/>
    <dataValidation allowBlank="1" showInputMessage="1" showErrorMessage="1" prompt="Date is automatically updated in this column under this heading. Current day row &amp; the first day each week row are highlighted with light gray &amp; borders respectively" sqref="B17" xr:uid="{00000000-0002-0000-0000-00002A000000}"/>
    <dataValidation allowBlank="1" showInputMessage="1" showErrorMessage="1" prompt="Exercise schedule is automatically updated in this cell based on Activity Level selected at left" sqref="D10" xr:uid="{00000000-0002-0000-0000-000006000000}"/>
    <dataValidation allowBlank="1" showErrorMessage="1" sqref="B13:M13" xr:uid="{1DDD68D5-751F-4C1D-961A-131F30F31CA3}"/>
  </dataValidations>
  <hyperlinks>
    <hyperlink ref="A2:K2" r:id="rId1" display="Webinars: Formulas, Pivot Tables and Macros &amp; VBA " xr:uid="{62DB7209-B03A-41D0-96FF-04710BB4DF04}"/>
    <hyperlink ref="A3:K3" r:id="rId2" display="Blog Tutorials: Formulas, Pivot Tables, Charts, Macros, VBA, Power Query, Power Pivot, Analysis " xr:uid="{62F7CABC-B4C9-423B-9DD4-60E1D7897811}"/>
    <hyperlink ref="A4:K4" r:id="rId3" display="Excel Podcast Interviewing the Excel Experts " xr:uid="{61ADC3BE-9D8B-45EB-A7D5-348FF62DEB3C}"/>
  </hyperlinks>
  <printOptions horizontalCentered="1"/>
  <pageMargins left="0.25" right="0.25" top="0.75" bottom="0.75" header="0.3" footer="0.3"/>
  <pageSetup scale="68" fitToHeight="0" orientation="landscape" r:id="rId4"/>
  <headerFooter differentFirst="1">
    <oddFooter>Page &amp;P of &amp;N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8"/>
  <sheetViews>
    <sheetView showGridLines="0" workbookViewId="0"/>
  </sheetViews>
  <sheetFormatPr defaultRowHeight="19.5" customHeight="1"/>
  <cols>
    <col min="1" max="1" width="1.2109375" customWidth="1"/>
    <col min="2" max="2" width="25.5703125" customWidth="1"/>
    <col min="3" max="3" width="61" customWidth="1"/>
    <col min="4" max="4" width="13.5703125" customWidth="1"/>
  </cols>
  <sheetData>
    <row r="1" spans="2:4" s="1" customFormat="1" ht="44.25" customHeight="1">
      <c r="B1" s="5" t="s">
        <v>1</v>
      </c>
      <c r="C1" s="2"/>
      <c r="D1" s="2"/>
    </row>
    <row r="2" spans="2:4" ht="17.25" customHeight="1">
      <c r="B2" s="3" t="s">
        <v>4</v>
      </c>
      <c r="C2" s="4"/>
      <c r="D2" s="4"/>
    </row>
    <row r="3" spans="2:4" ht="19.5" customHeight="1">
      <c r="B3" s="6" t="s">
        <v>2</v>
      </c>
      <c r="C3" s="6" t="s">
        <v>3</v>
      </c>
      <c r="D3" s="7" t="s">
        <v>5</v>
      </c>
    </row>
    <row r="4" spans="2:4" ht="19.5" customHeight="1">
      <c r="B4" s="8" t="s">
        <v>8</v>
      </c>
      <c r="C4" s="8" t="s">
        <v>13</v>
      </c>
      <c r="D4" s="7">
        <v>1.2</v>
      </c>
    </row>
    <row r="5" spans="2:4" ht="19.5" customHeight="1">
      <c r="B5" s="8" t="s">
        <v>9</v>
      </c>
      <c r="C5" s="8" t="s">
        <v>14</v>
      </c>
      <c r="D5" s="7">
        <v>1.375</v>
      </c>
    </row>
    <row r="6" spans="2:4" ht="19.5" customHeight="1">
      <c r="B6" s="8" t="s">
        <v>10</v>
      </c>
      <c r="C6" s="8" t="s">
        <v>15</v>
      </c>
      <c r="D6" s="7">
        <v>1.55</v>
      </c>
    </row>
    <row r="7" spans="2:4" ht="19.5" customHeight="1">
      <c r="B7" s="8" t="s">
        <v>11</v>
      </c>
      <c r="C7" s="8" t="s">
        <v>16</v>
      </c>
      <c r="D7" s="7">
        <v>1.7250000000000001</v>
      </c>
    </row>
    <row r="8" spans="2:4" ht="19.5" customHeight="1">
      <c r="B8" s="8" t="s">
        <v>12</v>
      </c>
      <c r="C8" s="8" t="s">
        <v>17</v>
      </c>
      <c r="D8" s="7">
        <v>1.9</v>
      </c>
    </row>
  </sheetData>
  <pageMargins left="0.7" right="0.7" top="0.75" bottom="0.75" header="0.3" footer="0.3"/>
  <pageSetup orientation="portrait" r:id="rId1"/>
  <picture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47619E-524D-422D-A80C-DC9EC4A17C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31C91E-54CC-4875-9B09-4FE949393B6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fb0879af-3eba-417a-a55a-ffe6dcd6ca77"/>
    <ds:schemaRef ds:uri="http://purl.org/dc/terms/"/>
    <ds:schemaRef ds:uri="http://purl.org/dc/dcmitype/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6dc4bcd6-49db-4c07-9060-8acfc67cef9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3B65E2F-CA62-4FA8-B686-3D6E72F67F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Calorie Amoritization</vt:lpstr>
      <vt:lpstr>Exercise Type Lookup</vt:lpstr>
      <vt:lpstr>Age</vt:lpstr>
      <vt:lpstr>CalsRemain</vt:lpstr>
      <vt:lpstr>ColumnTitleRegion1..B5.1</vt:lpstr>
      <vt:lpstr>ColumnTitleRegion2..L5.1</vt:lpstr>
      <vt:lpstr>ColumnTitleRegion3..L7.1</vt:lpstr>
      <vt:lpstr>ColumnTitleRegion4..L9.1</vt:lpstr>
      <vt:lpstr>ColumnTitleRegion5..M998.1</vt:lpstr>
      <vt:lpstr>ExerciseTypesLookup</vt:lpstr>
      <vt:lpstr>Gender</vt:lpstr>
      <vt:lpstr>InitCal</vt:lpstr>
      <vt:lpstr>InitCalIntake</vt:lpstr>
      <vt:lpstr>Level</vt:lpstr>
      <vt:lpstr>'Calorie Amoritization'!Print_Titles</vt:lpstr>
      <vt:lpstr>StartDate</vt:lpstr>
      <vt:lpstr>TargetDate</vt:lpstr>
      <vt:lpstr>TargetWeight</vt:lpstr>
      <vt:lpstr>UnitOfMeasure</vt:lpstr>
      <vt:lpstr>Weight</vt:lpstr>
      <vt:lpstr>WeightGoal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2018-08-02T00:06:38Z</dcterms:created>
  <dcterms:modified xsi:type="dcterms:W3CDTF">2019-02-06T07:20:20Z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