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t\Downloads\"/>
    </mc:Choice>
  </mc:AlternateContent>
  <xr:revisionPtr revIDLastSave="0" documentId="13_ncr:1_{1BF10BE6-E546-4F1F-9220-9D6E1ACDBEE9}" xr6:coauthVersionLast="47" xr6:coauthVersionMax="47" xr10:uidLastSave="{00000000-0000-0000-0000-000000000000}"/>
  <bookViews>
    <workbookView xWindow="-108" yWindow="-108" windowWidth="23256" windowHeight="12456" xr2:uid="{0F309BD0-D95E-4D3F-9E18-6D902BBA79A4}"/>
  </bookViews>
  <sheets>
    <sheet name="P&amp;L" sheetId="1" r:id="rId1"/>
    <sheet name="Revenue Graph" sheetId="3" r:id="rId2"/>
    <sheet name="B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95" i="1" l="1"/>
  <c r="AL52" i="1"/>
  <c r="AM52" i="1"/>
  <c r="AN52" i="1"/>
  <c r="AK52" i="1"/>
  <c r="AK36" i="1"/>
  <c r="AK50" i="1" s="1"/>
  <c r="AL40" i="1"/>
  <c r="AM40" i="1"/>
  <c r="AK40" i="1"/>
  <c r="AL39" i="1"/>
  <c r="AM39" i="1"/>
  <c r="AL41" i="1"/>
  <c r="AL42" i="1"/>
  <c r="AM42" i="1"/>
  <c r="AL43" i="1"/>
  <c r="AM43" i="1"/>
  <c r="AL44" i="1"/>
  <c r="AM44" i="1"/>
  <c r="AL45" i="1"/>
  <c r="AM45" i="1"/>
  <c r="AL46" i="1"/>
  <c r="AM46" i="1"/>
  <c r="AL48" i="1"/>
  <c r="AM48" i="1"/>
  <c r="AL49" i="1"/>
  <c r="AM49" i="1"/>
  <c r="AL50" i="1"/>
  <c r="AM50" i="1"/>
  <c r="AL51" i="1"/>
  <c r="AM51" i="1"/>
  <c r="AN51" i="1"/>
  <c r="AL53" i="1"/>
  <c r="AM53" i="1"/>
  <c r="AN53" i="1"/>
  <c r="AL54" i="1"/>
  <c r="AM54" i="1"/>
  <c r="AN54" i="1"/>
  <c r="AL55" i="1"/>
  <c r="AM55" i="1"/>
  <c r="AN55" i="1"/>
  <c r="AL56" i="1"/>
  <c r="AM56" i="1"/>
  <c r="AN56" i="1"/>
  <c r="AL57" i="1"/>
  <c r="AM57" i="1"/>
  <c r="AN57" i="1"/>
  <c r="AL58" i="1"/>
  <c r="AM58" i="1"/>
  <c r="AN58" i="1"/>
  <c r="AL59" i="1"/>
  <c r="AM59" i="1"/>
  <c r="AN59" i="1"/>
  <c r="AL60" i="1"/>
  <c r="AM60" i="1"/>
  <c r="AN60" i="1"/>
  <c r="AL61" i="1"/>
  <c r="AM61" i="1"/>
  <c r="AN61" i="1"/>
  <c r="AL62" i="1"/>
  <c r="AM62" i="1"/>
  <c r="AN62" i="1"/>
  <c r="AL63" i="1"/>
  <c r="AM63" i="1"/>
  <c r="AN63" i="1"/>
  <c r="AL64" i="1"/>
  <c r="AM64" i="1"/>
  <c r="AN64" i="1"/>
  <c r="AL65" i="1"/>
  <c r="AM65" i="1"/>
  <c r="AN65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1" i="1"/>
  <c r="AK49" i="1"/>
  <c r="AK48" i="1"/>
  <c r="AK46" i="1"/>
  <c r="AK45" i="1"/>
  <c r="AK44" i="1"/>
  <c r="AK43" i="1"/>
  <c r="AK42" i="1"/>
  <c r="AK41" i="1"/>
  <c r="AK39" i="1"/>
  <c r="AN141" i="1"/>
  <c r="AL141" i="1"/>
  <c r="AM141" i="1"/>
  <c r="AN8" i="1"/>
  <c r="AN11" i="1" s="1"/>
  <c r="AM8" i="1"/>
  <c r="AM11" i="1" s="1"/>
  <c r="AK141" i="1"/>
  <c r="AK28" i="1"/>
  <c r="AL34" i="1"/>
  <c r="AM34" i="1"/>
  <c r="AN34" i="1"/>
  <c r="AK34" i="1"/>
  <c r="AK22" i="1"/>
  <c r="AL22" i="1"/>
  <c r="AM22" i="1"/>
  <c r="AN22" i="1"/>
  <c r="AL8" i="1"/>
  <c r="AL11" i="1" s="1"/>
  <c r="AK8" i="1"/>
  <c r="AK11" i="1" s="1"/>
  <c r="L40" i="1"/>
  <c r="AQ58" i="1"/>
  <c r="AR58" i="1"/>
  <c r="AS58" i="1"/>
  <c r="AP58" i="1"/>
  <c r="AQ56" i="1"/>
  <c r="AR56" i="1"/>
  <c r="AS56" i="1"/>
  <c r="AP56" i="1"/>
  <c r="F40" i="1"/>
  <c r="G40" i="1"/>
  <c r="H40" i="1"/>
  <c r="I40" i="1"/>
  <c r="M40" i="1"/>
  <c r="N40" i="1"/>
  <c r="O40" i="1"/>
  <c r="P40" i="1"/>
  <c r="S40" i="1"/>
  <c r="T40" i="1"/>
  <c r="U40" i="1"/>
  <c r="Y40" i="1"/>
  <c r="Z40" i="1"/>
  <c r="AA40" i="1"/>
  <c r="AB40" i="1"/>
  <c r="AF40" i="1"/>
  <c r="AG40" i="1"/>
  <c r="AP40" i="1"/>
  <c r="AQ40" i="1"/>
  <c r="AR40" i="1"/>
  <c r="E42" i="1"/>
  <c r="E43" i="1"/>
  <c r="E46" i="1"/>
  <c r="E47" i="1"/>
  <c r="E40" i="1"/>
  <c r="F43" i="1"/>
  <c r="G43" i="1"/>
  <c r="H43" i="1"/>
  <c r="I43" i="1"/>
  <c r="M43" i="1"/>
  <c r="N43" i="1"/>
  <c r="O43" i="1"/>
  <c r="P43" i="1"/>
  <c r="S43" i="1"/>
  <c r="T43" i="1"/>
  <c r="U43" i="1"/>
  <c r="V43" i="1"/>
  <c r="Y43" i="1"/>
  <c r="Z43" i="1"/>
  <c r="AA43" i="1"/>
  <c r="AB43" i="1"/>
  <c r="AE43" i="1"/>
  <c r="AF43" i="1"/>
  <c r="AG43" i="1"/>
  <c r="AH43" i="1"/>
  <c r="AP43" i="1"/>
  <c r="AQ43" i="1"/>
  <c r="AR43" i="1"/>
  <c r="AP44" i="1"/>
  <c r="AQ44" i="1"/>
  <c r="AR44" i="1"/>
  <c r="AP45" i="1"/>
  <c r="AQ45" i="1"/>
  <c r="AR45" i="1"/>
  <c r="F46" i="1"/>
  <c r="G46" i="1"/>
  <c r="H46" i="1"/>
  <c r="I46" i="1"/>
  <c r="M46" i="1"/>
  <c r="N46" i="1"/>
  <c r="O46" i="1"/>
  <c r="P46" i="1"/>
  <c r="S46" i="1"/>
  <c r="T46" i="1"/>
  <c r="U46" i="1"/>
  <c r="V46" i="1"/>
  <c r="Y46" i="1"/>
  <c r="Z46" i="1"/>
  <c r="AA46" i="1"/>
  <c r="AB46" i="1"/>
  <c r="AE46" i="1"/>
  <c r="AF46" i="1"/>
  <c r="AG46" i="1"/>
  <c r="AH46" i="1"/>
  <c r="AP46" i="1"/>
  <c r="AQ46" i="1"/>
  <c r="AR46" i="1"/>
  <c r="F47" i="1"/>
  <c r="G47" i="1"/>
  <c r="H47" i="1"/>
  <c r="I47" i="1"/>
  <c r="M47" i="1"/>
  <c r="S47" i="1"/>
  <c r="T47" i="1"/>
  <c r="U47" i="1"/>
  <c r="V47" i="1"/>
  <c r="Y47" i="1"/>
  <c r="Z47" i="1"/>
  <c r="AA47" i="1"/>
  <c r="AB47" i="1"/>
  <c r="AE47" i="1"/>
  <c r="AF47" i="1"/>
  <c r="AP49" i="1"/>
  <c r="AQ49" i="1"/>
  <c r="AR49" i="1"/>
  <c r="AP50" i="1"/>
  <c r="AQ50" i="1"/>
  <c r="AR50" i="1"/>
  <c r="AP51" i="1"/>
  <c r="AQ51" i="1"/>
  <c r="AR51" i="1"/>
  <c r="AQ42" i="1"/>
  <c r="AR42" i="1"/>
  <c r="AP42" i="1"/>
  <c r="AF42" i="1"/>
  <c r="AG42" i="1"/>
  <c r="AH42" i="1"/>
  <c r="AE42" i="1"/>
  <c r="Z42" i="1"/>
  <c r="AA42" i="1"/>
  <c r="AB42" i="1"/>
  <c r="Y42" i="1"/>
  <c r="T42" i="1"/>
  <c r="U42" i="1"/>
  <c r="V42" i="1"/>
  <c r="S42" i="1"/>
  <c r="P42" i="1"/>
  <c r="O42" i="1"/>
  <c r="F42" i="1"/>
  <c r="G42" i="1"/>
  <c r="H42" i="1"/>
  <c r="I42" i="1"/>
  <c r="AQ39" i="1"/>
  <c r="AR39" i="1"/>
  <c r="AP39" i="1"/>
  <c r="AF39" i="1"/>
  <c r="AG39" i="1"/>
  <c r="AH39" i="1"/>
  <c r="AE39" i="1"/>
  <c r="Z39" i="1"/>
  <c r="AA39" i="1"/>
  <c r="AB39" i="1"/>
  <c r="Y39" i="1"/>
  <c r="T39" i="1"/>
  <c r="U39" i="1"/>
  <c r="V39" i="1"/>
  <c r="S39" i="1"/>
  <c r="P39" i="1"/>
  <c r="O39" i="1"/>
  <c r="F39" i="1"/>
  <c r="G39" i="1"/>
  <c r="H39" i="1"/>
  <c r="I39" i="1"/>
  <c r="E39" i="1"/>
  <c r="O8" i="1"/>
  <c r="O57" i="1" s="1"/>
  <c r="AI65" i="2"/>
  <c r="AI64" i="2"/>
  <c r="AI60" i="2"/>
  <c r="AH60" i="2"/>
  <c r="AG60" i="2"/>
  <c r="AF60" i="2"/>
  <c r="AE60" i="2"/>
  <c r="AD60" i="2"/>
  <c r="AB60" i="2"/>
  <c r="AA60" i="2"/>
  <c r="Z60" i="2"/>
  <c r="Y60" i="2"/>
  <c r="X60" i="2"/>
  <c r="V60" i="2"/>
  <c r="U60" i="2"/>
  <c r="T60" i="2"/>
  <c r="S60" i="2"/>
  <c r="R60" i="2"/>
  <c r="P60" i="2"/>
  <c r="O60" i="2"/>
  <c r="N60" i="2"/>
  <c r="M60" i="2"/>
  <c r="L60" i="2"/>
  <c r="K60" i="2"/>
  <c r="I60" i="2"/>
  <c r="H60" i="2"/>
  <c r="G60" i="2"/>
  <c r="F60" i="2"/>
  <c r="E60" i="2"/>
  <c r="D60" i="2"/>
  <c r="AI58" i="2"/>
  <c r="AH58" i="2"/>
  <c r="AG58" i="2"/>
  <c r="AF58" i="2"/>
  <c r="AE58" i="2"/>
  <c r="AD58" i="2"/>
  <c r="AB58" i="2"/>
  <c r="AA58" i="2"/>
  <c r="Z58" i="2"/>
  <c r="Y58" i="2"/>
  <c r="X58" i="2"/>
  <c r="V58" i="2"/>
  <c r="U58" i="2"/>
  <c r="T58" i="2"/>
  <c r="S58" i="2"/>
  <c r="R58" i="2"/>
  <c r="P58" i="2"/>
  <c r="O58" i="2"/>
  <c r="N58" i="2"/>
  <c r="M58" i="2"/>
  <c r="L58" i="2"/>
  <c r="K58" i="2"/>
  <c r="I58" i="2"/>
  <c r="H58" i="2"/>
  <c r="G58" i="2"/>
  <c r="F58" i="2"/>
  <c r="E58" i="2"/>
  <c r="D58" i="2"/>
  <c r="AI47" i="2"/>
  <c r="AH47" i="2"/>
  <c r="AG47" i="2"/>
  <c r="AF47" i="2"/>
  <c r="AE47" i="2"/>
  <c r="AD47" i="2"/>
  <c r="AB47" i="2"/>
  <c r="AA47" i="2"/>
  <c r="Z47" i="2"/>
  <c r="Y47" i="2"/>
  <c r="X47" i="2"/>
  <c r="V47" i="2"/>
  <c r="U47" i="2"/>
  <c r="T47" i="2"/>
  <c r="S47" i="2"/>
  <c r="R47" i="2"/>
  <c r="P47" i="2"/>
  <c r="O47" i="2"/>
  <c r="N47" i="2"/>
  <c r="M47" i="2"/>
  <c r="L47" i="2"/>
  <c r="K47" i="2"/>
  <c r="I47" i="2"/>
  <c r="H47" i="2"/>
  <c r="G47" i="2"/>
  <c r="F47" i="2"/>
  <c r="E47" i="2"/>
  <c r="D47" i="2"/>
  <c r="AI30" i="2"/>
  <c r="AH30" i="2"/>
  <c r="AG30" i="2"/>
  <c r="AF30" i="2"/>
  <c r="AE30" i="2"/>
  <c r="AD30" i="2"/>
  <c r="AB30" i="2"/>
  <c r="AA30" i="2"/>
  <c r="Z30" i="2"/>
  <c r="Y30" i="2"/>
  <c r="X30" i="2"/>
  <c r="V30" i="2"/>
  <c r="U30" i="2"/>
  <c r="T30" i="2"/>
  <c r="S30" i="2"/>
  <c r="R30" i="2"/>
  <c r="P30" i="2"/>
  <c r="O30" i="2"/>
  <c r="N30" i="2"/>
  <c r="M30" i="2"/>
  <c r="L30" i="2"/>
  <c r="K30" i="2"/>
  <c r="I30" i="2"/>
  <c r="H30" i="2"/>
  <c r="G30" i="2"/>
  <c r="F30" i="2"/>
  <c r="E30" i="2"/>
  <c r="D30" i="2"/>
  <c r="AI28" i="2"/>
  <c r="AH28" i="2"/>
  <c r="AG28" i="2"/>
  <c r="AF28" i="2"/>
  <c r="AE28" i="2"/>
  <c r="AD28" i="2"/>
  <c r="AB28" i="2"/>
  <c r="AA28" i="2"/>
  <c r="Z28" i="2"/>
  <c r="Y28" i="2"/>
  <c r="X28" i="2"/>
  <c r="V28" i="2"/>
  <c r="U28" i="2"/>
  <c r="T28" i="2"/>
  <c r="S28" i="2"/>
  <c r="R28" i="2"/>
  <c r="P28" i="2"/>
  <c r="O28" i="2"/>
  <c r="N28" i="2"/>
  <c r="M28" i="2"/>
  <c r="L28" i="2"/>
  <c r="K28" i="2"/>
  <c r="I28" i="2"/>
  <c r="H28" i="2"/>
  <c r="G28" i="2"/>
  <c r="F28" i="2"/>
  <c r="E28" i="2"/>
  <c r="D28" i="2"/>
  <c r="AI18" i="2"/>
  <c r="AH18" i="2"/>
  <c r="AG18" i="2"/>
  <c r="AF18" i="2"/>
  <c r="AE18" i="2"/>
  <c r="AD18" i="2"/>
  <c r="AB18" i="2"/>
  <c r="AA18" i="2"/>
  <c r="Z18" i="2"/>
  <c r="Y18" i="2"/>
  <c r="X18" i="2"/>
  <c r="V18" i="2"/>
  <c r="U18" i="2"/>
  <c r="T18" i="2"/>
  <c r="S18" i="2"/>
  <c r="R18" i="2"/>
  <c r="P18" i="2"/>
  <c r="O18" i="2"/>
  <c r="N18" i="2"/>
  <c r="M18" i="2"/>
  <c r="L18" i="2"/>
  <c r="K18" i="2"/>
  <c r="I18" i="2"/>
  <c r="H18" i="2"/>
  <c r="G18" i="2"/>
  <c r="F18" i="2"/>
  <c r="E18" i="2"/>
  <c r="D18" i="2"/>
  <c r="AI9" i="2"/>
  <c r="AH9" i="2"/>
  <c r="AG9" i="2"/>
  <c r="AF9" i="2"/>
  <c r="AE9" i="2"/>
  <c r="AD9" i="2"/>
  <c r="AB9" i="2"/>
  <c r="AA9" i="2"/>
  <c r="Z9" i="2"/>
  <c r="Y9" i="2"/>
  <c r="X9" i="2"/>
  <c r="V9" i="2"/>
  <c r="U9" i="2"/>
  <c r="T9" i="2"/>
  <c r="S9" i="2"/>
  <c r="R9" i="2"/>
  <c r="P9" i="2"/>
  <c r="O9" i="2"/>
  <c r="N9" i="2"/>
  <c r="M9" i="2"/>
  <c r="L9" i="2"/>
  <c r="K9" i="2"/>
  <c r="I9" i="2"/>
  <c r="H9" i="2"/>
  <c r="G9" i="2"/>
  <c r="F9" i="2"/>
  <c r="E9" i="2"/>
  <c r="D9" i="2"/>
  <c r="F4" i="3"/>
  <c r="AS141" i="1"/>
  <c r="AR141" i="1"/>
  <c r="AQ141" i="1"/>
  <c r="AP141" i="1"/>
  <c r="AI141" i="1"/>
  <c r="AH141" i="1"/>
  <c r="AG141" i="1"/>
  <c r="AF141" i="1"/>
  <c r="AE141" i="1"/>
  <c r="AC141" i="1"/>
  <c r="AB141" i="1"/>
  <c r="AA141" i="1"/>
  <c r="Z141" i="1"/>
  <c r="Y141" i="1"/>
  <c r="W141" i="1"/>
  <c r="V141" i="1"/>
  <c r="U141" i="1"/>
  <c r="T141" i="1"/>
  <c r="S141" i="1"/>
  <c r="Q141" i="1"/>
  <c r="P141" i="1"/>
  <c r="O141" i="1"/>
  <c r="N141" i="1"/>
  <c r="M141" i="1"/>
  <c r="L141" i="1"/>
  <c r="J141" i="1"/>
  <c r="I141" i="1"/>
  <c r="H141" i="1"/>
  <c r="G141" i="1"/>
  <c r="F141" i="1"/>
  <c r="AS65" i="1"/>
  <c r="AR65" i="1"/>
  <c r="AQ65" i="1"/>
  <c r="AP65" i="1"/>
  <c r="AS64" i="1"/>
  <c r="AR64" i="1"/>
  <c r="AQ64" i="1"/>
  <c r="AP64" i="1"/>
  <c r="A64" i="1"/>
  <c r="AS62" i="1"/>
  <c r="AR62" i="1"/>
  <c r="AQ62" i="1"/>
  <c r="AP62" i="1"/>
  <c r="AS61" i="1"/>
  <c r="AR61" i="1"/>
  <c r="AQ61" i="1"/>
  <c r="AP61" i="1"/>
  <c r="A61" i="1"/>
  <c r="AS60" i="1"/>
  <c r="AR60" i="1"/>
  <c r="AQ60" i="1"/>
  <c r="AP60" i="1"/>
  <c r="AS59" i="1"/>
  <c r="AR59" i="1"/>
  <c r="AQ59" i="1"/>
  <c r="AP59" i="1"/>
  <c r="AS55" i="1"/>
  <c r="AR55" i="1"/>
  <c r="AQ55" i="1"/>
  <c r="AP55" i="1"/>
  <c r="AS54" i="1"/>
  <c r="AR54" i="1"/>
  <c r="AQ54" i="1"/>
  <c r="AP54" i="1"/>
  <c r="AS53" i="1"/>
  <c r="AR53" i="1"/>
  <c r="AQ53" i="1"/>
  <c r="AP53" i="1"/>
  <c r="AS52" i="1"/>
  <c r="AR52" i="1"/>
  <c r="AQ52" i="1"/>
  <c r="AP52" i="1"/>
  <c r="AS51" i="1"/>
  <c r="AI34" i="1"/>
  <c r="AH34" i="1"/>
  <c r="AG34" i="1"/>
  <c r="AF34" i="1"/>
  <c r="AE34" i="1"/>
  <c r="AC34" i="1"/>
  <c r="AB34" i="1"/>
  <c r="AA34" i="1"/>
  <c r="Z34" i="1"/>
  <c r="Y34" i="1"/>
  <c r="W34" i="1"/>
  <c r="V34" i="1"/>
  <c r="U34" i="1"/>
  <c r="T34" i="1"/>
  <c r="S34" i="1"/>
  <c r="Q34" i="1"/>
  <c r="P34" i="1"/>
  <c r="O34" i="1"/>
  <c r="N34" i="1"/>
  <c r="M34" i="1"/>
  <c r="L34" i="1"/>
  <c r="J34" i="1"/>
  <c r="I34" i="1"/>
  <c r="H34" i="1"/>
  <c r="G34" i="1"/>
  <c r="F34" i="1"/>
  <c r="E34" i="1"/>
  <c r="AS28" i="1"/>
  <c r="AS63" i="1" s="1"/>
  <c r="AR28" i="1"/>
  <c r="AR63" i="1" s="1"/>
  <c r="AQ28" i="1"/>
  <c r="AQ63" i="1" s="1"/>
  <c r="AP28" i="1"/>
  <c r="AP63" i="1" s="1"/>
  <c r="AI22" i="1"/>
  <c r="AH64" i="2" s="1"/>
  <c r="AH22" i="1"/>
  <c r="AG64" i="2" s="1"/>
  <c r="AG22" i="1"/>
  <c r="AF22" i="1"/>
  <c r="AE22" i="1"/>
  <c r="AC22" i="1"/>
  <c r="AB22" i="1"/>
  <c r="AA22" i="1"/>
  <c r="Z64" i="2" s="1"/>
  <c r="Z22" i="1"/>
  <c r="Y64" i="2" s="1"/>
  <c r="Y22" i="1"/>
  <c r="X64" i="2" s="1"/>
  <c r="W22" i="1"/>
  <c r="V64" i="2" s="1"/>
  <c r="V22" i="1"/>
  <c r="U22" i="1"/>
  <c r="T64" i="2" s="1"/>
  <c r="T22" i="1"/>
  <c r="S64" i="2" s="1"/>
  <c r="S22" i="1"/>
  <c r="Q22" i="1"/>
  <c r="P22" i="1"/>
  <c r="O22" i="1"/>
  <c r="N22" i="1"/>
  <c r="M64" i="2" s="1"/>
  <c r="M22" i="1"/>
  <c r="L64" i="2" s="1"/>
  <c r="L22" i="1"/>
  <c r="K64" i="2" s="1"/>
  <c r="J22" i="1"/>
  <c r="I64" i="2" s="1"/>
  <c r="I22" i="1"/>
  <c r="H64" i="2" s="1"/>
  <c r="H22" i="1"/>
  <c r="G22" i="1"/>
  <c r="F64" i="2" s="1"/>
  <c r="F22" i="1"/>
  <c r="E64" i="2" s="1"/>
  <c r="E22" i="1"/>
  <c r="D64" i="2" s="1"/>
  <c r="AS14" i="1"/>
  <c r="AR14" i="1"/>
  <c r="AQ14" i="1"/>
  <c r="AP14" i="1"/>
  <c r="AI14" i="1"/>
  <c r="AH14" i="1"/>
  <c r="AG14" i="1"/>
  <c r="AF14" i="1"/>
  <c r="AE14" i="1"/>
  <c r="AC14" i="1"/>
  <c r="AB14" i="1"/>
  <c r="AA14" i="1"/>
  <c r="Z14" i="1"/>
  <c r="Y14" i="1"/>
  <c r="W14" i="1"/>
  <c r="V14" i="1"/>
  <c r="U14" i="1"/>
  <c r="T14" i="1"/>
  <c r="S14" i="1"/>
  <c r="Q14" i="1"/>
  <c r="P14" i="1"/>
  <c r="O14" i="1"/>
  <c r="N14" i="1"/>
  <c r="M14" i="1"/>
  <c r="L14" i="1"/>
  <c r="J14" i="1"/>
  <c r="I14" i="1"/>
  <c r="H14" i="1"/>
  <c r="G14" i="1"/>
  <c r="F14" i="1"/>
  <c r="E14" i="1"/>
  <c r="AI8" i="1"/>
  <c r="AI61" i="1" s="1"/>
  <c r="AH8" i="1"/>
  <c r="AH54" i="1" s="1"/>
  <c r="AG8" i="1"/>
  <c r="AG61" i="1" s="1"/>
  <c r="AF8" i="1"/>
  <c r="AF53" i="1" s="1"/>
  <c r="AE8" i="1"/>
  <c r="AE62" i="1" s="1"/>
  <c r="AC8" i="1"/>
  <c r="AC11" i="1" s="1"/>
  <c r="AB8" i="1"/>
  <c r="AB11" i="1" s="1"/>
  <c r="AA8" i="1"/>
  <c r="AA54" i="1" s="1"/>
  <c r="Z8" i="1"/>
  <c r="Z51" i="1" s="1"/>
  <c r="Y8" i="1"/>
  <c r="Y54" i="1" s="1"/>
  <c r="W8" i="1"/>
  <c r="W54" i="1" s="1"/>
  <c r="V8" i="1"/>
  <c r="U65" i="2" s="1"/>
  <c r="U8" i="1"/>
  <c r="U61" i="1" s="1"/>
  <c r="T8" i="1"/>
  <c r="T61" i="1" s="1"/>
  <c r="S8" i="1"/>
  <c r="S61" i="1" s="1"/>
  <c r="Q8" i="1"/>
  <c r="Q53" i="1" s="1"/>
  <c r="P8" i="1"/>
  <c r="P62" i="1" s="1"/>
  <c r="N8" i="1"/>
  <c r="N11" i="1" s="1"/>
  <c r="M8" i="1"/>
  <c r="M11" i="1" s="1"/>
  <c r="L8" i="1"/>
  <c r="L11" i="1" s="1"/>
  <c r="J8" i="1"/>
  <c r="J62" i="1" s="1"/>
  <c r="I8" i="1"/>
  <c r="I54" i="1" s="1"/>
  <c r="H8" i="1"/>
  <c r="G65" i="2" s="1"/>
  <c r="G8" i="1"/>
  <c r="F65" i="2" s="1"/>
  <c r="F8" i="1"/>
  <c r="F61" i="1" s="1"/>
  <c r="E8" i="1"/>
  <c r="E57" i="1" s="1"/>
  <c r="AL24" i="1" l="1"/>
  <c r="AL28" i="1" s="1"/>
  <c r="AL36" i="1" s="1"/>
  <c r="AM24" i="1"/>
  <c r="AM28" i="1" s="1"/>
  <c r="AM36" i="1" s="1"/>
  <c r="AN24" i="1"/>
  <c r="AN28" i="1" s="1"/>
  <c r="AN36" i="1" s="1"/>
  <c r="E41" i="1"/>
  <c r="P49" i="1"/>
  <c r="AE49" i="1"/>
  <c r="Y41" i="1"/>
  <c r="AE44" i="1"/>
  <c r="H49" i="1"/>
  <c r="V49" i="1"/>
  <c r="G41" i="1"/>
  <c r="AG41" i="1"/>
  <c r="AA41" i="1"/>
  <c r="AF41" i="1"/>
  <c r="F41" i="1"/>
  <c r="AH41" i="1"/>
  <c r="I41" i="1"/>
  <c r="G49" i="1"/>
  <c r="AF44" i="1"/>
  <c r="AE41" i="1"/>
  <c r="H44" i="1"/>
  <c r="V44" i="1"/>
  <c r="N49" i="1"/>
  <c r="H41" i="1"/>
  <c r="U49" i="1"/>
  <c r="Z41" i="1"/>
  <c r="AG44" i="1"/>
  <c r="AB41" i="1"/>
  <c r="AB49" i="1"/>
  <c r="E62" i="1"/>
  <c r="E51" i="1"/>
  <c r="AE51" i="1"/>
  <c r="S51" i="1"/>
  <c r="E49" i="1"/>
  <c r="AB44" i="1"/>
  <c r="F49" i="1"/>
  <c r="T49" i="1"/>
  <c r="P44" i="1"/>
  <c r="S44" i="1"/>
  <c r="E56" i="1"/>
  <c r="E44" i="1"/>
  <c r="F44" i="1"/>
  <c r="E55" i="1"/>
  <c r="U44" i="1"/>
  <c r="E54" i="1"/>
  <c r="I49" i="1"/>
  <c r="U51" i="1"/>
  <c r="T44" i="1"/>
  <c r="E53" i="1"/>
  <c r="T51" i="1"/>
  <c r="E64" i="1"/>
  <c r="E52" i="1"/>
  <c r="E61" i="1"/>
  <c r="O49" i="1"/>
  <c r="E59" i="1"/>
  <c r="AF49" i="1"/>
  <c r="AG51" i="1"/>
  <c r="E58" i="1"/>
  <c r="AG49" i="1"/>
  <c r="AF51" i="1"/>
  <c r="Y51" i="1"/>
  <c r="I51" i="1"/>
  <c r="Y44" i="1"/>
  <c r="M44" i="1"/>
  <c r="H51" i="1"/>
  <c r="I44" i="1"/>
  <c r="AI51" i="1"/>
  <c r="W51" i="1"/>
  <c r="G51" i="1"/>
  <c r="AH51" i="1"/>
  <c r="V51" i="1"/>
  <c r="F51" i="1"/>
  <c r="AH44" i="1"/>
  <c r="G44" i="1"/>
  <c r="S49" i="1"/>
  <c r="O59" i="1"/>
  <c r="AC51" i="1"/>
  <c r="Q51" i="1"/>
  <c r="AP48" i="1"/>
  <c r="AB51" i="1"/>
  <c r="P51" i="1"/>
  <c r="AR48" i="1"/>
  <c r="AQ48" i="1"/>
  <c r="AA51" i="1"/>
  <c r="O51" i="1"/>
  <c r="AA44" i="1"/>
  <c r="O44" i="1"/>
  <c r="J51" i="1"/>
  <c r="Z44" i="1"/>
  <c r="N44" i="1"/>
  <c r="V59" i="1"/>
  <c r="G56" i="1"/>
  <c r="AC56" i="1"/>
  <c r="AA58" i="1"/>
  <c r="J58" i="1"/>
  <c r="AB57" i="1"/>
  <c r="J57" i="1"/>
  <c r="F56" i="1"/>
  <c r="AB56" i="1"/>
  <c r="Z58" i="1"/>
  <c r="I58" i="1"/>
  <c r="AA57" i="1"/>
  <c r="I57" i="1"/>
  <c r="AA56" i="1"/>
  <c r="AE58" i="1"/>
  <c r="H58" i="1"/>
  <c r="Z57" i="1"/>
  <c r="H57" i="1"/>
  <c r="O56" i="1"/>
  <c r="Z56" i="1"/>
  <c r="AI58" i="1"/>
  <c r="G58" i="1"/>
  <c r="Y57" i="1"/>
  <c r="G57" i="1"/>
  <c r="Q56" i="1"/>
  <c r="AE56" i="1"/>
  <c r="AH58" i="1"/>
  <c r="F58" i="1"/>
  <c r="W57" i="1"/>
  <c r="F57" i="1"/>
  <c r="P56" i="1"/>
  <c r="AI56" i="1"/>
  <c r="AG58" i="1"/>
  <c r="V57" i="1"/>
  <c r="S56" i="1"/>
  <c r="AH56" i="1"/>
  <c r="AF58" i="1"/>
  <c r="AI57" i="1"/>
  <c r="U57" i="1"/>
  <c r="W56" i="1"/>
  <c r="AG56" i="1"/>
  <c r="W58" i="1"/>
  <c r="AH57" i="1"/>
  <c r="T57" i="1"/>
  <c r="U59" i="1"/>
  <c r="V56" i="1"/>
  <c r="AF56" i="1"/>
  <c r="S58" i="1"/>
  <c r="AG57" i="1"/>
  <c r="S57" i="1"/>
  <c r="T59" i="1"/>
  <c r="J56" i="1"/>
  <c r="U56" i="1"/>
  <c r="Y58" i="1"/>
  <c r="Q58" i="1"/>
  <c r="AF57" i="1"/>
  <c r="Q57" i="1"/>
  <c r="V58" i="1"/>
  <c r="I56" i="1"/>
  <c r="T56" i="1"/>
  <c r="AC58" i="1"/>
  <c r="P58" i="1"/>
  <c r="AE57" i="1"/>
  <c r="P57" i="1"/>
  <c r="U58" i="1"/>
  <c r="H56" i="1"/>
  <c r="Y56" i="1"/>
  <c r="AB58" i="1"/>
  <c r="O58" i="1"/>
  <c r="AC57" i="1"/>
  <c r="T58" i="1"/>
  <c r="W52" i="1"/>
  <c r="H59" i="1"/>
  <c r="J11" i="1"/>
  <c r="J24" i="1" s="1"/>
  <c r="J28" i="1" s="1"/>
  <c r="F64" i="1"/>
  <c r="U64" i="1"/>
  <c r="AI64" i="1"/>
  <c r="V64" i="1"/>
  <c r="AB64" i="1"/>
  <c r="AF11" i="1"/>
  <c r="AF24" i="1" s="1"/>
  <c r="AC64" i="1"/>
  <c r="AF55" i="1"/>
  <c r="V61" i="1"/>
  <c r="AB59" i="1"/>
  <c r="T64" i="1"/>
  <c r="AH64" i="1"/>
  <c r="P54" i="1"/>
  <c r="AA64" i="1"/>
  <c r="H65" i="2"/>
  <c r="H11" i="1"/>
  <c r="H24" i="1" s="1"/>
  <c r="S64" i="1"/>
  <c r="AG64" i="1"/>
  <c r="Q52" i="1"/>
  <c r="AA53" i="1"/>
  <c r="P61" i="1"/>
  <c r="AF62" i="1"/>
  <c r="AB65" i="2"/>
  <c r="P11" i="1"/>
  <c r="P24" i="1" s="1"/>
  <c r="AC59" i="1"/>
  <c r="G64" i="1"/>
  <c r="Y52" i="1"/>
  <c r="W61" i="1"/>
  <c r="O64" i="1"/>
  <c r="Q11" i="1"/>
  <c r="Q24" i="1" s="1"/>
  <c r="P59" i="1"/>
  <c r="AE59" i="1"/>
  <c r="H64" i="1"/>
  <c r="AC52" i="1"/>
  <c r="Y61" i="1"/>
  <c r="G52" i="1"/>
  <c r="AG62" i="1"/>
  <c r="S11" i="1"/>
  <c r="S24" i="1" s="1"/>
  <c r="Q59" i="1"/>
  <c r="AF59" i="1"/>
  <c r="I64" i="1"/>
  <c r="W64" i="1"/>
  <c r="AF52" i="1"/>
  <c r="Q55" i="1"/>
  <c r="AE61" i="1"/>
  <c r="F52" i="1"/>
  <c r="V11" i="1"/>
  <c r="V24" i="1" s="1"/>
  <c r="S59" i="1"/>
  <c r="AG59" i="1"/>
  <c r="J64" i="1"/>
  <c r="Y64" i="1"/>
  <c r="W55" i="1"/>
  <c r="Y11" i="1"/>
  <c r="Y24" i="1" s="1"/>
  <c r="Z64" i="1"/>
  <c r="Y55" i="1"/>
  <c r="AG53" i="1"/>
  <c r="AE11" i="1"/>
  <c r="AE24" i="1" s="1"/>
  <c r="J54" i="1"/>
  <c r="AC55" i="1"/>
  <c r="AG11" i="1"/>
  <c r="AG24" i="1" s="1"/>
  <c r="I53" i="1"/>
  <c r="AB54" i="1"/>
  <c r="Q62" i="1"/>
  <c r="I65" i="2"/>
  <c r="P64" i="1"/>
  <c r="AE64" i="1"/>
  <c r="S53" i="1"/>
  <c r="AC54" i="1"/>
  <c r="S62" i="1"/>
  <c r="V65" i="2"/>
  <c r="E11" i="1"/>
  <c r="E24" i="1" s="1"/>
  <c r="Q64" i="1"/>
  <c r="AF64" i="1"/>
  <c r="Y53" i="1"/>
  <c r="AE54" i="1"/>
  <c r="J61" i="1"/>
  <c r="W62" i="1"/>
  <c r="X65" i="2"/>
  <c r="O52" i="1"/>
  <c r="N65" i="2"/>
  <c r="O55" i="1"/>
  <c r="O11" i="1"/>
  <c r="O24" i="1" s="1"/>
  <c r="O54" i="1"/>
  <c r="AC24" i="1"/>
  <c r="U64" i="2"/>
  <c r="AB64" i="2"/>
  <c r="M24" i="1"/>
  <c r="AA64" i="2"/>
  <c r="N24" i="1"/>
  <c r="AB24" i="1"/>
  <c r="N64" i="2"/>
  <c r="L24" i="1"/>
  <c r="L28" i="1" s="1"/>
  <c r="L36" i="1" s="1"/>
  <c r="I59" i="1"/>
  <c r="G64" i="2"/>
  <c r="H52" i="1"/>
  <c r="Z52" i="1"/>
  <c r="AI53" i="1"/>
  <c r="H55" i="1"/>
  <c r="AI59" i="1"/>
  <c r="G61" i="1"/>
  <c r="AH62" i="1"/>
  <c r="O64" i="2"/>
  <c r="Y65" i="2"/>
  <c r="F11" i="1"/>
  <c r="F24" i="1" s="1"/>
  <c r="T11" i="1"/>
  <c r="T24" i="1" s="1"/>
  <c r="AH11" i="1"/>
  <c r="AH24" i="1" s="1"/>
  <c r="I52" i="1"/>
  <c r="AA52" i="1"/>
  <c r="V53" i="1"/>
  <c r="Q54" i="1"/>
  <c r="AF54" i="1"/>
  <c r="I55" i="1"/>
  <c r="AA55" i="1"/>
  <c r="H61" i="1"/>
  <c r="Z61" i="1"/>
  <c r="U62" i="1"/>
  <c r="AI62" i="1"/>
  <c r="P64" i="2"/>
  <c r="AE64" i="2"/>
  <c r="L65" i="2"/>
  <c r="Z65" i="2"/>
  <c r="T53" i="1"/>
  <c r="AH53" i="1"/>
  <c r="G55" i="1"/>
  <c r="AH59" i="1"/>
  <c r="U53" i="1"/>
  <c r="Z55" i="1"/>
  <c r="T62" i="1"/>
  <c r="AD64" i="2"/>
  <c r="K65" i="2"/>
  <c r="G11" i="1"/>
  <c r="G24" i="1" s="1"/>
  <c r="U11" i="1"/>
  <c r="U24" i="1" s="1"/>
  <c r="AI11" i="1"/>
  <c r="AI24" i="1" s="1"/>
  <c r="AI28" i="1" s="1"/>
  <c r="J52" i="1"/>
  <c r="AB52" i="1"/>
  <c r="F53" i="1"/>
  <c r="W53" i="1"/>
  <c r="S54" i="1"/>
  <c r="AG54" i="1"/>
  <c r="J55" i="1"/>
  <c r="AB55" i="1"/>
  <c r="F59" i="1"/>
  <c r="W59" i="1"/>
  <c r="I61" i="1"/>
  <c r="AA61" i="1"/>
  <c r="V62" i="1"/>
  <c r="R64" i="2"/>
  <c r="AF64" i="2"/>
  <c r="M65" i="2"/>
  <c r="AA65" i="2"/>
  <c r="F55" i="1"/>
  <c r="G53" i="1"/>
  <c r="G59" i="1"/>
  <c r="Y59" i="1"/>
  <c r="AB61" i="1"/>
  <c r="F62" i="1"/>
  <c r="I11" i="1"/>
  <c r="I24" i="1" s="1"/>
  <c r="W11" i="1"/>
  <c r="W24" i="1" s="1"/>
  <c r="P52" i="1"/>
  <c r="AE52" i="1"/>
  <c r="H53" i="1"/>
  <c r="Z53" i="1"/>
  <c r="U54" i="1"/>
  <c r="AI54" i="1"/>
  <c r="P55" i="1"/>
  <c r="AE55" i="1"/>
  <c r="Z59" i="1"/>
  <c r="O61" i="1"/>
  <c r="AC61" i="1"/>
  <c r="G62" i="1"/>
  <c r="Y62" i="1"/>
  <c r="O65" i="2"/>
  <c r="AD65" i="2"/>
  <c r="H62" i="1"/>
  <c r="AE65" i="2"/>
  <c r="Z11" i="1"/>
  <c r="Z24" i="1" s="1"/>
  <c r="S52" i="1"/>
  <c r="AG52" i="1"/>
  <c r="J53" i="1"/>
  <c r="AB53" i="1"/>
  <c r="F54" i="1"/>
  <c r="S55" i="1"/>
  <c r="AG55" i="1"/>
  <c r="J59" i="1"/>
  <c r="Q61" i="1"/>
  <c r="AF61" i="1"/>
  <c r="I62" i="1"/>
  <c r="AA62" i="1"/>
  <c r="D65" i="2"/>
  <c r="R65" i="2"/>
  <c r="AF65" i="2"/>
  <c r="T54" i="1"/>
  <c r="V54" i="1"/>
  <c r="AA59" i="1"/>
  <c r="Z62" i="1"/>
  <c r="P65" i="2"/>
  <c r="AA11" i="1"/>
  <c r="AA24" i="1" s="1"/>
  <c r="T52" i="1"/>
  <c r="AH52" i="1"/>
  <c r="O53" i="1"/>
  <c r="AC53" i="1"/>
  <c r="G54" i="1"/>
  <c r="T55" i="1"/>
  <c r="AH55" i="1"/>
  <c r="AB62" i="1"/>
  <c r="E65" i="2"/>
  <c r="S65" i="2"/>
  <c r="AG65" i="2"/>
  <c r="P53" i="1"/>
  <c r="AE53" i="1"/>
  <c r="H54" i="1"/>
  <c r="Z54" i="1"/>
  <c r="U55" i="1"/>
  <c r="AI55" i="1"/>
  <c r="AH61" i="1"/>
  <c r="O62" i="1"/>
  <c r="AC62" i="1"/>
  <c r="T65" i="2"/>
  <c r="AH65" i="2"/>
  <c r="U52" i="1"/>
  <c r="AI52" i="1"/>
  <c r="V52" i="1"/>
  <c r="V55" i="1"/>
  <c r="I45" i="1" l="1"/>
  <c r="O45" i="1"/>
  <c r="U45" i="1"/>
  <c r="E45" i="1"/>
  <c r="E60" i="1"/>
  <c r="Z45" i="1"/>
  <c r="M28" i="1"/>
  <c r="M45" i="1"/>
  <c r="Y60" i="1"/>
  <c r="Y45" i="1"/>
  <c r="Q28" i="1"/>
  <c r="AF45" i="1"/>
  <c r="G45" i="1"/>
  <c r="E28" i="1"/>
  <c r="S45" i="1"/>
  <c r="AC60" i="1"/>
  <c r="AG60" i="1"/>
  <c r="AG45" i="1"/>
  <c r="AH45" i="1"/>
  <c r="T45" i="1"/>
  <c r="P28" i="1"/>
  <c r="P45" i="1"/>
  <c r="AA45" i="1"/>
  <c r="F45" i="1"/>
  <c r="AE60" i="1"/>
  <c r="AE45" i="1"/>
  <c r="V28" i="1"/>
  <c r="V36" i="1" s="1"/>
  <c r="V45" i="1"/>
  <c r="AB60" i="1"/>
  <c r="AB45" i="1"/>
  <c r="N28" i="1"/>
  <c r="N45" i="1"/>
  <c r="H28" i="1"/>
  <c r="H63" i="1" s="1"/>
  <c r="H45" i="1"/>
  <c r="AF28" i="1"/>
  <c r="AF60" i="1"/>
  <c r="H60" i="1"/>
  <c r="S28" i="1"/>
  <c r="S60" i="1"/>
  <c r="AG28" i="1"/>
  <c r="Y28" i="1"/>
  <c r="O60" i="1"/>
  <c r="O28" i="1"/>
  <c r="Q60" i="1"/>
  <c r="AC28" i="1"/>
  <c r="V60" i="1"/>
  <c r="P60" i="1"/>
  <c r="AB28" i="1"/>
  <c r="J60" i="1"/>
  <c r="AE28" i="1"/>
  <c r="J36" i="1"/>
  <c r="J65" i="1" s="1"/>
  <c r="J63" i="1"/>
  <c r="I60" i="1"/>
  <c r="I28" i="1"/>
  <c r="I48" i="1" s="1"/>
  <c r="AH28" i="1"/>
  <c r="AH60" i="1"/>
  <c r="W28" i="1"/>
  <c r="W60" i="1"/>
  <c r="Z28" i="1"/>
  <c r="Z60" i="1"/>
  <c r="T28" i="1"/>
  <c r="T60" i="1"/>
  <c r="AA60" i="1"/>
  <c r="AA28" i="1"/>
  <c r="F28" i="1"/>
  <c r="F60" i="1"/>
  <c r="AI60" i="1"/>
  <c r="G60" i="1"/>
  <c r="G28" i="1"/>
  <c r="U28" i="1"/>
  <c r="U60" i="1"/>
  <c r="P48" i="1" l="1"/>
  <c r="H36" i="1"/>
  <c r="H65" i="1" s="1"/>
  <c r="V48" i="1"/>
  <c r="AH48" i="1"/>
  <c r="E63" i="1"/>
  <c r="E48" i="1"/>
  <c r="P63" i="1"/>
  <c r="Q36" i="1"/>
  <c r="Q63" i="1"/>
  <c r="P36" i="1"/>
  <c r="P65" i="1" s="1"/>
  <c r="S63" i="1"/>
  <c r="S48" i="1"/>
  <c r="AB36" i="1"/>
  <c r="AB48" i="1"/>
  <c r="AA48" i="1"/>
  <c r="H48" i="1"/>
  <c r="F36" i="1"/>
  <c r="F48" i="1"/>
  <c r="AF36" i="1"/>
  <c r="AF48" i="1"/>
  <c r="E36" i="1"/>
  <c r="N36" i="1"/>
  <c r="N48" i="1"/>
  <c r="M36" i="1"/>
  <c r="M48" i="1"/>
  <c r="AC36" i="1"/>
  <c r="O36" i="1"/>
  <c r="O48" i="1"/>
  <c r="T48" i="1"/>
  <c r="V65" i="1"/>
  <c r="AE63" i="1"/>
  <c r="AE48" i="1"/>
  <c r="V63" i="1"/>
  <c r="U48" i="1"/>
  <c r="G36" i="1"/>
  <c r="G48" i="1"/>
  <c r="Y63" i="1"/>
  <c r="Y48" i="1"/>
  <c r="Z48" i="1"/>
  <c r="AG63" i="1"/>
  <c r="AG48" i="1"/>
  <c r="Y36" i="1"/>
  <c r="AG36" i="1"/>
  <c r="AF63" i="1"/>
  <c r="S36" i="1"/>
  <c r="O63" i="1"/>
  <c r="AC63" i="1"/>
  <c r="AB63" i="1"/>
  <c r="AE36" i="1"/>
  <c r="AI63" i="1"/>
  <c r="AI36" i="1"/>
  <c r="U63" i="1"/>
  <c r="U36" i="1"/>
  <c r="Z63" i="1"/>
  <c r="Z36" i="1"/>
  <c r="G63" i="1"/>
  <c r="T36" i="1"/>
  <c r="T63" i="1"/>
  <c r="F63" i="1"/>
  <c r="AH63" i="1"/>
  <c r="AH36" i="1"/>
  <c r="I63" i="1"/>
  <c r="I36" i="1"/>
  <c r="W63" i="1"/>
  <c r="W36" i="1"/>
  <c r="AA36" i="1"/>
  <c r="AA63" i="1"/>
  <c r="F50" i="1" l="1"/>
  <c r="H50" i="1"/>
  <c r="P50" i="1"/>
  <c r="M50" i="1"/>
  <c r="G50" i="1"/>
  <c r="G65" i="1"/>
  <c r="Q65" i="1"/>
  <c r="E65" i="1"/>
  <c r="E50" i="1"/>
  <c r="F65" i="1"/>
  <c r="AB65" i="1"/>
  <c r="AB50" i="1"/>
  <c r="AE65" i="1"/>
  <c r="AE50" i="1"/>
  <c r="AF65" i="1"/>
  <c r="AF50" i="1"/>
  <c r="T65" i="1"/>
  <c r="T50" i="1"/>
  <c r="AC65" i="1"/>
  <c r="AI65" i="1"/>
  <c r="O65" i="1"/>
  <c r="O50" i="1"/>
  <c r="S65" i="1"/>
  <c r="S50" i="1"/>
  <c r="AA65" i="1"/>
  <c r="AA50" i="1"/>
  <c r="W65" i="1"/>
  <c r="AG65" i="1"/>
  <c r="AG50" i="1"/>
  <c r="Y65" i="1"/>
  <c r="Y50" i="1"/>
  <c r="N50" i="1"/>
  <c r="U65" i="1"/>
  <c r="U50" i="1"/>
  <c r="AH65" i="1"/>
  <c r="AH50" i="1"/>
  <c r="Z65" i="1"/>
  <c r="Z50" i="1"/>
  <c r="I65" i="1"/>
  <c r="I50" i="1"/>
  <c r="V5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D395DE-32D3-4F10-8C98-DE9648F9408E}" keepAlive="1" name="Query - http://www icai org/xbrl/taxonomy/2016-03-31/in-gaap" description="Connection to the 'http://www icai org/xbrl/taxonomy/2016-03-31/in-gaap' query in the workbook." type="5" refreshedVersion="0" background="1">
    <dbPr connection="Provider=Microsoft.Mashup.OleDb.1;Data Source=$Workbook$;Location=&quot;http://www icai org/xbrl/taxonomy/2016-03-31/in-gaap&quot;;Extended Properties=&quot;&quot;" command="SELECT * FROM [http://www icai org/xbrl/taxonomy/2016-03-31/in-gaap]"/>
  </connection>
  <connection id="2" xr16:uid="{A9A48F42-173E-4802-AF0B-D29CA0130E90}" keepAlive="1" name="Query - http://www icai org/xbrl/taxonomy/2016-03-31/in-gaap (2)" description="Connection to the 'http://www icai org/xbrl/taxonomy/2016-03-31/in-gaap (2)' query in the workbook." type="5" refreshedVersion="0" background="1">
    <dbPr connection="Provider=Microsoft.Mashup.OleDb.1;Data Source=$Workbook$;Location=&quot;http://www icai org/xbrl/taxonomy/2016-03-31/in-gaap (2)&quot;;Extended Properties=&quot;&quot;" command="SELECT * FROM [http://www icai org/xbrl/taxonomy/2016-03-31/in-gaap (2)]"/>
  </connection>
  <connection id="3" xr16:uid="{2EEA787E-7BEF-48BF-AFC7-A7D076E50870}" keepAlive="1" name="Query - http://www xbrl org/2003/linkbase" description="Connection to the 'http://www xbrl org/2003/linkbase' query in the workbook." type="5" refreshedVersion="0" background="1">
    <dbPr connection="Provider=Microsoft.Mashup.OleDb.1;Data Source=$Workbook$;Location=&quot;http://www xbrl org/2003/linkbase&quot;;Extended Properties=&quot;&quot;" command="SELECT * FROM [http://www xbrl org/2003/linkbase]"/>
  </connection>
  <connection id="4" xr16:uid="{90CD2748-7862-4CFE-9FCB-87C33B91523F}" keepAlive="1" name="Query - TelephonePostage" description="Connection to the 'TelephonePostage' query in the workbook." type="5" refreshedVersion="0" background="1">
    <dbPr connection="Provider=Microsoft.Mashup.OleDb.1;Data Source=$Workbook$;Location=TelephonePostage;Extended Properties=&quot;&quot;" command="SELECT * FROM [TelephonePostage]"/>
  </connection>
</connections>
</file>

<file path=xl/sharedStrings.xml><?xml version="1.0" encoding="utf-8"?>
<sst xmlns="http://schemas.openxmlformats.org/spreadsheetml/2006/main" count="270" uniqueCount="192">
  <si>
    <t>Statement of Profit and Loss Account</t>
  </si>
  <si>
    <t>Particulars</t>
  </si>
  <si>
    <t>Revenue from operations</t>
  </si>
  <si>
    <t>Total revenue From Operations</t>
  </si>
  <si>
    <t>Other income</t>
  </si>
  <si>
    <t>Net revenue</t>
  </si>
  <si>
    <t xml:space="preserve">Expenses </t>
  </si>
  <si>
    <t>Employee benefits expense</t>
  </si>
  <si>
    <t>Other Expenses</t>
  </si>
  <si>
    <t>Total expenses</t>
  </si>
  <si>
    <t>EBITDA</t>
  </si>
  <si>
    <t>Finance Cost</t>
  </si>
  <si>
    <t>Total profit before tax</t>
  </si>
  <si>
    <t xml:space="preserve">Tax expense </t>
  </si>
  <si>
    <t>(1)Current tax</t>
  </si>
  <si>
    <t>(2)Deferred tax</t>
  </si>
  <si>
    <t>Total tax expense</t>
  </si>
  <si>
    <t>PAT for the period</t>
  </si>
  <si>
    <t>As a % of Revenue</t>
  </si>
  <si>
    <t>PAT</t>
  </si>
  <si>
    <t>Balance Sheet as per Company Act-2013</t>
  </si>
  <si>
    <t>Equity and Liability</t>
  </si>
  <si>
    <t>Shareholders Fund</t>
  </si>
  <si>
    <t>(a)Equity Share Capital</t>
  </si>
  <si>
    <t>(b)Reserves and Surplus</t>
  </si>
  <si>
    <t>Total shareholders' Fund</t>
  </si>
  <si>
    <t>Non-Current Liabilities</t>
  </si>
  <si>
    <t>(a)Long-Term Borrowings</t>
  </si>
  <si>
    <t>Total non-current liabilities</t>
  </si>
  <si>
    <t>Current Liabilities</t>
  </si>
  <si>
    <t xml:space="preserve">   (i)Total outstanding dues of Micro, small &amp; medium enterprises</t>
  </si>
  <si>
    <t xml:space="preserve">      (ii)Total outstanding dues of creditors other than micro Enterprises and Small Enterprises</t>
  </si>
  <si>
    <t>Total current liabilities</t>
  </si>
  <si>
    <t>Total equity and liabilities</t>
  </si>
  <si>
    <t>Assets</t>
  </si>
  <si>
    <t>Non Current Assets</t>
  </si>
  <si>
    <t>Total non-current assets</t>
  </si>
  <si>
    <t>Current Assets</t>
  </si>
  <si>
    <t>(a)Current Investment</t>
  </si>
  <si>
    <t>(b)Inventories</t>
  </si>
  <si>
    <t>(c)Trade Receivables</t>
  </si>
  <si>
    <t>(d)Cash and Cash Equivalents</t>
  </si>
  <si>
    <t>(e)Short-Term Loans and Advances</t>
  </si>
  <si>
    <t>(f)Other Current Assets</t>
  </si>
  <si>
    <t>Total current assets</t>
  </si>
  <si>
    <t>Total assets</t>
  </si>
  <si>
    <t>Important Ratios</t>
  </si>
  <si>
    <t>DPO</t>
  </si>
  <si>
    <t>DSO</t>
  </si>
  <si>
    <t>(c)Other non-current liabilities</t>
  </si>
  <si>
    <t>(a)Trade Payables</t>
  </si>
  <si>
    <t>(b)Other Current Liabilities</t>
  </si>
  <si>
    <t>(c)Short-Term Provisions</t>
  </si>
  <si>
    <t>Intangible assets</t>
  </si>
  <si>
    <t>Capital WIP</t>
  </si>
  <si>
    <t>Intangible assets under development</t>
  </si>
  <si>
    <t>Property, Plant &amp; Equipments</t>
  </si>
  <si>
    <t>Long-Term Loans and Advances</t>
  </si>
  <si>
    <t xml:space="preserve">Cost of material consumed </t>
  </si>
  <si>
    <t>Changes in inventory</t>
  </si>
  <si>
    <t>Bank charges</t>
  </si>
  <si>
    <t>Miscellaneous expenses</t>
  </si>
  <si>
    <t>Other intangible assets</t>
  </si>
  <si>
    <t xml:space="preserve">Other non-current financial assets </t>
  </si>
  <si>
    <t>Other non-current assets</t>
  </si>
  <si>
    <t xml:space="preserve">(g) Bank balances other than cash equivalents </t>
  </si>
  <si>
    <t>(h)Other current financials assets</t>
  </si>
  <si>
    <t>(c )Other equity</t>
  </si>
  <si>
    <t>(d) Other current financial liability</t>
  </si>
  <si>
    <t>Tangible assets</t>
  </si>
  <si>
    <t>(e )Short term borrowings</t>
  </si>
  <si>
    <t>Biological assets other than bearer plants</t>
  </si>
  <si>
    <t>Non-current investments</t>
  </si>
  <si>
    <t>Deferred tax assets (net)</t>
  </si>
  <si>
    <t>Prior period items before tax</t>
  </si>
  <si>
    <t xml:space="preserve"> Share application money pending allotment</t>
  </si>
  <si>
    <t>(Amt in Rs Mn)</t>
  </si>
  <si>
    <t>(b)Deferred tax liabilities (net)</t>
  </si>
  <si>
    <t>(d) Long-term provisions</t>
  </si>
  <si>
    <t>(3)Income tax from past years</t>
  </si>
  <si>
    <t>Communication expenses</t>
  </si>
  <si>
    <t>Purchases</t>
  </si>
  <si>
    <t>Total Cost</t>
  </si>
  <si>
    <t>SANDEEPANI VLSI</t>
  </si>
  <si>
    <t>RV SKILLS</t>
  </si>
  <si>
    <t>CHIP EDGE TECHNOLOGIES</t>
  </si>
  <si>
    <t>VLSI GURU</t>
  </si>
  <si>
    <t>SUMEDHA IT</t>
  </si>
  <si>
    <t>(Rs in Lakhs)</t>
  </si>
  <si>
    <t>Manufacturing and operating expenses</t>
  </si>
  <si>
    <t>Depreciation and Amortisation expense</t>
  </si>
  <si>
    <t>Rates and taxes</t>
  </si>
  <si>
    <t>General repairs and maintenance</t>
  </si>
  <si>
    <t>Travelling and conveyance</t>
  </si>
  <si>
    <t xml:space="preserve">Professional fees </t>
  </si>
  <si>
    <t>Packing and forwarding charges</t>
  </si>
  <si>
    <t>Sales promotion expenses</t>
  </si>
  <si>
    <t>Printing and stationery</t>
  </si>
  <si>
    <t>Security Charges</t>
  </si>
  <si>
    <t>Bad debts written off</t>
  </si>
  <si>
    <t>Provision for doubtful debts and advances</t>
  </si>
  <si>
    <t>Loss on sale of assets</t>
  </si>
  <si>
    <t>CSR expense</t>
  </si>
  <si>
    <t>Net loss on foreign currency transactions and translation</t>
  </si>
  <si>
    <t>Other recievables written off</t>
  </si>
  <si>
    <t>Administrative and Genreal Expenses</t>
  </si>
  <si>
    <t>Audit Fees</t>
  </si>
  <si>
    <t>Class Conducted Expenses</t>
  </si>
  <si>
    <t>Electricity Charges</t>
  </si>
  <si>
    <t>Interest and Penalty on Statuory Dues</t>
  </si>
  <si>
    <t>Software Subscription (Renewal)</t>
  </si>
  <si>
    <t>Server Rental Charges</t>
  </si>
  <si>
    <t>Rent</t>
  </si>
  <si>
    <t>Recruitment Cost</t>
  </si>
  <si>
    <t>Office Expenses</t>
  </si>
  <si>
    <t>Marketing Expenses</t>
  </si>
  <si>
    <t>Commission Charges</t>
  </si>
  <si>
    <t>Write Off</t>
  </si>
  <si>
    <t>Trainers Fee</t>
  </si>
  <si>
    <t>PayU Charges</t>
  </si>
  <si>
    <t>Advertisement Expenses</t>
  </si>
  <si>
    <t>Domain Maintenance Charges</t>
  </si>
  <si>
    <t>Telephone Charges</t>
  </si>
  <si>
    <t>Interest</t>
  </si>
  <si>
    <t>Professional Charges</t>
  </si>
  <si>
    <t>Repair and Maintenance</t>
  </si>
  <si>
    <t>Stipend</t>
  </si>
  <si>
    <t>Internet Bill</t>
  </si>
  <si>
    <t>Office Maintenance</t>
  </si>
  <si>
    <t>Eklavya Subscription</t>
  </si>
  <si>
    <t>Employee Insurance</t>
  </si>
  <si>
    <t>Accounting Charges</t>
  </si>
  <si>
    <t>Contract Payments</t>
  </si>
  <si>
    <t>AC Maintenance Charges</t>
  </si>
  <si>
    <t>Suspense Account</t>
  </si>
  <si>
    <t>Professional Tax Payment</t>
  </si>
  <si>
    <t>Website Maintenance Charges</t>
  </si>
  <si>
    <t>Software consumables</t>
  </si>
  <si>
    <t>TDS Payments</t>
  </si>
  <si>
    <t>Vehicle Maintenance</t>
  </si>
  <si>
    <t>Accounting software renewal</t>
  </si>
  <si>
    <t>Postage Expenses</t>
  </si>
  <si>
    <t>Promotional Expenses</t>
  </si>
  <si>
    <t>Vehicle Running expenses</t>
  </si>
  <si>
    <t>Insurance Expenses</t>
  </si>
  <si>
    <t>Laptop Repairs</t>
  </si>
  <si>
    <t>Professional Expenses</t>
  </si>
  <si>
    <t>ISO Audit Fee</t>
  </si>
  <si>
    <t>Stamp duty paid for authorized Capital</t>
  </si>
  <si>
    <t>Telephone and postage expenses</t>
  </si>
  <si>
    <t>Site Development</t>
  </si>
  <si>
    <t>SEMICON TECHNOLOGIES</t>
  </si>
  <si>
    <t>SEED INFOTECH LIMITED</t>
  </si>
  <si>
    <t>Cost Repairs Maintenance Other Assets</t>
  </si>
  <si>
    <t>Staff Welfare</t>
  </si>
  <si>
    <t xml:space="preserve"> </t>
  </si>
  <si>
    <t>MAVEN SILICON</t>
  </si>
  <si>
    <t>COGS</t>
  </si>
  <si>
    <t>Enterprise</t>
  </si>
  <si>
    <t>Revenue from sales of products</t>
  </si>
  <si>
    <t>Finance Costs</t>
  </si>
  <si>
    <t>PBT</t>
  </si>
  <si>
    <t>Total Tax Expense</t>
  </si>
  <si>
    <t>Direct Costs</t>
  </si>
  <si>
    <t>2020</t>
  </si>
  <si>
    <t>2021</t>
  </si>
  <si>
    <t>2022</t>
  </si>
  <si>
    <t>2023</t>
  </si>
  <si>
    <t>Marketing Expense</t>
  </si>
  <si>
    <t>Professional Fees</t>
  </si>
  <si>
    <t>Marketing</t>
  </si>
  <si>
    <t xml:space="preserve">Rent </t>
  </si>
  <si>
    <t>YoY Growth (Employee Benefits Expense)</t>
  </si>
  <si>
    <t>YoY Growth (Other Expenses)</t>
  </si>
  <si>
    <t>YoY Growth (Total Expenses)</t>
  </si>
  <si>
    <t>YoY Growth (EBITDA)</t>
  </si>
  <si>
    <t>YoY Growth (Depriciation and Ammortization Expense)</t>
  </si>
  <si>
    <t>YoY Growth (Finance Cost)</t>
  </si>
  <si>
    <t>YoY Growth (PBT)</t>
  </si>
  <si>
    <t>YoY Growth (Total Tax Expense)</t>
  </si>
  <si>
    <t>YoY Growth (PAT)</t>
  </si>
  <si>
    <t>YoY Growth (Other Income)</t>
  </si>
  <si>
    <t>YoY Growth (COGS)</t>
  </si>
  <si>
    <t>YoY Growth (Revenue From Operations)</t>
  </si>
  <si>
    <t>Exceptional Items</t>
  </si>
  <si>
    <t>Director Renumeration</t>
  </si>
  <si>
    <t>Donation</t>
  </si>
  <si>
    <t>Telephone and Internet Charges</t>
  </si>
  <si>
    <t>Vehicle Insurance</t>
  </si>
  <si>
    <t>Conveyance</t>
  </si>
  <si>
    <t>Tender Fees</t>
  </si>
  <si>
    <t>Membership Fees and Subscription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</si>
</sst>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_ * #,##0_ ;_ * \-#,##0_ ;_ * &quot;-&quot;??_ ;_ @_ "/>
    <numFmt numFmtId="166" formatCode="_ * #,##0.0_ ;_ * \-#,##0.0_ ;_ * &quot;-&quot;??_ ;_ @_ "/>
    <numFmt numFmtId="167" formatCode="_ [$₹-4009]\ * #,##0.00_ ;_ [$₹-4009]\ * \-#,##0.00_ ;_ [$₹-4009]\ * &quot;-&quot;??_ ;_ @_ "/>
    <numFmt numFmtId="169" formatCode="_-[$₹-44C]* #,##0.00_-;\-[$₹-44C]* #,##0.00_-;_-[$₹-44C]* &quot;-&quot;??_-;_-@_-"/>
    <numFmt numFmtId="170" formatCode="_ [$₹-457]\ * #,##0.00_ ;_ [$₹-457]\ * \-#,##0.00_ ;_ [$₹-457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1">
    <xf numFmtId="0" fontId="0" fillId="0" borderId="0" xfId="0"/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4" xfId="0" applyBorder="1" applyAlignment="1">
      <alignment horizontal="left" indent="1"/>
    </xf>
    <xf numFmtId="0" fontId="0" fillId="0" borderId="4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4" xfId="0" applyBorder="1" applyAlignment="1">
      <alignment horizontal="left" indent="2"/>
    </xf>
    <xf numFmtId="0" fontId="0" fillId="0" borderId="2" xfId="0" applyBorder="1"/>
    <xf numFmtId="0" fontId="2" fillId="0" borderId="6" xfId="0" applyFont="1" applyBorder="1"/>
    <xf numFmtId="0" fontId="2" fillId="0" borderId="10" xfId="0" applyFont="1" applyBorder="1"/>
    <xf numFmtId="0" fontId="0" fillId="0" borderId="8" xfId="0" applyBorder="1" applyAlignment="1">
      <alignment horizontal="left" indent="1"/>
    </xf>
    <xf numFmtId="16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 applyBorder="1"/>
    <xf numFmtId="165" fontId="2" fillId="0" borderId="0" xfId="1" applyNumberFormat="1" applyFont="1" applyBorder="1"/>
    <xf numFmtId="165" fontId="0" fillId="0" borderId="0" xfId="1" applyNumberFormat="1" applyFont="1" applyFill="1" applyBorder="1"/>
    <xf numFmtId="0" fontId="2" fillId="0" borderId="2" xfId="0" applyFont="1" applyBorder="1" applyAlignment="1">
      <alignment horizontal="center"/>
    </xf>
    <xf numFmtId="0" fontId="0" fillId="0" borderId="11" xfId="0" applyBorder="1"/>
    <xf numFmtId="0" fontId="2" fillId="0" borderId="3" xfId="0" applyFont="1" applyBorder="1" applyAlignment="1">
      <alignment horizontal="center"/>
    </xf>
    <xf numFmtId="165" fontId="0" fillId="0" borderId="5" xfId="1" applyNumberFormat="1" applyFont="1" applyBorder="1"/>
    <xf numFmtId="0" fontId="2" fillId="0" borderId="4" xfId="0" applyFont="1" applyBorder="1" applyAlignment="1">
      <alignment horizontal="left"/>
    </xf>
    <xf numFmtId="165" fontId="2" fillId="0" borderId="12" xfId="1" applyNumberFormat="1" applyFont="1" applyFill="1" applyBorder="1"/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left" vertical="center" wrapText="1"/>
    </xf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165" fontId="2" fillId="0" borderId="11" xfId="1" applyNumberFormat="1" applyFont="1" applyFill="1" applyBorder="1"/>
    <xf numFmtId="165" fontId="2" fillId="0" borderId="3" xfId="1" applyNumberFormat="1" applyFont="1" applyFill="1" applyBorder="1"/>
    <xf numFmtId="165" fontId="0" fillId="0" borderId="5" xfId="1" applyNumberFormat="1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 applyFill="1" applyBorder="1" applyAlignment="1">
      <alignment horizontal="right"/>
    </xf>
    <xf numFmtId="165" fontId="2" fillId="0" borderId="7" xfId="1" applyNumberFormat="1" applyFont="1" applyFill="1" applyBorder="1"/>
    <xf numFmtId="166" fontId="0" fillId="0" borderId="0" xfId="1" applyNumberFormat="1" applyFont="1" applyFill="1" applyBorder="1"/>
    <xf numFmtId="0" fontId="2" fillId="0" borderId="5" xfId="0" applyFont="1" applyBorder="1"/>
    <xf numFmtId="0" fontId="2" fillId="0" borderId="0" xfId="0" applyFont="1" applyAlignment="1">
      <alignment horizontal="left"/>
    </xf>
    <xf numFmtId="165" fontId="2" fillId="0" borderId="0" xfId="1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right" wrapText="1"/>
    </xf>
    <xf numFmtId="165" fontId="0" fillId="0" borderId="0" xfId="1" applyNumberFormat="1" applyFont="1" applyFill="1" applyBorder="1" applyAlignment="1">
      <alignment horizontal="right" vertical="center"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2" fillId="0" borderId="11" xfId="0" applyNumberFormat="1" applyFont="1" applyBorder="1"/>
    <xf numFmtId="1" fontId="2" fillId="0" borderId="0" xfId="0" applyNumberFormat="1" applyFont="1"/>
    <xf numFmtId="165" fontId="2" fillId="0" borderId="0" xfId="0" applyNumberFormat="1" applyFont="1"/>
    <xf numFmtId="165" fontId="0" fillId="0" borderId="4" xfId="1" applyNumberFormat="1" applyFont="1" applyFill="1" applyBorder="1"/>
    <xf numFmtId="165" fontId="2" fillId="0" borderId="14" xfId="1" applyNumberFormat="1" applyFont="1" applyFill="1" applyBorder="1"/>
    <xf numFmtId="165" fontId="2" fillId="0" borderId="15" xfId="1" applyNumberFormat="1" applyFont="1" applyFill="1" applyBorder="1"/>
    <xf numFmtId="165" fontId="0" fillId="0" borderId="1" xfId="1" applyNumberFormat="1" applyFont="1" applyFill="1" applyBorder="1"/>
    <xf numFmtId="166" fontId="0" fillId="0" borderId="4" xfId="1" applyNumberFormat="1" applyFont="1" applyFill="1" applyBorder="1"/>
    <xf numFmtId="165" fontId="2" fillId="0" borderId="5" xfId="1" applyNumberFormat="1" applyFont="1" applyFill="1" applyBorder="1"/>
    <xf numFmtId="165" fontId="2" fillId="0" borderId="4" xfId="1" applyNumberFormat="1" applyFont="1" applyFill="1" applyBorder="1"/>
    <xf numFmtId="164" fontId="0" fillId="0" borderId="0" xfId="1" applyFont="1" applyBorder="1"/>
    <xf numFmtId="165" fontId="0" fillId="0" borderId="0" xfId="1" applyNumberFormat="1" applyFont="1"/>
    <xf numFmtId="0" fontId="2" fillId="0" borderId="3" xfId="0" applyFont="1" applyBorder="1" applyAlignment="1">
      <alignment horizontal="right"/>
    </xf>
    <xf numFmtId="165" fontId="2" fillId="0" borderId="11" xfId="1" applyNumberFormat="1" applyFont="1" applyBorder="1"/>
    <xf numFmtId="165" fontId="2" fillId="0" borderId="0" xfId="1" applyNumberFormat="1" applyFont="1"/>
    <xf numFmtId="165" fontId="0" fillId="0" borderId="8" xfId="1" applyNumberFormat="1" applyFont="1" applyFill="1" applyBorder="1"/>
    <xf numFmtId="164" fontId="0" fillId="0" borderId="5" xfId="1" applyFont="1" applyBorder="1"/>
    <xf numFmtId="0" fontId="2" fillId="0" borderId="13" xfId="0" applyFont="1" applyBorder="1"/>
    <xf numFmtId="164" fontId="0" fillId="0" borderId="4" xfId="1" applyFont="1" applyBorder="1"/>
    <xf numFmtId="165" fontId="2" fillId="0" borderId="16" xfId="1" applyNumberFormat="1" applyFont="1" applyFill="1" applyBorder="1"/>
    <xf numFmtId="165" fontId="0" fillId="0" borderId="4" xfId="1" applyNumberFormat="1" applyFont="1" applyBorder="1"/>
    <xf numFmtId="0" fontId="2" fillId="0" borderId="5" xfId="0" applyFont="1" applyBorder="1" applyAlignment="1">
      <alignment horizontal="center"/>
    </xf>
    <xf numFmtId="165" fontId="2" fillId="0" borderId="3" xfId="1" applyNumberFormat="1" applyFont="1" applyBorder="1"/>
    <xf numFmtId="165" fontId="2" fillId="0" borderId="5" xfId="1" applyNumberFormat="1" applyFont="1" applyBorder="1"/>
    <xf numFmtId="0" fontId="3" fillId="0" borderId="0" xfId="0" applyFont="1"/>
    <xf numFmtId="165" fontId="2" fillId="0" borderId="17" xfId="1" applyNumberFormat="1" applyFont="1" applyFill="1" applyBorder="1"/>
    <xf numFmtId="165" fontId="0" fillId="0" borderId="10" xfId="1" applyNumberFormat="1" applyFont="1" applyFill="1" applyBorder="1"/>
    <xf numFmtId="165" fontId="2" fillId="0" borderId="18" xfId="1" applyNumberFormat="1" applyFont="1" applyFill="1" applyBorder="1"/>
    <xf numFmtId="165" fontId="2" fillId="0" borderId="17" xfId="1" applyNumberFormat="1" applyFont="1" applyBorder="1"/>
    <xf numFmtId="165" fontId="2" fillId="0" borderId="10" xfId="1" applyNumberFormat="1" applyFont="1" applyBorder="1"/>
    <xf numFmtId="164" fontId="0" fillId="0" borderId="0" xfId="0" applyNumberFormat="1"/>
    <xf numFmtId="165" fontId="2" fillId="0" borderId="4" xfId="1" applyNumberFormat="1" applyFont="1" applyBorder="1"/>
    <xf numFmtId="165" fontId="2" fillId="0" borderId="4" xfId="1" applyNumberFormat="1" applyFont="1" applyBorder="1" applyAlignment="1">
      <alignment horizontal="left"/>
    </xf>
    <xf numFmtId="165" fontId="2" fillId="0" borderId="0" xfId="1" applyNumberFormat="1" applyFont="1" applyBorder="1" applyAlignment="1">
      <alignment horizontal="left"/>
    </xf>
    <xf numFmtId="165" fontId="2" fillId="0" borderId="4" xfId="1" applyNumberFormat="1" applyFont="1" applyFill="1" applyBorder="1" applyAlignment="1">
      <alignment horizontal="left"/>
    </xf>
    <xf numFmtId="165" fontId="0" fillId="0" borderId="4" xfId="1" applyNumberFormat="1" applyFont="1" applyFill="1" applyBorder="1" applyAlignment="1">
      <alignment horizontal="right"/>
    </xf>
    <xf numFmtId="0" fontId="4" fillId="0" borderId="4" xfId="0" applyFont="1" applyBorder="1"/>
    <xf numFmtId="164" fontId="2" fillId="0" borderId="3" xfId="1" applyFont="1" applyFill="1" applyBorder="1"/>
    <xf numFmtId="164" fontId="2" fillId="0" borderId="0" xfId="1" applyFont="1" applyFill="1" applyBorder="1"/>
    <xf numFmtId="164" fontId="0" fillId="0" borderId="0" xfId="1" applyFont="1" applyFill="1" applyBorder="1"/>
    <xf numFmtId="164" fontId="0" fillId="0" borderId="5" xfId="1" applyFont="1" applyFill="1" applyBorder="1"/>
    <xf numFmtId="164" fontId="2" fillId="0" borderId="7" xfId="1" applyFont="1" applyFill="1" applyBorder="1"/>
    <xf numFmtId="164" fontId="2" fillId="0" borderId="3" xfId="1" applyFont="1" applyBorder="1"/>
    <xf numFmtId="164" fontId="2" fillId="0" borderId="5" xfId="1" applyFont="1" applyBorder="1"/>
    <xf numFmtId="164" fontId="2" fillId="0" borderId="15" xfId="1" applyFont="1" applyFill="1" applyBorder="1"/>
    <xf numFmtId="164" fontId="2" fillId="0" borderId="0" xfId="1" applyFont="1"/>
    <xf numFmtId="164" fontId="2" fillId="0" borderId="5" xfId="1" applyFont="1" applyFill="1" applyBorder="1"/>
    <xf numFmtId="0" fontId="2" fillId="0" borderId="3" xfId="0" applyFont="1" applyBorder="1"/>
    <xf numFmtId="166" fontId="0" fillId="0" borderId="5" xfId="1" applyNumberFormat="1" applyFont="1" applyFill="1" applyBorder="1"/>
    <xf numFmtId="166" fontId="2" fillId="0" borderId="17" xfId="1" applyNumberFormat="1" applyFont="1" applyFill="1" applyBorder="1"/>
    <xf numFmtId="166" fontId="2" fillId="0" borderId="3" xfId="1" applyNumberFormat="1" applyFont="1" applyFill="1" applyBorder="1"/>
    <xf numFmtId="166" fontId="2" fillId="0" borderId="4" xfId="1" applyNumberFormat="1" applyFont="1" applyFill="1" applyBorder="1"/>
    <xf numFmtId="166" fontId="2" fillId="0" borderId="0" xfId="1" applyNumberFormat="1" applyFont="1" applyFill="1" applyBorder="1"/>
    <xf numFmtId="166" fontId="2" fillId="0" borderId="4" xfId="1" applyNumberFormat="1" applyFont="1" applyFill="1" applyBorder="1" applyAlignment="1">
      <alignment horizontal="left"/>
    </xf>
    <xf numFmtId="166" fontId="2" fillId="0" borderId="0" xfId="1" applyNumberFormat="1" applyFont="1" applyFill="1" applyBorder="1" applyAlignment="1">
      <alignment horizontal="left"/>
    </xf>
    <xf numFmtId="166" fontId="0" fillId="0" borderId="10" xfId="1" applyNumberFormat="1" applyFont="1" applyFill="1" applyBorder="1"/>
    <xf numFmtId="166" fontId="2" fillId="0" borderId="18" xfId="1" applyNumberFormat="1" applyFont="1" applyFill="1" applyBorder="1"/>
    <xf numFmtId="166" fontId="2" fillId="0" borderId="7" xfId="1" applyNumberFormat="1" applyFont="1" applyFill="1" applyBorder="1"/>
    <xf numFmtId="166" fontId="0" fillId="0" borderId="4" xfId="1" applyNumberFormat="1" applyFont="1" applyBorder="1"/>
    <xf numFmtId="166" fontId="0" fillId="0" borderId="0" xfId="1" applyNumberFormat="1" applyFont="1" applyBorder="1"/>
    <xf numFmtId="166" fontId="2" fillId="0" borderId="4" xfId="1" applyNumberFormat="1" applyFont="1" applyBorder="1"/>
    <xf numFmtId="166" fontId="2" fillId="0" borderId="0" xfId="1" applyNumberFormat="1" applyFont="1" applyBorder="1"/>
    <xf numFmtId="166" fontId="2" fillId="0" borderId="4" xfId="1" applyNumberFormat="1" applyFont="1" applyBorder="1" applyAlignment="1">
      <alignment horizontal="left"/>
    </xf>
    <xf numFmtId="166" fontId="2" fillId="0" borderId="0" xfId="1" applyNumberFormat="1" applyFont="1" applyBorder="1" applyAlignment="1">
      <alignment horizontal="left"/>
    </xf>
    <xf numFmtId="166" fontId="2" fillId="0" borderId="17" xfId="1" applyNumberFormat="1" applyFont="1" applyBorder="1"/>
    <xf numFmtId="166" fontId="2" fillId="0" borderId="3" xfId="1" applyNumberFormat="1" applyFont="1" applyBorder="1"/>
    <xf numFmtId="166" fontId="2" fillId="0" borderId="10" xfId="1" applyNumberFormat="1" applyFont="1" applyBorder="1"/>
    <xf numFmtId="166" fontId="2" fillId="0" borderId="5" xfId="1" applyNumberFormat="1" applyFont="1" applyBorder="1"/>
    <xf numFmtId="166" fontId="2" fillId="0" borderId="16" xfId="1" applyNumberFormat="1" applyFont="1" applyFill="1" applyBorder="1"/>
    <xf numFmtId="166" fontId="2" fillId="0" borderId="15" xfId="1" applyNumberFormat="1" applyFont="1" applyFill="1" applyBorder="1"/>
    <xf numFmtId="0" fontId="3" fillId="0" borderId="4" xfId="0" applyFont="1" applyBorder="1"/>
    <xf numFmtId="165" fontId="0" fillId="0" borderId="9" xfId="1" applyNumberFormat="1" applyFont="1" applyFill="1" applyBorder="1"/>
    <xf numFmtId="0" fontId="2" fillId="0" borderId="17" xfId="0" applyFont="1" applyBorder="1"/>
    <xf numFmtId="167" fontId="2" fillId="0" borderId="4" xfId="0" applyNumberFormat="1" applyFont="1" applyBorder="1"/>
    <xf numFmtId="167" fontId="0" fillId="0" borderId="0" xfId="1" applyNumberFormat="1" applyFont="1" applyBorder="1" applyAlignment="1">
      <alignment horizontal="right" indent="1"/>
    </xf>
    <xf numFmtId="167" fontId="0" fillId="0" borderId="0" xfId="1" applyNumberFormat="1" applyFont="1" applyBorder="1"/>
    <xf numFmtId="167" fontId="0" fillId="0" borderId="0" xfId="0" applyNumberFormat="1"/>
    <xf numFmtId="167" fontId="0" fillId="0" borderId="5" xfId="0" applyNumberFormat="1" applyBorder="1"/>
    <xf numFmtId="167" fontId="0" fillId="0" borderId="4" xfId="0" applyNumberFormat="1" applyBorder="1"/>
    <xf numFmtId="167" fontId="2" fillId="0" borderId="0" xfId="0" applyNumberFormat="1" applyFont="1"/>
    <xf numFmtId="167" fontId="0" fillId="0" borderId="4" xfId="0" applyNumberFormat="1" applyBorder="1" applyAlignment="1">
      <alignment vertical="center" wrapText="1"/>
    </xf>
    <xf numFmtId="167" fontId="0" fillId="0" borderId="0" xfId="0" applyNumberFormat="1" applyAlignment="1">
      <alignment vertical="center" wrapText="1"/>
    </xf>
    <xf numFmtId="167" fontId="0" fillId="0" borderId="5" xfId="0" applyNumberFormat="1" applyBorder="1" applyAlignment="1">
      <alignment vertical="center" wrapText="1"/>
    </xf>
    <xf numFmtId="167" fontId="2" fillId="0" borderId="4" xfId="1" applyNumberFormat="1" applyFont="1" applyBorder="1"/>
    <xf numFmtId="167" fontId="2" fillId="0" borderId="0" xfId="1" applyNumberFormat="1" applyFont="1" applyBorder="1"/>
    <xf numFmtId="167" fontId="0" fillId="0" borderId="5" xfId="1" applyNumberFormat="1" applyFont="1" applyBorder="1"/>
    <xf numFmtId="167" fontId="0" fillId="0" borderId="4" xfId="1" applyNumberFormat="1" applyFont="1" applyBorder="1" applyAlignment="1">
      <alignment horizontal="right" indent="1"/>
    </xf>
    <xf numFmtId="167" fontId="0" fillId="0" borderId="4" xfId="1" applyNumberFormat="1" applyFont="1" applyBorder="1"/>
    <xf numFmtId="167" fontId="0" fillId="0" borderId="4" xfId="1" applyNumberFormat="1" applyFont="1" applyFill="1" applyBorder="1"/>
    <xf numFmtId="167" fontId="0" fillId="0" borderId="0" xfId="1" applyNumberFormat="1" applyFont="1" applyFill="1" applyBorder="1"/>
    <xf numFmtId="167" fontId="0" fillId="0" borderId="5" xfId="1" applyNumberFormat="1" applyFont="1" applyFill="1" applyBorder="1"/>
    <xf numFmtId="167" fontId="2" fillId="0" borderId="2" xfId="1" applyNumberFormat="1" applyFont="1" applyFill="1" applyBorder="1"/>
    <xf numFmtId="167" fontId="2" fillId="0" borderId="11" xfId="1" applyNumberFormat="1" applyFont="1" applyFill="1" applyBorder="1"/>
    <xf numFmtId="167" fontId="2" fillId="0" borderId="3" xfId="1" applyNumberFormat="1" applyFont="1" applyFill="1" applyBorder="1"/>
    <xf numFmtId="167" fontId="2" fillId="0" borderId="0" xfId="1" applyNumberFormat="1" applyFont="1" applyFill="1" applyBorder="1"/>
    <xf numFmtId="167" fontId="0" fillId="0" borderId="2" xfId="1" applyNumberFormat="1" applyFont="1" applyBorder="1"/>
    <xf numFmtId="167" fontId="0" fillId="0" borderId="0" xfId="1" applyNumberFormat="1" applyFont="1" applyFill="1" applyBorder="1" applyAlignment="1">
      <alignment horizontal="right" indent="1"/>
    </xf>
    <xf numFmtId="167" fontId="2" fillId="0" borderId="4" xfId="1" applyNumberFormat="1" applyFont="1" applyFill="1" applyBorder="1"/>
    <xf numFmtId="167" fontId="0" fillId="0" borderId="4" xfId="1" applyNumberFormat="1" applyFont="1" applyFill="1" applyBorder="1" applyAlignment="1">
      <alignment horizontal="right"/>
    </xf>
    <xf numFmtId="167" fontId="0" fillId="0" borderId="0" xfId="1" applyNumberFormat="1" applyFont="1" applyFill="1" applyBorder="1" applyAlignment="1">
      <alignment horizontal="right"/>
    </xf>
    <xf numFmtId="167" fontId="0" fillId="0" borderId="4" xfId="1" applyNumberFormat="1" applyFont="1" applyFill="1" applyBorder="1" applyAlignment="1">
      <alignment horizontal="left" indent="2"/>
    </xf>
    <xf numFmtId="167" fontId="0" fillId="0" borderId="0" xfId="1" applyNumberFormat="1" applyFont="1" applyFill="1" applyBorder="1" applyAlignment="1">
      <alignment horizontal="left" indent="2"/>
    </xf>
    <xf numFmtId="167" fontId="2" fillId="0" borderId="6" xfId="1" applyNumberFormat="1" applyFont="1" applyFill="1" applyBorder="1"/>
    <xf numFmtId="167" fontId="2" fillId="0" borderId="12" xfId="1" applyNumberFormat="1" applyFont="1" applyFill="1" applyBorder="1"/>
    <xf numFmtId="167" fontId="2" fillId="0" borderId="7" xfId="1" applyNumberFormat="1" applyFont="1" applyFill="1" applyBorder="1"/>
    <xf numFmtId="167" fontId="0" fillId="0" borderId="0" xfId="1" applyNumberFormat="1" applyFont="1"/>
    <xf numFmtId="167" fontId="0" fillId="0" borderId="1" xfId="1" applyNumberFormat="1" applyFont="1" applyBorder="1"/>
    <xf numFmtId="167" fontId="2" fillId="0" borderId="11" xfId="0" applyNumberFormat="1" applyFont="1" applyBorder="1"/>
    <xf numFmtId="167" fontId="0" fillId="0" borderId="11" xfId="1" applyNumberFormat="1" applyFont="1" applyBorder="1"/>
    <xf numFmtId="167" fontId="0" fillId="0" borderId="3" xfId="1" applyNumberFormat="1" applyFont="1" applyBorder="1"/>
    <xf numFmtId="167" fontId="2" fillId="0" borderId="2" xfId="1" applyNumberFormat="1" applyFont="1" applyBorder="1"/>
    <xf numFmtId="167" fontId="2" fillId="0" borderId="11" xfId="1" applyNumberFormat="1" applyFont="1" applyBorder="1"/>
    <xf numFmtId="167" fontId="0" fillId="0" borderId="11" xfId="0" applyNumberFormat="1" applyBorder="1"/>
    <xf numFmtId="167" fontId="0" fillId="0" borderId="3" xfId="0" applyNumberFormat="1" applyBorder="1"/>
    <xf numFmtId="167" fontId="0" fillId="0" borderId="0" xfId="2" applyNumberFormat="1" applyFont="1" applyBorder="1"/>
    <xf numFmtId="167" fontId="0" fillId="0" borderId="1" xfId="2" applyNumberFormat="1" applyFont="1" applyBorder="1"/>
    <xf numFmtId="167" fontId="1" fillId="0" borderId="0" xfId="1" applyNumberFormat="1" applyFont="1" applyBorder="1"/>
    <xf numFmtId="167" fontId="1" fillId="0" borderId="4" xfId="1" applyNumberFormat="1" applyFont="1" applyBorder="1"/>
    <xf numFmtId="167" fontId="0" fillId="0" borderId="0" xfId="1" applyNumberFormat="1" applyFont="1" applyBorder="1" applyAlignment="1">
      <alignment horizontal="right"/>
    </xf>
    <xf numFmtId="167" fontId="0" fillId="0" borderId="4" xfId="1" applyNumberFormat="1" applyFont="1" applyBorder="1" applyAlignment="1">
      <alignment horizontal="right"/>
    </xf>
    <xf numFmtId="167" fontId="0" fillId="0" borderId="1" xfId="1" applyNumberFormat="1" applyFont="1" applyFill="1" applyBorder="1"/>
    <xf numFmtId="167" fontId="0" fillId="0" borderId="2" xfId="0" applyNumberFormat="1" applyBorder="1"/>
    <xf numFmtId="167" fontId="0" fillId="0" borderId="9" xfId="1" applyNumberFormat="1" applyFont="1" applyFill="1" applyBorder="1"/>
    <xf numFmtId="167" fontId="2" fillId="0" borderId="4" xfId="0" applyNumberFormat="1" applyFont="1" applyBorder="1" applyAlignment="1">
      <alignment vertical="center" wrapText="1"/>
    </xf>
    <xf numFmtId="167" fontId="2" fillId="0" borderId="0" xfId="0" applyNumberFormat="1" applyFont="1" applyAlignment="1">
      <alignment vertical="center" wrapText="1"/>
    </xf>
    <xf numFmtId="167" fontId="2" fillId="0" borderId="2" xfId="0" applyNumberFormat="1" applyFont="1" applyBorder="1"/>
    <xf numFmtId="167" fontId="2" fillId="0" borderId="18" xfId="1" applyNumberFormat="1" applyFont="1" applyFill="1" applyBorder="1"/>
    <xf numFmtId="9" fontId="0" fillId="0" borderId="4" xfId="2" applyFont="1" applyBorder="1"/>
    <xf numFmtId="9" fontId="0" fillId="0" borderId="0" xfId="2" applyFont="1" applyBorder="1"/>
    <xf numFmtId="9" fontId="0" fillId="0" borderId="5" xfId="2" applyFont="1" applyBorder="1"/>
    <xf numFmtId="9" fontId="0" fillId="0" borderId="8" xfId="2" applyFont="1" applyBorder="1"/>
    <xf numFmtId="9" fontId="0" fillId="0" borderId="1" xfId="2" applyFont="1" applyBorder="1"/>
    <xf numFmtId="9" fontId="0" fillId="0" borderId="9" xfId="2" applyFont="1" applyBorder="1"/>
    <xf numFmtId="0" fontId="0" fillId="3" borderId="4" xfId="0" applyFill="1" applyBorder="1" applyAlignment="1">
      <alignment horizontal="left"/>
    </xf>
    <xf numFmtId="167" fontId="0" fillId="3" borderId="0" xfId="1" applyNumberFormat="1" applyFont="1" applyFill="1" applyBorder="1" applyAlignment="1">
      <alignment horizontal="right" indent="1"/>
    </xf>
    <xf numFmtId="167" fontId="0" fillId="3" borderId="0" xfId="1" applyNumberFormat="1" applyFont="1" applyFill="1" applyBorder="1"/>
    <xf numFmtId="167" fontId="0" fillId="3" borderId="5" xfId="1" applyNumberFormat="1" applyFont="1" applyFill="1" applyBorder="1"/>
    <xf numFmtId="167" fontId="0" fillId="3" borderId="4" xfId="1" applyNumberFormat="1" applyFont="1" applyFill="1" applyBorder="1"/>
    <xf numFmtId="167" fontId="0" fillId="3" borderId="0" xfId="0" applyNumberFormat="1" applyFill="1"/>
    <xf numFmtId="165" fontId="0" fillId="3" borderId="0" xfId="1" applyNumberFormat="1" applyFont="1" applyFill="1" applyBorder="1"/>
    <xf numFmtId="0" fontId="0" fillId="3" borderId="0" xfId="0" applyFill="1"/>
    <xf numFmtId="167" fontId="0" fillId="3" borderId="0" xfId="1" applyNumberFormat="1" applyFont="1" applyFill="1" applyBorder="1" applyAlignment="1">
      <alignment horizontal="right"/>
    </xf>
    <xf numFmtId="167" fontId="0" fillId="3" borderId="4" xfId="0" applyNumberFormat="1" applyFill="1" applyBorder="1" applyAlignment="1">
      <alignment vertical="center" wrapText="1"/>
    </xf>
    <xf numFmtId="167" fontId="0" fillId="3" borderId="0" xfId="0" applyNumberFormat="1" applyFill="1" applyAlignment="1">
      <alignment vertical="center" wrapText="1"/>
    </xf>
    <xf numFmtId="167" fontId="0" fillId="3" borderId="5" xfId="0" applyNumberFormat="1" applyFill="1" applyBorder="1" applyAlignment="1">
      <alignment vertical="center" wrapText="1"/>
    </xf>
    <xf numFmtId="0" fontId="0" fillId="4" borderId="4" xfId="0" applyFill="1" applyBorder="1" applyAlignment="1">
      <alignment horizontal="left"/>
    </xf>
    <xf numFmtId="167" fontId="0" fillId="4" borderId="0" xfId="1" applyNumberFormat="1" applyFont="1" applyFill="1" applyBorder="1" applyAlignment="1">
      <alignment horizontal="right"/>
    </xf>
    <xf numFmtId="167" fontId="0" fillId="4" borderId="0" xfId="1" applyNumberFormat="1" applyFont="1" applyFill="1" applyBorder="1"/>
    <xf numFmtId="167" fontId="0" fillId="4" borderId="5" xfId="1" applyNumberFormat="1" applyFont="1" applyFill="1" applyBorder="1"/>
    <xf numFmtId="167" fontId="0" fillId="4" borderId="4" xfId="1" applyNumberFormat="1" applyFont="1" applyFill="1" applyBorder="1"/>
    <xf numFmtId="167" fontId="0" fillId="4" borderId="0" xfId="0" applyNumberFormat="1" applyFill="1"/>
    <xf numFmtId="167" fontId="0" fillId="4" borderId="4" xfId="0" applyNumberFormat="1" applyFill="1" applyBorder="1" applyAlignment="1">
      <alignment vertical="center" wrapText="1"/>
    </xf>
    <xf numFmtId="167" fontId="0" fillId="4" borderId="0" xfId="0" applyNumberFormat="1" applyFill="1" applyAlignment="1">
      <alignment vertical="center" wrapText="1"/>
    </xf>
    <xf numFmtId="167" fontId="0" fillId="4" borderId="5" xfId="0" applyNumberFormat="1" applyFill="1" applyBorder="1" applyAlignment="1">
      <alignment vertical="center" wrapText="1"/>
    </xf>
    <xf numFmtId="165" fontId="0" fillId="4" borderId="0" xfId="1" applyNumberFormat="1" applyFont="1" applyFill="1" applyBorder="1"/>
    <xf numFmtId="0" fontId="0" fillId="4" borderId="0" xfId="0" applyFill="1"/>
    <xf numFmtId="0" fontId="0" fillId="5" borderId="4" xfId="0" applyFill="1" applyBorder="1" applyAlignment="1">
      <alignment horizontal="left"/>
    </xf>
    <xf numFmtId="167" fontId="0" fillId="5" borderId="0" xfId="1" applyNumberFormat="1" applyFont="1" applyFill="1" applyBorder="1" applyAlignment="1">
      <alignment horizontal="right"/>
    </xf>
    <xf numFmtId="167" fontId="0" fillId="5" borderId="0" xfId="1" applyNumberFormat="1" applyFont="1" applyFill="1" applyBorder="1"/>
    <xf numFmtId="167" fontId="0" fillId="5" borderId="5" xfId="1" applyNumberFormat="1" applyFont="1" applyFill="1" applyBorder="1"/>
    <xf numFmtId="167" fontId="0" fillId="5" borderId="4" xfId="1" applyNumberFormat="1" applyFont="1" applyFill="1" applyBorder="1"/>
    <xf numFmtId="167" fontId="0" fillId="5" borderId="0" xfId="0" applyNumberFormat="1" applyFill="1"/>
    <xf numFmtId="167" fontId="0" fillId="5" borderId="4" xfId="0" applyNumberFormat="1" applyFill="1" applyBorder="1" applyAlignment="1">
      <alignment vertical="center" wrapText="1"/>
    </xf>
    <xf numFmtId="167" fontId="0" fillId="5" borderId="0" xfId="0" applyNumberFormat="1" applyFill="1" applyAlignment="1">
      <alignment vertical="center" wrapText="1"/>
    </xf>
    <xf numFmtId="167" fontId="0" fillId="5" borderId="5" xfId="0" applyNumberFormat="1" applyFill="1" applyBorder="1" applyAlignment="1">
      <alignment vertical="center" wrapText="1"/>
    </xf>
    <xf numFmtId="165" fontId="0" fillId="5" borderId="0" xfId="1" applyNumberFormat="1" applyFont="1" applyFill="1" applyBorder="1"/>
    <xf numFmtId="0" fontId="0" fillId="5" borderId="0" xfId="0" applyFill="1"/>
    <xf numFmtId="0" fontId="0" fillId="6" borderId="4" xfId="0" applyFill="1" applyBorder="1" applyAlignment="1">
      <alignment horizontal="left"/>
    </xf>
    <xf numFmtId="167" fontId="0" fillId="6" borderId="0" xfId="1" applyNumberFormat="1" applyFont="1" applyFill="1" applyBorder="1" applyAlignment="1">
      <alignment horizontal="right"/>
    </xf>
    <xf numFmtId="167" fontId="0" fillId="6" borderId="0" xfId="1" applyNumberFormat="1" applyFont="1" applyFill="1" applyBorder="1"/>
    <xf numFmtId="167" fontId="0" fillId="6" borderId="5" xfId="1" applyNumberFormat="1" applyFont="1" applyFill="1" applyBorder="1"/>
    <xf numFmtId="167" fontId="0" fillId="6" borderId="4" xfId="1" applyNumberFormat="1" applyFont="1" applyFill="1" applyBorder="1"/>
    <xf numFmtId="167" fontId="0" fillId="6" borderId="0" xfId="0" applyNumberFormat="1" applyFill="1"/>
    <xf numFmtId="167" fontId="0" fillId="6" borderId="4" xfId="0" applyNumberFormat="1" applyFill="1" applyBorder="1" applyAlignment="1">
      <alignment vertical="center" wrapText="1"/>
    </xf>
    <xf numFmtId="167" fontId="0" fillId="6" borderId="0" xfId="0" applyNumberFormat="1" applyFill="1" applyAlignment="1">
      <alignment vertical="center" wrapText="1"/>
    </xf>
    <xf numFmtId="167" fontId="0" fillId="6" borderId="5" xfId="0" applyNumberFormat="1" applyFill="1" applyBorder="1" applyAlignment="1">
      <alignment vertical="center" wrapText="1"/>
    </xf>
    <xf numFmtId="165" fontId="0" fillId="6" borderId="0" xfId="1" applyNumberFormat="1" applyFont="1" applyFill="1" applyBorder="1"/>
    <xf numFmtId="0" fontId="0" fillId="6" borderId="0" xfId="0" applyFill="1"/>
    <xf numFmtId="0" fontId="0" fillId="2" borderId="4" xfId="0" applyFill="1" applyBorder="1" applyAlignment="1">
      <alignment horizontal="left"/>
    </xf>
    <xf numFmtId="167" fontId="0" fillId="2" borderId="0" xfId="1" applyNumberFormat="1" applyFont="1" applyFill="1" applyBorder="1" applyAlignment="1">
      <alignment horizontal="right"/>
    </xf>
    <xf numFmtId="167" fontId="0" fillId="2" borderId="0" xfId="1" applyNumberFormat="1" applyFont="1" applyFill="1" applyBorder="1"/>
    <xf numFmtId="167" fontId="0" fillId="2" borderId="5" xfId="1" applyNumberFormat="1" applyFont="1" applyFill="1" applyBorder="1"/>
    <xf numFmtId="167" fontId="0" fillId="2" borderId="4" xfId="1" applyNumberFormat="1" applyFont="1" applyFill="1" applyBorder="1"/>
    <xf numFmtId="167" fontId="0" fillId="2" borderId="0" xfId="0" applyNumberFormat="1" applyFill="1"/>
    <xf numFmtId="167" fontId="0" fillId="2" borderId="4" xfId="0" applyNumberFormat="1" applyFill="1" applyBorder="1" applyAlignment="1">
      <alignment vertical="center" wrapText="1"/>
    </xf>
    <xf numFmtId="167" fontId="0" fillId="2" borderId="0" xfId="0" applyNumberFormat="1" applyFill="1" applyAlignment="1">
      <alignment vertical="center" wrapText="1"/>
    </xf>
    <xf numFmtId="167" fontId="0" fillId="2" borderId="5" xfId="0" applyNumberFormat="1" applyFill="1" applyBorder="1" applyAlignment="1">
      <alignment vertical="center" wrapText="1"/>
    </xf>
    <xf numFmtId="165" fontId="0" fillId="2" borderId="0" xfId="1" applyNumberFormat="1" applyFont="1" applyFill="1" applyBorder="1"/>
    <xf numFmtId="0" fontId="0" fillId="2" borderId="0" xfId="0" applyFill="1"/>
    <xf numFmtId="0" fontId="0" fillId="7" borderId="4" xfId="0" applyFill="1" applyBorder="1" applyAlignment="1">
      <alignment horizontal="left"/>
    </xf>
    <xf numFmtId="167" fontId="0" fillId="7" borderId="0" xfId="1" applyNumberFormat="1" applyFont="1" applyFill="1" applyBorder="1" applyAlignment="1">
      <alignment horizontal="right"/>
    </xf>
    <xf numFmtId="167" fontId="0" fillId="7" borderId="0" xfId="1" applyNumberFormat="1" applyFont="1" applyFill="1" applyBorder="1"/>
    <xf numFmtId="167" fontId="0" fillId="7" borderId="5" xfId="1" applyNumberFormat="1" applyFont="1" applyFill="1" applyBorder="1"/>
    <xf numFmtId="167" fontId="0" fillId="7" borderId="4" xfId="1" applyNumberFormat="1" applyFont="1" applyFill="1" applyBorder="1"/>
    <xf numFmtId="167" fontId="0" fillId="7" borderId="0" xfId="0" applyNumberFormat="1" applyFill="1"/>
    <xf numFmtId="167" fontId="0" fillId="7" borderId="4" xfId="0" applyNumberFormat="1" applyFill="1" applyBorder="1" applyAlignment="1">
      <alignment vertical="center" wrapText="1"/>
    </xf>
    <xf numFmtId="167" fontId="0" fillId="7" borderId="0" xfId="0" applyNumberFormat="1" applyFill="1" applyAlignment="1">
      <alignment vertical="center" wrapText="1"/>
    </xf>
    <xf numFmtId="167" fontId="0" fillId="7" borderId="5" xfId="0" applyNumberFormat="1" applyFill="1" applyBorder="1" applyAlignment="1">
      <alignment vertical="center" wrapText="1"/>
    </xf>
    <xf numFmtId="165" fontId="0" fillId="7" borderId="0" xfId="1" applyNumberFormat="1" applyFont="1" applyFill="1" applyBorder="1"/>
    <xf numFmtId="0" fontId="0" fillId="7" borderId="0" xfId="0" applyFill="1"/>
    <xf numFmtId="0" fontId="0" fillId="7" borderId="4" xfId="0" applyFill="1" applyBorder="1" applyAlignment="1">
      <alignment horizontal="left" indent="1"/>
    </xf>
    <xf numFmtId="9" fontId="0" fillId="7" borderId="4" xfId="2" applyFont="1" applyFill="1" applyBorder="1"/>
    <xf numFmtId="9" fontId="0" fillId="7" borderId="0" xfId="2" applyFont="1" applyFill="1" applyBorder="1"/>
    <xf numFmtId="9" fontId="0" fillId="7" borderId="5" xfId="2" applyFont="1" applyFill="1" applyBorder="1"/>
    <xf numFmtId="167" fontId="0" fillId="7" borderId="0" xfId="2" applyNumberFormat="1" applyFont="1" applyFill="1" applyBorder="1"/>
    <xf numFmtId="0" fontId="0" fillId="8" borderId="4" xfId="0" applyFill="1" applyBorder="1" applyAlignment="1">
      <alignment horizontal="left" indent="1"/>
    </xf>
    <xf numFmtId="9" fontId="0" fillId="8" borderId="4" xfId="2" applyFont="1" applyFill="1" applyBorder="1"/>
    <xf numFmtId="9" fontId="0" fillId="8" borderId="0" xfId="2" applyFont="1" applyFill="1" applyBorder="1"/>
    <xf numFmtId="9" fontId="0" fillId="8" borderId="5" xfId="2" applyFont="1" applyFill="1" applyBorder="1"/>
    <xf numFmtId="167" fontId="0" fillId="8" borderId="0" xfId="2" applyNumberFormat="1" applyFont="1" applyFill="1" applyBorder="1"/>
    <xf numFmtId="0" fontId="0" fillId="9" borderId="4" xfId="0" applyFill="1" applyBorder="1" applyAlignment="1">
      <alignment horizontal="left" indent="1"/>
    </xf>
    <xf numFmtId="167" fontId="0" fillId="10" borderId="4" xfId="1" applyNumberFormat="1" applyFont="1" applyFill="1" applyBorder="1"/>
    <xf numFmtId="167" fontId="0" fillId="10" borderId="0" xfId="1" applyNumberFormat="1" applyFont="1" applyFill="1" applyBorder="1"/>
    <xf numFmtId="167" fontId="0" fillId="3" borderId="5" xfId="0" applyNumberFormat="1" applyFill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167" fontId="2" fillId="0" borderId="16" xfId="1" applyNumberFormat="1" applyFont="1" applyFill="1" applyBorder="1"/>
    <xf numFmtId="167" fontId="2" fillId="0" borderId="13" xfId="1" applyNumberFormat="1" applyFont="1" applyFill="1" applyBorder="1"/>
    <xf numFmtId="167" fontId="2" fillId="0" borderId="14" xfId="1" applyNumberFormat="1" applyFont="1" applyFill="1" applyBorder="1"/>
    <xf numFmtId="167" fontId="2" fillId="0" borderId="15" xfId="1" applyNumberFormat="1" applyFont="1" applyFill="1" applyBorder="1"/>
    <xf numFmtId="167" fontId="2" fillId="0" borderId="14" xfId="1" applyNumberFormat="1" applyFont="1" applyBorder="1"/>
    <xf numFmtId="0" fontId="2" fillId="0" borderId="13" xfId="0" applyFont="1" applyBorder="1" applyAlignment="1">
      <alignment horizontal="left"/>
    </xf>
    <xf numFmtId="0" fontId="0" fillId="0" borderId="10" xfId="0" applyBorder="1"/>
    <xf numFmtId="165" fontId="0" fillId="0" borderId="10" xfId="1" applyNumberFormat="1" applyFont="1" applyBorder="1"/>
    <xf numFmtId="167" fontId="1" fillId="0" borderId="0" xfId="1" applyNumberFormat="1" applyFont="1" applyBorder="1" applyAlignment="1">
      <alignment horizontal="right" indent="1"/>
    </xf>
    <xf numFmtId="167" fontId="1" fillId="0" borderId="4" xfId="1" applyNumberFormat="1" applyFont="1" applyFill="1" applyBorder="1"/>
    <xf numFmtId="167" fontId="1" fillId="0" borderId="5" xfId="1" applyNumberFormat="1" applyFont="1" applyBorder="1"/>
    <xf numFmtId="167" fontId="1" fillId="0" borderId="0" xfId="1" applyNumberFormat="1" applyFont="1" applyFill="1" applyBorder="1" applyAlignment="1">
      <alignment horizontal="right" indent="1"/>
    </xf>
    <xf numFmtId="167" fontId="1" fillId="0" borderId="5" xfId="1" applyNumberFormat="1" applyFont="1" applyFill="1" applyBorder="1"/>
    <xf numFmtId="167" fontId="1" fillId="0" borderId="0" xfId="1" applyNumberFormat="1" applyFont="1" applyFill="1" applyBorder="1"/>
    <xf numFmtId="0" fontId="2" fillId="0" borderId="8" xfId="0" applyFont="1" applyBorder="1" applyAlignment="1">
      <alignment wrapText="1"/>
    </xf>
    <xf numFmtId="167" fontId="2" fillId="0" borderId="8" xfId="1" applyNumberFormat="1" applyFont="1" applyFill="1" applyBorder="1"/>
    <xf numFmtId="167" fontId="2" fillId="0" borderId="1" xfId="1" applyNumberFormat="1" applyFont="1" applyFill="1" applyBorder="1"/>
    <xf numFmtId="167" fontId="2" fillId="0" borderId="9" xfId="1" applyNumberFormat="1" applyFont="1" applyFill="1" applyBorder="1"/>
    <xf numFmtId="167" fontId="2" fillId="0" borderId="19" xfId="1" applyNumberFormat="1" applyFont="1" applyFill="1" applyBorder="1"/>
    <xf numFmtId="167" fontId="0" fillId="0" borderId="14" xfId="1" applyNumberFormat="1" applyFont="1" applyFill="1" applyBorder="1"/>
    <xf numFmtId="167" fontId="0" fillId="0" borderId="15" xfId="1" applyNumberFormat="1" applyFont="1" applyFill="1" applyBorder="1"/>
    <xf numFmtId="167" fontId="0" fillId="0" borderId="14" xfId="1" applyNumberFormat="1" applyFont="1" applyBorder="1"/>
    <xf numFmtId="167" fontId="0" fillId="0" borderId="13" xfId="1" applyNumberFormat="1" applyFont="1" applyFill="1" applyBorder="1"/>
    <xf numFmtId="165" fontId="2" fillId="0" borderId="16" xfId="1" applyNumberFormat="1" applyFont="1" applyBorder="1"/>
    <xf numFmtId="0" fontId="0" fillId="0" borderId="10" xfId="0" applyBorder="1" applyAlignment="1">
      <alignment horizontal="left" indent="1"/>
    </xf>
    <xf numFmtId="0" fontId="0" fillId="9" borderId="10" xfId="0" applyFill="1" applyBorder="1" applyAlignment="1">
      <alignment horizontal="left" indent="1"/>
    </xf>
    <xf numFmtId="0" fontId="0" fillId="0" borderId="10" xfId="0" applyBorder="1" applyAlignment="1">
      <alignment horizontal="left" indent="2"/>
    </xf>
    <xf numFmtId="0" fontId="2" fillId="0" borderId="16" xfId="0" applyFont="1" applyBorder="1"/>
    <xf numFmtId="0" fontId="0" fillId="0" borderId="16" xfId="0" applyBorder="1"/>
    <xf numFmtId="0" fontId="2" fillId="0" borderId="16" xfId="0" applyFont="1" applyBorder="1" applyAlignment="1">
      <alignment wrapText="1"/>
    </xf>
    <xf numFmtId="0" fontId="2" fillId="0" borderId="16" xfId="0" applyFont="1" applyBorder="1" applyAlignment="1">
      <alignment horizontal="left"/>
    </xf>
    <xf numFmtId="167" fontId="0" fillId="0" borderId="10" xfId="2" applyNumberFormat="1" applyFont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167" fontId="2" fillId="0" borderId="16" xfId="1" applyNumberFormat="1" applyFont="1" applyBorder="1"/>
    <xf numFmtId="0" fontId="0" fillId="0" borderId="15" xfId="0" applyBorder="1"/>
    <xf numFmtId="0" fontId="2" fillId="0" borderId="12" xfId="0" applyFont="1" applyBorder="1"/>
    <xf numFmtId="167" fontId="0" fillId="5" borderId="4" xfId="1" applyNumberFormat="1" applyFont="1" applyFill="1" applyBorder="1" applyAlignment="1">
      <alignment horizontal="right"/>
    </xf>
    <xf numFmtId="167" fontId="0" fillId="6" borderId="4" xfId="1" applyNumberFormat="1" applyFont="1" applyFill="1" applyBorder="1" applyAlignment="1">
      <alignment horizontal="right"/>
    </xf>
    <xf numFmtId="167" fontId="0" fillId="7" borderId="4" xfId="1" applyNumberFormat="1" applyFont="1" applyFill="1" applyBorder="1" applyAlignment="1">
      <alignment horizontal="right"/>
    </xf>
    <xf numFmtId="167" fontId="0" fillId="3" borderId="4" xfId="1" applyNumberFormat="1" applyFont="1" applyFill="1" applyBorder="1" applyAlignment="1">
      <alignment horizontal="right" indent="1"/>
    </xf>
    <xf numFmtId="167" fontId="0" fillId="2" borderId="4" xfId="1" applyNumberFormat="1" applyFont="1" applyFill="1" applyBorder="1" applyAlignment="1">
      <alignment horizontal="right"/>
    </xf>
    <xf numFmtId="167" fontId="0" fillId="3" borderId="4" xfId="1" applyNumberFormat="1" applyFont="1" applyFill="1" applyBorder="1" applyAlignment="1">
      <alignment horizontal="right"/>
    </xf>
    <xf numFmtId="167" fontId="0" fillId="4" borderId="4" xfId="1" applyNumberFormat="1" applyFont="1" applyFill="1" applyBorder="1" applyAlignment="1">
      <alignment horizontal="right"/>
    </xf>
    <xf numFmtId="0" fontId="0" fillId="0" borderId="6" xfId="0" applyBorder="1"/>
    <xf numFmtId="167" fontId="2" fillId="0" borderId="15" xfId="1" applyNumberFormat="1" applyFont="1" applyBorder="1"/>
    <xf numFmtId="167" fontId="2" fillId="0" borderId="13" xfId="1" applyNumberFormat="1" applyFont="1" applyBorder="1"/>
    <xf numFmtId="167" fontId="0" fillId="0" borderId="8" xfId="1" applyNumberFormat="1" applyFont="1" applyFill="1" applyBorder="1"/>
    <xf numFmtId="167" fontId="0" fillId="0" borderId="1" xfId="0" applyNumberFormat="1" applyBorder="1"/>
    <xf numFmtId="0" fontId="0" fillId="7" borderId="10" xfId="0" applyFill="1" applyBorder="1" applyAlignment="1">
      <alignment horizontal="left" indent="1"/>
    </xf>
    <xf numFmtId="0" fontId="0" fillId="8" borderId="10" xfId="0" applyFill="1" applyBorder="1" applyAlignment="1">
      <alignment horizontal="left" indent="1"/>
    </xf>
    <xf numFmtId="0" fontId="0" fillId="0" borderId="19" xfId="0" applyBorder="1" applyAlignment="1">
      <alignment horizontal="left" indent="1"/>
    </xf>
    <xf numFmtId="9" fontId="0" fillId="8" borderId="10" xfId="2" applyFont="1" applyFill="1" applyBorder="1"/>
    <xf numFmtId="9" fontId="0" fillId="0" borderId="0" xfId="2" applyFont="1" applyFill="1" applyBorder="1"/>
    <xf numFmtId="0" fontId="0" fillId="8" borderId="0" xfId="0" applyFill="1"/>
    <xf numFmtId="2" fontId="0" fillId="0" borderId="0" xfId="2" applyNumberFormat="1" applyFont="1" applyFill="1" applyBorder="1"/>
    <xf numFmtId="10" fontId="0" fillId="0" borderId="0" xfId="0" applyNumberFormat="1"/>
    <xf numFmtId="10" fontId="2" fillId="0" borderId="0" xfId="0" applyNumberFormat="1" applyFont="1"/>
    <xf numFmtId="10" fontId="2" fillId="0" borderId="4" xfId="0" applyNumberFormat="1" applyFont="1" applyBorder="1"/>
    <xf numFmtId="10" fontId="2" fillId="0" borderId="11" xfId="1" applyNumberFormat="1" applyFont="1" applyFill="1" applyBorder="1"/>
    <xf numFmtId="10" fontId="2" fillId="0" borderId="2" xfId="1" applyNumberFormat="1" applyFont="1" applyFill="1" applyBorder="1"/>
    <xf numFmtId="12" fontId="0" fillId="0" borderId="0" xfId="0" applyNumberFormat="1"/>
    <xf numFmtId="9" fontId="0" fillId="0" borderId="0" xfId="0" applyNumberFormat="1"/>
    <xf numFmtId="10" fontId="0" fillId="0" borderId="4" xfId="0" applyNumberFormat="1" applyBorder="1"/>
    <xf numFmtId="10" fontId="0" fillId="0" borderId="5" xfId="0" applyNumberFormat="1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Border="1"/>
    <xf numFmtId="165" fontId="2" fillId="0" borderId="14" xfId="1" applyNumberFormat="1" applyFont="1" applyBorder="1"/>
    <xf numFmtId="169" fontId="0" fillId="0" borderId="0" xfId="0" applyNumberFormat="1" applyBorder="1"/>
    <xf numFmtId="169" fontId="0" fillId="0" borderId="0" xfId="1" applyNumberFormat="1" applyFont="1" applyBorder="1"/>
    <xf numFmtId="169" fontId="0" fillId="0" borderId="4" xfId="1" applyNumberFormat="1" applyFont="1" applyBorder="1"/>
    <xf numFmtId="169" fontId="0" fillId="0" borderId="11" xfId="0" applyNumberFormat="1" applyBorder="1"/>
    <xf numFmtId="0" fontId="0" fillId="0" borderId="8" xfId="0" applyFont="1" applyBorder="1"/>
    <xf numFmtId="170" fontId="0" fillId="0" borderId="0" xfId="0" applyNumberFormat="1"/>
    <xf numFmtId="170" fontId="0" fillId="0" borderId="0" xfId="1" applyNumberFormat="1" applyFont="1" applyBorder="1"/>
    <xf numFmtId="170" fontId="0" fillId="5" borderId="0" xfId="1" applyNumberFormat="1" applyFont="1" applyFill="1" applyBorder="1"/>
    <xf numFmtId="170" fontId="0" fillId="6" borderId="0" xfId="1" applyNumberFormat="1" applyFont="1" applyFill="1" applyBorder="1"/>
    <xf numFmtId="170" fontId="0" fillId="7" borderId="0" xfId="1" applyNumberFormat="1" applyFont="1" applyFill="1" applyBorder="1"/>
    <xf numFmtId="170" fontId="0" fillId="3" borderId="0" xfId="1" applyNumberFormat="1" applyFont="1" applyFill="1" applyBorder="1"/>
    <xf numFmtId="170" fontId="0" fillId="2" borderId="0" xfId="1" applyNumberFormat="1" applyFont="1" applyFill="1" applyBorder="1"/>
    <xf numFmtId="170" fontId="0" fillId="4" borderId="0" xfId="1" applyNumberFormat="1" applyFont="1" applyFill="1" applyBorder="1"/>
    <xf numFmtId="170" fontId="0" fillId="0" borderId="4" xfId="1" applyNumberFormat="1" applyFont="1" applyBorder="1"/>
    <xf numFmtId="170" fontId="0" fillId="3" borderId="4" xfId="1" applyNumberFormat="1" applyFont="1" applyFill="1" applyBorder="1"/>
    <xf numFmtId="170" fontId="0" fillId="4" borderId="4" xfId="1" applyNumberFormat="1" applyFont="1" applyFill="1" applyBorder="1"/>
    <xf numFmtId="170" fontId="0" fillId="0" borderId="4" xfId="0" applyNumberFormat="1" applyBorder="1"/>
    <xf numFmtId="170" fontId="0" fillId="5" borderId="4" xfId="1" applyNumberFormat="1" applyFont="1" applyFill="1" applyBorder="1"/>
    <xf numFmtId="170" fontId="0" fillId="6" borderId="4" xfId="1" applyNumberFormat="1" applyFont="1" applyFill="1" applyBorder="1"/>
    <xf numFmtId="170" fontId="0" fillId="7" borderId="4" xfId="1" applyNumberFormat="1" applyFont="1" applyFill="1" applyBorder="1"/>
    <xf numFmtId="170" fontId="0" fillId="2" borderId="4" xfId="1" applyNumberFormat="1" applyFont="1" applyFill="1" applyBorder="1"/>
    <xf numFmtId="170" fontId="0" fillId="0" borderId="2" xfId="0" applyNumberFormat="1" applyBorder="1"/>
    <xf numFmtId="170" fontId="0" fillId="0" borderId="11" xfId="0" applyNumberFormat="1" applyBorder="1"/>
    <xf numFmtId="170" fontId="0" fillId="0" borderId="3" xfId="0" applyNumberFormat="1" applyBorder="1"/>
    <xf numFmtId="170" fontId="0" fillId="0" borderId="5" xfId="0" applyNumberFormat="1" applyBorder="1"/>
    <xf numFmtId="170" fontId="0" fillId="0" borderId="5" xfId="1" applyNumberFormat="1" applyFont="1" applyBorder="1"/>
    <xf numFmtId="170" fontId="0" fillId="5" borderId="5" xfId="1" applyNumberFormat="1" applyFont="1" applyFill="1" applyBorder="1"/>
    <xf numFmtId="170" fontId="0" fillId="6" borderId="5" xfId="1" applyNumberFormat="1" applyFont="1" applyFill="1" applyBorder="1"/>
    <xf numFmtId="170" fontId="0" fillId="7" borderId="5" xfId="1" applyNumberFormat="1" applyFont="1" applyFill="1" applyBorder="1"/>
    <xf numFmtId="170" fontId="0" fillId="3" borderId="5" xfId="1" applyNumberFormat="1" applyFont="1" applyFill="1" applyBorder="1"/>
    <xf numFmtId="170" fontId="0" fillId="2" borderId="5" xfId="1" applyNumberFormat="1" applyFont="1" applyFill="1" applyBorder="1"/>
    <xf numFmtId="170" fontId="0" fillId="4" borderId="5" xfId="1" applyNumberFormat="1" applyFont="1" applyFill="1" applyBorder="1"/>
    <xf numFmtId="10" fontId="0" fillId="0" borderId="0" xfId="0" applyNumberFormat="1" applyBorder="1"/>
    <xf numFmtId="169" fontId="0" fillId="0" borderId="5" xfId="0" applyNumberFormat="1" applyBorder="1"/>
    <xf numFmtId="169" fontId="0" fillId="0" borderId="5" xfId="0" applyNumberFormat="1" applyFill="1" applyBorder="1"/>
    <xf numFmtId="169" fontId="0" fillId="0" borderId="5" xfId="1" applyNumberFormat="1" applyFont="1" applyBorder="1"/>
    <xf numFmtId="10" fontId="0" fillId="0" borderId="10" xfId="0" applyNumberFormat="1" applyBorder="1"/>
    <xf numFmtId="9" fontId="0" fillId="0" borderId="10" xfId="2" applyFont="1" applyBorder="1"/>
    <xf numFmtId="9" fontId="0" fillId="7" borderId="10" xfId="2" applyFont="1" applyFill="1" applyBorder="1"/>
    <xf numFmtId="9" fontId="0" fillId="0" borderId="19" xfId="2" applyFont="1" applyBorder="1"/>
    <xf numFmtId="169" fontId="0" fillId="0" borderId="2" xfId="0" applyNumberFormat="1" applyBorder="1"/>
    <xf numFmtId="169" fontId="0" fillId="0" borderId="17" xfId="0" applyNumberFormat="1" applyBorder="1"/>
    <xf numFmtId="169" fontId="0" fillId="0" borderId="14" xfId="0" applyNumberFormat="1" applyBorder="1"/>
    <xf numFmtId="169" fontId="0" fillId="0" borderId="14" xfId="1" applyNumberFormat="1" applyFont="1" applyBorder="1"/>
    <xf numFmtId="0" fontId="0" fillId="3" borderId="0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6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Employee Benefits</a:t>
            </a:r>
            <a:r>
              <a:rPr lang="en-US" b="1" baseline="0"/>
              <a:t> Expenses (% of Revenue)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'Revenue Graph'!$H$10</c:f>
              <c:strCache>
                <c:ptCount val="1"/>
                <c:pt idx="0">
                  <c:v>CHIP EDGE TECHNOLOGIES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'Revenue Graph'!$I$9:$L$9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'Revenue Graph'!$I$10:$L$10</c:f>
              <c:numCache>
                <c:formatCode>0%</c:formatCode>
                <c:ptCount val="4"/>
                <c:pt idx="0">
                  <c:v>0.35</c:v>
                </c:pt>
                <c:pt idx="1">
                  <c:v>0.54</c:v>
                </c:pt>
                <c:pt idx="2">
                  <c:v>0.38</c:v>
                </c:pt>
                <c:pt idx="3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E-411F-B47C-7A9BFF7BD636}"/>
            </c:ext>
          </c:extLst>
        </c:ser>
        <c:ser>
          <c:idx val="2"/>
          <c:order val="2"/>
          <c:tx>
            <c:strRef>
              <c:f>'Revenue Graph'!$H$11</c:f>
              <c:strCache>
                <c:ptCount val="1"/>
                <c:pt idx="0">
                  <c:v>SEED INFOTECH LIMITED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'Revenue Graph'!$I$9:$L$9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'Revenue Graph'!$I$11:$L$11</c:f>
              <c:numCache>
                <c:formatCode>0%</c:formatCode>
                <c:ptCount val="4"/>
                <c:pt idx="0">
                  <c:v>0.34</c:v>
                </c:pt>
                <c:pt idx="1">
                  <c:v>0.4</c:v>
                </c:pt>
                <c:pt idx="2">
                  <c:v>0.16</c:v>
                </c:pt>
                <c:pt idx="3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E-411F-B47C-7A9BFF7BD636}"/>
            </c:ext>
          </c:extLst>
        </c:ser>
        <c:ser>
          <c:idx val="3"/>
          <c:order val="3"/>
          <c:tx>
            <c:strRef>
              <c:f>'Revenue Graph'!$H$12</c:f>
              <c:strCache>
                <c:ptCount val="1"/>
                <c:pt idx="0">
                  <c:v>SUMEDHA IT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bg2">
                    <a:lumMod val="75000"/>
                  </a:schemeClr>
                </a:solidFill>
                <a:ln w="9525">
                  <a:solidFill>
                    <a:schemeClr val="bg2">
                      <a:lumMod val="75000"/>
                    </a:schemeClr>
                  </a:solidFill>
                </a:ln>
                <a:effectLst/>
              </c:spPr>
            </c:marker>
            <c:bubble3D val="0"/>
          </c:dPt>
          <c:cat>
            <c:numRef>
              <c:f>'Revenue Graph'!$I$9:$L$9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'Revenue Graph'!$I$12:$L$12</c:f>
              <c:numCache>
                <c:formatCode>0%</c:formatCode>
                <c:ptCount val="4"/>
                <c:pt idx="0">
                  <c:v>0.48</c:v>
                </c:pt>
                <c:pt idx="1">
                  <c:v>0.88</c:v>
                </c:pt>
                <c:pt idx="2">
                  <c:v>0.42</c:v>
                </c:pt>
                <c:pt idx="3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E-411F-B47C-7A9BFF7BD636}"/>
            </c:ext>
          </c:extLst>
        </c:ser>
        <c:ser>
          <c:idx val="4"/>
          <c:order val="4"/>
          <c:tx>
            <c:strRef>
              <c:f>'Revenue Graph'!$H$13</c:f>
              <c:strCache>
                <c:ptCount val="1"/>
                <c:pt idx="0">
                  <c:v>MAVEN SILICON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'Revenue Graph'!$I$9:$L$9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'Revenue Graph'!$I$13:$L$13</c:f>
              <c:numCache>
                <c:formatCode>0%</c:formatCode>
                <c:ptCount val="4"/>
                <c:pt idx="0">
                  <c:v>0.68</c:v>
                </c:pt>
                <c:pt idx="1">
                  <c:v>0.72</c:v>
                </c:pt>
                <c:pt idx="2">
                  <c:v>0.42</c:v>
                </c:pt>
                <c:pt idx="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0-4363-96C5-5D2D1E58504C}"/>
            </c:ext>
          </c:extLst>
        </c:ser>
        <c:ser>
          <c:idx val="5"/>
          <c:order val="5"/>
          <c:tx>
            <c:strRef>
              <c:f>'Revenue Graph'!$H$14</c:f>
              <c:strCache>
                <c:ptCount val="1"/>
                <c:pt idx="0">
                  <c:v>RV SKILLS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'Revenue Graph'!$I$9:$L$9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'Revenue Graph'!$I$14:$L$14</c:f>
              <c:numCache>
                <c:formatCode>0%</c:formatCode>
                <c:ptCount val="4"/>
                <c:pt idx="0">
                  <c:v>0.18</c:v>
                </c:pt>
                <c:pt idx="1">
                  <c:v>0.09</c:v>
                </c:pt>
                <c:pt idx="2">
                  <c:v>0.06</c:v>
                </c:pt>
                <c:pt idx="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0-4363-96C5-5D2D1E585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792111"/>
        <c:axId val="17357801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Graph'!$H$9</c15:sqref>
                        </c15:formulaRef>
                      </c:ext>
                    </c:extLst>
                    <c:strCache>
                      <c:ptCount val="1"/>
                      <c:pt idx="0">
                        <c:v>Enterprise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'Revenue Graph'!$I$9:$L$9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Graph'!$I$9:$L$9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6E-411F-B47C-7A9BFF7BD636}"/>
                  </c:ext>
                </c:extLst>
              </c15:ser>
            </c15:filteredLineSeries>
          </c:ext>
        </c:extLst>
      </c:lineChart>
      <c:catAx>
        <c:axId val="173579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35780111"/>
        <c:crosses val="autoZero"/>
        <c:auto val="1"/>
        <c:lblAlgn val="ctr"/>
        <c:lblOffset val="100"/>
        <c:noMultiLvlLbl val="0"/>
      </c:catAx>
      <c:valAx>
        <c:axId val="17357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3579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(In INR Lakhs)</a:t>
            </a:r>
            <a:endParaRPr lang="en-US" b="1"/>
          </a:p>
        </c:rich>
      </c:tx>
      <c:layout>
        <c:manualLayout>
          <c:xMode val="edge"/>
          <c:yMode val="edge"/>
          <c:x val="0.30862271177238659"/>
          <c:y val="4.575163634149741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>
        <c:manualLayout>
          <c:layoutTarget val="inner"/>
          <c:xMode val="edge"/>
          <c:yMode val="edge"/>
          <c:x val="0.16220805522564155"/>
          <c:y val="0.12596145983024343"/>
          <c:w val="0.81001618547681542"/>
          <c:h val="0.54380322251385238"/>
        </c:manualLayout>
      </c:layout>
      <c:lineChart>
        <c:grouping val="standard"/>
        <c:varyColors val="0"/>
        <c:ser>
          <c:idx val="1"/>
          <c:order val="1"/>
          <c:tx>
            <c:strRef>
              <c:f>'Revenue Graph'!$A$10</c:f>
              <c:strCache>
                <c:ptCount val="1"/>
                <c:pt idx="0">
                  <c:v>CHIP EDGE TECHNOLOGIES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'Revenue Graph'!$B$9:$E$9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'Revenue Graph'!$B$10:$E$10</c:f>
              <c:numCache>
                <c:formatCode>_ [$₹-4009]\ * #,##0.00_ ;_ [$₹-4009]\ * \-#,##0.00_ ;_ [$₹-4009]\ * "-"??_ ;_ @_ </c:formatCode>
                <c:ptCount val="4"/>
                <c:pt idx="0">
                  <c:v>212.17563999999999</c:v>
                </c:pt>
                <c:pt idx="1">
                  <c:v>86.834100000000007</c:v>
                </c:pt>
                <c:pt idx="2">
                  <c:v>237.7431</c:v>
                </c:pt>
                <c:pt idx="3">
                  <c:v>431.5179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5-4318-94D7-33873A5B307C}"/>
            </c:ext>
          </c:extLst>
        </c:ser>
        <c:ser>
          <c:idx val="2"/>
          <c:order val="2"/>
          <c:tx>
            <c:strRef>
              <c:f>'Revenue Graph'!$A$11</c:f>
              <c:strCache>
                <c:ptCount val="1"/>
                <c:pt idx="0">
                  <c:v>SEED INFOTECH LIMITED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'Revenue Graph'!$B$9:$E$9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'Revenue Graph'!$B$11:$E$11</c:f>
              <c:numCache>
                <c:formatCode>_ [$₹-4009]\ * #,##0.00_ ;_ [$₹-4009]\ * \-#,##0.00_ ;_ [$₹-4009]\ * "-"??_ ;_ @_ </c:formatCode>
                <c:ptCount val="4"/>
                <c:pt idx="0">
                  <c:v>1740.63129</c:v>
                </c:pt>
                <c:pt idx="1">
                  <c:v>558.50462000000005</c:v>
                </c:pt>
                <c:pt idx="2">
                  <c:v>1056.6396999999999</c:v>
                </c:pt>
                <c:pt idx="3">
                  <c:v>1570.7592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5-4318-94D7-33873A5B307C}"/>
            </c:ext>
          </c:extLst>
        </c:ser>
        <c:ser>
          <c:idx val="3"/>
          <c:order val="3"/>
          <c:tx>
            <c:strRef>
              <c:f>'Revenue Graph'!$A$12</c:f>
              <c:strCache>
                <c:ptCount val="1"/>
                <c:pt idx="0">
                  <c:v>SUMEDHA IT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cat>
            <c:numRef>
              <c:f>'Revenue Graph'!$B$9:$E$9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'Revenue Graph'!$B$12:$E$12</c:f>
              <c:numCache>
                <c:formatCode>_ [$₹-4009]\ * #,##0.00_ ;_ [$₹-4009]\ * \-#,##0.00_ ;_ [$₹-4009]\ * "-"??_ ;_ @_ </c:formatCode>
                <c:ptCount val="4"/>
                <c:pt idx="0">
                  <c:v>173.71233000000001</c:v>
                </c:pt>
                <c:pt idx="1">
                  <c:v>42.342770000000002</c:v>
                </c:pt>
                <c:pt idx="2" formatCode="General">
                  <c:v>167.65221</c:v>
                </c:pt>
                <c:pt idx="3" formatCode="General">
                  <c:v>489.37520999999998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65-4318-94D7-33873A5B307C}"/>
            </c:ext>
          </c:extLst>
        </c:ser>
        <c:ser>
          <c:idx val="4"/>
          <c:order val="4"/>
          <c:tx>
            <c:strRef>
              <c:f>'Revenue Graph'!$A$13</c:f>
              <c:strCache>
                <c:ptCount val="1"/>
                <c:pt idx="0">
                  <c:v>MAVEN SILICON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'Revenue Graph'!$B$9:$E$9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'Revenue Graph'!$B$13:$E$13</c:f>
              <c:numCache>
                <c:formatCode>_ [$₹-4009]\ * #,##0.00_ ;_ [$₹-4009]\ * \-#,##0.00_ ;_ [$₹-4009]\ * "-"??_ ;_ @_ </c:formatCode>
                <c:ptCount val="4"/>
                <c:pt idx="0">
                  <c:v>448.90906000000001</c:v>
                </c:pt>
                <c:pt idx="1">
                  <c:v>458.56362000000001</c:v>
                </c:pt>
                <c:pt idx="2">
                  <c:v>1025.25504</c:v>
                </c:pt>
                <c:pt idx="3">
                  <c:v>1781.8233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5-4B8D-A96F-4CC49D2F3AD2}"/>
            </c:ext>
          </c:extLst>
        </c:ser>
        <c:ser>
          <c:idx val="5"/>
          <c:order val="5"/>
          <c:tx>
            <c:strRef>
              <c:f>'Revenue Graph'!$A$14</c:f>
              <c:strCache>
                <c:ptCount val="1"/>
                <c:pt idx="0">
                  <c:v>RV SKILLS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'Revenue Graph'!$B$9:$E$9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'Revenue Graph'!$B$14:$E$14</c:f>
              <c:numCache>
                <c:formatCode>General</c:formatCode>
                <c:ptCount val="4"/>
                <c:pt idx="0">
                  <c:v>184.09</c:v>
                </c:pt>
                <c:pt idx="1">
                  <c:v>311.62</c:v>
                </c:pt>
                <c:pt idx="2">
                  <c:v>604.45000000000005</c:v>
                </c:pt>
                <c:pt idx="3">
                  <c:v>1982.47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5-4B8D-A96F-4CC49D2F3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360847"/>
        <c:axId val="1725344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Graph'!$A$9</c15:sqref>
                        </c15:formulaRef>
                      </c:ext>
                    </c:extLst>
                    <c:strCache>
                      <c:ptCount val="1"/>
                      <c:pt idx="0">
                        <c:v>Enterprise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'Revenue Graph'!$B$9:$E$9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Graph'!$B$9:$E$9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265-4318-94D7-33873A5B307C}"/>
                  </c:ext>
                </c:extLst>
              </c15:ser>
            </c15:filteredLineSeries>
          </c:ext>
        </c:extLst>
      </c:lineChart>
      <c:catAx>
        <c:axId val="172536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25344047"/>
        <c:crosses val="autoZero"/>
        <c:auto val="1"/>
        <c:lblAlgn val="ctr"/>
        <c:lblOffset val="100"/>
        <c:noMultiLvlLbl val="0"/>
      </c:catAx>
      <c:valAx>
        <c:axId val="172534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2536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Finance Costs</a:t>
            </a:r>
            <a:r>
              <a:rPr lang="en-US" b="1" baseline="0"/>
              <a:t> (% of Revenue)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Graph'!$B$34</c:f>
              <c:strCache>
                <c:ptCount val="1"/>
                <c:pt idx="0">
                  <c:v>CHIP EDGE TECHNOLOGIES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'Revenue Graph'!$C$33:$F$33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'Revenue Graph'!$C$34:$F$34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3-4F0E-8ED5-68C911F9E685}"/>
            </c:ext>
          </c:extLst>
        </c:ser>
        <c:ser>
          <c:idx val="1"/>
          <c:order val="1"/>
          <c:tx>
            <c:strRef>
              <c:f>'Revenue Graph'!$B$35</c:f>
              <c:strCache>
                <c:ptCount val="1"/>
                <c:pt idx="0">
                  <c:v>SEED INFOTECH LIMITED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'Revenue Graph'!$C$33:$F$33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'Revenue Graph'!$C$35:$F$35</c:f>
              <c:numCache>
                <c:formatCode>0%</c:formatCode>
                <c:ptCount val="4"/>
                <c:pt idx="0">
                  <c:v>0.05</c:v>
                </c:pt>
                <c:pt idx="1">
                  <c:v>0.04</c:v>
                </c:pt>
                <c:pt idx="2">
                  <c:v>0.05</c:v>
                </c:pt>
                <c:pt idx="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3-4F0E-8ED5-68C911F9E685}"/>
            </c:ext>
          </c:extLst>
        </c:ser>
        <c:ser>
          <c:idx val="2"/>
          <c:order val="2"/>
          <c:tx>
            <c:strRef>
              <c:f>'Revenue Graph'!$B$36</c:f>
              <c:strCache>
                <c:ptCount val="1"/>
                <c:pt idx="0">
                  <c:v>SUMEDHA 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'Revenue Graph'!$C$33:$F$33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'Revenue Graph'!$C$36:$F$36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3-4F0E-8ED5-68C911F9E685}"/>
            </c:ext>
          </c:extLst>
        </c:ser>
        <c:ser>
          <c:idx val="3"/>
          <c:order val="3"/>
          <c:tx>
            <c:strRef>
              <c:f>'Revenue Graph'!$B$37</c:f>
              <c:strCache>
                <c:ptCount val="1"/>
                <c:pt idx="0">
                  <c:v>MAVEN SILICON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'Revenue Graph'!$C$33:$F$33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'Revenue Graph'!$C$37:$F$37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3-4F0E-8ED5-68C911F9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296816"/>
        <c:axId val="1316304976"/>
      </c:lineChart>
      <c:catAx>
        <c:axId val="13162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16304976"/>
        <c:crosses val="autoZero"/>
        <c:auto val="1"/>
        <c:lblAlgn val="ctr"/>
        <c:lblOffset val="100"/>
        <c:noMultiLvlLbl val="0"/>
      </c:catAx>
      <c:valAx>
        <c:axId val="13163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162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Marketing Costs (% of Revenue)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Graph'!$B$40</c:f>
              <c:strCache>
                <c:ptCount val="1"/>
                <c:pt idx="0">
                  <c:v>CHIP EDGE TECHNOLOGIES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226-4DB5-89F8-E014A087D33D}"/>
              </c:ext>
            </c:extLst>
          </c:dPt>
          <c:cat>
            <c:strRef>
              <c:f>'Revenue Graph'!$C$39:$F$39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'Revenue Graph'!$C$40:$F$40</c:f>
              <c:numCache>
                <c:formatCode>0%</c:formatCode>
                <c:ptCount val="4"/>
                <c:pt idx="0">
                  <c:v>0.06</c:v>
                </c:pt>
                <c:pt idx="1">
                  <c:v>0.1</c:v>
                </c:pt>
                <c:pt idx="2">
                  <c:v>0.08</c:v>
                </c:pt>
                <c:pt idx="3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3-4F0E-8ED5-68C911F9E685}"/>
            </c:ext>
          </c:extLst>
        </c:ser>
        <c:ser>
          <c:idx val="1"/>
          <c:order val="1"/>
          <c:tx>
            <c:strRef>
              <c:f>'Revenue Graph'!$B$41</c:f>
              <c:strCache>
                <c:ptCount val="1"/>
                <c:pt idx="0">
                  <c:v>SEED INFOTECH LIMITED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'Revenue Graph'!$C$39:$F$39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'Revenue Graph'!$C$41:$F$41</c:f>
              <c:numCache>
                <c:formatCode>0%</c:formatCode>
                <c:ptCount val="4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3-4F0E-8ED5-68C911F9E685}"/>
            </c:ext>
          </c:extLst>
        </c:ser>
        <c:ser>
          <c:idx val="2"/>
          <c:order val="2"/>
          <c:tx>
            <c:strRef>
              <c:f>'Revenue Graph'!$B$42</c:f>
              <c:strCache>
                <c:ptCount val="1"/>
                <c:pt idx="0">
                  <c:v>SUMEDHA 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'Revenue Graph'!$C$39:$F$39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'Revenue Graph'!$C$42:$F$42</c:f>
              <c:numCache>
                <c:formatCode>0%</c:formatCode>
                <c:ptCount val="4"/>
                <c:pt idx="0">
                  <c:v>0.01</c:v>
                </c:pt>
                <c:pt idx="1">
                  <c:v>0.08</c:v>
                </c:pt>
                <c:pt idx="2">
                  <c:v>0.01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3-4F0E-8ED5-68C911F9E685}"/>
            </c:ext>
          </c:extLst>
        </c:ser>
        <c:ser>
          <c:idx val="3"/>
          <c:order val="3"/>
          <c:tx>
            <c:strRef>
              <c:f>'Revenue Graph'!$B$43</c:f>
              <c:strCache>
                <c:ptCount val="1"/>
                <c:pt idx="0">
                  <c:v>MAVEN SILICON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'Revenue Graph'!$C$39:$F$39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'Revenue Graph'!$C$43:$F$43</c:f>
              <c:numCache>
                <c:formatCode>0%</c:formatCode>
                <c:ptCount val="4"/>
                <c:pt idx="0">
                  <c:v>0.04</c:v>
                </c:pt>
                <c:pt idx="1">
                  <c:v>0.08</c:v>
                </c:pt>
                <c:pt idx="2">
                  <c:v>0.09</c:v>
                </c:pt>
                <c:pt idx="3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9-45B2-A209-83F242E04D6D}"/>
            </c:ext>
          </c:extLst>
        </c:ser>
        <c:ser>
          <c:idx val="4"/>
          <c:order val="4"/>
          <c:tx>
            <c:strRef>
              <c:f>'Revenue Graph'!$B$44</c:f>
              <c:strCache>
                <c:ptCount val="1"/>
                <c:pt idx="0">
                  <c:v>RV SKILLS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'Revenue Graph'!$C$39:$F$39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'Revenue Graph'!$C$44:$F$44</c:f>
              <c:numCache>
                <c:formatCode>0%</c:formatCode>
                <c:ptCount val="4"/>
                <c:pt idx="0">
                  <c:v>0</c:v>
                </c:pt>
                <c:pt idx="1">
                  <c:v>0.03</c:v>
                </c:pt>
                <c:pt idx="2">
                  <c:v>0</c:v>
                </c:pt>
                <c:pt idx="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0-4B5B-804A-6388E52E2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296816"/>
        <c:axId val="1316304976"/>
      </c:lineChart>
      <c:catAx>
        <c:axId val="13162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16304976"/>
        <c:crosses val="autoZero"/>
        <c:auto val="1"/>
        <c:lblAlgn val="ctr"/>
        <c:lblOffset val="100"/>
        <c:noMultiLvlLbl val="0"/>
      </c:catAx>
      <c:valAx>
        <c:axId val="13163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162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Professional Fees </a:t>
            </a:r>
            <a:r>
              <a:rPr lang="en-US" b="1" baseline="0"/>
              <a:t>(% of Revenue)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Graph'!$B$51</c:f>
              <c:strCache>
                <c:ptCount val="1"/>
                <c:pt idx="0">
                  <c:v>CHIP EDGE TECHNOLOGIES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'Revenue Graph'!$C$50:$F$50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'Revenue Graph'!$C$51:$F$51</c:f>
              <c:numCache>
                <c:formatCode>0%</c:formatCode>
                <c:ptCount val="4"/>
                <c:pt idx="0">
                  <c:v>7.0000000000000007E-2</c:v>
                </c:pt>
                <c:pt idx="1">
                  <c:v>0.02</c:v>
                </c:pt>
                <c:pt idx="2">
                  <c:v>0.01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3-4F0E-8ED5-68C911F9E685}"/>
            </c:ext>
          </c:extLst>
        </c:ser>
        <c:ser>
          <c:idx val="1"/>
          <c:order val="1"/>
          <c:tx>
            <c:strRef>
              <c:f>'Revenue Graph'!$B$52</c:f>
              <c:strCache>
                <c:ptCount val="1"/>
                <c:pt idx="0">
                  <c:v>SEED INFOTECH LIMITED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'Revenue Graph'!$C$50:$F$50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'Revenue Graph'!$C$52:$F$52</c:f>
              <c:numCache>
                <c:formatCode>0%</c:formatCode>
                <c:ptCount val="4"/>
                <c:pt idx="0">
                  <c:v>0.24</c:v>
                </c:pt>
                <c:pt idx="1">
                  <c:v>0.33</c:v>
                </c:pt>
                <c:pt idx="2">
                  <c:v>0.19</c:v>
                </c:pt>
                <c:pt idx="3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3-4F0E-8ED5-68C911F9E685}"/>
            </c:ext>
          </c:extLst>
        </c:ser>
        <c:ser>
          <c:idx val="2"/>
          <c:order val="2"/>
          <c:tx>
            <c:strRef>
              <c:f>'Revenue Graph'!$B$53</c:f>
              <c:strCache>
                <c:ptCount val="1"/>
                <c:pt idx="0">
                  <c:v>SUMEDHA 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'Revenue Graph'!$C$50:$F$50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'Revenue Graph'!$C$53:$F$53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3-4F0E-8ED5-68C911F9E685}"/>
            </c:ext>
          </c:extLst>
        </c:ser>
        <c:ser>
          <c:idx val="3"/>
          <c:order val="3"/>
          <c:tx>
            <c:strRef>
              <c:f>'Revenue Graph'!$B$54</c:f>
              <c:strCache>
                <c:ptCount val="1"/>
                <c:pt idx="0">
                  <c:v>MAVEN SILICON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'Revenue Graph'!$C$50:$F$50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'Revenue Graph'!$C$54:$F$54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9-49FF-971E-804677EBB49E}"/>
            </c:ext>
          </c:extLst>
        </c:ser>
        <c:ser>
          <c:idx val="4"/>
          <c:order val="4"/>
          <c:tx>
            <c:strRef>
              <c:f>'Revenue Graph'!$B$55</c:f>
              <c:strCache>
                <c:ptCount val="1"/>
                <c:pt idx="0">
                  <c:v>RV SKILLS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'Revenue Graph'!$C$50:$F$50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'Revenue Graph'!$C$55:$F$55</c:f>
              <c:numCache>
                <c:formatCode>0%</c:formatCode>
                <c:ptCount val="4"/>
                <c:pt idx="0">
                  <c:v>0.11</c:v>
                </c:pt>
                <c:pt idx="1">
                  <c:v>0.26</c:v>
                </c:pt>
                <c:pt idx="2">
                  <c:v>0.26</c:v>
                </c:pt>
                <c:pt idx="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8-49CE-93F1-7D0F879C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296816"/>
        <c:axId val="1316304976"/>
      </c:lineChart>
      <c:catAx>
        <c:axId val="13162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16304976"/>
        <c:crosses val="autoZero"/>
        <c:auto val="1"/>
        <c:lblAlgn val="ctr"/>
        <c:lblOffset val="100"/>
        <c:noMultiLvlLbl val="0"/>
      </c:catAx>
      <c:valAx>
        <c:axId val="13163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162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Rent Costs</a:t>
            </a:r>
            <a:r>
              <a:rPr lang="en-US" b="1" baseline="0"/>
              <a:t> (% of Revenue)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Graph'!$B$46</c:f>
              <c:strCache>
                <c:ptCount val="1"/>
                <c:pt idx="0">
                  <c:v>CHIP EDGE TECHNOLOGIES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'Revenue Graph'!$C$45:$F$45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'Revenue Graph'!$C$46:$F$46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3-4F0E-8ED5-68C911F9E685}"/>
            </c:ext>
          </c:extLst>
        </c:ser>
        <c:ser>
          <c:idx val="1"/>
          <c:order val="1"/>
          <c:tx>
            <c:strRef>
              <c:f>'Revenue Graph'!$B$47</c:f>
              <c:strCache>
                <c:ptCount val="1"/>
                <c:pt idx="0">
                  <c:v>SEED INFOTECH LIMITED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'Revenue Graph'!$C$45:$F$45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'Revenue Graph'!$C$47:$F$47</c:f>
              <c:numCache>
                <c:formatCode>0%</c:formatCode>
                <c:ptCount val="4"/>
                <c:pt idx="0">
                  <c:v>0.18</c:v>
                </c:pt>
                <c:pt idx="1">
                  <c:v>0.09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3-4F0E-8ED5-68C911F9E685}"/>
            </c:ext>
          </c:extLst>
        </c:ser>
        <c:ser>
          <c:idx val="2"/>
          <c:order val="2"/>
          <c:tx>
            <c:strRef>
              <c:f>'Revenue Graph'!$B$48</c:f>
              <c:strCache>
                <c:ptCount val="1"/>
                <c:pt idx="0">
                  <c:v>SUMEDHA 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'Revenue Graph'!$C$45:$F$45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'Revenue Graph'!$C$48:$F$48</c:f>
              <c:numCache>
                <c:formatCode>0%</c:formatCode>
                <c:ptCount val="4"/>
                <c:pt idx="0">
                  <c:v>0.23</c:v>
                </c:pt>
                <c:pt idx="1">
                  <c:v>0.68</c:v>
                </c:pt>
                <c:pt idx="2">
                  <c:v>0.22</c:v>
                </c:pt>
                <c:pt idx="3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3-4F0E-8ED5-68C911F9E685}"/>
            </c:ext>
          </c:extLst>
        </c:ser>
        <c:ser>
          <c:idx val="3"/>
          <c:order val="3"/>
          <c:tx>
            <c:strRef>
              <c:f>'Revenue Graph'!$B$49</c:f>
              <c:strCache>
                <c:ptCount val="1"/>
                <c:pt idx="0">
                  <c:v>RV SKILLS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'Revenue Graph'!$C$45:$F$45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'Revenue Graph'!$C$49:$F$49</c:f>
              <c:numCache>
                <c:formatCode>0%</c:formatCode>
                <c:ptCount val="4"/>
                <c:pt idx="0">
                  <c:v>0.05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1-4BD4-ACF9-2529B5D1F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296816"/>
        <c:axId val="1316304976"/>
      </c:lineChart>
      <c:catAx>
        <c:axId val="13162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16304976"/>
        <c:crosses val="autoZero"/>
        <c:auto val="1"/>
        <c:lblAlgn val="ctr"/>
        <c:lblOffset val="100"/>
        <c:noMultiLvlLbl val="0"/>
      </c:catAx>
      <c:valAx>
        <c:axId val="13163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162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3</xdr:row>
      <xdr:rowOff>7620</xdr:rowOff>
    </xdr:from>
    <xdr:to>
      <xdr:col>19</xdr:col>
      <xdr:colOff>571500</xdr:colOff>
      <xdr:row>18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56CC16-F5C0-1EA1-CBD2-01880DF15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22</xdr:row>
      <xdr:rowOff>53340</xdr:rowOff>
    </xdr:from>
    <xdr:to>
      <xdr:col>13</xdr:col>
      <xdr:colOff>259080</xdr:colOff>
      <xdr:row>37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F6D166-C521-5A26-FE84-9E78C76DE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</xdr:colOff>
      <xdr:row>38</xdr:row>
      <xdr:rowOff>152400</xdr:rowOff>
    </xdr:from>
    <xdr:to>
      <xdr:col>14</xdr:col>
      <xdr:colOff>30480</xdr:colOff>
      <xdr:row>52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37AEA0-97FF-095C-F772-88B8CFB34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219166</xdr:colOff>
      <xdr:row>24</xdr:row>
      <xdr:rowOff>13062</xdr:rowOff>
    </xdr:from>
    <xdr:to>
      <xdr:col>21</xdr:col>
      <xdr:colOff>557832</xdr:colOff>
      <xdr:row>37</xdr:row>
      <xdr:rowOff>13063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0A4105-7843-C742-0687-F7B019C1B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32900</xdr:colOff>
      <xdr:row>55</xdr:row>
      <xdr:rowOff>68701</xdr:rowOff>
    </xdr:from>
    <xdr:to>
      <xdr:col>14</xdr:col>
      <xdr:colOff>32900</xdr:colOff>
      <xdr:row>68</xdr:row>
      <xdr:rowOff>68702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BA5C1A-59D6-1784-50F2-5F761AD34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451395</xdr:colOff>
      <xdr:row>39</xdr:row>
      <xdr:rowOff>27577</xdr:rowOff>
    </xdr:from>
    <xdr:to>
      <xdr:col>22</xdr:col>
      <xdr:colOff>185300</xdr:colOff>
      <xdr:row>53</xdr:row>
      <xdr:rowOff>27577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CE1C37-EC35-0147-6752-E06A2347E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C3C89F-4919-4418-AA1E-808738C46905}" name="Table1" displayName="Table1" ref="B33:F37" totalsRowShown="0">
  <autoFilter ref="B33:F37" xr:uid="{69C3C89F-4919-4418-AA1E-808738C46905}"/>
  <tableColumns count="5">
    <tableColumn id="1" xr3:uid="{AEB614EC-906C-42C1-AAC1-8CC639135BAC}" name="Enterprise"/>
    <tableColumn id="2" xr3:uid="{C39AC1EC-B57B-4F82-8E79-48CA306BAD10}" name="2020" dataDxfId="15"/>
    <tableColumn id="3" xr3:uid="{3176B0EB-5E00-4EF4-897E-4D686FCAC8B3}" name="2021" dataDxfId="14"/>
    <tableColumn id="4" xr3:uid="{7D96F5AA-DD6E-4AC6-A789-4E0D8A7B0555}" name="2022" dataDxfId="13"/>
    <tableColumn id="5" xr3:uid="{EB64C1E1-9827-42D1-97F2-3367F0558ED4}" name="2023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E073A2-FCAF-4DAE-AB2C-FABD8FB2DDE3}" name="Table13" displayName="Table13" ref="B39:F44" totalsRowShown="0">
  <autoFilter ref="B39:F44" xr:uid="{78E073A2-FCAF-4DAE-AB2C-FABD8FB2DDE3}"/>
  <tableColumns count="5">
    <tableColumn id="1" xr3:uid="{B04D249F-5E10-4DD2-80EF-4C5D9F5BA17D}" name="Enterprise"/>
    <tableColumn id="2" xr3:uid="{5FBDE465-AC6B-4B90-B755-4EE3F7314156}" name="2020" dataDxfId="11"/>
    <tableColumn id="3" xr3:uid="{9A4A7A76-5ACD-4B22-86B1-21C4A937F7BC}" name="2021" dataDxfId="10"/>
    <tableColumn id="4" xr3:uid="{7AFBC9E9-7A21-4A0C-8584-C285BEFABB8A}" name="2022" dataDxfId="9"/>
    <tableColumn id="5" xr3:uid="{90050F5F-BA43-428B-9368-1802DB1203B9}" name="2023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2BBAE1-C2D6-4CA2-B14C-7AE86537612F}" name="Table134" displayName="Table134" ref="B45:F49" totalsRowShown="0">
  <autoFilter ref="B45:F49" xr:uid="{672BBAE1-C2D6-4CA2-B14C-7AE86537612F}"/>
  <tableColumns count="5">
    <tableColumn id="1" xr3:uid="{6C3FAF35-461E-4616-8474-41EA5B81680E}" name="Enterprise"/>
    <tableColumn id="2" xr3:uid="{21509925-848C-41D8-84ED-FFD034892218}" name="2020" dataDxfId="7"/>
    <tableColumn id="3" xr3:uid="{F378B90E-155D-4B63-877E-91D2CF4C0538}" name="2021" dataDxfId="6"/>
    <tableColumn id="4" xr3:uid="{0C5A02F4-D0B5-4EBF-8CB5-870505216CC1}" name="2022" dataDxfId="5"/>
    <tableColumn id="5" xr3:uid="{C4187C1A-92D8-4838-8327-41424641B49A}" name="2023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33D95D-B2A7-400D-AB52-DB029D401DAF}" name="Table135" displayName="Table135" ref="B50:F55" totalsRowShown="0">
  <autoFilter ref="B50:F55" xr:uid="{AB33D95D-B2A7-400D-AB52-DB029D401DAF}"/>
  <tableColumns count="5">
    <tableColumn id="1" xr3:uid="{0DAFCAD3-4D21-44FE-9FFE-38CCE9FE5FE1}" name="Enterprise"/>
    <tableColumn id="2" xr3:uid="{89F0A470-718C-47C6-98BD-594FD7BDDE36}" name="2020" dataDxfId="3"/>
    <tableColumn id="3" xr3:uid="{1E7F63F1-7C84-43DC-80FF-5AAB47F38757}" name="2021" dataDxfId="2"/>
    <tableColumn id="4" xr3:uid="{67B0C63E-C64D-4BF9-8574-70FA2887D491}" name="2022" dataDxfId="1"/>
    <tableColumn id="5" xr3:uid="{D40D5662-457A-4BF1-B030-5BBB3DDCD706}" name="202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111A-C709-4EDA-BD35-46768AA6FD7F}">
  <dimension ref="A1:AU155"/>
  <sheetViews>
    <sheetView tabSelected="1" topLeftCell="B1" zoomScale="115" zoomScaleNormal="115" workbookViewId="0">
      <pane xSplit="2" ySplit="3" topLeftCell="AK125" activePane="bottomRight" state="frozen"/>
      <selection activeCell="B1" sqref="B1"/>
      <selection pane="topRight" activeCell="D1" sqref="D1"/>
      <selection pane="bottomLeft" activeCell="B4" sqref="B4"/>
      <selection pane="bottomRight" activeCell="AM56" sqref="AM56"/>
    </sheetView>
  </sheetViews>
  <sheetFormatPr defaultColWidth="8.77734375" defaultRowHeight="14.4" x14ac:dyDescent="0.3"/>
  <cols>
    <col min="2" max="2" width="4.33203125" customWidth="1"/>
    <col min="3" max="3" width="50.88671875" bestFit="1" customWidth="1"/>
    <col min="4" max="4" width="5.6640625" customWidth="1"/>
    <col min="5" max="5" width="14.109375" bestFit="1" customWidth="1"/>
    <col min="6" max="6" width="13.88671875" bestFit="1" customWidth="1"/>
    <col min="7" max="10" width="12.5546875" bestFit="1" customWidth="1"/>
    <col min="11" max="11" width="5.6640625" customWidth="1"/>
    <col min="12" max="12" width="8.6640625" bestFit="1" customWidth="1"/>
    <col min="13" max="13" width="9.33203125" bestFit="1" customWidth="1"/>
    <col min="14" max="14" width="11.33203125" bestFit="1" customWidth="1"/>
    <col min="15" max="15" width="9.88671875" bestFit="1" customWidth="1"/>
    <col min="16" max="16" width="10.21875" bestFit="1" customWidth="1"/>
    <col min="17" max="17" width="8.77734375" bestFit="1" customWidth="1"/>
    <col min="18" max="18" width="6.109375" customWidth="1"/>
    <col min="19" max="23" width="9.88671875" bestFit="1" customWidth="1"/>
    <col min="24" max="24" width="6.5546875" bestFit="1" customWidth="1"/>
    <col min="25" max="26" width="11.44140625" bestFit="1" customWidth="1"/>
    <col min="27" max="27" width="10.44140625" bestFit="1" customWidth="1"/>
    <col min="28" max="28" width="11.44140625" bestFit="1" customWidth="1"/>
    <col min="29" max="29" width="12.109375" bestFit="1" customWidth="1"/>
    <col min="30" max="30" width="6.5546875" bestFit="1" customWidth="1"/>
    <col min="31" max="34" width="9.88671875" bestFit="1" customWidth="1"/>
    <col min="35" max="35" width="10.21875" bestFit="1" customWidth="1"/>
    <col min="36" max="36" width="5.88671875" customWidth="1"/>
    <col min="37" max="40" width="12" customWidth="1"/>
    <col min="41" max="41" width="7.33203125" bestFit="1" customWidth="1"/>
    <col min="42" max="42" width="13" bestFit="1" customWidth="1"/>
    <col min="43" max="43" width="11.44140625" bestFit="1" customWidth="1"/>
    <col min="44" max="45" width="9.88671875" bestFit="1" customWidth="1"/>
  </cols>
  <sheetData>
    <row r="1" spans="3:45" x14ac:dyDescent="0.3">
      <c r="C1" s="56" t="s">
        <v>88</v>
      </c>
      <c r="D1" s="258"/>
      <c r="E1" s="333" t="s">
        <v>83</v>
      </c>
      <c r="F1" s="333"/>
      <c r="G1" s="333"/>
      <c r="H1" s="333"/>
      <c r="I1" s="333"/>
      <c r="J1" s="333"/>
      <c r="L1" s="332" t="s">
        <v>151</v>
      </c>
      <c r="M1" s="332"/>
      <c r="N1" s="332"/>
      <c r="O1" s="332"/>
      <c r="P1" s="332"/>
      <c r="Q1" s="332"/>
      <c r="S1" s="332" t="s">
        <v>85</v>
      </c>
      <c r="T1" s="332"/>
      <c r="U1" s="332"/>
      <c r="V1" s="332"/>
      <c r="W1" s="332"/>
      <c r="Y1" s="332" t="s">
        <v>152</v>
      </c>
      <c r="Z1" s="332"/>
      <c r="AA1" s="332"/>
      <c r="AB1" s="332"/>
      <c r="AC1" s="332"/>
      <c r="AE1" s="332" t="s">
        <v>87</v>
      </c>
      <c r="AF1" s="332"/>
      <c r="AG1" s="332"/>
      <c r="AH1" s="332"/>
      <c r="AI1" s="332"/>
      <c r="AK1" s="332" t="s">
        <v>84</v>
      </c>
      <c r="AL1" s="332"/>
      <c r="AM1" s="332"/>
      <c r="AN1" s="332"/>
      <c r="AP1" s="332" t="s">
        <v>156</v>
      </c>
      <c r="AQ1" s="332"/>
      <c r="AR1" s="332"/>
      <c r="AS1" s="332"/>
    </row>
    <row r="2" spans="3:45" x14ac:dyDescent="0.3">
      <c r="C2" s="15"/>
      <c r="D2" s="15"/>
      <c r="E2" s="15"/>
      <c r="F2" s="15"/>
      <c r="G2" s="331"/>
      <c r="H2" s="331"/>
      <c r="I2" s="331"/>
      <c r="Q2" s="28"/>
      <c r="S2" s="15"/>
      <c r="T2" s="15"/>
      <c r="U2" s="331"/>
      <c r="V2" s="331"/>
      <c r="W2" s="331"/>
      <c r="AE2" s="15"/>
      <c r="AF2" s="15"/>
      <c r="AG2" s="331"/>
      <c r="AH2" s="331"/>
      <c r="AI2" s="331"/>
      <c r="AP2" s="15"/>
      <c r="AQ2" s="15"/>
    </row>
    <row r="3" spans="3:45" x14ac:dyDescent="0.3">
      <c r="C3" s="1" t="s">
        <v>0</v>
      </c>
      <c r="D3" s="293"/>
      <c r="E3" s="28">
        <v>2023</v>
      </c>
      <c r="F3" s="298">
        <v>2022</v>
      </c>
      <c r="G3" s="299">
        <v>2021</v>
      </c>
      <c r="H3" s="298">
        <v>2020</v>
      </c>
      <c r="I3" s="299">
        <v>2019</v>
      </c>
      <c r="J3" s="22">
        <v>2018</v>
      </c>
      <c r="L3" s="1">
        <v>2023</v>
      </c>
      <c r="M3" s="29">
        <v>2022</v>
      </c>
      <c r="N3" s="29">
        <v>2021</v>
      </c>
      <c r="O3" s="28">
        <v>2020</v>
      </c>
      <c r="P3" s="29">
        <v>2019</v>
      </c>
      <c r="Q3" s="22">
        <v>2018</v>
      </c>
      <c r="S3" s="20">
        <v>2023</v>
      </c>
      <c r="T3" s="28">
        <v>2022</v>
      </c>
      <c r="U3" s="29">
        <v>2021</v>
      </c>
      <c r="V3" s="28">
        <v>2020</v>
      </c>
      <c r="W3" s="91">
        <v>2019</v>
      </c>
      <c r="Y3" s="1">
        <v>2023</v>
      </c>
      <c r="Z3" s="1">
        <v>2022</v>
      </c>
      <c r="AA3" s="1">
        <v>2021</v>
      </c>
      <c r="AB3" s="1">
        <v>2020</v>
      </c>
      <c r="AC3" s="116">
        <v>2019</v>
      </c>
      <c r="AE3" s="20">
        <v>2023</v>
      </c>
      <c r="AF3" s="28">
        <v>2022</v>
      </c>
      <c r="AG3" s="29">
        <v>2021</v>
      </c>
      <c r="AH3" s="28">
        <v>2020</v>
      </c>
      <c r="AI3" s="29">
        <v>2019</v>
      </c>
      <c r="AJ3" s="272"/>
      <c r="AK3" s="20">
        <v>2023</v>
      </c>
      <c r="AL3" s="28">
        <v>2022</v>
      </c>
      <c r="AM3" s="29">
        <v>2021</v>
      </c>
      <c r="AN3" s="22">
        <v>2020</v>
      </c>
      <c r="AO3" s="29"/>
      <c r="AP3" s="20">
        <v>2023</v>
      </c>
      <c r="AQ3" s="28">
        <v>2022</v>
      </c>
      <c r="AR3" s="29">
        <v>2021</v>
      </c>
      <c r="AS3" s="22">
        <v>2020</v>
      </c>
    </row>
    <row r="4" spans="3:45" x14ac:dyDescent="0.3">
      <c r="C4" s="3" t="s">
        <v>1</v>
      </c>
      <c r="D4" s="12"/>
      <c r="E4" s="68"/>
      <c r="F4" s="68"/>
      <c r="J4" s="4"/>
      <c r="L4" s="5"/>
      <c r="Q4" s="4"/>
      <c r="S4" s="3"/>
      <c r="T4" s="15"/>
      <c r="W4" s="4"/>
      <c r="Y4" s="114"/>
      <c r="Z4" s="17"/>
      <c r="AA4" s="17"/>
      <c r="AB4" s="17"/>
      <c r="AC4" s="23"/>
      <c r="AE4" s="75"/>
      <c r="AF4" s="18"/>
      <c r="AG4" s="17"/>
      <c r="AH4" s="17"/>
      <c r="AI4" s="17"/>
      <c r="AJ4" s="272"/>
      <c r="AK4" s="336"/>
      <c r="AL4" s="336"/>
      <c r="AM4" s="336"/>
      <c r="AN4" s="369"/>
      <c r="AO4" s="334"/>
      <c r="AP4" s="75"/>
      <c r="AQ4" s="18"/>
      <c r="AR4" s="17"/>
      <c r="AS4" s="23"/>
    </row>
    <row r="5" spans="3:45" x14ac:dyDescent="0.3">
      <c r="C5" s="5"/>
      <c r="D5" s="272"/>
      <c r="J5" s="4"/>
      <c r="L5" s="5"/>
      <c r="Q5" s="4"/>
      <c r="S5" s="5"/>
      <c r="W5" s="4"/>
      <c r="Y5" s="5"/>
      <c r="Z5" s="17"/>
      <c r="AA5" s="17"/>
      <c r="AB5" s="17"/>
      <c r="AC5" s="23"/>
      <c r="AE5" s="64"/>
      <c r="AF5" s="17"/>
      <c r="AG5" s="17"/>
      <c r="AH5" s="17"/>
      <c r="AI5" s="17"/>
      <c r="AJ5" s="272"/>
      <c r="AK5" s="336"/>
      <c r="AL5" s="336"/>
      <c r="AM5" s="336"/>
      <c r="AN5" s="369"/>
      <c r="AO5" s="334"/>
      <c r="AP5" s="64"/>
      <c r="AQ5" s="17"/>
      <c r="AR5" s="17"/>
      <c r="AS5" s="23"/>
    </row>
    <row r="6" spans="3:45" x14ac:dyDescent="0.3">
      <c r="C6" s="3" t="s">
        <v>2</v>
      </c>
      <c r="D6" s="12"/>
      <c r="E6" s="120">
        <v>23818.560000000001</v>
      </c>
      <c r="F6" s="274">
        <v>17556.150000000001</v>
      </c>
      <c r="G6" s="160">
        <v>10645.38</v>
      </c>
      <c r="H6" s="120">
        <v>11308.41</v>
      </c>
      <c r="I6" s="120">
        <v>10863.11</v>
      </c>
      <c r="J6" s="121">
        <v>10617.94</v>
      </c>
      <c r="K6" s="120"/>
      <c r="L6" s="122"/>
      <c r="M6" s="120"/>
      <c r="O6" s="120">
        <v>107.46602</v>
      </c>
      <c r="P6" s="120">
        <v>116.79128</v>
      </c>
      <c r="Q6" s="121">
        <v>34.77411</v>
      </c>
      <c r="R6" s="120"/>
      <c r="S6" s="122">
        <v>431.5179</v>
      </c>
      <c r="T6" s="120">
        <v>237.34139999999999</v>
      </c>
      <c r="U6" s="120">
        <v>86.834100000000007</v>
      </c>
      <c r="V6" s="120">
        <v>212.17563999999999</v>
      </c>
      <c r="W6" s="121">
        <v>256.14980000000003</v>
      </c>
      <c r="X6" s="120"/>
      <c r="Y6" s="167">
        <v>1570.7592</v>
      </c>
      <c r="Z6" s="168">
        <v>1056.6396999999999</v>
      </c>
      <c r="AA6" s="125">
        <v>558.50462000000005</v>
      </c>
      <c r="AB6" s="125">
        <v>1740.63129</v>
      </c>
      <c r="AC6" s="126">
        <v>3106.5923499999999</v>
      </c>
      <c r="AD6" s="120"/>
      <c r="AE6" s="161">
        <v>489.37520999999998</v>
      </c>
      <c r="AF6" s="160">
        <v>167.65221</v>
      </c>
      <c r="AG6" s="119">
        <v>42.342770000000002</v>
      </c>
      <c r="AH6" s="119">
        <v>173.71233000000001</v>
      </c>
      <c r="AI6" s="119">
        <v>466.91473000000002</v>
      </c>
      <c r="AJ6" s="272"/>
      <c r="AK6" s="336">
        <v>1982.4685999999999</v>
      </c>
      <c r="AL6" s="336">
        <v>604.45090000000005</v>
      </c>
      <c r="AM6" s="336">
        <v>133.9623</v>
      </c>
      <c r="AN6" s="370">
        <v>96.945229999999995</v>
      </c>
      <c r="AO6" s="334"/>
      <c r="AP6" s="131">
        <v>1781.8233</v>
      </c>
      <c r="AQ6" s="119">
        <v>1025.25504</v>
      </c>
      <c r="AR6" s="119">
        <v>458.56362000000001</v>
      </c>
      <c r="AS6" s="129">
        <v>448.90906000000001</v>
      </c>
    </row>
    <row r="7" spans="3:45" x14ac:dyDescent="0.3">
      <c r="C7" s="5" t="s">
        <v>159</v>
      </c>
      <c r="D7" s="12"/>
      <c r="E7" s="120"/>
      <c r="F7" s="274"/>
      <c r="G7" s="160"/>
      <c r="H7" s="120"/>
      <c r="I7" s="120"/>
      <c r="J7" s="121"/>
      <c r="K7" s="120"/>
      <c r="L7" s="122"/>
      <c r="M7" s="120"/>
      <c r="O7" s="120"/>
      <c r="P7" s="120"/>
      <c r="Q7" s="121"/>
      <c r="R7" s="120"/>
      <c r="S7" s="122"/>
      <c r="T7" s="120"/>
      <c r="U7" s="120"/>
      <c r="V7" s="120"/>
      <c r="W7" s="121"/>
      <c r="X7" s="120"/>
      <c r="Y7" s="167"/>
      <c r="Z7" s="168"/>
      <c r="AA7" s="125"/>
      <c r="AB7" s="125"/>
      <c r="AC7" s="126"/>
      <c r="AD7" s="120"/>
      <c r="AE7" s="161"/>
      <c r="AF7" s="160"/>
      <c r="AG7" s="119"/>
      <c r="AH7" s="119"/>
      <c r="AI7" s="119"/>
      <c r="AJ7" s="272"/>
      <c r="AK7" s="336"/>
      <c r="AL7" s="336"/>
      <c r="AM7" s="336">
        <v>177.65620000000001</v>
      </c>
      <c r="AN7" s="369">
        <v>87.141999999999996</v>
      </c>
      <c r="AO7" s="334"/>
      <c r="AP7" s="131"/>
      <c r="AQ7" s="119"/>
      <c r="AR7" s="119"/>
      <c r="AS7" s="129"/>
    </row>
    <row r="8" spans="3:45" x14ac:dyDescent="0.3">
      <c r="C8" s="271" t="s">
        <v>3</v>
      </c>
      <c r="D8" s="296"/>
      <c r="E8" s="267">
        <f t="shared" ref="E8:J8" si="0">SUM(E6:E6)</f>
        <v>23818.560000000001</v>
      </c>
      <c r="F8" s="268">
        <f t="shared" si="0"/>
        <v>17556.150000000001</v>
      </c>
      <c r="G8" s="268">
        <f t="shared" si="0"/>
        <v>10645.38</v>
      </c>
      <c r="H8" s="268">
        <f t="shared" si="0"/>
        <v>11308.41</v>
      </c>
      <c r="I8" s="268">
        <f t="shared" si="0"/>
        <v>10863.11</v>
      </c>
      <c r="J8" s="269">
        <f t="shared" si="0"/>
        <v>10617.94</v>
      </c>
      <c r="K8" s="270"/>
      <c r="L8" s="267">
        <f t="shared" ref="L8:Q8" si="1">SUM(L6:L6)</f>
        <v>0</v>
      </c>
      <c r="M8" s="268">
        <f t="shared" si="1"/>
        <v>0</v>
      </c>
      <c r="N8" s="268">
        <f t="shared" si="1"/>
        <v>0</v>
      </c>
      <c r="O8" s="268">
        <f>SUM(O6:O6)</f>
        <v>107.46602</v>
      </c>
      <c r="P8" s="268">
        <f t="shared" si="1"/>
        <v>116.79128</v>
      </c>
      <c r="Q8" s="269">
        <f t="shared" si="1"/>
        <v>34.77411</v>
      </c>
      <c r="R8" s="268"/>
      <c r="S8" s="312">
        <f>SUM(S6:S6)</f>
        <v>431.5179</v>
      </c>
      <c r="T8" s="270">
        <f>SUM(T6:T6)</f>
        <v>237.34139999999999</v>
      </c>
      <c r="U8" s="270">
        <f>SUM(U6:U6)</f>
        <v>86.834100000000007</v>
      </c>
      <c r="V8" s="270">
        <f>SUM(V6:V6)</f>
        <v>212.17563999999999</v>
      </c>
      <c r="W8" s="311">
        <f>SUM(W6:W6)</f>
        <v>256.14980000000003</v>
      </c>
      <c r="X8" s="268"/>
      <c r="Y8" s="267">
        <f>SUM(Y6:Y6)</f>
        <v>1570.7592</v>
      </c>
      <c r="Z8" s="268">
        <f>SUM(Z6:Z6)</f>
        <v>1056.6396999999999</v>
      </c>
      <c r="AA8" s="268">
        <f>SUM(AA6:AA6)</f>
        <v>558.50462000000005</v>
      </c>
      <c r="AB8" s="268">
        <f>SUM(AB6:AB6)</f>
        <v>1740.63129</v>
      </c>
      <c r="AC8" s="269">
        <f>SUM(AC6:AC6)</f>
        <v>3106.5923499999999</v>
      </c>
      <c r="AD8" s="268"/>
      <c r="AE8" s="267">
        <f>SUM(AE6:AE6)</f>
        <v>489.37520999999998</v>
      </c>
      <c r="AF8" s="268">
        <f>SUM(AF6:AF6)</f>
        <v>167.65221</v>
      </c>
      <c r="AG8" s="268">
        <f>SUM(AG6:AG6)</f>
        <v>42.342770000000002</v>
      </c>
      <c r="AH8" s="268">
        <f>SUM(AH6:AH6)</f>
        <v>173.71233000000001</v>
      </c>
      <c r="AI8" s="269">
        <f>SUM(AI6:AI6)</f>
        <v>466.91473000000002</v>
      </c>
      <c r="AJ8" s="289"/>
      <c r="AK8" s="268">
        <f>SUM(AK6:AK6)</f>
        <v>1982.4685999999999</v>
      </c>
      <c r="AL8" s="268">
        <f t="shared" ref="AL8" si="2">SUM(AL6:AL6)</f>
        <v>604.45090000000005</v>
      </c>
      <c r="AM8" s="268">
        <f>SUM(AM6:AM7)</f>
        <v>311.61850000000004</v>
      </c>
      <c r="AN8" s="269">
        <f>SUM(AN6:AN7)</f>
        <v>184.08722999999998</v>
      </c>
      <c r="AO8" s="335"/>
      <c r="AP8" s="267">
        <v>1781.8233</v>
      </c>
      <c r="AQ8" s="268">
        <v>1025.25504</v>
      </c>
      <c r="AR8" s="268">
        <v>458.56362000000001</v>
      </c>
      <c r="AS8" s="269">
        <v>448.90906000000001</v>
      </c>
    </row>
    <row r="9" spans="3:45" x14ac:dyDescent="0.3">
      <c r="C9" s="5"/>
      <c r="D9" s="272"/>
      <c r="E9" s="133"/>
      <c r="F9" s="133"/>
      <c r="G9" s="133"/>
      <c r="H9" s="133"/>
      <c r="I9" s="133"/>
      <c r="J9" s="134"/>
      <c r="K9" s="119"/>
      <c r="L9" s="132"/>
      <c r="M9" s="133"/>
      <c r="N9" s="133"/>
      <c r="O9" s="133"/>
      <c r="P9" s="133"/>
      <c r="Q9" s="134"/>
      <c r="R9" s="120"/>
      <c r="S9" s="131">
        <v>0</v>
      </c>
      <c r="T9" s="119">
        <v>0</v>
      </c>
      <c r="U9" s="119">
        <v>0</v>
      </c>
      <c r="V9" s="119">
        <v>0</v>
      </c>
      <c r="W9" s="129">
        <v>0</v>
      </c>
      <c r="X9" s="119"/>
      <c r="Y9" s="132"/>
      <c r="Z9" s="133"/>
      <c r="AA9" s="133"/>
      <c r="AB9" s="133"/>
      <c r="AC9" s="134"/>
      <c r="AD9" s="120"/>
      <c r="AE9" s="132"/>
      <c r="AF9" s="133"/>
      <c r="AG9" s="133"/>
      <c r="AH9" s="133"/>
      <c r="AI9" s="133"/>
      <c r="AJ9" s="273"/>
      <c r="AK9" s="337"/>
      <c r="AL9" s="337"/>
      <c r="AM9" s="337"/>
      <c r="AN9" s="371"/>
      <c r="AO9" s="17"/>
      <c r="AP9" s="132"/>
      <c r="AQ9" s="133"/>
      <c r="AR9" s="133"/>
      <c r="AS9" s="134"/>
    </row>
    <row r="10" spans="3:45" x14ac:dyDescent="0.3">
      <c r="C10" s="6" t="s">
        <v>4</v>
      </c>
      <c r="D10" s="290"/>
      <c r="E10" s="140">
        <v>359.37</v>
      </c>
      <c r="F10" s="140">
        <v>132.33000000000001</v>
      </c>
      <c r="G10" s="119">
        <v>595.79999999999995</v>
      </c>
      <c r="H10" s="119">
        <v>193.76</v>
      </c>
      <c r="I10" s="119">
        <v>95.46</v>
      </c>
      <c r="J10" s="129">
        <v>216.73</v>
      </c>
      <c r="K10" s="119"/>
      <c r="L10" s="131"/>
      <c r="M10" s="119">
        <v>0.50880000000000003</v>
      </c>
      <c r="N10" s="120">
        <v>0.57999999999999996</v>
      </c>
      <c r="O10" s="119">
        <v>1.6000000000000001E-4</v>
      </c>
      <c r="P10" s="119">
        <v>15.641159999999999</v>
      </c>
      <c r="Q10" s="129">
        <v>6.7279999999999998</v>
      </c>
      <c r="R10" s="120"/>
      <c r="S10" s="131">
        <v>3.0394000000000001</v>
      </c>
      <c r="T10" s="119">
        <v>0.4017</v>
      </c>
      <c r="U10" s="119">
        <v>1.4999999999999999E-2</v>
      </c>
      <c r="V10" s="119">
        <v>2.8549999999999999E-2</v>
      </c>
      <c r="W10" s="129"/>
      <c r="X10" s="119"/>
      <c r="Y10" s="124">
        <v>58.167700000000004</v>
      </c>
      <c r="Z10" s="125">
        <v>0.80100000000000005</v>
      </c>
      <c r="AA10" s="125">
        <v>21.40859</v>
      </c>
      <c r="AB10" s="125">
        <v>35.808480000000003</v>
      </c>
      <c r="AC10" s="126">
        <v>40.393039999999999</v>
      </c>
      <c r="AD10" s="120"/>
      <c r="AE10" s="131"/>
      <c r="AF10" s="119"/>
      <c r="AG10" s="119">
        <v>8.8779999999999998E-2</v>
      </c>
      <c r="AH10" s="119">
        <v>2.99485</v>
      </c>
      <c r="AI10" s="119"/>
      <c r="AJ10" s="273"/>
      <c r="AK10" s="337">
        <v>16.3947</v>
      </c>
      <c r="AL10" s="337">
        <v>4.3948</v>
      </c>
      <c r="AM10" s="337">
        <v>2.2791000000000001</v>
      </c>
      <c r="AN10" s="371">
        <v>3.6085500000000001</v>
      </c>
      <c r="AO10" s="17"/>
      <c r="AP10" s="131">
        <v>45.112659999999998</v>
      </c>
      <c r="AQ10" s="119">
        <v>22.25468</v>
      </c>
      <c r="AR10" s="119">
        <v>14.614039999999999</v>
      </c>
      <c r="AS10" s="129">
        <v>16.169029999999999</v>
      </c>
    </row>
    <row r="11" spans="3:45" x14ac:dyDescent="0.3">
      <c r="C11" s="61" t="s">
        <v>5</v>
      </c>
      <c r="D11" s="293"/>
      <c r="E11" s="268">
        <f>E8+E10</f>
        <v>24177.93</v>
      </c>
      <c r="F11" s="268">
        <f t="shared" ref="F11:L11" si="3">F8+F10</f>
        <v>17688.480000000003</v>
      </c>
      <c r="G11" s="268">
        <f t="shared" si="3"/>
        <v>11241.179999999998</v>
      </c>
      <c r="H11" s="268">
        <f t="shared" si="3"/>
        <v>11502.17</v>
      </c>
      <c r="I11" s="268">
        <f t="shared" si="3"/>
        <v>10958.57</v>
      </c>
      <c r="J11" s="269">
        <f t="shared" si="3"/>
        <v>10834.67</v>
      </c>
      <c r="K11" s="270"/>
      <c r="L11" s="267">
        <f t="shared" si="3"/>
        <v>0</v>
      </c>
      <c r="M11" s="268">
        <f>M8+M10</f>
        <v>0.50880000000000003</v>
      </c>
      <c r="N11" s="268">
        <f>N8+N10</f>
        <v>0.57999999999999996</v>
      </c>
      <c r="O11" s="268">
        <f>O8+O10</f>
        <v>107.46617999999999</v>
      </c>
      <c r="P11" s="268">
        <f>P8+P10</f>
        <v>132.43243999999999</v>
      </c>
      <c r="Q11" s="269">
        <f>Q8+Q10</f>
        <v>41.502110000000002</v>
      </c>
      <c r="R11" s="268"/>
      <c r="S11" s="267">
        <f>S8+S10</f>
        <v>434.5573</v>
      </c>
      <c r="T11" s="268">
        <f>T8+T10</f>
        <v>237.7431</v>
      </c>
      <c r="U11" s="268">
        <f>U8+U10</f>
        <v>86.849100000000007</v>
      </c>
      <c r="V11" s="268">
        <f>V8+V10</f>
        <v>212.20418999999998</v>
      </c>
      <c r="W11" s="269">
        <f>W8+W10</f>
        <v>256.14980000000003</v>
      </c>
      <c r="X11" s="268"/>
      <c r="Y11" s="267">
        <f>Y8+Y10</f>
        <v>1628.9268999999999</v>
      </c>
      <c r="Z11" s="268">
        <f>Z8+Z10</f>
        <v>1057.4406999999999</v>
      </c>
      <c r="AA11" s="268">
        <f>AA8+AA10</f>
        <v>579.91321000000005</v>
      </c>
      <c r="AB11" s="268">
        <f>AB8+AB10</f>
        <v>1776.43977</v>
      </c>
      <c r="AC11" s="269">
        <f>AC8+AC10</f>
        <v>3146.9853899999998</v>
      </c>
      <c r="AD11" s="268"/>
      <c r="AE11" s="267">
        <f>AE8+AE10</f>
        <v>489.37520999999998</v>
      </c>
      <c r="AF11" s="268">
        <f>AF8+AF10</f>
        <v>167.65221</v>
      </c>
      <c r="AG11" s="268">
        <f>AG8+AG10</f>
        <v>42.431550000000001</v>
      </c>
      <c r="AH11" s="268">
        <f>AH8+AH10</f>
        <v>176.70718000000002</v>
      </c>
      <c r="AI11" s="268">
        <f>AI8+AI10</f>
        <v>466.91473000000002</v>
      </c>
      <c r="AJ11" s="289"/>
      <c r="AK11" s="268">
        <f>AK8+AK10</f>
        <v>1998.8633</v>
      </c>
      <c r="AL11" s="268">
        <f t="shared" ref="AL11:AN11" si="4">AL8+AL10</f>
        <v>608.84570000000008</v>
      </c>
      <c r="AM11" s="268">
        <f t="shared" si="4"/>
        <v>313.89760000000007</v>
      </c>
      <c r="AN11" s="269">
        <f t="shared" si="4"/>
        <v>187.69577999999998</v>
      </c>
      <c r="AO11" s="335"/>
      <c r="AP11" s="267">
        <v>1826.93596</v>
      </c>
      <c r="AQ11" s="268">
        <v>1047.50972</v>
      </c>
      <c r="AR11" s="268">
        <v>473.17766</v>
      </c>
      <c r="AS11" s="269">
        <v>465.07809000000003</v>
      </c>
    </row>
    <row r="12" spans="3:45" x14ac:dyDescent="0.3">
      <c r="C12" s="3"/>
      <c r="D12" s="12"/>
      <c r="E12" s="138"/>
      <c r="F12" s="138"/>
      <c r="G12" s="133"/>
      <c r="H12" s="133"/>
      <c r="I12" s="133"/>
      <c r="J12" s="134"/>
      <c r="K12" s="119"/>
      <c r="L12" s="132"/>
      <c r="M12" s="133"/>
      <c r="N12" s="133"/>
      <c r="O12" s="133"/>
      <c r="P12" s="133"/>
      <c r="Q12" s="134"/>
      <c r="R12" s="120"/>
      <c r="S12" s="141"/>
      <c r="T12" s="138"/>
      <c r="U12" s="133"/>
      <c r="V12" s="133"/>
      <c r="W12" s="134"/>
      <c r="X12" s="119"/>
      <c r="Y12" s="132"/>
      <c r="Z12" s="133"/>
      <c r="AA12" s="133"/>
      <c r="AB12" s="133"/>
      <c r="AC12" s="134"/>
      <c r="AD12" s="120"/>
      <c r="AE12" s="141"/>
      <c r="AF12" s="138"/>
      <c r="AG12" s="133"/>
      <c r="AH12" s="133"/>
      <c r="AI12" s="133"/>
      <c r="AJ12" s="273"/>
      <c r="AK12" s="337"/>
      <c r="AL12" s="337"/>
      <c r="AM12" s="337"/>
      <c r="AN12" s="371"/>
      <c r="AO12" s="17"/>
      <c r="AP12" s="132"/>
      <c r="AQ12" s="133"/>
      <c r="AR12" s="133"/>
      <c r="AS12" s="134"/>
    </row>
    <row r="13" spans="3:45" x14ac:dyDescent="0.3">
      <c r="C13" s="3" t="s">
        <v>6</v>
      </c>
      <c r="D13" s="12"/>
      <c r="E13" s="138"/>
      <c r="F13" s="138"/>
      <c r="G13" s="133"/>
      <c r="H13" s="133"/>
      <c r="I13" s="133"/>
      <c r="J13" s="134"/>
      <c r="K13" s="119"/>
      <c r="L13" s="132"/>
      <c r="M13" s="133"/>
      <c r="N13" s="133"/>
      <c r="O13" s="133"/>
      <c r="P13" s="133"/>
      <c r="Q13" s="134"/>
      <c r="R13" s="120"/>
      <c r="S13" s="141"/>
      <c r="T13" s="138"/>
      <c r="U13" s="120"/>
      <c r="V13" s="133"/>
      <c r="W13" s="134"/>
      <c r="X13" s="119"/>
      <c r="Y13" s="132"/>
      <c r="Z13" s="133"/>
      <c r="AA13" s="133"/>
      <c r="AB13" s="133"/>
      <c r="AC13" s="134"/>
      <c r="AD13" s="120"/>
      <c r="AE13" s="141"/>
      <c r="AF13" s="138"/>
      <c r="AG13" s="133"/>
      <c r="AH13" s="133"/>
      <c r="AI13" s="133"/>
      <c r="AJ13" s="273"/>
      <c r="AK13" s="337"/>
      <c r="AL13" s="337"/>
      <c r="AM13" s="337"/>
      <c r="AN13" s="371"/>
      <c r="AO13" s="17"/>
      <c r="AP13" s="132"/>
      <c r="AQ13" s="133"/>
      <c r="AR13" s="133"/>
      <c r="AS13" s="134"/>
    </row>
    <row r="14" spans="3:45" x14ac:dyDescent="0.3">
      <c r="C14" s="5" t="s">
        <v>157</v>
      </c>
      <c r="D14" s="272"/>
      <c r="E14" s="279">
        <f t="shared" ref="E14:J14" si="5">SUM(E15:E17)</f>
        <v>12983.679999999998</v>
      </c>
      <c r="F14" s="279">
        <f t="shared" si="5"/>
        <v>9639.5</v>
      </c>
      <c r="G14" s="279">
        <f t="shared" si="5"/>
        <v>6020.9800000000005</v>
      </c>
      <c r="H14" s="279">
        <f t="shared" si="5"/>
        <v>6444.07</v>
      </c>
      <c r="I14" s="279">
        <f t="shared" si="5"/>
        <v>5976.9900000000007</v>
      </c>
      <c r="J14" s="278">
        <f t="shared" si="5"/>
        <v>5641.09</v>
      </c>
      <c r="K14" s="119"/>
      <c r="L14" s="275">
        <f t="shared" ref="L14:Q14" si="6">SUM(L15:L17)</f>
        <v>0</v>
      </c>
      <c r="M14" s="279">
        <f t="shared" si="6"/>
        <v>0</v>
      </c>
      <c r="N14" s="279">
        <f t="shared" si="6"/>
        <v>0</v>
      </c>
      <c r="O14" s="279">
        <f t="shared" si="6"/>
        <v>0</v>
      </c>
      <c r="P14" s="279">
        <f t="shared" si="6"/>
        <v>0</v>
      </c>
      <c r="Q14" s="278">
        <f t="shared" si="6"/>
        <v>0</v>
      </c>
      <c r="R14" s="120"/>
      <c r="S14" s="275">
        <f>SUM(S15:S17)</f>
        <v>0</v>
      </c>
      <c r="T14" s="279">
        <f>SUM(T15:T17)</f>
        <v>0</v>
      </c>
      <c r="U14" s="279">
        <f>SUM(U15:U17)</f>
        <v>0</v>
      </c>
      <c r="V14" s="279">
        <f>SUM(V15:V17)</f>
        <v>0</v>
      </c>
      <c r="W14" s="278">
        <f>SUM(W15:W17)</f>
        <v>0</v>
      </c>
      <c r="X14" s="119"/>
      <c r="Y14" s="275">
        <f>SUM(Y15:Y17)</f>
        <v>13.0792</v>
      </c>
      <c r="Z14" s="279">
        <f>SUM(Z15:Z17)</f>
        <v>51.921599999999998</v>
      </c>
      <c r="AA14" s="279">
        <f>SUM(AA15:AA17)</f>
        <v>30.677679999999999</v>
      </c>
      <c r="AB14" s="279">
        <f>SUM(AB15:AB17)</f>
        <v>88.885809999999992</v>
      </c>
      <c r="AC14" s="278">
        <f>SUM(AC15:AC17)</f>
        <v>272.31887999999998</v>
      </c>
      <c r="AD14" s="120"/>
      <c r="AE14" s="275">
        <f>SUM(AE15:AE17)</f>
        <v>126.21785</v>
      </c>
      <c r="AF14" s="279">
        <f>SUM(AF15:AF17)</f>
        <v>12.833</v>
      </c>
      <c r="AG14" s="279">
        <f>SUM(AG15:AG17)</f>
        <v>12.07569</v>
      </c>
      <c r="AH14" s="279">
        <f>SUM(AH15:AH17)</f>
        <v>27.974820000000001</v>
      </c>
      <c r="AI14" s="279">
        <f>SUM(AI15:AI17)</f>
        <v>355.50247999999999</v>
      </c>
      <c r="AJ14" s="273"/>
      <c r="AK14" s="337">
        <v>1550.8780999999999</v>
      </c>
      <c r="AL14" s="337">
        <v>247.82470000000001</v>
      </c>
      <c r="AM14" s="337">
        <v>103.6404</v>
      </c>
      <c r="AN14" s="371"/>
      <c r="AO14" s="17"/>
      <c r="AP14" s="275">
        <f>SUM(AP15:AP17)</f>
        <v>0</v>
      </c>
      <c r="AQ14" s="279">
        <f>SUM(AQ15:AQ17)</f>
        <v>0</v>
      </c>
      <c r="AR14" s="279">
        <f>SUM(AR15:AR17)</f>
        <v>0</v>
      </c>
      <c r="AS14" s="278">
        <f>SUM(AS15:AS17)</f>
        <v>0</v>
      </c>
    </row>
    <row r="15" spans="3:45" hidden="1" x14ac:dyDescent="0.3">
      <c r="C15" s="254" t="s">
        <v>81</v>
      </c>
      <c r="D15" s="291"/>
      <c r="E15" s="277">
        <v>6397.69</v>
      </c>
      <c r="F15" s="120">
        <v>5228.18</v>
      </c>
      <c r="G15" s="160">
        <v>3932.05</v>
      </c>
      <c r="H15" s="160">
        <v>4270.0200000000004</v>
      </c>
      <c r="I15" s="160">
        <v>4815.3500000000004</v>
      </c>
      <c r="J15" s="276">
        <v>3844.88</v>
      </c>
      <c r="K15" s="119"/>
      <c r="L15" s="131"/>
      <c r="M15" s="119"/>
      <c r="N15" s="119"/>
      <c r="O15" s="119"/>
      <c r="P15" s="119"/>
      <c r="Q15" s="129"/>
      <c r="R15" s="120"/>
      <c r="S15" s="131">
        <v>0</v>
      </c>
      <c r="T15" s="119">
        <v>0</v>
      </c>
      <c r="U15" s="119">
        <v>0</v>
      </c>
      <c r="V15" s="119"/>
      <c r="W15" s="129">
        <v>0</v>
      </c>
      <c r="X15" s="119"/>
      <c r="Y15" s="124">
        <v>8.7776999999999994</v>
      </c>
      <c r="Z15" s="125">
        <v>17.063199999999998</v>
      </c>
      <c r="AA15" s="125">
        <v>1.4199600000000001</v>
      </c>
      <c r="AB15" s="125">
        <v>88.038939999999997</v>
      </c>
      <c r="AC15" s="126">
        <v>509.00205999999997</v>
      </c>
      <c r="AD15" s="120"/>
      <c r="AE15" s="131">
        <v>126.21785</v>
      </c>
      <c r="AF15" s="119">
        <v>12.833</v>
      </c>
      <c r="AG15" s="119"/>
      <c r="AH15" s="119">
        <v>27.974820000000001</v>
      </c>
      <c r="AI15" s="119">
        <v>355.50247999999999</v>
      </c>
      <c r="AJ15" s="273"/>
      <c r="AK15" s="337"/>
      <c r="AL15" s="337"/>
      <c r="AM15" s="337"/>
      <c r="AN15" s="371"/>
      <c r="AO15" s="17"/>
      <c r="AP15" s="131"/>
      <c r="AQ15" s="119"/>
      <c r="AR15" s="119"/>
      <c r="AS15" s="129"/>
    </row>
    <row r="16" spans="3:45" hidden="1" x14ac:dyDescent="0.3">
      <c r="C16" s="254" t="s">
        <v>58</v>
      </c>
      <c r="D16" s="291"/>
      <c r="E16" s="277">
        <v>6312.28</v>
      </c>
      <c r="F16" s="277">
        <v>4843.4799999999996</v>
      </c>
      <c r="G16" s="160">
        <v>2021.75</v>
      </c>
      <c r="H16" s="160">
        <v>2283.31</v>
      </c>
      <c r="I16" s="160">
        <v>1029.42</v>
      </c>
      <c r="J16" s="276">
        <v>1497.81</v>
      </c>
      <c r="K16" s="119"/>
      <c r="L16" s="131"/>
      <c r="M16" s="119"/>
      <c r="N16" s="119"/>
      <c r="O16" s="119"/>
      <c r="P16" s="119"/>
      <c r="Q16" s="129"/>
      <c r="R16" s="120"/>
      <c r="S16" s="131">
        <v>0</v>
      </c>
      <c r="T16" s="119"/>
      <c r="U16" s="119"/>
      <c r="V16" s="119"/>
      <c r="W16" s="129"/>
      <c r="X16" s="119"/>
      <c r="Y16" s="132"/>
      <c r="Z16" s="119"/>
      <c r="AA16" s="119"/>
      <c r="AB16" s="119"/>
      <c r="AC16" s="129"/>
      <c r="AD16" s="120"/>
      <c r="AE16" s="131"/>
      <c r="AF16" s="120"/>
      <c r="AG16" s="119">
        <v>12.07569</v>
      </c>
      <c r="AH16" s="119"/>
      <c r="AI16" s="119"/>
      <c r="AJ16" s="273"/>
      <c r="AK16" s="337"/>
      <c r="AL16" s="337"/>
      <c r="AM16" s="337"/>
      <c r="AN16" s="371"/>
      <c r="AO16" s="17"/>
      <c r="AP16" s="131"/>
      <c r="AQ16" s="119"/>
      <c r="AR16" s="119"/>
      <c r="AS16" s="129"/>
    </row>
    <row r="17" spans="3:47" hidden="1" x14ac:dyDescent="0.3">
      <c r="C17" s="254" t="s">
        <v>59</v>
      </c>
      <c r="D17" s="291"/>
      <c r="E17" s="277">
        <v>273.70999999999998</v>
      </c>
      <c r="F17" s="277">
        <v>-432.16</v>
      </c>
      <c r="G17" s="160">
        <v>67.180000000000007</v>
      </c>
      <c r="H17" s="160">
        <v>-109.26</v>
      </c>
      <c r="I17" s="160">
        <v>132.22</v>
      </c>
      <c r="J17" s="276">
        <v>298.39999999999998</v>
      </c>
      <c r="K17" s="119"/>
      <c r="L17" s="131"/>
      <c r="M17" s="119"/>
      <c r="N17" s="119"/>
      <c r="O17" s="119"/>
      <c r="P17" s="119"/>
      <c r="Q17" s="129"/>
      <c r="R17" s="120"/>
      <c r="S17" s="131">
        <v>0</v>
      </c>
      <c r="T17" s="119">
        <v>0</v>
      </c>
      <c r="U17" s="119">
        <v>0</v>
      </c>
      <c r="V17" s="119">
        <v>0</v>
      </c>
      <c r="W17" s="129">
        <v>0</v>
      </c>
      <c r="X17" s="119"/>
      <c r="Y17" s="124">
        <v>4.3014999999999999</v>
      </c>
      <c r="Z17" s="125">
        <v>34.858400000000003</v>
      </c>
      <c r="AA17" s="125">
        <v>29.257719999999999</v>
      </c>
      <c r="AB17" s="125">
        <v>0.84687000000000001</v>
      </c>
      <c r="AC17" s="126">
        <v>-236.68317999999999</v>
      </c>
      <c r="AD17" s="120"/>
      <c r="AE17" s="131"/>
      <c r="AF17" s="119"/>
      <c r="AG17" s="119"/>
      <c r="AH17" s="119"/>
      <c r="AI17" s="119"/>
      <c r="AJ17" s="273"/>
      <c r="AK17" s="337"/>
      <c r="AL17" s="337"/>
      <c r="AM17" s="337"/>
      <c r="AN17" s="371"/>
      <c r="AO17" s="17"/>
      <c r="AP17" s="131"/>
      <c r="AQ17" s="119"/>
      <c r="AR17" s="119"/>
      <c r="AS17" s="129"/>
    </row>
    <row r="18" spans="3:47" x14ac:dyDescent="0.3">
      <c r="C18" s="6" t="s">
        <v>163</v>
      </c>
      <c r="D18" s="290"/>
      <c r="E18" s="277"/>
      <c r="F18" s="277"/>
      <c r="G18" s="160"/>
      <c r="H18" s="160"/>
      <c r="I18" s="160"/>
      <c r="J18" s="276"/>
      <c r="K18" s="119"/>
      <c r="L18" s="131"/>
      <c r="M18" s="119"/>
      <c r="N18" s="119"/>
      <c r="O18" s="119"/>
      <c r="P18" s="119"/>
      <c r="Q18" s="129"/>
      <c r="R18" s="120"/>
      <c r="S18" s="131"/>
      <c r="T18" s="119"/>
      <c r="U18" s="119"/>
      <c r="V18" s="119"/>
      <c r="W18" s="129"/>
      <c r="X18" s="119"/>
      <c r="Y18" s="124"/>
      <c r="Z18" s="125"/>
      <c r="AA18" s="125"/>
      <c r="AB18" s="125"/>
      <c r="AC18" s="126"/>
      <c r="AD18" s="120"/>
      <c r="AE18" s="131"/>
      <c r="AF18" s="119"/>
      <c r="AG18" s="119"/>
      <c r="AH18" s="119"/>
      <c r="AI18" s="119"/>
      <c r="AJ18" s="273"/>
      <c r="AK18" s="337"/>
      <c r="AL18" s="337"/>
      <c r="AM18" s="337"/>
      <c r="AN18" s="371"/>
      <c r="AO18" s="17"/>
      <c r="AP18" s="131"/>
      <c r="AQ18" s="119"/>
      <c r="AR18" s="119"/>
      <c r="AS18" s="129"/>
    </row>
    <row r="19" spans="3:47" hidden="1" x14ac:dyDescent="0.3">
      <c r="C19" s="254" t="s">
        <v>89</v>
      </c>
      <c r="D19" s="254"/>
      <c r="E19" s="277">
        <v>777.29</v>
      </c>
      <c r="F19" s="277">
        <v>576.29</v>
      </c>
      <c r="G19" s="160">
        <v>463.81</v>
      </c>
      <c r="H19" s="160">
        <v>342.51</v>
      </c>
      <c r="I19" s="160">
        <v>353.53</v>
      </c>
      <c r="J19" s="276">
        <v>362.67</v>
      </c>
      <c r="K19" s="119"/>
      <c r="L19" s="131"/>
      <c r="M19" s="119"/>
      <c r="N19" s="119"/>
      <c r="O19" s="119"/>
      <c r="P19" s="119"/>
      <c r="Q19" s="129"/>
      <c r="R19" s="120"/>
      <c r="S19" s="131"/>
      <c r="T19" s="119"/>
      <c r="U19" s="119"/>
      <c r="V19" s="119"/>
      <c r="W19" s="129"/>
      <c r="X19" s="119"/>
      <c r="Y19" s="132"/>
      <c r="Z19" s="119"/>
      <c r="AA19" s="119"/>
      <c r="AB19" s="119"/>
      <c r="AC19" s="129"/>
      <c r="AD19" s="120"/>
      <c r="AE19" s="131"/>
      <c r="AF19" s="119"/>
      <c r="AG19" s="119"/>
      <c r="AH19" s="119"/>
      <c r="AI19" s="119"/>
      <c r="AJ19" s="273"/>
      <c r="AK19" s="337"/>
      <c r="AL19" s="337"/>
      <c r="AM19" s="337"/>
      <c r="AN19" s="371"/>
      <c r="AO19" s="17"/>
      <c r="AP19" s="131"/>
      <c r="AQ19" s="119"/>
      <c r="AR19" s="119"/>
      <c r="AS19" s="129"/>
    </row>
    <row r="20" spans="3:47" x14ac:dyDescent="0.3">
      <c r="C20" s="6" t="s">
        <v>7</v>
      </c>
      <c r="D20" s="290"/>
      <c r="E20" s="277">
        <v>4926.33</v>
      </c>
      <c r="F20" s="277">
        <v>4088.39</v>
      </c>
      <c r="G20" s="160">
        <v>2866.23</v>
      </c>
      <c r="H20" s="160">
        <v>2786.42</v>
      </c>
      <c r="I20" s="160">
        <v>2673.47</v>
      </c>
      <c r="J20" s="276">
        <v>2717.7</v>
      </c>
      <c r="K20" s="119"/>
      <c r="L20" s="131"/>
      <c r="M20" s="119"/>
      <c r="N20" s="119">
        <v>2.052</v>
      </c>
      <c r="O20" s="119">
        <v>56.623690000000003</v>
      </c>
      <c r="P20" s="119">
        <v>37.712730000000001</v>
      </c>
      <c r="Q20" s="129">
        <v>25.214089999999999</v>
      </c>
      <c r="R20" s="120"/>
      <c r="S20" s="131">
        <v>184.36850000000001</v>
      </c>
      <c r="T20" s="119">
        <v>91.078999999999994</v>
      </c>
      <c r="U20" s="133">
        <v>46.917900000000003</v>
      </c>
      <c r="V20" s="119">
        <v>74.908379999999994</v>
      </c>
      <c r="W20" s="129">
        <v>56.048670000000001</v>
      </c>
      <c r="X20" s="119"/>
      <c r="Y20" s="124">
        <v>243.79730000000001</v>
      </c>
      <c r="Z20" s="125">
        <v>171.73060000000001</v>
      </c>
      <c r="AA20" s="125">
        <v>223.76170999999999</v>
      </c>
      <c r="AB20" s="125">
        <v>586.24336000000005</v>
      </c>
      <c r="AC20" s="126">
        <v>1369.1987200000001</v>
      </c>
      <c r="AD20" s="120"/>
      <c r="AE20" s="131">
        <v>155.32552999999999</v>
      </c>
      <c r="AF20" s="119">
        <v>70.501940000000005</v>
      </c>
      <c r="AG20" s="119">
        <v>37.118270000000003</v>
      </c>
      <c r="AH20" s="119">
        <v>83.459860000000006</v>
      </c>
      <c r="AI20" s="119">
        <v>21.058109999999999</v>
      </c>
      <c r="AJ20" s="273"/>
      <c r="AK20" s="337">
        <v>28.6996</v>
      </c>
      <c r="AL20" s="337">
        <v>36.058100000000003</v>
      </c>
      <c r="AM20" s="337">
        <v>29.285799999999998</v>
      </c>
      <c r="AN20" s="371">
        <v>33.100479999999997</v>
      </c>
      <c r="AO20" s="17"/>
      <c r="AP20" s="131">
        <v>538.59762999999998</v>
      </c>
      <c r="AQ20" s="119">
        <v>430.50373999999999</v>
      </c>
      <c r="AR20" s="119">
        <v>329.51898999999997</v>
      </c>
      <c r="AS20" s="129">
        <v>306.47492</v>
      </c>
    </row>
    <row r="21" spans="3:47" x14ac:dyDescent="0.3">
      <c r="C21" s="6" t="s">
        <v>8</v>
      </c>
      <c r="D21" s="290"/>
      <c r="E21" s="277">
        <v>1685.53</v>
      </c>
      <c r="F21" s="277">
        <v>1011.38</v>
      </c>
      <c r="G21" s="160">
        <v>928.66</v>
      </c>
      <c r="H21" s="160">
        <v>1004.59</v>
      </c>
      <c r="I21" s="160">
        <v>939.41</v>
      </c>
      <c r="J21" s="276">
        <v>490.11</v>
      </c>
      <c r="K21" s="119"/>
      <c r="L21" s="131"/>
      <c r="M21" s="119">
        <v>12.06</v>
      </c>
      <c r="N21" s="119">
        <v>0.53</v>
      </c>
      <c r="O21" s="119">
        <v>22.996320000000001</v>
      </c>
      <c r="P21" s="119">
        <v>65.817750000000004</v>
      </c>
      <c r="Q21" s="129">
        <v>7.1220000000000006E-2</v>
      </c>
      <c r="R21" s="120"/>
      <c r="S21" s="131">
        <v>178.9427</v>
      </c>
      <c r="T21" s="119">
        <v>89.877399999999994</v>
      </c>
      <c r="U21" s="119">
        <v>73.627899999999997</v>
      </c>
      <c r="V21" s="119">
        <v>147.61802</v>
      </c>
      <c r="W21" s="129">
        <v>150.90796</v>
      </c>
      <c r="X21" s="119"/>
      <c r="Y21" s="124">
        <v>756.85730000000001</v>
      </c>
      <c r="Z21" s="125">
        <v>554.8768</v>
      </c>
      <c r="AA21" s="125">
        <v>531.64467999999999</v>
      </c>
      <c r="AB21" s="125">
        <v>1358.57359</v>
      </c>
      <c r="AC21" s="126">
        <v>2300.9410400000002</v>
      </c>
      <c r="AD21" s="120"/>
      <c r="AE21" s="131">
        <v>120.63584</v>
      </c>
      <c r="AF21" s="119">
        <v>86.908159999999995</v>
      </c>
      <c r="AG21" s="119">
        <v>52.105640000000001</v>
      </c>
      <c r="AH21" s="119">
        <v>63.261920000000003</v>
      </c>
      <c r="AI21" s="119">
        <v>77.518119999999996</v>
      </c>
      <c r="AJ21" s="273"/>
      <c r="AK21" s="337">
        <v>253.02350000000001</v>
      </c>
      <c r="AL21" s="337">
        <v>266.29050000000001</v>
      </c>
      <c r="AM21" s="337">
        <v>163.11789999999999</v>
      </c>
      <c r="AN21" s="371">
        <v>147.43285</v>
      </c>
      <c r="AO21" s="17"/>
      <c r="AP21" s="131">
        <v>469.19072999999997</v>
      </c>
      <c r="AQ21" s="119">
        <v>248.38867999999999</v>
      </c>
      <c r="AR21" s="119">
        <v>109.59399000000001</v>
      </c>
      <c r="AS21" s="129">
        <v>85.855490000000003</v>
      </c>
    </row>
    <row r="22" spans="3:47" x14ac:dyDescent="0.3">
      <c r="C22" s="61" t="s">
        <v>9</v>
      </c>
      <c r="D22" s="293"/>
      <c r="E22" s="268">
        <f t="shared" ref="E22:J22" si="7">SUM(E15:E21)</f>
        <v>20372.829999999994</v>
      </c>
      <c r="F22" s="268">
        <f t="shared" si="7"/>
        <v>15315.56</v>
      </c>
      <c r="G22" s="268">
        <f t="shared" si="7"/>
        <v>10279.68</v>
      </c>
      <c r="H22" s="268">
        <f t="shared" si="7"/>
        <v>10577.59</v>
      </c>
      <c r="I22" s="268">
        <f t="shared" si="7"/>
        <v>9943.4</v>
      </c>
      <c r="J22" s="269">
        <f t="shared" si="7"/>
        <v>9211.57</v>
      </c>
      <c r="K22" s="270"/>
      <c r="L22" s="267">
        <f t="shared" ref="L22:Q22" si="8">SUM(L15:L21)</f>
        <v>0</v>
      </c>
      <c r="M22" s="268">
        <f t="shared" si="8"/>
        <v>12.06</v>
      </c>
      <c r="N22" s="268">
        <f t="shared" si="8"/>
        <v>2.5819999999999999</v>
      </c>
      <c r="O22" s="268">
        <f t="shared" si="8"/>
        <v>79.620010000000008</v>
      </c>
      <c r="P22" s="268">
        <f t="shared" si="8"/>
        <v>103.53048000000001</v>
      </c>
      <c r="Q22" s="269">
        <f t="shared" si="8"/>
        <v>25.285309999999999</v>
      </c>
      <c r="R22" s="268"/>
      <c r="S22" s="267">
        <f>SUM(S15:S21)</f>
        <v>363.31119999999999</v>
      </c>
      <c r="T22" s="268">
        <f>SUM(T15:T21)</f>
        <v>180.95639999999997</v>
      </c>
      <c r="U22" s="268">
        <f>SUM(U15:U21)</f>
        <v>120.5458</v>
      </c>
      <c r="V22" s="268">
        <f>SUM(V15:V21)</f>
        <v>222.5264</v>
      </c>
      <c r="W22" s="269">
        <f>SUM(W15:W21)</f>
        <v>206.95663000000002</v>
      </c>
      <c r="X22" s="268"/>
      <c r="Y22" s="267">
        <f>SUM(Y15:Y21)</f>
        <v>1013.7338</v>
      </c>
      <c r="Z22" s="268">
        <f>SUM(Z15:Z21)</f>
        <v>778.529</v>
      </c>
      <c r="AA22" s="268">
        <f>SUM(AA15:AA21)</f>
        <v>786.08407</v>
      </c>
      <c r="AB22" s="268">
        <f>SUM(AB15:AB21)</f>
        <v>2033.7027600000001</v>
      </c>
      <c r="AC22" s="269">
        <f>SUM(AC15:AC21)</f>
        <v>3942.4586400000003</v>
      </c>
      <c r="AD22" s="268"/>
      <c r="AE22" s="267">
        <f>SUM(AE15:AE21)</f>
        <v>402.17921999999999</v>
      </c>
      <c r="AF22" s="268">
        <f>SUM(AF15:AF21)</f>
        <v>170.2431</v>
      </c>
      <c r="AG22" s="268">
        <f>SUM(AG15:AG21)</f>
        <v>101.2996</v>
      </c>
      <c r="AH22" s="268">
        <f>SUM(AH15:AH21)</f>
        <v>174.69660000000002</v>
      </c>
      <c r="AI22" s="268">
        <f>SUM(AI15:AI21)</f>
        <v>454.07871</v>
      </c>
      <c r="AJ22" s="289"/>
      <c r="AK22" s="268">
        <f>SUM(AK14:AK21)</f>
        <v>1832.6011999999998</v>
      </c>
      <c r="AL22" s="268">
        <f t="shared" ref="AL22:AN22" si="9">SUM(AL14:AL21)</f>
        <v>550.17330000000004</v>
      </c>
      <c r="AM22" s="268">
        <f t="shared" si="9"/>
        <v>296.04409999999996</v>
      </c>
      <c r="AN22" s="269">
        <f t="shared" si="9"/>
        <v>180.53333000000001</v>
      </c>
      <c r="AO22" s="335"/>
      <c r="AP22" s="267">
        <v>1007.78836</v>
      </c>
      <c r="AQ22" s="268">
        <v>678.89242000000002</v>
      </c>
      <c r="AR22" s="268">
        <v>439.11297999999999</v>
      </c>
      <c r="AS22" s="269">
        <v>392.33041000000003</v>
      </c>
    </row>
    <row r="23" spans="3:47" x14ac:dyDescent="0.3">
      <c r="C23" s="340" t="s">
        <v>184</v>
      </c>
      <c r="D23" s="12"/>
      <c r="E23" s="282"/>
      <c r="F23" s="282"/>
      <c r="G23" s="164"/>
      <c r="H23" s="164"/>
      <c r="I23" s="164"/>
      <c r="J23" s="166"/>
      <c r="K23" s="150"/>
      <c r="L23" s="313"/>
      <c r="M23" s="164"/>
      <c r="N23" s="164"/>
      <c r="O23" s="164"/>
      <c r="P23" s="164"/>
      <c r="Q23" s="166"/>
      <c r="R23" s="314"/>
      <c r="S23" s="281"/>
      <c r="T23" s="282"/>
      <c r="U23" s="164"/>
      <c r="V23" s="164"/>
      <c r="W23" s="166"/>
      <c r="X23" s="150"/>
      <c r="Y23" s="313"/>
      <c r="Z23" s="164"/>
      <c r="AA23" s="164"/>
      <c r="AB23" s="164"/>
      <c r="AC23" s="166"/>
      <c r="AD23" s="314"/>
      <c r="AE23" s="281"/>
      <c r="AF23" s="282"/>
      <c r="AG23" s="164"/>
      <c r="AH23" s="164"/>
      <c r="AI23" s="164"/>
      <c r="AJ23" s="273"/>
      <c r="AK23" s="337">
        <v>-0.80800000000000005</v>
      </c>
      <c r="AL23" s="337"/>
      <c r="AM23" s="337"/>
      <c r="AN23" s="371"/>
      <c r="AO23" s="17"/>
      <c r="AP23" s="313"/>
      <c r="AQ23" s="164"/>
      <c r="AR23" s="164"/>
      <c r="AS23" s="166"/>
    </row>
    <row r="24" spans="3:47" x14ac:dyDescent="0.3">
      <c r="C24" s="280" t="s">
        <v>10</v>
      </c>
      <c r="D24" s="295"/>
      <c r="E24" s="282">
        <f t="shared" ref="E24:J24" si="10">E11-E22</f>
        <v>3805.1000000000058</v>
      </c>
      <c r="F24" s="282">
        <f t="shared" si="10"/>
        <v>2372.9200000000037</v>
      </c>
      <c r="G24" s="282">
        <f t="shared" si="10"/>
        <v>961.49999999999818</v>
      </c>
      <c r="H24" s="282">
        <f t="shared" si="10"/>
        <v>924.57999999999993</v>
      </c>
      <c r="I24" s="282">
        <f t="shared" si="10"/>
        <v>1015.1700000000001</v>
      </c>
      <c r="J24" s="283">
        <f t="shared" si="10"/>
        <v>1623.1000000000004</v>
      </c>
      <c r="K24" s="282"/>
      <c r="L24" s="284">
        <f t="shared" ref="L24:Q24" si="11">L11-L22</f>
        <v>0</v>
      </c>
      <c r="M24" s="283">
        <f t="shared" si="11"/>
        <v>-11.5512</v>
      </c>
      <c r="N24" s="283">
        <f t="shared" si="11"/>
        <v>-2.0019999999999998</v>
      </c>
      <c r="O24" s="283">
        <f t="shared" si="11"/>
        <v>27.846169999999987</v>
      </c>
      <c r="P24" s="283">
        <f t="shared" si="11"/>
        <v>28.901959999999974</v>
      </c>
      <c r="Q24" s="283">
        <f t="shared" si="11"/>
        <v>16.216800000000003</v>
      </c>
      <c r="R24" s="282"/>
      <c r="S24" s="281">
        <f>S11-S22</f>
        <v>71.246100000000013</v>
      </c>
      <c r="T24" s="282">
        <f>T11-T22</f>
        <v>56.786700000000025</v>
      </c>
      <c r="U24" s="282">
        <f>U11-U22</f>
        <v>-33.696699999999993</v>
      </c>
      <c r="V24" s="282">
        <f>V11-V22</f>
        <v>-10.322210000000013</v>
      </c>
      <c r="W24" s="283">
        <f>W11-W22</f>
        <v>49.193170000000009</v>
      </c>
      <c r="X24" s="282"/>
      <c r="Y24" s="281">
        <f>Y11-Y22</f>
        <v>615.19309999999996</v>
      </c>
      <c r="Z24" s="282">
        <f>Z11-Z22</f>
        <v>278.91169999999988</v>
      </c>
      <c r="AA24" s="282">
        <f>AA11-AA22</f>
        <v>-206.17085999999995</v>
      </c>
      <c r="AB24" s="282">
        <f>AB11-AB22</f>
        <v>-257.26299000000017</v>
      </c>
      <c r="AC24" s="283">
        <f>AC11-AC22</f>
        <v>-795.47325000000046</v>
      </c>
      <c r="AD24" s="282"/>
      <c r="AE24" s="281">
        <f>AE11-AE22</f>
        <v>87.195989999999995</v>
      </c>
      <c r="AF24" s="282">
        <f>AF11-AF22</f>
        <v>-2.5908900000000017</v>
      </c>
      <c r="AG24" s="282">
        <f>AG11-AG22</f>
        <v>-58.868049999999997</v>
      </c>
      <c r="AH24" s="282">
        <f>AH11-AH22</f>
        <v>2.0105800000000045</v>
      </c>
      <c r="AI24" s="282">
        <f>AI11-AI22</f>
        <v>12.836020000000019</v>
      </c>
      <c r="AJ24" s="289"/>
      <c r="AK24" s="267">
        <v>167.06800000000001</v>
      </c>
      <c r="AL24" s="268">
        <f t="shared" ref="AL24:AN24" si="12">AL11-AL22+AL23</f>
        <v>58.672400000000039</v>
      </c>
      <c r="AM24" s="268">
        <f t="shared" si="12"/>
        <v>17.853500000000111</v>
      </c>
      <c r="AN24" s="269">
        <f t="shared" si="12"/>
        <v>7.1624499999999784</v>
      </c>
      <c r="AO24" s="282"/>
      <c r="AP24" s="281">
        <v>819.14760000000001</v>
      </c>
      <c r="AQ24" s="282">
        <v>368.6173</v>
      </c>
      <c r="AR24" s="282">
        <v>34.06468000000001</v>
      </c>
      <c r="AS24" s="283">
        <v>72.747680000000003</v>
      </c>
    </row>
    <row r="25" spans="3:47" x14ac:dyDescent="0.3">
      <c r="C25" s="6" t="s">
        <v>90</v>
      </c>
      <c r="D25" s="290"/>
      <c r="E25" s="140">
        <v>463.87</v>
      </c>
      <c r="F25" s="140">
        <v>517.5</v>
      </c>
      <c r="G25" s="119">
        <v>402.71</v>
      </c>
      <c r="H25" s="119">
        <v>430.62</v>
      </c>
      <c r="I25" s="119">
        <v>434.94</v>
      </c>
      <c r="J25" s="129">
        <v>465.08</v>
      </c>
      <c r="K25" s="119"/>
      <c r="L25" s="131"/>
      <c r="M25" s="119">
        <v>2.2837000000000001</v>
      </c>
      <c r="N25" s="119">
        <v>2.7654999999999998</v>
      </c>
      <c r="O25" s="119">
        <v>3.4231699999999998</v>
      </c>
      <c r="P25" s="119">
        <v>1.10087</v>
      </c>
      <c r="Q25" s="129">
        <v>1.29345</v>
      </c>
      <c r="R25" s="120"/>
      <c r="S25" s="131">
        <v>7.4485999999999999</v>
      </c>
      <c r="T25" s="119">
        <v>2.3834</v>
      </c>
      <c r="U25" s="119">
        <v>6.5301999999999998</v>
      </c>
      <c r="V25" s="119">
        <v>13.84051</v>
      </c>
      <c r="W25" s="129">
        <v>17.786449999999999</v>
      </c>
      <c r="X25" s="119"/>
      <c r="Y25" s="124">
        <v>44.1755</v>
      </c>
      <c r="Z25" s="125">
        <v>65.089299999999994</v>
      </c>
      <c r="AA25" s="125">
        <v>187.57432</v>
      </c>
      <c r="AB25" s="125">
        <v>262.28586000000001</v>
      </c>
      <c r="AC25" s="126">
        <v>344.46071999999998</v>
      </c>
      <c r="AD25" s="120"/>
      <c r="AE25" s="131">
        <v>10.04068</v>
      </c>
      <c r="AF25" s="119">
        <v>24.52074</v>
      </c>
      <c r="AG25" s="119">
        <v>24.52074</v>
      </c>
      <c r="AH25" s="119">
        <v>49.743650000000002</v>
      </c>
      <c r="AI25" s="119">
        <v>46.55988</v>
      </c>
      <c r="AJ25" s="273"/>
      <c r="AK25" s="337">
        <v>1.903</v>
      </c>
      <c r="AL25" s="337">
        <v>0.97170000000000001</v>
      </c>
      <c r="AM25" s="337">
        <v>0.77470000000000006</v>
      </c>
      <c r="AN25" s="371">
        <v>0.43637999999999999</v>
      </c>
      <c r="AO25" s="17"/>
      <c r="AP25" s="131">
        <v>109.5737</v>
      </c>
      <c r="AQ25" s="119">
        <v>9.7441099999999992</v>
      </c>
      <c r="AR25" s="119">
        <v>14.55523</v>
      </c>
      <c r="AS25" s="129">
        <v>33.309100000000001</v>
      </c>
    </row>
    <row r="26" spans="3:47" x14ac:dyDescent="0.3">
      <c r="C26" s="6" t="s">
        <v>11</v>
      </c>
      <c r="D26" s="290"/>
      <c r="E26" s="140">
        <v>136.99</v>
      </c>
      <c r="F26" s="140">
        <v>151.68</v>
      </c>
      <c r="G26" s="119">
        <v>234.66</v>
      </c>
      <c r="H26" s="119">
        <v>434.98</v>
      </c>
      <c r="I26" s="119">
        <v>404.3</v>
      </c>
      <c r="J26" s="129">
        <v>417.05</v>
      </c>
      <c r="K26" s="119"/>
      <c r="L26" s="131"/>
      <c r="M26" s="119">
        <v>5.7299999999999997E-2</v>
      </c>
      <c r="N26" s="119">
        <v>0.57830000000000004</v>
      </c>
      <c r="O26" s="119"/>
      <c r="P26" s="119"/>
      <c r="Q26" s="129"/>
      <c r="R26" s="120"/>
      <c r="S26" s="131">
        <v>7.4504999999999999</v>
      </c>
      <c r="T26" s="119">
        <v>4.9344999999999999</v>
      </c>
      <c r="U26" s="119">
        <v>2.11</v>
      </c>
      <c r="V26" s="119">
        <v>2.9459200000000001</v>
      </c>
      <c r="W26" s="129">
        <v>0.44655</v>
      </c>
      <c r="X26" s="119"/>
      <c r="Y26" s="124">
        <v>26.719799999999999</v>
      </c>
      <c r="Z26" s="125">
        <v>50.4011</v>
      </c>
      <c r="AA26" s="125">
        <v>24.038699999999999</v>
      </c>
      <c r="AB26" s="125">
        <v>89.709609999999998</v>
      </c>
      <c r="AC26" s="126">
        <v>80.223669999999998</v>
      </c>
      <c r="AD26" s="120"/>
      <c r="AE26" s="131">
        <v>8.1890000000000004E-2</v>
      </c>
      <c r="AF26" s="119">
        <v>0.51836000000000004</v>
      </c>
      <c r="AG26" s="119">
        <v>0.48780000000000001</v>
      </c>
      <c r="AH26" s="119"/>
      <c r="AI26" s="119"/>
      <c r="AJ26" s="273"/>
      <c r="AK26" s="337"/>
      <c r="AL26" s="337"/>
      <c r="AM26" s="337"/>
      <c r="AN26" s="371"/>
      <c r="AO26" s="17"/>
      <c r="AP26" s="131">
        <v>115.98511000000001</v>
      </c>
      <c r="AQ26" s="119">
        <v>0</v>
      </c>
      <c r="AR26" s="119">
        <v>0</v>
      </c>
      <c r="AS26" s="129">
        <v>0</v>
      </c>
    </row>
    <row r="27" spans="3:47" x14ac:dyDescent="0.3">
      <c r="C27" s="6" t="s">
        <v>74</v>
      </c>
      <c r="D27" s="290"/>
      <c r="E27" s="143"/>
      <c r="F27" s="143"/>
      <c r="G27" s="133"/>
      <c r="H27" s="133"/>
      <c r="I27" s="133"/>
      <c r="J27" s="134"/>
      <c r="K27" s="119"/>
      <c r="L27" s="132"/>
      <c r="M27" s="133"/>
      <c r="N27" s="133"/>
      <c r="O27" s="133"/>
      <c r="P27" s="133"/>
      <c r="Q27" s="134"/>
      <c r="R27" s="120"/>
      <c r="S27" s="142">
        <v>2.6907000000000001</v>
      </c>
      <c r="T27" s="143"/>
      <c r="U27" s="133"/>
      <c r="V27" s="119">
        <v>0</v>
      </c>
      <c r="W27" s="129">
        <v>0</v>
      </c>
      <c r="X27" s="119"/>
      <c r="Y27" s="132"/>
      <c r="Z27" s="133"/>
      <c r="AA27" s="133"/>
      <c r="AB27" s="133"/>
      <c r="AC27" s="134"/>
      <c r="AD27" s="120"/>
      <c r="AE27" s="142"/>
      <c r="AF27" s="143"/>
      <c r="AG27" s="119">
        <v>0</v>
      </c>
      <c r="AH27" s="119">
        <v>0</v>
      </c>
      <c r="AI27" s="119">
        <v>0</v>
      </c>
      <c r="AJ27" s="273"/>
      <c r="AK27" s="337"/>
      <c r="AL27" s="337"/>
      <c r="AM27" s="337"/>
      <c r="AN27" s="371"/>
      <c r="AO27" s="17"/>
      <c r="AP27" s="131"/>
      <c r="AQ27" s="119"/>
      <c r="AR27" s="119"/>
      <c r="AS27" s="129"/>
    </row>
    <row r="28" spans="3:47" x14ac:dyDescent="0.3">
      <c r="C28" s="61" t="s">
        <v>12</v>
      </c>
      <c r="D28" s="293"/>
      <c r="E28" s="268">
        <f>E24-E25-E26-E27</f>
        <v>3204.2400000000061</v>
      </c>
      <c r="F28" s="268">
        <f t="shared" ref="F28:AS28" si="13">F24-F25-F26-F27</f>
        <v>1703.7400000000036</v>
      </c>
      <c r="G28" s="268">
        <f t="shared" si="13"/>
        <v>324.12999999999818</v>
      </c>
      <c r="H28" s="268">
        <f t="shared" si="13"/>
        <v>58.979999999999905</v>
      </c>
      <c r="I28" s="268">
        <f t="shared" si="13"/>
        <v>175.93</v>
      </c>
      <c r="J28" s="268">
        <f t="shared" si="13"/>
        <v>740.97000000000048</v>
      </c>
      <c r="K28" s="266"/>
      <c r="L28" s="268">
        <f t="shared" si="13"/>
        <v>0</v>
      </c>
      <c r="M28" s="268">
        <f t="shared" si="13"/>
        <v>-13.892199999999999</v>
      </c>
      <c r="N28" s="268">
        <f t="shared" si="13"/>
        <v>-5.3458000000000006</v>
      </c>
      <c r="O28" s="268">
        <f t="shared" si="13"/>
        <v>24.422999999999988</v>
      </c>
      <c r="P28" s="268">
        <f t="shared" si="13"/>
        <v>27.801089999999974</v>
      </c>
      <c r="Q28" s="268">
        <f t="shared" si="13"/>
        <v>14.923350000000003</v>
      </c>
      <c r="R28" s="266"/>
      <c r="S28" s="268">
        <f t="shared" si="13"/>
        <v>53.656300000000016</v>
      </c>
      <c r="T28" s="268">
        <f t="shared" si="13"/>
        <v>49.468800000000023</v>
      </c>
      <c r="U28" s="268">
        <f t="shared" si="13"/>
        <v>-42.336899999999993</v>
      </c>
      <c r="V28" s="268">
        <f t="shared" si="13"/>
        <v>-27.108640000000015</v>
      </c>
      <c r="W28" s="268">
        <f t="shared" si="13"/>
        <v>30.960170000000012</v>
      </c>
      <c r="X28" s="266"/>
      <c r="Y28" s="268">
        <f t="shared" si="13"/>
        <v>544.29779999999994</v>
      </c>
      <c r="Z28" s="268">
        <f t="shared" si="13"/>
        <v>163.42129999999992</v>
      </c>
      <c r="AA28" s="268">
        <f t="shared" si="13"/>
        <v>-417.78387999999995</v>
      </c>
      <c r="AB28" s="268">
        <f t="shared" si="13"/>
        <v>-609.25846000000013</v>
      </c>
      <c r="AC28" s="268">
        <f t="shared" si="13"/>
        <v>-1220.1576400000006</v>
      </c>
      <c r="AD28" s="266"/>
      <c r="AE28" s="268">
        <f t="shared" si="13"/>
        <v>77.073419999999999</v>
      </c>
      <c r="AF28" s="268">
        <f t="shared" si="13"/>
        <v>-27.629990000000003</v>
      </c>
      <c r="AG28" s="268">
        <f t="shared" si="13"/>
        <v>-83.876589999999993</v>
      </c>
      <c r="AH28" s="268">
        <f t="shared" si="13"/>
        <v>-47.733069999999998</v>
      </c>
      <c r="AI28" s="268">
        <f>AI24-AI25-AI26-AI27</f>
        <v>-33.723859999999981</v>
      </c>
      <c r="AJ28" s="266"/>
      <c r="AK28" s="268">
        <f t="shared" si="13"/>
        <v>165.16500000000002</v>
      </c>
      <c r="AL28" s="268">
        <f t="shared" si="13"/>
        <v>57.70070000000004</v>
      </c>
      <c r="AM28" s="268">
        <f t="shared" si="13"/>
        <v>17.078800000000111</v>
      </c>
      <c r="AN28" s="269">
        <f t="shared" si="13"/>
        <v>6.7260699999999787</v>
      </c>
      <c r="AO28" s="268"/>
      <c r="AP28" s="267">
        <f t="shared" si="13"/>
        <v>593.58879000000002</v>
      </c>
      <c r="AQ28" s="268">
        <f t="shared" si="13"/>
        <v>358.87319000000002</v>
      </c>
      <c r="AR28" s="268">
        <f t="shared" si="13"/>
        <v>19.509450000000008</v>
      </c>
      <c r="AS28" s="269">
        <f t="shared" si="13"/>
        <v>39.438580000000002</v>
      </c>
      <c r="AU28" s="301"/>
    </row>
    <row r="29" spans="3:47" x14ac:dyDescent="0.3">
      <c r="C29" s="3"/>
      <c r="D29" s="12"/>
      <c r="E29" s="138"/>
      <c r="F29" s="138"/>
      <c r="G29" s="133"/>
      <c r="H29" s="133"/>
      <c r="I29" s="133"/>
      <c r="J29" s="134"/>
      <c r="K29" s="119"/>
      <c r="L29" s="132"/>
      <c r="M29" s="133"/>
      <c r="N29" s="133"/>
      <c r="O29" s="133"/>
      <c r="P29" s="133"/>
      <c r="Q29" s="134"/>
      <c r="R29" s="120"/>
      <c r="S29" s="141"/>
      <c r="T29" s="138"/>
      <c r="U29" s="133"/>
      <c r="V29" s="133"/>
      <c r="W29" s="134"/>
      <c r="X29" s="119"/>
      <c r="Y29" s="132"/>
      <c r="Z29" s="133"/>
      <c r="AA29" s="133"/>
      <c r="AB29" s="133"/>
      <c r="AC29" s="134"/>
      <c r="AD29" s="120"/>
      <c r="AE29" s="141"/>
      <c r="AF29" s="138"/>
      <c r="AG29" s="133"/>
      <c r="AH29" s="133"/>
      <c r="AI29" s="133"/>
      <c r="AJ29" s="273"/>
      <c r="AK29" s="337"/>
      <c r="AL29" s="337"/>
      <c r="AM29" s="337"/>
      <c r="AN29" s="371"/>
      <c r="AO29" s="17"/>
      <c r="AP29" s="132"/>
      <c r="AQ29" s="133"/>
      <c r="AR29" s="133"/>
      <c r="AS29" s="134"/>
    </row>
    <row r="30" spans="3:47" x14ac:dyDescent="0.3">
      <c r="C30" s="5" t="s">
        <v>13</v>
      </c>
      <c r="D30" s="272"/>
      <c r="E30" s="133"/>
      <c r="F30" s="133"/>
      <c r="G30" s="133"/>
      <c r="H30" s="133"/>
      <c r="I30" s="133"/>
      <c r="J30" s="134"/>
      <c r="K30" s="119"/>
      <c r="L30" s="132"/>
      <c r="M30" s="133"/>
      <c r="N30" s="133"/>
      <c r="O30" s="133"/>
      <c r="P30" s="133"/>
      <c r="Q30" s="134"/>
      <c r="R30" s="120"/>
      <c r="S30" s="132"/>
      <c r="T30" s="133"/>
      <c r="U30" s="133"/>
      <c r="V30" s="133"/>
      <c r="W30" s="134"/>
      <c r="X30" s="119"/>
      <c r="Y30" s="132"/>
      <c r="Z30" s="133"/>
      <c r="AA30" s="133"/>
      <c r="AB30" s="133"/>
      <c r="AC30" s="134"/>
      <c r="AD30" s="120"/>
      <c r="AE30" s="132"/>
      <c r="AF30" s="133"/>
      <c r="AG30" s="133"/>
      <c r="AH30" s="133"/>
      <c r="AI30" s="133"/>
      <c r="AJ30" s="273"/>
      <c r="AK30" s="337"/>
      <c r="AL30" s="337"/>
      <c r="AM30" s="337"/>
      <c r="AN30" s="371"/>
      <c r="AO30" s="17"/>
      <c r="AP30" s="132"/>
      <c r="AQ30" s="133"/>
      <c r="AR30" s="133"/>
      <c r="AS30" s="134"/>
    </row>
    <row r="31" spans="3:47" x14ac:dyDescent="0.3">
      <c r="C31" s="9" t="s">
        <v>14</v>
      </c>
      <c r="D31" s="292"/>
      <c r="E31" s="145">
        <v>1019.8</v>
      </c>
      <c r="F31" s="145">
        <v>598.36</v>
      </c>
      <c r="G31" s="119">
        <v>59.53</v>
      </c>
      <c r="H31" s="119">
        <v>2.46</v>
      </c>
      <c r="I31" s="119">
        <v>62.22</v>
      </c>
      <c r="J31" s="129">
        <v>151.07</v>
      </c>
      <c r="K31" s="119"/>
      <c r="L31" s="131"/>
      <c r="M31" s="119"/>
      <c r="N31" s="119"/>
      <c r="O31" s="119">
        <v>6.5408499999999998</v>
      </c>
      <c r="P31" s="119">
        <v>7.2603400000000002</v>
      </c>
      <c r="Q31" s="129">
        <v>2.8436400000000002</v>
      </c>
      <c r="R31" s="120"/>
      <c r="S31" s="131">
        <v>16.935400000000001</v>
      </c>
      <c r="T31" s="119"/>
      <c r="U31" s="133"/>
      <c r="V31" s="119"/>
      <c r="W31" s="129">
        <v>10.40654</v>
      </c>
      <c r="X31" s="119"/>
      <c r="Y31" s="255"/>
      <c r="Z31" s="256"/>
      <c r="AA31" s="256"/>
      <c r="AB31" s="256"/>
      <c r="AC31" s="129">
        <v>34.372239999999998</v>
      </c>
      <c r="AD31" s="120"/>
      <c r="AE31" s="131"/>
      <c r="AF31" s="119"/>
      <c r="AG31" s="119"/>
      <c r="AH31" s="119"/>
      <c r="AI31" s="119"/>
      <c r="AJ31" s="273"/>
      <c r="AK31" s="337">
        <v>41.7029</v>
      </c>
      <c r="AL31" s="337">
        <v>17.005600000000001</v>
      </c>
      <c r="AM31" s="337">
        <v>4.1542000000000003</v>
      </c>
      <c r="AN31" s="371">
        <v>1.6000799999999999</v>
      </c>
      <c r="AO31" s="17"/>
      <c r="AP31" s="131">
        <v>123.41800000000001</v>
      </c>
      <c r="AQ31" s="119">
        <v>95.06729</v>
      </c>
      <c r="AR31" s="119">
        <v>5.9592999999999998</v>
      </c>
      <c r="AS31" s="129">
        <v>15.163040000000001</v>
      </c>
    </row>
    <row r="32" spans="3:47" x14ac:dyDescent="0.3">
      <c r="C32" s="9" t="s">
        <v>15</v>
      </c>
      <c r="D32" s="292"/>
      <c r="E32" s="145">
        <v>-150.16</v>
      </c>
      <c r="F32" s="145">
        <v>-221.61</v>
      </c>
      <c r="G32" s="119">
        <v>145.75</v>
      </c>
      <c r="H32" s="119">
        <v>41.41</v>
      </c>
      <c r="I32" s="119">
        <v>9.77</v>
      </c>
      <c r="J32" s="129">
        <v>-11.48</v>
      </c>
      <c r="K32" s="119"/>
      <c r="L32" s="131"/>
      <c r="M32" s="119"/>
      <c r="N32" s="119"/>
      <c r="O32" s="119"/>
      <c r="P32" s="119">
        <v>0.24048</v>
      </c>
      <c r="Q32" s="129"/>
      <c r="R32" s="120"/>
      <c r="S32" s="131">
        <v>0.97970000000000002</v>
      </c>
      <c r="T32" s="119">
        <v>13.064399999999999</v>
      </c>
      <c r="U32" s="133">
        <v>-19.088699999999999</v>
      </c>
      <c r="V32" s="119">
        <v>-0.32573000000000002</v>
      </c>
      <c r="W32" s="121">
        <v>-3.1938599999999999</v>
      </c>
      <c r="X32" s="119"/>
      <c r="Y32" s="122">
        <v>-76.095699999999994</v>
      </c>
      <c r="Z32" s="119"/>
      <c r="AA32" s="119"/>
      <c r="AB32" s="119"/>
      <c r="AC32" s="129"/>
      <c r="AD32" s="120"/>
      <c r="AE32" s="131">
        <v>0.58423999999999998</v>
      </c>
      <c r="AF32" s="119">
        <v>-3.9407000000000001</v>
      </c>
      <c r="AG32" s="119">
        <v>-3.9407800000000002</v>
      </c>
      <c r="AH32" s="119">
        <v>-3.9407800000000002</v>
      </c>
      <c r="AI32" s="119"/>
      <c r="AJ32" s="273"/>
      <c r="AK32" s="337">
        <v>0.59589999999999999</v>
      </c>
      <c r="AL32" s="337">
        <v>-0.22939999999999999</v>
      </c>
      <c r="AM32" s="337">
        <v>0.1012</v>
      </c>
      <c r="AN32" s="371">
        <v>0.15437000000000001</v>
      </c>
      <c r="AO32" s="17"/>
      <c r="AP32" s="131">
        <v>28.122730000000001</v>
      </c>
      <c r="AQ32" s="119">
        <v>2.1568299999999998</v>
      </c>
      <c r="AR32" s="119">
        <v>0.18104000000000001</v>
      </c>
      <c r="AS32" s="129">
        <v>-1.5662400000000001</v>
      </c>
    </row>
    <row r="33" spans="3:45" x14ac:dyDescent="0.3">
      <c r="C33" s="9" t="s">
        <v>79</v>
      </c>
      <c r="D33" s="292"/>
      <c r="E33" s="145">
        <v>26.2</v>
      </c>
      <c r="F33" s="145">
        <v>-8.84</v>
      </c>
      <c r="G33" s="119">
        <v>5.69</v>
      </c>
      <c r="H33" s="119">
        <v>-1.56</v>
      </c>
      <c r="I33" s="119">
        <v>5.74</v>
      </c>
      <c r="J33" s="129">
        <v>8.83</v>
      </c>
      <c r="K33" s="119"/>
      <c r="L33" s="131"/>
      <c r="M33" s="119"/>
      <c r="N33" s="119"/>
      <c r="O33" s="119"/>
      <c r="P33" s="119"/>
      <c r="Q33" s="129"/>
      <c r="R33" s="120"/>
      <c r="S33" s="131">
        <v>0.44340000000000002</v>
      </c>
      <c r="T33" s="119"/>
      <c r="U33" s="133"/>
      <c r="V33" s="119"/>
      <c r="W33" s="129">
        <v>-0.13272</v>
      </c>
      <c r="X33" s="119"/>
      <c r="Y33" s="132"/>
      <c r="Z33" s="119">
        <v>0</v>
      </c>
      <c r="AA33" s="119">
        <v>0</v>
      </c>
      <c r="AB33" s="119">
        <v>0</v>
      </c>
      <c r="AC33" s="129">
        <v>0</v>
      </c>
      <c r="AD33" s="120"/>
      <c r="AE33" s="144"/>
      <c r="AF33" s="145"/>
      <c r="AG33" s="119">
        <v>0</v>
      </c>
      <c r="AH33" s="119">
        <v>0</v>
      </c>
      <c r="AI33" s="119">
        <v>0</v>
      </c>
      <c r="AJ33" s="273"/>
      <c r="AK33" s="337"/>
      <c r="AL33" s="337"/>
      <c r="AM33" s="337"/>
      <c r="AN33" s="371"/>
      <c r="AO33" s="17"/>
      <c r="AP33" s="131">
        <v>0</v>
      </c>
      <c r="AQ33" s="119">
        <v>0</v>
      </c>
      <c r="AR33" s="119">
        <v>0</v>
      </c>
      <c r="AS33" s="129">
        <v>0</v>
      </c>
    </row>
    <row r="34" spans="3:45" x14ac:dyDescent="0.3">
      <c r="C34" s="293" t="s">
        <v>16</v>
      </c>
      <c r="D34" s="294"/>
      <c r="E34" s="267">
        <f t="shared" ref="E34:J34" si="14">SUM(E31:E33)</f>
        <v>895.84</v>
      </c>
      <c r="F34" s="268">
        <f t="shared" si="14"/>
        <v>367.91</v>
      </c>
      <c r="G34" s="268">
        <f t="shared" si="14"/>
        <v>210.97</v>
      </c>
      <c r="H34" s="268">
        <f t="shared" si="14"/>
        <v>42.309999999999995</v>
      </c>
      <c r="I34" s="268">
        <f t="shared" si="14"/>
        <v>77.72999999999999</v>
      </c>
      <c r="J34" s="269">
        <f t="shared" si="14"/>
        <v>148.42000000000002</v>
      </c>
      <c r="K34" s="300"/>
      <c r="L34" s="267">
        <f t="shared" ref="L34:Q34" si="15">SUM(L31:L32)</f>
        <v>0</v>
      </c>
      <c r="M34" s="268">
        <f t="shared" si="15"/>
        <v>0</v>
      </c>
      <c r="N34" s="268">
        <f t="shared" si="15"/>
        <v>0</v>
      </c>
      <c r="O34" s="268">
        <f t="shared" si="15"/>
        <v>6.5408499999999998</v>
      </c>
      <c r="P34" s="268">
        <f t="shared" si="15"/>
        <v>7.50082</v>
      </c>
      <c r="Q34" s="269">
        <f t="shared" si="15"/>
        <v>2.8436400000000002</v>
      </c>
      <c r="R34" s="266"/>
      <c r="S34" s="267">
        <f>SUM(S31:S33)</f>
        <v>18.358500000000003</v>
      </c>
      <c r="T34" s="268">
        <f>SUM(T31:T33)</f>
        <v>13.064399999999999</v>
      </c>
      <c r="U34" s="268">
        <f>SUM(U31:U33)</f>
        <v>-19.088699999999999</v>
      </c>
      <c r="V34" s="268">
        <f>SUM(V31:V33)</f>
        <v>-0.32573000000000002</v>
      </c>
      <c r="W34" s="269">
        <f>SUM(W31:W33)</f>
        <v>7.0799599999999998</v>
      </c>
      <c r="X34" s="266"/>
      <c r="Y34" s="267">
        <f>SUM(Y31:Y32)</f>
        <v>-76.095699999999994</v>
      </c>
      <c r="Z34" s="268">
        <f>SUM(Z31:Z32)</f>
        <v>0</v>
      </c>
      <c r="AA34" s="268">
        <f>SUM(AA31:AA32)</f>
        <v>0</v>
      </c>
      <c r="AB34" s="268">
        <f>SUM(AB31:AB32)</f>
        <v>0</v>
      </c>
      <c r="AC34" s="269">
        <f>SUM(AC31:AC32)</f>
        <v>34.372239999999998</v>
      </c>
      <c r="AD34" s="266"/>
      <c r="AE34" s="268">
        <f>SUM(AE31:AE32)</f>
        <v>0.58423999999999998</v>
      </c>
      <c r="AF34" s="268">
        <f>SUM(AF31:AF32)</f>
        <v>-3.9407000000000001</v>
      </c>
      <c r="AG34" s="268">
        <f>SUM(AG31:AG32)</f>
        <v>-3.9407800000000002</v>
      </c>
      <c r="AH34" s="268">
        <f>SUM(AH31:AH32)</f>
        <v>-3.9407800000000002</v>
      </c>
      <c r="AI34" s="269">
        <f>SUM(AI31:AI32)</f>
        <v>0</v>
      </c>
      <c r="AJ34" s="289"/>
      <c r="AK34" s="268">
        <f>SUM(AK31:AK32)</f>
        <v>42.2988</v>
      </c>
      <c r="AL34" s="268">
        <f t="shared" ref="AL34:AN34" si="16">SUM(AL31:AL32)</f>
        <v>16.776200000000003</v>
      </c>
      <c r="AM34" s="268">
        <f t="shared" si="16"/>
        <v>4.2554000000000007</v>
      </c>
      <c r="AN34" s="269">
        <f t="shared" si="16"/>
        <v>1.7544499999999998</v>
      </c>
      <c r="AO34" s="289"/>
      <c r="AP34" s="135">
        <v>151.54073</v>
      </c>
      <c r="AQ34" s="136">
        <v>97.224119999999999</v>
      </c>
      <c r="AR34" s="136">
        <v>6.1403400000000001</v>
      </c>
      <c r="AS34" s="137">
        <v>13.5968</v>
      </c>
    </row>
    <row r="35" spans="3:45" x14ac:dyDescent="0.3">
      <c r="C35" s="5"/>
      <c r="D35" s="272"/>
      <c r="E35" s="133"/>
      <c r="F35" s="133"/>
      <c r="G35" s="133"/>
      <c r="H35" s="133"/>
      <c r="I35" s="133"/>
      <c r="J35" s="134"/>
      <c r="K35" s="119"/>
      <c r="L35" s="132"/>
      <c r="M35" s="133"/>
      <c r="N35" s="133"/>
      <c r="O35" s="133"/>
      <c r="P35" s="133"/>
      <c r="Q35" s="134"/>
      <c r="R35" s="133"/>
      <c r="S35" s="132"/>
      <c r="T35" s="133"/>
      <c r="U35" s="133"/>
      <c r="V35" s="133"/>
      <c r="W35" s="134"/>
      <c r="X35" s="133"/>
      <c r="Y35" s="132"/>
      <c r="Z35" s="133"/>
      <c r="AA35" s="133"/>
      <c r="AB35" s="133"/>
      <c r="AC35" s="134"/>
      <c r="AD35" s="133"/>
      <c r="AE35" s="132"/>
      <c r="AF35" s="133"/>
      <c r="AG35" s="133"/>
      <c r="AH35" s="133"/>
      <c r="AI35" s="133"/>
      <c r="AJ35" s="273"/>
      <c r="AK35" s="338"/>
      <c r="AL35" s="379"/>
      <c r="AM35" s="379"/>
      <c r="AN35" s="371"/>
      <c r="AO35" s="17"/>
      <c r="AP35" s="288"/>
      <c r="AQ35" s="285"/>
      <c r="AR35" s="285"/>
      <c r="AS35" s="286"/>
    </row>
    <row r="36" spans="3:45" x14ac:dyDescent="0.3">
      <c r="C36" s="61" t="s">
        <v>17</v>
      </c>
      <c r="D36" s="293"/>
      <c r="E36" s="267">
        <f t="shared" ref="E36:J36" si="17">E28-E34</f>
        <v>2308.400000000006</v>
      </c>
      <c r="F36" s="268">
        <f t="shared" si="17"/>
        <v>1335.8300000000036</v>
      </c>
      <c r="G36" s="268">
        <f t="shared" si="17"/>
        <v>113.15999999999818</v>
      </c>
      <c r="H36" s="268">
        <f t="shared" si="17"/>
        <v>16.669999999999909</v>
      </c>
      <c r="I36" s="268">
        <f t="shared" si="17"/>
        <v>98.200000000000017</v>
      </c>
      <c r="J36" s="269">
        <f t="shared" si="17"/>
        <v>592.55000000000041</v>
      </c>
      <c r="K36" s="270"/>
      <c r="L36" s="267">
        <f t="shared" ref="L36:Q36" si="18">L28-L34</f>
        <v>0</v>
      </c>
      <c r="M36" s="268">
        <f t="shared" si="18"/>
        <v>-13.892199999999999</v>
      </c>
      <c r="N36" s="268">
        <f t="shared" si="18"/>
        <v>-5.3458000000000006</v>
      </c>
      <c r="O36" s="268">
        <f t="shared" si="18"/>
        <v>17.882149999999989</v>
      </c>
      <c r="P36" s="268">
        <f t="shared" si="18"/>
        <v>20.300269999999973</v>
      </c>
      <c r="Q36" s="269">
        <f t="shared" si="18"/>
        <v>12.079710000000002</v>
      </c>
      <c r="R36" s="268"/>
      <c r="S36" s="267">
        <f>S28-S34</f>
        <v>35.297800000000009</v>
      </c>
      <c r="T36" s="268">
        <f>T28-T34</f>
        <v>36.404400000000024</v>
      </c>
      <c r="U36" s="268">
        <f>U28-U34</f>
        <v>-23.248199999999994</v>
      </c>
      <c r="V36" s="268">
        <f>V28-V34</f>
        <v>-26.782910000000015</v>
      </c>
      <c r="W36" s="269">
        <f>W28-W34</f>
        <v>23.880210000000012</v>
      </c>
      <c r="X36" s="268"/>
      <c r="Y36" s="267">
        <f>Y28-Y34</f>
        <v>620.3934999999999</v>
      </c>
      <c r="Z36" s="268">
        <f>Z28-Z34</f>
        <v>163.42129999999992</v>
      </c>
      <c r="AA36" s="268">
        <f>AA28-AA34</f>
        <v>-417.78387999999995</v>
      </c>
      <c r="AB36" s="268">
        <f>AB28-AB34</f>
        <v>-609.25846000000013</v>
      </c>
      <c r="AC36" s="269">
        <f>AC28-AC34</f>
        <v>-1254.5298800000005</v>
      </c>
      <c r="AD36" s="266"/>
      <c r="AE36" s="136">
        <f>AE28-AE34</f>
        <v>76.489180000000005</v>
      </c>
      <c r="AF36" s="268">
        <f>AF28-AF34</f>
        <v>-23.689290000000003</v>
      </c>
      <c r="AG36" s="268">
        <f>AG28-AG34</f>
        <v>-79.935809999999989</v>
      </c>
      <c r="AH36" s="268">
        <f>AH28-AH34</f>
        <v>-43.792289999999994</v>
      </c>
      <c r="AI36" s="268">
        <f>AI28-AI34</f>
        <v>-33.723859999999981</v>
      </c>
      <c r="AJ36" s="289"/>
      <c r="AK36" s="268">
        <f>AK28-AK34</f>
        <v>122.86620000000002</v>
      </c>
      <c r="AL36" s="268">
        <f t="shared" ref="AL36:AN36" si="19">AL28-AL34</f>
        <v>40.924500000000037</v>
      </c>
      <c r="AM36" s="268">
        <f t="shared" si="19"/>
        <v>12.82340000000011</v>
      </c>
      <c r="AN36" s="269">
        <f t="shared" si="19"/>
        <v>4.9716199999999784</v>
      </c>
      <c r="AO36" s="335"/>
      <c r="AP36" s="267">
        <v>442.04806000000002</v>
      </c>
      <c r="AQ36" s="268">
        <v>261.64907000000005</v>
      </c>
      <c r="AR36" s="268">
        <v>13.369110000000008</v>
      </c>
      <c r="AS36" s="269">
        <v>25.84178</v>
      </c>
    </row>
    <row r="37" spans="3:45" x14ac:dyDescent="0.3">
      <c r="E37" s="120"/>
      <c r="F37" s="120"/>
      <c r="G37" s="119"/>
      <c r="H37" s="119"/>
      <c r="I37" s="119"/>
      <c r="J37" s="119"/>
      <c r="K37" s="120"/>
      <c r="L37" s="149"/>
      <c r="M37" s="149"/>
      <c r="N37" s="149"/>
      <c r="O37" s="149"/>
      <c r="P37" s="149"/>
      <c r="Q37" s="149"/>
      <c r="R37" s="120"/>
      <c r="S37" s="149"/>
      <c r="T37" s="149"/>
      <c r="U37" s="149"/>
      <c r="V37" s="149"/>
      <c r="W37" s="149"/>
      <c r="X37" s="120"/>
      <c r="Y37" s="120"/>
      <c r="Z37" s="149"/>
      <c r="AA37" s="149"/>
      <c r="AB37" s="149"/>
      <c r="AC37" s="149"/>
      <c r="AD37" s="120"/>
      <c r="AE37" s="287"/>
      <c r="AF37" s="150"/>
      <c r="AG37" s="150"/>
      <c r="AH37" s="150"/>
      <c r="AI37" s="150"/>
      <c r="AJ37" s="21"/>
      <c r="AK37" s="339"/>
      <c r="AL37" s="339"/>
      <c r="AM37" s="339"/>
      <c r="AN37" s="378"/>
      <c r="AO37" s="21"/>
      <c r="AP37" s="287"/>
      <c r="AQ37" s="150"/>
      <c r="AR37" s="150"/>
      <c r="AS37" s="150"/>
    </row>
    <row r="38" spans="3:45" x14ac:dyDescent="0.3">
      <c r="C38" s="116" t="s">
        <v>18</v>
      </c>
      <c r="D38" s="12"/>
      <c r="E38" s="169"/>
      <c r="F38" s="151"/>
      <c r="G38" s="152"/>
      <c r="H38" s="152"/>
      <c r="I38" s="152"/>
      <c r="J38" s="153"/>
      <c r="K38" s="120"/>
      <c r="L38" s="139"/>
      <c r="M38" s="152"/>
      <c r="N38" s="152"/>
      <c r="O38" s="152"/>
      <c r="P38" s="152"/>
      <c r="Q38" s="153"/>
      <c r="R38" s="120"/>
      <c r="S38" s="154"/>
      <c r="T38" s="155"/>
      <c r="U38" s="152"/>
      <c r="V38" s="152"/>
      <c r="W38" s="153"/>
      <c r="X38" s="120"/>
      <c r="Y38" s="165"/>
      <c r="Z38" s="156"/>
      <c r="AA38" s="156"/>
      <c r="AB38" s="156"/>
      <c r="AC38" s="157"/>
      <c r="AD38" s="120"/>
      <c r="AE38" s="127"/>
      <c r="AF38" s="155"/>
      <c r="AG38" s="152"/>
      <c r="AH38" s="152"/>
      <c r="AI38" s="153"/>
      <c r="AJ38" s="272"/>
      <c r="AK38" s="376"/>
      <c r="AL38" s="376"/>
      <c r="AM38" s="376"/>
      <c r="AN38" s="377"/>
      <c r="AO38" s="334"/>
      <c r="AP38" s="154"/>
      <c r="AQ38" s="155"/>
      <c r="AR38" s="152"/>
      <c r="AS38" s="153"/>
    </row>
    <row r="39" spans="3:45" x14ac:dyDescent="0.3">
      <c r="C39" s="272" t="s">
        <v>183</v>
      </c>
      <c r="D39" s="5"/>
      <c r="E39" s="329">
        <f>((E6/F6) - 1)</f>
        <v>0.3567074785758837</v>
      </c>
      <c r="F39" s="322">
        <f t="shared" ref="F39:I39" si="20">((F6/G6) - 1)</f>
        <v>0.64918020775209562</v>
      </c>
      <c r="G39" s="322">
        <f t="shared" si="20"/>
        <v>-5.8631584811657977E-2</v>
      </c>
      <c r="H39" s="322">
        <f t="shared" si="20"/>
        <v>4.099194429587838E-2</v>
      </c>
      <c r="I39" s="322">
        <f t="shared" si="20"/>
        <v>2.309016626577276E-2</v>
      </c>
      <c r="J39" s="276"/>
      <c r="K39" s="120"/>
      <c r="L39" s="329"/>
      <c r="M39" s="160"/>
      <c r="N39" s="160"/>
      <c r="O39" s="322">
        <f t="shared" ref="O39:P39" si="21">((O6/P6) - 1)</f>
        <v>-7.9845515863855576E-2</v>
      </c>
      <c r="P39" s="322">
        <f t="shared" si="21"/>
        <v>2.3585699245789469</v>
      </c>
      <c r="Q39" s="276"/>
      <c r="R39" s="120"/>
      <c r="S39" s="329">
        <f t="shared" ref="S39:V39" si="22">((S6/T6) - 1)</f>
        <v>0.81813160283035335</v>
      </c>
      <c r="T39" s="322">
        <f t="shared" si="22"/>
        <v>1.7332741399979961</v>
      </c>
      <c r="U39" s="322">
        <f t="shared" si="22"/>
        <v>-0.59074425320456192</v>
      </c>
      <c r="V39" s="322">
        <f t="shared" si="22"/>
        <v>-0.17167360661612863</v>
      </c>
      <c r="W39" s="276"/>
      <c r="X39" s="120"/>
      <c r="Y39" s="329">
        <f t="shared" ref="Y39:AB39" si="23">((Y6/Z6) - 1)</f>
        <v>0.48656083999115318</v>
      </c>
      <c r="Z39" s="322">
        <f t="shared" si="23"/>
        <v>0.89190861124837229</v>
      </c>
      <c r="AA39" s="322">
        <f t="shared" si="23"/>
        <v>-0.67913674584121719</v>
      </c>
      <c r="AB39" s="322">
        <f t="shared" si="23"/>
        <v>-0.43969755478217154</v>
      </c>
      <c r="AC39" s="121"/>
      <c r="AD39" s="120"/>
      <c r="AE39" s="329">
        <f t="shared" ref="AE39:AH39" si="24">((AE6/AF6) - 1)</f>
        <v>1.918990510175798</v>
      </c>
      <c r="AF39" s="322">
        <f t="shared" si="24"/>
        <v>2.9594058206395091</v>
      </c>
      <c r="AG39" s="322">
        <f t="shared" si="24"/>
        <v>-0.75624775742746642</v>
      </c>
      <c r="AH39" s="322">
        <f t="shared" si="24"/>
        <v>-0.62795705759807574</v>
      </c>
      <c r="AI39" s="276"/>
      <c r="AJ39" s="4"/>
      <c r="AK39" s="329">
        <f t="shared" ref="AK39" si="25">((AK6/AL6) - 1)</f>
        <v>2.2797843464208585</v>
      </c>
      <c r="AL39" s="329">
        <f t="shared" ref="AL39" si="26">((AL6/AM6) - 1)</f>
        <v>3.5120970601430406</v>
      </c>
      <c r="AM39" s="329">
        <f t="shared" ref="AM39" si="27">((AM6/AN6) - 1)</f>
        <v>0.38183487728070786</v>
      </c>
      <c r="AN39" s="372"/>
      <c r="AO39" s="334"/>
      <c r="AP39" s="329">
        <f t="shared" ref="AP39:AR39" si="28">((AP6/AQ6) - 1)</f>
        <v>0.73793176378825698</v>
      </c>
      <c r="AQ39" s="322">
        <f t="shared" si="28"/>
        <v>1.2357967254358293</v>
      </c>
      <c r="AR39" s="322">
        <f t="shared" si="28"/>
        <v>2.1506716750158805E-2</v>
      </c>
      <c r="AS39" s="276"/>
    </row>
    <row r="40" spans="3:45" x14ac:dyDescent="0.3">
      <c r="C40" s="272" t="s">
        <v>181</v>
      </c>
      <c r="D40" s="5"/>
      <c r="E40" s="329">
        <f>((E10/F10) - 1)</f>
        <v>1.7157107231920197</v>
      </c>
      <c r="F40" s="322">
        <f t="shared" ref="F40:AR40" si="29">((F10/G10) - 1)</f>
        <v>-0.77789526686807653</v>
      </c>
      <c r="G40" s="322">
        <f t="shared" si="29"/>
        <v>2.0749380677126341</v>
      </c>
      <c r="H40" s="322">
        <f t="shared" si="29"/>
        <v>1.0297506809134718</v>
      </c>
      <c r="I40" s="322">
        <f t="shared" si="29"/>
        <v>-0.55954413325335672</v>
      </c>
      <c r="J40" s="322"/>
      <c r="K40" s="329"/>
      <c r="L40" s="329">
        <f t="shared" si="29"/>
        <v>-1</v>
      </c>
      <c r="M40" s="322">
        <f t="shared" si="29"/>
        <v>-0.12275862068965504</v>
      </c>
      <c r="N40" s="322">
        <f t="shared" si="29"/>
        <v>3623.9999999999995</v>
      </c>
      <c r="O40" s="322">
        <f t="shared" si="29"/>
        <v>-0.99998977057967564</v>
      </c>
      <c r="P40" s="322">
        <f t="shared" si="29"/>
        <v>1.3247859690844233</v>
      </c>
      <c r="Q40" s="322"/>
      <c r="R40" s="329"/>
      <c r="S40" s="329">
        <f t="shared" si="29"/>
        <v>6.5663430420711979</v>
      </c>
      <c r="T40" s="322">
        <f t="shared" si="29"/>
        <v>25.78</v>
      </c>
      <c r="U40" s="322">
        <f t="shared" si="29"/>
        <v>-0.47460595446584941</v>
      </c>
      <c r="V40" s="322"/>
      <c r="W40" s="322"/>
      <c r="X40" s="329"/>
      <c r="Y40" s="329">
        <f t="shared" si="29"/>
        <v>71.618851435705366</v>
      </c>
      <c r="Z40" s="322">
        <f t="shared" si="29"/>
        <v>-0.96258511186397611</v>
      </c>
      <c r="AA40" s="322">
        <f t="shared" si="29"/>
        <v>-0.40213630961157809</v>
      </c>
      <c r="AB40" s="322">
        <f t="shared" si="29"/>
        <v>-0.11349876117271684</v>
      </c>
      <c r="AC40" s="322"/>
      <c r="AD40" s="329"/>
      <c r="AE40" s="329"/>
      <c r="AF40" s="322">
        <f t="shared" si="29"/>
        <v>-1</v>
      </c>
      <c r="AG40" s="322">
        <f t="shared" si="29"/>
        <v>-0.97035577741790069</v>
      </c>
      <c r="AH40" s="322"/>
      <c r="AI40" s="322"/>
      <c r="AJ40" s="329"/>
      <c r="AK40" s="372">
        <f t="shared" si="29"/>
        <v>2.7304769272776919</v>
      </c>
      <c r="AL40" s="372">
        <f t="shared" ref="AL40" si="30">((AL10/AM10) - 1)</f>
        <v>0.92830503268834175</v>
      </c>
      <c r="AM40" s="329">
        <f t="shared" ref="AM40" si="31">((AM10/AN10) - 1)</f>
        <v>-0.36841667705865233</v>
      </c>
      <c r="AN40" s="372"/>
      <c r="AO40" s="368"/>
      <c r="AP40" s="329">
        <f t="shared" si="29"/>
        <v>1.0271089047337458</v>
      </c>
      <c r="AQ40" s="322">
        <f t="shared" si="29"/>
        <v>0.52282873182227507</v>
      </c>
      <c r="AR40" s="322">
        <f t="shared" si="29"/>
        <v>-9.617088965757381E-2</v>
      </c>
      <c r="AS40" s="276"/>
    </row>
    <row r="41" spans="3:45" x14ac:dyDescent="0.3">
      <c r="C41" s="272" t="s">
        <v>182</v>
      </c>
      <c r="D41" s="5"/>
      <c r="E41" s="329">
        <f>((E14/F14) - 1)</f>
        <v>0.34692463302038479</v>
      </c>
      <c r="F41" s="322">
        <f t="shared" ref="F41:AH41" si="32">((F14/G14) - 1)</f>
        <v>0.60098522167487678</v>
      </c>
      <c r="G41" s="322">
        <f t="shared" si="32"/>
        <v>-6.5655711374953962E-2</v>
      </c>
      <c r="H41" s="322">
        <f t="shared" si="32"/>
        <v>7.814635794940239E-2</v>
      </c>
      <c r="I41" s="322">
        <f t="shared" si="32"/>
        <v>5.9545229733970029E-2</v>
      </c>
      <c r="J41" s="322"/>
      <c r="K41" s="329"/>
      <c r="L41" s="329"/>
      <c r="M41" s="322"/>
      <c r="N41" s="322"/>
      <c r="O41" s="322"/>
      <c r="P41" s="322"/>
      <c r="Q41" s="322"/>
      <c r="R41" s="329"/>
      <c r="S41" s="329"/>
      <c r="T41" s="322"/>
      <c r="U41" s="322"/>
      <c r="V41" s="322"/>
      <c r="W41" s="322"/>
      <c r="X41" s="329"/>
      <c r="Y41" s="329">
        <f t="shared" si="32"/>
        <v>-0.74809713105913533</v>
      </c>
      <c r="Z41" s="322">
        <f t="shared" si="32"/>
        <v>0.69248782828427702</v>
      </c>
      <c r="AA41" s="322">
        <f t="shared" si="32"/>
        <v>-0.65486414535683479</v>
      </c>
      <c r="AB41" s="322">
        <f t="shared" si="32"/>
        <v>-0.67359659381677828</v>
      </c>
      <c r="AC41" s="322"/>
      <c r="AD41" s="329"/>
      <c r="AE41" s="329">
        <f t="shared" si="32"/>
        <v>8.8354126081196913</v>
      </c>
      <c r="AF41" s="322">
        <f t="shared" si="32"/>
        <v>6.2713600630688537E-2</v>
      </c>
      <c r="AG41" s="322">
        <f t="shared" si="32"/>
        <v>-0.56833716892548369</v>
      </c>
      <c r="AH41" s="322">
        <f t="shared" si="32"/>
        <v>-0.92130907216174696</v>
      </c>
      <c r="AI41" s="322"/>
      <c r="AJ41" s="329"/>
      <c r="AK41" s="329">
        <f t="shared" ref="AK41" si="33">((AK14/AL14) - 1)</f>
        <v>5.2579641980803364</v>
      </c>
      <c r="AL41" s="372">
        <f t="shared" ref="AL41" si="34">((AL14/AM14) - 1)</f>
        <v>1.3911978340492706</v>
      </c>
      <c r="AM41" s="329"/>
      <c r="AN41" s="372"/>
      <c r="AO41" s="368"/>
      <c r="AP41" s="329"/>
      <c r="AQ41" s="322"/>
      <c r="AR41" s="322"/>
      <c r="AS41" s="330"/>
    </row>
    <row r="42" spans="3:45" x14ac:dyDescent="0.3">
      <c r="C42" s="272" t="s">
        <v>172</v>
      </c>
      <c r="D42" s="5"/>
      <c r="E42" s="329">
        <f>((E20/F20) - 1)</f>
        <v>0.2049559851188365</v>
      </c>
      <c r="F42" s="322">
        <f t="shared" ref="F42:I42" si="35">((F20/G20) - 1)</f>
        <v>0.42639983532375281</v>
      </c>
      <c r="G42" s="322">
        <f t="shared" si="35"/>
        <v>2.8642487492912094E-2</v>
      </c>
      <c r="H42" s="322">
        <f t="shared" si="35"/>
        <v>4.2248463607222231E-2</v>
      </c>
      <c r="I42" s="322">
        <f t="shared" si="35"/>
        <v>-1.6274791183721549E-2</v>
      </c>
      <c r="J42" s="276"/>
      <c r="K42" s="120"/>
      <c r="L42" s="329"/>
      <c r="M42" s="160"/>
      <c r="N42" s="160"/>
      <c r="O42" s="322">
        <f t="shared" ref="O42:P42" si="36">((O20/P20) - 1)</f>
        <v>0.50144765441271422</v>
      </c>
      <c r="P42" s="322">
        <f t="shared" si="36"/>
        <v>0.49570061818610167</v>
      </c>
      <c r="Q42" s="276"/>
      <c r="R42" s="120"/>
      <c r="S42" s="329">
        <f t="shared" ref="S42:V42" si="37">((S20/T20) - 1)</f>
        <v>1.0242701391100035</v>
      </c>
      <c r="T42" s="322">
        <f t="shared" si="37"/>
        <v>0.94124204194987393</v>
      </c>
      <c r="U42" s="322">
        <f t="shared" si="37"/>
        <v>-0.37366286655778691</v>
      </c>
      <c r="V42" s="322">
        <f t="shared" si="37"/>
        <v>0.33648809151046755</v>
      </c>
      <c r="W42" s="276"/>
      <c r="X42" s="120"/>
      <c r="Y42" s="329">
        <f t="shared" ref="Y42:AB42" si="38">((Y20/Z20) - 1)</f>
        <v>0.41964973044990228</v>
      </c>
      <c r="Z42" s="322">
        <f t="shared" si="38"/>
        <v>-0.23252910428687723</v>
      </c>
      <c r="AA42" s="322">
        <f t="shared" si="38"/>
        <v>-0.61831258950207979</v>
      </c>
      <c r="AB42" s="322">
        <f t="shared" si="38"/>
        <v>-0.57183471512447803</v>
      </c>
      <c r="AC42" s="121"/>
      <c r="AD42" s="120"/>
      <c r="AE42" s="329">
        <f t="shared" ref="AE42:AH42" si="39">((AE20/AF20) - 1)</f>
        <v>1.2031383817239636</v>
      </c>
      <c r="AF42" s="322">
        <f t="shared" si="39"/>
        <v>0.89938647463903898</v>
      </c>
      <c r="AG42" s="322">
        <f t="shared" si="39"/>
        <v>-0.55525602367413507</v>
      </c>
      <c r="AH42" s="322">
        <f t="shared" si="39"/>
        <v>2.9633119971355457</v>
      </c>
      <c r="AI42" s="276"/>
      <c r="AJ42" s="4"/>
      <c r="AK42" s="329">
        <f t="shared" ref="AK42" si="40">((AK20/AL20) - 1)</f>
        <v>-0.20407342594313072</v>
      </c>
      <c r="AL42" s="372">
        <f t="shared" ref="AL42:AL44" si="41">((AL20/AM20) - 1)</f>
        <v>0.23124859146753729</v>
      </c>
      <c r="AM42" s="329">
        <f t="shared" ref="AM42:AM44" si="42">((AM20/AN20) - 1)</f>
        <v>-0.1152454586761279</v>
      </c>
      <c r="AN42" s="372"/>
      <c r="AO42" s="334"/>
      <c r="AP42" s="329">
        <f t="shared" ref="AP42:AR42" si="43">((AP20/AQ20) - 1)</f>
        <v>0.251086994040981</v>
      </c>
      <c r="AQ42" s="322">
        <f t="shared" si="43"/>
        <v>0.30646109348660011</v>
      </c>
      <c r="AR42" s="322">
        <f t="shared" si="43"/>
        <v>7.5190720336920203E-2</v>
      </c>
      <c r="AS42" s="276"/>
    </row>
    <row r="43" spans="3:45" x14ac:dyDescent="0.3">
      <c r="C43" s="272" t="s">
        <v>173</v>
      </c>
      <c r="D43" s="5"/>
      <c r="E43" s="329">
        <f>((E21/F21) - 1)</f>
        <v>0.66656449603512025</v>
      </c>
      <c r="F43" s="322">
        <f t="shared" ref="F43:I44" si="44">((F21/G21) - 1)</f>
        <v>8.9074580578467843E-2</v>
      </c>
      <c r="G43" s="322">
        <f t="shared" si="44"/>
        <v>-7.5583073691754876E-2</v>
      </c>
      <c r="H43" s="322">
        <f t="shared" si="44"/>
        <v>6.9383975048168622E-2</v>
      </c>
      <c r="I43" s="322">
        <f t="shared" si="44"/>
        <v>0.91673297831099121</v>
      </c>
      <c r="J43" s="322"/>
      <c r="K43" s="329"/>
      <c r="L43" s="329"/>
      <c r="M43" s="322">
        <f t="shared" ref="M43:AR43" si="45">((M21/N21) - 1)</f>
        <v>21.754716981132074</v>
      </c>
      <c r="N43" s="322">
        <f t="shared" si="45"/>
        <v>-0.97695283419260126</v>
      </c>
      <c r="O43" s="322">
        <f t="shared" si="45"/>
        <v>-0.65060610549585784</v>
      </c>
      <c r="P43" s="322">
        <f t="shared" si="45"/>
        <v>923.14700926705984</v>
      </c>
      <c r="Q43" s="322"/>
      <c r="R43" s="329"/>
      <c r="S43" s="329">
        <f t="shared" si="45"/>
        <v>0.99096435811449823</v>
      </c>
      <c r="T43" s="322">
        <f t="shared" si="45"/>
        <v>0.22069758882162871</v>
      </c>
      <c r="U43" s="322">
        <f t="shared" si="45"/>
        <v>-0.50122688273423532</v>
      </c>
      <c r="V43" s="322">
        <f t="shared" si="45"/>
        <v>-2.1800970604864078E-2</v>
      </c>
      <c r="W43" s="322"/>
      <c r="X43" s="329"/>
      <c r="Y43" s="329">
        <f t="shared" si="45"/>
        <v>0.36400963240849138</v>
      </c>
      <c r="Z43" s="322">
        <f t="shared" si="45"/>
        <v>4.3698584550869501E-2</v>
      </c>
      <c r="AA43" s="322">
        <f t="shared" si="45"/>
        <v>-0.608674359701045</v>
      </c>
      <c r="AB43" s="322">
        <f t="shared" si="45"/>
        <v>-0.40955740873742685</v>
      </c>
      <c r="AC43" s="322"/>
      <c r="AD43" s="329"/>
      <c r="AE43" s="329">
        <f t="shared" si="45"/>
        <v>0.38808415688469311</v>
      </c>
      <c r="AF43" s="322">
        <f t="shared" si="45"/>
        <v>0.66792232088503267</v>
      </c>
      <c r="AG43" s="322">
        <f t="shared" si="45"/>
        <v>-0.17635063874128387</v>
      </c>
      <c r="AH43" s="322">
        <f t="shared" si="45"/>
        <v>-0.18390796887230998</v>
      </c>
      <c r="AI43" s="322"/>
      <c r="AJ43" s="329"/>
      <c r="AK43" s="329">
        <f t="shared" si="45"/>
        <v>-4.9821529495043926E-2</v>
      </c>
      <c r="AL43" s="372">
        <f t="shared" si="41"/>
        <v>0.6325032384551299</v>
      </c>
      <c r="AM43" s="329">
        <f t="shared" si="42"/>
        <v>0.10638775551038981</v>
      </c>
      <c r="AN43" s="372"/>
      <c r="AO43" s="368"/>
      <c r="AP43" s="329">
        <f t="shared" si="45"/>
        <v>0.88893765207013464</v>
      </c>
      <c r="AQ43" s="322">
        <f t="shared" si="45"/>
        <v>1.2664443552059743</v>
      </c>
      <c r="AR43" s="322">
        <f t="shared" si="45"/>
        <v>0.27649367559372151</v>
      </c>
      <c r="AS43" s="276"/>
    </row>
    <row r="44" spans="3:45" x14ac:dyDescent="0.3">
      <c r="C44" s="272" t="s">
        <v>174</v>
      </c>
      <c r="D44" s="5"/>
      <c r="E44" s="329">
        <f>((E22/F22) - 1)</f>
        <v>0.33020470684715386</v>
      </c>
      <c r="F44" s="322">
        <f t="shared" si="44"/>
        <v>0.48988684472668398</v>
      </c>
      <c r="G44" s="322">
        <f t="shared" si="44"/>
        <v>-2.8164260478993786E-2</v>
      </c>
      <c r="H44" s="322">
        <f t="shared" si="44"/>
        <v>6.3779994770400528E-2</v>
      </c>
      <c r="I44" s="322">
        <f t="shared" si="44"/>
        <v>7.9446826111075453E-2</v>
      </c>
      <c r="J44" s="322"/>
      <c r="K44" s="329"/>
      <c r="L44" s="329"/>
      <c r="M44" s="322">
        <f t="shared" ref="M44:AR44" si="46">((M22/N22) - 1)</f>
        <v>3.6707978311386524</v>
      </c>
      <c r="N44" s="322">
        <f t="shared" si="46"/>
        <v>-0.96757096614280758</v>
      </c>
      <c r="O44" s="322">
        <f t="shared" si="46"/>
        <v>-0.23095102041447124</v>
      </c>
      <c r="P44" s="322">
        <f t="shared" si="46"/>
        <v>3.0944912283060804</v>
      </c>
      <c r="Q44" s="322"/>
      <c r="R44" s="329"/>
      <c r="S44" s="329">
        <f t="shared" si="46"/>
        <v>1.0077278283608648</v>
      </c>
      <c r="T44" s="322">
        <f t="shared" si="46"/>
        <v>0.50114230441873531</v>
      </c>
      <c r="U44" s="322">
        <f t="shared" si="46"/>
        <v>-0.4582853989459228</v>
      </c>
      <c r="V44" s="322">
        <f t="shared" si="46"/>
        <v>7.5232042578196046E-2</v>
      </c>
      <c r="W44" s="322"/>
      <c r="X44" s="329"/>
      <c r="Y44" s="329">
        <f t="shared" si="46"/>
        <v>0.30211437210431469</v>
      </c>
      <c r="Z44" s="322">
        <f t="shared" si="46"/>
        <v>-9.611020358165967E-3</v>
      </c>
      <c r="AA44" s="322">
        <f t="shared" si="46"/>
        <v>-0.61347150357410141</v>
      </c>
      <c r="AB44" s="322">
        <f t="shared" si="46"/>
        <v>-0.48415368537639247</v>
      </c>
      <c r="AC44" s="322"/>
      <c r="AD44" s="329"/>
      <c r="AE44" s="329">
        <f t="shared" si="46"/>
        <v>1.3623819115135944</v>
      </c>
      <c r="AF44" s="322">
        <f t="shared" si="46"/>
        <v>0.68059005168825948</v>
      </c>
      <c r="AG44" s="322">
        <f t="shared" si="46"/>
        <v>-0.42013983099842822</v>
      </c>
      <c r="AH44" s="322">
        <f t="shared" si="46"/>
        <v>-0.61527242710850727</v>
      </c>
      <c r="AI44" s="322"/>
      <c r="AJ44" s="329"/>
      <c r="AK44" s="329">
        <f t="shared" si="46"/>
        <v>2.3309526289261941</v>
      </c>
      <c r="AL44" s="372">
        <f t="shared" si="41"/>
        <v>0.8584167021062068</v>
      </c>
      <c r="AM44" s="329">
        <f t="shared" si="42"/>
        <v>0.63983071713129069</v>
      </c>
      <c r="AN44" s="372"/>
      <c r="AO44" s="368"/>
      <c r="AP44" s="329">
        <f t="shared" si="46"/>
        <v>0.4844595849221589</v>
      </c>
      <c r="AQ44" s="322">
        <f t="shared" si="46"/>
        <v>0.54605409295803553</v>
      </c>
      <c r="AR44" s="322">
        <f t="shared" si="46"/>
        <v>0.11924278314291259</v>
      </c>
      <c r="AS44" s="276"/>
    </row>
    <row r="45" spans="3:45" x14ac:dyDescent="0.3">
      <c r="C45" s="272" t="s">
        <v>175</v>
      </c>
      <c r="D45" s="5"/>
      <c r="E45" s="329">
        <f t="shared" ref="E45:I47" si="47">((E24/F24) - 1)</f>
        <v>0.60355174215734197</v>
      </c>
      <c r="F45" s="322">
        <f t="shared" si="47"/>
        <v>1.4679355174207052</v>
      </c>
      <c r="G45" s="322">
        <f t="shared" si="47"/>
        <v>3.9931644638644848E-2</v>
      </c>
      <c r="H45" s="322">
        <f t="shared" si="47"/>
        <v>-8.9236285548233485E-2</v>
      </c>
      <c r="I45" s="322">
        <f t="shared" si="47"/>
        <v>-0.37454870309900812</v>
      </c>
      <c r="J45" s="322"/>
      <c r="K45" s="329"/>
      <c r="L45" s="329"/>
      <c r="M45" s="322">
        <f t="shared" ref="M45:AR45" si="48">((M24/N24) - 1)</f>
        <v>4.7698301698301702</v>
      </c>
      <c r="N45" s="322">
        <f t="shared" si="48"/>
        <v>-1.0718949859172735</v>
      </c>
      <c r="O45" s="322">
        <f t="shared" si="48"/>
        <v>-3.653004848114072E-2</v>
      </c>
      <c r="P45" s="322">
        <f t="shared" si="48"/>
        <v>0.78222337329189284</v>
      </c>
      <c r="Q45" s="322"/>
      <c r="R45" s="329"/>
      <c r="S45" s="329">
        <f t="shared" si="48"/>
        <v>0.25462652346412074</v>
      </c>
      <c r="T45" s="322">
        <f t="shared" si="48"/>
        <v>-2.6852303044511787</v>
      </c>
      <c r="U45" s="322">
        <f t="shared" si="48"/>
        <v>2.2644850279155291</v>
      </c>
      <c r="V45" s="322">
        <f t="shared" si="48"/>
        <v>-1.2098301451197395</v>
      </c>
      <c r="W45" s="322"/>
      <c r="X45" s="329"/>
      <c r="Y45" s="329">
        <f t="shared" si="48"/>
        <v>1.2056912635791193</v>
      </c>
      <c r="Z45" s="322">
        <f t="shared" si="48"/>
        <v>-2.3528182401722528</v>
      </c>
      <c r="AA45" s="322">
        <f t="shared" si="48"/>
        <v>-0.19859883460112238</v>
      </c>
      <c r="AB45" s="322">
        <f t="shared" si="48"/>
        <v>-0.67659127443946099</v>
      </c>
      <c r="AC45" s="322"/>
      <c r="AD45" s="329"/>
      <c r="AE45" s="329">
        <f t="shared" si="48"/>
        <v>-34.654840614615033</v>
      </c>
      <c r="AF45" s="322">
        <f t="shared" si="48"/>
        <v>-0.95598818034570532</v>
      </c>
      <c r="AG45" s="322">
        <f t="shared" si="48"/>
        <v>-30.27913835808566</v>
      </c>
      <c r="AH45" s="322">
        <f t="shared" si="48"/>
        <v>-0.84336422037360481</v>
      </c>
      <c r="AI45" s="322"/>
      <c r="AJ45" s="329"/>
      <c r="AK45" s="329">
        <f t="shared" si="48"/>
        <v>1.8474717243542091</v>
      </c>
      <c r="AL45" s="372">
        <f t="shared" ref="AL45:AL47" si="49">((AL24/AM24) - 1)</f>
        <v>2.286324810261275</v>
      </c>
      <c r="AM45" s="329">
        <f t="shared" ref="AM45:AM47" si="50">((AM24/AN24) - 1)</f>
        <v>1.4926526537707301</v>
      </c>
      <c r="AN45" s="372"/>
      <c r="AO45" s="368"/>
      <c r="AP45" s="329">
        <f t="shared" si="48"/>
        <v>1.2222169171115951</v>
      </c>
      <c r="AQ45" s="322">
        <f t="shared" si="48"/>
        <v>9.8210997431944147</v>
      </c>
      <c r="AR45" s="322">
        <f t="shared" si="48"/>
        <v>-0.53174204318268281</v>
      </c>
      <c r="AS45" s="276"/>
    </row>
    <row r="46" spans="3:45" x14ac:dyDescent="0.3">
      <c r="C46" s="272" t="s">
        <v>176</v>
      </c>
      <c r="D46" s="5"/>
      <c r="E46" s="329">
        <f t="shared" si="47"/>
        <v>-0.10363285024154589</v>
      </c>
      <c r="F46" s="322">
        <f t="shared" si="47"/>
        <v>0.28504382806486062</v>
      </c>
      <c r="G46" s="322">
        <f t="shared" si="47"/>
        <v>-6.481352468533752E-2</v>
      </c>
      <c r="H46" s="322">
        <f t="shared" si="47"/>
        <v>-9.9324044695819902E-3</v>
      </c>
      <c r="I46" s="322">
        <f t="shared" si="47"/>
        <v>-6.4806054872279972E-2</v>
      </c>
      <c r="J46" s="322"/>
      <c r="K46" s="329"/>
      <c r="L46" s="329"/>
      <c r="M46" s="322">
        <f t="shared" ref="M46:AR47" si="51">((M25/N25) - 1)</f>
        <v>-0.1742180437533899</v>
      </c>
      <c r="N46" s="322">
        <f t="shared" si="51"/>
        <v>-0.19212309058562682</v>
      </c>
      <c r="O46" s="322">
        <f t="shared" si="51"/>
        <v>2.1095133848683312</v>
      </c>
      <c r="P46" s="322">
        <f t="shared" si="51"/>
        <v>-0.14888863118017703</v>
      </c>
      <c r="Q46" s="322"/>
      <c r="R46" s="329"/>
      <c r="S46" s="329">
        <f t="shared" si="51"/>
        <v>2.1251992951246117</v>
      </c>
      <c r="T46" s="322">
        <f t="shared" si="51"/>
        <v>-0.63501883556399497</v>
      </c>
      <c r="U46" s="322">
        <f t="shared" si="51"/>
        <v>-0.52818212623667771</v>
      </c>
      <c r="V46" s="322">
        <f t="shared" si="51"/>
        <v>-0.2218509033562065</v>
      </c>
      <c r="W46" s="322"/>
      <c r="X46" s="329"/>
      <c r="Y46" s="329">
        <f t="shared" si="51"/>
        <v>-0.32130933963032327</v>
      </c>
      <c r="Z46" s="322">
        <f t="shared" si="51"/>
        <v>-0.65299461034964712</v>
      </c>
      <c r="AA46" s="322">
        <f t="shared" si="51"/>
        <v>-0.28484776114122201</v>
      </c>
      <c r="AB46" s="322">
        <f t="shared" si="51"/>
        <v>-0.2385609018061623</v>
      </c>
      <c r="AC46" s="322"/>
      <c r="AD46" s="329"/>
      <c r="AE46" s="329">
        <f t="shared" si="51"/>
        <v>-0.59052296137881644</v>
      </c>
      <c r="AF46" s="322">
        <f t="shared" si="51"/>
        <v>0</v>
      </c>
      <c r="AG46" s="322">
        <f t="shared" si="51"/>
        <v>-0.50705788578039612</v>
      </c>
      <c r="AH46" s="322">
        <f t="shared" si="51"/>
        <v>6.8380116099955535E-2</v>
      </c>
      <c r="AI46" s="322"/>
      <c r="AJ46" s="329"/>
      <c r="AK46" s="329">
        <f t="shared" si="51"/>
        <v>0.95842338170217145</v>
      </c>
      <c r="AL46" s="372">
        <f t="shared" si="49"/>
        <v>0.25429198399380404</v>
      </c>
      <c r="AM46" s="329">
        <f t="shared" si="50"/>
        <v>0.775287593381915</v>
      </c>
      <c r="AN46" s="372"/>
      <c r="AO46" s="368"/>
      <c r="AP46" s="329">
        <f t="shared" si="51"/>
        <v>10.245121411806723</v>
      </c>
      <c r="AQ46" s="322">
        <f t="shared" si="51"/>
        <v>-0.33054235487862449</v>
      </c>
      <c r="AR46" s="322">
        <f t="shared" si="51"/>
        <v>-0.56302541947996199</v>
      </c>
      <c r="AS46" s="276"/>
    </row>
    <row r="47" spans="3:45" x14ac:dyDescent="0.3">
      <c r="C47" s="272" t="s">
        <v>177</v>
      </c>
      <c r="D47" s="5"/>
      <c r="E47" s="329">
        <f t="shared" si="47"/>
        <v>-9.6848628691983074E-2</v>
      </c>
      <c r="F47" s="322">
        <f t="shared" si="47"/>
        <v>-0.35361800051137815</v>
      </c>
      <c r="G47" s="322">
        <f t="shared" si="47"/>
        <v>-0.46052692077796686</v>
      </c>
      <c r="H47" s="322">
        <f t="shared" si="47"/>
        <v>7.588424437299035E-2</v>
      </c>
      <c r="I47" s="322">
        <f t="shared" si="47"/>
        <v>-3.0571873876033995E-2</v>
      </c>
      <c r="J47" s="322"/>
      <c r="K47" s="329"/>
      <c r="L47" s="329"/>
      <c r="M47" s="322">
        <f t="shared" ref="M47:AF47" si="52">((M26/N26) - 1)</f>
        <v>-0.90091647933598484</v>
      </c>
      <c r="N47" s="322"/>
      <c r="O47" s="322"/>
      <c r="P47" s="322"/>
      <c r="Q47" s="322"/>
      <c r="R47" s="329"/>
      <c r="S47" s="329">
        <f t="shared" si="52"/>
        <v>0.50987942040733603</v>
      </c>
      <c r="T47" s="322">
        <f t="shared" si="52"/>
        <v>1.3386255924170616</v>
      </c>
      <c r="U47" s="322">
        <f t="shared" si="52"/>
        <v>-0.28375515967847065</v>
      </c>
      <c r="V47" s="322">
        <f t="shared" si="52"/>
        <v>5.5970663979397601</v>
      </c>
      <c r="W47" s="330"/>
      <c r="X47" s="322"/>
      <c r="Y47" s="329">
        <f t="shared" si="52"/>
        <v>-0.46985680868076296</v>
      </c>
      <c r="Z47" s="322">
        <f t="shared" si="52"/>
        <v>1.0966649610835861</v>
      </c>
      <c r="AA47" s="322">
        <f t="shared" si="52"/>
        <v>-0.73203874144587189</v>
      </c>
      <c r="AB47" s="322">
        <f t="shared" si="52"/>
        <v>0.11824365551962401</v>
      </c>
      <c r="AC47" s="322"/>
      <c r="AD47" s="329"/>
      <c r="AE47" s="329">
        <f t="shared" si="52"/>
        <v>-0.84202098927386371</v>
      </c>
      <c r="AF47" s="322">
        <f t="shared" si="52"/>
        <v>6.2648626486264902E-2</v>
      </c>
      <c r="AG47" s="322"/>
      <c r="AH47" s="322"/>
      <c r="AI47" s="322"/>
      <c r="AJ47" s="329"/>
      <c r="AK47" s="329"/>
      <c r="AL47" s="372"/>
      <c r="AM47" s="329"/>
      <c r="AN47" s="372"/>
      <c r="AO47" s="368"/>
      <c r="AP47" s="329"/>
      <c r="AQ47" s="322"/>
      <c r="AR47" s="322"/>
      <c r="AS47" s="276"/>
    </row>
    <row r="48" spans="3:45" x14ac:dyDescent="0.3">
      <c r="C48" s="272" t="s">
        <v>178</v>
      </c>
      <c r="D48" s="5"/>
      <c r="E48" s="329">
        <f>((E28/F28) - 1)</f>
        <v>0.88070949792808717</v>
      </c>
      <c r="F48" s="322">
        <f>((F28/G28) - 1)</f>
        <v>4.2563477617005931</v>
      </c>
      <c r="G48" s="322">
        <f>((G28/H28) - 1)</f>
        <v>4.4955917260087945</v>
      </c>
      <c r="H48" s="322">
        <f>((H28/I28) - 1)</f>
        <v>-0.66475302677201209</v>
      </c>
      <c r="I48" s="322">
        <f>((I28/J28) - 1)</f>
        <v>-0.76256798520857805</v>
      </c>
      <c r="J48" s="322"/>
      <c r="K48" s="329"/>
      <c r="L48" s="329"/>
      <c r="M48" s="322">
        <f t="shared" ref="M48:AR48" si="53">((M28/N28) - 1)</f>
        <v>1.5987130083429979</v>
      </c>
      <c r="N48" s="322">
        <f t="shared" si="53"/>
        <v>-1.2188838390042174</v>
      </c>
      <c r="O48" s="322">
        <f t="shared" si="53"/>
        <v>-0.12150926456480626</v>
      </c>
      <c r="P48" s="322">
        <f t="shared" si="53"/>
        <v>0.86292554955824041</v>
      </c>
      <c r="Q48" s="322"/>
      <c r="R48" s="329"/>
      <c r="S48" s="329">
        <f t="shared" si="53"/>
        <v>8.4649314315285329E-2</v>
      </c>
      <c r="T48" s="322">
        <f t="shared" si="53"/>
        <v>-2.1684558860001566</v>
      </c>
      <c r="U48" s="322">
        <f t="shared" si="53"/>
        <v>0.5617493168229748</v>
      </c>
      <c r="V48" s="322">
        <f t="shared" si="53"/>
        <v>-1.8755972593173746</v>
      </c>
      <c r="W48" s="322"/>
      <c r="X48" s="329"/>
      <c r="Y48" s="329">
        <f t="shared" si="53"/>
        <v>2.330641721733949</v>
      </c>
      <c r="Z48" s="322">
        <f t="shared" si="53"/>
        <v>-1.3911622918529072</v>
      </c>
      <c r="AA48" s="322">
        <f t="shared" si="53"/>
        <v>-0.31427479890882459</v>
      </c>
      <c r="AB48" s="322">
        <f t="shared" si="53"/>
        <v>-0.50067233935444611</v>
      </c>
      <c r="AC48" s="322"/>
      <c r="AD48" s="329"/>
      <c r="AE48" s="329">
        <f t="shared" si="53"/>
        <v>-3.7894841800521819</v>
      </c>
      <c r="AF48" s="322">
        <f t="shared" si="53"/>
        <v>-0.67058758588063716</v>
      </c>
      <c r="AG48" s="322">
        <f t="shared" si="53"/>
        <v>0.75720082533974864</v>
      </c>
      <c r="AH48" s="322">
        <f t="shared" si="53"/>
        <v>0.41540944601240848</v>
      </c>
      <c r="AI48" s="322"/>
      <c r="AJ48" s="329"/>
      <c r="AK48" s="329">
        <f t="shared" si="53"/>
        <v>1.8624436098695494</v>
      </c>
      <c r="AL48" s="372">
        <f t="shared" ref="AL48" si="54">((AL28/AM28) - 1)</f>
        <v>2.3784984893552044</v>
      </c>
      <c r="AM48" s="329">
        <f t="shared" ref="AM48" si="55">((AM28/AN28) - 1)</f>
        <v>1.539194507342351</v>
      </c>
      <c r="AN48" s="372"/>
      <c r="AO48" s="368"/>
      <c r="AP48" s="329">
        <f t="shared" si="53"/>
        <v>0.65403492526148299</v>
      </c>
      <c r="AQ48" s="322">
        <f t="shared" si="53"/>
        <v>17.39483891139934</v>
      </c>
      <c r="AR48" s="322">
        <f t="shared" si="53"/>
        <v>-0.50532067838142225</v>
      </c>
      <c r="AS48" s="276"/>
    </row>
    <row r="49" spans="1:45" x14ac:dyDescent="0.3">
      <c r="C49" s="272" t="s">
        <v>179</v>
      </c>
      <c r="D49" s="5"/>
      <c r="E49" s="329">
        <f>((E34/F34) - 1)</f>
        <v>1.4349433285314341</v>
      </c>
      <c r="F49" s="322">
        <f>((F34/G34) - 1)</f>
        <v>0.74389723657392048</v>
      </c>
      <c r="G49" s="322">
        <f>((G34/H34) - 1)</f>
        <v>3.9862916568187199</v>
      </c>
      <c r="H49" s="322">
        <f>((H34/I34) - 1)</f>
        <v>-0.45567991766370775</v>
      </c>
      <c r="I49" s="322">
        <f>((I34/J34) - 1)</f>
        <v>-0.47628351974127492</v>
      </c>
      <c r="J49" s="322"/>
      <c r="K49" s="329"/>
      <c r="L49" s="329"/>
      <c r="M49" s="322"/>
      <c r="N49" s="322">
        <f t="shared" ref="N49:AR49" si="56">((N34/O34) - 1)</f>
        <v>-1</v>
      </c>
      <c r="O49" s="322">
        <f t="shared" si="56"/>
        <v>-0.12798200730053522</v>
      </c>
      <c r="P49" s="322">
        <f t="shared" si="56"/>
        <v>1.6377530207761883</v>
      </c>
      <c r="Q49" s="322"/>
      <c r="R49" s="329"/>
      <c r="S49" s="329">
        <f t="shared" si="56"/>
        <v>0.40523100946082513</v>
      </c>
      <c r="T49" s="322">
        <f t="shared" si="56"/>
        <v>-1.6844049097109808</v>
      </c>
      <c r="U49" s="322">
        <f t="shared" si="56"/>
        <v>57.602830565192022</v>
      </c>
      <c r="V49" s="322">
        <f t="shared" si="56"/>
        <v>-1.0460073220752659</v>
      </c>
      <c r="W49" s="322"/>
      <c r="X49" s="329"/>
      <c r="Y49" s="329"/>
      <c r="Z49" s="322"/>
      <c r="AA49" s="322"/>
      <c r="AB49" s="322">
        <f t="shared" si="56"/>
        <v>-1</v>
      </c>
      <c r="AC49" s="322"/>
      <c r="AD49" s="329"/>
      <c r="AE49" s="329">
        <f t="shared" si="56"/>
        <v>-1.1482579237191362</v>
      </c>
      <c r="AF49" s="322">
        <f t="shared" si="56"/>
        <v>-2.0300549637419785E-5</v>
      </c>
      <c r="AG49" s="322">
        <f t="shared" si="56"/>
        <v>0</v>
      </c>
      <c r="AH49" s="322"/>
      <c r="AI49" s="322"/>
      <c r="AJ49" s="329"/>
      <c r="AK49" s="329">
        <f t="shared" si="56"/>
        <v>1.521357637605655</v>
      </c>
      <c r="AL49" s="372">
        <f t="shared" ref="AL49" si="57">((AL34/AM34) - 1)</f>
        <v>2.9423320956901819</v>
      </c>
      <c r="AM49" s="329">
        <f t="shared" ref="AM49" si="58">((AM34/AN34) - 1)</f>
        <v>1.4254894696343592</v>
      </c>
      <c r="AN49" s="372"/>
      <c r="AO49" s="368"/>
      <c r="AP49" s="329">
        <f t="shared" si="56"/>
        <v>0.55867422610767781</v>
      </c>
      <c r="AQ49" s="322">
        <f t="shared" si="56"/>
        <v>14.833670448216223</v>
      </c>
      <c r="AR49" s="322">
        <f t="shared" si="56"/>
        <v>-0.54839815250647206</v>
      </c>
      <c r="AS49" s="276"/>
    </row>
    <row r="50" spans="1:45" x14ac:dyDescent="0.3">
      <c r="C50" s="272" t="s">
        <v>180</v>
      </c>
      <c r="D50" s="5"/>
      <c r="E50" s="329">
        <f>((E36/F36) - 1)</f>
        <v>0.72806419978590076</v>
      </c>
      <c r="F50" s="322">
        <f>((F36/G36) - 1)</f>
        <v>10.804789678331787</v>
      </c>
      <c r="G50" s="322">
        <f>((G36/H36) - 1)</f>
        <v>5.7882423515296217</v>
      </c>
      <c r="H50" s="322">
        <f>((H36/I36) - 1)</f>
        <v>-0.83024439918533699</v>
      </c>
      <c r="I50" s="322">
        <f>((I36/J36) - 1)</f>
        <v>-0.83427558855792772</v>
      </c>
      <c r="J50" s="322"/>
      <c r="K50" s="329"/>
      <c r="L50" s="329"/>
      <c r="M50" s="322">
        <f t="shared" ref="M50:AR50" si="59">((M36/N36) - 1)</f>
        <v>1.5987130083429979</v>
      </c>
      <c r="N50" s="322">
        <f t="shared" si="59"/>
        <v>-1.2989461558034132</v>
      </c>
      <c r="O50" s="322">
        <f t="shared" si="59"/>
        <v>-0.11911762749953514</v>
      </c>
      <c r="P50" s="322">
        <f t="shared" si="59"/>
        <v>0.68052627091213025</v>
      </c>
      <c r="Q50" s="322"/>
      <c r="R50" s="329"/>
      <c r="S50" s="329">
        <f t="shared" si="59"/>
        <v>-3.0397424487150326E-2</v>
      </c>
      <c r="T50" s="322">
        <f t="shared" si="59"/>
        <v>-2.5659018762742933</v>
      </c>
      <c r="U50" s="322">
        <f t="shared" si="59"/>
        <v>-0.13197632370791745</v>
      </c>
      <c r="V50" s="322">
        <f t="shared" si="59"/>
        <v>-2.1215525324107283</v>
      </c>
      <c r="W50" s="322"/>
      <c r="X50" s="329"/>
      <c r="Y50" s="329">
        <f t="shared" si="59"/>
        <v>2.7962829814718169</v>
      </c>
      <c r="Z50" s="322">
        <f t="shared" si="59"/>
        <v>-1.3911622918529072</v>
      </c>
      <c r="AA50" s="322">
        <f t="shared" si="59"/>
        <v>-0.31427479890882459</v>
      </c>
      <c r="AB50" s="322">
        <f t="shared" si="59"/>
        <v>-0.51435316949166654</v>
      </c>
      <c r="AC50" s="322"/>
      <c r="AD50" s="329"/>
      <c r="AE50" s="329">
        <f t="shared" si="59"/>
        <v>-4.2288506747141845</v>
      </c>
      <c r="AF50" s="322">
        <f t="shared" si="59"/>
        <v>-0.70364608802988293</v>
      </c>
      <c r="AG50" s="322">
        <f t="shared" si="59"/>
        <v>0.8253398029653165</v>
      </c>
      <c r="AH50" s="322">
        <f t="shared" si="59"/>
        <v>0.29855508829653599</v>
      </c>
      <c r="AI50" s="322"/>
      <c r="AJ50" s="329"/>
      <c r="AK50" s="329">
        <f t="shared" si="59"/>
        <v>2.0022651467947052</v>
      </c>
      <c r="AL50" s="372">
        <f t="shared" ref="AL50" si="60">((AL36/AM36) - 1)</f>
        <v>2.1913922984543639</v>
      </c>
      <c r="AM50" s="329">
        <f t="shared" ref="AM50" si="61">((AM36/AN36) - 1)</f>
        <v>1.5793202215777082</v>
      </c>
      <c r="AN50" s="372"/>
      <c r="AO50" s="368"/>
      <c r="AP50" s="329">
        <f t="shared" si="59"/>
        <v>0.68946925742942611</v>
      </c>
      <c r="AQ50" s="322">
        <f t="shared" si="59"/>
        <v>18.571165919047708</v>
      </c>
      <c r="AR50" s="322">
        <f t="shared" si="59"/>
        <v>-0.48265521957078772</v>
      </c>
      <c r="AS50" s="276"/>
    </row>
    <row r="51" spans="1:45" x14ac:dyDescent="0.3">
      <c r="C51" s="290" t="s">
        <v>81</v>
      </c>
      <c r="D51" s="6"/>
      <c r="E51" s="171">
        <f t="shared" ref="E51:J51" si="62">E15/E8</f>
        <v>0.26860104053309686</v>
      </c>
      <c r="F51" s="172">
        <f t="shared" si="62"/>
        <v>0.2977976378647938</v>
      </c>
      <c r="G51" s="172">
        <f t="shared" si="62"/>
        <v>0.36936680513048858</v>
      </c>
      <c r="H51" s="172">
        <f t="shared" si="62"/>
        <v>0.37759685048561209</v>
      </c>
      <c r="I51" s="172">
        <f t="shared" si="62"/>
        <v>0.44327545242568656</v>
      </c>
      <c r="J51" s="172">
        <f t="shared" si="62"/>
        <v>0.36211167137881733</v>
      </c>
      <c r="K51" s="171"/>
      <c r="L51" s="171"/>
      <c r="M51" s="172"/>
      <c r="N51" s="172"/>
      <c r="O51" s="172">
        <f t="shared" ref="O51:AS51" si="63">O15/O8</f>
        <v>0</v>
      </c>
      <c r="P51" s="172">
        <f t="shared" si="63"/>
        <v>0</v>
      </c>
      <c r="Q51" s="172">
        <f t="shared" si="63"/>
        <v>0</v>
      </c>
      <c r="R51" s="171"/>
      <c r="S51" s="171">
        <f t="shared" si="63"/>
        <v>0</v>
      </c>
      <c r="T51" s="172">
        <f t="shared" si="63"/>
        <v>0</v>
      </c>
      <c r="U51" s="172">
        <f t="shared" si="63"/>
        <v>0</v>
      </c>
      <c r="V51" s="172">
        <f t="shared" si="63"/>
        <v>0</v>
      </c>
      <c r="W51" s="172">
        <f t="shared" si="63"/>
        <v>0</v>
      </c>
      <c r="X51" s="171"/>
      <c r="Y51" s="171">
        <f t="shared" si="63"/>
        <v>5.5881894564106319E-3</v>
      </c>
      <c r="Z51" s="172">
        <f t="shared" si="63"/>
        <v>1.6148550920432006E-2</v>
      </c>
      <c r="AA51" s="172">
        <f t="shared" si="63"/>
        <v>2.5424319677069098E-3</v>
      </c>
      <c r="AB51" s="172">
        <f t="shared" si="63"/>
        <v>5.057874146339171E-2</v>
      </c>
      <c r="AC51" s="172">
        <f t="shared" si="63"/>
        <v>0.16384578427227506</v>
      </c>
      <c r="AD51" s="171"/>
      <c r="AE51" s="171">
        <f t="shared" si="63"/>
        <v>0.25791631333348497</v>
      </c>
      <c r="AF51" s="172">
        <f t="shared" si="63"/>
        <v>7.6545367341116471E-2</v>
      </c>
      <c r="AG51" s="172">
        <f t="shared" si="63"/>
        <v>0</v>
      </c>
      <c r="AH51" s="172">
        <f t="shared" si="63"/>
        <v>0.16104107290484215</v>
      </c>
      <c r="AI51" s="172">
        <f t="shared" si="63"/>
        <v>0.76138630280522523</v>
      </c>
      <c r="AJ51" s="171"/>
      <c r="AK51" s="171">
        <f t="shared" ref="AK51:AN51" si="64">AK15/AK8</f>
        <v>0</v>
      </c>
      <c r="AL51" s="373">
        <f t="shared" si="64"/>
        <v>0</v>
      </c>
      <c r="AM51" s="171">
        <f t="shared" si="64"/>
        <v>0</v>
      </c>
      <c r="AN51" s="373">
        <f t="shared" si="64"/>
        <v>0</v>
      </c>
      <c r="AO51" s="172"/>
      <c r="AP51" s="171">
        <f t="shared" si="63"/>
        <v>0</v>
      </c>
      <c r="AQ51" s="172">
        <f t="shared" si="63"/>
        <v>0</v>
      </c>
      <c r="AR51" s="172">
        <f t="shared" si="63"/>
        <v>0</v>
      </c>
      <c r="AS51" s="173">
        <f t="shared" si="63"/>
        <v>0</v>
      </c>
    </row>
    <row r="52" spans="1:45" x14ac:dyDescent="0.3">
      <c r="C52" s="290" t="s">
        <v>58</v>
      </c>
      <c r="D52" s="6"/>
      <c r="E52" s="171">
        <f t="shared" ref="E52:J52" si="65">(E16+E17+E15)/E$8</f>
        <v>0.54510768073300819</v>
      </c>
      <c r="F52" s="172">
        <f t="shared" si="65"/>
        <v>0.54906685121737964</v>
      </c>
      <c r="G52" s="172">
        <f t="shared" si="65"/>
        <v>0.56559559170269169</v>
      </c>
      <c r="H52" s="172">
        <f t="shared" si="65"/>
        <v>0.56984757361998728</v>
      </c>
      <c r="I52" s="172">
        <f t="shared" si="65"/>
        <v>0.55020983861895911</v>
      </c>
      <c r="J52" s="173">
        <f t="shared" si="65"/>
        <v>0.53127913700774354</v>
      </c>
      <c r="K52" s="158"/>
      <c r="L52" s="171"/>
      <c r="M52" s="172"/>
      <c r="N52" s="172"/>
      <c r="O52" s="172">
        <f>(O16+O17+O15)/O$8</f>
        <v>0</v>
      </c>
      <c r="P52" s="172">
        <f>(P16+P17+P15)/P$8</f>
        <v>0</v>
      </c>
      <c r="Q52" s="173">
        <f>(Q16+Q17+Q15)/Q$8</f>
        <v>0</v>
      </c>
      <c r="R52" s="158"/>
      <c r="S52" s="171">
        <f>(S16+S17+S15)/S$8</f>
        <v>0</v>
      </c>
      <c r="T52" s="172">
        <f>(T16+T17+T15)/T$8</f>
        <v>0</v>
      </c>
      <c r="U52" s="172">
        <f>(U16+U17+U15)/U$8</f>
        <v>0</v>
      </c>
      <c r="V52" s="172">
        <f>(V16+V17+V15)/V$8</f>
        <v>0</v>
      </c>
      <c r="W52" s="173">
        <f>(W16+W17+W15)/W$8</f>
        <v>0</v>
      </c>
      <c r="X52" s="158"/>
      <c r="Y52" s="171">
        <f>(Y16+Y17+Y15)/Y$8</f>
        <v>8.3266741331198321E-3</v>
      </c>
      <c r="Z52" s="172">
        <f>(Z16+Z17+Z15)/Z$8</f>
        <v>4.913841492043125E-2</v>
      </c>
      <c r="AA52" s="172">
        <f>(AA16+AA17+AA15)/AA$8</f>
        <v>5.4928247504917677E-2</v>
      </c>
      <c r="AB52" s="172">
        <f>(AB16+AB17+AB15)/AB$8</f>
        <v>5.106527184168911E-2</v>
      </c>
      <c r="AC52" s="173">
        <f>(AC16+AC17+AC15)/AC$8</f>
        <v>8.7658388780877533E-2</v>
      </c>
      <c r="AD52" s="158"/>
      <c r="AE52" s="171">
        <f>(AE16+AE17+AE15)/AE$8</f>
        <v>0.25791631333348497</v>
      </c>
      <c r="AF52" s="172">
        <f>(AF16+AF17+AF15)/AF$8</f>
        <v>7.6545367341116471E-2</v>
      </c>
      <c r="AG52" s="172">
        <f>(AG16+AG17+AG15)/AG$8</f>
        <v>0.28518894725120719</v>
      </c>
      <c r="AH52" s="172">
        <f>(AH16+AH17+AH15)/AH$8</f>
        <v>0.16104107290484215</v>
      </c>
      <c r="AI52" s="173">
        <f>(AI16+AI17+AI15)/AI$8</f>
        <v>0.76138630280522523</v>
      </c>
      <c r="AK52" s="171">
        <f>(AK14)/AK$8</f>
        <v>0.78229642577945491</v>
      </c>
      <c r="AL52" s="373">
        <f t="shared" ref="AL52:AN52" si="66">(AL14)/AL$8</f>
        <v>0.40999972040739785</v>
      </c>
      <c r="AM52" s="171">
        <f t="shared" si="66"/>
        <v>0.33258744265825035</v>
      </c>
      <c r="AN52" s="373">
        <f t="shared" si="66"/>
        <v>0</v>
      </c>
      <c r="AP52" s="171">
        <f>(AP16+AP17+AP15)/AP$8</f>
        <v>0</v>
      </c>
      <c r="AQ52" s="172">
        <f>(AQ16+AQ17+AQ15)/AQ$8</f>
        <v>0</v>
      </c>
      <c r="AR52" s="172">
        <f>(AR16+AR17+AR15)/AR$8</f>
        <v>0</v>
      </c>
      <c r="AS52" s="173">
        <f>(AS16+AS17+AS15)/AS$8</f>
        <v>0</v>
      </c>
    </row>
    <row r="53" spans="1:45" x14ac:dyDescent="0.3">
      <c r="C53" s="290" t="s">
        <v>59</v>
      </c>
      <c r="D53" s="290"/>
      <c r="E53" s="171">
        <f t="shared" ref="E53:J53" si="67">E17/E8</f>
        <v>1.1491458761570808E-2</v>
      </c>
      <c r="F53" s="172">
        <f t="shared" si="67"/>
        <v>-2.461587534852459E-2</v>
      </c>
      <c r="G53" s="172">
        <f t="shared" si="67"/>
        <v>6.310718828261651E-3</v>
      </c>
      <c r="H53" s="172">
        <f t="shared" si="67"/>
        <v>-9.6618357487922718E-3</v>
      </c>
      <c r="I53" s="172">
        <f t="shared" si="67"/>
        <v>1.2171468391648432E-2</v>
      </c>
      <c r="J53" s="173">
        <f t="shared" si="67"/>
        <v>2.81033797516279E-2</v>
      </c>
      <c r="K53" s="158"/>
      <c r="L53" s="171"/>
      <c r="M53" s="172"/>
      <c r="N53" s="172"/>
      <c r="O53" s="172">
        <f>O17/O$8</f>
        <v>0</v>
      </c>
      <c r="P53" s="172">
        <f>P17/P$8</f>
        <v>0</v>
      </c>
      <c r="Q53" s="173">
        <f>Q17/Q$8</f>
        <v>0</v>
      </c>
      <c r="R53" s="158"/>
      <c r="S53" s="171">
        <f>S17/S$8</f>
        <v>0</v>
      </c>
      <c r="T53" s="172">
        <f>T17/T$8</f>
        <v>0</v>
      </c>
      <c r="U53" s="172">
        <f>U17/U$8</f>
        <v>0</v>
      </c>
      <c r="V53" s="172">
        <f>V17/V$8</f>
        <v>0</v>
      </c>
      <c r="W53" s="173">
        <f>W17/W$8</f>
        <v>0</v>
      </c>
      <c r="X53" s="158"/>
      <c r="Y53" s="171">
        <f>Y17/Y$8</f>
        <v>2.7384846767091989E-3</v>
      </c>
      <c r="Z53" s="172">
        <f>Z17/Z$8</f>
        <v>3.2989863999999244E-2</v>
      </c>
      <c r="AA53" s="172">
        <f>AA17/AA$8</f>
        <v>5.2385815537210771E-2</v>
      </c>
      <c r="AB53" s="172">
        <f>AB17/AB$8</f>
        <v>4.8653037829740495E-4</v>
      </c>
      <c r="AC53" s="173">
        <f>AC17/AC$8</f>
        <v>-7.6187395491397511E-2</v>
      </c>
      <c r="AD53" s="158"/>
      <c r="AE53" s="171">
        <f>AE17/AE$8</f>
        <v>0</v>
      </c>
      <c r="AF53" s="172">
        <f>AF17/AF$8</f>
        <v>0</v>
      </c>
      <c r="AG53" s="172">
        <f>AG17/AG$8</f>
        <v>0</v>
      </c>
      <c r="AH53" s="172">
        <f>AH17/AH$8</f>
        <v>0</v>
      </c>
      <c r="AI53" s="173">
        <f>AI17/AI$8</f>
        <v>0</v>
      </c>
      <c r="AK53" s="171">
        <f>AK17/AK$8</f>
        <v>0</v>
      </c>
      <c r="AL53" s="373">
        <f t="shared" ref="AL53:AN53" si="68">AL17/AL$8</f>
        <v>0</v>
      </c>
      <c r="AM53" s="171">
        <f t="shared" si="68"/>
        <v>0</v>
      </c>
      <c r="AN53" s="373">
        <f t="shared" si="68"/>
        <v>0</v>
      </c>
      <c r="AP53" s="171">
        <f>AP17/AP$8</f>
        <v>0</v>
      </c>
      <c r="AQ53" s="172">
        <f>AQ17/AQ$8</f>
        <v>0</v>
      </c>
      <c r="AR53" s="172">
        <f>AR17/AR$8</f>
        <v>0</v>
      </c>
      <c r="AS53" s="173">
        <f>AS17/AS$8</f>
        <v>0</v>
      </c>
    </row>
    <row r="54" spans="1:45" x14ac:dyDescent="0.3">
      <c r="C54" s="315" t="s">
        <v>7</v>
      </c>
      <c r="D54" s="244"/>
      <c r="E54" s="245">
        <f t="shared" ref="E54:J55" si="69">E20/E$8</f>
        <v>0.2068273648784813</v>
      </c>
      <c r="F54" s="246">
        <f t="shared" si="69"/>
        <v>0.23287508935615153</v>
      </c>
      <c r="G54" s="246">
        <f t="shared" si="69"/>
        <v>0.26924637730170276</v>
      </c>
      <c r="H54" s="246">
        <f t="shared" si="69"/>
        <v>0.2464024562250573</v>
      </c>
      <c r="I54" s="246">
        <f t="shared" si="69"/>
        <v>0.2461053970732138</v>
      </c>
      <c r="J54" s="247">
        <f t="shared" si="69"/>
        <v>0.25595360305294623</v>
      </c>
      <c r="K54" s="248"/>
      <c r="L54" s="245"/>
      <c r="M54" s="246"/>
      <c r="N54" s="246"/>
      <c r="O54" s="246">
        <f t="shared" ref="O54:Q55" si="70">O20/O$8</f>
        <v>0.52689854895528843</v>
      </c>
      <c r="P54" s="246">
        <f t="shared" si="70"/>
        <v>0.32290706977438727</v>
      </c>
      <c r="Q54" s="247">
        <f t="shared" si="70"/>
        <v>0.7250822522848176</v>
      </c>
      <c r="R54" s="248"/>
      <c r="S54" s="245">
        <f t="shared" ref="S54:W55" si="71">S20/S$8</f>
        <v>0.42725574072361777</v>
      </c>
      <c r="T54" s="246">
        <f t="shared" si="71"/>
        <v>0.38374678838163084</v>
      </c>
      <c r="U54" s="246">
        <f t="shared" si="71"/>
        <v>0.54031653463328344</v>
      </c>
      <c r="V54" s="246">
        <f t="shared" si="71"/>
        <v>0.35304891739692645</v>
      </c>
      <c r="W54" s="247">
        <f t="shared" si="71"/>
        <v>0.21881207793252228</v>
      </c>
      <c r="X54" s="248"/>
      <c r="Y54" s="245">
        <f t="shared" ref="Y54:AC55" si="72">Y20/Y$8</f>
        <v>0.15520985011579114</v>
      </c>
      <c r="Z54" s="246">
        <f t="shared" si="72"/>
        <v>0.16252522028085828</v>
      </c>
      <c r="AA54" s="246">
        <f t="shared" si="72"/>
        <v>0.40064433128592558</v>
      </c>
      <c r="AB54" s="246">
        <f t="shared" si="72"/>
        <v>0.33679927700254086</v>
      </c>
      <c r="AC54" s="247">
        <f t="shared" si="72"/>
        <v>0.4407397449491563</v>
      </c>
      <c r="AD54" s="248"/>
      <c r="AE54" s="245">
        <f t="shared" ref="AE54:AI55" si="73">AE20/AE$8</f>
        <v>0.31739558282897085</v>
      </c>
      <c r="AF54" s="246">
        <f t="shared" si="73"/>
        <v>0.42052496653637911</v>
      </c>
      <c r="AG54" s="246">
        <f t="shared" si="73"/>
        <v>0.87661411853782834</v>
      </c>
      <c r="AH54" s="246">
        <f t="shared" si="73"/>
        <v>0.48044868202504681</v>
      </c>
      <c r="AI54" s="247">
        <f t="shared" si="73"/>
        <v>4.5100547588207376E-2</v>
      </c>
      <c r="AJ54" s="243"/>
      <c r="AK54" s="245">
        <f t="shared" ref="AK54:AN54" si="74">AK20/AK$8</f>
        <v>1.4476698395122122E-2</v>
      </c>
      <c r="AL54" s="374">
        <f t="shared" si="74"/>
        <v>5.9654307736161864E-2</v>
      </c>
      <c r="AM54" s="245">
        <f t="shared" si="74"/>
        <v>9.3979657818775181E-2</v>
      </c>
      <c r="AN54" s="374">
        <f t="shared" si="74"/>
        <v>0.17980867005277879</v>
      </c>
      <c r="AO54" s="243"/>
      <c r="AP54" s="245">
        <f t="shared" ref="AP54:AS55" si="75">AP20/AP$8</f>
        <v>0.30227331183737466</v>
      </c>
      <c r="AQ54" s="246">
        <f t="shared" si="75"/>
        <v>0.41989916967391838</v>
      </c>
      <c r="AR54" s="246">
        <f t="shared" si="75"/>
        <v>0.7185894729285327</v>
      </c>
      <c r="AS54" s="247">
        <f t="shared" si="75"/>
        <v>0.68271048038103754</v>
      </c>
    </row>
    <row r="55" spans="1:45" x14ac:dyDescent="0.3">
      <c r="C55" s="315" t="s">
        <v>8</v>
      </c>
      <c r="D55" s="244"/>
      <c r="E55" s="245">
        <f t="shared" si="69"/>
        <v>7.076540311421009E-2</v>
      </c>
      <c r="F55" s="246">
        <f t="shared" si="69"/>
        <v>5.7608302503681041E-2</v>
      </c>
      <c r="G55" s="246">
        <f t="shared" si="69"/>
        <v>8.7235965273198324E-2</v>
      </c>
      <c r="H55" s="246">
        <f t="shared" si="69"/>
        <v>8.8835654172425657E-2</v>
      </c>
      <c r="I55" s="246">
        <f t="shared" si="69"/>
        <v>8.6477077006492611E-2</v>
      </c>
      <c r="J55" s="247">
        <f t="shared" si="69"/>
        <v>4.615867107932424E-2</v>
      </c>
      <c r="K55" s="248"/>
      <c r="L55" s="245"/>
      <c r="M55" s="246"/>
      <c r="N55" s="246"/>
      <c r="O55" s="246">
        <f t="shared" si="70"/>
        <v>0.21398689557871409</v>
      </c>
      <c r="P55" s="246">
        <f t="shared" si="70"/>
        <v>0.56355020683050994</v>
      </c>
      <c r="Q55" s="247">
        <f t="shared" si="70"/>
        <v>2.0480754216283324E-3</v>
      </c>
      <c r="R55" s="248"/>
      <c r="S55" s="245">
        <f t="shared" si="71"/>
        <v>0.41468198654099864</v>
      </c>
      <c r="T55" s="246">
        <f t="shared" si="71"/>
        <v>0.37868403910990667</v>
      </c>
      <c r="U55" s="246">
        <f t="shared" si="71"/>
        <v>0.84791458655067531</v>
      </c>
      <c r="V55" s="246">
        <f t="shared" si="71"/>
        <v>0.69573500520606424</v>
      </c>
      <c r="W55" s="247">
        <f t="shared" si="71"/>
        <v>0.58913948010109707</v>
      </c>
      <c r="X55" s="248"/>
      <c r="Y55" s="245">
        <f t="shared" si="72"/>
        <v>0.4818417106835981</v>
      </c>
      <c r="Z55" s="246">
        <f t="shared" si="72"/>
        <v>0.52513340166946221</v>
      </c>
      <c r="AA55" s="246">
        <f t="shared" si="72"/>
        <v>0.95190739872483054</v>
      </c>
      <c r="AB55" s="246">
        <f t="shared" si="72"/>
        <v>0.78050624380077638</v>
      </c>
      <c r="AC55" s="247">
        <f t="shared" si="72"/>
        <v>0.74066397543276008</v>
      </c>
      <c r="AD55" s="248"/>
      <c r="AE55" s="245">
        <f t="shared" si="73"/>
        <v>0.24650991209791767</v>
      </c>
      <c r="AF55" s="246">
        <f t="shared" si="73"/>
        <v>0.51838362285829698</v>
      </c>
      <c r="AG55" s="246">
        <f t="shared" si="73"/>
        <v>1.2305675797780826</v>
      </c>
      <c r="AH55" s="246">
        <f t="shared" si="73"/>
        <v>0.36417633682076567</v>
      </c>
      <c r="AI55" s="247">
        <f t="shared" si="73"/>
        <v>0.16602200577394505</v>
      </c>
      <c r="AJ55" s="243"/>
      <c r="AK55" s="245">
        <f t="shared" ref="AK55:AN55" si="76">AK21/AK$8</f>
        <v>0.12763052085667334</v>
      </c>
      <c r="AL55" s="374">
        <f t="shared" si="76"/>
        <v>0.44054943089670306</v>
      </c>
      <c r="AM55" s="245">
        <f t="shared" si="76"/>
        <v>0.52345383858788863</v>
      </c>
      <c r="AN55" s="374">
        <f t="shared" si="76"/>
        <v>0.80088580832032741</v>
      </c>
      <c r="AO55" s="243"/>
      <c r="AP55" s="245">
        <f t="shared" si="75"/>
        <v>0.26332057168631701</v>
      </c>
      <c r="AQ55" s="246">
        <f t="shared" si="75"/>
        <v>0.24227013797464481</v>
      </c>
      <c r="AR55" s="246">
        <f t="shared" si="75"/>
        <v>0.23899407894590505</v>
      </c>
      <c r="AS55" s="247">
        <f t="shared" si="75"/>
        <v>0.19125363609279794</v>
      </c>
    </row>
    <row r="56" spans="1:45" x14ac:dyDescent="0.3">
      <c r="C56" s="315" t="s">
        <v>168</v>
      </c>
      <c r="D56" s="244"/>
      <c r="E56" s="245">
        <f>E75/E$8</f>
        <v>1.5437541144384882E-3</v>
      </c>
      <c r="F56" s="246">
        <f t="shared" ref="F56:J56" si="77">F75/F$8</f>
        <v>2.6173164389686806E-3</v>
      </c>
      <c r="G56" s="246">
        <f t="shared" si="77"/>
        <v>4.0308565781587884E-3</v>
      </c>
      <c r="H56" s="246">
        <f t="shared" si="77"/>
        <v>3.5955541053074658E-3</v>
      </c>
      <c r="I56" s="246">
        <f t="shared" si="77"/>
        <v>1.3044146657817143E-3</v>
      </c>
      <c r="J56" s="247">
        <f t="shared" si="77"/>
        <v>1.6971276914354383E-3</v>
      </c>
      <c r="K56" s="248"/>
      <c r="L56" s="245"/>
      <c r="M56" s="246"/>
      <c r="N56" s="246"/>
      <c r="O56" s="246">
        <f>(O75 + O95 +O103 + O122)/O$8</f>
        <v>0</v>
      </c>
      <c r="P56" s="246">
        <f t="shared" ref="P56:AS56" si="78">(P75 + P95 +P103 + P122)/P$8</f>
        <v>2.7270871592468206E-3</v>
      </c>
      <c r="Q56" s="247">
        <f t="shared" si="78"/>
        <v>0</v>
      </c>
      <c r="R56" s="248"/>
      <c r="S56" s="245">
        <f t="shared" si="78"/>
        <v>6.6055428986839249E-2</v>
      </c>
      <c r="T56" s="246">
        <f t="shared" si="78"/>
        <v>7.7962378245009081E-2</v>
      </c>
      <c r="U56" s="246">
        <f t="shared" si="78"/>
        <v>9.921447910440713E-2</v>
      </c>
      <c r="V56" s="246">
        <f t="shared" si="78"/>
        <v>5.5576314038689838E-2</v>
      </c>
      <c r="W56" s="247">
        <f t="shared" si="78"/>
        <v>5.1411791069132198E-2</v>
      </c>
      <c r="X56" s="248"/>
      <c r="Y56" s="245">
        <f t="shared" si="78"/>
        <v>1.1102274619814419E-2</v>
      </c>
      <c r="Z56" s="246">
        <f t="shared" si="78"/>
        <v>7.8926619925410724E-3</v>
      </c>
      <c r="AA56" s="246">
        <f t="shared" si="78"/>
        <v>9.2487507086333499E-3</v>
      </c>
      <c r="AB56" s="246">
        <f t="shared" si="78"/>
        <v>1.5837794114341126E-2</v>
      </c>
      <c r="AC56" s="247">
        <f t="shared" si="78"/>
        <v>3.0471761124371534E-2</v>
      </c>
      <c r="AD56" s="248"/>
      <c r="AE56" s="245">
        <f t="shared" si="78"/>
        <v>3.2690049829046303E-3</v>
      </c>
      <c r="AF56" s="246">
        <f t="shared" si="78"/>
        <v>8.6747439833927634E-3</v>
      </c>
      <c r="AG56" s="246">
        <f t="shared" si="78"/>
        <v>8.4393392307588744E-2</v>
      </c>
      <c r="AH56" s="246">
        <f t="shared" si="78"/>
        <v>1.2944274019006019E-2</v>
      </c>
      <c r="AI56" s="247">
        <f t="shared" si="78"/>
        <v>5.0538135731978298E-4</v>
      </c>
      <c r="AJ56" s="243"/>
      <c r="AK56" s="245">
        <f t="shared" ref="AK56:AN56" si="79">(AK75 + AK95 +AK103 + AK122)/AK$8</f>
        <v>3.0879530702276951E-2</v>
      </c>
      <c r="AL56" s="374">
        <f t="shared" si="79"/>
        <v>2.2929902164096367E-3</v>
      </c>
      <c r="AM56" s="245">
        <f t="shared" si="79"/>
        <v>3.140089564643947E-2</v>
      </c>
      <c r="AN56" s="374">
        <f t="shared" si="79"/>
        <v>4.3896580985003696E-3</v>
      </c>
      <c r="AO56" s="243"/>
      <c r="AP56" s="245">
        <f t="shared" si="78"/>
        <v>8.1559523887694135E-2</v>
      </c>
      <c r="AQ56" s="246">
        <f t="shared" si="78"/>
        <v>8.5457614526820561E-2</v>
      </c>
      <c r="AR56" s="246">
        <f t="shared" si="78"/>
        <v>8.1440150005794174E-2</v>
      </c>
      <c r="AS56" s="247">
        <f t="shared" si="78"/>
        <v>3.6088690212668015E-2</v>
      </c>
    </row>
    <row r="57" spans="1:45" x14ac:dyDescent="0.3">
      <c r="C57" s="315" t="s">
        <v>112</v>
      </c>
      <c r="D57" s="244"/>
      <c r="E57" s="245">
        <f t="shared" ref="E57:AH57" si="80">E88/E$8</f>
        <v>0</v>
      </c>
      <c r="F57" s="246">
        <f t="shared" si="80"/>
        <v>0</v>
      </c>
      <c r="G57" s="246">
        <f t="shared" si="80"/>
        <v>0</v>
      </c>
      <c r="H57" s="246">
        <f t="shared" si="80"/>
        <v>0</v>
      </c>
      <c r="I57" s="246">
        <f t="shared" si="80"/>
        <v>0</v>
      </c>
      <c r="J57" s="247">
        <f t="shared" si="80"/>
        <v>0</v>
      </c>
      <c r="K57" s="246"/>
      <c r="L57" s="245"/>
      <c r="M57" s="246"/>
      <c r="N57" s="246"/>
      <c r="O57" s="246">
        <f t="shared" si="80"/>
        <v>2.1774324572548603E-2</v>
      </c>
      <c r="P57" s="246">
        <f t="shared" si="80"/>
        <v>1.5412109534204951E-2</v>
      </c>
      <c r="Q57" s="247">
        <f t="shared" si="80"/>
        <v>0</v>
      </c>
      <c r="R57" s="246"/>
      <c r="S57" s="245">
        <f t="shared" si="80"/>
        <v>1.4279824776677863E-2</v>
      </c>
      <c r="T57" s="246">
        <f t="shared" si="80"/>
        <v>1.7696027747371508E-2</v>
      </c>
      <c r="U57" s="246">
        <f t="shared" si="80"/>
        <v>8.4529004158504548E-2</v>
      </c>
      <c r="V57" s="246">
        <f t="shared" si="80"/>
        <v>4.9487302123844189E-2</v>
      </c>
      <c r="W57" s="247">
        <f t="shared" si="80"/>
        <v>4.4700405778181351E-2</v>
      </c>
      <c r="X57" s="246"/>
      <c r="Y57" s="245">
        <f t="shared" si="80"/>
        <v>1.0080030089908116E-2</v>
      </c>
      <c r="Z57" s="246">
        <f t="shared" si="80"/>
        <v>1.8236112082481853E-2</v>
      </c>
      <c r="AA57" s="246">
        <f t="shared" si="80"/>
        <v>8.688671187715509E-2</v>
      </c>
      <c r="AB57" s="246">
        <f t="shared" si="80"/>
        <v>0.17797350408425669</v>
      </c>
      <c r="AC57" s="247">
        <f t="shared" si="80"/>
        <v>0.17167578810267783</v>
      </c>
      <c r="AD57" s="246"/>
      <c r="AE57" s="245">
        <f t="shared" si="80"/>
        <v>8.0720557953885733E-2</v>
      </c>
      <c r="AF57" s="246">
        <f t="shared" si="80"/>
        <v>0.22041045566891126</v>
      </c>
      <c r="AG57" s="246">
        <f t="shared" si="80"/>
        <v>0.67638182386272794</v>
      </c>
      <c r="AH57" s="246">
        <f t="shared" si="80"/>
        <v>0.22914562253583265</v>
      </c>
      <c r="AI57" s="247">
        <f>AI88/AI$8</f>
        <v>0.13140986149655204</v>
      </c>
      <c r="AJ57" s="243"/>
      <c r="AK57" s="245">
        <f t="shared" ref="AK57:AN57" si="81">AK88/AK$8</f>
        <v>6.541843840553137E-3</v>
      </c>
      <c r="AL57" s="374">
        <f t="shared" si="81"/>
        <v>1.9505306386341716E-2</v>
      </c>
      <c r="AM57" s="245">
        <f t="shared" si="81"/>
        <v>3.4657762616789441E-2</v>
      </c>
      <c r="AN57" s="374">
        <f t="shared" si="81"/>
        <v>5.377885255810521E-2</v>
      </c>
      <c r="AO57" s="243"/>
      <c r="AP57" s="245"/>
      <c r="AQ57" s="246"/>
      <c r="AR57" s="246"/>
      <c r="AS57" s="247"/>
    </row>
    <row r="58" spans="1:45" x14ac:dyDescent="0.3">
      <c r="C58" s="315" t="s">
        <v>169</v>
      </c>
      <c r="D58" s="244"/>
      <c r="E58" s="245">
        <f t="shared" ref="E58:V58" si="82">(E73 + E104 + E126)/E$8</f>
        <v>1.2524266790267757E-2</v>
      </c>
      <c r="F58" s="246">
        <f t="shared" si="82"/>
        <v>6.5777519558673165E-3</v>
      </c>
      <c r="G58" s="246">
        <f t="shared" si="82"/>
        <v>8.6478829313749259E-3</v>
      </c>
      <c r="H58" s="246">
        <f t="shared" si="82"/>
        <v>6.9249346282987618E-3</v>
      </c>
      <c r="I58" s="246">
        <f t="shared" si="82"/>
        <v>5.6806936503450665E-3</v>
      </c>
      <c r="J58" s="246">
        <f t="shared" si="82"/>
        <v>5.5943054867516667E-3</v>
      </c>
      <c r="K58" s="245"/>
      <c r="L58" s="245"/>
      <c r="M58" s="246"/>
      <c r="N58" s="246"/>
      <c r="O58" s="246">
        <f t="shared" si="82"/>
        <v>0.14223900726946062</v>
      </c>
      <c r="P58" s="246">
        <f t="shared" si="82"/>
        <v>0.47879704717680976</v>
      </c>
      <c r="Q58" s="246">
        <f t="shared" si="82"/>
        <v>0</v>
      </c>
      <c r="R58" s="245"/>
      <c r="S58" s="245">
        <f t="shared" si="82"/>
        <v>4.7871942276322715E-2</v>
      </c>
      <c r="T58" s="246">
        <f t="shared" si="82"/>
        <v>6.9393708809335417E-3</v>
      </c>
      <c r="U58" s="246">
        <f t="shared" si="82"/>
        <v>1.6156095358850958E-2</v>
      </c>
      <c r="V58" s="246">
        <f t="shared" si="82"/>
        <v>7.092326904257247E-2</v>
      </c>
      <c r="W58" s="247">
        <f>(W73 + W104 + W126)/W$8</f>
        <v>7.5307730086066824E-2</v>
      </c>
      <c r="X58" s="248"/>
      <c r="Y58" s="245">
        <f>(Y73 + Y104 + Y126)/Y$8</f>
        <v>0.19488015731501049</v>
      </c>
      <c r="Z58" s="246">
        <f t="shared" ref="Z58:AS58" si="83">(Z73 + Z104 + Z126)/Z$8</f>
        <v>0.18971339047737842</v>
      </c>
      <c r="AA58" s="246">
        <f t="shared" si="83"/>
        <v>0.32767197163024364</v>
      </c>
      <c r="AB58" s="246">
        <f t="shared" si="83"/>
        <v>0.24170959836071887</v>
      </c>
      <c r="AC58" s="247">
        <f t="shared" si="83"/>
        <v>0.20604405660111794</v>
      </c>
      <c r="AD58" s="246"/>
      <c r="AE58" s="245">
        <f t="shared" si="83"/>
        <v>3.5484020533038444E-3</v>
      </c>
      <c r="AF58" s="246">
        <f t="shared" si="83"/>
        <v>0</v>
      </c>
      <c r="AG58" s="246">
        <f t="shared" si="83"/>
        <v>4.2510208944761992E-3</v>
      </c>
      <c r="AH58" s="246">
        <f t="shared" si="83"/>
        <v>1.6723050113944126E-3</v>
      </c>
      <c r="AI58" s="247">
        <f t="shared" si="83"/>
        <v>6.4251560450877187E-5</v>
      </c>
      <c r="AJ58" s="243"/>
      <c r="AK58" s="245">
        <f t="shared" ref="AK58:AN58" si="84">(AK73 + AK104 + AK126)/AK$8</f>
        <v>3.4224905251967169E-2</v>
      </c>
      <c r="AL58" s="374">
        <f t="shared" si="84"/>
        <v>0.2564064343356921</v>
      </c>
      <c r="AM58" s="245">
        <f t="shared" si="84"/>
        <v>0.25869709275925529</v>
      </c>
      <c r="AN58" s="374">
        <f t="shared" si="84"/>
        <v>0.10810885687182105</v>
      </c>
      <c r="AO58" s="243"/>
      <c r="AP58" s="245">
        <f t="shared" si="83"/>
        <v>1.0438184302562437E-4</v>
      </c>
      <c r="AQ58" s="246">
        <f t="shared" si="83"/>
        <v>1.5664395075785242E-5</v>
      </c>
      <c r="AR58" s="246">
        <f t="shared" si="83"/>
        <v>2.6997344446992981E-5</v>
      </c>
      <c r="AS58" s="247">
        <f t="shared" si="83"/>
        <v>7.36897580102304E-4</v>
      </c>
    </row>
    <row r="59" spans="1:45" x14ac:dyDescent="0.3">
      <c r="C59" s="290" t="s">
        <v>82</v>
      </c>
      <c r="D59" s="6"/>
      <c r="E59" s="171">
        <f t="shared" ref="E59:J59" si="85">E22/E$8</f>
        <v>0.85533424354788845</v>
      </c>
      <c r="F59" s="172">
        <f t="shared" si="85"/>
        <v>0.87237577714931791</v>
      </c>
      <c r="G59" s="172">
        <f t="shared" si="85"/>
        <v>0.96564706943293721</v>
      </c>
      <c r="H59" s="172">
        <f t="shared" si="85"/>
        <v>0.93537376165172648</v>
      </c>
      <c r="I59" s="172">
        <f t="shared" si="85"/>
        <v>0.91533639998122074</v>
      </c>
      <c r="J59" s="173">
        <f t="shared" si="85"/>
        <v>0.86754775408412543</v>
      </c>
      <c r="K59" s="158"/>
      <c r="L59" s="171"/>
      <c r="M59" s="172"/>
      <c r="N59" s="172"/>
      <c r="O59" s="172">
        <f>O22/O$8</f>
        <v>0.74088544453400251</v>
      </c>
      <c r="P59" s="172">
        <f>P22/P$8</f>
        <v>0.88645727660489726</v>
      </c>
      <c r="Q59" s="173">
        <f>Q22/Q$8</f>
        <v>0.72713032770644592</v>
      </c>
      <c r="R59" s="158"/>
      <c r="S59" s="171">
        <f>S22/S$8</f>
        <v>0.84193772726461635</v>
      </c>
      <c r="T59" s="172">
        <f>T22/T$8</f>
        <v>0.76243082749153746</v>
      </c>
      <c r="U59" s="172">
        <f>U22/U$8</f>
        <v>1.3882311211839586</v>
      </c>
      <c r="V59" s="172">
        <f>V22/V$8</f>
        <v>1.0487839226029907</v>
      </c>
      <c r="W59" s="173">
        <f>W22/W$8</f>
        <v>0.8079515580336194</v>
      </c>
      <c r="X59" s="158"/>
      <c r="Y59" s="171">
        <f>Y22/Y$8</f>
        <v>0.64537823493250912</v>
      </c>
      <c r="Z59" s="172">
        <f>Z22/Z$8</f>
        <v>0.73679703687075171</v>
      </c>
      <c r="AA59" s="172">
        <f>AA22/AA$8</f>
        <v>1.4074799775156739</v>
      </c>
      <c r="AB59" s="172">
        <f>AB22/AB$8</f>
        <v>1.1683707926450064</v>
      </c>
      <c r="AC59" s="173">
        <f>AC22/AC$8</f>
        <v>1.2690621091627938</v>
      </c>
      <c r="AD59" s="158"/>
      <c r="AE59" s="171">
        <f>AE22/AE$8</f>
        <v>0.82182180826037343</v>
      </c>
      <c r="AF59" s="172">
        <f>AF22/AF$8</f>
        <v>1.0154539567357925</v>
      </c>
      <c r="AG59" s="172">
        <f>AG22/AG$8</f>
        <v>2.3923706455671181</v>
      </c>
      <c r="AH59" s="172">
        <f>AH22/AH$8</f>
        <v>1.0056660917506548</v>
      </c>
      <c r="AI59" s="173">
        <f>AI22/AI$8</f>
        <v>0.9725088561673777</v>
      </c>
      <c r="AK59" s="171">
        <f>AK22/AK$8</f>
        <v>0.92440364503125039</v>
      </c>
      <c r="AL59" s="373">
        <f t="shared" ref="AL59:AN59" si="86">AL22/AL$8</f>
        <v>0.91020345904026279</v>
      </c>
      <c r="AM59" s="171">
        <f t="shared" si="86"/>
        <v>0.95002093906491403</v>
      </c>
      <c r="AN59" s="373">
        <f t="shared" si="86"/>
        <v>0.98069447837310619</v>
      </c>
      <c r="AP59" s="171">
        <f>AP22/AP$8</f>
        <v>0.56559388352369167</v>
      </c>
      <c r="AQ59" s="172">
        <f>AQ22/AQ$8</f>
        <v>0.66216930764856319</v>
      </c>
      <c r="AR59" s="172">
        <f>AR22/AR$8</f>
        <v>0.95758355187443778</v>
      </c>
      <c r="AS59" s="173">
        <f>AS22/AS$8</f>
        <v>0.87396411647383554</v>
      </c>
    </row>
    <row r="60" spans="1:45" x14ac:dyDescent="0.3">
      <c r="C60" s="316" t="s">
        <v>10</v>
      </c>
      <c r="D60" s="249"/>
      <c r="E60" s="250">
        <f t="shared" ref="E60:J60" si="87">E24/E$8</f>
        <v>0.15975357032499049</v>
      </c>
      <c r="F60" s="251">
        <f t="shared" si="87"/>
        <v>0.13516175243433232</v>
      </c>
      <c r="G60" s="251">
        <f t="shared" si="87"/>
        <v>9.0320871589365359E-2</v>
      </c>
      <c r="H60" s="251">
        <f t="shared" si="87"/>
        <v>8.1760388949463275E-2</v>
      </c>
      <c r="I60" s="251">
        <f t="shared" si="87"/>
        <v>9.3451138762288152E-2</v>
      </c>
      <c r="J60" s="252">
        <f t="shared" si="87"/>
        <v>0.1528639265243541</v>
      </c>
      <c r="K60" s="253"/>
      <c r="L60" s="250"/>
      <c r="M60" s="251"/>
      <c r="N60" s="251"/>
      <c r="O60" s="251">
        <f>O24/O$8</f>
        <v>0.25911604430870322</v>
      </c>
      <c r="P60" s="251">
        <f>P24/P$8</f>
        <v>0.24746676292956096</v>
      </c>
      <c r="Q60" s="252">
        <f>Q24/Q$8</f>
        <v>0.46634694604692983</v>
      </c>
      <c r="R60" s="253"/>
      <c r="S60" s="250">
        <f>S24/S$8</f>
        <v>0.16510578124337372</v>
      </c>
      <c r="T60" s="251">
        <f>T24/T$8</f>
        <v>0.23926167116230049</v>
      </c>
      <c r="U60" s="251">
        <f>U24/U$8</f>
        <v>-0.38805837798744952</v>
      </c>
      <c r="V60" s="251">
        <f>V24/V$8</f>
        <v>-4.8649364271977753E-2</v>
      </c>
      <c r="W60" s="252">
        <f>W24/W$8</f>
        <v>0.19204844196638063</v>
      </c>
      <c r="X60" s="253"/>
      <c r="Y60" s="250">
        <f>Y24/Y$8</f>
        <v>0.39165334826623965</v>
      </c>
      <c r="Z60" s="251">
        <f>Z24/Z$8</f>
        <v>0.26396102663944948</v>
      </c>
      <c r="AA60" s="251">
        <f>AA24/AA$8</f>
        <v>-0.36914799379815322</v>
      </c>
      <c r="AB60" s="251">
        <f>AB24/AB$8</f>
        <v>-0.1477986702169419</v>
      </c>
      <c r="AC60" s="252">
        <f>AC24/AC$8</f>
        <v>-0.25605974662237241</v>
      </c>
      <c r="AD60" s="253"/>
      <c r="AE60" s="250">
        <f>AE24/AE$8</f>
        <v>0.17817819173962654</v>
      </c>
      <c r="AF60" s="251">
        <f>AF24/AF$8</f>
        <v>-1.5453956735792519E-2</v>
      </c>
      <c r="AG60" s="251">
        <f>AG24/AG$8</f>
        <v>-1.3902739475948314</v>
      </c>
      <c r="AH60" s="251">
        <f>AH24/AH$8</f>
        <v>1.1574192804851587E-2</v>
      </c>
      <c r="AI60" s="252">
        <f>AI24/AI$8</f>
        <v>2.7491143832622324E-2</v>
      </c>
      <c r="AJ60" s="320"/>
      <c r="AK60" s="250">
        <f>AK24/AK$8</f>
        <v>8.4272709287804115E-2</v>
      </c>
      <c r="AL60" s="318">
        <f t="shared" ref="AL60:AN60" si="88">AL24/AL$8</f>
        <v>9.7067272130788515E-2</v>
      </c>
      <c r="AM60" s="250">
        <f t="shared" si="88"/>
        <v>5.729281156285685E-2</v>
      </c>
      <c r="AN60" s="318">
        <f t="shared" si="88"/>
        <v>3.890791338432318E-2</v>
      </c>
      <c r="AO60" s="320"/>
      <c r="AP60" s="250">
        <f>AP24/AP$8</f>
        <v>0.45972437334274391</v>
      </c>
      <c r="AQ60" s="251">
        <f>AQ24/AQ$8</f>
        <v>0.35953717428202059</v>
      </c>
      <c r="AR60" s="251">
        <f>AR24/AR$8</f>
        <v>7.4285613847866971E-2</v>
      </c>
      <c r="AS60" s="252">
        <f>AS24/AS$8</f>
        <v>0.16205438134841832</v>
      </c>
    </row>
    <row r="61" spans="1:45" s="319" customFormat="1" x14ac:dyDescent="0.3">
      <c r="A61" s="250" t="e">
        <f t="shared" ref="A61:AS62" si="89">A25/A$8</f>
        <v>#DIV/0!</v>
      </c>
      <c r="C61" s="318" t="s">
        <v>90</v>
      </c>
      <c r="D61" s="252"/>
      <c r="E61" s="250">
        <f>E25/E$8</f>
        <v>1.9475148791530637E-2</v>
      </c>
      <c r="F61" s="251">
        <f t="shared" si="89"/>
        <v>2.9476849992737586E-2</v>
      </c>
      <c r="G61" s="251">
        <f t="shared" si="89"/>
        <v>3.7829556107907843E-2</v>
      </c>
      <c r="H61" s="251">
        <f t="shared" si="89"/>
        <v>3.8079623925910008E-2</v>
      </c>
      <c r="I61" s="251">
        <f t="shared" si="89"/>
        <v>4.0038257920613891E-2</v>
      </c>
      <c r="J61" s="252">
        <f t="shared" si="89"/>
        <v>4.3801339996270457E-2</v>
      </c>
      <c r="K61" s="251"/>
      <c r="L61" s="250"/>
      <c r="M61" s="251"/>
      <c r="N61" s="251"/>
      <c r="O61" s="251">
        <f t="shared" si="89"/>
        <v>3.1853510532910773E-2</v>
      </c>
      <c r="P61" s="251">
        <f t="shared" si="89"/>
        <v>9.4259605682890032E-3</v>
      </c>
      <c r="Q61" s="251">
        <f t="shared" si="89"/>
        <v>3.7195775822875123E-2</v>
      </c>
      <c r="R61" s="318"/>
      <c r="S61" s="251">
        <f t="shared" si="89"/>
        <v>1.7261392864583371E-2</v>
      </c>
      <c r="T61" s="251">
        <f t="shared" si="89"/>
        <v>1.0042074412639346E-2</v>
      </c>
      <c r="U61" s="251">
        <f t="shared" si="89"/>
        <v>7.5203174789627569E-2</v>
      </c>
      <c r="V61" s="251">
        <f t="shared" si="89"/>
        <v>6.5231380944579698E-2</v>
      </c>
      <c r="W61" s="252">
        <f t="shared" si="89"/>
        <v>6.943768841513831E-2</v>
      </c>
      <c r="X61" s="252"/>
      <c r="Y61" s="250">
        <f t="shared" si="89"/>
        <v>2.8123661475291693E-2</v>
      </c>
      <c r="Z61" s="251">
        <f t="shared" si="89"/>
        <v>6.1600278694809593E-2</v>
      </c>
      <c r="AA61" s="251">
        <f t="shared" si="89"/>
        <v>0.33585097290690269</v>
      </c>
      <c r="AB61" s="251">
        <f t="shared" si="89"/>
        <v>0.1506843301662123</v>
      </c>
      <c r="AC61" s="251">
        <f t="shared" si="89"/>
        <v>0.11088056661183757</v>
      </c>
      <c r="AD61" s="318"/>
      <c r="AE61" s="250">
        <f t="shared" si="89"/>
        <v>2.0517344963182749E-2</v>
      </c>
      <c r="AF61" s="251">
        <f t="shared" si="89"/>
        <v>0.14625956914018612</v>
      </c>
      <c r="AG61" s="251">
        <f t="shared" si="89"/>
        <v>0.57910098937787957</v>
      </c>
      <c r="AH61" s="251">
        <f t="shared" si="89"/>
        <v>0.28635647222048083</v>
      </c>
      <c r="AI61" s="251">
        <f t="shared" si="89"/>
        <v>9.9718164813519583E-2</v>
      </c>
      <c r="AJ61" s="318"/>
      <c r="AK61" s="250">
        <f t="shared" ref="AK61:AN61" si="90">AK25/AK$8</f>
        <v>9.5991432096326776E-4</v>
      </c>
      <c r="AL61" s="318">
        <f t="shared" si="90"/>
        <v>1.6075747426300465E-3</v>
      </c>
      <c r="AM61" s="250">
        <f t="shared" si="90"/>
        <v>2.4860526573358128E-3</v>
      </c>
      <c r="AN61" s="318">
        <f t="shared" si="90"/>
        <v>2.370506634273328E-3</v>
      </c>
      <c r="AO61" s="251"/>
      <c r="AP61" s="250">
        <f t="shared" si="89"/>
        <v>6.1495267235533398E-2</v>
      </c>
      <c r="AQ61" s="251">
        <f t="shared" si="89"/>
        <v>9.5040839789483009E-3</v>
      </c>
      <c r="AR61" s="251">
        <f t="shared" si="89"/>
        <v>3.1740917432569113E-2</v>
      </c>
      <c r="AS61" s="252">
        <f t="shared" si="89"/>
        <v>7.4200106364527368E-2</v>
      </c>
    </row>
    <row r="62" spans="1:45" s="319" customFormat="1" x14ac:dyDescent="0.3">
      <c r="A62" s="251"/>
      <c r="C62" s="318" t="s">
        <v>160</v>
      </c>
      <c r="D62" s="252"/>
      <c r="E62" s="250">
        <f>E26/E$8</f>
        <v>5.7513972297233758E-3</v>
      </c>
      <c r="F62" s="251">
        <f>F26/F$8</f>
        <v>8.6397074529438404E-3</v>
      </c>
      <c r="G62" s="251">
        <f>G26/G$8</f>
        <v>2.2043365290858572E-2</v>
      </c>
      <c r="H62" s="251">
        <f>H26/H$8</f>
        <v>3.8465177686341404E-2</v>
      </c>
      <c r="I62" s="251">
        <f>I26/I$8</f>
        <v>3.7217702849368185E-2</v>
      </c>
      <c r="J62" s="252">
        <f>J26/J$8</f>
        <v>3.9277863691073785E-2</v>
      </c>
      <c r="K62" s="251"/>
      <c r="L62" s="250"/>
      <c r="M62" s="251"/>
      <c r="N62" s="251"/>
      <c r="O62" s="251">
        <f>O26/O$8</f>
        <v>0</v>
      </c>
      <c r="P62" s="251">
        <f>P26/P$8</f>
        <v>0</v>
      </c>
      <c r="Q62" s="252">
        <f>Q26/Q$8</f>
        <v>0</v>
      </c>
      <c r="R62" s="251"/>
      <c r="S62" s="250">
        <f t="shared" si="89"/>
        <v>1.7265795926426228E-2</v>
      </c>
      <c r="T62" s="251">
        <f t="shared" si="89"/>
        <v>2.0790725933191596E-2</v>
      </c>
      <c r="U62" s="251">
        <f t="shared" si="89"/>
        <v>2.42992096422949E-2</v>
      </c>
      <c r="V62" s="251">
        <f t="shared" si="89"/>
        <v>1.3884346006921436E-2</v>
      </c>
      <c r="W62" s="252">
        <f t="shared" si="89"/>
        <v>1.743315825349073E-3</v>
      </c>
      <c r="X62" s="251"/>
      <c r="Y62" s="250">
        <f t="shared" si="89"/>
        <v>1.701075505398918E-2</v>
      </c>
      <c r="Z62" s="251">
        <f t="shared" si="89"/>
        <v>4.7699419205998038E-2</v>
      </c>
      <c r="AA62" s="251">
        <f t="shared" si="89"/>
        <v>4.304118379539993E-2</v>
      </c>
      <c r="AB62" s="251">
        <f t="shared" si="89"/>
        <v>5.1538548407916988E-2</v>
      </c>
      <c r="AC62" s="251">
        <f t="shared" si="89"/>
        <v>2.5823687488318189E-2</v>
      </c>
      <c r="AD62" s="318"/>
      <c r="AE62" s="251">
        <f t="shared" si="89"/>
        <v>1.6733581580480959E-4</v>
      </c>
      <c r="AF62" s="251">
        <f t="shared" si="89"/>
        <v>3.0918769278376946E-3</v>
      </c>
      <c r="AG62" s="251">
        <f t="shared" si="89"/>
        <v>1.1520266624030502E-2</v>
      </c>
      <c r="AH62" s="251">
        <f t="shared" si="89"/>
        <v>0</v>
      </c>
      <c r="AI62" s="251">
        <f t="shared" si="89"/>
        <v>0</v>
      </c>
      <c r="AJ62" s="318"/>
      <c r="AK62" s="251">
        <f t="shared" ref="AK62:AN62" si="91">AK26/AK$8</f>
        <v>0</v>
      </c>
      <c r="AL62" s="318">
        <f t="shared" si="91"/>
        <v>0</v>
      </c>
      <c r="AM62" s="318">
        <f t="shared" si="91"/>
        <v>0</v>
      </c>
      <c r="AN62" s="252">
        <f t="shared" si="91"/>
        <v>0</v>
      </c>
      <c r="AO62" s="251"/>
      <c r="AP62" s="250">
        <f t="shared" si="89"/>
        <v>6.5093497205923848E-2</v>
      </c>
      <c r="AQ62" s="251">
        <f t="shared" si="89"/>
        <v>0</v>
      </c>
      <c r="AR62" s="251">
        <f t="shared" si="89"/>
        <v>0</v>
      </c>
      <c r="AS62" s="252">
        <f t="shared" si="89"/>
        <v>0</v>
      </c>
    </row>
    <row r="63" spans="1:45" s="319" customFormat="1" x14ac:dyDescent="0.3">
      <c r="A63" s="251"/>
      <c r="C63" s="250" t="s">
        <v>161</v>
      </c>
      <c r="D63" s="252"/>
      <c r="E63" s="250">
        <f t="shared" ref="E63:J63" si="92">E28/E$8</f>
        <v>0.1345270243037365</v>
      </c>
      <c r="F63" s="251">
        <f t="shared" si="92"/>
        <v>9.7045194988650899E-2</v>
      </c>
      <c r="G63" s="251">
        <f t="shared" si="92"/>
        <v>3.0447950190598944E-2</v>
      </c>
      <c r="H63" s="251">
        <f t="shared" si="92"/>
        <v>5.2155873372118546E-3</v>
      </c>
      <c r="I63" s="251">
        <f t="shared" si="92"/>
        <v>1.6195177992306072E-2</v>
      </c>
      <c r="J63" s="252">
        <f t="shared" si="92"/>
        <v>6.9784722837009858E-2</v>
      </c>
      <c r="K63" s="251"/>
      <c r="L63" s="250"/>
      <c r="M63" s="251"/>
      <c r="N63" s="251"/>
      <c r="O63" s="251">
        <f t="shared" ref="O63:AS63" si="93">O28/O$8</f>
        <v>0.22726253377579245</v>
      </c>
      <c r="P63" s="251">
        <f t="shared" si="93"/>
        <v>0.23804080236127195</v>
      </c>
      <c r="Q63" s="252">
        <f t="shared" si="93"/>
        <v>0.42915117022405469</v>
      </c>
      <c r="R63" s="251"/>
      <c r="S63" s="250">
        <f t="shared" si="93"/>
        <v>0.12434316166258692</v>
      </c>
      <c r="T63" s="251">
        <f t="shared" si="93"/>
        <v>0.20842887081646955</v>
      </c>
      <c r="U63" s="251">
        <f t="shared" si="93"/>
        <v>-0.48756076241937202</v>
      </c>
      <c r="V63" s="251">
        <f t="shared" si="93"/>
        <v>-0.1277650912234789</v>
      </c>
      <c r="W63" s="252">
        <f t="shared" si="93"/>
        <v>0.12086743772589324</v>
      </c>
      <c r="X63" s="251"/>
      <c r="Y63" s="250">
        <f t="shared" si="93"/>
        <v>0.34651893173695875</v>
      </c>
      <c r="Z63" s="251">
        <f t="shared" si="93"/>
        <v>0.15466132873864188</v>
      </c>
      <c r="AA63" s="251">
        <f t="shared" si="93"/>
        <v>-0.74804015050045591</v>
      </c>
      <c r="AB63" s="251">
        <f t="shared" si="93"/>
        <v>-0.35002154879107117</v>
      </c>
      <c r="AC63" s="252">
        <f t="shared" si="93"/>
        <v>-0.39276400072252821</v>
      </c>
      <c r="AD63" s="251"/>
      <c r="AE63" s="250">
        <f t="shared" si="93"/>
        <v>0.15749351096063899</v>
      </c>
      <c r="AF63" s="251">
        <f t="shared" si="93"/>
        <v>-0.16480540280381634</v>
      </c>
      <c r="AG63" s="251">
        <f t="shared" si="93"/>
        <v>-1.9808952035967413</v>
      </c>
      <c r="AH63" s="251">
        <f t="shared" si="93"/>
        <v>-0.27478227941562927</v>
      </c>
      <c r="AI63" s="252">
        <f t="shared" si="93"/>
        <v>-7.2227020980897255E-2</v>
      </c>
      <c r="AJ63" s="252"/>
      <c r="AK63" s="250">
        <f t="shared" ref="AK63:AN63" si="94">AK28/AK$8</f>
        <v>8.3312794966840853E-2</v>
      </c>
      <c r="AL63" s="250">
        <f t="shared" si="94"/>
        <v>9.5459697388158474E-2</v>
      </c>
      <c r="AM63" s="250">
        <f t="shared" si="94"/>
        <v>5.4806758905521044E-2</v>
      </c>
      <c r="AN63" s="318">
        <f t="shared" si="94"/>
        <v>3.653740675004985E-2</v>
      </c>
      <c r="AO63" s="251"/>
      <c r="AP63" s="250">
        <f t="shared" si="93"/>
        <v>0.33313560890128668</v>
      </c>
      <c r="AQ63" s="251">
        <f t="shared" si="93"/>
        <v>0.35003309030307234</v>
      </c>
      <c r="AR63" s="251">
        <f t="shared" si="93"/>
        <v>4.2544696415297852E-2</v>
      </c>
      <c r="AS63" s="252">
        <f t="shared" si="93"/>
        <v>8.7854274983890951E-2</v>
      </c>
    </row>
    <row r="64" spans="1:45" s="319" customFormat="1" x14ac:dyDescent="0.3">
      <c r="A64" s="251" t="e">
        <f>A27/A$8</f>
        <v>#DIV/0!</v>
      </c>
      <c r="B64" s="321"/>
      <c r="C64" s="250" t="s">
        <v>162</v>
      </c>
      <c r="D64" s="252"/>
      <c r="E64" s="251">
        <f t="shared" ref="E64:J64" si="95">E34/E$8</f>
        <v>3.7611005871051817E-2</v>
      </c>
      <c r="F64" s="251">
        <f t="shared" si="95"/>
        <v>2.0956189141696783E-2</v>
      </c>
      <c r="G64" s="251">
        <f t="shared" si="95"/>
        <v>1.9817986769847577E-2</v>
      </c>
      <c r="H64" s="251">
        <f t="shared" si="95"/>
        <v>3.7414632118927412E-3</v>
      </c>
      <c r="I64" s="251">
        <f t="shared" si="95"/>
        <v>7.1554094545668769E-3</v>
      </c>
      <c r="J64" s="252">
        <f t="shared" si="95"/>
        <v>1.3978229298715195E-2</v>
      </c>
      <c r="K64" s="251"/>
      <c r="L64" s="250"/>
      <c r="M64" s="251"/>
      <c r="N64" s="251"/>
      <c r="O64" s="251">
        <f t="shared" ref="O64:AS64" si="96">O34/O$8</f>
        <v>6.0864355077074592E-2</v>
      </c>
      <c r="P64" s="251">
        <f t="shared" si="96"/>
        <v>6.4224144131308433E-2</v>
      </c>
      <c r="Q64" s="252">
        <f t="shared" si="96"/>
        <v>8.1774630608806381E-2</v>
      </c>
      <c r="R64" s="251"/>
      <c r="S64" s="250">
        <f t="shared" si="96"/>
        <v>4.2544005706368154E-2</v>
      </c>
      <c r="T64" s="251">
        <f t="shared" si="96"/>
        <v>5.5044758310181026E-2</v>
      </c>
      <c r="U64" s="251">
        <f t="shared" si="96"/>
        <v>-0.21982953701368468</v>
      </c>
      <c r="V64" s="251">
        <f t="shared" si="96"/>
        <v>-1.535190373409502E-3</v>
      </c>
      <c r="W64" s="252">
        <f t="shared" si="96"/>
        <v>2.7639920078016845E-2</v>
      </c>
      <c r="X64" s="252"/>
      <c r="Y64" s="251">
        <f t="shared" si="96"/>
        <v>-4.844517224537026E-2</v>
      </c>
      <c r="Z64" s="251">
        <f t="shared" si="96"/>
        <v>0</v>
      </c>
      <c r="AA64" s="251">
        <f t="shared" si="96"/>
        <v>0</v>
      </c>
      <c r="AB64" s="251">
        <f t="shared" si="96"/>
        <v>0</v>
      </c>
      <c r="AC64" s="252">
        <f t="shared" si="96"/>
        <v>1.1064290427419613E-2</v>
      </c>
      <c r="AD64" s="251"/>
      <c r="AE64" s="250">
        <f t="shared" si="96"/>
        <v>1.1938487852705085E-3</v>
      </c>
      <c r="AF64" s="251">
        <f t="shared" si="96"/>
        <v>-2.3505207596130107E-2</v>
      </c>
      <c r="AG64" s="251">
        <f t="shared" si="96"/>
        <v>-9.3068545114077333E-2</v>
      </c>
      <c r="AH64" s="251">
        <f t="shared" si="96"/>
        <v>-2.268566658451936E-2</v>
      </c>
      <c r="AI64" s="252">
        <f t="shared" si="96"/>
        <v>0</v>
      </c>
      <c r="AJ64" s="252"/>
      <c r="AK64" s="250">
        <f t="shared" ref="AK64:AN64" si="97">AK34/AK$8</f>
        <v>2.1336428733347908E-2</v>
      </c>
      <c r="AL64" s="250">
        <f t="shared" si="97"/>
        <v>2.7754446225491603E-2</v>
      </c>
      <c r="AM64" s="250">
        <f t="shared" si="97"/>
        <v>1.3655800281433868E-2</v>
      </c>
      <c r="AN64" s="318">
        <f t="shared" si="97"/>
        <v>9.5305361485421881E-3</v>
      </c>
      <c r="AO64" s="251"/>
      <c r="AP64" s="250">
        <f t="shared" si="96"/>
        <v>8.5048124581152351E-2</v>
      </c>
      <c r="AQ64" s="251">
        <f t="shared" si="96"/>
        <v>9.4829204643558734E-2</v>
      </c>
      <c r="AR64" s="251">
        <f t="shared" si="96"/>
        <v>1.3390377544559684E-2</v>
      </c>
      <c r="AS64" s="252">
        <f t="shared" si="96"/>
        <v>3.0288539955063504E-2</v>
      </c>
    </row>
    <row r="65" spans="3:45" x14ac:dyDescent="0.3">
      <c r="C65" s="317" t="s">
        <v>19</v>
      </c>
      <c r="D65" s="290"/>
      <c r="E65" s="174">
        <f t="shared" ref="E65:J65" si="98">E36/E$8</f>
        <v>9.6916018432684672E-2</v>
      </c>
      <c r="F65" s="175">
        <f t="shared" si="98"/>
        <v>7.6089005846954119E-2</v>
      </c>
      <c r="G65" s="175">
        <f t="shared" si="98"/>
        <v>1.0629963420751367E-2</v>
      </c>
      <c r="H65" s="175">
        <f t="shared" si="98"/>
        <v>1.474124125319113E-3</v>
      </c>
      <c r="I65" s="175">
        <f t="shared" si="98"/>
        <v>9.0397685377391936E-3</v>
      </c>
      <c r="J65" s="176">
        <f t="shared" si="98"/>
        <v>5.5806493538294658E-2</v>
      </c>
      <c r="K65" s="297"/>
      <c r="L65" s="174"/>
      <c r="M65" s="175"/>
      <c r="N65" s="175"/>
      <c r="O65" s="175">
        <f>O36/O$8</f>
        <v>0.16639817869871787</v>
      </c>
      <c r="P65" s="175">
        <f>P36/P$8</f>
        <v>0.17381665822996351</v>
      </c>
      <c r="Q65" s="176">
        <f>Q36/Q$8</f>
        <v>0.34737653961524828</v>
      </c>
      <c r="R65" s="159"/>
      <c r="S65" s="174">
        <f>S36/S$8</f>
        <v>8.1799155956218755E-2</v>
      </c>
      <c r="T65" s="175">
        <f>T36/T$8</f>
        <v>0.15338411250628853</v>
      </c>
      <c r="U65" s="175">
        <f>U36/U$8</f>
        <v>-0.26773122540568728</v>
      </c>
      <c r="V65" s="175">
        <f>V36/V$8</f>
        <v>-0.12622990085006938</v>
      </c>
      <c r="W65" s="176">
        <f>W36/W$8</f>
        <v>9.3227517647876401E-2</v>
      </c>
      <c r="X65" s="158"/>
      <c r="Y65" s="174">
        <f>Y36/Y$8</f>
        <v>0.39496410398232901</v>
      </c>
      <c r="Z65" s="175">
        <f>Z36/Z$8</f>
        <v>0.15466132873864188</v>
      </c>
      <c r="AA65" s="175">
        <f>AA36/AA$8</f>
        <v>-0.74804015050045591</v>
      </c>
      <c r="AB65" s="175">
        <f>AB36/AB$8</f>
        <v>-0.35002154879107117</v>
      </c>
      <c r="AC65" s="176">
        <f>AC36/AC$8</f>
        <v>-0.40382829114994778</v>
      </c>
      <c r="AD65" s="297"/>
      <c r="AE65" s="174">
        <f>AE36/AE$8</f>
        <v>0.15629966217536848</v>
      </c>
      <c r="AF65" s="175">
        <f>AF36/AF$8</f>
        <v>-0.14130019520768622</v>
      </c>
      <c r="AG65" s="175">
        <f>AG36/AG$8</f>
        <v>-1.887826658482664</v>
      </c>
      <c r="AH65" s="175">
        <f>AH36/AH$8</f>
        <v>-0.25209661283110985</v>
      </c>
      <c r="AI65" s="176">
        <f>AI36/AI$8</f>
        <v>-7.2227020980897255E-2</v>
      </c>
      <c r="AJ65" s="272"/>
      <c r="AK65" s="174">
        <f>AK36/AK$8</f>
        <v>6.1976366233492938E-2</v>
      </c>
      <c r="AL65" s="174">
        <f t="shared" ref="AL65:AN65" si="99">AL36/AL$8</f>
        <v>6.7705251162666874E-2</v>
      </c>
      <c r="AM65" s="174">
        <f t="shared" si="99"/>
        <v>4.1150958624087172E-2</v>
      </c>
      <c r="AN65" s="375">
        <f t="shared" si="99"/>
        <v>2.7006870601507662E-2</v>
      </c>
      <c r="AO65" s="334"/>
      <c r="AP65" s="174">
        <f>AP36/AP$8</f>
        <v>0.24808748432013433</v>
      </c>
      <c r="AQ65" s="175">
        <f>AQ36/AQ$8</f>
        <v>0.25520388565951363</v>
      </c>
      <c r="AR65" s="175">
        <f>AR36/AR$8</f>
        <v>2.9154318870738171E-2</v>
      </c>
      <c r="AS65" s="176">
        <f>AS36/AS$8</f>
        <v>5.756573502882744E-2</v>
      </c>
    </row>
    <row r="66" spans="3:45" x14ac:dyDescent="0.3">
      <c r="E66" s="120"/>
      <c r="F66" s="120"/>
      <c r="G66" s="149"/>
      <c r="H66" s="149"/>
      <c r="I66" s="149"/>
      <c r="J66" s="149"/>
      <c r="K66" s="120"/>
      <c r="L66" s="149"/>
      <c r="M66" s="149"/>
      <c r="N66" s="149"/>
      <c r="O66" s="149"/>
      <c r="P66" s="149"/>
      <c r="Q66" s="149"/>
      <c r="R66" s="120"/>
      <c r="S66" s="149"/>
      <c r="T66" s="149"/>
      <c r="U66" s="149"/>
      <c r="V66" s="149"/>
      <c r="W66" s="149"/>
      <c r="X66" s="120"/>
      <c r="Y66" s="120"/>
      <c r="Z66" s="120"/>
      <c r="AA66" s="120"/>
      <c r="AB66" s="120"/>
      <c r="AC66" s="120"/>
      <c r="AD66" s="120"/>
      <c r="AE66" s="149"/>
      <c r="AF66" s="149"/>
      <c r="AG66" s="149"/>
      <c r="AH66" s="149"/>
      <c r="AI66" s="149"/>
      <c r="AP66" s="149"/>
      <c r="AQ66" s="149"/>
      <c r="AR66" s="149"/>
      <c r="AS66" s="149"/>
    </row>
    <row r="67" spans="3:45" x14ac:dyDescent="0.3">
      <c r="C67" s="1" t="s">
        <v>8</v>
      </c>
      <c r="D67" s="15"/>
      <c r="E67" s="169"/>
      <c r="F67" s="151"/>
      <c r="G67" s="152"/>
      <c r="H67" s="152"/>
      <c r="I67" s="152"/>
      <c r="J67" s="153"/>
      <c r="K67" s="120"/>
      <c r="L67" s="139"/>
      <c r="M67" s="152"/>
      <c r="N67" s="152"/>
      <c r="O67" s="152"/>
      <c r="P67" s="152"/>
      <c r="Q67" s="153"/>
      <c r="R67" s="120"/>
      <c r="S67" s="154"/>
      <c r="T67" s="155"/>
      <c r="U67" s="152"/>
      <c r="V67" s="152"/>
      <c r="W67" s="153"/>
      <c r="X67" s="120"/>
      <c r="Y67" s="165"/>
      <c r="Z67" s="156"/>
      <c r="AA67" s="156"/>
      <c r="AB67" s="156"/>
      <c r="AC67" s="157"/>
      <c r="AD67" s="120"/>
      <c r="AE67" s="154"/>
      <c r="AF67" s="155"/>
      <c r="AG67" s="152"/>
      <c r="AH67" s="152"/>
      <c r="AI67" s="153"/>
      <c r="AK67" s="357"/>
      <c r="AL67" s="358"/>
      <c r="AM67" s="358"/>
      <c r="AN67" s="359"/>
      <c r="AP67" s="154"/>
      <c r="AQ67" s="155"/>
      <c r="AR67" s="152"/>
      <c r="AS67" s="153"/>
    </row>
    <row r="68" spans="3:45" x14ac:dyDescent="0.3">
      <c r="C68" s="5" t="s">
        <v>105</v>
      </c>
      <c r="E68" s="117"/>
      <c r="F68" s="123"/>
      <c r="G68" s="119"/>
      <c r="H68" s="119"/>
      <c r="I68" s="119"/>
      <c r="J68" s="129"/>
      <c r="K68" s="120"/>
      <c r="L68" s="131"/>
      <c r="M68" s="119"/>
      <c r="N68" s="119"/>
      <c r="O68" s="120"/>
      <c r="P68" s="119"/>
      <c r="Q68" s="129"/>
      <c r="R68" s="120"/>
      <c r="S68" s="127">
        <v>5.6051000000000002</v>
      </c>
      <c r="T68" s="160">
        <v>2.6065999999999998</v>
      </c>
      <c r="U68" s="119">
        <v>11.883100000000001</v>
      </c>
      <c r="V68" s="119">
        <v>7.0628900000000003</v>
      </c>
      <c r="W68" s="129">
        <v>5.1515199999999997</v>
      </c>
      <c r="X68" s="120"/>
      <c r="Y68" s="122"/>
      <c r="Z68" s="120"/>
      <c r="AA68" s="120"/>
      <c r="AB68" s="120"/>
      <c r="AC68" s="121"/>
      <c r="AD68" s="120"/>
      <c r="AE68" s="127"/>
      <c r="AF68" s="128"/>
      <c r="AG68" s="119"/>
      <c r="AH68" s="119"/>
      <c r="AI68" s="129"/>
      <c r="AK68" s="352"/>
      <c r="AL68" s="341"/>
      <c r="AM68" s="341"/>
      <c r="AN68" s="360"/>
      <c r="AP68" s="127"/>
      <c r="AQ68" s="128"/>
      <c r="AR68" s="119"/>
      <c r="AS68" s="129"/>
    </row>
    <row r="69" spans="3:45" x14ac:dyDescent="0.3">
      <c r="C69" s="5" t="s">
        <v>106</v>
      </c>
      <c r="E69" s="117"/>
      <c r="F69" s="123"/>
      <c r="G69" s="119"/>
      <c r="H69" s="119"/>
      <c r="I69" s="119"/>
      <c r="J69" s="129"/>
      <c r="K69" s="120"/>
      <c r="L69" s="131"/>
      <c r="M69" s="119">
        <v>0.35</v>
      </c>
      <c r="N69" s="119">
        <v>0.35</v>
      </c>
      <c r="O69" s="119">
        <v>0.4</v>
      </c>
      <c r="P69" s="119">
        <v>0.77700000000000002</v>
      </c>
      <c r="Q69" s="129">
        <v>0.05</v>
      </c>
      <c r="R69" s="120"/>
      <c r="S69" s="127">
        <v>1.4</v>
      </c>
      <c r="T69" s="160">
        <v>1</v>
      </c>
      <c r="U69" s="119">
        <v>0.6</v>
      </c>
      <c r="V69" s="119">
        <v>0.6</v>
      </c>
      <c r="W69" s="129">
        <v>1.38</v>
      </c>
      <c r="X69" s="120"/>
      <c r="Y69" s="124">
        <v>4.5</v>
      </c>
      <c r="Z69" s="125">
        <v>4.5</v>
      </c>
      <c r="AA69" s="125">
        <v>4.5</v>
      </c>
      <c r="AB69" s="125">
        <v>4.5</v>
      </c>
      <c r="AC69" s="126">
        <v>6</v>
      </c>
      <c r="AD69" s="120"/>
      <c r="AE69" s="161">
        <v>0.25</v>
      </c>
      <c r="AF69" s="160">
        <v>0.25</v>
      </c>
      <c r="AG69" s="119">
        <v>0.25</v>
      </c>
      <c r="AH69" s="119">
        <v>0.25</v>
      </c>
      <c r="AI69" s="129">
        <v>0.25</v>
      </c>
      <c r="AK69" s="352">
        <v>1</v>
      </c>
      <c r="AL69" s="341">
        <v>0.86</v>
      </c>
      <c r="AM69" s="341">
        <v>0.62</v>
      </c>
      <c r="AN69" s="360">
        <v>0.70499999999999996</v>
      </c>
      <c r="AP69" s="161"/>
      <c r="AQ69" s="160"/>
      <c r="AR69" s="119"/>
      <c r="AS69" s="129"/>
    </row>
    <row r="70" spans="3:45" x14ac:dyDescent="0.3">
      <c r="C70" s="7" t="s">
        <v>91</v>
      </c>
      <c r="D70" s="259"/>
      <c r="E70" s="163">
        <v>138.47</v>
      </c>
      <c r="F70" s="162">
        <v>55.91</v>
      </c>
      <c r="G70" s="119">
        <v>14.46</v>
      </c>
      <c r="H70" s="119">
        <v>328.28</v>
      </c>
      <c r="I70" s="119">
        <v>31.83</v>
      </c>
      <c r="J70" s="129">
        <v>20.03</v>
      </c>
      <c r="K70" s="119"/>
      <c r="L70" s="131"/>
      <c r="M70" s="119">
        <v>2.5000000000000001E-2</v>
      </c>
      <c r="N70" s="119">
        <v>2.5000000000000001E-2</v>
      </c>
      <c r="O70" s="119">
        <v>0.24909999999999999</v>
      </c>
      <c r="P70" s="119">
        <v>0.44185999999999998</v>
      </c>
      <c r="Q70" s="129"/>
      <c r="R70" s="120"/>
      <c r="S70" s="131"/>
      <c r="T70" s="119"/>
      <c r="U70" s="119"/>
      <c r="V70" s="119"/>
      <c r="W70" s="129"/>
      <c r="X70" s="119"/>
      <c r="Y70" s="124">
        <v>13.076000000000001</v>
      </c>
      <c r="Z70" s="125">
        <v>11.156499999999999</v>
      </c>
      <c r="AA70" s="125">
        <v>0</v>
      </c>
      <c r="AB70" s="125">
        <v>6.2820499999999999</v>
      </c>
      <c r="AC70" s="126">
        <v>22.252690000000001</v>
      </c>
      <c r="AD70" s="120"/>
      <c r="AE70" s="163"/>
      <c r="AF70" s="162">
        <v>0.35375000000000001</v>
      </c>
      <c r="AG70" s="133">
        <v>0.15007000000000001</v>
      </c>
      <c r="AH70" s="133">
        <v>0.55500000000000005</v>
      </c>
      <c r="AI70" s="129">
        <v>1.14486</v>
      </c>
      <c r="AJ70" s="17"/>
      <c r="AK70" s="349">
        <v>5.8887</v>
      </c>
      <c r="AL70" s="342">
        <v>8.2000000000000003E-2</v>
      </c>
      <c r="AM70" s="342">
        <v>9.8000000000000004E-2</v>
      </c>
      <c r="AN70" s="361">
        <v>8.3860000000000004E-2</v>
      </c>
      <c r="AO70" s="17"/>
      <c r="AP70" s="163"/>
      <c r="AQ70" s="162"/>
      <c r="AR70" s="133"/>
      <c r="AS70" s="134"/>
    </row>
    <row r="71" spans="3:45" x14ac:dyDescent="0.3">
      <c r="C71" s="7" t="s">
        <v>92</v>
      </c>
      <c r="D71" s="259"/>
      <c r="E71" s="163">
        <v>129.57</v>
      </c>
      <c r="F71" s="162">
        <v>99.88</v>
      </c>
      <c r="G71" s="119">
        <v>89.77</v>
      </c>
      <c r="H71" s="119">
        <v>45.72</v>
      </c>
      <c r="I71" s="119">
        <v>32.770000000000003</v>
      </c>
      <c r="J71" s="129">
        <v>38.520000000000003</v>
      </c>
      <c r="K71" s="119"/>
      <c r="L71" s="131"/>
      <c r="M71" s="119"/>
      <c r="N71" s="119"/>
      <c r="O71" s="119"/>
      <c r="P71" s="119"/>
      <c r="Q71" s="129"/>
      <c r="R71" s="120"/>
      <c r="S71" s="131"/>
      <c r="T71" s="119"/>
      <c r="U71" s="119"/>
      <c r="V71" s="119"/>
      <c r="W71" s="129"/>
      <c r="X71" s="119"/>
      <c r="Y71" s="132"/>
      <c r="Z71" s="119"/>
      <c r="AA71" s="119"/>
      <c r="AB71" s="119"/>
      <c r="AC71" s="129"/>
      <c r="AD71" s="120"/>
      <c r="AE71" s="163"/>
      <c r="AF71" s="162"/>
      <c r="AG71" s="133"/>
      <c r="AH71" s="133"/>
      <c r="AI71" s="129"/>
      <c r="AJ71" s="17"/>
      <c r="AK71" s="349"/>
      <c r="AL71" s="342"/>
      <c r="AM71" s="342"/>
      <c r="AN71" s="361"/>
      <c r="AO71" s="17"/>
      <c r="AP71" s="163"/>
      <c r="AQ71" s="162"/>
      <c r="AR71" s="133"/>
      <c r="AS71" s="134"/>
    </row>
    <row r="72" spans="3:45" x14ac:dyDescent="0.3">
      <c r="C72" s="7" t="s">
        <v>93</v>
      </c>
      <c r="D72" s="259"/>
      <c r="E72" s="163">
        <v>290.11</v>
      </c>
      <c r="F72" s="162">
        <v>110.17</v>
      </c>
      <c r="G72" s="119">
        <v>43.97</v>
      </c>
      <c r="H72" s="119">
        <v>195.35</v>
      </c>
      <c r="I72" s="119">
        <v>212.83</v>
      </c>
      <c r="J72" s="129">
        <v>171.95</v>
      </c>
      <c r="K72" s="119"/>
      <c r="L72" s="131"/>
      <c r="M72" s="119"/>
      <c r="N72" s="119"/>
      <c r="O72" s="119">
        <v>1.8</v>
      </c>
      <c r="P72" s="119">
        <v>0.96</v>
      </c>
      <c r="Q72" s="129"/>
      <c r="R72" s="120"/>
      <c r="S72" s="131"/>
      <c r="T72" s="119"/>
      <c r="U72" s="119"/>
      <c r="V72" s="119"/>
      <c r="W72" s="129"/>
      <c r="X72" s="119"/>
      <c r="Y72" s="124">
        <v>13.8635</v>
      </c>
      <c r="Z72" s="125">
        <v>3.7421000000000002</v>
      </c>
      <c r="AA72" s="125">
        <v>2.04373</v>
      </c>
      <c r="AB72" s="125">
        <v>19.988019999999999</v>
      </c>
      <c r="AC72" s="126">
        <v>50.62959</v>
      </c>
      <c r="AD72" s="120"/>
      <c r="AE72" s="163">
        <v>6.6000000000000003E-2</v>
      </c>
      <c r="AF72" s="162">
        <v>0.06</v>
      </c>
      <c r="AG72" s="133"/>
      <c r="AH72" s="133"/>
      <c r="AI72" s="129">
        <v>7.5029999999999999E-2</v>
      </c>
      <c r="AJ72" s="17"/>
      <c r="AK72" s="349">
        <v>14.694000000000001</v>
      </c>
      <c r="AL72" s="342">
        <v>5.7028999999999996</v>
      </c>
      <c r="AM72" s="342">
        <v>0.21049999999999999</v>
      </c>
      <c r="AN72" s="361">
        <v>1.84833</v>
      </c>
      <c r="AO72" s="17"/>
      <c r="AP72" s="163"/>
      <c r="AQ72" s="162"/>
      <c r="AR72" s="133"/>
      <c r="AS72" s="134"/>
    </row>
    <row r="73" spans="3:45" x14ac:dyDescent="0.3">
      <c r="C73" s="7" t="s">
        <v>94</v>
      </c>
      <c r="D73" s="259"/>
      <c r="E73" s="163">
        <v>298.31</v>
      </c>
      <c r="F73" s="162">
        <v>115.48</v>
      </c>
      <c r="G73" s="119">
        <v>92.06</v>
      </c>
      <c r="H73" s="119">
        <v>78.31</v>
      </c>
      <c r="I73" s="119">
        <v>61.71</v>
      </c>
      <c r="J73" s="129">
        <v>59.4</v>
      </c>
      <c r="K73" s="119"/>
      <c r="L73" s="131"/>
      <c r="M73" s="119">
        <v>11.510899999999999</v>
      </c>
      <c r="N73" s="119"/>
      <c r="O73" s="119">
        <v>15.28586</v>
      </c>
      <c r="P73" s="119">
        <v>49.869320000000002</v>
      </c>
      <c r="Q73" s="129"/>
      <c r="R73" s="120"/>
      <c r="S73" s="131">
        <v>20.657599999999999</v>
      </c>
      <c r="T73" s="119">
        <v>1.647</v>
      </c>
      <c r="U73" s="119">
        <v>1.4029</v>
      </c>
      <c r="V73" s="119">
        <v>15.04819</v>
      </c>
      <c r="W73" s="129">
        <v>19.29006</v>
      </c>
      <c r="X73" s="119"/>
      <c r="Y73" s="132"/>
      <c r="Z73" s="119"/>
      <c r="AA73" s="119"/>
      <c r="AB73" s="119"/>
      <c r="AC73" s="129"/>
      <c r="AD73" s="120"/>
      <c r="AE73" s="131"/>
      <c r="AF73" s="119"/>
      <c r="AG73" s="119"/>
      <c r="AH73" s="119"/>
      <c r="AI73" s="129"/>
      <c r="AJ73" s="17"/>
      <c r="AK73" s="349">
        <v>67.849800000000002</v>
      </c>
      <c r="AL73" s="342">
        <v>154.98509999999999</v>
      </c>
      <c r="AM73" s="342">
        <v>80.614800000000002</v>
      </c>
      <c r="AN73" s="361">
        <v>19.90146</v>
      </c>
      <c r="AO73" s="17"/>
      <c r="AP73" s="131"/>
      <c r="AQ73" s="119"/>
      <c r="AR73" s="119"/>
      <c r="AS73" s="129"/>
    </row>
    <row r="74" spans="3:45" x14ac:dyDescent="0.3">
      <c r="C74" s="7" t="s">
        <v>95</v>
      </c>
      <c r="D74" s="259"/>
      <c r="E74" s="163">
        <v>24.88</v>
      </c>
      <c r="F74" s="162">
        <v>22.61</v>
      </c>
      <c r="G74" s="119">
        <v>20.329999999999998</v>
      </c>
      <c r="H74" s="119">
        <v>17.100000000000001</v>
      </c>
      <c r="I74" s="119">
        <v>25.62</v>
      </c>
      <c r="J74" s="129">
        <v>24.88</v>
      </c>
      <c r="K74" s="119"/>
      <c r="L74" s="131"/>
      <c r="M74" s="119"/>
      <c r="N74" s="119"/>
      <c r="O74" s="119"/>
      <c r="P74" s="119"/>
      <c r="Q74" s="129"/>
      <c r="R74" s="120"/>
      <c r="S74" s="131"/>
      <c r="T74" s="119"/>
      <c r="U74" s="119"/>
      <c r="V74" s="119"/>
      <c r="W74" s="129"/>
      <c r="X74" s="119"/>
      <c r="Y74" s="132"/>
      <c r="Z74" s="119"/>
      <c r="AA74" s="119"/>
      <c r="AB74" s="119"/>
      <c r="AC74" s="129"/>
      <c r="AD74" s="120"/>
      <c r="AE74" s="131"/>
      <c r="AF74" s="119"/>
      <c r="AG74" s="119"/>
      <c r="AH74" s="119"/>
      <c r="AI74" s="129"/>
      <c r="AJ74" s="17"/>
      <c r="AK74" s="349"/>
      <c r="AL74" s="342"/>
      <c r="AM74" s="342"/>
      <c r="AN74" s="361"/>
      <c r="AO74" s="17"/>
      <c r="AP74" s="131"/>
      <c r="AQ74" s="119"/>
      <c r="AR74" s="119"/>
      <c r="AS74" s="129"/>
    </row>
    <row r="75" spans="3:45" x14ac:dyDescent="0.3">
      <c r="C75" s="7" t="s">
        <v>96</v>
      </c>
      <c r="D75" s="259"/>
      <c r="E75" s="130">
        <v>36.770000000000003</v>
      </c>
      <c r="F75" s="118">
        <v>45.95</v>
      </c>
      <c r="G75" s="119">
        <v>42.91</v>
      </c>
      <c r="H75" s="119">
        <v>40.659999999999997</v>
      </c>
      <c r="I75" s="119">
        <v>14.17</v>
      </c>
      <c r="J75" s="129">
        <v>18.02</v>
      </c>
      <c r="K75" s="119"/>
      <c r="L75" s="131"/>
      <c r="M75" s="119"/>
      <c r="N75" s="119"/>
      <c r="O75" s="119"/>
      <c r="P75" s="119"/>
      <c r="Q75" s="129"/>
      <c r="R75" s="120"/>
      <c r="S75" s="131"/>
      <c r="T75" s="119"/>
      <c r="U75" s="119"/>
      <c r="V75" s="119"/>
      <c r="W75" s="129"/>
      <c r="X75" s="119"/>
      <c r="Y75" s="132"/>
      <c r="Z75" s="119"/>
      <c r="AA75" s="119"/>
      <c r="AB75" s="119"/>
      <c r="AC75" s="129"/>
      <c r="AD75" s="120"/>
      <c r="AE75" s="131"/>
      <c r="AF75" s="119"/>
      <c r="AG75" s="119"/>
      <c r="AH75" s="119"/>
      <c r="AI75" s="129"/>
      <c r="AJ75" s="17"/>
      <c r="AK75" s="349"/>
      <c r="AL75" s="342"/>
      <c r="AM75" s="342"/>
      <c r="AN75" s="361"/>
      <c r="AO75" s="17"/>
      <c r="AP75" s="131"/>
      <c r="AQ75" s="119"/>
      <c r="AR75" s="119"/>
      <c r="AS75" s="129"/>
    </row>
    <row r="76" spans="3:45" x14ac:dyDescent="0.3">
      <c r="C76" s="7" t="s">
        <v>80</v>
      </c>
      <c r="D76" s="259"/>
      <c r="E76" s="130">
        <v>20.13</v>
      </c>
      <c r="F76" s="118">
        <v>18.3</v>
      </c>
      <c r="G76" s="119">
        <v>18.47</v>
      </c>
      <c r="H76" s="119">
        <v>18.690000000000001</v>
      </c>
      <c r="I76" s="119">
        <v>17.39</v>
      </c>
      <c r="J76" s="129">
        <v>29.04</v>
      </c>
      <c r="K76" s="119"/>
      <c r="L76" s="131"/>
      <c r="M76" s="119"/>
      <c r="N76" s="119"/>
      <c r="O76" s="119"/>
      <c r="P76" s="119"/>
      <c r="Q76" s="129"/>
      <c r="R76" s="120"/>
      <c r="S76" s="131">
        <v>0.78700000000000003</v>
      </c>
      <c r="T76" s="119">
        <v>0.54090000000000005</v>
      </c>
      <c r="U76" s="119">
        <v>1.2017</v>
      </c>
      <c r="V76" s="119">
        <v>4.1611599999999997</v>
      </c>
      <c r="W76" s="129">
        <v>3.36808</v>
      </c>
      <c r="X76" s="119"/>
      <c r="Y76" s="132"/>
      <c r="Z76" s="119"/>
      <c r="AA76" s="119"/>
      <c r="AB76" s="119"/>
      <c r="AC76" s="129"/>
      <c r="AD76" s="120"/>
      <c r="AE76" s="131"/>
      <c r="AF76" s="119"/>
      <c r="AG76" s="119"/>
      <c r="AH76" s="119"/>
      <c r="AI76" s="129"/>
      <c r="AJ76" s="17"/>
      <c r="AK76" s="349"/>
      <c r="AL76" s="342"/>
      <c r="AM76" s="342"/>
      <c r="AN76" s="361"/>
      <c r="AO76" s="17"/>
      <c r="AP76" s="131"/>
      <c r="AQ76" s="119"/>
      <c r="AR76" s="119"/>
      <c r="AS76" s="129"/>
    </row>
    <row r="77" spans="3:45" x14ac:dyDescent="0.3">
      <c r="C77" s="7" t="s">
        <v>97</v>
      </c>
      <c r="D77" s="259"/>
      <c r="E77" s="163">
        <v>6.5</v>
      </c>
      <c r="F77" s="162">
        <v>5.14</v>
      </c>
      <c r="G77" s="119">
        <v>3.05</v>
      </c>
      <c r="H77" s="119">
        <v>6.52</v>
      </c>
      <c r="I77" s="119">
        <v>12.11</v>
      </c>
      <c r="J77" s="129">
        <v>12.3</v>
      </c>
      <c r="K77" s="119"/>
      <c r="L77" s="131"/>
      <c r="M77" s="119"/>
      <c r="N77" s="119"/>
      <c r="O77" s="119">
        <v>1.0062</v>
      </c>
      <c r="P77" s="119">
        <v>1.2889999999999999</v>
      </c>
      <c r="Q77" s="129"/>
      <c r="R77" s="120"/>
      <c r="S77" s="131"/>
      <c r="T77" s="119"/>
      <c r="U77" s="119"/>
      <c r="V77" s="119">
        <v>0.84901000000000004</v>
      </c>
      <c r="W77" s="129">
        <v>0.79874000000000001</v>
      </c>
      <c r="X77" s="119"/>
      <c r="Y77" s="124">
        <v>0.18859999999999999</v>
      </c>
      <c r="Z77" s="125">
        <v>0.12039999999999999</v>
      </c>
      <c r="AA77" s="125">
        <v>8.7090000000000001E-2</v>
      </c>
      <c r="AB77" s="125">
        <v>2.0668299999999999</v>
      </c>
      <c r="AC77" s="126">
        <v>6.7465700000000002</v>
      </c>
      <c r="AD77" s="120"/>
      <c r="AE77" s="131">
        <v>1.62</v>
      </c>
      <c r="AF77" s="119"/>
      <c r="AG77" s="119">
        <v>2.7E-2</v>
      </c>
      <c r="AH77" s="119">
        <v>1.83E-2</v>
      </c>
      <c r="AI77" s="129">
        <v>0.63868000000000003</v>
      </c>
      <c r="AJ77" s="17"/>
      <c r="AK77" s="349">
        <v>0.32050000000000001</v>
      </c>
      <c r="AL77" s="342">
        <v>1.4800000000000001E-2</v>
      </c>
      <c r="AM77" s="342">
        <v>4.6300000000000001E-2</v>
      </c>
      <c r="AN77" s="361">
        <v>8.9340000000000003E-2</v>
      </c>
      <c r="AO77" s="17"/>
      <c r="AP77" s="131"/>
      <c r="AQ77" s="119"/>
      <c r="AR77" s="119"/>
      <c r="AS77" s="129"/>
    </row>
    <row r="78" spans="3:45" x14ac:dyDescent="0.3">
      <c r="C78" s="7" t="s">
        <v>98</v>
      </c>
      <c r="D78" s="259"/>
      <c r="E78" s="163">
        <v>18</v>
      </c>
      <c r="F78" s="162">
        <v>13.59</v>
      </c>
      <c r="G78" s="119">
        <v>11.59</v>
      </c>
      <c r="H78" s="119">
        <v>9.31</v>
      </c>
      <c r="I78" s="119">
        <v>11.01</v>
      </c>
      <c r="J78" s="129">
        <v>10.9</v>
      </c>
      <c r="K78" s="119"/>
      <c r="L78" s="131"/>
      <c r="M78" s="119"/>
      <c r="N78" s="119"/>
      <c r="O78" s="119"/>
      <c r="P78" s="119"/>
      <c r="Q78" s="129"/>
      <c r="R78" s="120"/>
      <c r="S78" s="131"/>
      <c r="T78" s="119"/>
      <c r="U78" s="119"/>
      <c r="V78" s="119"/>
      <c r="W78" s="129"/>
      <c r="X78" s="119"/>
      <c r="Y78" s="132"/>
      <c r="Z78" s="119"/>
      <c r="AA78" s="119"/>
      <c r="AB78" s="119"/>
      <c r="AC78" s="129"/>
      <c r="AD78" s="120"/>
      <c r="AE78" s="131"/>
      <c r="AF78" s="119"/>
      <c r="AG78" s="119"/>
      <c r="AH78" s="119"/>
      <c r="AI78" s="129"/>
      <c r="AJ78" s="17"/>
      <c r="AK78" s="349"/>
      <c r="AL78" s="342"/>
      <c r="AM78" s="342"/>
      <c r="AN78" s="361"/>
      <c r="AO78" s="17"/>
      <c r="AP78" s="131"/>
      <c r="AQ78" s="119"/>
      <c r="AR78" s="119"/>
      <c r="AS78" s="129"/>
    </row>
    <row r="79" spans="3:45" x14ac:dyDescent="0.3">
      <c r="C79" s="7" t="s">
        <v>99</v>
      </c>
      <c r="D79" s="259"/>
      <c r="E79" s="163">
        <v>192.98</v>
      </c>
      <c r="F79" s="162">
        <v>226.39</v>
      </c>
      <c r="G79" s="119">
        <v>222.06</v>
      </c>
      <c r="H79" s="119">
        <v>177.24</v>
      </c>
      <c r="I79" s="119">
        <v>223.82</v>
      </c>
      <c r="J79" s="129">
        <v>58.54</v>
      </c>
      <c r="K79" s="119"/>
      <c r="L79" s="131"/>
      <c r="M79" s="119"/>
      <c r="N79" s="119"/>
      <c r="O79" s="119"/>
      <c r="P79" s="119"/>
      <c r="Q79" s="129"/>
      <c r="R79" s="120"/>
      <c r="S79" s="131"/>
      <c r="T79" s="119"/>
      <c r="U79" s="119"/>
      <c r="V79" s="119"/>
      <c r="W79" s="129"/>
      <c r="X79" s="119"/>
      <c r="Y79" s="132"/>
      <c r="Z79" s="119"/>
      <c r="AA79" s="119"/>
      <c r="AB79" s="119"/>
      <c r="AC79" s="129"/>
      <c r="AD79" s="120"/>
      <c r="AE79" s="131"/>
      <c r="AF79" s="119"/>
      <c r="AG79" s="119"/>
      <c r="AH79" s="119"/>
      <c r="AI79" s="129"/>
      <c r="AJ79" s="17"/>
      <c r="AK79" s="349"/>
      <c r="AL79" s="342"/>
      <c r="AM79" s="342"/>
      <c r="AN79" s="361"/>
      <c r="AO79" s="17"/>
      <c r="AP79" s="131"/>
      <c r="AQ79" s="119"/>
      <c r="AR79" s="119"/>
      <c r="AS79" s="129"/>
    </row>
    <row r="80" spans="3:45" x14ac:dyDescent="0.3">
      <c r="C80" s="7" t="s">
        <v>100</v>
      </c>
      <c r="D80" s="259"/>
      <c r="E80" s="163">
        <v>57.02</v>
      </c>
      <c r="F80" s="162">
        <v>59.69</v>
      </c>
      <c r="G80" s="119">
        <v>-44.91</v>
      </c>
      <c r="H80" s="119">
        <v>-80.27</v>
      </c>
      <c r="I80" s="119">
        <v>75.86</v>
      </c>
      <c r="J80" s="129">
        <v>5.97</v>
      </c>
      <c r="K80" s="119"/>
      <c r="L80" s="131"/>
      <c r="M80" s="119"/>
      <c r="N80" s="119"/>
      <c r="O80" s="119"/>
      <c r="P80" s="119"/>
      <c r="Q80" s="129"/>
      <c r="R80" s="120"/>
      <c r="S80" s="131"/>
      <c r="T80" s="119"/>
      <c r="U80" s="119"/>
      <c r="V80" s="119"/>
      <c r="W80" s="129"/>
      <c r="X80" s="119"/>
      <c r="Y80" s="132"/>
      <c r="Z80" s="119"/>
      <c r="AA80" s="119"/>
      <c r="AB80" s="119"/>
      <c r="AC80" s="129"/>
      <c r="AD80" s="120"/>
      <c r="AE80" s="131"/>
      <c r="AF80" s="119"/>
      <c r="AG80" s="119"/>
      <c r="AH80" s="119"/>
      <c r="AI80" s="129"/>
      <c r="AJ80" s="17"/>
      <c r="AK80" s="349"/>
      <c r="AL80" s="342"/>
      <c r="AM80" s="342"/>
      <c r="AN80" s="361"/>
      <c r="AO80" s="17"/>
      <c r="AP80" s="131"/>
      <c r="AQ80" s="119"/>
      <c r="AR80" s="119"/>
      <c r="AS80" s="129"/>
    </row>
    <row r="81" spans="3:45" x14ac:dyDescent="0.3">
      <c r="C81" s="7" t="s">
        <v>103</v>
      </c>
      <c r="D81" s="259"/>
      <c r="E81" s="163">
        <v>179.27</v>
      </c>
      <c r="F81" s="162">
        <v>87</v>
      </c>
      <c r="G81" s="119">
        <v>30.57</v>
      </c>
      <c r="H81" s="119">
        <v>94.68</v>
      </c>
      <c r="I81" s="119">
        <v>125.05</v>
      </c>
      <c r="J81" s="129"/>
      <c r="K81" s="119"/>
      <c r="L81" s="131"/>
      <c r="M81" s="119"/>
      <c r="N81" s="119"/>
      <c r="O81" s="119"/>
      <c r="P81" s="119"/>
      <c r="Q81" s="129"/>
      <c r="R81" s="120"/>
      <c r="S81" s="131"/>
      <c r="T81" s="119"/>
      <c r="U81" s="119"/>
      <c r="V81" s="119"/>
      <c r="W81" s="129"/>
      <c r="X81" s="119"/>
      <c r="Y81" s="132"/>
      <c r="Z81" s="119"/>
      <c r="AA81" s="119"/>
      <c r="AB81" s="119"/>
      <c r="AC81" s="129"/>
      <c r="AD81" s="120"/>
      <c r="AE81" s="131"/>
      <c r="AF81" s="119"/>
      <c r="AG81" s="119"/>
      <c r="AH81" s="119"/>
      <c r="AI81" s="129"/>
      <c r="AJ81" s="17"/>
      <c r="AK81" s="349"/>
      <c r="AL81" s="342">
        <v>3.2143000000000002</v>
      </c>
      <c r="AM81" s="342">
        <v>1.0548</v>
      </c>
      <c r="AN81" s="361">
        <v>0.48332000000000003</v>
      </c>
      <c r="AO81" s="17"/>
      <c r="AP81" s="131"/>
      <c r="AQ81" s="119"/>
      <c r="AR81" s="119"/>
      <c r="AS81" s="129"/>
    </row>
    <row r="82" spans="3:45" x14ac:dyDescent="0.3">
      <c r="C82" s="7" t="s">
        <v>60</v>
      </c>
      <c r="D82" s="259"/>
      <c r="E82" s="163">
        <v>144.74</v>
      </c>
      <c r="F82" s="162">
        <v>86.88</v>
      </c>
      <c r="G82" s="119">
        <v>102.23</v>
      </c>
      <c r="H82" s="119">
        <v>55.99</v>
      </c>
      <c r="I82" s="119">
        <v>72.39</v>
      </c>
      <c r="J82" s="129">
        <v>34.6</v>
      </c>
      <c r="K82" s="119"/>
      <c r="L82" s="131"/>
      <c r="M82" s="119">
        <v>7.1000000000000004E-3</v>
      </c>
      <c r="N82" s="119">
        <v>6.5599999999999999E-3</v>
      </c>
      <c r="O82" s="119">
        <v>0.15215999999999999</v>
      </c>
      <c r="P82" s="119">
        <v>7.5500000000000003E-3</v>
      </c>
      <c r="Q82" s="129">
        <v>2.2200000000000002E-3</v>
      </c>
      <c r="R82" s="120"/>
      <c r="S82" s="131"/>
      <c r="T82" s="119"/>
      <c r="U82" s="119"/>
      <c r="V82" s="119"/>
      <c r="W82" s="129"/>
      <c r="X82" s="119"/>
      <c r="Y82" s="124">
        <v>1.2494000000000001</v>
      </c>
      <c r="Z82" s="125">
        <v>1.254</v>
      </c>
      <c r="AA82" s="125">
        <v>5.5723500000000001</v>
      </c>
      <c r="AB82" s="125">
        <v>12.26394</v>
      </c>
      <c r="AC82" s="126">
        <v>21.892700000000001</v>
      </c>
      <c r="AD82" s="120"/>
      <c r="AE82" s="131">
        <v>0.28011999999999998</v>
      </c>
      <c r="AF82" s="119">
        <v>0.36986999999999998</v>
      </c>
      <c r="AG82" s="119">
        <v>0.25785000000000002</v>
      </c>
      <c r="AH82" s="119">
        <v>0.25757000000000002</v>
      </c>
      <c r="AI82" s="129"/>
      <c r="AJ82" s="17"/>
      <c r="AK82" s="349">
        <v>6.0696000000000003</v>
      </c>
      <c r="AL82" s="342">
        <v>0.59340000000000004</v>
      </c>
      <c r="AM82" s="342">
        <v>0.3533</v>
      </c>
      <c r="AN82" s="361">
        <v>0.1928</v>
      </c>
      <c r="AO82" s="17"/>
      <c r="AP82" s="131"/>
      <c r="AQ82" s="119"/>
      <c r="AR82" s="119"/>
      <c r="AS82" s="129"/>
    </row>
    <row r="83" spans="3:45" x14ac:dyDescent="0.3">
      <c r="C83" s="7" t="s">
        <v>101</v>
      </c>
      <c r="D83" s="259"/>
      <c r="E83" s="163">
        <v>41.34</v>
      </c>
      <c r="F83" s="120"/>
      <c r="G83" s="119">
        <v>5.24</v>
      </c>
      <c r="H83" s="119"/>
      <c r="I83" s="119"/>
      <c r="J83" s="129"/>
      <c r="K83" s="119"/>
      <c r="L83" s="131"/>
      <c r="M83" s="119"/>
      <c r="N83" s="119"/>
      <c r="O83" s="119"/>
      <c r="P83" s="119"/>
      <c r="Q83" s="129"/>
      <c r="R83" s="120"/>
      <c r="S83" s="131"/>
      <c r="T83" s="119"/>
      <c r="U83" s="119">
        <v>11.736499999999999</v>
      </c>
      <c r="V83" s="119"/>
      <c r="W83" s="129"/>
      <c r="X83" s="119"/>
      <c r="Y83" s="132"/>
      <c r="Z83" s="119"/>
      <c r="AA83" s="119"/>
      <c r="AB83" s="119"/>
      <c r="AC83" s="129"/>
      <c r="AD83" s="120"/>
      <c r="AE83" s="131"/>
      <c r="AF83" s="119"/>
      <c r="AG83" s="119"/>
      <c r="AH83" s="119"/>
      <c r="AI83" s="129"/>
      <c r="AJ83" s="17"/>
      <c r="AK83" s="349"/>
      <c r="AL83" s="342"/>
      <c r="AM83" s="342"/>
      <c r="AN83" s="361"/>
      <c r="AO83" s="17"/>
      <c r="AP83" s="131"/>
      <c r="AQ83" s="119"/>
      <c r="AR83" s="119"/>
      <c r="AS83" s="129"/>
    </row>
    <row r="84" spans="3:45" x14ac:dyDescent="0.3">
      <c r="C84" s="7" t="s">
        <v>104</v>
      </c>
      <c r="D84" s="259"/>
      <c r="E84" s="163"/>
      <c r="F84" s="120"/>
      <c r="G84" s="119">
        <v>256.74</v>
      </c>
      <c r="H84" s="119"/>
      <c r="I84" s="119"/>
      <c r="J84" s="129"/>
      <c r="K84" s="119"/>
      <c r="L84" s="131"/>
      <c r="M84" s="119"/>
      <c r="N84" s="119"/>
      <c r="O84" s="119"/>
      <c r="P84" s="119"/>
      <c r="Q84" s="129"/>
      <c r="R84" s="120"/>
      <c r="S84" s="131"/>
      <c r="T84" s="119"/>
      <c r="U84" s="119"/>
      <c r="V84" s="119"/>
      <c r="W84" s="129"/>
      <c r="X84" s="119"/>
      <c r="Y84" s="132"/>
      <c r="Z84" s="119"/>
      <c r="AA84" s="119"/>
      <c r="AB84" s="119"/>
      <c r="AC84" s="129"/>
      <c r="AD84" s="120"/>
      <c r="AE84" s="131"/>
      <c r="AF84" s="119"/>
      <c r="AG84" s="119"/>
      <c r="AH84" s="119"/>
      <c r="AI84" s="129"/>
      <c r="AJ84" s="17"/>
      <c r="AK84" s="349"/>
      <c r="AL84" s="342"/>
      <c r="AM84" s="342"/>
      <c r="AN84" s="361"/>
      <c r="AO84" s="17"/>
      <c r="AP84" s="131"/>
      <c r="AQ84" s="119"/>
      <c r="AR84" s="119"/>
      <c r="AS84" s="129"/>
    </row>
    <row r="85" spans="3:45" x14ac:dyDescent="0.3">
      <c r="C85" s="7" t="s">
        <v>102</v>
      </c>
      <c r="D85" s="259"/>
      <c r="E85" s="163">
        <v>13.91</v>
      </c>
      <c r="F85" s="162">
        <v>10.23</v>
      </c>
      <c r="G85" s="120"/>
      <c r="H85" s="119"/>
      <c r="I85" s="119"/>
      <c r="J85" s="129"/>
      <c r="K85" s="119"/>
      <c r="L85" s="131"/>
      <c r="M85" s="119"/>
      <c r="N85" s="119"/>
      <c r="O85" s="119"/>
      <c r="P85" s="119"/>
      <c r="Q85" s="129"/>
      <c r="R85" s="120"/>
      <c r="S85" s="131"/>
      <c r="T85" s="119"/>
      <c r="U85" s="119"/>
      <c r="V85" s="119"/>
      <c r="W85" s="129"/>
      <c r="X85" s="119"/>
      <c r="Y85" s="132"/>
      <c r="Z85" s="119"/>
      <c r="AA85" s="119"/>
      <c r="AB85" s="119"/>
      <c r="AC85" s="129"/>
      <c r="AD85" s="120"/>
      <c r="AE85" s="131"/>
      <c r="AF85" s="119"/>
      <c r="AG85" s="119"/>
      <c r="AH85" s="119"/>
      <c r="AI85" s="129"/>
      <c r="AJ85" s="17"/>
      <c r="AK85" s="349"/>
      <c r="AL85" s="342"/>
      <c r="AM85" s="342"/>
      <c r="AN85" s="361"/>
      <c r="AO85" s="17"/>
      <c r="AP85" s="131"/>
      <c r="AQ85" s="119"/>
      <c r="AR85" s="119"/>
      <c r="AS85" s="129"/>
    </row>
    <row r="86" spans="3:45" s="210" customFormat="1" x14ac:dyDescent="0.3">
      <c r="C86" s="200" t="s">
        <v>61</v>
      </c>
      <c r="D86" s="260"/>
      <c r="E86" s="303">
        <v>93.53</v>
      </c>
      <c r="F86" s="201">
        <v>53.83</v>
      </c>
      <c r="G86" s="202">
        <v>20.12</v>
      </c>
      <c r="H86" s="202">
        <v>17.010000000000002</v>
      </c>
      <c r="I86" s="202">
        <v>22.85</v>
      </c>
      <c r="J86" s="203">
        <v>5.96</v>
      </c>
      <c r="K86" s="202"/>
      <c r="L86" s="204"/>
      <c r="M86" s="202"/>
      <c r="N86" s="202"/>
      <c r="O86" s="202"/>
      <c r="P86" s="202"/>
      <c r="Q86" s="203"/>
      <c r="R86" s="205"/>
      <c r="S86" s="204"/>
      <c r="T86" s="202"/>
      <c r="U86" s="202"/>
      <c r="V86" s="202"/>
      <c r="W86" s="203"/>
      <c r="X86" s="202"/>
      <c r="Y86" s="206">
        <v>308.84989999999999</v>
      </c>
      <c r="Z86" s="207">
        <v>275.93130000000002</v>
      </c>
      <c r="AA86" s="207">
        <v>263.33990999999997</v>
      </c>
      <c r="AB86" s="207">
        <v>423.88299000000001</v>
      </c>
      <c r="AC86" s="208">
        <v>432.42701</v>
      </c>
      <c r="AD86" s="205"/>
      <c r="AE86" s="204"/>
      <c r="AF86" s="202"/>
      <c r="AG86" s="202">
        <v>0.1</v>
      </c>
      <c r="AH86" s="202"/>
      <c r="AI86" s="203"/>
      <c r="AJ86" s="209"/>
      <c r="AK86" s="353"/>
      <c r="AL86" s="343"/>
      <c r="AM86" s="343"/>
      <c r="AN86" s="362"/>
      <c r="AO86" s="209"/>
      <c r="AP86" s="204"/>
      <c r="AQ86" s="202"/>
      <c r="AR86" s="202"/>
      <c r="AS86" s="203"/>
    </row>
    <row r="87" spans="3:45" x14ac:dyDescent="0.3">
      <c r="C87" s="7" t="s">
        <v>107</v>
      </c>
      <c r="D87" s="259"/>
      <c r="E87" s="163"/>
      <c r="F87" s="162"/>
      <c r="G87" s="119"/>
      <c r="H87" s="119"/>
      <c r="I87" s="119"/>
      <c r="J87" s="129"/>
      <c r="K87" s="119"/>
      <c r="L87" s="131"/>
      <c r="M87" s="119"/>
      <c r="N87" s="119"/>
      <c r="O87" s="119"/>
      <c r="P87" s="119"/>
      <c r="Q87" s="129"/>
      <c r="R87" s="120"/>
      <c r="S87" s="131">
        <v>0.9103</v>
      </c>
      <c r="T87" s="119">
        <v>23.0915</v>
      </c>
      <c r="U87" s="119">
        <v>13.2576</v>
      </c>
      <c r="V87" s="119">
        <v>3.6032000000000002</v>
      </c>
      <c r="W87" s="129">
        <v>3.8598699999999999</v>
      </c>
      <c r="X87" s="119"/>
      <c r="Y87" s="132"/>
      <c r="Z87" s="119"/>
      <c r="AA87" s="119"/>
      <c r="AB87" s="119"/>
      <c r="AC87" s="129"/>
      <c r="AD87" s="120"/>
      <c r="AE87" s="131"/>
      <c r="AF87" s="119"/>
      <c r="AG87" s="119"/>
      <c r="AH87" s="119"/>
      <c r="AI87" s="129"/>
      <c r="AJ87" s="17"/>
      <c r="AK87" s="349"/>
      <c r="AL87" s="342"/>
      <c r="AM87" s="342"/>
      <c r="AN87" s="361"/>
      <c r="AO87" s="17"/>
      <c r="AP87" s="131"/>
      <c r="AQ87" s="119"/>
      <c r="AR87" s="119"/>
      <c r="AS87" s="129"/>
    </row>
    <row r="88" spans="3:45" s="221" customFormat="1" x14ac:dyDescent="0.3">
      <c r="C88" s="211" t="s">
        <v>112</v>
      </c>
      <c r="D88" s="261"/>
      <c r="E88" s="304"/>
      <c r="F88" s="212"/>
      <c r="G88" s="213"/>
      <c r="H88" s="213"/>
      <c r="I88" s="213"/>
      <c r="J88" s="214"/>
      <c r="K88" s="213"/>
      <c r="L88" s="215"/>
      <c r="M88" s="213"/>
      <c r="N88" s="213"/>
      <c r="O88" s="213">
        <v>2.34</v>
      </c>
      <c r="P88" s="213">
        <v>1.8</v>
      </c>
      <c r="Q88" s="214"/>
      <c r="R88" s="216"/>
      <c r="S88" s="215">
        <v>6.1619999999999999</v>
      </c>
      <c r="T88" s="213">
        <v>4.2</v>
      </c>
      <c r="U88" s="213">
        <v>7.34</v>
      </c>
      <c r="V88" s="213">
        <v>10.5</v>
      </c>
      <c r="W88" s="214">
        <v>11.45</v>
      </c>
      <c r="X88" s="213"/>
      <c r="Y88" s="217">
        <v>15.833299999999999</v>
      </c>
      <c r="Z88" s="218">
        <v>19.268999999999998</v>
      </c>
      <c r="AA88" s="218">
        <v>48.526629999999997</v>
      </c>
      <c r="AB88" s="218">
        <v>309.78625</v>
      </c>
      <c r="AC88" s="219">
        <v>533.32668999999999</v>
      </c>
      <c r="AD88" s="216"/>
      <c r="AE88" s="215">
        <v>39.50264</v>
      </c>
      <c r="AF88" s="213">
        <v>36.952300000000001</v>
      </c>
      <c r="AG88" s="213">
        <v>28.639880000000002</v>
      </c>
      <c r="AH88" s="213">
        <v>39.805419999999998</v>
      </c>
      <c r="AI88" s="214">
        <v>61.357199999999999</v>
      </c>
      <c r="AJ88" s="220"/>
      <c r="AK88" s="354">
        <v>12.968999999999999</v>
      </c>
      <c r="AL88" s="344">
        <v>11.79</v>
      </c>
      <c r="AM88" s="344">
        <v>10.8</v>
      </c>
      <c r="AN88" s="363">
        <v>9.9</v>
      </c>
      <c r="AO88" s="220"/>
      <c r="AP88" s="215"/>
      <c r="AQ88" s="213"/>
      <c r="AR88" s="213"/>
      <c r="AS88" s="214"/>
    </row>
    <row r="89" spans="3:45" s="243" customFormat="1" x14ac:dyDescent="0.3">
      <c r="C89" s="233" t="s">
        <v>108</v>
      </c>
      <c r="D89" s="262"/>
      <c r="E89" s="305"/>
      <c r="F89" s="234"/>
      <c r="G89" s="235"/>
      <c r="H89" s="235"/>
      <c r="I89" s="235"/>
      <c r="J89" s="236"/>
      <c r="K89" s="235"/>
      <c r="L89" s="237"/>
      <c r="M89" s="235"/>
      <c r="N89" s="235"/>
      <c r="O89" s="235">
        <v>5.8250000000000003E-2</v>
      </c>
      <c r="P89" s="235">
        <v>1.1829400000000001</v>
      </c>
      <c r="Q89" s="236"/>
      <c r="R89" s="238"/>
      <c r="S89" s="237">
        <v>0.77439999999999998</v>
      </c>
      <c r="T89" s="235">
        <v>0.34100000000000003</v>
      </c>
      <c r="U89" s="235">
        <v>1.1052999999999999</v>
      </c>
      <c r="V89" s="235">
        <v>3.4403999999999999</v>
      </c>
      <c r="W89" s="236">
        <v>1.8323</v>
      </c>
      <c r="X89" s="235"/>
      <c r="Y89" s="239">
        <v>37.173900000000003</v>
      </c>
      <c r="Z89" s="240">
        <v>12.8543</v>
      </c>
      <c r="AA89" s="240">
        <v>12.57282</v>
      </c>
      <c r="AB89" s="240">
        <v>82.944230000000005</v>
      </c>
      <c r="AC89" s="241">
        <v>146.25801999999999</v>
      </c>
      <c r="AD89" s="238"/>
      <c r="AE89" s="237">
        <v>6.1129899999999999</v>
      </c>
      <c r="AF89" s="235">
        <v>2.7751700000000001</v>
      </c>
      <c r="AG89" s="235">
        <v>2.7672599999999998</v>
      </c>
      <c r="AH89" s="235">
        <v>10.072509999999999</v>
      </c>
      <c r="AI89" s="236">
        <v>1.94234</v>
      </c>
      <c r="AJ89" s="242"/>
      <c r="AK89" s="355"/>
      <c r="AL89" s="345"/>
      <c r="AM89" s="345"/>
      <c r="AN89" s="364"/>
      <c r="AO89" s="242"/>
      <c r="AP89" s="237"/>
      <c r="AQ89" s="235"/>
      <c r="AR89" s="235"/>
      <c r="AS89" s="236"/>
    </row>
    <row r="90" spans="3:45" x14ac:dyDescent="0.3">
      <c r="C90" s="7" t="s">
        <v>111</v>
      </c>
      <c r="D90" s="259"/>
      <c r="E90" s="163"/>
      <c r="F90" s="162"/>
      <c r="G90" s="119"/>
      <c r="H90" s="119"/>
      <c r="I90" s="119"/>
      <c r="J90" s="129"/>
      <c r="K90" s="119"/>
      <c r="L90" s="131"/>
      <c r="M90" s="119"/>
      <c r="N90" s="119"/>
      <c r="O90" s="119"/>
      <c r="P90" s="119"/>
      <c r="Q90" s="129"/>
      <c r="R90" s="120"/>
      <c r="S90" s="131">
        <v>1.8646</v>
      </c>
      <c r="T90" s="119">
        <v>1.3440000000000001</v>
      </c>
      <c r="U90" s="119">
        <v>0.63600000000000001</v>
      </c>
      <c r="V90" s="119">
        <v>1.38934</v>
      </c>
      <c r="W90" s="129">
        <v>4.2594200000000004</v>
      </c>
      <c r="X90" s="119"/>
      <c r="Y90" s="132"/>
      <c r="Z90" s="119"/>
      <c r="AA90" s="119"/>
      <c r="AB90" s="119"/>
      <c r="AC90" s="129"/>
      <c r="AD90" s="120"/>
      <c r="AE90" s="131"/>
      <c r="AF90" s="119"/>
      <c r="AG90" s="119"/>
      <c r="AH90" s="119"/>
      <c r="AI90" s="129"/>
      <c r="AJ90" s="17"/>
      <c r="AK90" s="349"/>
      <c r="AL90" s="342"/>
      <c r="AM90" s="342"/>
      <c r="AN90" s="361"/>
      <c r="AO90" s="17"/>
      <c r="AP90" s="131"/>
      <c r="AQ90" s="119"/>
      <c r="AR90" s="119"/>
      <c r="AS90" s="129"/>
    </row>
    <row r="91" spans="3:45" x14ac:dyDescent="0.3">
      <c r="C91" s="7" t="s">
        <v>109</v>
      </c>
      <c r="D91" s="259"/>
      <c r="E91" s="163"/>
      <c r="F91" s="162"/>
      <c r="G91" s="119"/>
      <c r="H91" s="119"/>
      <c r="I91" s="119"/>
      <c r="J91" s="129"/>
      <c r="K91" s="119"/>
      <c r="L91" s="131"/>
      <c r="M91" s="119"/>
      <c r="N91" s="119">
        <v>0.57826999999999995</v>
      </c>
      <c r="O91" s="119">
        <v>0.86346999999999996</v>
      </c>
      <c r="P91" s="119"/>
      <c r="Q91" s="129"/>
      <c r="R91" s="120"/>
      <c r="S91" s="131">
        <v>2.9700000000000001E-2</v>
      </c>
      <c r="T91" s="119">
        <v>2.1682000000000001</v>
      </c>
      <c r="U91" s="119">
        <v>0.22409999999999999</v>
      </c>
      <c r="V91" s="119">
        <v>0.11926</v>
      </c>
      <c r="W91" s="129">
        <v>0.35952000000000001</v>
      </c>
      <c r="X91" s="119"/>
      <c r="Y91" s="132"/>
      <c r="Z91" s="119"/>
      <c r="AA91" s="119"/>
      <c r="AB91" s="119"/>
      <c r="AC91" s="129"/>
      <c r="AD91" s="120"/>
      <c r="AE91" s="131"/>
      <c r="AF91" s="119"/>
      <c r="AG91" s="119"/>
      <c r="AH91" s="119"/>
      <c r="AI91" s="129"/>
      <c r="AJ91" s="17"/>
      <c r="AK91" s="349"/>
      <c r="AL91" s="342"/>
      <c r="AM91" s="342"/>
      <c r="AN91" s="361"/>
      <c r="AO91" s="17"/>
      <c r="AP91" s="131"/>
      <c r="AQ91" s="119"/>
      <c r="AR91" s="119"/>
      <c r="AS91" s="129"/>
    </row>
    <row r="92" spans="3:45" x14ac:dyDescent="0.3">
      <c r="C92" s="7" t="s">
        <v>110</v>
      </c>
      <c r="D92" s="259"/>
      <c r="E92" s="163"/>
      <c r="F92" s="162"/>
      <c r="G92" s="119"/>
      <c r="H92" s="119"/>
      <c r="I92" s="119"/>
      <c r="J92" s="129"/>
      <c r="K92" s="119"/>
      <c r="L92" s="131"/>
      <c r="M92" s="119">
        <v>0.03</v>
      </c>
      <c r="N92" s="119">
        <v>0.15</v>
      </c>
      <c r="O92" s="120"/>
      <c r="P92" s="119">
        <v>2.5799999999999998E-3</v>
      </c>
      <c r="Q92" s="129"/>
      <c r="R92" s="120"/>
      <c r="S92" s="131">
        <v>27.7317</v>
      </c>
      <c r="T92" s="119">
        <v>1.4298999999999999</v>
      </c>
      <c r="U92" s="119">
        <v>0.58899999999999997</v>
      </c>
      <c r="V92" s="119">
        <v>28.51202</v>
      </c>
      <c r="W92" s="129">
        <v>34.105249999999998</v>
      </c>
      <c r="X92" s="119"/>
      <c r="Y92" s="124">
        <v>4.2267999999999999</v>
      </c>
      <c r="Z92" s="125">
        <v>1.2584</v>
      </c>
      <c r="AA92" s="119"/>
      <c r="AB92" s="119"/>
      <c r="AC92" s="129"/>
      <c r="AD92" s="120"/>
      <c r="AE92" s="131"/>
      <c r="AF92" s="119"/>
      <c r="AG92" s="119"/>
      <c r="AH92" s="119"/>
      <c r="AI92" s="129"/>
      <c r="AJ92" s="17"/>
      <c r="AK92" s="349">
        <v>1.8121</v>
      </c>
      <c r="AL92" s="342">
        <v>2.7408999999999999</v>
      </c>
      <c r="AM92" s="342">
        <v>1.9559</v>
      </c>
      <c r="AN92" s="361">
        <v>58.285710000000002</v>
      </c>
      <c r="AO92" s="17"/>
      <c r="AP92" s="131"/>
      <c r="AQ92" s="119"/>
      <c r="AR92" s="119"/>
      <c r="AS92" s="129"/>
    </row>
    <row r="93" spans="3:45" x14ac:dyDescent="0.3">
      <c r="C93" s="7" t="s">
        <v>113</v>
      </c>
      <c r="D93" s="259"/>
      <c r="E93" s="130"/>
      <c r="F93" s="118"/>
      <c r="G93" s="119"/>
      <c r="H93" s="119"/>
      <c r="I93" s="119"/>
      <c r="J93" s="129"/>
      <c r="K93" s="119"/>
      <c r="L93" s="131"/>
      <c r="M93" s="119"/>
      <c r="N93" s="119"/>
      <c r="O93" s="119"/>
      <c r="P93" s="119"/>
      <c r="Q93" s="129"/>
      <c r="R93" s="120"/>
      <c r="S93" s="131">
        <v>0.25180000000000002</v>
      </c>
      <c r="T93" s="119">
        <v>0.33589999999999998</v>
      </c>
      <c r="U93" s="119">
        <v>0.23</v>
      </c>
      <c r="V93" s="119">
        <v>0.65</v>
      </c>
      <c r="W93" s="129">
        <v>1.3362000000000001</v>
      </c>
      <c r="X93" s="119"/>
      <c r="Y93" s="132"/>
      <c r="Z93" s="119"/>
      <c r="AA93" s="119"/>
      <c r="AB93" s="119"/>
      <c r="AC93" s="129"/>
      <c r="AD93" s="120"/>
      <c r="AE93" s="131"/>
      <c r="AF93" s="119"/>
      <c r="AG93" s="119"/>
      <c r="AH93" s="119"/>
      <c r="AI93" s="129"/>
      <c r="AJ93" s="17"/>
      <c r="AK93" s="349"/>
      <c r="AL93" s="342"/>
      <c r="AM93" s="342"/>
      <c r="AN93" s="361"/>
      <c r="AO93" s="17"/>
      <c r="AP93" s="131"/>
      <c r="AQ93" s="119"/>
      <c r="AR93" s="119"/>
      <c r="AS93" s="129"/>
    </row>
    <row r="94" spans="3:45" x14ac:dyDescent="0.3">
      <c r="C94" s="7" t="s">
        <v>114</v>
      </c>
      <c r="D94" s="259"/>
      <c r="E94" s="130"/>
      <c r="F94" s="118"/>
      <c r="G94" s="119"/>
      <c r="H94" s="119"/>
      <c r="I94" s="119"/>
      <c r="J94" s="129"/>
      <c r="K94" s="119"/>
      <c r="L94" s="131"/>
      <c r="M94" s="119">
        <v>0.13569999999999999</v>
      </c>
      <c r="N94" s="119"/>
      <c r="O94" s="119">
        <v>0.69242999999999999</v>
      </c>
      <c r="P94" s="119">
        <v>1.0289999999999999</v>
      </c>
      <c r="Q94" s="129"/>
      <c r="R94" s="120"/>
      <c r="S94" s="131">
        <v>1.9429000000000001</v>
      </c>
      <c r="T94" s="119">
        <v>0.78620000000000001</v>
      </c>
      <c r="U94" s="119">
        <v>1.2561</v>
      </c>
      <c r="V94" s="119">
        <v>4.3122800000000003</v>
      </c>
      <c r="W94" s="129">
        <v>2.8832499999999999</v>
      </c>
      <c r="X94" s="119"/>
      <c r="Y94" s="132"/>
      <c r="Z94" s="119"/>
      <c r="AA94" s="119"/>
      <c r="AB94" s="119"/>
      <c r="AC94" s="129"/>
      <c r="AD94" s="120"/>
      <c r="AE94" s="131">
        <v>14.507949999999999</v>
      </c>
      <c r="AF94" s="119">
        <v>3.4578700000000002</v>
      </c>
      <c r="AG94" s="119">
        <v>0.46629999999999999</v>
      </c>
      <c r="AH94" s="119">
        <v>6.4150200000000002</v>
      </c>
      <c r="AI94" s="129">
        <v>1.9792400000000001</v>
      </c>
      <c r="AJ94" s="17"/>
      <c r="AK94" s="349"/>
      <c r="AL94" s="342"/>
      <c r="AM94" s="342"/>
      <c r="AN94" s="361"/>
      <c r="AO94" s="17"/>
      <c r="AP94" s="131"/>
      <c r="AQ94" s="119"/>
      <c r="AR94" s="119"/>
      <c r="AS94" s="129"/>
    </row>
    <row r="95" spans="3:45" s="184" customFormat="1" x14ac:dyDescent="0.3">
      <c r="C95" s="177" t="s">
        <v>115</v>
      </c>
      <c r="D95" s="263"/>
      <c r="E95" s="306"/>
      <c r="F95" s="178"/>
      <c r="G95" s="179"/>
      <c r="H95" s="179"/>
      <c r="I95" s="179"/>
      <c r="J95" s="180"/>
      <c r="K95" s="179"/>
      <c r="L95" s="181"/>
      <c r="M95" s="179"/>
      <c r="N95" s="179"/>
      <c r="O95" s="179"/>
      <c r="P95" s="179"/>
      <c r="Q95" s="180"/>
      <c r="R95" s="182"/>
      <c r="S95" s="181">
        <v>28.504100000000001</v>
      </c>
      <c r="T95" s="179">
        <v>18.503699999999998</v>
      </c>
      <c r="U95" s="179">
        <v>8.6151999999999997</v>
      </c>
      <c r="V95" s="179">
        <v>11.79194</v>
      </c>
      <c r="W95" s="180">
        <v>13.169119999999999</v>
      </c>
      <c r="X95" s="179"/>
      <c r="Y95" s="181"/>
      <c r="Z95" s="179"/>
      <c r="AA95" s="179"/>
      <c r="AB95" s="179"/>
      <c r="AC95" s="180"/>
      <c r="AD95" s="182"/>
      <c r="AE95" s="181"/>
      <c r="AF95" s="179"/>
      <c r="AG95" s="179"/>
      <c r="AH95" s="179"/>
      <c r="AI95" s="180"/>
      <c r="AJ95" s="183"/>
      <c r="AK95" s="350"/>
      <c r="AL95" s="346"/>
      <c r="AM95" s="346"/>
      <c r="AN95" s="365"/>
      <c r="AO95" s="380">
        <f>((AK75 + AK95 +AK103 + AK122) - (AL75 + AL95 +AL103 + AL122))/(AL75 + AL95 +AL103 + AL122)</f>
        <v>43.16861471861472</v>
      </c>
      <c r="AP95" s="181">
        <v>145.32465999999999</v>
      </c>
      <c r="AQ95" s="179">
        <v>87.615849999999995</v>
      </c>
      <c r="AR95" s="179">
        <v>37.345489999999998</v>
      </c>
      <c r="AS95" s="180">
        <v>16.20054</v>
      </c>
    </row>
    <row r="96" spans="3:45" s="184" customFormat="1" x14ac:dyDescent="0.3">
      <c r="C96" s="177" t="s">
        <v>116</v>
      </c>
      <c r="D96" s="263"/>
      <c r="E96" s="306"/>
      <c r="F96" s="178"/>
      <c r="G96" s="179"/>
      <c r="H96" s="179"/>
      <c r="I96" s="179"/>
      <c r="J96" s="180"/>
      <c r="K96" s="179"/>
      <c r="L96" s="181"/>
      <c r="M96" s="179"/>
      <c r="N96" s="179"/>
      <c r="O96" s="179"/>
      <c r="P96" s="179"/>
      <c r="Q96" s="180"/>
      <c r="R96" s="182"/>
      <c r="S96" s="181">
        <v>1.2040999999999999</v>
      </c>
      <c r="T96" s="179">
        <v>1.9395</v>
      </c>
      <c r="U96" s="179">
        <v>1.5011000000000001</v>
      </c>
      <c r="V96" s="179"/>
      <c r="W96" s="180"/>
      <c r="X96" s="179"/>
      <c r="Y96" s="181"/>
      <c r="Z96" s="179"/>
      <c r="AA96" s="179"/>
      <c r="AB96" s="179"/>
      <c r="AC96" s="180"/>
      <c r="AD96" s="182"/>
      <c r="AE96" s="181"/>
      <c r="AF96" s="179"/>
      <c r="AG96" s="179"/>
      <c r="AH96" s="179"/>
      <c r="AI96" s="180"/>
      <c r="AJ96" s="183"/>
      <c r="AK96" s="350"/>
      <c r="AL96" s="346"/>
      <c r="AM96" s="346"/>
      <c r="AN96" s="365"/>
      <c r="AO96" s="183">
        <v>0.97735948916734861</v>
      </c>
      <c r="AP96" s="181"/>
      <c r="AQ96" s="179"/>
      <c r="AR96" s="179"/>
      <c r="AS96" s="180"/>
    </row>
    <row r="97" spans="3:45" x14ac:dyDescent="0.3">
      <c r="C97" s="7" t="s">
        <v>118</v>
      </c>
      <c r="D97" s="259"/>
      <c r="E97" s="130"/>
      <c r="F97" s="118"/>
      <c r="G97" s="119"/>
      <c r="H97" s="119"/>
      <c r="I97" s="119"/>
      <c r="J97" s="129"/>
      <c r="K97" s="119"/>
      <c r="L97" s="131"/>
      <c r="M97" s="119"/>
      <c r="N97" s="119"/>
      <c r="O97" s="119"/>
      <c r="P97" s="119"/>
      <c r="Q97" s="129"/>
      <c r="R97" s="120"/>
      <c r="S97" s="131">
        <v>81.117599999999996</v>
      </c>
      <c r="T97" s="119">
        <v>33.0959</v>
      </c>
      <c r="U97" s="119">
        <v>12.049300000000001</v>
      </c>
      <c r="V97" s="119">
        <v>54.709090000000003</v>
      </c>
      <c r="W97" s="129">
        <v>45.06073</v>
      </c>
      <c r="X97" s="119"/>
      <c r="Y97" s="132"/>
      <c r="Z97" s="119"/>
      <c r="AA97" s="119"/>
      <c r="AB97" s="119"/>
      <c r="AC97" s="129"/>
      <c r="AD97" s="120"/>
      <c r="AE97" s="131"/>
      <c r="AF97" s="119"/>
      <c r="AG97" s="119"/>
      <c r="AH97" s="119"/>
      <c r="AI97" s="129"/>
      <c r="AJ97" s="17"/>
      <c r="AK97" s="349"/>
      <c r="AL97" s="342"/>
      <c r="AM97" s="342"/>
      <c r="AN97" s="361"/>
      <c r="AO97" s="17"/>
      <c r="AP97" s="131"/>
      <c r="AQ97" s="119"/>
      <c r="AR97" s="119"/>
      <c r="AS97" s="129"/>
    </row>
    <row r="98" spans="3:45" x14ac:dyDescent="0.3">
      <c r="C98" s="7" t="s">
        <v>117</v>
      </c>
      <c r="D98" s="259"/>
      <c r="E98" s="130"/>
      <c r="F98" s="118"/>
      <c r="G98" s="119"/>
      <c r="H98" s="119"/>
      <c r="I98" s="119"/>
      <c r="J98" s="129"/>
      <c r="K98" s="119"/>
      <c r="L98" s="131"/>
      <c r="M98" s="119"/>
      <c r="N98" s="119"/>
      <c r="O98" s="119"/>
      <c r="P98" s="119"/>
      <c r="Q98" s="129"/>
      <c r="R98" s="120"/>
      <c r="S98" s="131"/>
      <c r="T98" s="119">
        <v>-3.4529999999999998</v>
      </c>
      <c r="U98" s="119"/>
      <c r="V98" s="119"/>
      <c r="W98" s="129"/>
      <c r="X98" s="119"/>
      <c r="Y98" s="132"/>
      <c r="Z98" s="119"/>
      <c r="AA98" s="119"/>
      <c r="AB98" s="119"/>
      <c r="AC98" s="129"/>
      <c r="AD98" s="120"/>
      <c r="AE98" s="131"/>
      <c r="AF98" s="119"/>
      <c r="AG98" s="119"/>
      <c r="AH98" s="119"/>
      <c r="AI98" s="129"/>
      <c r="AJ98" s="17"/>
      <c r="AK98" s="349"/>
      <c r="AL98" s="342"/>
      <c r="AM98" s="342"/>
      <c r="AN98" s="361"/>
      <c r="AO98" s="17"/>
      <c r="AP98" s="131"/>
      <c r="AQ98" s="119"/>
      <c r="AR98" s="119"/>
      <c r="AS98" s="129"/>
    </row>
    <row r="99" spans="3:45" x14ac:dyDescent="0.3">
      <c r="C99" s="7" t="s">
        <v>119</v>
      </c>
      <c r="D99" s="259"/>
      <c r="E99" s="163"/>
      <c r="F99" s="162"/>
      <c r="G99" s="119"/>
      <c r="H99" s="119"/>
      <c r="I99" s="119"/>
      <c r="J99" s="129"/>
      <c r="K99" s="119"/>
      <c r="L99" s="131"/>
      <c r="M99" s="119"/>
      <c r="N99" s="119"/>
      <c r="O99" s="119"/>
      <c r="P99" s="119"/>
      <c r="Q99" s="129"/>
      <c r="R99" s="120"/>
      <c r="S99" s="131"/>
      <c r="T99" s="119"/>
      <c r="U99" s="119"/>
      <c r="V99" s="119">
        <v>0.86924000000000001</v>
      </c>
      <c r="W99" s="129">
        <v>2.6039099999999999</v>
      </c>
      <c r="X99" s="119"/>
      <c r="Y99" s="132"/>
      <c r="Z99" s="119"/>
      <c r="AA99" s="119"/>
      <c r="AB99" s="119"/>
      <c r="AC99" s="129"/>
      <c r="AD99" s="120"/>
      <c r="AE99" s="131"/>
      <c r="AF99" s="119"/>
      <c r="AG99" s="119"/>
      <c r="AH99" s="119"/>
      <c r="AI99" s="129"/>
      <c r="AJ99" s="17"/>
      <c r="AK99" s="349"/>
      <c r="AL99" s="342"/>
      <c r="AM99" s="342"/>
      <c r="AN99" s="361"/>
      <c r="AO99" s="17"/>
      <c r="AP99" s="131"/>
      <c r="AQ99" s="119"/>
      <c r="AR99" s="119"/>
      <c r="AS99" s="129"/>
    </row>
    <row r="100" spans="3:45" x14ac:dyDescent="0.3">
      <c r="C100" s="7" t="s">
        <v>121</v>
      </c>
      <c r="D100" s="259"/>
      <c r="E100" s="163"/>
      <c r="F100" s="162"/>
      <c r="G100" s="119"/>
      <c r="H100" s="119"/>
      <c r="I100" s="119"/>
      <c r="J100" s="129"/>
      <c r="K100" s="119"/>
      <c r="L100" s="132"/>
      <c r="M100" s="133"/>
      <c r="N100" s="133"/>
      <c r="O100" s="133">
        <v>1.3100000000000001E-2</v>
      </c>
      <c r="P100" s="133"/>
      <c r="Q100" s="134"/>
      <c r="R100" s="120"/>
      <c r="S100" s="131"/>
      <c r="T100" s="119"/>
      <c r="U100" s="119"/>
      <c r="V100" s="119"/>
      <c r="W100" s="129"/>
      <c r="X100" s="119"/>
      <c r="Y100" s="132"/>
      <c r="Z100" s="119"/>
      <c r="AA100" s="119"/>
      <c r="AB100" s="119"/>
      <c r="AC100" s="129"/>
      <c r="AD100" s="120"/>
      <c r="AE100" s="131"/>
      <c r="AF100" s="119"/>
      <c r="AG100" s="119"/>
      <c r="AH100" s="119"/>
      <c r="AI100" s="129"/>
      <c r="AJ100" s="17"/>
      <c r="AK100" s="349">
        <v>0.127</v>
      </c>
      <c r="AL100" s="342">
        <v>2.12E-2</v>
      </c>
      <c r="AM100" s="342">
        <v>7.0900000000000005E-2</v>
      </c>
      <c r="AN100" s="361">
        <v>0.12234</v>
      </c>
      <c r="AO100" s="17"/>
      <c r="AP100" s="131"/>
      <c r="AQ100" s="119"/>
      <c r="AR100" s="119"/>
      <c r="AS100" s="129"/>
    </row>
    <row r="101" spans="3:45" x14ac:dyDescent="0.3">
      <c r="C101" s="7" t="s">
        <v>122</v>
      </c>
      <c r="D101" s="259"/>
      <c r="E101" s="163"/>
      <c r="F101" s="162"/>
      <c r="G101" s="119"/>
      <c r="H101" s="119"/>
      <c r="I101" s="119"/>
      <c r="J101" s="129"/>
      <c r="K101" s="119"/>
      <c r="L101" s="132"/>
      <c r="M101" s="133"/>
      <c r="N101" s="133"/>
      <c r="O101" s="133">
        <v>0.13574</v>
      </c>
      <c r="P101" s="133"/>
      <c r="Q101" s="134"/>
      <c r="R101" s="120"/>
      <c r="S101" s="131"/>
      <c r="T101" s="119"/>
      <c r="U101" s="119"/>
      <c r="V101" s="119"/>
      <c r="W101" s="129"/>
      <c r="X101" s="119"/>
      <c r="Y101" s="132"/>
      <c r="Z101" s="119"/>
      <c r="AA101" s="119"/>
      <c r="AB101" s="119"/>
      <c r="AC101" s="129"/>
      <c r="AD101" s="120"/>
      <c r="AE101" s="131">
        <v>0.10574</v>
      </c>
      <c r="AF101" s="119">
        <v>9.6129999999999993E-2</v>
      </c>
      <c r="AG101" s="119"/>
      <c r="AH101" s="119"/>
      <c r="AI101" s="129"/>
      <c r="AJ101" s="17"/>
      <c r="AK101" s="349"/>
      <c r="AL101" s="342"/>
      <c r="AM101" s="342"/>
      <c r="AN101" s="361"/>
      <c r="AO101" s="17"/>
      <c r="AP101" s="131"/>
      <c r="AQ101" s="119"/>
      <c r="AR101" s="119"/>
      <c r="AS101" s="129"/>
    </row>
    <row r="102" spans="3:45" s="232" customFormat="1" x14ac:dyDescent="0.3">
      <c r="C102" s="222" t="s">
        <v>123</v>
      </c>
      <c r="D102" s="264"/>
      <c r="E102" s="307"/>
      <c r="F102" s="223"/>
      <c r="G102" s="224"/>
      <c r="H102" s="224"/>
      <c r="I102" s="224"/>
      <c r="J102" s="225"/>
      <c r="K102" s="224"/>
      <c r="L102" s="226"/>
      <c r="M102" s="224">
        <v>5.7299999999999997E-2</v>
      </c>
      <c r="N102" s="224">
        <v>0.57830000000000004</v>
      </c>
      <c r="O102" s="224"/>
      <c r="P102" s="224"/>
      <c r="Q102" s="225"/>
      <c r="R102" s="227"/>
      <c r="S102" s="226"/>
      <c r="T102" s="224"/>
      <c r="U102" s="224"/>
      <c r="V102" s="224"/>
      <c r="W102" s="225"/>
      <c r="X102" s="224"/>
      <c r="Y102" s="228">
        <v>10.719799999999999</v>
      </c>
      <c r="Z102" s="229">
        <v>32.624299999999998</v>
      </c>
      <c r="AA102" s="229">
        <v>4.43567</v>
      </c>
      <c r="AB102" s="229">
        <v>36.79269</v>
      </c>
      <c r="AC102" s="230">
        <v>23.940550000000002</v>
      </c>
      <c r="AD102" s="227"/>
      <c r="AE102" s="226"/>
      <c r="AF102" s="224"/>
      <c r="AG102" s="224"/>
      <c r="AH102" s="224"/>
      <c r="AI102" s="225"/>
      <c r="AJ102" s="231"/>
      <c r="AK102" s="356"/>
      <c r="AL102" s="347"/>
      <c r="AM102" s="347"/>
      <c r="AN102" s="366"/>
      <c r="AO102" s="231"/>
      <c r="AP102" s="226"/>
      <c r="AQ102" s="224"/>
      <c r="AR102" s="224"/>
      <c r="AS102" s="225"/>
    </row>
    <row r="103" spans="3:45" s="184" customFormat="1" x14ac:dyDescent="0.3">
      <c r="C103" s="177" t="s">
        <v>120</v>
      </c>
      <c r="D103" s="263"/>
      <c r="E103" s="308"/>
      <c r="F103" s="185"/>
      <c r="G103" s="179"/>
      <c r="H103" s="179"/>
      <c r="I103" s="179"/>
      <c r="J103" s="180"/>
      <c r="K103" s="179"/>
      <c r="L103" s="181"/>
      <c r="M103" s="179"/>
      <c r="N103" s="179"/>
      <c r="O103" s="179"/>
      <c r="P103" s="179">
        <v>0.31850000000000001</v>
      </c>
      <c r="Q103" s="180"/>
      <c r="R103" s="182"/>
      <c r="S103" s="181"/>
      <c r="T103" s="179"/>
      <c r="U103" s="179"/>
      <c r="V103" s="179"/>
      <c r="W103" s="180"/>
      <c r="X103" s="179"/>
      <c r="Y103" s="186">
        <v>17.439</v>
      </c>
      <c r="Z103" s="187">
        <v>8.3397000000000006</v>
      </c>
      <c r="AA103" s="187">
        <v>5.16547</v>
      </c>
      <c r="AB103" s="187">
        <v>27.56776</v>
      </c>
      <c r="AC103" s="188">
        <v>94.663340000000005</v>
      </c>
      <c r="AD103" s="182"/>
      <c r="AE103" s="181">
        <v>1.5997699999999999</v>
      </c>
      <c r="AF103" s="179">
        <v>1.45434</v>
      </c>
      <c r="AG103" s="179">
        <v>3.5734499999999998</v>
      </c>
      <c r="AH103" s="179">
        <v>2.24858</v>
      </c>
      <c r="AI103" s="180">
        <v>0.02</v>
      </c>
      <c r="AJ103" s="183"/>
      <c r="AK103" s="350"/>
      <c r="AL103" s="346"/>
      <c r="AM103" s="346">
        <v>10</v>
      </c>
      <c r="AN103" s="365"/>
      <c r="AO103" s="183"/>
      <c r="AP103" s="181"/>
      <c r="AQ103" s="179"/>
      <c r="AR103" s="179"/>
      <c r="AS103" s="180"/>
    </row>
    <row r="104" spans="3:45" x14ac:dyDescent="0.3">
      <c r="C104" s="7" t="s">
        <v>124</v>
      </c>
      <c r="D104" s="259"/>
      <c r="E104" s="163"/>
      <c r="F104" s="162"/>
      <c r="G104" s="119"/>
      <c r="H104" s="119"/>
      <c r="I104" s="119"/>
      <c r="J104" s="129"/>
      <c r="K104" s="119"/>
      <c r="L104" s="132"/>
      <c r="M104" s="133"/>
      <c r="N104" s="133"/>
      <c r="O104" s="133"/>
      <c r="P104" s="133">
        <v>6.05</v>
      </c>
      <c r="Q104" s="134"/>
      <c r="R104" s="120"/>
      <c r="S104" s="131"/>
      <c r="T104" s="119"/>
      <c r="U104" s="119"/>
      <c r="V104" s="119"/>
      <c r="W104" s="129"/>
      <c r="X104" s="119"/>
      <c r="Y104" s="132"/>
      <c r="Z104" s="119"/>
      <c r="AA104" s="119"/>
      <c r="AB104" s="119"/>
      <c r="AC104" s="129"/>
      <c r="AD104" s="120"/>
      <c r="AE104" s="131">
        <v>1.7364999999999999</v>
      </c>
      <c r="AF104" s="119"/>
      <c r="AG104" s="119">
        <v>0.18</v>
      </c>
      <c r="AH104" s="119"/>
      <c r="AI104" s="129"/>
      <c r="AJ104" s="17"/>
      <c r="AK104" s="349"/>
      <c r="AL104" s="342"/>
      <c r="AM104" s="342"/>
      <c r="AN104" s="361"/>
      <c r="AO104" s="17"/>
      <c r="AP104" s="131">
        <v>0.18598999999999999</v>
      </c>
      <c r="AQ104" s="119">
        <v>1.6060000000000001E-2</v>
      </c>
      <c r="AR104" s="119">
        <v>1.238E-2</v>
      </c>
      <c r="AS104" s="129">
        <v>0.33079999999999998</v>
      </c>
    </row>
    <row r="105" spans="3:45" x14ac:dyDescent="0.3">
      <c r="C105" s="7" t="s">
        <v>125</v>
      </c>
      <c r="D105" s="259"/>
      <c r="E105" s="163"/>
      <c r="F105" s="162"/>
      <c r="G105" s="119"/>
      <c r="H105" s="119"/>
      <c r="I105" s="119"/>
      <c r="J105" s="129"/>
      <c r="K105" s="119"/>
      <c r="L105" s="132"/>
      <c r="M105" s="133"/>
      <c r="N105" s="133"/>
      <c r="O105" s="133"/>
      <c r="P105" s="133">
        <v>0.18</v>
      </c>
      <c r="Q105" s="134"/>
      <c r="R105" s="120"/>
      <c r="S105" s="131"/>
      <c r="T105" s="119"/>
      <c r="U105" s="119"/>
      <c r="V105" s="119"/>
      <c r="W105" s="129"/>
      <c r="X105" s="119"/>
      <c r="Y105" s="132"/>
      <c r="Z105" s="119"/>
      <c r="AA105" s="119"/>
      <c r="AB105" s="119"/>
      <c r="AC105" s="129"/>
      <c r="AD105" s="120"/>
      <c r="AE105" s="131"/>
      <c r="AF105" s="119"/>
      <c r="AG105" s="119"/>
      <c r="AH105" s="119"/>
      <c r="AI105" s="129"/>
      <c r="AJ105" s="17"/>
      <c r="AK105" s="349"/>
      <c r="AL105" s="342"/>
      <c r="AM105" s="342"/>
      <c r="AN105" s="361"/>
      <c r="AO105" s="17"/>
      <c r="AP105" s="131"/>
      <c r="AQ105" s="119"/>
      <c r="AR105" s="119"/>
      <c r="AS105" s="129"/>
    </row>
    <row r="106" spans="3:45" x14ac:dyDescent="0.3">
      <c r="C106" s="7" t="s">
        <v>126</v>
      </c>
      <c r="D106" s="259"/>
      <c r="E106" s="163"/>
      <c r="F106" s="162"/>
      <c r="G106" s="119"/>
      <c r="H106" s="119"/>
      <c r="I106" s="119"/>
      <c r="J106" s="129"/>
      <c r="K106" s="119"/>
      <c r="L106" s="132"/>
      <c r="M106" s="133"/>
      <c r="N106" s="133"/>
      <c r="O106" s="133"/>
      <c r="P106" s="133">
        <v>1.91</v>
      </c>
      <c r="Q106" s="134">
        <v>1.9E-2</v>
      </c>
      <c r="R106" s="120"/>
      <c r="S106" s="131"/>
      <c r="T106" s="119"/>
      <c r="U106" s="119"/>
      <c r="V106" s="119"/>
      <c r="W106" s="129"/>
      <c r="X106" s="119"/>
      <c r="Y106" s="132"/>
      <c r="Z106" s="119"/>
      <c r="AA106" s="119"/>
      <c r="AB106" s="119"/>
      <c r="AC106" s="129"/>
      <c r="AD106" s="120"/>
      <c r="AE106" s="131"/>
      <c r="AF106" s="119"/>
      <c r="AG106" s="119"/>
      <c r="AH106" s="119"/>
      <c r="AI106" s="129"/>
      <c r="AJ106" s="17"/>
      <c r="AK106" s="349"/>
      <c r="AL106" s="342"/>
      <c r="AM106" s="342"/>
      <c r="AN106" s="361"/>
      <c r="AO106" s="17"/>
      <c r="AP106" s="131"/>
      <c r="AQ106" s="119"/>
      <c r="AR106" s="119"/>
      <c r="AS106" s="129"/>
    </row>
    <row r="107" spans="3:45" x14ac:dyDescent="0.3">
      <c r="C107" s="7" t="s">
        <v>127</v>
      </c>
      <c r="D107" s="259"/>
      <c r="E107" s="163"/>
      <c r="F107" s="162"/>
      <c r="G107" s="119"/>
      <c r="H107" s="119"/>
      <c r="I107" s="119"/>
      <c r="J107" s="129"/>
      <c r="K107" s="119"/>
      <c r="L107" s="132"/>
      <c r="M107" s="133"/>
      <c r="N107" s="133"/>
      <c r="O107" s="133"/>
      <c r="P107" s="133"/>
      <c r="Q107" s="134"/>
      <c r="R107" s="120"/>
      <c r="S107" s="131"/>
      <c r="T107" s="119"/>
      <c r="U107" s="119"/>
      <c r="V107" s="119"/>
      <c r="W107" s="129"/>
      <c r="X107" s="119"/>
      <c r="Y107" s="132"/>
      <c r="Z107" s="119"/>
      <c r="AA107" s="119"/>
      <c r="AB107" s="119"/>
      <c r="AC107" s="129"/>
      <c r="AD107" s="120"/>
      <c r="AE107" s="131">
        <v>2.2012200000000002</v>
      </c>
      <c r="AF107" s="119">
        <v>2.0011100000000002</v>
      </c>
      <c r="AG107" s="119">
        <v>0.96477999999999997</v>
      </c>
      <c r="AH107" s="119">
        <v>0.26532</v>
      </c>
      <c r="AI107" s="129">
        <v>0.47188000000000002</v>
      </c>
      <c r="AJ107" s="17"/>
      <c r="AK107" s="349"/>
      <c r="AL107" s="342"/>
      <c r="AM107" s="342"/>
      <c r="AN107" s="361"/>
      <c r="AO107" s="17"/>
      <c r="AP107" s="131"/>
      <c r="AQ107" s="119"/>
      <c r="AR107" s="119"/>
      <c r="AS107" s="129"/>
    </row>
    <row r="108" spans="3:45" x14ac:dyDescent="0.3">
      <c r="C108" s="7" t="s">
        <v>128</v>
      </c>
      <c r="D108" s="259"/>
      <c r="E108" s="163"/>
      <c r="F108" s="162"/>
      <c r="G108" s="119"/>
      <c r="H108" s="119"/>
      <c r="I108" s="119"/>
      <c r="J108" s="129"/>
      <c r="K108" s="119"/>
      <c r="L108" s="132"/>
      <c r="M108" s="133"/>
      <c r="N108" s="133"/>
      <c r="O108" s="133"/>
      <c r="P108" s="133"/>
      <c r="Q108" s="134"/>
      <c r="R108" s="120"/>
      <c r="S108" s="131"/>
      <c r="T108" s="119"/>
      <c r="U108" s="119"/>
      <c r="V108" s="119"/>
      <c r="W108" s="129"/>
      <c r="X108" s="119"/>
      <c r="Y108" s="132"/>
      <c r="Z108" s="119"/>
      <c r="AA108" s="119"/>
      <c r="AB108" s="119"/>
      <c r="AC108" s="129"/>
      <c r="AD108" s="120"/>
      <c r="AE108" s="131">
        <v>6.1482700000000001</v>
      </c>
      <c r="AF108" s="119">
        <v>5.58934</v>
      </c>
      <c r="AG108" s="119">
        <v>5.0432199999999998</v>
      </c>
      <c r="AH108" s="119"/>
      <c r="AI108" s="129"/>
      <c r="AJ108" s="17"/>
      <c r="AK108" s="349">
        <v>4.9752999999999998</v>
      </c>
      <c r="AL108" s="342">
        <v>0.42359999999999998</v>
      </c>
      <c r="AM108" s="342">
        <v>16.295000000000002</v>
      </c>
      <c r="AN108" s="361">
        <v>1.00685</v>
      </c>
      <c r="AO108" s="17"/>
      <c r="AP108" s="131"/>
      <c r="AQ108" s="119"/>
      <c r="AR108" s="119"/>
      <c r="AS108" s="129"/>
    </row>
    <row r="109" spans="3:45" x14ac:dyDescent="0.3">
      <c r="C109" s="7" t="s">
        <v>129</v>
      </c>
      <c r="D109" s="259"/>
      <c r="E109" s="163"/>
      <c r="F109" s="162"/>
      <c r="G109" s="119"/>
      <c r="H109" s="119"/>
      <c r="I109" s="119"/>
      <c r="J109" s="129"/>
      <c r="K109" s="119"/>
      <c r="L109" s="132"/>
      <c r="M109" s="133"/>
      <c r="N109" s="133"/>
      <c r="O109" s="133"/>
      <c r="P109" s="133"/>
      <c r="Q109" s="134"/>
      <c r="R109" s="120"/>
      <c r="S109" s="131"/>
      <c r="T109" s="119"/>
      <c r="U109" s="119"/>
      <c r="V109" s="119"/>
      <c r="W109" s="129"/>
      <c r="X109" s="119"/>
      <c r="Y109" s="132"/>
      <c r="Z109" s="119"/>
      <c r="AA109" s="119"/>
      <c r="AB109" s="119"/>
      <c r="AC109" s="129"/>
      <c r="AD109" s="120"/>
      <c r="AE109" s="131">
        <v>3.1002000000000001</v>
      </c>
      <c r="AF109" s="119">
        <v>2.82</v>
      </c>
      <c r="AG109" s="119"/>
      <c r="AH109" s="119"/>
      <c r="AI109" s="129">
        <v>1.1681999999999999</v>
      </c>
      <c r="AJ109" s="17"/>
      <c r="AK109" s="349"/>
      <c r="AL109" s="342"/>
      <c r="AM109" s="342"/>
      <c r="AN109" s="361"/>
      <c r="AO109" s="17"/>
      <c r="AP109" s="131"/>
      <c r="AQ109" s="119"/>
      <c r="AR109" s="119"/>
      <c r="AS109" s="129"/>
    </row>
    <row r="110" spans="3:45" x14ac:dyDescent="0.3">
      <c r="C110" s="7" t="s">
        <v>130</v>
      </c>
      <c r="D110" s="259"/>
      <c r="E110" s="163"/>
      <c r="F110" s="162"/>
      <c r="G110" s="119"/>
      <c r="H110" s="119"/>
      <c r="I110" s="119"/>
      <c r="J110" s="129"/>
      <c r="K110" s="119"/>
      <c r="L110" s="132"/>
      <c r="M110" s="133"/>
      <c r="N110" s="133"/>
      <c r="O110" s="133"/>
      <c r="P110" s="133"/>
      <c r="Q110" s="134"/>
      <c r="R110" s="120"/>
      <c r="S110" s="131"/>
      <c r="T110" s="119"/>
      <c r="U110" s="119"/>
      <c r="V110" s="119"/>
      <c r="W110" s="129"/>
      <c r="X110" s="119"/>
      <c r="Y110" s="132"/>
      <c r="Z110" s="119"/>
      <c r="AA110" s="119"/>
      <c r="AB110" s="119"/>
      <c r="AC110" s="129"/>
      <c r="AD110" s="120"/>
      <c r="AE110" s="131">
        <v>1.5576000000000001</v>
      </c>
      <c r="AF110" s="119">
        <v>1.4159999999999999</v>
      </c>
      <c r="AG110" s="119">
        <v>2.91953</v>
      </c>
      <c r="AH110" s="119"/>
      <c r="AI110" s="129"/>
      <c r="AJ110" s="17"/>
      <c r="AK110" s="349"/>
      <c r="AL110" s="342"/>
      <c r="AM110" s="342"/>
      <c r="AN110" s="361"/>
      <c r="AO110" s="17"/>
      <c r="AP110" s="131"/>
      <c r="AQ110" s="119"/>
      <c r="AR110" s="119"/>
      <c r="AS110" s="129"/>
    </row>
    <row r="111" spans="3:45" x14ac:dyDescent="0.3">
      <c r="C111" s="7" t="s">
        <v>131</v>
      </c>
      <c r="D111" s="259"/>
      <c r="E111" s="163"/>
      <c r="F111" s="162"/>
      <c r="G111" s="119"/>
      <c r="H111" s="119"/>
      <c r="I111" s="119"/>
      <c r="J111" s="129"/>
      <c r="K111" s="119"/>
      <c r="L111" s="132"/>
      <c r="M111" s="133"/>
      <c r="N111" s="133"/>
      <c r="O111" s="133"/>
      <c r="P111" s="133"/>
      <c r="Q111" s="134"/>
      <c r="R111" s="120"/>
      <c r="S111" s="131"/>
      <c r="T111" s="119"/>
      <c r="U111" s="119"/>
      <c r="V111" s="119"/>
      <c r="W111" s="129"/>
      <c r="X111" s="119"/>
      <c r="Y111" s="132"/>
      <c r="Z111" s="119"/>
      <c r="AA111" s="119"/>
      <c r="AB111" s="119"/>
      <c r="AC111" s="129"/>
      <c r="AD111" s="120"/>
      <c r="AE111" s="131">
        <v>0.03</v>
      </c>
      <c r="AF111" s="119">
        <v>0.03</v>
      </c>
      <c r="AG111" s="119">
        <v>0.26300000000000001</v>
      </c>
      <c r="AH111" s="119"/>
      <c r="AI111" s="129"/>
      <c r="AJ111" s="17"/>
      <c r="AK111" s="349"/>
      <c r="AL111" s="342"/>
      <c r="AM111" s="342"/>
      <c r="AN111" s="361"/>
      <c r="AO111" s="17"/>
      <c r="AP111" s="131"/>
      <c r="AQ111" s="119"/>
      <c r="AR111" s="119"/>
      <c r="AS111" s="129"/>
    </row>
    <row r="112" spans="3:45" x14ac:dyDescent="0.3">
      <c r="C112" s="7" t="s">
        <v>132</v>
      </c>
      <c r="D112" s="259"/>
      <c r="E112" s="163"/>
      <c r="F112" s="162"/>
      <c r="G112" s="119"/>
      <c r="H112" s="119"/>
      <c r="I112" s="119"/>
      <c r="J112" s="129"/>
      <c r="K112" s="119"/>
      <c r="L112" s="132"/>
      <c r="M112" s="133"/>
      <c r="N112" s="133"/>
      <c r="O112" s="133"/>
      <c r="P112" s="133"/>
      <c r="Q112" s="134"/>
      <c r="R112" s="120"/>
      <c r="S112" s="131"/>
      <c r="T112" s="119"/>
      <c r="U112" s="119"/>
      <c r="V112" s="119"/>
      <c r="W112" s="129"/>
      <c r="X112" s="119"/>
      <c r="Y112" s="132"/>
      <c r="Z112" s="119"/>
      <c r="AA112" s="119"/>
      <c r="AB112" s="119"/>
      <c r="AC112" s="129"/>
      <c r="AD112" s="120"/>
      <c r="AE112" s="131">
        <v>11.89312</v>
      </c>
      <c r="AF112" s="119"/>
      <c r="AG112" s="119"/>
      <c r="AH112" s="119"/>
      <c r="AI112" s="129"/>
      <c r="AJ112" s="17"/>
      <c r="AK112" s="349"/>
      <c r="AL112" s="342"/>
      <c r="AM112" s="342"/>
      <c r="AN112" s="361"/>
      <c r="AO112" s="17"/>
      <c r="AP112" s="131"/>
      <c r="AQ112" s="119"/>
      <c r="AR112" s="119"/>
      <c r="AS112" s="129"/>
    </row>
    <row r="113" spans="3:45" x14ac:dyDescent="0.3">
      <c r="C113" s="7" t="s">
        <v>133</v>
      </c>
      <c r="D113" s="259"/>
      <c r="E113" s="163"/>
      <c r="F113" s="162"/>
      <c r="G113" s="119"/>
      <c r="H113" s="119"/>
      <c r="I113" s="119"/>
      <c r="J113" s="129"/>
      <c r="K113" s="119"/>
      <c r="L113" s="132"/>
      <c r="M113" s="133"/>
      <c r="N113" s="133"/>
      <c r="O113" s="133"/>
      <c r="P113" s="133"/>
      <c r="Q113" s="134"/>
      <c r="R113" s="120"/>
      <c r="S113" s="131"/>
      <c r="T113" s="119"/>
      <c r="U113" s="119"/>
      <c r="V113" s="119"/>
      <c r="W113" s="129"/>
      <c r="X113" s="119"/>
      <c r="Y113" s="132"/>
      <c r="Z113" s="119"/>
      <c r="AA113" s="119"/>
      <c r="AB113" s="119"/>
      <c r="AC113" s="129"/>
      <c r="AD113" s="120"/>
      <c r="AE113" s="131">
        <v>2.41153</v>
      </c>
      <c r="AF113" s="119">
        <v>2.07342</v>
      </c>
      <c r="AG113" s="119">
        <v>1.69665</v>
      </c>
      <c r="AH113" s="119"/>
      <c r="AI113" s="129"/>
      <c r="AJ113" s="17"/>
      <c r="AK113" s="349"/>
      <c r="AL113" s="342"/>
      <c r="AM113" s="342"/>
      <c r="AN113" s="361"/>
      <c r="AO113" s="17"/>
      <c r="AP113" s="131"/>
      <c r="AQ113" s="119"/>
      <c r="AR113" s="119"/>
      <c r="AS113" s="129"/>
    </row>
    <row r="114" spans="3:45" x14ac:dyDescent="0.3">
      <c r="C114" s="7" t="s">
        <v>134</v>
      </c>
      <c r="D114" s="259"/>
      <c r="E114" s="163"/>
      <c r="F114" s="162"/>
      <c r="G114" s="119"/>
      <c r="H114" s="119"/>
      <c r="I114" s="119"/>
      <c r="J114" s="129"/>
      <c r="K114" s="119"/>
      <c r="L114" s="132"/>
      <c r="M114" s="133"/>
      <c r="N114" s="133"/>
      <c r="O114" s="133"/>
      <c r="P114" s="133"/>
      <c r="Q114" s="134"/>
      <c r="R114" s="120"/>
      <c r="S114" s="131"/>
      <c r="T114" s="119"/>
      <c r="U114" s="119"/>
      <c r="V114" s="119"/>
      <c r="W114" s="129"/>
      <c r="X114" s="119"/>
      <c r="Y114" s="132"/>
      <c r="Z114" s="119"/>
      <c r="AA114" s="119"/>
      <c r="AB114" s="119"/>
      <c r="AC114" s="129"/>
      <c r="AD114" s="120"/>
      <c r="AE114" s="131"/>
      <c r="AF114" s="119">
        <v>6.1701499999999996</v>
      </c>
      <c r="AG114" s="119"/>
      <c r="AH114" s="119"/>
      <c r="AI114" s="129"/>
      <c r="AJ114" s="17"/>
      <c r="AK114" s="349"/>
      <c r="AL114" s="342"/>
      <c r="AM114" s="342"/>
      <c r="AN114" s="361"/>
      <c r="AO114" s="17"/>
      <c r="AP114" s="131"/>
      <c r="AQ114" s="119"/>
      <c r="AR114" s="119"/>
      <c r="AS114" s="129"/>
    </row>
    <row r="115" spans="3:45" x14ac:dyDescent="0.3">
      <c r="C115" s="7" t="s">
        <v>135</v>
      </c>
      <c r="D115" s="259"/>
      <c r="E115" s="163"/>
      <c r="F115" s="162"/>
      <c r="G115" s="119"/>
      <c r="H115" s="119"/>
      <c r="I115" s="119"/>
      <c r="J115" s="129"/>
      <c r="K115" s="119"/>
      <c r="L115" s="132"/>
      <c r="M115" s="133"/>
      <c r="N115" s="133"/>
      <c r="O115" s="133"/>
      <c r="P115" s="133"/>
      <c r="Q115" s="134"/>
      <c r="R115" s="120"/>
      <c r="S115" s="131"/>
      <c r="T115" s="119"/>
      <c r="U115" s="119"/>
      <c r="V115" s="119"/>
      <c r="W115" s="129"/>
      <c r="X115" s="119"/>
      <c r="Y115" s="132"/>
      <c r="Z115" s="119"/>
      <c r="AA115" s="119"/>
      <c r="AB115" s="119"/>
      <c r="AC115" s="129"/>
      <c r="AD115" s="120"/>
      <c r="AE115" s="131">
        <v>0.14499999999999999</v>
      </c>
      <c r="AF115" s="119"/>
      <c r="AG115" s="119">
        <v>0.23050000000000001</v>
      </c>
      <c r="AH115" s="119"/>
      <c r="AI115" s="129"/>
      <c r="AJ115" s="17"/>
      <c r="AK115" s="349"/>
      <c r="AL115" s="342"/>
      <c r="AM115" s="342"/>
      <c r="AN115" s="361"/>
      <c r="AO115" s="17"/>
      <c r="AP115" s="131"/>
      <c r="AQ115" s="119"/>
      <c r="AR115" s="119"/>
      <c r="AS115" s="129"/>
    </row>
    <row r="116" spans="3:45" x14ac:dyDescent="0.3">
      <c r="C116" s="7" t="s">
        <v>136</v>
      </c>
      <c r="D116" s="259"/>
      <c r="E116" s="163"/>
      <c r="F116" s="162"/>
      <c r="G116" s="119"/>
      <c r="H116" s="119"/>
      <c r="I116" s="119"/>
      <c r="J116" s="129"/>
      <c r="K116" s="119"/>
      <c r="L116" s="132"/>
      <c r="M116" s="133"/>
      <c r="N116" s="133"/>
      <c r="O116" s="133"/>
      <c r="P116" s="133"/>
      <c r="Q116" s="134"/>
      <c r="R116" s="120"/>
      <c r="S116" s="131"/>
      <c r="T116" s="119"/>
      <c r="U116" s="119"/>
      <c r="V116" s="119"/>
      <c r="W116" s="129"/>
      <c r="X116" s="119"/>
      <c r="Y116" s="132"/>
      <c r="Z116" s="119"/>
      <c r="AA116" s="119"/>
      <c r="AB116" s="119"/>
      <c r="AC116" s="129"/>
      <c r="AD116" s="120"/>
      <c r="AE116" s="131">
        <v>14.21701</v>
      </c>
      <c r="AF116" s="119">
        <v>12.92455</v>
      </c>
      <c r="AG116" s="119">
        <v>2.3649100000000001</v>
      </c>
      <c r="AH116" s="119"/>
      <c r="AI116" s="129"/>
      <c r="AJ116" s="17"/>
      <c r="AK116" s="349"/>
      <c r="AL116" s="342"/>
      <c r="AM116" s="342"/>
      <c r="AN116" s="361"/>
      <c r="AO116" s="17"/>
      <c r="AP116" s="131"/>
      <c r="AQ116" s="119"/>
      <c r="AR116" s="119"/>
      <c r="AS116" s="129"/>
    </row>
    <row r="117" spans="3:45" x14ac:dyDescent="0.3">
      <c r="C117" s="7" t="s">
        <v>137</v>
      </c>
      <c r="D117" s="259"/>
      <c r="E117" s="163"/>
      <c r="F117" s="162"/>
      <c r="G117" s="119"/>
      <c r="H117" s="119"/>
      <c r="I117" s="119"/>
      <c r="J117" s="129"/>
      <c r="K117" s="119"/>
      <c r="L117" s="132"/>
      <c r="M117" s="133"/>
      <c r="N117" s="133"/>
      <c r="O117" s="133"/>
      <c r="P117" s="133"/>
      <c r="Q117" s="134"/>
      <c r="R117" s="120"/>
      <c r="S117" s="131"/>
      <c r="T117" s="119"/>
      <c r="U117" s="119"/>
      <c r="V117" s="119"/>
      <c r="W117" s="129"/>
      <c r="X117" s="119"/>
      <c r="Y117" s="132"/>
      <c r="Z117" s="119"/>
      <c r="AA117" s="119"/>
      <c r="AB117" s="119"/>
      <c r="AC117" s="129"/>
      <c r="AD117" s="120"/>
      <c r="AE117" s="131">
        <v>0.90254999999999996</v>
      </c>
      <c r="AF117" s="119">
        <v>0.82050000000000001</v>
      </c>
      <c r="AG117" s="119">
        <v>1.5214099999999999</v>
      </c>
      <c r="AH117" s="119">
        <v>1.51213</v>
      </c>
      <c r="AI117" s="129"/>
      <c r="AJ117" s="17"/>
      <c r="AK117" s="349"/>
      <c r="AL117" s="342"/>
      <c r="AM117" s="342"/>
      <c r="AN117" s="361"/>
      <c r="AO117" s="17"/>
      <c r="AP117" s="131"/>
      <c r="AQ117" s="119"/>
      <c r="AR117" s="119"/>
      <c r="AS117" s="129"/>
    </row>
    <row r="118" spans="3:45" x14ac:dyDescent="0.3">
      <c r="C118" s="7" t="s">
        <v>138</v>
      </c>
      <c r="D118" s="259"/>
      <c r="E118" s="163"/>
      <c r="F118" s="162"/>
      <c r="G118" s="119"/>
      <c r="H118" s="119"/>
      <c r="I118" s="119"/>
      <c r="J118" s="129"/>
      <c r="K118" s="119"/>
      <c r="L118" s="132"/>
      <c r="M118" s="133"/>
      <c r="N118" s="133"/>
      <c r="O118" s="133"/>
      <c r="P118" s="133"/>
      <c r="Q118" s="134"/>
      <c r="R118" s="120"/>
      <c r="S118" s="131"/>
      <c r="T118" s="119"/>
      <c r="U118" s="119"/>
      <c r="V118" s="119"/>
      <c r="W118" s="129"/>
      <c r="X118" s="119"/>
      <c r="Y118" s="132"/>
      <c r="Z118" s="119"/>
      <c r="AA118" s="119"/>
      <c r="AB118" s="119"/>
      <c r="AC118" s="129"/>
      <c r="AD118" s="120"/>
      <c r="AE118" s="131">
        <v>12.24222</v>
      </c>
      <c r="AF118" s="119">
        <v>7.2936899999999998</v>
      </c>
      <c r="AG118" s="119"/>
      <c r="AH118" s="119"/>
      <c r="AI118" s="129"/>
      <c r="AJ118" s="17"/>
      <c r="AK118" s="349"/>
      <c r="AL118" s="342"/>
      <c r="AM118" s="342"/>
      <c r="AN118" s="361"/>
      <c r="AO118" s="17"/>
      <c r="AP118" s="131"/>
      <c r="AQ118" s="119"/>
      <c r="AR118" s="119"/>
      <c r="AS118" s="129"/>
    </row>
    <row r="119" spans="3:45" x14ac:dyDescent="0.3">
      <c r="C119" s="7" t="s">
        <v>139</v>
      </c>
      <c r="D119" s="259"/>
      <c r="E119" s="163"/>
      <c r="F119" s="162"/>
      <c r="G119" s="119"/>
      <c r="H119" s="119"/>
      <c r="I119" s="119"/>
      <c r="J119" s="129"/>
      <c r="K119" s="119"/>
      <c r="L119" s="132"/>
      <c r="M119" s="133"/>
      <c r="N119" s="133"/>
      <c r="O119" s="133"/>
      <c r="P119" s="133"/>
      <c r="Q119" s="134"/>
      <c r="R119" s="120"/>
      <c r="S119" s="131"/>
      <c r="T119" s="119"/>
      <c r="U119" s="119"/>
      <c r="V119" s="119"/>
      <c r="W119" s="129"/>
      <c r="X119" s="119"/>
      <c r="Y119" s="132"/>
      <c r="Z119" s="119"/>
      <c r="AA119" s="119"/>
      <c r="AB119" s="119"/>
      <c r="AC119" s="129"/>
      <c r="AD119" s="120"/>
      <c r="AE119" s="131"/>
      <c r="AF119" s="119"/>
      <c r="AG119" s="119">
        <v>0.63029000000000002</v>
      </c>
      <c r="AH119" s="119"/>
      <c r="AI119" s="129"/>
      <c r="AJ119" s="17"/>
      <c r="AK119" s="349">
        <v>5.1299999999999998E-2</v>
      </c>
      <c r="AL119" s="342">
        <v>1.4E-2</v>
      </c>
      <c r="AM119" s="342">
        <v>0.22320000000000001</v>
      </c>
      <c r="AN119" s="361">
        <v>7.7590000000000006E-2</v>
      </c>
      <c r="AO119" s="17"/>
      <c r="AP119" s="131"/>
      <c r="AQ119" s="119"/>
      <c r="AR119" s="119"/>
      <c r="AS119" s="129"/>
    </row>
    <row r="120" spans="3:45" x14ac:dyDescent="0.3">
      <c r="C120" s="7" t="s">
        <v>140</v>
      </c>
      <c r="D120" s="259"/>
      <c r="E120" s="163"/>
      <c r="F120" s="162"/>
      <c r="G120" s="119"/>
      <c r="H120" s="119"/>
      <c r="I120" s="119"/>
      <c r="J120" s="129"/>
      <c r="K120" s="119"/>
      <c r="L120" s="132"/>
      <c r="M120" s="133"/>
      <c r="N120" s="133"/>
      <c r="O120" s="133"/>
      <c r="P120" s="133"/>
      <c r="Q120" s="134"/>
      <c r="R120" s="120"/>
      <c r="S120" s="131"/>
      <c r="T120" s="119"/>
      <c r="U120" s="119"/>
      <c r="V120" s="119"/>
      <c r="W120" s="129"/>
      <c r="X120" s="119"/>
      <c r="Y120" s="132"/>
      <c r="Z120" s="119"/>
      <c r="AA120" s="119"/>
      <c r="AB120" s="119"/>
      <c r="AC120" s="129"/>
      <c r="AD120" s="120"/>
      <c r="AE120" s="131"/>
      <c r="AF120" s="119"/>
      <c r="AG120" s="119">
        <v>0.05</v>
      </c>
      <c r="AH120" s="119"/>
      <c r="AI120" s="129"/>
      <c r="AJ120" s="17"/>
      <c r="AK120" s="349"/>
      <c r="AL120" s="342"/>
      <c r="AM120" s="342"/>
      <c r="AN120" s="361"/>
      <c r="AO120" s="17"/>
      <c r="AP120" s="131"/>
      <c r="AQ120" s="119"/>
      <c r="AR120" s="119"/>
      <c r="AS120" s="129"/>
    </row>
    <row r="121" spans="3:45" x14ac:dyDescent="0.3">
      <c r="C121" s="7" t="s">
        <v>141</v>
      </c>
      <c r="D121" s="259"/>
      <c r="E121" s="163"/>
      <c r="F121" s="162"/>
      <c r="G121" s="119"/>
      <c r="H121" s="119"/>
      <c r="I121" s="119"/>
      <c r="J121" s="129"/>
      <c r="K121" s="119"/>
      <c r="L121" s="132"/>
      <c r="M121" s="133"/>
      <c r="N121" s="133"/>
      <c r="O121" s="133"/>
      <c r="P121" s="133"/>
      <c r="Q121" s="134"/>
      <c r="R121" s="120"/>
      <c r="S121" s="131"/>
      <c r="T121" s="119"/>
      <c r="U121" s="119"/>
      <c r="V121" s="119"/>
      <c r="W121" s="129"/>
      <c r="X121" s="119"/>
      <c r="Y121" s="132">
        <v>5.0000000000000001E-3</v>
      </c>
      <c r="Z121" s="119">
        <v>7.7999999999999996E-3</v>
      </c>
      <c r="AA121" s="119"/>
      <c r="AB121" s="119"/>
      <c r="AC121" s="129"/>
      <c r="AD121" s="120"/>
      <c r="AE121" s="131"/>
      <c r="AF121" s="119"/>
      <c r="AG121" s="119">
        <v>9.5399999999999999E-3</v>
      </c>
      <c r="AH121" s="119"/>
      <c r="AI121" s="129"/>
      <c r="AJ121" s="17"/>
      <c r="AK121" s="349"/>
      <c r="AL121" s="342"/>
      <c r="AM121" s="342">
        <v>6.7000000000000002E-3</v>
      </c>
      <c r="AN121" s="361">
        <v>5.7000000000000002E-3</v>
      </c>
      <c r="AO121" s="17"/>
      <c r="AP121" s="131"/>
      <c r="AQ121" s="119"/>
      <c r="AR121" s="119"/>
      <c r="AS121" s="129"/>
    </row>
    <row r="122" spans="3:45" s="184" customFormat="1" x14ac:dyDescent="0.3">
      <c r="C122" s="177" t="s">
        <v>142</v>
      </c>
      <c r="D122" s="263"/>
      <c r="E122" s="308"/>
      <c r="F122" s="185"/>
      <c r="G122" s="179"/>
      <c r="H122" s="179"/>
      <c r="I122" s="179"/>
      <c r="J122" s="180"/>
      <c r="K122" s="179"/>
      <c r="L122" s="181"/>
      <c r="M122" s="179"/>
      <c r="N122" s="179"/>
      <c r="O122" s="179"/>
      <c r="P122" s="179"/>
      <c r="Q122" s="180"/>
      <c r="R122" s="182"/>
      <c r="S122" s="181"/>
      <c r="T122" s="179"/>
      <c r="U122" s="179"/>
      <c r="V122" s="179"/>
      <c r="W122" s="180"/>
      <c r="X122" s="179"/>
      <c r="Y122" s="181"/>
      <c r="Z122" s="179"/>
      <c r="AA122" s="179"/>
      <c r="AB122" s="179"/>
      <c r="AC122" s="180"/>
      <c r="AD122" s="182"/>
      <c r="AE122" s="181"/>
      <c r="AF122" s="179"/>
      <c r="AG122" s="179"/>
      <c r="AH122" s="182"/>
      <c r="AI122" s="180">
        <v>0.21597</v>
      </c>
      <c r="AJ122" s="183"/>
      <c r="AK122" s="350">
        <v>61.217700000000001</v>
      </c>
      <c r="AL122" s="346">
        <v>1.3859999999999999</v>
      </c>
      <c r="AM122" s="346">
        <v>-0.21490000000000001</v>
      </c>
      <c r="AN122" s="365">
        <v>0.80808000000000002</v>
      </c>
      <c r="AO122" s="183"/>
      <c r="AP122" s="181"/>
      <c r="AQ122" s="179"/>
      <c r="AR122" s="179"/>
      <c r="AS122" s="257"/>
    </row>
    <row r="123" spans="3:45" x14ac:dyDescent="0.3">
      <c r="C123" s="7" t="s">
        <v>143</v>
      </c>
      <c r="D123" s="259"/>
      <c r="E123" s="163"/>
      <c r="F123" s="162"/>
      <c r="G123" s="119"/>
      <c r="H123" s="119"/>
      <c r="I123" s="119"/>
      <c r="J123" s="129"/>
      <c r="K123" s="119"/>
      <c r="L123" s="132"/>
      <c r="M123" s="133"/>
      <c r="N123" s="133"/>
      <c r="O123" s="133"/>
      <c r="P123" s="133"/>
      <c r="Q123" s="134"/>
      <c r="R123" s="120"/>
      <c r="S123" s="131"/>
      <c r="T123" s="119"/>
      <c r="U123" s="119"/>
      <c r="V123" s="119"/>
      <c r="W123" s="129"/>
      <c r="X123" s="119"/>
      <c r="Y123" s="132"/>
      <c r="Z123" s="119"/>
      <c r="AA123" s="119"/>
      <c r="AB123" s="119"/>
      <c r="AC123" s="129"/>
      <c r="AD123" s="120"/>
      <c r="AE123" s="131"/>
      <c r="AF123" s="119"/>
      <c r="AG123" s="119"/>
      <c r="AH123" s="119">
        <v>0.63300000000000001</v>
      </c>
      <c r="AI123" s="129">
        <v>3.4083000000000001</v>
      </c>
      <c r="AJ123" s="17"/>
      <c r="AK123" s="349"/>
      <c r="AL123" s="342"/>
      <c r="AM123" s="342"/>
      <c r="AN123" s="361"/>
      <c r="AO123" s="17"/>
      <c r="AP123" s="131"/>
      <c r="AQ123" s="119"/>
      <c r="AR123" s="119"/>
      <c r="AS123" s="129"/>
    </row>
    <row r="124" spans="3:45" x14ac:dyDescent="0.3">
      <c r="C124" s="7" t="s">
        <v>144</v>
      </c>
      <c r="D124" s="259"/>
      <c r="E124" s="163"/>
      <c r="F124" s="162"/>
      <c r="G124" s="119"/>
      <c r="H124" s="119"/>
      <c r="I124" s="119"/>
      <c r="J124" s="129"/>
      <c r="K124" s="119"/>
      <c r="L124" s="132"/>
      <c r="M124" s="133"/>
      <c r="N124" s="133"/>
      <c r="O124" s="133"/>
      <c r="P124" s="133"/>
      <c r="Q124" s="134"/>
      <c r="R124" s="120"/>
      <c r="S124" s="131"/>
      <c r="T124" s="119"/>
      <c r="U124" s="119"/>
      <c r="V124" s="119"/>
      <c r="W124" s="129"/>
      <c r="X124" s="119"/>
      <c r="Y124" s="124">
        <v>0.9355</v>
      </c>
      <c r="Z124" s="125">
        <v>0.90039999999999998</v>
      </c>
      <c r="AA124" s="125">
        <v>1.4938899999999999</v>
      </c>
      <c r="AB124" s="125">
        <v>2.78484</v>
      </c>
      <c r="AC124" s="126">
        <v>0</v>
      </c>
      <c r="AD124" s="120"/>
      <c r="AE124" s="131"/>
      <c r="AF124" s="119"/>
      <c r="AG124" s="119"/>
      <c r="AH124" s="119">
        <v>0.33495000000000003</v>
      </c>
      <c r="AI124" s="129">
        <v>0.75922000000000001</v>
      </c>
      <c r="AJ124" s="17"/>
      <c r="AK124" s="349"/>
      <c r="AL124" s="342"/>
      <c r="AM124" s="342"/>
      <c r="AN124" s="361"/>
      <c r="AO124" s="17"/>
      <c r="AP124" s="131"/>
      <c r="AQ124" s="119"/>
      <c r="AR124" s="119"/>
      <c r="AS124" s="129"/>
    </row>
    <row r="125" spans="3:45" x14ac:dyDescent="0.3">
      <c r="C125" s="7" t="s">
        <v>145</v>
      </c>
      <c r="D125" s="259"/>
      <c r="E125" s="163"/>
      <c r="F125" s="162"/>
      <c r="G125" s="119"/>
      <c r="H125" s="119"/>
      <c r="I125" s="119"/>
      <c r="J125" s="129"/>
      <c r="K125" s="119"/>
      <c r="L125" s="132"/>
      <c r="M125" s="133"/>
      <c r="N125" s="133"/>
      <c r="O125" s="133"/>
      <c r="P125" s="133"/>
      <c r="Q125" s="134"/>
      <c r="R125" s="120"/>
      <c r="S125" s="131"/>
      <c r="T125" s="119"/>
      <c r="U125" s="119"/>
      <c r="V125" s="119"/>
      <c r="W125" s="129"/>
      <c r="X125" s="119"/>
      <c r="Y125" s="132"/>
      <c r="Z125" s="119"/>
      <c r="AA125" s="119"/>
      <c r="AB125" s="119"/>
      <c r="AC125" s="129"/>
      <c r="AD125" s="120"/>
      <c r="AE125" s="131"/>
      <c r="AF125" s="119"/>
      <c r="AG125" s="119"/>
      <c r="AH125" s="119">
        <v>0.1</v>
      </c>
      <c r="AI125" s="129">
        <v>0.111</v>
      </c>
      <c r="AJ125" s="17"/>
      <c r="AK125" s="349"/>
      <c r="AL125" s="342"/>
      <c r="AM125" s="342"/>
      <c r="AN125" s="361"/>
      <c r="AO125" s="17"/>
      <c r="AP125" s="131"/>
      <c r="AQ125" s="119"/>
      <c r="AR125" s="119"/>
      <c r="AS125" s="129"/>
    </row>
    <row r="126" spans="3:45" s="199" customFormat="1" x14ac:dyDescent="0.3">
      <c r="C126" s="189" t="s">
        <v>146</v>
      </c>
      <c r="D126" s="265"/>
      <c r="E126" s="309"/>
      <c r="F126" s="190"/>
      <c r="G126" s="191"/>
      <c r="H126" s="191"/>
      <c r="I126" s="191"/>
      <c r="J126" s="192"/>
      <c r="K126" s="191"/>
      <c r="L126" s="193"/>
      <c r="M126" s="191"/>
      <c r="N126" s="191"/>
      <c r="O126" s="191"/>
      <c r="P126" s="191"/>
      <c r="Q126" s="192"/>
      <c r="R126" s="194"/>
      <c r="S126" s="193"/>
      <c r="T126" s="191"/>
      <c r="U126" s="191"/>
      <c r="V126" s="191"/>
      <c r="W126" s="192"/>
      <c r="X126" s="191"/>
      <c r="Y126" s="195">
        <v>306.10980000000001</v>
      </c>
      <c r="Z126" s="196">
        <v>200.45869999999999</v>
      </c>
      <c r="AA126" s="196">
        <v>183.00631000000001</v>
      </c>
      <c r="AB126" s="196">
        <v>420.72728999999998</v>
      </c>
      <c r="AC126" s="197">
        <v>640.09488999999996</v>
      </c>
      <c r="AD126" s="194"/>
      <c r="AE126" s="193"/>
      <c r="AF126" s="191"/>
      <c r="AG126" s="191"/>
      <c r="AH126" s="191">
        <v>0.29049999999999998</v>
      </c>
      <c r="AI126" s="192">
        <v>0.03</v>
      </c>
      <c r="AJ126" s="198"/>
      <c r="AK126" s="351"/>
      <c r="AL126" s="348"/>
      <c r="AM126" s="348"/>
      <c r="AN126" s="367"/>
      <c r="AO126" s="198"/>
      <c r="AP126" s="193"/>
      <c r="AQ126" s="191"/>
      <c r="AR126" s="191"/>
      <c r="AS126" s="192"/>
    </row>
    <row r="127" spans="3:45" x14ac:dyDescent="0.3">
      <c r="C127" s="7" t="s">
        <v>148</v>
      </c>
      <c r="D127" s="259"/>
      <c r="E127" s="163"/>
      <c r="F127" s="162"/>
      <c r="G127" s="119"/>
      <c r="H127" s="119"/>
      <c r="I127" s="119"/>
      <c r="J127" s="129"/>
      <c r="K127" s="119"/>
      <c r="L127" s="132"/>
      <c r="M127" s="133"/>
      <c r="N127" s="133"/>
      <c r="O127" s="133"/>
      <c r="P127" s="133"/>
      <c r="Q127" s="134"/>
      <c r="R127" s="120"/>
      <c r="S127" s="131"/>
      <c r="T127" s="119"/>
      <c r="U127" s="119"/>
      <c r="V127" s="119"/>
      <c r="W127" s="129"/>
      <c r="X127" s="119"/>
      <c r="Y127" s="132"/>
      <c r="Z127" s="119"/>
      <c r="AA127" s="119"/>
      <c r="AB127" s="119"/>
      <c r="AC127" s="129"/>
      <c r="AD127" s="120"/>
      <c r="AE127" s="131"/>
      <c r="AF127" s="119"/>
      <c r="AG127" s="119"/>
      <c r="AH127" s="119"/>
      <c r="AI127" s="129">
        <v>2.1749999999999998</v>
      </c>
      <c r="AJ127" s="17"/>
      <c r="AK127" s="349"/>
      <c r="AL127" s="342"/>
      <c r="AM127" s="342"/>
      <c r="AN127" s="361"/>
      <c r="AO127" s="17"/>
      <c r="AP127" s="131"/>
      <c r="AQ127" s="119"/>
      <c r="AR127" s="119"/>
      <c r="AS127" s="129"/>
    </row>
    <row r="128" spans="3:45" x14ac:dyDescent="0.3">
      <c r="C128" s="7" t="s">
        <v>149</v>
      </c>
      <c r="D128" s="259"/>
      <c r="E128" s="163"/>
      <c r="F128" s="162"/>
      <c r="G128" s="119"/>
      <c r="H128" s="119"/>
      <c r="I128" s="119"/>
      <c r="J128" s="129"/>
      <c r="K128" s="119"/>
      <c r="L128" s="132"/>
      <c r="M128" s="133"/>
      <c r="N128" s="133"/>
      <c r="O128" s="133"/>
      <c r="P128" s="133"/>
      <c r="Q128" s="134"/>
      <c r="R128" s="120"/>
      <c r="S128" s="131"/>
      <c r="T128" s="119"/>
      <c r="U128" s="119"/>
      <c r="V128" s="119"/>
      <c r="W128" s="129"/>
      <c r="X128" s="119"/>
      <c r="Y128" s="124">
        <v>2.5947</v>
      </c>
      <c r="Z128" s="125">
        <v>2.1431</v>
      </c>
      <c r="AA128" s="125">
        <v>2.1756199999999999</v>
      </c>
      <c r="AB128" s="125">
        <v>5.7344600000000003</v>
      </c>
      <c r="AC128" s="126">
        <v>14.53858</v>
      </c>
      <c r="AD128" s="120"/>
      <c r="AE128" s="131"/>
      <c r="AF128" s="119"/>
      <c r="AG128" s="119"/>
      <c r="AH128" s="119">
        <v>2.051E-2</v>
      </c>
      <c r="AI128" s="129">
        <v>1.7052</v>
      </c>
      <c r="AJ128" s="17"/>
      <c r="AK128" s="349"/>
      <c r="AL128" s="342"/>
      <c r="AM128" s="342"/>
      <c r="AN128" s="361"/>
      <c r="AO128" s="17"/>
      <c r="AP128" s="131"/>
      <c r="AQ128" s="119"/>
      <c r="AR128" s="119"/>
      <c r="AS128" s="129"/>
    </row>
    <row r="129" spans="3:45" x14ac:dyDescent="0.3">
      <c r="C129" s="7" t="s">
        <v>150</v>
      </c>
      <c r="D129" s="259"/>
      <c r="E129" s="163"/>
      <c r="F129" s="162"/>
      <c r="G129" s="119"/>
      <c r="H129" s="119"/>
      <c r="I129" s="119"/>
      <c r="J129" s="129"/>
      <c r="K129" s="119"/>
      <c r="L129" s="132"/>
      <c r="M129" s="133"/>
      <c r="N129" s="133"/>
      <c r="O129" s="133"/>
      <c r="P129" s="133"/>
      <c r="Q129" s="134"/>
      <c r="R129" s="120"/>
      <c r="S129" s="131"/>
      <c r="T129" s="119"/>
      <c r="U129" s="119"/>
      <c r="V129" s="119"/>
      <c r="W129" s="129"/>
      <c r="X129" s="119"/>
      <c r="Y129" s="132"/>
      <c r="Z129" s="119"/>
      <c r="AA129" s="119"/>
      <c r="AB129" s="119"/>
      <c r="AC129" s="129"/>
      <c r="AD129" s="120"/>
      <c r="AE129" s="131"/>
      <c r="AF129" s="119"/>
      <c r="AG129" s="119"/>
      <c r="AH129" s="119">
        <v>0.48309000000000002</v>
      </c>
      <c r="AI129" s="129"/>
      <c r="AJ129" s="17"/>
      <c r="AK129" s="349"/>
      <c r="AL129" s="342"/>
      <c r="AM129" s="342"/>
      <c r="AN129" s="361"/>
      <c r="AO129" s="17"/>
      <c r="AP129" s="131"/>
      <c r="AQ129" s="119"/>
      <c r="AR129" s="119"/>
      <c r="AS129" s="129"/>
    </row>
    <row r="130" spans="3:45" x14ac:dyDescent="0.3">
      <c r="C130" s="7" t="s">
        <v>153</v>
      </c>
      <c r="D130" s="259"/>
      <c r="E130" s="163"/>
      <c r="F130" s="162"/>
      <c r="G130" s="119"/>
      <c r="H130" s="119"/>
      <c r="I130" s="119"/>
      <c r="J130" s="129"/>
      <c r="K130" s="119"/>
      <c r="L130" s="132"/>
      <c r="M130" s="133"/>
      <c r="N130" s="133"/>
      <c r="O130" s="133"/>
      <c r="P130" s="133"/>
      <c r="Q130" s="134"/>
      <c r="R130" s="120"/>
      <c r="S130" s="131"/>
      <c r="T130" s="119"/>
      <c r="U130" s="119"/>
      <c r="V130" s="119"/>
      <c r="W130" s="129"/>
      <c r="X130" s="119"/>
      <c r="Y130" s="124">
        <v>30.3169</v>
      </c>
      <c r="Z130" s="125">
        <v>12.4489</v>
      </c>
      <c r="AA130" s="125">
        <v>2.66086</v>
      </c>
      <c r="AB130" s="125">
        <v>30.245280000000001</v>
      </c>
      <c r="AC130" s="126">
        <v>63.639449999999997</v>
      </c>
      <c r="AD130" s="120"/>
      <c r="AE130" s="131"/>
      <c r="AF130" s="119"/>
      <c r="AG130" s="119"/>
      <c r="AH130" s="119"/>
      <c r="AI130" s="129"/>
      <c r="AJ130" s="17"/>
      <c r="AK130" s="349"/>
      <c r="AL130" s="342"/>
      <c r="AM130" s="342"/>
      <c r="AN130" s="361"/>
      <c r="AO130" s="17"/>
      <c r="AP130" s="131"/>
      <c r="AQ130" s="119"/>
      <c r="AR130" s="119"/>
      <c r="AS130" s="129"/>
    </row>
    <row r="131" spans="3:45" x14ac:dyDescent="0.3">
      <c r="C131" s="7" t="s">
        <v>154</v>
      </c>
      <c r="D131" s="259"/>
      <c r="E131" s="163"/>
      <c r="F131" s="162"/>
      <c r="G131" s="119"/>
      <c r="H131" s="119"/>
      <c r="I131" s="119"/>
      <c r="J131" s="129"/>
      <c r="K131" s="119"/>
      <c r="L131" s="132"/>
      <c r="M131" s="133"/>
      <c r="N131" s="133"/>
      <c r="O131" s="133"/>
      <c r="P131" s="133"/>
      <c r="Q131" s="134"/>
      <c r="R131" s="120"/>
      <c r="S131" s="131"/>
      <c r="T131" s="119"/>
      <c r="U131" s="119"/>
      <c r="V131" s="119"/>
      <c r="W131" s="129"/>
      <c r="X131" s="119"/>
      <c r="Y131" s="124">
        <v>9.8664000000000005</v>
      </c>
      <c r="Z131" s="125">
        <v>2.2084999999999999</v>
      </c>
      <c r="AA131" s="125">
        <v>1.29738</v>
      </c>
      <c r="AB131" s="125">
        <v>5.31595</v>
      </c>
      <c r="AC131" s="126">
        <v>12.675549999999999</v>
      </c>
      <c r="AD131" s="120"/>
      <c r="AE131" s="131"/>
      <c r="AF131" s="119"/>
      <c r="AG131" s="119"/>
      <c r="AH131" s="119"/>
      <c r="AI131" s="129"/>
      <c r="AJ131" s="17"/>
      <c r="AK131" s="349"/>
      <c r="AL131" s="342"/>
      <c r="AM131" s="342"/>
      <c r="AN131" s="361"/>
      <c r="AO131" s="17"/>
      <c r="AP131" s="131"/>
      <c r="AQ131" s="119"/>
      <c r="AR131" s="119"/>
      <c r="AS131" s="129"/>
    </row>
    <row r="132" spans="3:45" x14ac:dyDescent="0.3">
      <c r="C132" s="7" t="s">
        <v>185</v>
      </c>
      <c r="D132" s="259"/>
      <c r="E132" s="163"/>
      <c r="F132" s="162"/>
      <c r="G132" s="119"/>
      <c r="H132" s="119"/>
      <c r="I132" s="119"/>
      <c r="J132" s="129"/>
      <c r="K132" s="119"/>
      <c r="L132" s="132"/>
      <c r="M132" s="133"/>
      <c r="N132" s="133"/>
      <c r="O132" s="133"/>
      <c r="P132" s="133"/>
      <c r="Q132" s="134"/>
      <c r="R132" s="120"/>
      <c r="S132" s="131"/>
      <c r="T132" s="119"/>
      <c r="U132" s="119"/>
      <c r="V132" s="119"/>
      <c r="W132" s="129"/>
      <c r="X132" s="119"/>
      <c r="Y132" s="124"/>
      <c r="Z132" s="125"/>
      <c r="AA132" s="125"/>
      <c r="AB132" s="125"/>
      <c r="AC132" s="126"/>
      <c r="AD132" s="120"/>
      <c r="AE132" s="131"/>
      <c r="AF132" s="119"/>
      <c r="AG132" s="119"/>
      <c r="AH132" s="119"/>
      <c r="AI132" s="129"/>
      <c r="AJ132" s="17"/>
      <c r="AK132" s="349">
        <v>75</v>
      </c>
      <c r="AL132" s="342">
        <v>73</v>
      </c>
      <c r="AM132" s="342">
        <v>40</v>
      </c>
      <c r="AN132" s="361">
        <v>51.5</v>
      </c>
      <c r="AO132" s="17"/>
      <c r="AP132" s="131"/>
      <c r="AQ132" s="119"/>
      <c r="AR132" s="119"/>
      <c r="AS132" s="129"/>
    </row>
    <row r="133" spans="3:45" x14ac:dyDescent="0.3">
      <c r="C133" s="7" t="s">
        <v>186</v>
      </c>
      <c r="D133" s="259"/>
      <c r="E133" s="163"/>
      <c r="F133" s="162"/>
      <c r="G133" s="119"/>
      <c r="H133" s="119"/>
      <c r="I133" s="119"/>
      <c r="J133" s="129"/>
      <c r="K133" s="119"/>
      <c r="L133" s="132"/>
      <c r="M133" s="133"/>
      <c r="N133" s="133"/>
      <c r="O133" s="133"/>
      <c r="P133" s="133"/>
      <c r="Q133" s="134"/>
      <c r="R133" s="120"/>
      <c r="S133" s="131"/>
      <c r="T133" s="119"/>
      <c r="U133" s="119"/>
      <c r="V133" s="119"/>
      <c r="W133" s="129"/>
      <c r="X133" s="119"/>
      <c r="Y133" s="124"/>
      <c r="Z133" s="125"/>
      <c r="AA133" s="125"/>
      <c r="AB133" s="125"/>
      <c r="AC133" s="126"/>
      <c r="AD133" s="120"/>
      <c r="AE133" s="131"/>
      <c r="AF133" s="119"/>
      <c r="AG133" s="119"/>
      <c r="AH133" s="119"/>
      <c r="AI133" s="129"/>
      <c r="AJ133" s="17"/>
      <c r="AK133" s="349"/>
      <c r="AL133" s="342">
        <v>10.000999999999999</v>
      </c>
      <c r="AM133" s="342"/>
      <c r="AN133" s="361"/>
      <c r="AO133" s="17"/>
      <c r="AP133" s="131"/>
      <c r="AQ133" s="119"/>
      <c r="AR133" s="119"/>
      <c r="AS133" s="129"/>
    </row>
    <row r="134" spans="3:45" x14ac:dyDescent="0.3">
      <c r="C134" s="7" t="s">
        <v>187</v>
      </c>
      <c r="D134" s="259"/>
      <c r="E134" s="163"/>
      <c r="F134" s="162"/>
      <c r="G134" s="119"/>
      <c r="H134" s="119"/>
      <c r="I134" s="119"/>
      <c r="J134" s="129"/>
      <c r="K134" s="119"/>
      <c r="L134" s="132"/>
      <c r="M134" s="133"/>
      <c r="N134" s="133"/>
      <c r="O134" s="133"/>
      <c r="P134" s="133"/>
      <c r="Q134" s="134"/>
      <c r="R134" s="120"/>
      <c r="S134" s="131"/>
      <c r="T134" s="119"/>
      <c r="U134" s="119"/>
      <c r="V134" s="119"/>
      <c r="W134" s="129"/>
      <c r="X134" s="119"/>
      <c r="Y134" s="124"/>
      <c r="Z134" s="125"/>
      <c r="AA134" s="125"/>
      <c r="AB134" s="125"/>
      <c r="AC134" s="126"/>
      <c r="AD134" s="120"/>
      <c r="AE134" s="131"/>
      <c r="AF134" s="119"/>
      <c r="AG134" s="119"/>
      <c r="AH134" s="119"/>
      <c r="AI134" s="129"/>
      <c r="AJ134" s="17"/>
      <c r="AK134" s="349">
        <v>8.77E-2</v>
      </c>
      <c r="AL134" s="342">
        <v>0.31859999999999999</v>
      </c>
      <c r="AM134" s="342">
        <v>0.28539999999999999</v>
      </c>
      <c r="AN134" s="361">
        <v>0.36962</v>
      </c>
      <c r="AO134" s="17"/>
      <c r="AP134" s="131"/>
      <c r="AQ134" s="119"/>
      <c r="AR134" s="119"/>
      <c r="AS134" s="129"/>
    </row>
    <row r="135" spans="3:45" x14ac:dyDescent="0.3">
      <c r="C135" s="7" t="s">
        <v>188</v>
      </c>
      <c r="D135" s="259"/>
      <c r="E135" s="163"/>
      <c r="F135" s="162"/>
      <c r="G135" s="119"/>
      <c r="H135" s="119"/>
      <c r="I135" s="119"/>
      <c r="J135" s="129"/>
      <c r="K135" s="119"/>
      <c r="L135" s="132"/>
      <c r="M135" s="133"/>
      <c r="N135" s="133"/>
      <c r="O135" s="133"/>
      <c r="P135" s="133"/>
      <c r="Q135" s="134"/>
      <c r="R135" s="120"/>
      <c r="S135" s="131"/>
      <c r="T135" s="119"/>
      <c r="U135" s="119"/>
      <c r="V135" s="119"/>
      <c r="W135" s="129"/>
      <c r="X135" s="119"/>
      <c r="Y135" s="124"/>
      <c r="Z135" s="125"/>
      <c r="AA135" s="125"/>
      <c r="AB135" s="125"/>
      <c r="AC135" s="126"/>
      <c r="AD135" s="120"/>
      <c r="AE135" s="131"/>
      <c r="AF135" s="119"/>
      <c r="AG135" s="119"/>
      <c r="AH135" s="119"/>
      <c r="AI135" s="129"/>
      <c r="AJ135" s="17"/>
      <c r="AK135" s="349">
        <v>6.08E-2</v>
      </c>
      <c r="AL135" s="342">
        <v>9.0499999999999997E-2</v>
      </c>
      <c r="AM135" s="342">
        <v>9.4200000000000006E-2</v>
      </c>
      <c r="AN135" s="361">
        <v>8.0030000000000004E-2</v>
      </c>
      <c r="AO135" s="17"/>
      <c r="AP135" s="131"/>
      <c r="AQ135" s="119"/>
      <c r="AR135" s="119"/>
      <c r="AS135" s="129"/>
    </row>
    <row r="136" spans="3:45" x14ac:dyDescent="0.3">
      <c r="C136" s="7" t="s">
        <v>189</v>
      </c>
      <c r="D136" s="259"/>
      <c r="E136" s="163"/>
      <c r="F136" s="162"/>
      <c r="G136" s="119"/>
      <c r="H136" s="119"/>
      <c r="I136" s="119"/>
      <c r="J136" s="129"/>
      <c r="K136" s="119"/>
      <c r="L136" s="132"/>
      <c r="M136" s="133"/>
      <c r="N136" s="133"/>
      <c r="O136" s="133"/>
      <c r="P136" s="133"/>
      <c r="Q136" s="134"/>
      <c r="R136" s="120"/>
      <c r="S136" s="131"/>
      <c r="T136" s="119"/>
      <c r="U136" s="119"/>
      <c r="V136" s="119"/>
      <c r="W136" s="129"/>
      <c r="X136" s="119"/>
      <c r="Y136" s="124"/>
      <c r="Z136" s="125"/>
      <c r="AA136" s="125"/>
      <c r="AB136" s="125"/>
      <c r="AC136" s="126"/>
      <c r="AD136" s="120"/>
      <c r="AE136" s="131"/>
      <c r="AF136" s="119"/>
      <c r="AG136" s="119"/>
      <c r="AH136" s="119"/>
      <c r="AI136" s="129"/>
      <c r="AJ136" s="17"/>
      <c r="AK136" s="349">
        <v>0.89480000000000004</v>
      </c>
      <c r="AL136" s="342">
        <v>1.0268999999999999</v>
      </c>
      <c r="AM136" s="342">
        <v>0.58650000000000002</v>
      </c>
      <c r="AN136" s="361">
        <v>0.90310000000000001</v>
      </c>
      <c r="AO136" s="17"/>
      <c r="AP136" s="131"/>
      <c r="AQ136" s="119"/>
      <c r="AR136" s="119"/>
      <c r="AS136" s="129"/>
    </row>
    <row r="137" spans="3:45" x14ac:dyDescent="0.3">
      <c r="C137" s="7" t="s">
        <v>190</v>
      </c>
      <c r="D137" s="259"/>
      <c r="E137" s="163"/>
      <c r="F137" s="162"/>
      <c r="G137" s="119"/>
      <c r="H137" s="119"/>
      <c r="I137" s="119"/>
      <c r="J137" s="129"/>
      <c r="K137" s="119"/>
      <c r="L137" s="132"/>
      <c r="M137" s="133"/>
      <c r="N137" s="133"/>
      <c r="O137" s="133"/>
      <c r="P137" s="133"/>
      <c r="Q137" s="134"/>
      <c r="R137" s="120"/>
      <c r="S137" s="131"/>
      <c r="T137" s="119"/>
      <c r="U137" s="119"/>
      <c r="V137" s="119"/>
      <c r="W137" s="129"/>
      <c r="X137" s="119"/>
      <c r="Y137" s="124"/>
      <c r="Z137" s="125"/>
      <c r="AA137" s="125"/>
      <c r="AB137" s="125"/>
      <c r="AC137" s="126"/>
      <c r="AD137" s="120"/>
      <c r="AE137" s="131"/>
      <c r="AF137" s="119"/>
      <c r="AG137" s="119"/>
      <c r="AH137" s="119"/>
      <c r="AI137" s="129"/>
      <c r="AJ137" s="17"/>
      <c r="AK137" s="349"/>
      <c r="AL137" s="342"/>
      <c r="AM137" s="342"/>
      <c r="AN137" s="361">
        <v>0.87</v>
      </c>
      <c r="AO137" s="17"/>
      <c r="AP137" s="131"/>
      <c r="AQ137" s="119"/>
      <c r="AR137" s="119"/>
      <c r="AS137" s="129"/>
    </row>
    <row r="138" spans="3:45" x14ac:dyDescent="0.3">
      <c r="C138" s="7" t="s">
        <v>191</v>
      </c>
      <c r="D138" s="259"/>
      <c r="E138" s="163"/>
      <c r="F138" s="162"/>
      <c r="G138" s="119"/>
      <c r="H138" s="119"/>
      <c r="I138" s="119"/>
      <c r="J138" s="129"/>
      <c r="K138" s="119"/>
      <c r="L138" s="132"/>
      <c r="M138" s="133"/>
      <c r="N138" s="133"/>
      <c r="O138" s="133"/>
      <c r="P138" s="133"/>
      <c r="Q138" s="134"/>
      <c r="R138" s="120"/>
      <c r="S138" s="131"/>
      <c r="T138" s="119"/>
      <c r="U138" s="119"/>
      <c r="V138" s="119"/>
      <c r="W138" s="129"/>
      <c r="X138" s="119"/>
      <c r="Y138" s="124"/>
      <c r="Z138" s="125"/>
      <c r="AA138" s="125"/>
      <c r="AB138" s="125"/>
      <c r="AC138" s="126"/>
      <c r="AD138" s="120"/>
      <c r="AE138" s="131"/>
      <c r="AF138" s="119"/>
      <c r="AG138" s="119"/>
      <c r="AH138" s="119"/>
      <c r="AI138" s="129"/>
      <c r="AJ138" s="17"/>
      <c r="AK138" s="349"/>
      <c r="AL138" s="342"/>
      <c r="AM138" s="342"/>
      <c r="AN138" s="361">
        <v>0.19372</v>
      </c>
      <c r="AO138" s="17"/>
      <c r="AP138" s="131"/>
      <c r="AQ138" s="119"/>
      <c r="AR138" s="119"/>
      <c r="AS138" s="129"/>
    </row>
    <row r="139" spans="3:45" x14ac:dyDescent="0.3">
      <c r="C139" s="7" t="s">
        <v>8</v>
      </c>
      <c r="D139" s="259"/>
      <c r="E139" s="163"/>
      <c r="F139" s="162"/>
      <c r="G139" s="119"/>
      <c r="H139" s="119"/>
      <c r="I139" s="119"/>
      <c r="J139" s="129"/>
      <c r="K139" s="119"/>
      <c r="L139" s="132"/>
      <c r="M139" s="133"/>
      <c r="N139" s="133"/>
      <c r="O139" s="133"/>
      <c r="P139" s="133"/>
      <c r="Q139" s="134"/>
      <c r="R139" s="120"/>
      <c r="S139" s="131"/>
      <c r="T139" s="119"/>
      <c r="U139" s="119"/>
      <c r="V139" s="119"/>
      <c r="W139" s="129"/>
      <c r="X139" s="119"/>
      <c r="Y139" s="124"/>
      <c r="Z139" s="125"/>
      <c r="AA139" s="125"/>
      <c r="AB139" s="125"/>
      <c r="AC139" s="126"/>
      <c r="AD139" s="120"/>
      <c r="AE139" s="131"/>
      <c r="AF139" s="119"/>
      <c r="AG139" s="119"/>
      <c r="AH139" s="119"/>
      <c r="AI139" s="129"/>
      <c r="AJ139" s="17"/>
      <c r="AK139" s="349">
        <v>2.9999999999999997E-4</v>
      </c>
      <c r="AL139" s="342">
        <v>1.7600000000000001E-2</v>
      </c>
      <c r="AM139" s="342">
        <v>1.3990000000000001E-2</v>
      </c>
      <c r="AN139" s="361"/>
      <c r="AO139" s="17"/>
      <c r="AP139" s="131"/>
      <c r="AQ139" s="119"/>
      <c r="AR139" s="119"/>
      <c r="AS139" s="129"/>
    </row>
    <row r="140" spans="3:45" x14ac:dyDescent="0.3">
      <c r="C140" s="7" t="s">
        <v>147</v>
      </c>
      <c r="D140" s="259"/>
      <c r="E140" s="163"/>
      <c r="F140" s="162"/>
      <c r="G140" s="133"/>
      <c r="H140" s="133"/>
      <c r="I140" s="119"/>
      <c r="J140" s="129"/>
      <c r="K140" s="119"/>
      <c r="L140" s="132"/>
      <c r="M140" s="133"/>
      <c r="N140" s="164"/>
      <c r="O140" s="164"/>
      <c r="P140" s="164"/>
      <c r="Q140" s="166"/>
      <c r="R140" s="120"/>
      <c r="S140" s="131"/>
      <c r="T140" s="119"/>
      <c r="U140" s="119"/>
      <c r="V140" s="119"/>
      <c r="W140" s="129"/>
      <c r="X140" s="119"/>
      <c r="Y140" s="132"/>
      <c r="Z140" s="119"/>
      <c r="AA140" s="119"/>
      <c r="AB140" s="119"/>
      <c r="AC140" s="129"/>
      <c r="AD140" s="120"/>
      <c r="AE140" s="131"/>
      <c r="AF140" s="119"/>
      <c r="AG140" s="119"/>
      <c r="AH140" s="119"/>
      <c r="AI140" s="129">
        <v>0.66</v>
      </c>
      <c r="AJ140" s="17"/>
      <c r="AK140" s="349"/>
      <c r="AL140" s="342"/>
      <c r="AM140" s="342"/>
      <c r="AN140" s="361"/>
      <c r="AO140" s="17"/>
      <c r="AP140" s="131"/>
      <c r="AQ140" s="119"/>
      <c r="AR140" s="119"/>
      <c r="AS140" s="129"/>
    </row>
    <row r="141" spans="3:45" ht="15" thickBot="1" x14ac:dyDescent="0.35">
      <c r="C141" s="11"/>
      <c r="D141" s="302"/>
      <c r="E141" s="146" t="s">
        <v>155</v>
      </c>
      <c r="F141" s="147">
        <f>SUM(F70:F140)</f>
        <v>1011.05</v>
      </c>
      <c r="G141" s="147">
        <f>SUM(G70:G140)</f>
        <v>928.6600000000002</v>
      </c>
      <c r="H141" s="147">
        <f>SUM(H70:H140)</f>
        <v>1004.5900000000001</v>
      </c>
      <c r="I141" s="147">
        <f>SUM(I70:I140)</f>
        <v>939.41</v>
      </c>
      <c r="J141" s="148">
        <f>SUM(J70:J140)</f>
        <v>490.11</v>
      </c>
      <c r="K141" s="128"/>
      <c r="L141" s="146">
        <f>SUM(L70:L140)</f>
        <v>0</v>
      </c>
      <c r="M141" s="146">
        <f>SUM(M68:M140)</f>
        <v>12.115999999999998</v>
      </c>
      <c r="N141" s="146">
        <f>SUM(N68:N140)</f>
        <v>1.6881299999999999</v>
      </c>
      <c r="O141" s="146">
        <f>SUM(O68:O140)</f>
        <v>22.996310000000001</v>
      </c>
      <c r="P141" s="146">
        <f>SUM(P68:P140)</f>
        <v>65.817750000000004</v>
      </c>
      <c r="Q141" s="170">
        <f>SUM(Q68:Q140)</f>
        <v>7.1220000000000006E-2</v>
      </c>
      <c r="R141" s="120"/>
      <c r="S141" s="146">
        <f>SUM(S68:S140)</f>
        <v>178.94289999999998</v>
      </c>
      <c r="T141" s="147">
        <f>SUM(T68:T140)</f>
        <v>89.577300000000008</v>
      </c>
      <c r="U141" s="147">
        <f>SUM(U68:U140)</f>
        <v>73.627899999999997</v>
      </c>
      <c r="V141" s="147">
        <f>SUM(V68:V140)</f>
        <v>147.61802</v>
      </c>
      <c r="W141" s="148">
        <f>SUM(W68:W140)</f>
        <v>150.90797000000003</v>
      </c>
      <c r="X141" s="128"/>
      <c r="Y141" s="146">
        <f>SUM(Y68:Y140)</f>
        <v>776.94850000000008</v>
      </c>
      <c r="Z141" s="146">
        <f>SUM(Z68:Z140)</f>
        <v>589.2174</v>
      </c>
      <c r="AA141" s="146">
        <f>SUM(AA68:AA140)</f>
        <v>536.87772999999993</v>
      </c>
      <c r="AB141" s="146">
        <f>SUM(AB68:AB140)</f>
        <v>1390.88258</v>
      </c>
      <c r="AC141" s="170">
        <f>SUM(AC68:AC140)</f>
        <v>2069.08563</v>
      </c>
      <c r="AD141" s="120"/>
      <c r="AE141" s="146">
        <f>SUM(AE68:AE140)</f>
        <v>120.63043</v>
      </c>
      <c r="AF141" s="147">
        <f>SUM(AF68:AF140)</f>
        <v>86.908189999999991</v>
      </c>
      <c r="AG141" s="147">
        <f>SUM(AG68:AG140)</f>
        <v>52.105639999999994</v>
      </c>
      <c r="AH141" s="147">
        <f>SUM(AH68:AH140)</f>
        <v>63.261899999999997</v>
      </c>
      <c r="AI141" s="148">
        <f>SUM(AI68:AI140)</f>
        <v>78.11211999999999</v>
      </c>
      <c r="AJ141" s="18"/>
      <c r="AK141" s="170">
        <f>SUM(AK68:AK140)</f>
        <v>253.01860000000002</v>
      </c>
      <c r="AL141" s="148">
        <f t="shared" ref="AL141:AM141" si="100">SUM(AL68:AL140)</f>
        <v>266.28280000000007</v>
      </c>
      <c r="AM141" s="148">
        <f t="shared" si="100"/>
        <v>163.11459000000002</v>
      </c>
      <c r="AN141" s="148">
        <f>SUM(AN68:AN140)</f>
        <v>147.42685</v>
      </c>
      <c r="AO141" s="18"/>
      <c r="AP141" s="146">
        <f>SUM(AP68:AP140)</f>
        <v>145.51065</v>
      </c>
      <c r="AQ141" s="147">
        <f>SUM(AQ68:AQ140)</f>
        <v>87.631909999999991</v>
      </c>
      <c r="AR141" s="147">
        <f>SUM(AR68:AR140)</f>
        <v>37.357869999999998</v>
      </c>
      <c r="AS141" s="148">
        <f>SUM(AS68:AS140)</f>
        <v>16.53134</v>
      </c>
    </row>
    <row r="142" spans="3:45" ht="15" thickTop="1" x14ac:dyDescent="0.3">
      <c r="AE142" s="55"/>
      <c r="AF142" s="55"/>
      <c r="AG142" s="55"/>
      <c r="AH142" s="55"/>
      <c r="AI142" s="55"/>
      <c r="AP142" s="55"/>
      <c r="AQ142" s="55"/>
      <c r="AR142" s="55"/>
      <c r="AS142" s="55"/>
    </row>
    <row r="143" spans="3:45" x14ac:dyDescent="0.3"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  <c r="AA143" s="120"/>
      <c r="AB143" s="120"/>
      <c r="AC143" s="120"/>
      <c r="AD143" s="120"/>
      <c r="AE143" s="120"/>
      <c r="AF143" s="120"/>
      <c r="AG143" s="120"/>
      <c r="AH143" s="120"/>
      <c r="AI143" s="120"/>
      <c r="AP143" s="120"/>
      <c r="AQ143" s="120"/>
      <c r="AR143" s="120"/>
      <c r="AS143" s="120"/>
    </row>
    <row r="144" spans="3:45" x14ac:dyDescent="0.3">
      <c r="AA144" s="14"/>
      <c r="AI144" s="14"/>
    </row>
    <row r="145" spans="1:44" x14ac:dyDescent="0.3">
      <c r="AE145" s="55"/>
      <c r="AF145" s="55"/>
      <c r="AG145" s="55"/>
      <c r="AP145" s="55"/>
      <c r="AQ145" s="55"/>
      <c r="AR145" s="55"/>
    </row>
    <row r="146" spans="1:44" x14ac:dyDescent="0.3">
      <c r="AE146" s="74"/>
      <c r="AF146" s="74"/>
      <c r="AP146" s="74"/>
      <c r="AQ146" s="74"/>
    </row>
    <row r="154" spans="1:44" ht="15" thickBot="1" x14ac:dyDescent="0.35">
      <c r="A154" s="310"/>
    </row>
    <row r="155" spans="1:44" ht="15" thickTop="1" x14ac:dyDescent="0.3"/>
  </sheetData>
  <mergeCells count="10">
    <mergeCell ref="G2:I2"/>
    <mergeCell ref="L1:Q1"/>
    <mergeCell ref="E1:J1"/>
    <mergeCell ref="S1:W1"/>
    <mergeCell ref="AP1:AS1"/>
    <mergeCell ref="Y1:AC1"/>
    <mergeCell ref="U2:W2"/>
    <mergeCell ref="AE1:AI1"/>
    <mergeCell ref="AG2:AI2"/>
    <mergeCell ref="AK1:AN1"/>
  </mergeCells>
  <pageMargins left="0.7" right="0.7" top="0.75" bottom="0.75" header="0.3" footer="0.3"/>
  <pageSetup scale="51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7EE8-0F70-48F1-AFFB-F8CC44CE8D00}">
  <dimension ref="A1:L55"/>
  <sheetViews>
    <sheetView topLeftCell="A37" zoomScale="85" zoomScaleNormal="85" workbookViewId="0">
      <selection activeCell="L41" sqref="L41"/>
    </sheetView>
  </sheetViews>
  <sheetFormatPr defaultRowHeight="14.4" x14ac:dyDescent="0.3"/>
  <cols>
    <col min="1" max="1" width="23.44140625" bestFit="1" customWidth="1"/>
    <col min="2" max="2" width="11.33203125" customWidth="1"/>
    <col min="3" max="3" width="11.109375" bestFit="1" customWidth="1"/>
    <col min="4" max="5" width="11" bestFit="1" customWidth="1"/>
    <col min="6" max="6" width="10.44140625" bestFit="1" customWidth="1"/>
    <col min="7" max="7" width="7.88671875" bestFit="1" customWidth="1"/>
    <col min="9" max="12" width="10" bestFit="1" customWidth="1"/>
  </cols>
  <sheetData>
    <row r="1" spans="1:12" x14ac:dyDescent="0.3">
      <c r="F1" s="29">
        <v>2019</v>
      </c>
      <c r="G1" s="22">
        <v>2018</v>
      </c>
    </row>
    <row r="2" spans="1:12" x14ac:dyDescent="0.3">
      <c r="F2" s="120">
        <v>132.43243999999999</v>
      </c>
      <c r="G2" s="121">
        <v>41.502110000000002</v>
      </c>
    </row>
    <row r="3" spans="1:12" x14ac:dyDescent="0.3">
      <c r="F3" s="121">
        <v>256.14980000000003</v>
      </c>
    </row>
    <row r="4" spans="1:12" x14ac:dyDescent="0.3">
      <c r="F4" s="137">
        <f>F1+F3</f>
        <v>2275.1498000000001</v>
      </c>
    </row>
    <row r="5" spans="1:12" x14ac:dyDescent="0.3">
      <c r="F5">
        <v>466.91473000000002</v>
      </c>
    </row>
    <row r="9" spans="1:12" x14ac:dyDescent="0.3">
      <c r="A9" t="s">
        <v>158</v>
      </c>
      <c r="B9" s="28">
        <v>2020</v>
      </c>
      <c r="C9" s="29">
        <v>2021</v>
      </c>
      <c r="D9" s="29">
        <v>2022</v>
      </c>
      <c r="E9" s="1">
        <v>2023</v>
      </c>
      <c r="H9" t="s">
        <v>158</v>
      </c>
      <c r="I9">
        <v>2020</v>
      </c>
      <c r="J9">
        <v>2021</v>
      </c>
      <c r="K9">
        <v>2022</v>
      </c>
      <c r="L9">
        <v>2023</v>
      </c>
    </row>
    <row r="10" spans="1:12" x14ac:dyDescent="0.3">
      <c r="A10" t="s">
        <v>85</v>
      </c>
      <c r="B10" s="120">
        <v>212.17563999999999</v>
      </c>
      <c r="C10" s="120">
        <v>86.834100000000007</v>
      </c>
      <c r="D10" s="123">
        <v>237.7431</v>
      </c>
      <c r="E10" s="122">
        <v>431.5179</v>
      </c>
      <c r="H10" t="s">
        <v>85</v>
      </c>
      <c r="I10" s="328">
        <v>0.35</v>
      </c>
      <c r="J10" s="328">
        <v>0.54</v>
      </c>
      <c r="K10" s="328">
        <v>0.38</v>
      </c>
      <c r="L10" s="328">
        <v>0.43</v>
      </c>
    </row>
    <row r="11" spans="1:12" x14ac:dyDescent="0.3">
      <c r="A11" t="s">
        <v>152</v>
      </c>
      <c r="B11" s="125">
        <v>1740.63129</v>
      </c>
      <c r="C11" s="125">
        <v>558.50462000000005</v>
      </c>
      <c r="D11" s="168">
        <v>1056.6396999999999</v>
      </c>
      <c r="E11" s="167">
        <v>1570.7592</v>
      </c>
      <c r="H11" t="s">
        <v>152</v>
      </c>
      <c r="I11" s="328">
        <v>0.34</v>
      </c>
      <c r="J11" s="328">
        <v>0.4</v>
      </c>
      <c r="K11" s="328">
        <v>0.16</v>
      </c>
      <c r="L11" s="328">
        <v>0.16</v>
      </c>
    </row>
    <row r="12" spans="1:12" x14ac:dyDescent="0.3">
      <c r="A12" t="s">
        <v>87</v>
      </c>
      <c r="B12" s="119">
        <v>173.71233000000001</v>
      </c>
      <c r="C12" s="119">
        <v>42.342770000000002</v>
      </c>
      <c r="D12">
        <v>167.65221</v>
      </c>
      <c r="E12">
        <v>489.37520999999998</v>
      </c>
      <c r="H12" t="s">
        <v>87</v>
      </c>
      <c r="I12" s="328">
        <v>0.48</v>
      </c>
      <c r="J12" s="328">
        <v>0.88</v>
      </c>
      <c r="K12" s="328">
        <v>0.42</v>
      </c>
      <c r="L12" s="328">
        <v>0.32</v>
      </c>
    </row>
    <row r="13" spans="1:12" x14ac:dyDescent="0.3">
      <c r="A13" t="s">
        <v>156</v>
      </c>
      <c r="B13" s="269">
        <v>448.90906000000001</v>
      </c>
      <c r="C13" s="268">
        <v>458.56362000000001</v>
      </c>
      <c r="D13" s="268">
        <v>1025.25504</v>
      </c>
      <c r="E13" s="267">
        <v>1781.8233</v>
      </c>
      <c r="H13" t="s">
        <v>156</v>
      </c>
      <c r="I13" s="328">
        <v>0.68</v>
      </c>
      <c r="J13" s="328">
        <v>0.72</v>
      </c>
      <c r="K13" s="328">
        <v>0.42</v>
      </c>
      <c r="L13" s="328">
        <v>0.3</v>
      </c>
    </row>
    <row r="14" spans="1:12" x14ac:dyDescent="0.3">
      <c r="A14" t="s">
        <v>84</v>
      </c>
      <c r="B14">
        <v>184.09</v>
      </c>
      <c r="C14">
        <v>311.62</v>
      </c>
      <c r="D14">
        <v>604.45000000000005</v>
      </c>
      <c r="E14">
        <v>1982.47</v>
      </c>
      <c r="H14" t="s">
        <v>84</v>
      </c>
      <c r="I14" s="328">
        <v>0.18</v>
      </c>
      <c r="J14" s="328">
        <v>0.09</v>
      </c>
      <c r="K14" s="328">
        <v>0.06</v>
      </c>
      <c r="L14" s="328">
        <v>0.01</v>
      </c>
    </row>
    <row r="15" spans="1:12" x14ac:dyDescent="0.3">
      <c r="A15" s="245"/>
      <c r="B15" s="246"/>
      <c r="C15" s="246"/>
      <c r="D15" s="246"/>
      <c r="E15" s="247"/>
    </row>
    <row r="16" spans="1:12" x14ac:dyDescent="0.3">
      <c r="B16" s="120"/>
      <c r="H16" t="s">
        <v>158</v>
      </c>
      <c r="I16">
        <v>2020</v>
      </c>
      <c r="J16">
        <v>2021</v>
      </c>
      <c r="K16">
        <v>2022</v>
      </c>
      <c r="L16">
        <v>2023</v>
      </c>
    </row>
    <row r="17" spans="1:12" x14ac:dyDescent="0.3">
      <c r="A17" t="s">
        <v>158</v>
      </c>
      <c r="B17" s="28">
        <v>2020</v>
      </c>
      <c r="C17" s="29">
        <v>2021</v>
      </c>
      <c r="D17" s="29">
        <v>2022</v>
      </c>
      <c r="E17" s="1">
        <v>2023</v>
      </c>
      <c r="H17" t="s">
        <v>85</v>
      </c>
      <c r="I17" s="327">
        <v>35</v>
      </c>
      <c r="J17" s="327">
        <v>54</v>
      </c>
      <c r="K17" s="327">
        <v>38</v>
      </c>
      <c r="L17" s="327">
        <v>43</v>
      </c>
    </row>
    <row r="18" spans="1:12" x14ac:dyDescent="0.3">
      <c r="A18" t="s">
        <v>85</v>
      </c>
      <c r="B18" s="322">
        <v>212.20418999999998</v>
      </c>
      <c r="C18" s="322">
        <v>86.849100000000007</v>
      </c>
      <c r="D18" s="323">
        <v>237.7431</v>
      </c>
      <c r="E18" s="324">
        <v>434.5573</v>
      </c>
      <c r="H18" t="s">
        <v>152</v>
      </c>
      <c r="I18" s="327">
        <v>34</v>
      </c>
      <c r="J18" s="327">
        <v>40</v>
      </c>
      <c r="K18" s="327">
        <v>16</v>
      </c>
      <c r="L18" s="327">
        <v>16</v>
      </c>
    </row>
    <row r="19" spans="1:12" x14ac:dyDescent="0.3">
      <c r="A19" t="s">
        <v>152</v>
      </c>
      <c r="B19" s="325">
        <v>0.15520985011579114</v>
      </c>
      <c r="C19" s="325">
        <v>0.16252522028085828</v>
      </c>
      <c r="D19" s="325">
        <v>0.40064433128592558</v>
      </c>
      <c r="E19" s="326">
        <v>0.33679927700254086</v>
      </c>
      <c r="F19">
        <v>0.4407397449491563</v>
      </c>
      <c r="H19" t="s">
        <v>87</v>
      </c>
      <c r="I19" s="327">
        <v>48</v>
      </c>
      <c r="J19" s="327">
        <v>88</v>
      </c>
      <c r="K19" s="327">
        <v>42</v>
      </c>
      <c r="L19" s="327">
        <v>32</v>
      </c>
    </row>
    <row r="20" spans="1:12" x14ac:dyDescent="0.3">
      <c r="A20" t="s">
        <v>87</v>
      </c>
      <c r="B20" s="322">
        <v>176.70718000000002</v>
      </c>
      <c r="C20" s="322">
        <v>42.431550000000001</v>
      </c>
      <c r="D20" s="322">
        <v>167.65221</v>
      </c>
      <c r="E20" s="322">
        <v>489.37520999999998</v>
      </c>
      <c r="H20" t="s">
        <v>156</v>
      </c>
      <c r="I20" s="327">
        <v>68</v>
      </c>
      <c r="J20" s="327">
        <v>72</v>
      </c>
      <c r="K20" s="327">
        <v>42</v>
      </c>
      <c r="L20" s="327">
        <v>30</v>
      </c>
    </row>
    <row r="21" spans="1:12" x14ac:dyDescent="0.3">
      <c r="A21" t="s">
        <v>156</v>
      </c>
      <c r="B21" s="322">
        <v>465.07809000000003</v>
      </c>
      <c r="C21" s="322">
        <v>473.17766</v>
      </c>
      <c r="D21" s="322">
        <v>1047.50972</v>
      </c>
      <c r="E21" s="322">
        <v>1826.93596</v>
      </c>
    </row>
    <row r="22" spans="1:12" x14ac:dyDescent="0.3">
      <c r="B22" s="28"/>
      <c r="C22" s="29"/>
      <c r="D22" s="29"/>
      <c r="E22" s="1"/>
    </row>
    <row r="23" spans="1:12" x14ac:dyDescent="0.3">
      <c r="B23" s="120"/>
    </row>
    <row r="24" spans="1:12" x14ac:dyDescent="0.3">
      <c r="B24" s="120"/>
      <c r="C24" s="120"/>
      <c r="D24" s="123"/>
      <c r="E24" s="117"/>
    </row>
    <row r="25" spans="1:12" x14ac:dyDescent="0.3">
      <c r="B25" s="136"/>
      <c r="C25" s="136"/>
      <c r="D25" s="136"/>
      <c r="E25" s="135"/>
    </row>
    <row r="27" spans="1:12" x14ac:dyDescent="0.3">
      <c r="B27" t="s">
        <v>158</v>
      </c>
      <c r="C27">
        <v>2020</v>
      </c>
      <c r="D27">
        <v>2021</v>
      </c>
      <c r="E27">
        <v>2022</v>
      </c>
      <c r="F27">
        <v>2023</v>
      </c>
    </row>
    <row r="28" spans="1:12" x14ac:dyDescent="0.3">
      <c r="B28" t="s">
        <v>85</v>
      </c>
      <c r="C28" s="327">
        <v>35</v>
      </c>
      <c r="D28" s="327">
        <v>54</v>
      </c>
      <c r="E28" s="327">
        <v>38</v>
      </c>
      <c r="F28" s="327">
        <v>43</v>
      </c>
    </row>
    <row r="29" spans="1:12" x14ac:dyDescent="0.3">
      <c r="B29" t="s">
        <v>152</v>
      </c>
      <c r="C29" s="327">
        <v>34</v>
      </c>
      <c r="D29" s="327">
        <v>40</v>
      </c>
      <c r="E29" s="327">
        <v>16</v>
      </c>
      <c r="F29" s="327">
        <v>16</v>
      </c>
    </row>
    <row r="30" spans="1:12" x14ac:dyDescent="0.3">
      <c r="B30" t="s">
        <v>87</v>
      </c>
      <c r="C30" s="327">
        <v>1</v>
      </c>
      <c r="D30" s="327">
        <v>-139</v>
      </c>
      <c r="E30" s="327">
        <v>42</v>
      </c>
      <c r="F30" s="327">
        <v>32</v>
      </c>
    </row>
    <row r="31" spans="1:12" x14ac:dyDescent="0.3">
      <c r="B31" t="s">
        <v>156</v>
      </c>
      <c r="C31" s="327">
        <v>16</v>
      </c>
      <c r="D31" s="327">
        <v>7</v>
      </c>
      <c r="E31" s="327">
        <v>36</v>
      </c>
      <c r="F31" s="327">
        <v>46</v>
      </c>
    </row>
    <row r="33" spans="1:6" x14ac:dyDescent="0.3">
      <c r="B33" t="s">
        <v>158</v>
      </c>
      <c r="C33" t="s">
        <v>164</v>
      </c>
      <c r="D33" t="s">
        <v>165</v>
      </c>
      <c r="E33" t="s">
        <v>166</v>
      </c>
      <c r="F33" t="s">
        <v>167</v>
      </c>
    </row>
    <row r="34" spans="1:6" x14ac:dyDescent="0.3">
      <c r="A34" t="s">
        <v>160</v>
      </c>
      <c r="B34" t="s">
        <v>85</v>
      </c>
      <c r="C34" s="328">
        <v>0.01</v>
      </c>
      <c r="D34" s="328">
        <v>0.02</v>
      </c>
      <c r="E34" s="328">
        <v>0.02</v>
      </c>
      <c r="F34" s="328">
        <v>0.02</v>
      </c>
    </row>
    <row r="35" spans="1:6" x14ac:dyDescent="0.3">
      <c r="B35" t="s">
        <v>152</v>
      </c>
      <c r="C35" s="328">
        <v>0.05</v>
      </c>
      <c r="D35" s="328">
        <v>0.04</v>
      </c>
      <c r="E35" s="328">
        <v>0.05</v>
      </c>
      <c r="F35" s="328">
        <v>0.02</v>
      </c>
    </row>
    <row r="36" spans="1:6" x14ac:dyDescent="0.3">
      <c r="B36" t="s">
        <v>87</v>
      </c>
      <c r="C36" s="328">
        <v>0</v>
      </c>
      <c r="D36" s="328">
        <v>0</v>
      </c>
      <c r="E36" s="328">
        <v>0.01</v>
      </c>
      <c r="F36" s="328">
        <v>0</v>
      </c>
    </row>
    <row r="37" spans="1:6" x14ac:dyDescent="0.3">
      <c r="B37" t="s">
        <v>156</v>
      </c>
      <c r="C37" s="328">
        <v>0</v>
      </c>
      <c r="D37" s="328">
        <v>0</v>
      </c>
      <c r="E37" s="328">
        <v>0</v>
      </c>
      <c r="F37" s="328">
        <v>7.0000000000000007E-2</v>
      </c>
    </row>
    <row r="39" spans="1:6" x14ac:dyDescent="0.3">
      <c r="B39" t="s">
        <v>158</v>
      </c>
      <c r="C39" t="s">
        <v>164</v>
      </c>
      <c r="D39" t="s">
        <v>165</v>
      </c>
      <c r="E39" t="s">
        <v>166</v>
      </c>
      <c r="F39" t="s">
        <v>167</v>
      </c>
    </row>
    <row r="40" spans="1:6" x14ac:dyDescent="0.3">
      <c r="A40" t="s">
        <v>170</v>
      </c>
      <c r="B40" t="s">
        <v>85</v>
      </c>
      <c r="C40" s="328">
        <v>0.06</v>
      </c>
      <c r="D40" s="328">
        <v>0.1</v>
      </c>
      <c r="E40" s="328">
        <v>0.08</v>
      </c>
      <c r="F40" s="328">
        <v>7.0000000000000007E-2</v>
      </c>
    </row>
    <row r="41" spans="1:6" x14ac:dyDescent="0.3">
      <c r="B41" t="s">
        <v>152</v>
      </c>
      <c r="C41" s="328">
        <v>0.02</v>
      </c>
      <c r="D41" s="328">
        <v>0.01</v>
      </c>
      <c r="E41" s="328">
        <v>0.01</v>
      </c>
      <c r="F41" s="328">
        <v>0.01</v>
      </c>
    </row>
    <row r="42" spans="1:6" x14ac:dyDescent="0.3">
      <c r="B42" t="s">
        <v>87</v>
      </c>
      <c r="C42" s="328">
        <v>0.01</v>
      </c>
      <c r="D42" s="328">
        <v>0.08</v>
      </c>
      <c r="E42" s="328">
        <v>0.01</v>
      </c>
      <c r="F42" s="328">
        <v>0</v>
      </c>
    </row>
    <row r="43" spans="1:6" x14ac:dyDescent="0.3">
      <c r="B43" t="s">
        <v>156</v>
      </c>
      <c r="C43" s="328">
        <v>0.04</v>
      </c>
      <c r="D43" s="328">
        <v>0.08</v>
      </c>
      <c r="E43" s="328">
        <v>0.09</v>
      </c>
      <c r="F43" s="328">
        <v>0.08</v>
      </c>
    </row>
    <row r="44" spans="1:6" x14ac:dyDescent="0.3">
      <c r="B44" t="s">
        <v>84</v>
      </c>
      <c r="C44" s="328">
        <v>0</v>
      </c>
      <c r="D44" s="328">
        <v>0.03</v>
      </c>
      <c r="E44" s="328">
        <v>0</v>
      </c>
      <c r="F44" s="328">
        <v>0.03</v>
      </c>
    </row>
    <row r="45" spans="1:6" x14ac:dyDescent="0.3">
      <c r="B45" t="s">
        <v>158</v>
      </c>
      <c r="C45" t="s">
        <v>164</v>
      </c>
      <c r="D45" t="s">
        <v>165</v>
      </c>
      <c r="E45" t="s">
        <v>166</v>
      </c>
      <c r="F45" t="s">
        <v>167</v>
      </c>
    </row>
    <row r="46" spans="1:6" x14ac:dyDescent="0.3">
      <c r="B46" t="s">
        <v>85</v>
      </c>
      <c r="C46" s="328">
        <v>0.05</v>
      </c>
      <c r="D46" s="328">
        <v>0.08</v>
      </c>
      <c r="E46" s="328">
        <v>0.02</v>
      </c>
      <c r="F46" s="328">
        <v>0.01</v>
      </c>
    </row>
    <row r="47" spans="1:6" x14ac:dyDescent="0.3">
      <c r="A47" t="s">
        <v>171</v>
      </c>
      <c r="B47" t="s">
        <v>152</v>
      </c>
      <c r="C47" s="328">
        <v>0.18</v>
      </c>
      <c r="D47" s="328">
        <v>0.09</v>
      </c>
      <c r="E47" s="328">
        <v>0.02</v>
      </c>
      <c r="F47" s="328">
        <v>0.01</v>
      </c>
    </row>
    <row r="48" spans="1:6" x14ac:dyDescent="0.3">
      <c r="B48" t="s">
        <v>87</v>
      </c>
      <c r="C48" s="328">
        <v>0.23</v>
      </c>
      <c r="D48" s="328">
        <v>0.68</v>
      </c>
      <c r="E48" s="328">
        <v>0.22</v>
      </c>
      <c r="F48" s="328">
        <v>0.08</v>
      </c>
    </row>
    <row r="49" spans="1:6" x14ac:dyDescent="0.3">
      <c r="B49" t="s">
        <v>84</v>
      </c>
      <c r="C49" s="328">
        <v>0.05</v>
      </c>
      <c r="D49" s="328">
        <v>0.03</v>
      </c>
      <c r="E49" s="328">
        <v>0.02</v>
      </c>
      <c r="F49" s="328">
        <v>0.01</v>
      </c>
    </row>
    <row r="50" spans="1:6" x14ac:dyDescent="0.3">
      <c r="B50" t="s">
        <v>158</v>
      </c>
      <c r="C50" t="s">
        <v>164</v>
      </c>
      <c r="D50" t="s">
        <v>165</v>
      </c>
      <c r="E50" t="s">
        <v>166</v>
      </c>
      <c r="F50" t="s">
        <v>167</v>
      </c>
    </row>
    <row r="51" spans="1:6" x14ac:dyDescent="0.3">
      <c r="B51" t="s">
        <v>85</v>
      </c>
      <c r="C51" s="328">
        <v>7.0000000000000007E-2</v>
      </c>
      <c r="D51" s="328">
        <v>0.02</v>
      </c>
      <c r="E51" s="328">
        <v>0.01</v>
      </c>
      <c r="F51" s="328">
        <v>0.05</v>
      </c>
    </row>
    <row r="52" spans="1:6" x14ac:dyDescent="0.3">
      <c r="A52" t="s">
        <v>169</v>
      </c>
      <c r="B52" t="s">
        <v>152</v>
      </c>
      <c r="C52" s="328">
        <v>0.24</v>
      </c>
      <c r="D52" s="328">
        <v>0.33</v>
      </c>
      <c r="E52" s="328">
        <v>0.19</v>
      </c>
      <c r="F52" s="328">
        <v>0.19</v>
      </c>
    </row>
    <row r="53" spans="1:6" x14ac:dyDescent="0.3">
      <c r="B53" t="s">
        <v>87</v>
      </c>
      <c r="C53" s="328">
        <v>0</v>
      </c>
      <c r="D53" s="328">
        <v>0</v>
      </c>
      <c r="E53" s="328">
        <v>0</v>
      </c>
      <c r="F53" s="328">
        <v>0</v>
      </c>
    </row>
    <row r="54" spans="1:6" x14ac:dyDescent="0.3">
      <c r="B54" t="s">
        <v>156</v>
      </c>
      <c r="C54" s="328">
        <v>0</v>
      </c>
      <c r="D54" s="328">
        <v>0</v>
      </c>
      <c r="E54" s="328">
        <v>0</v>
      </c>
      <c r="F54" s="328">
        <v>0</v>
      </c>
    </row>
    <row r="55" spans="1:6" x14ac:dyDescent="0.3">
      <c r="B55" t="s">
        <v>84</v>
      </c>
      <c r="C55" s="328">
        <v>0.11</v>
      </c>
      <c r="D55" s="328">
        <v>0.26</v>
      </c>
      <c r="E55" s="328">
        <v>0.26</v>
      </c>
      <c r="F55" s="328">
        <v>0.03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714E1-F05B-4F77-BDA0-EEA71CABA8E5}">
  <dimension ref="C1:AJ65"/>
  <sheetViews>
    <sheetView topLeftCell="B1" zoomScale="106" zoomScaleNormal="175" workbookViewId="0">
      <pane xSplit="2" ySplit="3" topLeftCell="D10" activePane="bottomRight" state="frozen"/>
      <selection activeCell="B1" sqref="B1"/>
      <selection pane="topRight" activeCell="D1" sqref="D1"/>
      <selection pane="bottomLeft" activeCell="B4" sqref="B4"/>
      <selection pane="bottomRight" activeCell="AD1" sqref="AD1:AI1"/>
    </sheetView>
  </sheetViews>
  <sheetFormatPr defaultColWidth="8.77734375" defaultRowHeight="14.4" x14ac:dyDescent="0.3"/>
  <cols>
    <col min="3" max="3" width="39" bestFit="1" customWidth="1"/>
    <col min="4" max="6" width="7.44140625" bestFit="1" customWidth="1"/>
    <col min="7" max="7" width="8.109375" bestFit="1" customWidth="1"/>
    <col min="8" max="8" width="6.44140625" bestFit="1" customWidth="1"/>
    <col min="9" max="9" width="7.44140625" bestFit="1" customWidth="1"/>
    <col min="10" max="10" width="6.6640625" customWidth="1"/>
    <col min="11" max="16" width="6.44140625" bestFit="1" customWidth="1"/>
    <col min="17" max="17" width="6.77734375" customWidth="1"/>
    <col min="18" max="19" width="10.109375" bestFit="1" customWidth="1"/>
    <col min="20" max="20" width="10.77734375" bestFit="1" customWidth="1"/>
    <col min="21" max="21" width="12.77734375" bestFit="1" customWidth="1"/>
    <col min="22" max="22" width="11.44140625" bestFit="1" customWidth="1"/>
    <col min="23" max="23" width="6.6640625" customWidth="1"/>
    <col min="24" max="24" width="8.77734375" customWidth="1"/>
    <col min="25" max="25" width="12.44140625" bestFit="1" customWidth="1"/>
    <col min="26" max="28" width="10.44140625" bestFit="1" customWidth="1"/>
    <col min="29" max="29" width="6.33203125" customWidth="1"/>
    <col min="30" max="30" width="5.44140625" bestFit="1" customWidth="1"/>
    <col min="31" max="31" width="5.6640625" bestFit="1" customWidth="1"/>
    <col min="32" max="32" width="8.33203125" bestFit="1" customWidth="1"/>
    <col min="33" max="35" width="5.6640625" bestFit="1" customWidth="1"/>
    <col min="36" max="36" width="6.6640625" customWidth="1"/>
  </cols>
  <sheetData>
    <row r="1" spans="3:36" x14ac:dyDescent="0.3">
      <c r="C1" s="56" t="s">
        <v>76</v>
      </c>
      <c r="D1" s="333" t="s">
        <v>83</v>
      </c>
      <c r="E1" s="333"/>
      <c r="F1" s="333"/>
      <c r="G1" s="333"/>
      <c r="H1" s="333"/>
      <c r="I1" s="333"/>
      <c r="K1" s="332" t="s">
        <v>84</v>
      </c>
      <c r="L1" s="332"/>
      <c r="M1" s="332"/>
      <c r="N1" s="332"/>
      <c r="O1" s="332"/>
      <c r="P1" s="332"/>
      <c r="R1" s="332" t="s">
        <v>85</v>
      </c>
      <c r="S1" s="332"/>
      <c r="T1" s="332"/>
      <c r="U1" s="332"/>
      <c r="V1" s="332"/>
      <c r="X1" s="332" t="s">
        <v>86</v>
      </c>
      <c r="Y1" s="332"/>
      <c r="Z1" s="332"/>
      <c r="AA1" s="332"/>
      <c r="AB1" s="332"/>
      <c r="AD1" s="332" t="s">
        <v>87</v>
      </c>
      <c r="AE1" s="332"/>
      <c r="AF1" s="332"/>
      <c r="AG1" s="332"/>
      <c r="AH1" s="332"/>
      <c r="AI1" s="332"/>
    </row>
    <row r="2" spans="3:36" x14ac:dyDescent="0.3">
      <c r="C2" s="1" t="s">
        <v>20</v>
      </c>
      <c r="D2" s="29"/>
      <c r="E2" s="29"/>
      <c r="F2" s="21"/>
      <c r="G2" s="21"/>
      <c r="H2" s="21"/>
      <c r="I2" s="2"/>
      <c r="J2" s="16"/>
      <c r="K2" s="10"/>
      <c r="L2" s="21"/>
      <c r="M2" s="21"/>
      <c r="N2" s="21"/>
      <c r="O2" s="21"/>
      <c r="P2" s="2"/>
      <c r="R2" s="29"/>
      <c r="S2" s="29"/>
      <c r="T2" s="21"/>
      <c r="U2" s="21"/>
      <c r="V2" s="21"/>
      <c r="W2" s="16"/>
      <c r="X2" s="10"/>
      <c r="Y2" s="21"/>
      <c r="Z2" s="21"/>
      <c r="AA2" s="21"/>
      <c r="AB2" s="2"/>
      <c r="AD2" s="29"/>
      <c r="AE2" s="29"/>
      <c r="AF2" s="21"/>
      <c r="AG2" s="21"/>
      <c r="AH2" s="21"/>
      <c r="AI2" s="22"/>
      <c r="AJ2" s="16"/>
    </row>
    <row r="3" spans="3:36" x14ac:dyDescent="0.3">
      <c r="C3" s="3" t="s">
        <v>1</v>
      </c>
      <c r="D3" s="15">
        <v>2023</v>
      </c>
      <c r="E3" s="15">
        <v>2022</v>
      </c>
      <c r="F3" s="15">
        <v>2021</v>
      </c>
      <c r="G3" s="16">
        <v>2020</v>
      </c>
      <c r="H3" s="15">
        <v>2019</v>
      </c>
      <c r="I3" s="65">
        <v>2018</v>
      </c>
      <c r="J3" s="15"/>
      <c r="K3" s="3">
        <v>2023</v>
      </c>
      <c r="L3" s="15">
        <v>2022</v>
      </c>
      <c r="M3" s="16">
        <v>2021</v>
      </c>
      <c r="N3" s="15">
        <v>2020</v>
      </c>
      <c r="O3" s="16">
        <v>2019</v>
      </c>
      <c r="P3" s="37">
        <v>2018</v>
      </c>
      <c r="R3" s="1">
        <v>2023</v>
      </c>
      <c r="S3" s="29">
        <v>2022</v>
      </c>
      <c r="T3" s="29">
        <v>2021</v>
      </c>
      <c r="U3" s="28">
        <v>2020</v>
      </c>
      <c r="V3" s="91">
        <v>2019</v>
      </c>
      <c r="W3" s="15"/>
      <c r="X3" s="3">
        <v>2023</v>
      </c>
      <c r="Y3" s="15">
        <v>2022</v>
      </c>
      <c r="Z3" s="16">
        <v>2021</v>
      </c>
      <c r="AA3" s="15">
        <v>2020</v>
      </c>
      <c r="AB3" s="65">
        <v>2019</v>
      </c>
      <c r="AD3" s="1">
        <v>2023</v>
      </c>
      <c r="AE3" s="29">
        <v>2022</v>
      </c>
      <c r="AF3" s="29">
        <v>2021</v>
      </c>
      <c r="AG3" s="28">
        <v>2020</v>
      </c>
      <c r="AH3" s="29">
        <v>2019</v>
      </c>
      <c r="AI3" s="22">
        <v>2018</v>
      </c>
      <c r="AJ3" s="15"/>
    </row>
    <row r="4" spans="3:36" x14ac:dyDescent="0.3">
      <c r="C4" s="3" t="s">
        <v>21</v>
      </c>
      <c r="D4" s="68"/>
      <c r="E4" s="68"/>
      <c r="I4" s="4"/>
      <c r="K4" s="5"/>
      <c r="P4" s="4"/>
      <c r="R4" s="3"/>
      <c r="S4" s="15"/>
      <c r="V4" s="4"/>
      <c r="X4" s="80"/>
      <c r="AB4" s="4"/>
      <c r="AD4" s="3"/>
      <c r="AE4" s="15"/>
      <c r="AI4" s="4"/>
    </row>
    <row r="5" spans="3:36" x14ac:dyDescent="0.3">
      <c r="C5" s="24" t="s">
        <v>22</v>
      </c>
      <c r="D5" s="38"/>
      <c r="E5" s="38"/>
      <c r="I5" s="4"/>
      <c r="K5" s="5"/>
      <c r="P5" s="4"/>
      <c r="R5" s="24"/>
      <c r="S5" s="38"/>
      <c r="U5" s="54"/>
      <c r="V5" s="60"/>
      <c r="X5" s="5"/>
      <c r="AB5" s="4"/>
      <c r="AD5" s="76"/>
      <c r="AE5" s="77"/>
      <c r="AF5" s="17"/>
      <c r="AG5" s="17"/>
      <c r="AH5" s="17"/>
      <c r="AI5" s="23"/>
    </row>
    <row r="6" spans="3:36" x14ac:dyDescent="0.3">
      <c r="C6" s="5" t="s">
        <v>23</v>
      </c>
      <c r="D6" s="36"/>
      <c r="E6" s="36"/>
      <c r="F6" s="17"/>
      <c r="G6" s="17"/>
      <c r="H6" s="17"/>
      <c r="I6" s="23"/>
      <c r="J6" s="17"/>
      <c r="K6" s="64"/>
      <c r="L6" s="17"/>
      <c r="M6" s="17"/>
      <c r="N6" s="17"/>
      <c r="O6" s="17"/>
      <c r="P6" s="23"/>
      <c r="R6" s="102"/>
      <c r="S6" s="103"/>
      <c r="T6" s="19"/>
      <c r="U6" s="83"/>
      <c r="V6" s="84"/>
      <c r="W6" s="17"/>
      <c r="X6" s="51"/>
      <c r="Y6" s="54"/>
      <c r="Z6" s="54"/>
      <c r="AA6" s="54"/>
      <c r="AB6" s="60"/>
      <c r="AD6" s="64"/>
      <c r="AE6" s="17"/>
      <c r="AF6" s="17"/>
      <c r="AG6" s="17"/>
      <c r="AH6" s="17"/>
      <c r="AI6" s="23"/>
      <c r="AJ6" s="17"/>
    </row>
    <row r="7" spans="3:36" x14ac:dyDescent="0.3">
      <c r="C7" s="5" t="s">
        <v>24</v>
      </c>
      <c r="D7" s="19"/>
      <c r="E7" s="19"/>
      <c r="F7" s="17"/>
      <c r="G7" s="17"/>
      <c r="H7" s="17"/>
      <c r="I7" s="23"/>
      <c r="J7" s="17"/>
      <c r="K7" s="64"/>
      <c r="L7" s="17"/>
      <c r="M7" s="17"/>
      <c r="N7" s="17"/>
      <c r="O7" s="17"/>
      <c r="P7" s="23"/>
      <c r="R7" s="102"/>
      <c r="S7" s="103"/>
      <c r="T7" s="19"/>
      <c r="U7" s="19"/>
      <c r="V7" s="32"/>
      <c r="W7" s="17"/>
      <c r="X7" s="47"/>
      <c r="Y7" s="54"/>
      <c r="Z7" s="54"/>
      <c r="AA7" s="54"/>
      <c r="AB7" s="60"/>
      <c r="AD7" s="64"/>
      <c r="AE7" s="17"/>
      <c r="AF7" s="17"/>
      <c r="AG7" s="17"/>
      <c r="AH7" s="17"/>
      <c r="AI7" s="23"/>
      <c r="AJ7" s="17"/>
    </row>
    <row r="8" spans="3:36" x14ac:dyDescent="0.3">
      <c r="C8" s="5" t="s">
        <v>67</v>
      </c>
      <c r="D8" s="19"/>
      <c r="E8" s="19"/>
      <c r="F8" s="19"/>
      <c r="G8" s="19"/>
      <c r="H8" s="19"/>
      <c r="I8" s="32"/>
      <c r="J8" s="17"/>
      <c r="K8" s="47"/>
      <c r="L8" s="19"/>
      <c r="M8" s="19"/>
      <c r="N8" s="19"/>
      <c r="O8" s="19"/>
      <c r="P8" s="32"/>
      <c r="R8" s="51"/>
      <c r="S8" s="36"/>
      <c r="T8" s="19"/>
      <c r="U8" s="19"/>
      <c r="V8" s="32"/>
      <c r="W8" s="17"/>
      <c r="X8" s="47"/>
      <c r="Y8" s="54">
        <v>0</v>
      </c>
      <c r="Z8" s="54">
        <v>0</v>
      </c>
      <c r="AA8" s="54">
        <v>0</v>
      </c>
      <c r="AB8" s="60">
        <v>0</v>
      </c>
      <c r="AD8" s="47"/>
      <c r="AE8" s="19"/>
      <c r="AF8" s="19"/>
      <c r="AG8" s="19"/>
      <c r="AH8" s="19"/>
      <c r="AI8" s="32"/>
      <c r="AJ8" s="17"/>
    </row>
    <row r="9" spans="3:36" x14ac:dyDescent="0.3">
      <c r="C9" s="8" t="s">
        <v>25</v>
      </c>
      <c r="D9" s="30">
        <f t="shared" ref="D9:I9" si="0">SUM(D6:D8)</f>
        <v>0</v>
      </c>
      <c r="E9" s="30">
        <f t="shared" si="0"/>
        <v>0</v>
      </c>
      <c r="F9" s="30">
        <f t="shared" si="0"/>
        <v>0</v>
      </c>
      <c r="G9" s="30">
        <f t="shared" si="0"/>
        <v>0</v>
      </c>
      <c r="H9" s="30">
        <f t="shared" si="0"/>
        <v>0</v>
      </c>
      <c r="I9" s="31">
        <f t="shared" si="0"/>
        <v>0</v>
      </c>
      <c r="J9" s="18"/>
      <c r="K9" s="69">
        <f t="shared" ref="K9:P9" si="1">SUM(K6:K8)</f>
        <v>0</v>
      </c>
      <c r="L9" s="31">
        <f t="shared" si="1"/>
        <v>0</v>
      </c>
      <c r="M9" s="31">
        <f t="shared" si="1"/>
        <v>0</v>
      </c>
      <c r="N9" s="31">
        <f t="shared" si="1"/>
        <v>0</v>
      </c>
      <c r="O9" s="31">
        <f t="shared" si="1"/>
        <v>0</v>
      </c>
      <c r="P9" s="31">
        <f t="shared" si="1"/>
        <v>0</v>
      </c>
      <c r="R9" s="93">
        <f>SUM(R6:R8)</f>
        <v>0</v>
      </c>
      <c r="S9" s="94">
        <f>SUM(S6:S8)</f>
        <v>0</v>
      </c>
      <c r="T9" s="31">
        <f>SUM(T6:T8)</f>
        <v>0</v>
      </c>
      <c r="U9" s="31">
        <f>SUM(U6:U8)</f>
        <v>0</v>
      </c>
      <c r="V9" s="31">
        <f>SUM(V6:V8)</f>
        <v>0</v>
      </c>
      <c r="W9" s="18"/>
      <c r="X9" s="69">
        <f>SUM(X6:X8)</f>
        <v>0</v>
      </c>
      <c r="Y9" s="81">
        <f>SUM(Y6:Y8)</f>
        <v>0</v>
      </c>
      <c r="Z9" s="81">
        <f>SUM(Z6:Z8)</f>
        <v>0</v>
      </c>
      <c r="AA9" s="81">
        <f>SUM(AA6:AA8)</f>
        <v>0</v>
      </c>
      <c r="AB9" s="81">
        <f>SUM(AB6:AB8)</f>
        <v>0</v>
      </c>
      <c r="AD9" s="69">
        <f t="shared" ref="AD9:AI9" si="2">SUM(AD6:AD8)</f>
        <v>0</v>
      </c>
      <c r="AE9" s="31">
        <f t="shared" si="2"/>
        <v>0</v>
      </c>
      <c r="AF9" s="31">
        <f t="shared" si="2"/>
        <v>0</v>
      </c>
      <c r="AG9" s="31">
        <f t="shared" si="2"/>
        <v>0</v>
      </c>
      <c r="AH9" s="31">
        <f t="shared" si="2"/>
        <v>0</v>
      </c>
      <c r="AI9" s="31">
        <f t="shared" si="2"/>
        <v>0</v>
      </c>
      <c r="AJ9" s="18"/>
    </row>
    <row r="10" spans="3:36" x14ac:dyDescent="0.3">
      <c r="C10" s="24"/>
      <c r="D10" s="33"/>
      <c r="E10" s="33"/>
      <c r="F10" s="33"/>
      <c r="G10" s="33"/>
      <c r="H10" s="33"/>
      <c r="I10" s="52"/>
      <c r="J10" s="18"/>
      <c r="K10" s="53"/>
      <c r="L10" s="33"/>
      <c r="M10" s="33"/>
      <c r="N10" s="33"/>
      <c r="O10" s="33"/>
      <c r="P10" s="52"/>
      <c r="R10" s="95"/>
      <c r="S10" s="96"/>
      <c r="T10" s="33"/>
      <c r="U10" s="33"/>
      <c r="V10" s="52"/>
      <c r="W10" s="18"/>
      <c r="X10" s="53"/>
      <c r="Y10" s="82"/>
      <c r="Z10" s="82"/>
      <c r="AA10" s="82"/>
      <c r="AB10" s="90"/>
      <c r="AD10" s="53"/>
      <c r="AE10" s="33"/>
      <c r="AF10" s="33"/>
      <c r="AG10" s="33"/>
      <c r="AH10" s="33"/>
      <c r="AI10" s="52"/>
      <c r="AJ10" s="18"/>
    </row>
    <row r="11" spans="3:36" x14ac:dyDescent="0.3">
      <c r="C11" s="5" t="s">
        <v>75</v>
      </c>
      <c r="D11" s="39"/>
      <c r="E11" s="39"/>
      <c r="F11" s="19"/>
      <c r="G11" s="19"/>
      <c r="H11" s="19"/>
      <c r="I11" s="32"/>
      <c r="J11" s="17"/>
      <c r="K11" s="47"/>
      <c r="L11" s="19"/>
      <c r="M11" s="19"/>
      <c r="N11" s="19"/>
      <c r="O11" s="19"/>
      <c r="P11" s="32"/>
      <c r="R11" s="97"/>
      <c r="S11" s="98"/>
      <c r="T11" s="19"/>
      <c r="U11" s="19"/>
      <c r="V11" s="32"/>
      <c r="W11" s="17"/>
      <c r="X11" s="47"/>
      <c r="Y11" s="83"/>
      <c r="Z11" s="83"/>
      <c r="AA11" s="83"/>
      <c r="AB11" s="84"/>
      <c r="AD11" s="78"/>
      <c r="AE11" s="39"/>
      <c r="AF11" s="19"/>
      <c r="AG11" s="19"/>
      <c r="AH11" s="19"/>
      <c r="AI11" s="32"/>
      <c r="AJ11" s="17"/>
    </row>
    <row r="12" spans="3:36" x14ac:dyDescent="0.3">
      <c r="C12" s="5"/>
      <c r="D12" s="39"/>
      <c r="E12" s="39"/>
      <c r="F12" s="19"/>
      <c r="G12" s="19"/>
      <c r="H12" s="19"/>
      <c r="I12" s="32"/>
      <c r="J12" s="17"/>
      <c r="K12" s="47"/>
      <c r="L12" s="19"/>
      <c r="M12" s="19"/>
      <c r="N12" s="19"/>
      <c r="O12" s="19"/>
      <c r="P12" s="32"/>
      <c r="R12" s="97"/>
      <c r="S12" s="98"/>
      <c r="T12" s="19">
        <v>0</v>
      </c>
      <c r="U12" s="19"/>
      <c r="V12" s="32"/>
      <c r="W12" s="17"/>
      <c r="X12" s="47"/>
      <c r="Y12" s="83"/>
      <c r="Z12" s="83"/>
      <c r="AA12" s="83"/>
      <c r="AB12" s="84"/>
      <c r="AD12" s="78"/>
      <c r="AE12" s="39"/>
      <c r="AF12" s="19"/>
      <c r="AG12" s="19"/>
      <c r="AH12" s="19"/>
      <c r="AI12" s="32"/>
      <c r="AJ12" s="17"/>
    </row>
    <row r="13" spans="3:36" x14ac:dyDescent="0.3">
      <c r="C13" s="3" t="s">
        <v>26</v>
      </c>
      <c r="D13" s="33"/>
      <c r="E13" s="33"/>
      <c r="F13" s="19"/>
      <c r="G13" s="19"/>
      <c r="H13" s="19"/>
      <c r="I13" s="32"/>
      <c r="J13" s="17"/>
      <c r="K13" s="47"/>
      <c r="L13" s="19"/>
      <c r="M13" s="19"/>
      <c r="N13" s="19"/>
      <c r="O13" s="19"/>
      <c r="P13" s="32"/>
      <c r="R13" s="95"/>
      <c r="S13" s="96"/>
      <c r="T13" s="19">
        <v>0</v>
      </c>
      <c r="U13" s="19"/>
      <c r="V13" s="32"/>
      <c r="W13" s="17"/>
      <c r="X13" s="47"/>
      <c r="Y13" s="83"/>
      <c r="Z13" s="83"/>
      <c r="AA13" s="83"/>
      <c r="AB13" s="84"/>
      <c r="AD13" s="53"/>
      <c r="AE13" s="33"/>
      <c r="AF13" s="19"/>
      <c r="AG13" s="19"/>
      <c r="AH13" s="19"/>
      <c r="AI13" s="32"/>
      <c r="AJ13" s="17"/>
    </row>
    <row r="14" spans="3:36" x14ac:dyDescent="0.3">
      <c r="C14" s="7" t="s">
        <v>27</v>
      </c>
      <c r="D14" s="34"/>
      <c r="E14" s="34"/>
      <c r="F14" s="17"/>
      <c r="G14" s="17"/>
      <c r="H14" s="17"/>
      <c r="I14" s="23"/>
      <c r="J14" s="17"/>
      <c r="K14" s="64"/>
      <c r="L14" s="17"/>
      <c r="M14" s="17"/>
      <c r="N14" s="17"/>
      <c r="O14" s="17"/>
      <c r="P14" s="23"/>
      <c r="R14" s="102"/>
      <c r="S14" s="103"/>
      <c r="T14" s="19"/>
      <c r="U14" s="19"/>
      <c r="V14" s="32"/>
      <c r="W14" s="17"/>
      <c r="X14" s="47"/>
      <c r="Y14" s="54"/>
      <c r="Z14" s="54"/>
      <c r="AA14" s="54"/>
      <c r="AB14" s="60"/>
      <c r="AD14" s="79"/>
      <c r="AE14" s="34"/>
      <c r="AF14" s="19"/>
      <c r="AG14" s="19"/>
      <c r="AH14" s="19"/>
      <c r="AI14" s="32"/>
      <c r="AJ14" s="17"/>
    </row>
    <row r="15" spans="3:36" x14ac:dyDescent="0.3">
      <c r="C15" s="7" t="s">
        <v>77</v>
      </c>
      <c r="D15" s="34"/>
      <c r="E15" s="34"/>
      <c r="F15" s="17"/>
      <c r="G15" s="17"/>
      <c r="H15" s="17"/>
      <c r="I15" s="23"/>
      <c r="J15" s="17"/>
      <c r="K15" s="64"/>
      <c r="L15" s="17"/>
      <c r="M15" s="17"/>
      <c r="N15" s="17"/>
      <c r="O15" s="17"/>
      <c r="P15" s="23"/>
      <c r="R15" s="102">
        <v>0</v>
      </c>
      <c r="S15" s="103">
        <v>0</v>
      </c>
      <c r="T15" s="19">
        <v>0</v>
      </c>
      <c r="U15" s="19">
        <v>0</v>
      </c>
      <c r="V15" s="32">
        <v>0</v>
      </c>
      <c r="W15" s="17"/>
      <c r="X15" s="47"/>
      <c r="Y15" s="54"/>
      <c r="Z15" s="54"/>
      <c r="AA15" s="54"/>
      <c r="AB15" s="60"/>
      <c r="AD15" s="79"/>
      <c r="AE15" s="34"/>
      <c r="AF15" s="19"/>
      <c r="AG15" s="19"/>
      <c r="AH15" s="19"/>
      <c r="AI15" s="32"/>
      <c r="AJ15" s="17"/>
    </row>
    <row r="16" spans="3:36" x14ac:dyDescent="0.3">
      <c r="C16" s="7" t="s">
        <v>49</v>
      </c>
      <c r="D16" s="34"/>
      <c r="E16" s="34"/>
      <c r="F16" s="19"/>
      <c r="G16" s="19"/>
      <c r="H16" s="19"/>
      <c r="I16" s="32"/>
      <c r="J16" s="17"/>
      <c r="K16" s="64"/>
      <c r="L16" s="17"/>
      <c r="M16" s="17"/>
      <c r="N16" s="17"/>
      <c r="O16" s="17"/>
      <c r="P16" s="23"/>
      <c r="R16" s="51">
        <v>0</v>
      </c>
      <c r="S16" s="36">
        <v>0</v>
      </c>
      <c r="T16" s="19">
        <v>0</v>
      </c>
      <c r="U16" s="19"/>
      <c r="V16" s="92"/>
      <c r="W16" s="17"/>
      <c r="X16" s="47"/>
      <c r="Y16" s="83"/>
      <c r="Z16" s="83"/>
      <c r="AA16" s="83"/>
      <c r="AB16" s="84"/>
      <c r="AD16" s="79"/>
      <c r="AE16" s="34"/>
      <c r="AF16" s="19"/>
      <c r="AG16" s="19"/>
      <c r="AH16" s="19"/>
      <c r="AI16" s="32"/>
      <c r="AJ16" s="17"/>
    </row>
    <row r="17" spans="3:36" x14ac:dyDescent="0.3">
      <c r="C17" s="7" t="s">
        <v>78</v>
      </c>
      <c r="D17" s="34"/>
      <c r="E17" s="34"/>
      <c r="F17" s="19"/>
      <c r="G17" s="19"/>
      <c r="H17" s="19"/>
      <c r="I17" s="32"/>
      <c r="J17" s="17"/>
      <c r="K17" s="64"/>
      <c r="L17" s="17"/>
      <c r="M17" s="17"/>
      <c r="N17" s="17"/>
      <c r="O17" s="17"/>
      <c r="P17" s="23"/>
      <c r="R17" s="51">
        <v>0</v>
      </c>
      <c r="S17" s="36">
        <v>0</v>
      </c>
      <c r="T17" s="19"/>
      <c r="U17" s="19"/>
      <c r="V17" s="32"/>
      <c r="W17" s="17"/>
      <c r="X17" s="47"/>
      <c r="Y17" s="83"/>
      <c r="Z17" s="83"/>
      <c r="AA17" s="83"/>
      <c r="AB17" s="84"/>
      <c r="AD17" s="64"/>
      <c r="AE17" s="17"/>
      <c r="AF17" s="17"/>
      <c r="AG17" s="17"/>
      <c r="AH17" s="17"/>
      <c r="AI17" s="23"/>
      <c r="AJ17" s="17"/>
    </row>
    <row r="18" spans="3:36" x14ac:dyDescent="0.3">
      <c r="C18" s="8" t="s">
        <v>28</v>
      </c>
      <c r="D18" s="30">
        <f t="shared" ref="D18:I18" si="3">SUM(D13:D17)</f>
        <v>0</v>
      </c>
      <c r="E18" s="30">
        <f t="shared" si="3"/>
        <v>0</v>
      </c>
      <c r="F18" s="30">
        <f t="shared" si="3"/>
        <v>0</v>
      </c>
      <c r="G18" s="30">
        <f t="shared" si="3"/>
        <v>0</v>
      </c>
      <c r="H18" s="30">
        <f t="shared" si="3"/>
        <v>0</v>
      </c>
      <c r="I18" s="31">
        <f t="shared" si="3"/>
        <v>0</v>
      </c>
      <c r="J18" s="18"/>
      <c r="K18" s="69">
        <f t="shared" ref="K18:P18" si="4">SUM(K13:K17)</f>
        <v>0</v>
      </c>
      <c r="L18" s="31">
        <f t="shared" si="4"/>
        <v>0</v>
      </c>
      <c r="M18" s="31">
        <f t="shared" si="4"/>
        <v>0</v>
      </c>
      <c r="N18" s="31">
        <f t="shared" si="4"/>
        <v>0</v>
      </c>
      <c r="O18" s="31">
        <f t="shared" si="4"/>
        <v>0</v>
      </c>
      <c r="P18" s="31">
        <f t="shared" si="4"/>
        <v>0</v>
      </c>
      <c r="R18" s="93">
        <f>SUM(R13:R17)</f>
        <v>0</v>
      </c>
      <c r="S18" s="94">
        <f>SUM(S13:S17)</f>
        <v>0</v>
      </c>
      <c r="T18" s="31">
        <f>SUM(T13:T17)</f>
        <v>0</v>
      </c>
      <c r="U18" s="31">
        <f>SUM(U13:U17)</f>
        <v>0</v>
      </c>
      <c r="V18" s="31">
        <f>SUM(V13:V17)</f>
        <v>0</v>
      </c>
      <c r="W18" s="18"/>
      <c r="X18" s="69">
        <f>SUM(X13:X17)</f>
        <v>0</v>
      </c>
      <c r="Y18" s="81">
        <f>SUM(Y13:Y17)</f>
        <v>0</v>
      </c>
      <c r="Z18" s="81">
        <f>SUM(Z13:Z17)</f>
        <v>0</v>
      </c>
      <c r="AA18" s="81">
        <f>SUM(AA13:AA17)</f>
        <v>0</v>
      </c>
      <c r="AB18" s="81">
        <f>SUM(AB13:AB17)</f>
        <v>0</v>
      </c>
      <c r="AD18" s="69">
        <f t="shared" ref="AD18:AI18" si="5">SUM(AD13:AD17)</f>
        <v>0</v>
      </c>
      <c r="AE18" s="31">
        <f t="shared" si="5"/>
        <v>0</v>
      </c>
      <c r="AF18" s="31">
        <f t="shared" si="5"/>
        <v>0</v>
      </c>
      <c r="AG18" s="31">
        <f t="shared" si="5"/>
        <v>0</v>
      </c>
      <c r="AH18" s="31">
        <f t="shared" si="5"/>
        <v>0</v>
      </c>
      <c r="AI18" s="31">
        <f t="shared" si="5"/>
        <v>0</v>
      </c>
      <c r="AJ18" s="18"/>
    </row>
    <row r="19" spans="3:36" x14ac:dyDescent="0.3">
      <c r="C19" s="5"/>
      <c r="D19" s="19"/>
      <c r="E19" s="19"/>
      <c r="F19" s="19"/>
      <c r="G19" s="19"/>
      <c r="H19" s="19"/>
      <c r="I19" s="32"/>
      <c r="J19" s="17"/>
      <c r="K19" s="47"/>
      <c r="L19" s="19"/>
      <c r="M19" s="19"/>
      <c r="N19" s="19"/>
      <c r="O19" s="19"/>
      <c r="P19" s="32"/>
      <c r="R19" s="51"/>
      <c r="S19" s="36"/>
      <c r="T19" s="19"/>
      <c r="U19" s="19"/>
      <c r="V19" s="32"/>
      <c r="W19" s="17"/>
      <c r="X19" s="47"/>
      <c r="Y19" s="83"/>
      <c r="Z19" s="83"/>
      <c r="AA19" s="83"/>
      <c r="AB19" s="84"/>
      <c r="AD19" s="47"/>
      <c r="AE19" s="19"/>
      <c r="AF19" s="19"/>
      <c r="AG19" s="19"/>
      <c r="AH19" s="19"/>
      <c r="AI19" s="32"/>
      <c r="AJ19" s="17"/>
    </row>
    <row r="20" spans="3:36" x14ac:dyDescent="0.3">
      <c r="C20" s="3" t="s">
        <v>29</v>
      </c>
      <c r="D20" s="33"/>
      <c r="E20" s="33"/>
      <c r="F20" s="19"/>
      <c r="G20" s="19"/>
      <c r="H20" s="19"/>
      <c r="I20" s="32"/>
      <c r="J20" s="17"/>
      <c r="K20" s="47"/>
      <c r="L20" s="19"/>
      <c r="M20" s="19"/>
      <c r="N20" s="19"/>
      <c r="O20" s="19"/>
      <c r="P20" s="32"/>
      <c r="R20" s="95"/>
      <c r="S20" s="96"/>
      <c r="T20" s="19"/>
      <c r="U20" s="19"/>
      <c r="V20" s="32"/>
      <c r="W20" s="17"/>
      <c r="X20" s="47"/>
      <c r="Y20" s="83"/>
      <c r="Z20" s="83"/>
      <c r="AA20" s="83"/>
      <c r="AB20" s="84"/>
      <c r="AD20" s="53"/>
      <c r="AE20" s="33"/>
      <c r="AF20" s="19"/>
      <c r="AG20" s="19"/>
      <c r="AH20" s="19"/>
      <c r="AI20" s="32"/>
      <c r="AJ20" s="17"/>
    </row>
    <row r="21" spans="3:36" x14ac:dyDescent="0.3">
      <c r="C21" s="7" t="s">
        <v>50</v>
      </c>
      <c r="D21" s="34"/>
      <c r="E21" s="34"/>
      <c r="F21" s="17"/>
      <c r="G21" s="17"/>
      <c r="H21" s="17"/>
      <c r="I21" s="23"/>
      <c r="J21" s="17"/>
      <c r="K21" s="64"/>
      <c r="L21" s="17"/>
      <c r="M21" s="17"/>
      <c r="N21" s="17"/>
      <c r="O21" s="17"/>
      <c r="P21" s="23"/>
      <c r="R21" s="102"/>
      <c r="S21" s="103"/>
      <c r="T21" s="19"/>
      <c r="U21" s="19"/>
      <c r="V21" s="32"/>
      <c r="W21" s="17"/>
      <c r="X21" s="47"/>
      <c r="Y21" s="54"/>
      <c r="Z21" s="54"/>
      <c r="AA21" s="54"/>
      <c r="AB21" s="60"/>
      <c r="AD21" s="64"/>
      <c r="AE21" s="17"/>
      <c r="AF21" s="17"/>
      <c r="AG21" s="17"/>
      <c r="AH21" s="17"/>
      <c r="AI21" s="23"/>
      <c r="AJ21" s="17"/>
    </row>
    <row r="22" spans="3:36" ht="28.8" x14ac:dyDescent="0.3">
      <c r="C22" s="26" t="s">
        <v>30</v>
      </c>
      <c r="D22" s="40"/>
      <c r="E22" s="40"/>
      <c r="F22" s="17">
        <v>0</v>
      </c>
      <c r="G22" s="17">
        <v>0</v>
      </c>
      <c r="H22" s="17">
        <v>0</v>
      </c>
      <c r="I22" s="23">
        <v>0</v>
      </c>
      <c r="J22" s="17"/>
      <c r="K22" s="64">
        <v>0</v>
      </c>
      <c r="L22" s="17">
        <v>0</v>
      </c>
      <c r="M22" s="17">
        <v>0</v>
      </c>
      <c r="N22" s="17">
        <v>0</v>
      </c>
      <c r="O22" s="17">
        <v>0</v>
      </c>
      <c r="P22" s="23">
        <v>0</v>
      </c>
      <c r="R22" s="102">
        <v>0</v>
      </c>
      <c r="S22" s="103">
        <v>0</v>
      </c>
      <c r="T22" s="19">
        <v>0</v>
      </c>
      <c r="U22" s="19">
        <v>0</v>
      </c>
      <c r="V22" s="32">
        <v>0</v>
      </c>
      <c r="W22" s="17"/>
      <c r="X22" s="47"/>
      <c r="Y22" s="54">
        <v>0</v>
      </c>
      <c r="Z22" s="54">
        <v>0</v>
      </c>
      <c r="AA22" s="54">
        <v>0</v>
      </c>
      <c r="AB22" s="60">
        <v>0</v>
      </c>
      <c r="AD22" s="64"/>
      <c r="AE22" s="17"/>
      <c r="AF22" s="17"/>
      <c r="AG22" s="17"/>
      <c r="AH22" s="17"/>
      <c r="AI22" s="23"/>
      <c r="AJ22" s="17"/>
    </row>
    <row r="23" spans="3:36" ht="43.2" x14ac:dyDescent="0.3">
      <c r="C23" s="27" t="s">
        <v>31</v>
      </c>
      <c r="D23" s="41"/>
      <c r="E23" s="41"/>
      <c r="F23" s="17">
        <v>0</v>
      </c>
      <c r="G23" s="17">
        <v>0</v>
      </c>
      <c r="H23" s="17">
        <v>0</v>
      </c>
      <c r="I23" s="23">
        <v>0</v>
      </c>
      <c r="J23" s="17"/>
      <c r="K23" s="64">
        <v>0</v>
      </c>
      <c r="L23" s="17">
        <v>0</v>
      </c>
      <c r="M23" s="17">
        <v>0</v>
      </c>
      <c r="N23" s="17">
        <v>0</v>
      </c>
      <c r="O23" s="17">
        <v>0</v>
      </c>
      <c r="P23" s="23">
        <v>0</v>
      </c>
      <c r="R23" s="102">
        <v>0</v>
      </c>
      <c r="S23" s="103">
        <v>0</v>
      </c>
      <c r="T23" s="19">
        <v>0</v>
      </c>
      <c r="U23" s="19">
        <v>0</v>
      </c>
      <c r="V23" s="32">
        <v>0</v>
      </c>
      <c r="W23" s="17"/>
      <c r="X23" s="47"/>
      <c r="Y23" s="54">
        <v>0</v>
      </c>
      <c r="Z23" s="54">
        <v>0</v>
      </c>
      <c r="AA23" s="54">
        <v>0</v>
      </c>
      <c r="AB23" s="60">
        <v>0</v>
      </c>
      <c r="AD23" s="64"/>
      <c r="AE23" s="17"/>
      <c r="AF23" s="17"/>
      <c r="AG23" s="17"/>
      <c r="AH23" s="17"/>
      <c r="AI23" s="23"/>
      <c r="AJ23" s="17"/>
    </row>
    <row r="24" spans="3:36" x14ac:dyDescent="0.3">
      <c r="C24" s="7" t="s">
        <v>51</v>
      </c>
      <c r="D24" s="34"/>
      <c r="E24" s="34"/>
      <c r="F24" s="17"/>
      <c r="G24" s="17"/>
      <c r="H24" s="17"/>
      <c r="I24" s="23"/>
      <c r="J24" s="17"/>
      <c r="K24" s="64"/>
      <c r="L24" s="17"/>
      <c r="M24" s="17"/>
      <c r="N24" s="17"/>
      <c r="O24" s="17"/>
      <c r="P24" s="23"/>
      <c r="R24" s="102"/>
      <c r="S24" s="103"/>
      <c r="T24" s="19"/>
      <c r="U24" s="19"/>
      <c r="V24" s="32"/>
      <c r="W24" s="17"/>
      <c r="X24" s="47"/>
      <c r="Y24" s="54"/>
      <c r="Z24" s="54"/>
      <c r="AA24" s="54"/>
      <c r="AB24" s="60"/>
      <c r="AD24" s="64"/>
      <c r="AE24" s="17"/>
      <c r="AF24" s="17"/>
      <c r="AG24" s="17"/>
      <c r="AH24" s="17"/>
      <c r="AI24" s="23"/>
      <c r="AJ24" s="17"/>
    </row>
    <row r="25" spans="3:36" x14ac:dyDescent="0.3">
      <c r="C25" s="7" t="s">
        <v>52</v>
      </c>
      <c r="D25" s="34"/>
      <c r="E25" s="34"/>
      <c r="F25" s="17"/>
      <c r="G25" s="17"/>
      <c r="H25" s="17"/>
      <c r="I25" s="23"/>
      <c r="J25" s="17"/>
      <c r="K25" s="64"/>
      <c r="L25" s="17"/>
      <c r="M25" s="17"/>
      <c r="N25" s="17"/>
      <c r="O25" s="17"/>
      <c r="P25" s="23"/>
      <c r="R25" s="102"/>
      <c r="S25" s="103"/>
      <c r="T25" s="19"/>
      <c r="U25" s="19"/>
      <c r="V25" s="32"/>
      <c r="W25" s="17"/>
      <c r="X25" s="47"/>
      <c r="Y25" s="54"/>
      <c r="Z25" s="54"/>
      <c r="AA25" s="54"/>
      <c r="AB25" s="60"/>
      <c r="AD25" s="64"/>
      <c r="AE25" s="17"/>
      <c r="AF25" s="17"/>
      <c r="AG25" s="17"/>
      <c r="AH25" s="17"/>
      <c r="AI25" s="23"/>
      <c r="AJ25" s="17"/>
    </row>
    <row r="26" spans="3:36" x14ac:dyDescent="0.3">
      <c r="C26" s="7" t="s">
        <v>68</v>
      </c>
      <c r="D26" s="34"/>
      <c r="E26" s="34"/>
      <c r="F26" s="17"/>
      <c r="G26" s="17"/>
      <c r="H26" s="17"/>
      <c r="I26" s="23"/>
      <c r="J26" s="17"/>
      <c r="K26" s="64"/>
      <c r="L26" s="17"/>
      <c r="M26" s="17"/>
      <c r="N26" s="17"/>
      <c r="O26" s="17"/>
      <c r="P26" s="23"/>
      <c r="R26" s="102"/>
      <c r="S26" s="103"/>
      <c r="T26" s="19"/>
      <c r="U26" s="19"/>
      <c r="V26" s="32"/>
      <c r="W26" s="17"/>
      <c r="X26" s="47"/>
      <c r="Y26" s="54"/>
      <c r="Z26" s="54"/>
      <c r="AA26" s="54"/>
      <c r="AB26" s="60"/>
      <c r="AD26" s="64"/>
      <c r="AE26" s="17"/>
      <c r="AF26" s="17"/>
      <c r="AG26" s="17"/>
      <c r="AH26" s="17"/>
      <c r="AI26" s="23"/>
      <c r="AJ26" s="17"/>
    </row>
    <row r="27" spans="3:36" x14ac:dyDescent="0.3">
      <c r="C27" s="7" t="s">
        <v>70</v>
      </c>
      <c r="D27" s="34"/>
      <c r="E27" s="34"/>
      <c r="F27" s="17"/>
      <c r="G27" s="17"/>
      <c r="H27" s="17"/>
      <c r="I27" s="23"/>
      <c r="J27" s="17"/>
      <c r="K27" s="64"/>
      <c r="L27" s="17"/>
      <c r="M27" s="17"/>
      <c r="N27" s="17"/>
      <c r="O27" s="17"/>
      <c r="P27" s="23"/>
      <c r="R27" s="102"/>
      <c r="S27" s="103"/>
      <c r="T27" s="19"/>
      <c r="U27" s="19"/>
      <c r="V27" s="32"/>
      <c r="W27" s="17"/>
      <c r="X27" s="47"/>
      <c r="Y27" s="54"/>
      <c r="Z27" s="54"/>
      <c r="AA27" s="54"/>
      <c r="AB27" s="60"/>
      <c r="AD27" s="79"/>
      <c r="AE27" s="34"/>
      <c r="AF27" s="17"/>
      <c r="AG27" s="17"/>
      <c r="AH27" s="17"/>
      <c r="AI27" s="23"/>
      <c r="AJ27" s="17"/>
    </row>
    <row r="28" spans="3:36" x14ac:dyDescent="0.3">
      <c r="C28" s="1" t="s">
        <v>32</v>
      </c>
      <c r="D28" s="30">
        <f t="shared" ref="D28:I28" si="6">SUM(D21:D27)</f>
        <v>0</v>
      </c>
      <c r="E28" s="30">
        <f t="shared" si="6"/>
        <v>0</v>
      </c>
      <c r="F28" s="30">
        <f t="shared" si="6"/>
        <v>0</v>
      </c>
      <c r="G28" s="30">
        <f t="shared" si="6"/>
        <v>0</v>
      </c>
      <c r="H28" s="30">
        <f t="shared" si="6"/>
        <v>0</v>
      </c>
      <c r="I28" s="31">
        <f t="shared" si="6"/>
        <v>0</v>
      </c>
      <c r="J28" s="18"/>
      <c r="K28" s="69">
        <f t="shared" ref="K28:P28" si="7">SUM(K21:K27)</f>
        <v>0</v>
      </c>
      <c r="L28" s="31">
        <f t="shared" si="7"/>
        <v>0</v>
      </c>
      <c r="M28" s="31">
        <f t="shared" si="7"/>
        <v>0</v>
      </c>
      <c r="N28" s="31">
        <f t="shared" si="7"/>
        <v>0</v>
      </c>
      <c r="O28" s="31">
        <f t="shared" si="7"/>
        <v>0</v>
      </c>
      <c r="P28" s="31">
        <f t="shared" si="7"/>
        <v>0</v>
      </c>
      <c r="R28" s="93">
        <f>SUM(R21:R27)</f>
        <v>0</v>
      </c>
      <c r="S28" s="94">
        <f>SUM(S21:S27)</f>
        <v>0</v>
      </c>
      <c r="T28" s="31">
        <f>SUM(T21:T27)</f>
        <v>0</v>
      </c>
      <c r="U28" s="31">
        <f>SUM(U21:U27)</f>
        <v>0</v>
      </c>
      <c r="V28" s="31">
        <f>SUM(V21:V27)</f>
        <v>0</v>
      </c>
      <c r="W28" s="18"/>
      <c r="X28" s="69">
        <f>SUM(X21:X27)</f>
        <v>0</v>
      </c>
      <c r="Y28" s="81">
        <f>SUM(Y21:Y27)</f>
        <v>0</v>
      </c>
      <c r="Z28" s="81">
        <f>SUM(Z21:Z27)</f>
        <v>0</v>
      </c>
      <c r="AA28" s="81">
        <f>SUM(AA21:AA27)</f>
        <v>0</v>
      </c>
      <c r="AB28" s="81">
        <f>SUM(AB21:AB27)</f>
        <v>0</v>
      </c>
      <c r="AD28" s="69">
        <f t="shared" ref="AD28:AI28" si="8">SUM(AD21:AD27)</f>
        <v>0</v>
      </c>
      <c r="AE28" s="31">
        <f t="shared" si="8"/>
        <v>0</v>
      </c>
      <c r="AF28" s="31">
        <f t="shared" si="8"/>
        <v>0</v>
      </c>
      <c r="AG28" s="31">
        <f t="shared" si="8"/>
        <v>0</v>
      </c>
      <c r="AH28" s="31">
        <f t="shared" si="8"/>
        <v>0</v>
      </c>
      <c r="AI28" s="31">
        <f t="shared" si="8"/>
        <v>0</v>
      </c>
      <c r="AJ28" s="18"/>
    </row>
    <row r="29" spans="3:36" x14ac:dyDescent="0.3">
      <c r="C29" s="5"/>
      <c r="D29" s="19"/>
      <c r="E29" s="19"/>
      <c r="F29" s="19"/>
      <c r="G29" s="19"/>
      <c r="H29" s="19"/>
      <c r="I29" s="32"/>
      <c r="J29" s="17"/>
      <c r="K29" s="70"/>
      <c r="L29" s="32"/>
      <c r="M29" s="32"/>
      <c r="N29" s="32"/>
      <c r="O29" s="32"/>
      <c r="P29" s="32"/>
      <c r="R29" s="99"/>
      <c r="S29" s="92"/>
      <c r="T29" s="32"/>
      <c r="U29" s="32"/>
      <c r="V29" s="32"/>
      <c r="W29" s="17"/>
      <c r="X29" s="70"/>
      <c r="Y29" s="84"/>
      <c r="Z29" s="84"/>
      <c r="AA29" s="84"/>
      <c r="AB29" s="84"/>
      <c r="AD29" s="70"/>
      <c r="AE29" s="32"/>
      <c r="AF29" s="32"/>
      <c r="AG29" s="32"/>
      <c r="AH29" s="32"/>
      <c r="AI29" s="32"/>
      <c r="AJ29" s="17"/>
    </row>
    <row r="30" spans="3:36" ht="15" thickBot="1" x14ac:dyDescent="0.35">
      <c r="C30" s="11" t="s">
        <v>33</v>
      </c>
      <c r="D30" s="25">
        <f t="shared" ref="D30:I30" si="9">D9+D11+D18+D28</f>
        <v>0</v>
      </c>
      <c r="E30" s="25">
        <f t="shared" si="9"/>
        <v>0</v>
      </c>
      <c r="F30" s="25">
        <f t="shared" si="9"/>
        <v>0</v>
      </c>
      <c r="G30" s="25">
        <f t="shared" si="9"/>
        <v>0</v>
      </c>
      <c r="H30" s="25">
        <f t="shared" si="9"/>
        <v>0</v>
      </c>
      <c r="I30" s="35">
        <f t="shared" si="9"/>
        <v>0</v>
      </c>
      <c r="J30" s="18"/>
      <c r="K30" s="71">
        <f t="shared" ref="K30:P30" si="10">K9+K11+K18+K28</f>
        <v>0</v>
      </c>
      <c r="L30" s="35">
        <f t="shared" si="10"/>
        <v>0</v>
      </c>
      <c r="M30" s="35">
        <f>M9+M11+M18+M28</f>
        <v>0</v>
      </c>
      <c r="N30" s="35">
        <f>N9+N11+N18+N28</f>
        <v>0</v>
      </c>
      <c r="O30" s="35">
        <f t="shared" si="10"/>
        <v>0</v>
      </c>
      <c r="P30" s="35">
        <f t="shared" si="10"/>
        <v>0</v>
      </c>
      <c r="R30" s="100">
        <f>R9+R11+R18+R28</f>
        <v>0</v>
      </c>
      <c r="S30" s="101">
        <f>S9+S11+S18+S28</f>
        <v>0</v>
      </c>
      <c r="T30" s="35">
        <f>T9+T11+T18+T28</f>
        <v>0</v>
      </c>
      <c r="U30" s="35">
        <f>U9+U11+U18+U28</f>
        <v>0</v>
      </c>
      <c r="V30" s="35">
        <f>V9+V11+V18+V28</f>
        <v>0</v>
      </c>
      <c r="W30" s="18"/>
      <c r="X30" s="71">
        <f>X9+X11+X18+X28</f>
        <v>0</v>
      </c>
      <c r="Y30" s="85">
        <f>Y9+Y11+Y18+Y28</f>
        <v>0</v>
      </c>
      <c r="Z30" s="85">
        <f>Z9+Z11+Z18+Z28</f>
        <v>0</v>
      </c>
      <c r="AA30" s="85">
        <f>AA9+AA11+AA18+AA28</f>
        <v>0</v>
      </c>
      <c r="AB30" s="85">
        <f>AB9+AB11+AB18+AB28</f>
        <v>0</v>
      </c>
      <c r="AD30" s="71">
        <f t="shared" ref="AD30:AI30" si="11">AD9+AD11+AD18+AD28</f>
        <v>0</v>
      </c>
      <c r="AE30" s="35">
        <f t="shared" si="11"/>
        <v>0</v>
      </c>
      <c r="AF30" s="35">
        <f t="shared" si="11"/>
        <v>0</v>
      </c>
      <c r="AG30" s="35">
        <f t="shared" si="11"/>
        <v>0</v>
      </c>
      <c r="AH30" s="35">
        <f t="shared" si="11"/>
        <v>0</v>
      </c>
      <c r="AI30" s="35">
        <f t="shared" si="11"/>
        <v>0</v>
      </c>
      <c r="AJ30" s="18"/>
    </row>
    <row r="31" spans="3:36" ht="15" thickTop="1" x14ac:dyDescent="0.3">
      <c r="C31" s="5"/>
      <c r="F31" s="19"/>
      <c r="G31" s="19"/>
      <c r="H31" s="19"/>
      <c r="I31" s="32"/>
      <c r="J31" s="17"/>
      <c r="K31" s="47"/>
      <c r="L31" s="19"/>
      <c r="M31" s="19"/>
      <c r="N31" s="19"/>
      <c r="O31" s="19"/>
      <c r="P31" s="32"/>
      <c r="R31" s="102"/>
      <c r="S31" s="103"/>
      <c r="T31" s="19"/>
      <c r="U31" s="19"/>
      <c r="V31" s="32"/>
      <c r="W31" s="17"/>
      <c r="X31" s="47"/>
      <c r="Y31" s="83"/>
      <c r="Z31" s="83"/>
      <c r="AA31" s="83"/>
      <c r="AB31" s="84"/>
      <c r="AD31" s="64"/>
      <c r="AE31" s="17"/>
      <c r="AF31" s="19"/>
      <c r="AG31" s="19"/>
      <c r="AH31" s="19"/>
      <c r="AI31" s="32"/>
      <c r="AJ31" s="17"/>
    </row>
    <row r="32" spans="3:36" x14ac:dyDescent="0.3">
      <c r="C32" s="3" t="s">
        <v>34</v>
      </c>
      <c r="D32" s="15"/>
      <c r="E32" s="15"/>
      <c r="F32" s="19"/>
      <c r="G32" s="19"/>
      <c r="H32" s="19"/>
      <c r="I32" s="32"/>
      <c r="J32" s="17"/>
      <c r="K32" s="47"/>
      <c r="L32" s="19"/>
      <c r="M32" s="19"/>
      <c r="N32" s="19"/>
      <c r="O32" s="19"/>
      <c r="P32" s="32"/>
      <c r="R32" s="104"/>
      <c r="S32" s="105"/>
      <c r="T32" s="19"/>
      <c r="U32" s="19"/>
      <c r="V32" s="32"/>
      <c r="W32" s="17"/>
      <c r="X32" s="47"/>
      <c r="Y32" s="83"/>
      <c r="Z32" s="83"/>
      <c r="AA32" s="83"/>
      <c r="AB32" s="84"/>
      <c r="AD32" s="75"/>
      <c r="AE32" s="18"/>
      <c r="AF32" s="19"/>
      <c r="AG32" s="19"/>
      <c r="AH32" s="19"/>
      <c r="AI32" s="32"/>
      <c r="AJ32" s="17"/>
    </row>
    <row r="33" spans="3:36" x14ac:dyDescent="0.3">
      <c r="C33" s="24" t="s">
        <v>35</v>
      </c>
      <c r="D33" s="38"/>
      <c r="E33" s="38"/>
      <c r="F33" s="19"/>
      <c r="G33" s="19"/>
      <c r="H33" s="19"/>
      <c r="I33" s="32"/>
      <c r="J33" s="17"/>
      <c r="K33" s="47"/>
      <c r="L33" s="19"/>
      <c r="M33" s="19"/>
      <c r="N33" s="19"/>
      <c r="O33" s="19"/>
      <c r="P33" s="32"/>
      <c r="R33" s="106"/>
      <c r="S33" s="107"/>
      <c r="T33" s="19"/>
      <c r="U33" s="19"/>
      <c r="V33" s="32"/>
      <c r="W33" s="17"/>
      <c r="X33" s="47"/>
      <c r="Y33" s="83"/>
      <c r="Z33" s="83"/>
      <c r="AA33" s="83"/>
      <c r="AB33" s="84"/>
      <c r="AD33" s="76"/>
      <c r="AE33" s="77"/>
      <c r="AF33" s="17">
        <v>0</v>
      </c>
      <c r="AG33" s="17">
        <v>0</v>
      </c>
      <c r="AH33" s="17">
        <v>0</v>
      </c>
      <c r="AI33" s="23">
        <v>0</v>
      </c>
      <c r="AJ33" s="17"/>
    </row>
    <row r="34" spans="3:36" x14ac:dyDescent="0.3">
      <c r="C34" s="7" t="s">
        <v>69</v>
      </c>
      <c r="D34" s="38"/>
      <c r="E34" s="38"/>
      <c r="F34" s="17"/>
      <c r="G34" s="17"/>
      <c r="H34" s="17"/>
      <c r="I34" s="23"/>
      <c r="J34" s="17"/>
      <c r="K34" s="64"/>
      <c r="L34" s="17"/>
      <c r="M34" s="17"/>
      <c r="N34" s="17"/>
      <c r="O34" s="17"/>
      <c r="P34" s="23"/>
      <c r="R34" s="102"/>
      <c r="S34" s="103"/>
      <c r="T34" s="19"/>
      <c r="U34" s="19"/>
      <c r="V34" s="32"/>
      <c r="W34" s="17"/>
      <c r="X34" s="47"/>
      <c r="Y34" s="54"/>
      <c r="Z34" s="54"/>
      <c r="AA34" s="54"/>
      <c r="AB34" s="60"/>
      <c r="AD34" s="64"/>
      <c r="AE34" s="17"/>
      <c r="AF34" s="17"/>
      <c r="AG34" s="17"/>
      <c r="AH34" s="17"/>
      <c r="AI34" s="23"/>
      <c r="AJ34" s="17"/>
    </row>
    <row r="35" spans="3:36" x14ac:dyDescent="0.3">
      <c r="C35" s="5" t="s">
        <v>53</v>
      </c>
      <c r="F35" s="17"/>
      <c r="G35" s="17"/>
      <c r="H35" s="17"/>
      <c r="I35" s="23"/>
      <c r="J35" s="17"/>
      <c r="K35" s="64"/>
      <c r="L35" s="17"/>
      <c r="M35" s="17"/>
      <c r="N35" s="17"/>
      <c r="O35" s="17"/>
      <c r="P35" s="23"/>
      <c r="R35" s="102"/>
      <c r="S35" s="103"/>
      <c r="T35" s="19"/>
      <c r="U35" s="19"/>
      <c r="V35" s="32"/>
      <c r="W35" s="17"/>
      <c r="X35" s="47"/>
      <c r="Y35" s="54"/>
      <c r="Z35" s="54"/>
      <c r="AA35" s="54"/>
      <c r="AB35" s="60"/>
      <c r="AD35" s="64"/>
      <c r="AE35" s="17"/>
      <c r="AF35" s="17"/>
      <c r="AG35" s="17"/>
      <c r="AH35" s="17"/>
      <c r="AI35" s="23"/>
      <c r="AJ35" s="17"/>
    </row>
    <row r="36" spans="3:36" x14ac:dyDescent="0.3">
      <c r="C36" s="5" t="s">
        <v>54</v>
      </c>
      <c r="D36" s="42"/>
      <c r="E36" s="42"/>
      <c r="F36" s="19"/>
      <c r="G36" s="19"/>
      <c r="H36" s="19"/>
      <c r="I36" s="32"/>
      <c r="J36" s="17"/>
      <c r="K36" s="64"/>
      <c r="L36" s="17"/>
      <c r="M36" s="17"/>
      <c r="N36" s="17"/>
      <c r="O36" s="17"/>
      <c r="P36" s="23"/>
      <c r="R36" s="102"/>
      <c r="S36" s="103"/>
      <c r="T36" s="19"/>
      <c r="U36" s="19"/>
      <c r="V36" s="32"/>
      <c r="W36" s="17"/>
      <c r="X36" s="47"/>
      <c r="Y36" s="54"/>
      <c r="Z36" s="54"/>
      <c r="AA36" s="54"/>
      <c r="AB36" s="60"/>
      <c r="AD36" s="64"/>
      <c r="AE36" s="17"/>
      <c r="AF36" s="17"/>
      <c r="AG36" s="17"/>
      <c r="AH36" s="17"/>
      <c r="AI36" s="23"/>
      <c r="AJ36" s="17"/>
    </row>
    <row r="37" spans="3:36" x14ac:dyDescent="0.3">
      <c r="C37" s="5" t="s">
        <v>55</v>
      </c>
      <c r="D37" s="42"/>
      <c r="E37" s="42"/>
      <c r="F37" s="19"/>
      <c r="G37" s="19"/>
      <c r="H37" s="19"/>
      <c r="I37" s="32"/>
      <c r="J37" s="17"/>
      <c r="K37" s="64"/>
      <c r="L37" s="17"/>
      <c r="M37" s="17"/>
      <c r="N37" s="17"/>
      <c r="O37" s="17"/>
      <c r="P37" s="23"/>
      <c r="R37" s="102"/>
      <c r="S37" s="103"/>
      <c r="T37" s="19"/>
      <c r="U37" s="19"/>
      <c r="V37" s="32"/>
      <c r="W37" s="17"/>
      <c r="X37" s="47"/>
      <c r="Y37" s="54"/>
      <c r="Z37" s="54"/>
      <c r="AA37" s="54"/>
      <c r="AB37" s="60"/>
      <c r="AD37" s="64"/>
      <c r="AE37" s="17"/>
      <c r="AF37" s="17"/>
      <c r="AG37" s="17"/>
      <c r="AH37" s="17"/>
      <c r="AI37" s="23"/>
      <c r="AJ37" s="17"/>
    </row>
    <row r="38" spans="3:36" x14ac:dyDescent="0.3">
      <c r="C38" s="7" t="s">
        <v>56</v>
      </c>
      <c r="D38" s="43"/>
      <c r="E38" s="43"/>
      <c r="F38" s="19"/>
      <c r="G38" s="19"/>
      <c r="H38" s="19"/>
      <c r="I38" s="32"/>
      <c r="J38" s="17"/>
      <c r="K38" s="64"/>
      <c r="L38" s="17"/>
      <c r="M38" s="17"/>
      <c r="N38" s="17"/>
      <c r="O38" s="17"/>
      <c r="P38" s="23"/>
      <c r="R38" s="102"/>
      <c r="S38" s="103"/>
      <c r="T38" s="19"/>
      <c r="U38" s="19"/>
      <c r="V38" s="32"/>
      <c r="W38" s="17"/>
      <c r="X38" s="47"/>
      <c r="Y38" s="54"/>
      <c r="Z38" s="54"/>
      <c r="AA38" s="54"/>
      <c r="AB38" s="60"/>
      <c r="AD38" s="64"/>
      <c r="AE38" s="17"/>
      <c r="AF38" s="17"/>
      <c r="AG38" s="17"/>
      <c r="AH38" s="17"/>
      <c r="AI38" s="23"/>
      <c r="AJ38" s="17"/>
    </row>
    <row r="39" spans="3:36" x14ac:dyDescent="0.3">
      <c r="C39" s="5" t="s">
        <v>57</v>
      </c>
      <c r="D39" s="42"/>
      <c r="E39" s="42"/>
      <c r="F39" s="17"/>
      <c r="G39" s="17"/>
      <c r="H39" s="17"/>
      <c r="I39" s="23"/>
      <c r="J39" s="17"/>
      <c r="K39" s="64"/>
      <c r="L39" s="17"/>
      <c r="M39" s="17"/>
      <c r="N39" s="17"/>
      <c r="O39" s="17"/>
      <c r="P39" s="23"/>
      <c r="R39" s="102"/>
      <c r="S39" s="103"/>
      <c r="T39" s="19"/>
      <c r="U39" s="19"/>
      <c r="V39" s="32"/>
      <c r="W39" s="17"/>
      <c r="X39" s="47"/>
      <c r="Y39" s="54"/>
      <c r="Z39" s="54"/>
      <c r="AA39" s="54"/>
      <c r="AB39" s="60"/>
      <c r="AD39" s="64"/>
      <c r="AE39" s="17"/>
      <c r="AF39" s="17"/>
      <c r="AG39" s="17"/>
      <c r="AH39" s="17"/>
      <c r="AI39" s="23"/>
      <c r="AJ39" s="17"/>
    </row>
    <row r="40" spans="3:36" x14ac:dyDescent="0.3">
      <c r="C40" s="5" t="s">
        <v>62</v>
      </c>
      <c r="D40" s="42"/>
      <c r="E40" s="42"/>
      <c r="F40" s="19"/>
      <c r="G40" s="19"/>
      <c r="H40" s="19"/>
      <c r="I40" s="32"/>
      <c r="J40" s="17"/>
      <c r="K40" s="64"/>
      <c r="L40" s="17"/>
      <c r="M40" s="17"/>
      <c r="N40" s="17"/>
      <c r="O40" s="17"/>
      <c r="P40" s="23"/>
      <c r="R40" s="102"/>
      <c r="S40" s="103"/>
      <c r="T40" s="19"/>
      <c r="U40" s="19"/>
      <c r="V40" s="32"/>
      <c r="W40" s="17"/>
      <c r="X40" s="47"/>
      <c r="Y40" s="54"/>
      <c r="Z40" s="54"/>
      <c r="AA40" s="54"/>
      <c r="AB40" s="60"/>
      <c r="AD40" s="64"/>
      <c r="AE40" s="17"/>
      <c r="AF40" s="17"/>
      <c r="AG40" s="17"/>
      <c r="AH40" s="17"/>
      <c r="AI40" s="23"/>
      <c r="AJ40" s="17"/>
    </row>
    <row r="41" spans="3:36" x14ac:dyDescent="0.3">
      <c r="C41" s="5" t="s">
        <v>63</v>
      </c>
      <c r="D41" s="42"/>
      <c r="E41" s="42"/>
      <c r="F41" s="19"/>
      <c r="G41" s="19"/>
      <c r="H41" s="19"/>
      <c r="I41" s="32"/>
      <c r="J41" s="17"/>
      <c r="K41" s="64"/>
      <c r="L41" s="17"/>
      <c r="M41" s="17"/>
      <c r="N41" s="17"/>
      <c r="O41" s="17"/>
      <c r="P41" s="23"/>
      <c r="R41" s="102"/>
      <c r="S41" s="103"/>
      <c r="T41" s="19"/>
      <c r="U41" s="19"/>
      <c r="V41" s="32"/>
      <c r="W41" s="17"/>
      <c r="X41" s="47"/>
      <c r="Y41" s="54"/>
      <c r="Z41" s="54"/>
      <c r="AA41" s="54"/>
      <c r="AB41" s="60"/>
      <c r="AD41" s="64"/>
      <c r="AE41" s="17"/>
      <c r="AF41" s="17"/>
      <c r="AG41" s="17"/>
      <c r="AH41" s="17"/>
      <c r="AI41" s="23"/>
      <c r="AJ41" s="17"/>
    </row>
    <row r="42" spans="3:36" x14ac:dyDescent="0.3">
      <c r="C42" s="5" t="s">
        <v>64</v>
      </c>
      <c r="D42" s="42"/>
      <c r="E42" s="42"/>
      <c r="F42" s="19"/>
      <c r="G42" s="19"/>
      <c r="H42" s="19"/>
      <c r="I42" s="32"/>
      <c r="J42" s="17"/>
      <c r="K42" s="64"/>
      <c r="L42" s="17"/>
      <c r="M42" s="17"/>
      <c r="N42" s="17"/>
      <c r="O42" s="17"/>
      <c r="P42" s="23"/>
      <c r="R42" s="102"/>
      <c r="S42" s="103"/>
      <c r="T42" s="19"/>
      <c r="U42" s="19"/>
      <c r="V42" s="32"/>
      <c r="W42" s="17"/>
      <c r="X42" s="47"/>
      <c r="Y42" s="54"/>
      <c r="Z42" s="54"/>
      <c r="AA42" s="54"/>
      <c r="AB42" s="60"/>
      <c r="AD42" s="64"/>
      <c r="AE42" s="17"/>
      <c r="AF42" s="17"/>
      <c r="AG42" s="17"/>
      <c r="AH42" s="17"/>
      <c r="AI42" s="23"/>
      <c r="AJ42" s="17"/>
    </row>
    <row r="43" spans="3:36" x14ac:dyDescent="0.3">
      <c r="C43" s="5" t="s">
        <v>69</v>
      </c>
      <c r="D43" s="42"/>
      <c r="E43" s="42"/>
      <c r="F43" s="19"/>
      <c r="G43" s="19"/>
      <c r="H43" s="19"/>
      <c r="I43" s="32"/>
      <c r="J43" s="17"/>
      <c r="K43" s="64"/>
      <c r="L43" s="17"/>
      <c r="M43" s="17"/>
      <c r="N43" s="17"/>
      <c r="O43" s="17"/>
      <c r="P43" s="23"/>
      <c r="R43" s="102"/>
      <c r="S43" s="103"/>
      <c r="T43" s="19"/>
      <c r="U43" s="19"/>
      <c r="V43" s="32"/>
      <c r="W43" s="17"/>
      <c r="X43" s="47"/>
      <c r="Y43" s="54"/>
      <c r="Z43" s="54"/>
      <c r="AA43" s="54"/>
      <c r="AB43" s="60"/>
      <c r="AD43" s="64"/>
      <c r="AE43" s="17"/>
      <c r="AF43" s="17"/>
      <c r="AG43" s="17"/>
      <c r="AH43" s="17"/>
      <c r="AI43" s="23"/>
      <c r="AJ43" s="17"/>
    </row>
    <row r="44" spans="3:36" x14ac:dyDescent="0.3">
      <c r="C44" s="5" t="s">
        <v>71</v>
      </c>
      <c r="D44" s="42"/>
      <c r="E44" s="42"/>
      <c r="F44" s="19"/>
      <c r="G44" s="19"/>
      <c r="H44" s="19"/>
      <c r="I44" s="32"/>
      <c r="J44" s="17"/>
      <c r="K44" s="64"/>
      <c r="L44" s="17"/>
      <c r="M44" s="17"/>
      <c r="N44" s="17"/>
      <c r="O44" s="17"/>
      <c r="P44" s="23"/>
      <c r="R44" s="102"/>
      <c r="S44" s="103"/>
      <c r="T44" s="19"/>
      <c r="U44" s="19"/>
      <c r="V44" s="32"/>
      <c r="W44" s="17"/>
      <c r="X44" s="47"/>
      <c r="Y44" s="54"/>
      <c r="Z44" s="54"/>
      <c r="AA44" s="54"/>
      <c r="AB44" s="60"/>
      <c r="AD44" s="64"/>
      <c r="AE44" s="17"/>
      <c r="AF44" s="17"/>
      <c r="AG44" s="17"/>
      <c r="AH44" s="17"/>
      <c r="AI44" s="23"/>
      <c r="AJ44" s="17"/>
    </row>
    <row r="45" spans="3:36" x14ac:dyDescent="0.3">
      <c r="C45" s="5" t="s">
        <v>72</v>
      </c>
      <c r="D45" s="42"/>
      <c r="E45" s="42"/>
      <c r="F45" s="19"/>
      <c r="G45" s="19"/>
      <c r="H45" s="19"/>
      <c r="I45" s="32"/>
      <c r="J45" s="17"/>
      <c r="K45" s="64"/>
      <c r="L45" s="17"/>
      <c r="M45" s="17"/>
      <c r="N45" s="17"/>
      <c r="O45" s="17"/>
      <c r="P45" s="23"/>
      <c r="R45" s="102"/>
      <c r="S45" s="103"/>
      <c r="T45" s="19"/>
      <c r="U45" s="19"/>
      <c r="V45" s="32"/>
      <c r="W45" s="17"/>
      <c r="X45" s="47"/>
      <c r="Y45" s="54"/>
      <c r="Z45" s="54"/>
      <c r="AA45" s="54"/>
      <c r="AB45" s="60"/>
      <c r="AD45" s="62"/>
      <c r="AE45" s="54"/>
      <c r="AF45" s="54"/>
      <c r="AG45" s="54"/>
      <c r="AH45" s="54"/>
      <c r="AI45" s="60"/>
      <c r="AJ45" s="17"/>
    </row>
    <row r="46" spans="3:36" x14ac:dyDescent="0.3">
      <c r="C46" s="5" t="s">
        <v>73</v>
      </c>
      <c r="D46" s="42"/>
      <c r="E46" s="42"/>
      <c r="F46" s="19"/>
      <c r="G46" s="19"/>
      <c r="H46" s="19"/>
      <c r="I46" s="32"/>
      <c r="J46" s="17"/>
      <c r="K46" s="64"/>
      <c r="L46" s="17"/>
      <c r="M46" s="17"/>
      <c r="N46" s="17"/>
      <c r="O46" s="17"/>
      <c r="P46" s="23"/>
      <c r="R46" s="102"/>
      <c r="S46" s="103"/>
      <c r="T46" s="19"/>
      <c r="U46" s="19"/>
      <c r="V46" s="32"/>
      <c r="W46" s="17"/>
      <c r="X46" s="47"/>
      <c r="Y46" s="54"/>
      <c r="Z46" s="54"/>
      <c r="AA46" s="54"/>
      <c r="AB46" s="60"/>
      <c r="AD46" s="64"/>
      <c r="AE46" s="17"/>
      <c r="AF46" s="17"/>
      <c r="AG46" s="17"/>
      <c r="AH46" s="17"/>
      <c r="AI46" s="23"/>
      <c r="AJ46" s="17"/>
    </row>
    <row r="47" spans="3:36" x14ac:dyDescent="0.3">
      <c r="C47" s="1" t="s">
        <v>36</v>
      </c>
      <c r="D47" s="44">
        <f t="shared" ref="D47:I47" si="12">SUM(D34:D46)</f>
        <v>0</v>
      </c>
      <c r="E47" s="44">
        <f t="shared" si="12"/>
        <v>0</v>
      </c>
      <c r="F47" s="57">
        <f t="shared" si="12"/>
        <v>0</v>
      </c>
      <c r="G47" s="57">
        <f t="shared" si="12"/>
        <v>0</v>
      </c>
      <c r="H47" s="57">
        <f t="shared" si="12"/>
        <v>0</v>
      </c>
      <c r="I47" s="66">
        <f t="shared" si="12"/>
        <v>0</v>
      </c>
      <c r="J47" s="18"/>
      <c r="K47" s="72">
        <f t="shared" ref="K47:P47" si="13">SUM(K34:K46)</f>
        <v>0</v>
      </c>
      <c r="L47" s="66">
        <f t="shared" si="13"/>
        <v>0</v>
      </c>
      <c r="M47" s="66">
        <f t="shared" si="13"/>
        <v>0</v>
      </c>
      <c r="N47" s="66">
        <f t="shared" si="13"/>
        <v>0</v>
      </c>
      <c r="O47" s="66">
        <f t="shared" si="13"/>
        <v>0</v>
      </c>
      <c r="P47" s="66">
        <f t="shared" si="13"/>
        <v>0</v>
      </c>
      <c r="R47" s="108">
        <f>SUM(R34:R46)</f>
        <v>0</v>
      </c>
      <c r="S47" s="109">
        <f>SUM(S34:S46)</f>
        <v>0</v>
      </c>
      <c r="T47" s="66">
        <f>SUM(T34:T46)</f>
        <v>0</v>
      </c>
      <c r="U47" s="66">
        <f>SUM(U34:U46)</f>
        <v>0</v>
      </c>
      <c r="V47" s="66">
        <f>SUM(V34:V46)</f>
        <v>0</v>
      </c>
      <c r="W47" s="18"/>
      <c r="X47" s="72">
        <f>SUM(X34:X46)</f>
        <v>0</v>
      </c>
      <c r="Y47" s="86">
        <f>SUM(Y34:Y46)</f>
        <v>0</v>
      </c>
      <c r="Z47" s="86">
        <f>SUM(Z34:Z46)</f>
        <v>0</v>
      </c>
      <c r="AA47" s="86">
        <f>SUM(AA34:AA46)</f>
        <v>0</v>
      </c>
      <c r="AB47" s="86">
        <f>SUM(AB34:AB46)</f>
        <v>0</v>
      </c>
      <c r="AD47" s="72">
        <f t="shared" ref="AD47:AI47" si="14">SUM(AD34:AD46)</f>
        <v>0</v>
      </c>
      <c r="AE47" s="66">
        <f t="shared" si="14"/>
        <v>0</v>
      </c>
      <c r="AF47" s="66">
        <f t="shared" si="14"/>
        <v>0</v>
      </c>
      <c r="AG47" s="66">
        <f t="shared" si="14"/>
        <v>0</v>
      </c>
      <c r="AH47" s="66">
        <f t="shared" si="14"/>
        <v>0</v>
      </c>
      <c r="AI47" s="66">
        <f t="shared" si="14"/>
        <v>0</v>
      </c>
      <c r="AJ47" s="18"/>
    </row>
    <row r="48" spans="3:36" x14ac:dyDescent="0.3">
      <c r="C48" s="5"/>
      <c r="D48" s="42"/>
      <c r="E48" s="42"/>
      <c r="F48" s="19"/>
      <c r="G48" s="19"/>
      <c r="H48" s="19"/>
      <c r="I48" s="32"/>
      <c r="J48" s="17"/>
      <c r="K48" s="47"/>
      <c r="L48" s="19"/>
      <c r="M48" s="19"/>
      <c r="N48" s="19"/>
      <c r="O48" s="19"/>
      <c r="P48" s="32"/>
      <c r="R48" s="102"/>
      <c r="S48" s="103"/>
      <c r="T48" s="19"/>
      <c r="U48" s="19"/>
      <c r="V48" s="32"/>
      <c r="W48" s="17"/>
      <c r="X48" s="47"/>
      <c r="Y48" s="83"/>
      <c r="Z48" s="83"/>
      <c r="AA48" s="83"/>
      <c r="AB48" s="84"/>
      <c r="AD48" s="64"/>
      <c r="AE48" s="17"/>
      <c r="AF48" s="19"/>
      <c r="AG48" s="19"/>
      <c r="AH48" s="19"/>
      <c r="AI48" s="32"/>
      <c r="AJ48" s="17"/>
    </row>
    <row r="49" spans="3:36" x14ac:dyDescent="0.3">
      <c r="C49" s="3" t="s">
        <v>37</v>
      </c>
      <c r="D49" s="45"/>
      <c r="E49" s="45"/>
      <c r="F49" s="19"/>
      <c r="G49" s="19"/>
      <c r="H49" s="19"/>
      <c r="I49" s="32"/>
      <c r="J49" s="17"/>
      <c r="K49" s="47"/>
      <c r="L49" s="19"/>
      <c r="M49" s="19"/>
      <c r="N49" s="19"/>
      <c r="O49" s="19"/>
      <c r="P49" s="32"/>
      <c r="R49" s="104"/>
      <c r="S49" s="105"/>
      <c r="T49" s="19"/>
      <c r="U49" s="19"/>
      <c r="V49" s="32"/>
      <c r="W49" s="17"/>
      <c r="X49" s="47"/>
      <c r="Y49" s="83"/>
      <c r="Z49" s="83"/>
      <c r="AA49" s="83"/>
      <c r="AB49" s="84"/>
      <c r="AD49" s="75"/>
      <c r="AE49" s="18"/>
      <c r="AF49" s="19"/>
      <c r="AG49" s="19"/>
      <c r="AH49" s="19"/>
      <c r="AI49" s="32"/>
      <c r="AJ49" s="17"/>
    </row>
    <row r="50" spans="3:36" x14ac:dyDescent="0.3">
      <c r="C50" s="5" t="s">
        <v>38</v>
      </c>
      <c r="D50" s="42"/>
      <c r="E50" s="42"/>
      <c r="F50" s="19"/>
      <c r="G50" s="19"/>
      <c r="H50" s="19"/>
      <c r="I50" s="32"/>
      <c r="J50" s="17"/>
      <c r="K50" s="47"/>
      <c r="L50" s="19"/>
      <c r="M50" s="19"/>
      <c r="N50" s="19"/>
      <c r="O50" s="19"/>
      <c r="P50" s="32"/>
      <c r="R50" s="102"/>
      <c r="S50" s="103"/>
      <c r="T50" s="19">
        <v>0</v>
      </c>
      <c r="U50" s="19"/>
      <c r="V50" s="32"/>
      <c r="W50" s="17"/>
      <c r="X50" s="47"/>
      <c r="Y50" s="83"/>
      <c r="Z50" s="83"/>
      <c r="AA50" s="83"/>
      <c r="AB50" s="84"/>
      <c r="AD50" s="64">
        <v>0</v>
      </c>
      <c r="AE50" s="17">
        <v>0</v>
      </c>
      <c r="AF50" s="17">
        <v>0</v>
      </c>
      <c r="AG50" s="17">
        <v>0</v>
      </c>
      <c r="AH50" s="17">
        <v>0</v>
      </c>
      <c r="AI50" s="23">
        <v>0</v>
      </c>
      <c r="AJ50" s="17"/>
    </row>
    <row r="51" spans="3:36" x14ac:dyDescent="0.3">
      <c r="C51" s="5" t="s">
        <v>39</v>
      </c>
      <c r="D51" s="42"/>
      <c r="E51" s="42"/>
      <c r="F51" s="17"/>
      <c r="G51" s="17"/>
      <c r="H51" s="17"/>
      <c r="I51" s="23"/>
      <c r="J51" s="17"/>
      <c r="K51" s="64"/>
      <c r="L51" s="17"/>
      <c r="M51" s="17"/>
      <c r="N51" s="17"/>
      <c r="O51" s="17"/>
      <c r="P51" s="23"/>
      <c r="R51" s="102"/>
      <c r="S51" s="103"/>
      <c r="T51" s="19"/>
      <c r="U51" s="19"/>
      <c r="V51" s="32"/>
      <c r="W51" s="17"/>
      <c r="X51" s="47"/>
      <c r="Y51" s="54"/>
      <c r="Z51" s="54"/>
      <c r="AA51" s="54"/>
      <c r="AB51" s="60"/>
      <c r="AD51" s="64"/>
      <c r="AE51" s="17"/>
      <c r="AF51" s="17"/>
      <c r="AG51" s="17"/>
      <c r="AH51" s="17"/>
      <c r="AI51" s="23"/>
      <c r="AJ51" s="17"/>
    </row>
    <row r="52" spans="3:36" x14ac:dyDescent="0.3">
      <c r="C52" s="5" t="s">
        <v>40</v>
      </c>
      <c r="D52" s="42"/>
      <c r="E52" s="42"/>
      <c r="F52" s="17"/>
      <c r="G52" s="17"/>
      <c r="H52" s="17"/>
      <c r="I52" s="23"/>
      <c r="J52" s="17"/>
      <c r="K52" s="64"/>
      <c r="L52" s="17"/>
      <c r="M52" s="17"/>
      <c r="N52" s="17"/>
      <c r="O52" s="17"/>
      <c r="P52" s="23"/>
      <c r="R52" s="102"/>
      <c r="S52" s="103"/>
      <c r="T52" s="19"/>
      <c r="U52" s="19"/>
      <c r="V52" s="32"/>
      <c r="W52" s="17"/>
      <c r="X52" s="47"/>
      <c r="Y52" s="54"/>
      <c r="Z52" s="54"/>
      <c r="AA52" s="54"/>
      <c r="AB52" s="60"/>
      <c r="AD52" s="64"/>
      <c r="AE52" s="17"/>
      <c r="AF52" s="17"/>
      <c r="AG52" s="17"/>
      <c r="AH52" s="17"/>
      <c r="AI52" s="23"/>
      <c r="AJ52" s="17"/>
    </row>
    <row r="53" spans="3:36" x14ac:dyDescent="0.3">
      <c r="C53" s="5" t="s">
        <v>41</v>
      </c>
      <c r="D53" s="42"/>
      <c r="E53" s="42"/>
      <c r="F53" s="17"/>
      <c r="G53" s="17"/>
      <c r="H53" s="17"/>
      <c r="I53" s="23"/>
      <c r="J53" s="17"/>
      <c r="K53" s="64"/>
      <c r="L53" s="17"/>
      <c r="M53" s="17"/>
      <c r="N53" s="17"/>
      <c r="O53" s="17"/>
      <c r="P53" s="23"/>
      <c r="R53" s="102"/>
      <c r="S53" s="103"/>
      <c r="T53" s="19"/>
      <c r="U53" s="19"/>
      <c r="V53" s="32"/>
      <c r="W53" s="17"/>
      <c r="X53" s="47"/>
      <c r="Y53" s="54"/>
      <c r="Z53" s="54"/>
      <c r="AA53" s="54"/>
      <c r="AB53" s="60"/>
      <c r="AD53" s="64"/>
      <c r="AE53" s="17"/>
      <c r="AF53" s="17"/>
      <c r="AG53" s="17"/>
      <c r="AH53" s="17"/>
      <c r="AI53" s="23"/>
      <c r="AJ53" s="17"/>
    </row>
    <row r="54" spans="3:36" x14ac:dyDescent="0.3">
      <c r="C54" s="5" t="s">
        <v>42</v>
      </c>
      <c r="D54" s="42"/>
      <c r="E54" s="42"/>
      <c r="F54" s="17"/>
      <c r="G54" s="17"/>
      <c r="H54" s="17"/>
      <c r="I54" s="23"/>
      <c r="J54" s="17"/>
      <c r="K54" s="64"/>
      <c r="L54" s="17"/>
      <c r="M54" s="17"/>
      <c r="N54" s="17"/>
      <c r="O54" s="17"/>
      <c r="P54" s="23"/>
      <c r="R54" s="102"/>
      <c r="S54" s="103"/>
      <c r="T54" s="19"/>
      <c r="U54" s="19"/>
      <c r="V54" s="32"/>
      <c r="W54" s="17"/>
      <c r="X54" s="47"/>
      <c r="Y54" s="54"/>
      <c r="Z54" s="54"/>
      <c r="AA54" s="54"/>
      <c r="AB54" s="60"/>
      <c r="AD54" s="64"/>
      <c r="AE54" s="17"/>
      <c r="AF54" s="17"/>
      <c r="AG54" s="17"/>
      <c r="AH54" s="17"/>
      <c r="AI54" s="23"/>
      <c r="AJ54" s="17"/>
    </row>
    <row r="55" spans="3:36" x14ac:dyDescent="0.3">
      <c r="C55" s="5" t="s">
        <v>43</v>
      </c>
      <c r="D55" s="42"/>
      <c r="E55" s="42"/>
      <c r="F55" s="17"/>
      <c r="G55" s="17"/>
      <c r="H55" s="17"/>
      <c r="I55" s="23"/>
      <c r="J55" s="17"/>
      <c r="K55" s="64"/>
      <c r="L55" s="17"/>
      <c r="M55" s="17"/>
      <c r="N55" s="17"/>
      <c r="O55" s="17"/>
      <c r="P55" s="23"/>
      <c r="R55" s="102"/>
      <c r="S55" s="103"/>
      <c r="T55" s="19"/>
      <c r="U55" s="19"/>
      <c r="V55" s="32"/>
      <c r="W55" s="17"/>
      <c r="X55" s="47"/>
      <c r="Y55" s="54"/>
      <c r="Z55" s="54"/>
      <c r="AA55" s="54"/>
      <c r="AB55" s="60"/>
      <c r="AD55" s="64"/>
      <c r="AE55" s="54"/>
      <c r="AF55" s="54"/>
      <c r="AG55" s="54"/>
      <c r="AH55" s="54"/>
      <c r="AI55" s="60"/>
      <c r="AJ55" s="17"/>
    </row>
    <row r="56" spans="3:36" x14ac:dyDescent="0.3">
      <c r="C56" s="5" t="s">
        <v>65</v>
      </c>
      <c r="D56" s="42"/>
      <c r="E56" s="42"/>
      <c r="F56" s="17"/>
      <c r="G56" s="17"/>
      <c r="H56" s="17"/>
      <c r="I56" s="23"/>
      <c r="J56" s="17"/>
      <c r="K56" s="47"/>
      <c r="L56" s="19"/>
      <c r="M56" s="19"/>
      <c r="N56" s="19"/>
      <c r="O56" s="19"/>
      <c r="P56" s="32"/>
      <c r="R56" s="102"/>
      <c r="S56" s="103"/>
      <c r="T56" s="19"/>
      <c r="U56" s="19"/>
      <c r="V56" s="32"/>
      <c r="W56" s="17"/>
      <c r="X56" s="47"/>
      <c r="Y56" s="54"/>
      <c r="Z56" s="54"/>
      <c r="AA56" s="54"/>
      <c r="AB56" s="60"/>
      <c r="AD56" s="64"/>
      <c r="AE56" s="17"/>
      <c r="AF56" s="17"/>
      <c r="AG56" s="17"/>
      <c r="AH56" s="17"/>
      <c r="AI56" s="23"/>
      <c r="AJ56" s="17"/>
    </row>
    <row r="57" spans="3:36" x14ac:dyDescent="0.3">
      <c r="C57" s="5" t="s">
        <v>66</v>
      </c>
      <c r="D57" s="42"/>
      <c r="E57" s="42"/>
      <c r="F57" s="19"/>
      <c r="G57" s="19"/>
      <c r="H57" s="19"/>
      <c r="I57" s="32"/>
      <c r="J57" s="17"/>
      <c r="K57" s="47"/>
      <c r="L57" s="19"/>
      <c r="M57" s="19"/>
      <c r="N57" s="19"/>
      <c r="O57" s="19"/>
      <c r="P57" s="32"/>
      <c r="R57" s="102"/>
      <c r="S57" s="103"/>
      <c r="T57" s="19"/>
      <c r="U57" s="19"/>
      <c r="V57" s="32"/>
      <c r="W57" s="17"/>
      <c r="X57" s="47"/>
      <c r="Y57" s="54"/>
      <c r="Z57" s="54"/>
      <c r="AA57" s="54"/>
      <c r="AB57" s="60"/>
      <c r="AD57" s="64"/>
      <c r="AE57" s="17"/>
      <c r="AF57" s="19"/>
      <c r="AG57" s="19"/>
      <c r="AH57" s="19"/>
      <c r="AI57" s="32"/>
      <c r="AJ57" s="17"/>
    </row>
    <row r="58" spans="3:36" x14ac:dyDescent="0.3">
      <c r="C58" s="1" t="s">
        <v>44</v>
      </c>
      <c r="D58" s="44">
        <f t="shared" ref="D58:I58" si="15">SUM(D50:D57)</f>
        <v>0</v>
      </c>
      <c r="E58" s="44">
        <f t="shared" si="15"/>
        <v>0</v>
      </c>
      <c r="F58" s="57">
        <f t="shared" si="15"/>
        <v>0</v>
      </c>
      <c r="G58" s="57">
        <f t="shared" si="15"/>
        <v>0</v>
      </c>
      <c r="H58" s="57">
        <f t="shared" si="15"/>
        <v>0</v>
      </c>
      <c r="I58" s="66">
        <f t="shared" si="15"/>
        <v>0</v>
      </c>
      <c r="J58" s="18"/>
      <c r="K58" s="72">
        <f t="shared" ref="K58:P58" si="16">SUM(K50:K57)</f>
        <v>0</v>
      </c>
      <c r="L58" s="66">
        <f t="shared" si="16"/>
        <v>0</v>
      </c>
      <c r="M58" s="66">
        <f t="shared" si="16"/>
        <v>0</v>
      </c>
      <c r="N58" s="66">
        <f t="shared" si="16"/>
        <v>0</v>
      </c>
      <c r="O58" s="66">
        <f t="shared" si="16"/>
        <v>0</v>
      </c>
      <c r="P58" s="66">
        <f t="shared" si="16"/>
        <v>0</v>
      </c>
      <c r="R58" s="108">
        <f>SUM(R50:R57)</f>
        <v>0</v>
      </c>
      <c r="S58" s="109">
        <f>SUM(S50:S57)</f>
        <v>0</v>
      </c>
      <c r="T58" s="66">
        <f>SUM(T50:T57)</f>
        <v>0</v>
      </c>
      <c r="U58" s="66">
        <f>SUM(U50:U57)</f>
        <v>0</v>
      </c>
      <c r="V58" s="66">
        <f>SUM(V50:V57)</f>
        <v>0</v>
      </c>
      <c r="W58" s="18"/>
      <c r="X58" s="72">
        <f>SUM(X50:X57)</f>
        <v>0</v>
      </c>
      <c r="Y58" s="86">
        <f>SUM(Y50:Y57)</f>
        <v>0</v>
      </c>
      <c r="Z58" s="86">
        <f>SUM(Z50:Z57)</f>
        <v>0</v>
      </c>
      <c r="AA58" s="86">
        <f>SUM(AA50:AA57)</f>
        <v>0</v>
      </c>
      <c r="AB58" s="86">
        <f>SUM(AB50:AB57)</f>
        <v>0</v>
      </c>
      <c r="AD58" s="72">
        <f t="shared" ref="AD58:AI58" si="17">SUM(AD50:AD57)</f>
        <v>0</v>
      </c>
      <c r="AE58" s="66">
        <f t="shared" si="17"/>
        <v>0</v>
      </c>
      <c r="AF58" s="66">
        <f t="shared" si="17"/>
        <v>0</v>
      </c>
      <c r="AG58" s="66">
        <f t="shared" si="17"/>
        <v>0</v>
      </c>
      <c r="AH58" s="66">
        <f t="shared" si="17"/>
        <v>0</v>
      </c>
      <c r="AI58" s="66">
        <f t="shared" si="17"/>
        <v>0</v>
      </c>
      <c r="AJ58" s="18"/>
    </row>
    <row r="59" spans="3:36" x14ac:dyDescent="0.3">
      <c r="C59" s="3"/>
      <c r="D59" s="15"/>
      <c r="E59" s="15"/>
      <c r="F59" s="18"/>
      <c r="G59" s="18"/>
      <c r="H59" s="18"/>
      <c r="I59" s="67"/>
      <c r="J59" s="17"/>
      <c r="K59" s="73"/>
      <c r="L59" s="67"/>
      <c r="M59" s="67"/>
      <c r="N59" s="67"/>
      <c r="O59" s="67"/>
      <c r="P59" s="67"/>
      <c r="R59" s="110"/>
      <c r="S59" s="111"/>
      <c r="T59" s="67"/>
      <c r="U59" s="67"/>
      <c r="V59" s="67"/>
      <c r="W59" s="17"/>
      <c r="X59" s="73"/>
      <c r="Y59" s="87"/>
      <c r="Z59" s="87"/>
      <c r="AA59" s="87"/>
      <c r="AB59" s="87"/>
      <c r="AD59" s="73"/>
      <c r="AE59" s="67"/>
      <c r="AF59" s="67"/>
      <c r="AG59" s="67"/>
      <c r="AH59" s="67"/>
      <c r="AI59" s="67"/>
      <c r="AJ59" s="17"/>
    </row>
    <row r="60" spans="3:36" x14ac:dyDescent="0.3">
      <c r="C60" s="61" t="s">
        <v>45</v>
      </c>
      <c r="D60" s="48">
        <f t="shared" ref="D60:I60" si="18">D47+D58</f>
        <v>0</v>
      </c>
      <c r="E60" s="48">
        <f t="shared" si="18"/>
        <v>0</v>
      </c>
      <c r="F60" s="48">
        <f t="shared" si="18"/>
        <v>0</v>
      </c>
      <c r="G60" s="48">
        <f t="shared" si="18"/>
        <v>0</v>
      </c>
      <c r="H60" s="48">
        <f t="shared" si="18"/>
        <v>0</v>
      </c>
      <c r="I60" s="49">
        <f t="shared" si="18"/>
        <v>0</v>
      </c>
      <c r="J60" s="18"/>
      <c r="K60" s="63">
        <f t="shared" ref="K60:P60" si="19">K47+K58</f>
        <v>0</v>
      </c>
      <c r="L60" s="49">
        <f t="shared" si="19"/>
        <v>0</v>
      </c>
      <c r="M60" s="49">
        <f>M47+M58</f>
        <v>0</v>
      </c>
      <c r="N60" s="49">
        <f>N47+N58</f>
        <v>0</v>
      </c>
      <c r="O60" s="49">
        <f t="shared" si="19"/>
        <v>0</v>
      </c>
      <c r="P60" s="49">
        <f t="shared" si="19"/>
        <v>0</v>
      </c>
      <c r="R60" s="112">
        <f>R47+R58</f>
        <v>0</v>
      </c>
      <c r="S60" s="113">
        <f>S47+S58</f>
        <v>0</v>
      </c>
      <c r="T60" s="49">
        <f>T47+T58</f>
        <v>0</v>
      </c>
      <c r="U60" s="49">
        <f>U47+U58</f>
        <v>0</v>
      </c>
      <c r="V60" s="49">
        <f>V47+V58</f>
        <v>0</v>
      </c>
      <c r="W60" s="18"/>
      <c r="X60" s="63">
        <f>X47+X58</f>
        <v>0</v>
      </c>
      <c r="Y60" s="88">
        <f>Y47+Y58</f>
        <v>0</v>
      </c>
      <c r="Z60" s="88">
        <f>Z47+Z58</f>
        <v>0</v>
      </c>
      <c r="AA60" s="88">
        <f>AA47+AA58</f>
        <v>0</v>
      </c>
      <c r="AB60" s="88">
        <f>AB47+AB58</f>
        <v>0</v>
      </c>
      <c r="AD60" s="63">
        <f t="shared" ref="AD60:AI60" si="20">AD47+AD58</f>
        <v>0</v>
      </c>
      <c r="AE60" s="49">
        <f t="shared" si="20"/>
        <v>0</v>
      </c>
      <c r="AF60" s="49">
        <f t="shared" si="20"/>
        <v>0</v>
      </c>
      <c r="AG60" s="49">
        <f t="shared" si="20"/>
        <v>0</v>
      </c>
      <c r="AH60" s="49">
        <f t="shared" si="20"/>
        <v>0</v>
      </c>
      <c r="AI60" s="49">
        <f t="shared" si="20"/>
        <v>0</v>
      </c>
      <c r="AJ60" s="18"/>
    </row>
    <row r="61" spans="3:36" x14ac:dyDescent="0.3">
      <c r="C61" s="12"/>
      <c r="D61" s="46"/>
      <c r="E61" s="46"/>
      <c r="F61" s="58"/>
      <c r="G61" s="58"/>
      <c r="H61" s="58"/>
      <c r="I61" s="58"/>
      <c r="J61" s="14"/>
      <c r="K61" s="58"/>
      <c r="L61" s="58"/>
      <c r="M61" s="58"/>
      <c r="N61" s="58"/>
      <c r="O61" s="58"/>
      <c r="P61" s="58"/>
      <c r="R61" s="58"/>
      <c r="S61" s="58"/>
      <c r="T61" s="58"/>
      <c r="U61" s="58"/>
      <c r="V61" s="58"/>
      <c r="W61" s="14"/>
      <c r="X61" s="58"/>
      <c r="Y61" s="89"/>
      <c r="Z61" s="89"/>
      <c r="AA61" s="89"/>
      <c r="AB61" s="89"/>
      <c r="AD61" s="58"/>
      <c r="AE61" s="58"/>
      <c r="AF61" s="58"/>
      <c r="AG61" s="58"/>
      <c r="AH61" s="58"/>
      <c r="AI61" s="58"/>
      <c r="AJ61" s="14"/>
    </row>
    <row r="62" spans="3:36" x14ac:dyDescent="0.3">
      <c r="K62" s="14"/>
      <c r="L62" s="14"/>
      <c r="M62" s="14"/>
      <c r="N62" s="14"/>
      <c r="X62" s="14"/>
      <c r="Y62" s="14"/>
    </row>
    <row r="63" spans="3:36" x14ac:dyDescent="0.3">
      <c r="C63" s="1" t="s">
        <v>46</v>
      </c>
      <c r="D63" s="29"/>
      <c r="E63" s="29"/>
      <c r="F63" s="21"/>
      <c r="G63" s="21"/>
      <c r="H63" s="21"/>
      <c r="I63" s="2"/>
      <c r="K63" s="10"/>
      <c r="L63" s="21"/>
      <c r="M63" s="21"/>
      <c r="N63" s="21"/>
      <c r="O63" s="21"/>
      <c r="P63" s="2"/>
      <c r="R63" s="1"/>
      <c r="S63" s="29"/>
      <c r="T63" s="21"/>
      <c r="U63" s="21"/>
      <c r="V63" s="2"/>
      <c r="X63" s="10"/>
      <c r="Y63" s="21"/>
      <c r="Z63" s="21"/>
      <c r="AA63" s="21"/>
      <c r="AB63" s="2"/>
      <c r="AD63" s="1"/>
      <c r="AE63" s="29"/>
      <c r="AF63" s="21"/>
      <c r="AG63" s="21"/>
      <c r="AH63" s="21"/>
      <c r="AI63" s="2"/>
    </row>
    <row r="64" spans="3:36" x14ac:dyDescent="0.3">
      <c r="C64" s="6" t="s">
        <v>47</v>
      </c>
      <c r="D64" s="19">
        <f>(D21/'P&amp;L'!E22)*365</f>
        <v>0</v>
      </c>
      <c r="E64" s="19">
        <f>(E21/'P&amp;L'!F22)*365</f>
        <v>0</v>
      </c>
      <c r="F64" s="19">
        <f>(F21/'P&amp;L'!G22)*365</f>
        <v>0</v>
      </c>
      <c r="G64" s="19">
        <f>(G21/'P&amp;L'!H22)*365</f>
        <v>0</v>
      </c>
      <c r="H64" s="19">
        <f>(H21/'P&amp;L'!I22)*365</f>
        <v>0</v>
      </c>
      <c r="I64" s="32">
        <f>(I21/'P&amp;L'!J22)*365</f>
        <v>0</v>
      </c>
      <c r="J64" s="19"/>
      <c r="K64" s="47" t="e">
        <f>(K21/'P&amp;L'!L22)*365</f>
        <v>#DIV/0!</v>
      </c>
      <c r="L64" s="19">
        <f>(L21/'P&amp;L'!M22)*365</f>
        <v>0</v>
      </c>
      <c r="M64" s="19">
        <f>(M21/'P&amp;L'!N22)*365</f>
        <v>0</v>
      </c>
      <c r="N64" s="19">
        <f>(N21/'P&amp;L'!O22)*365</f>
        <v>0</v>
      </c>
      <c r="O64" s="19">
        <f>(O21/'P&amp;L'!P22)*365</f>
        <v>0</v>
      </c>
      <c r="P64" s="32">
        <f>(P21/'P&amp;L'!Q22)*365</f>
        <v>0</v>
      </c>
      <c r="Q64" s="19"/>
      <c r="R64" s="47">
        <f>(R21/'P&amp;L'!S22)*365</f>
        <v>0</v>
      </c>
      <c r="S64" s="19">
        <f>(S21/'P&amp;L'!T22)*365</f>
        <v>0</v>
      </c>
      <c r="T64" s="19">
        <f>(T21/'P&amp;L'!U22)*365</f>
        <v>0</v>
      </c>
      <c r="U64" s="19">
        <f>(U21/'P&amp;L'!V22)*365</f>
        <v>0</v>
      </c>
      <c r="V64" s="32">
        <f>(V21/'P&amp;L'!W22)*365</f>
        <v>0</v>
      </c>
      <c r="W64" s="19"/>
      <c r="X64" s="47">
        <f>(X21/'P&amp;L'!Y22)*365</f>
        <v>0</v>
      </c>
      <c r="Y64" s="19">
        <f>(Y21/'P&amp;L'!Z22)*365</f>
        <v>0</v>
      </c>
      <c r="Z64" s="19">
        <f>(Z21/'P&amp;L'!AA22)*365</f>
        <v>0</v>
      </c>
      <c r="AA64" s="19">
        <f>(AA21/'P&amp;L'!AB22)*365</f>
        <v>0</v>
      </c>
      <c r="AB64" s="32">
        <f>(AB21/'P&amp;L'!AC22)*365</f>
        <v>0</v>
      </c>
      <c r="AC64" s="19"/>
      <c r="AD64" s="47">
        <f>(AD21/'P&amp;L'!AE22)*365</f>
        <v>0</v>
      </c>
      <c r="AE64" s="19">
        <f>(AE21/'P&amp;L'!AF22)*365</f>
        <v>0</v>
      </c>
      <c r="AF64" s="19">
        <f>(AF21/'P&amp;L'!AG22)*365</f>
        <v>0</v>
      </c>
      <c r="AG64" s="19">
        <f>(AG21/'P&amp;L'!AH22)*365</f>
        <v>0</v>
      </c>
      <c r="AH64" s="19">
        <f>(AH21/'P&amp;L'!AI22)*365</f>
        <v>0</v>
      </c>
      <c r="AI64" s="32" t="e">
        <f>(AI21/'P&amp;L'!#REF!)*365</f>
        <v>#REF!</v>
      </c>
      <c r="AJ64" s="17"/>
    </row>
    <row r="65" spans="3:36" x14ac:dyDescent="0.3">
      <c r="C65" s="13" t="s">
        <v>48</v>
      </c>
      <c r="D65" s="50">
        <f>(D52/'P&amp;L'!E8)*365</f>
        <v>0</v>
      </c>
      <c r="E65" s="50">
        <f>(E52/'P&amp;L'!F8)*365</f>
        <v>0</v>
      </c>
      <c r="F65" s="50">
        <f>(F52/'P&amp;L'!G8)*365</f>
        <v>0</v>
      </c>
      <c r="G65" s="50">
        <f>(G52/'P&amp;L'!H8)*365</f>
        <v>0</v>
      </c>
      <c r="H65" s="50">
        <f>(H52/'P&amp;L'!I8)*365</f>
        <v>0</v>
      </c>
      <c r="I65" s="115">
        <f>(I52/'P&amp;L'!J8)*365</f>
        <v>0</v>
      </c>
      <c r="J65" s="19"/>
      <c r="K65" s="59" t="e">
        <f>(K52/'P&amp;L'!L8)*365</f>
        <v>#DIV/0!</v>
      </c>
      <c r="L65" s="50" t="e">
        <f>(L52/'P&amp;L'!M8)*365</f>
        <v>#DIV/0!</v>
      </c>
      <c r="M65" s="50" t="e">
        <f>(M52/'P&amp;L'!N8)*365</f>
        <v>#DIV/0!</v>
      </c>
      <c r="N65" s="50">
        <f>(N52/'P&amp;L'!O8)*365</f>
        <v>0</v>
      </c>
      <c r="O65" s="50">
        <f>(O52/'P&amp;L'!P8)*365</f>
        <v>0</v>
      </c>
      <c r="P65" s="115">
        <f>(P52/'P&amp;L'!Q8)*365</f>
        <v>0</v>
      </c>
      <c r="Q65" s="19"/>
      <c r="R65" s="59">
        <f>(R52/'P&amp;L'!S8)*365</f>
        <v>0</v>
      </c>
      <c r="S65" s="50">
        <f>(S52/'P&amp;L'!T8)*365</f>
        <v>0</v>
      </c>
      <c r="T65" s="50">
        <f>(T52/'P&amp;L'!U8)*365</f>
        <v>0</v>
      </c>
      <c r="U65" s="50">
        <f>(U52/'P&amp;L'!V8)*365</f>
        <v>0</v>
      </c>
      <c r="V65" s="115">
        <f>(V52/'P&amp;L'!W8)*365</f>
        <v>0</v>
      </c>
      <c r="W65" s="19"/>
      <c r="X65" s="59">
        <f>(X52/'P&amp;L'!Y8)*365</f>
        <v>0</v>
      </c>
      <c r="Y65" s="50">
        <f>(Y52/'P&amp;L'!Z8)*365</f>
        <v>0</v>
      </c>
      <c r="Z65" s="50">
        <f>(Z52/'P&amp;L'!AA8)*365</f>
        <v>0</v>
      </c>
      <c r="AA65" s="50">
        <f>(AA52/'P&amp;L'!AB8)*365</f>
        <v>0</v>
      </c>
      <c r="AB65" s="115">
        <f>(AB52/'P&amp;L'!AC8)*365</f>
        <v>0</v>
      </c>
      <c r="AC65" s="19"/>
      <c r="AD65" s="59">
        <f>(AD52/'P&amp;L'!AE8)*365</f>
        <v>0</v>
      </c>
      <c r="AE65" s="50">
        <f>(AE52/'P&amp;L'!AF8)*365</f>
        <v>0</v>
      </c>
      <c r="AF65" s="50">
        <f>(AF52/'P&amp;L'!AG8)*365</f>
        <v>0</v>
      </c>
      <c r="AG65" s="50">
        <f>(AG52/'P&amp;L'!AH8)*365</f>
        <v>0</v>
      </c>
      <c r="AH65" s="50">
        <f>(AH52/'P&amp;L'!AI8)*365</f>
        <v>0</v>
      </c>
      <c r="AI65" s="115" t="e">
        <f>(AI52/'P&amp;L'!#REF!)*365</f>
        <v>#REF!</v>
      </c>
      <c r="AJ65" s="17"/>
    </row>
  </sheetData>
  <mergeCells count="5">
    <mergeCell ref="D1:I1"/>
    <mergeCell ref="K1:P1"/>
    <mergeCell ref="R1:V1"/>
    <mergeCell ref="X1:AB1"/>
    <mergeCell ref="AD1:AI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l 3 l t W B j V J h u k A A A A 9 w A A A B I A H A B D b 2 5 m a W c v U G F j a 2 F n Z S 5 4 b W w g o h g A K K A U A A A A A A A A A A A A A A A A A A A A A A A A A A A A h Y 9 L D o I w G I S v Q r q n L + M j p J S F W 0 l M T I z b p l R o h B 9 D i + V u L j y S V x C j q D u X 8 8 2 3 m L l f b y I b m j q 6 m M 7 Z F l L E M E W R A d 0 W F s o U 9 f 4 Y r 1 A m x V b p k y p N N M r g k s E V K a q 8 P y e E h B B w m O G 2 K w m n l J F D v t n p y j Q K f W T 7 X 4 4 t O K 9 A G y T F / j V G c s z 4 A n O + x F S Q C Y r c w l f g 4 9 5 n + w P F u q 9 9 3 x l p I G b z s Z u y I O 8 T 8 g F Q S w M E F A A C A A g A l 3 l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d 5 b V j q V r Z g i w E A A H M E A A A T A B w A R m 9 y b X V s Y X M v U 2 V j d G l v b j E u b S C i G A A o o B Q A A A A A A A A A A A A A A A A A A A A A A A A A A A D N k k 1 r 4 z A Q h u + B / A f h X h K I b d n e p i S l h 2 6 S w s L C L k 0 W A u s e F G e S i M g j I 0 0 2 L i b / f W W H 0 m 7 6 c d h S q C 6 S 5 n 2 Z 0 T M a C x l J j W x 6 3 K P L d q v d s h t h Y M n O v A 1 R M Q z D / X 7 P y o V R T J t 1 G H O e h E r i d i E s e O y K K a B 2 i 7 k 1 1 T u T g Y v M c x X M x E K B 7 d x I B c F I I w G S 7 X i j Y f r L g r G p Q I G U / k A Y G / k H 0 j H Y L e k i n U 4 m Y 3 Y j n Z h J o W w 6 / 3 r 7 n V 9 c 8 M H 5 l A Q u h d I I Q Z k r r 9 v t H Y s 2 d b g r e q x e 8 c P v J n T X b k l 8 a n m V T G Z C N m Q 1 Y k i i 1 K j z e 8 c Z 9 X 2 e + E k U S v T X Q h Q f D R s N / J i / Q J c 8 0 i W v 0 C V P 6 W a g o N i 4 T v 3 U l s Q a P t G z / 9 H 5 w D m O x 8 p d T j x n 3 m g j c F 3 z 3 B f N o D V y M D M C 7 U q b f K T V L s d a t J 2 H h L 2 q 8 i Y K c k c y n E F J X o 9 9 Q + p / C W r b o c c q 7 5 r I y M W O Y C i X T i U X Z + S c J + I S M p k 7 u r c S Z H X L S r q F 1 R u J d i i f O Q 7 d x + 8 7 w X z / l L J O 3 P 3 o S Y 2 5 H 0 f / O 6 l / A V B L A Q I t A B Q A A g A I A J d 5 b V g Y 1 S Y b p A A A A P c A A A A S A A A A A A A A A A A A A A A A A A A A A A B D b 2 5 m a W c v U G F j a 2 F n Z S 5 4 b W x Q S w E C L Q A U A A I A C A C X e W 1 Y D 8 r p q 6 Q A A A D p A A A A E w A A A A A A A A A A A A A A A A D w A A A A W 0 N v b n R l b n R f V H l w Z X N d L n h t b F B L A Q I t A B Q A A g A I A J d 5 b V j q V r Z g i w E A A H M E A A A T A A A A A A A A A A A A A A A A A O E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i A A A A A A A A L S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0 d H A l M 0 E l M k Y l M k Z 3 d 3 c l M j B 4 Y n J s J T I w b 3 J n J T J G M j A w M y U y R m x p b m t i Y X N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k 2 Z j M 4 Z m Y t N z l l O S 0 0 O W I 4 L W E 2 N T M t M m I z Y 2 M 2 M j R h O D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Z U M T A 6 N T A 6 M z Y u M T E 3 N T g 0 N V o i I C 8 + P E V u d H J 5 I F R 5 c G U 9 I k Z p b G x D b 2 x 1 b W 5 U e X B l c y I g V m F s d W U 9 I n N C Z z 0 9 I i A v P j x F b n R y e S B U e X B l P S J G a W x s Q 2 9 s d W 1 u T m F t Z X M i I F Z h b H V l P S J z W y Z x d W 9 0 O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O l x c L 1 x c L 3 d 3 d y B 4 Y n J s I G 9 y Z 1 x c L z I w M D N c X C 9 s a W 5 r Y m F z Z S 9 U Y W J s Z T A u e 0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H R 0 c D p c X C 9 c X C 9 3 d 3 c g e G J y b C B v c m d c X C 8 y M D A z X F w v b G l u a 2 J h c 2 U v V G F i b G U w L n t O Y W 1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H R w J T N B J T J G J T J G d 3 d 3 J T I w e G J y b C U y M G 9 y Z y U y R j I w M D M l M k Z s a W 5 r Y m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H R w J T N B J T J G J T J G d 3 d 3 J T I w e G J y b C U y M G 9 y Z y U y R j I w M D M l M k Z s a W 5 r Y m F z Z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H R w J T N B J T J G J T J G d 3 d 3 J T I w a W N h a S U y M G 9 y Z y U y R n h i c m w l M k Z 0 Y X h v b m 9 t e S U y R j I w M T Y t M D M t M z E l M k Z p b i 1 n Y W F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R i Y m E 5 N T U t Y T V l Z i 0 0 Y T V k L T k 2 N D A t N G E 0 N T l k Z j k x N z A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l Q x M j o w N D o y N y 4 w N j A 5 M T E 4 W i I g L z 4 8 R W 5 0 c n k g V H l w Z T 0 i R m l s b E N v b H V t b l R 5 c G V z I i B W Y W x 1 Z T 0 i c 0 J n P T 0 i I C 8 + P E V u d H J 5 I F R 5 c G U 9 I k Z p b G x D b 2 x 1 b W 5 O Y W 1 l c y I g V m F s d W U 9 I n N b J n F 1 b 3 Q 7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0 d H A 6 X F w v X F w v d 3 d 3 I G l j Y W k g b 3 J n X F w v e G J y b F x c L 3 R h e G 9 u b 2 1 5 X F w v M j A x N i 0 w M y 0 z M V x c L 2 l u L W d h Y X A v V G F i b G U z L n t O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h 0 d H A 6 X F w v X F w v d 3 d 3 I G l j Y W k g b 3 J n X F w v e G J y b F x c L 3 R h e G 9 u b 2 1 5 X F w v M j A x N i 0 w M y 0 z M V x c L 2 l u L W d h Y X A v V G F i b G U z L n t O Y W 1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H R w J T N B J T J G J T J G d 3 d 3 J T I w a W N h a S U y M G 9 y Z y U y R n h i c m w l M k Z 0 Y X h v b m 9 t e S U y R j I w M T Y t M D M t M z E l M k Z p b i 1 n Y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0 d H A l M 0 E l M k Y l M k Z 3 d 3 c l M j B p Y 2 F p J T I w b 3 J n J T J G e G J y b C U y R n R h e G 9 u b 2 1 5 J T J G M j A x N i 0 w M y 0 z M S U y R m l u L W d h Y X A v V G F i b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X B o b 2 5 l U G 9 z d G F n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j M z M y O T c y L T M x Z T c t N D A 0 M C 0 5 Z T g x L T h m M j E y Z m V m Y j Q 5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E y O j I y O j I 3 L j Q 0 M T g 3 M D V a I i A v P j x F b n R y e S B U e X B l P S J G a W x s Q 2 9 s d W 1 u V H l w Z X M i I F Z h b H V l P S J z Q X d Z R E J n W T 0 i I C 8 + P E V u d H J 5 I F R 5 c G U 9 I k Z p b G x D b 2 x 1 b W 5 O Y W 1 l c y I g V m F s d W U 9 I n N b J n F 1 b 3 Q 7 R W x l b W V u d D p U Z X h 0 J n F 1 b 3 Q 7 L C Z x d W 9 0 O 0 F 0 d H J p Y n V 0 Z T p p Z C Z x d W 9 0 O y w m c X V v d D t B d H R y a W J 1 d G U 6 Z G V j a W 1 h b H M m c X V v d D s s J n F 1 b 3 Q 7 Q X R 0 c m l i d X R l O m N v b n R l e H R S Z W Y m c X V v d D s s J n F 1 b 3 Q 7 Q X R 0 c m l i d X R l O n V u a X R S Z W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x l c G h v b m V Q b 3 N 0 Y W d l L 0 N o Y W 5 n Z W Q g V H l w Z S 5 7 R W x l b W V u d D p U Z X h 0 L D B 9 J n F 1 b 3 Q 7 L C Z x d W 9 0 O 1 N l Y 3 R p b 2 4 x L 1 R l b G V w a G 9 u Z V B v c 3 R h Z 2 U v Q 2 h h b m d l Z C B U e X B l L n t B d H R y a W J 1 d G U 6 a W Q s M X 0 m c X V v d D s s J n F 1 b 3 Q 7 U 2 V j d G l v b j E v V G V s Z X B o b 2 5 l U G 9 z d G F n Z S 9 D a G F u Z 2 V k I F R 5 c G U u e 0 F 0 d H J p Y n V 0 Z T p k Z W N p b W F s c y w y f S Z x d W 9 0 O y w m c X V v d D t T Z W N 0 a W 9 u M S 9 U Z W x l c G h v b m V Q b 3 N 0 Y W d l L 0 N o Y W 5 n Z W Q g V H l w Z S 5 7 Q X R 0 c m l i d X R l O m N v b n R l e H R S Z W Y s M 3 0 m c X V v d D s s J n F 1 b 3 Q 7 U 2 V j d G l v b j E v V G V s Z X B o b 2 5 l U G 9 z d G F n Z S 9 D a G F u Z 2 V k I F R 5 c G U u e 0 F 0 d H J p Y n V 0 Z T p 1 b m l 0 U m V m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b G V w a G 9 u Z V B v c 3 R h Z 2 U v Q 2 h h b m d l Z C B U e X B l L n t F b G V t Z W 5 0 O l R l e H Q s M H 0 m c X V v d D s s J n F 1 b 3 Q 7 U 2 V j d G l v b j E v V G V s Z X B o b 2 5 l U G 9 z d G F n Z S 9 D a G F u Z 2 V k I F R 5 c G U u e 0 F 0 d H J p Y n V 0 Z T p p Z C w x f S Z x d W 9 0 O y w m c X V v d D t T Z W N 0 a W 9 u M S 9 U Z W x l c G h v b m V Q b 3 N 0 Y W d l L 0 N o Y W 5 n Z W Q g V H l w Z S 5 7 Q X R 0 c m l i d X R l O m R l Y 2 l t Y W x z L D J 9 J n F 1 b 3 Q 7 L C Z x d W 9 0 O 1 N l Y 3 R p b 2 4 x L 1 R l b G V w a G 9 u Z V B v c 3 R h Z 2 U v Q 2 h h b m d l Z C B U e X B l L n t B d H R y a W J 1 d G U 6 Y 2 9 u d G V 4 d F J l Z i w z f S Z x d W 9 0 O y w m c X V v d D t T Z W N 0 a W 9 u M S 9 U Z W x l c G h v b m V Q b 3 N 0 Y W d l L 0 N o Y W 5 n Z W Q g V H l w Z S 5 7 Q X R 0 c m l i d X R l O n V u a X R S Z W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b G V w a G 9 u Z V B v c 3 R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X B o b 2 5 l U G 9 z d G F n Z S 9 U Y W J s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c G h v b m V Q b 3 N 0 Y W d l L 1 R h Y m x l M z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X B o b 2 5 l U G 9 z d G F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0 d H A l M 0 E l M k Y l M k Z 3 d 3 c l M j B p Y 2 F p J T I w b 3 J n J T J G e G J y b C U y R n R h e G 9 u b 2 1 5 J T J G M j A x N i 0 w M y 0 z M S U y R m l u L W d h Y X A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z V j Z j A x M C 0 0 N D I x L T Q y Y j k t O T J h Z C 0 3 Y T Q z N W E w O T J k M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E z O j A 0 O j A 3 L j c 5 M z Y 2 M D J a I i A v P j x F b n R y e S B U e X B l P S J G a W x s Q 2 9 s d W 1 u V H l w Z X M i I F Z h b H V l P S J z Q m c 9 P S I g L z 4 8 R W 5 0 c n k g V H l w Z T 0 i R m l s b E N v b H V t b k 5 h b W V z I i B W Y W x 1 Z T 0 i c 1 s m c X V v d D t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H R 0 c D p c X C 9 c X C 9 3 d 3 c g a W N h a S B v c m d c X C 9 4 Y n J s X F w v d G F 4 b 2 5 v b X l c X C 8 y M D E 2 L T A z L T M x X F w v a W 4 t Z 2 F h c C A o M i k v V G F i b G U z L n t O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h 0 d H A 6 X F w v X F w v d 3 d 3 I G l j Y W k g b 3 J n X F w v e G J y b F x c L 3 R h e G 9 u b 2 1 5 X F w v M j A x N i 0 w M y 0 z M V x c L 2 l u L W d h Y X A g K D I p L 1 R h Y m x l M y 5 7 T m F t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H R 0 c C U z Q S U y R i U y R n d 3 d y U y M G l j Y W k l M j B v c m c l M k Z 4 Y n J s J T J G d G F 4 b 2 5 v b X k l M k Y y M D E 2 L T A z L T M x J T J G a W 4 t Z 2 F h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H R w J T N B J T J G J T J G d 3 d 3 J T I w a W N h a S U y M G 9 y Z y U y R n h i c m w l M k Z 0 Y X h v b m 9 t e S U y R j I w M T Y t M D M t M z E l M k Z p b i 1 n Y W F w J T I w K D I p L 1 R h Y m x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s w o 1 l Z i t S K l Z L p G 4 L C c G A A A A A A I A A A A A A B B m A A A A A Q A A I A A A A J 2 7 O 6 w D 9 X f o F C J U I D d o U A A V 5 8 1 q k t X C x / t r U 3 U 7 k j 5 J A A A A A A 6 A A A A A A g A A I A A A A B z l q D Y y A g 1 W B o P D H r H x t 9 T w P U c 2 u Z M i E y F w v A D I i a 6 4 U A A A A H 8 s g f + v x b 4 Y 7 F l F s q N z L 9 q z v 2 r n F p u r y s O S l q x m j x P U C 2 9 2 h g x g a Q v 2 k y V 4 x 7 X k 9 k / Z v r 2 3 / r S O + + D k M M M t O 2 I s n e u r 1 J s 1 L + t + y M v J r 7 L e Q A A A A J C 0 + 2 l P h f f D w Y p q f R / T P y 4 l q A h 7 z r b A K S N z r q I 8 l s o r 4 x k e U m L j a + F 4 L g B I i O W m 8 8 U 2 6 P a H 0 X H n d 1 z + a + b G 7 h A = < / D a t a M a s h u p > 
</file>

<file path=customXml/itemProps1.xml><?xml version="1.0" encoding="utf-8"?>
<ds:datastoreItem xmlns:ds="http://schemas.openxmlformats.org/officeDocument/2006/customXml" ds:itemID="{7FD4CB43-FE3B-4B11-B4C5-DFF8B5DCDC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P&amp;L</vt:lpstr>
      <vt:lpstr>Revenue Graph</vt:lpstr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Arshiya Zoha</dc:creator>
  <cp:lastModifiedBy>Anant Khemka</cp:lastModifiedBy>
  <dcterms:created xsi:type="dcterms:W3CDTF">2023-06-13T05:08:53Z</dcterms:created>
  <dcterms:modified xsi:type="dcterms:W3CDTF">2024-03-26T12:18:52Z</dcterms:modified>
</cp:coreProperties>
</file>