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externalReferences>
    <externalReference r:id="rId6"/>
  </externalReferences>
  <definedNames/>
  <calcPr/>
  <extLst>
    <ext uri="GoogleSheetsCustomDataVersion2">
      <go:sheetsCustomData xmlns:go="http://customooxmlschemas.google.com/" r:id="rId7" roundtripDataChecksum="v2FR3O7DMXnVpKAe9r8NK7aFxk0Dka0JdYUn90+HjA8="/>
    </ext>
  </extLst>
</workbook>
</file>

<file path=xl/sharedStrings.xml><?xml version="1.0" encoding="utf-8"?>
<sst xmlns="http://schemas.openxmlformats.org/spreadsheetml/2006/main" count="239" uniqueCount="127">
  <si>
    <t>Today's Date =</t>
  </si>
  <si>
    <t>Pending Bank Loan On LFT =</t>
  </si>
  <si>
    <t>Paid till Date=</t>
  </si>
  <si>
    <t>Interest rate</t>
  </si>
  <si>
    <t>??</t>
  </si>
  <si>
    <t>AUR005606167235</t>
  </si>
  <si>
    <t>922060049738200</t>
  </si>
  <si>
    <t>68918344</t>
  </si>
  <si>
    <t>AUR005605672415</t>
  </si>
  <si>
    <t>fullerton India  ELCG : 12055204</t>
  </si>
  <si>
    <t>Indusind Bank-743000004172</t>
  </si>
  <si>
    <t>ADITYA BIRAL-LAN Number: 
ABFLND_BIL0000093498</t>
  </si>
  <si>
    <t>IDFC - 33355978</t>
  </si>
  <si>
    <t>ICICI Anil Car Loan @7.65%</t>
  </si>
  <si>
    <t>Axis Sanjeev Car Loan @ 7.45%</t>
  </si>
  <si>
    <t>ELCG Axis Loan @ 8%</t>
  </si>
  <si>
    <t>New IDFC Loan @ 12.99%</t>
  </si>
  <si>
    <t>Axis Car Loan for Rahul Sharma @ 8.20%</t>
  </si>
  <si>
    <t>AXIS Car Loan for Shashank @ 7.95%</t>
  </si>
  <si>
    <t>HDFC Car Loan for Sanjeev sir Skoda @ 7.95%</t>
  </si>
  <si>
    <t>Union Bank Car Loan for Vineet sir OD @ 8.80%</t>
  </si>
  <si>
    <t>ICICI Bank Car Loan for Lalit @</t>
  </si>
  <si>
    <t>LAGNO00049679526</t>
  </si>
  <si>
    <t>As per EMI</t>
  </si>
  <si>
    <t>Month &amp; Year</t>
  </si>
  <si>
    <t>Starting Balance</t>
  </si>
  <si>
    <t>EMI</t>
  </si>
  <si>
    <t>Ending Balance</t>
  </si>
  <si>
    <t>Interest Paid</t>
  </si>
  <si>
    <t>Principle Paid</t>
  </si>
  <si>
    <t>Paid Till Date</t>
  </si>
  <si>
    <t>Car Loan EMI</t>
  </si>
  <si>
    <t>Car Loan</t>
  </si>
  <si>
    <t>NBFC/Bank Loan EMI</t>
  </si>
  <si>
    <t>NBFC/Bank Loan</t>
  </si>
  <si>
    <t>Month</t>
  </si>
  <si>
    <t>New loan Added</t>
  </si>
  <si>
    <t>Pending Balance On LFT</t>
  </si>
  <si>
    <t>Monthly EMI</t>
  </si>
  <si>
    <t>Monthly Interest</t>
  </si>
  <si>
    <t>monthly Prinicipal</t>
  </si>
  <si>
    <t>Quarterly Paid Principal</t>
  </si>
  <si>
    <t>Name of the Bank</t>
  </si>
  <si>
    <t>Rate of Int</t>
  </si>
  <si>
    <t>Opening Balance</t>
  </si>
  <si>
    <t>Paid to till date</t>
  </si>
  <si>
    <t>Addition of Loan</t>
  </si>
  <si>
    <t>Closing Balance</t>
  </si>
  <si>
    <t>Closere Charges</t>
  </si>
  <si>
    <t>Schedule</t>
  </si>
  <si>
    <t>Under ECLGS</t>
  </si>
  <si>
    <t>Not Applicable under ELCG</t>
  </si>
  <si>
    <t xml:space="preserve">FULLERTON INDIA PAYABLE </t>
  </si>
  <si>
    <t>Laptop EMI</t>
  </si>
  <si>
    <t>1,06,848</t>
  </si>
  <si>
    <t>1,20,655</t>
  </si>
  <si>
    <t>1,34,573</t>
  </si>
  <si>
    <t>1,48,602</t>
  </si>
  <si>
    <t>1,62,743</t>
  </si>
  <si>
    <t>1,76,997</t>
  </si>
  <si>
    <t>1,91,365</t>
  </si>
  <si>
    <t>2,05,848</t>
  </si>
  <si>
    <t>2,20,447</t>
  </si>
  <si>
    <t>2,35,163</t>
  </si>
  <si>
    <t>2,49,997</t>
  </si>
  <si>
    <t>2,64,949</t>
  </si>
  <si>
    <t>2,80,021</t>
  </si>
  <si>
    <t>2,95,214</t>
  </si>
  <si>
    <t>3,10,528</t>
  </si>
  <si>
    <t>3,25,965</t>
  </si>
  <si>
    <t>3,41,525</t>
  </si>
  <si>
    <t>3,57,210</t>
  </si>
  <si>
    <t>3,73,020</t>
  </si>
  <si>
    <t>3,88,957</t>
  </si>
  <si>
    <t>4,05,021</t>
  </si>
  <si>
    <t>4,21,214</t>
  </si>
  <si>
    <t>4,37,536</t>
  </si>
  <si>
    <t>4,53,989</t>
  </si>
  <si>
    <t>4,70,573</t>
  </si>
  <si>
    <t>4,87,290</t>
  </si>
  <si>
    <t>5,04,141</t>
  </si>
  <si>
    <t>5,21,127</t>
  </si>
  <si>
    <t>5,38,249</t>
  </si>
  <si>
    <t>5,55,508</t>
  </si>
  <si>
    <t>5,72,905</t>
  </si>
  <si>
    <t>5,90,441</t>
  </si>
  <si>
    <t>6,08,117</t>
  </si>
  <si>
    <t>6,25,934</t>
  </si>
  <si>
    <t>6,43,894</t>
  </si>
  <si>
    <t>6,61,998</t>
  </si>
  <si>
    <t>6,80,246</t>
  </si>
  <si>
    <t>6,98,640</t>
  </si>
  <si>
    <t>7,17,182</t>
  </si>
  <si>
    <t>7,35,872</t>
  </si>
  <si>
    <t>7,54,711</t>
  </si>
  <si>
    <t>7,73,701</t>
  </si>
  <si>
    <t>7,92,843</t>
  </si>
  <si>
    <t>8,12,138</t>
  </si>
  <si>
    <t>8,31,588</t>
  </si>
  <si>
    <t>8,51,193</t>
  </si>
  <si>
    <t>8,70,955</t>
  </si>
  <si>
    <t>8,90,875</t>
  </si>
  <si>
    <t>9,10,955</t>
  </si>
  <si>
    <t>9,31,195</t>
  </si>
  <si>
    <t>9,51,597</t>
  </si>
  <si>
    <t>9,72,162</t>
  </si>
  <si>
    <t>9,92,436</t>
  </si>
  <si>
    <t>Total ECS to be paid</t>
  </si>
  <si>
    <t>HPFS Sch#1</t>
  </si>
  <si>
    <t>HPFS Sch#2</t>
  </si>
  <si>
    <t>HPFS Sch#3</t>
  </si>
  <si>
    <t>HPFS Sch#4</t>
  </si>
  <si>
    <t>HPFS Sch#5</t>
  </si>
  <si>
    <t>HPFS Sch#6</t>
  </si>
  <si>
    <t>HPFS Sch#7</t>
  </si>
  <si>
    <t>ORIX Sch#1</t>
  </si>
  <si>
    <t>ORIX Sch#2</t>
  </si>
  <si>
    <t>ORIX Sch#3</t>
  </si>
  <si>
    <t>ORIX Sch#4</t>
  </si>
  <si>
    <t>ORIX Sch#5</t>
  </si>
  <si>
    <t>ORIX Sch#6</t>
  </si>
  <si>
    <t>ORIX Sch#7</t>
  </si>
  <si>
    <t>ORIX Sch#8</t>
  </si>
  <si>
    <t>ORIX Sch#9</t>
  </si>
  <si>
    <t>ORIX Sch#10</t>
  </si>
  <si>
    <t>ORIX Sch#11</t>
  </si>
  <si>
    <t>ORIX Sch#12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</si>
</sst>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-409]dd\-mmm\-yy"/>
    <numFmt numFmtId="165" formatCode="_(* #,##0_);_(* \(#,##0\);_(* &quot;-&quot;??_);_(@_)"/>
    <numFmt numFmtId="166" formatCode="[$-409]mmm\-yy"/>
    <numFmt numFmtId="167" formatCode="dd-mmm-yy"/>
    <numFmt numFmtId="168" formatCode="dd-mmmm-yy"/>
  </numFmts>
  <fonts count="7">
    <font>
      <sz val="11.0"/>
      <color theme="1"/>
      <name val="Aptos narrow"/>
      <scheme val="minor"/>
    </font>
    <font>
      <sz val="11.0"/>
      <color theme="1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b/>
      <color rgb="FF000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EDEDE"/>
        <bgColor rgb="FFDEDEDE"/>
      </patternFill>
    </fill>
    <fill>
      <patternFill patternType="solid">
        <fgColor rgb="FFD9F2D0"/>
        <bgColor rgb="FFD9F2D0"/>
      </patternFill>
    </fill>
    <fill>
      <patternFill patternType="solid">
        <fgColor rgb="FF00FFFF"/>
        <bgColor rgb="FF00FFFF"/>
      </patternFill>
    </fill>
    <fill>
      <patternFill patternType="solid">
        <fgColor rgb="FFFBBC04"/>
        <bgColor rgb="FFFBBC04"/>
      </patternFill>
    </fill>
    <fill>
      <patternFill patternType="solid">
        <fgColor rgb="FF00FF00"/>
        <bgColor rgb="FF00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top"/>
    </xf>
    <xf borderId="0" fillId="0" fontId="2" numFmtId="0" xfId="0" applyAlignment="1" applyFont="1">
      <alignment shrinkToFit="0" vertical="top" wrapText="1"/>
    </xf>
    <xf borderId="0" fillId="0" fontId="3" numFmtId="0" xfId="0" applyFont="1"/>
    <xf borderId="0" fillId="0" fontId="2" numFmtId="164" xfId="0" applyAlignment="1" applyFont="1" applyNumberFormat="1">
      <alignment shrinkToFit="0" vertical="top" wrapText="1"/>
    </xf>
    <xf borderId="0" fillId="0" fontId="3" numFmtId="3" xfId="0" applyFont="1" applyNumberFormat="1"/>
    <xf borderId="0" fillId="0" fontId="3" numFmtId="165" xfId="0" applyFont="1" applyNumberFormat="1"/>
    <xf borderId="0" fillId="0" fontId="3" numFmtId="3" xfId="0" applyAlignment="1" applyFont="1" applyNumberFormat="1">
      <alignment horizontal="right"/>
    </xf>
    <xf borderId="0" fillId="0" fontId="1" numFmtId="49" xfId="0" applyFont="1" applyNumberFormat="1"/>
    <xf borderId="1" fillId="2" fontId="2" numFmtId="0" xfId="0" applyAlignment="1" applyBorder="1" applyFill="1" applyFont="1">
      <alignment horizontal="center" shrinkToFit="0" wrapText="1"/>
    </xf>
    <xf borderId="2" fillId="2" fontId="2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3" fontId="2" numFmtId="3" xfId="0" applyAlignment="1" applyFill="1" applyFont="1" applyNumberFormat="1">
      <alignment horizontal="center" shrinkToFit="0" vertical="center" wrapText="1"/>
    </xf>
    <xf borderId="1" fillId="3" fontId="2" numFmtId="3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0" xfId="0" applyAlignment="1" applyFont="1">
      <alignment horizontal="center" shrinkToFit="0" wrapText="1"/>
    </xf>
    <xf borderId="1" fillId="2" fontId="2" numFmtId="166" xfId="0" applyAlignment="1" applyBorder="1" applyFont="1" applyNumberFormat="1">
      <alignment shrinkToFit="0" vertical="top" wrapText="1"/>
    </xf>
    <xf borderId="1" fillId="0" fontId="1" numFmtId="0" xfId="0" applyBorder="1" applyFont="1"/>
    <xf borderId="1" fillId="0" fontId="1" numFmtId="1" xfId="0" applyBorder="1" applyFont="1" applyNumberFormat="1"/>
    <xf borderId="1" fillId="0" fontId="1" numFmtId="3" xfId="0" applyBorder="1" applyFont="1" applyNumberFormat="1"/>
    <xf borderId="1" fillId="3" fontId="4" numFmtId="3" xfId="0" applyAlignment="1" applyBorder="1" applyFont="1" applyNumberFormat="1">
      <alignment horizontal="center" vertical="center"/>
    </xf>
    <xf borderId="2" fillId="3" fontId="4" numFmtId="3" xfId="0" applyAlignment="1" applyBorder="1" applyFont="1" applyNumberFormat="1">
      <alignment horizontal="center" vertical="center"/>
    </xf>
    <xf borderId="1" fillId="0" fontId="1" numFmtId="165" xfId="0" applyBorder="1" applyFont="1" applyNumberFormat="1"/>
    <xf borderId="1" fillId="3" fontId="4" numFmtId="165" xfId="0" applyAlignment="1" applyBorder="1" applyFont="1" applyNumberFormat="1">
      <alignment horizontal="center" vertical="center"/>
    </xf>
    <xf borderId="2" fillId="3" fontId="4" numFmtId="165" xfId="0" applyAlignment="1" applyBorder="1" applyFont="1" applyNumberFormat="1">
      <alignment horizontal="center" vertical="center"/>
    </xf>
    <xf borderId="0" fillId="0" fontId="1" numFmtId="3" xfId="0" applyFont="1" applyNumberFormat="1"/>
    <xf borderId="0" fillId="0" fontId="1" numFmtId="165" xfId="0" applyFont="1" applyNumberFormat="1"/>
    <xf borderId="1" fillId="0" fontId="2" numFmtId="166" xfId="0" applyAlignment="1" applyBorder="1" applyFont="1" applyNumberFormat="1">
      <alignment shrinkToFit="0" vertical="top" wrapText="1"/>
    </xf>
    <xf borderId="1" fillId="4" fontId="1" numFmtId="165" xfId="0" applyBorder="1" applyFill="1" applyFont="1" applyNumberFormat="1"/>
    <xf borderId="0" fillId="0" fontId="1" numFmtId="1" xfId="0" applyFont="1" applyNumberFormat="1"/>
    <xf borderId="0" fillId="0" fontId="3" numFmtId="1" xfId="0" applyFont="1" applyNumberFormat="1"/>
    <xf borderId="0" fillId="3" fontId="4" numFmtId="3" xfId="0" applyAlignment="1" applyFont="1" applyNumberFormat="1">
      <alignment horizontal="center" vertical="center"/>
    </xf>
    <xf borderId="1" fillId="0" fontId="3" numFmtId="0" xfId="0" applyBorder="1" applyFont="1"/>
    <xf borderId="1" fillId="0" fontId="3" numFmtId="1" xfId="0" applyBorder="1" applyFont="1" applyNumberFormat="1"/>
    <xf borderId="1" fillId="0" fontId="3" numFmtId="3" xfId="0" applyBorder="1" applyFont="1" applyNumberFormat="1"/>
    <xf borderId="1" fillId="3" fontId="2" numFmtId="3" xfId="0" applyAlignment="1" applyBorder="1" applyFont="1" applyNumberFormat="1">
      <alignment horizontal="center" vertical="center"/>
    </xf>
    <xf borderId="2" fillId="3" fontId="2" numFmtId="3" xfId="0" applyAlignment="1" applyBorder="1" applyFont="1" applyNumberFormat="1">
      <alignment horizontal="center" vertical="center"/>
    </xf>
    <xf borderId="1" fillId="0" fontId="3" numFmtId="165" xfId="0" applyBorder="1" applyFont="1" applyNumberFormat="1"/>
    <xf borderId="1" fillId="3" fontId="2" numFmtId="165" xfId="0" applyAlignment="1" applyBorder="1" applyFont="1" applyNumberFormat="1">
      <alignment horizontal="center" vertical="center"/>
    </xf>
    <xf borderId="2" fillId="3" fontId="2" numFmtId="165" xfId="0" applyAlignment="1" applyBorder="1" applyFont="1" applyNumberFormat="1">
      <alignment horizontal="center" vertical="center"/>
    </xf>
    <xf borderId="1" fillId="3" fontId="2" numFmtId="165" xfId="0" applyAlignment="1" applyBorder="1" applyFont="1" applyNumberFormat="1">
      <alignment horizontal="center" readingOrder="0" vertical="center"/>
    </xf>
    <xf borderId="0" fillId="3" fontId="2" numFmtId="3" xfId="0" applyAlignment="1" applyFont="1" applyNumberFormat="1">
      <alignment horizontal="center" vertical="center"/>
    </xf>
    <xf borderId="1" fillId="3" fontId="4" numFmtId="165" xfId="0" applyAlignment="1" applyBorder="1" applyFont="1" applyNumberFormat="1">
      <alignment horizontal="center" readingOrder="0" vertical="center"/>
    </xf>
    <xf borderId="1" fillId="5" fontId="5" numFmtId="0" xfId="0" applyAlignment="1" applyBorder="1" applyFill="1" applyFont="1">
      <alignment readingOrder="0"/>
    </xf>
    <xf borderId="3" fillId="5" fontId="5" numFmtId="0" xfId="0" applyAlignment="1" applyBorder="1" applyFont="1">
      <alignment readingOrder="0"/>
    </xf>
    <xf borderId="3" fillId="6" fontId="5" numFmtId="0" xfId="0" applyAlignment="1" applyBorder="1" applyFill="1" applyFont="1">
      <alignment readingOrder="0"/>
    </xf>
    <xf borderId="0" fillId="0" fontId="6" numFmtId="0" xfId="0" applyFont="1"/>
    <xf borderId="4" fillId="0" fontId="6" numFmtId="167" xfId="0" applyAlignment="1" applyBorder="1" applyFont="1" applyNumberFormat="1">
      <alignment horizontal="right" readingOrder="0" vertical="bottom"/>
    </xf>
    <xf borderId="5" fillId="0" fontId="6" numFmtId="0" xfId="0" applyAlignment="1" applyBorder="1" applyFont="1">
      <alignment horizontal="right" readingOrder="0" vertical="bottom"/>
    </xf>
    <xf borderId="5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5" fillId="7" fontId="6" numFmtId="0" xfId="0" applyAlignment="1" applyBorder="1" applyFill="1" applyFont="1">
      <alignment horizontal="right" readingOrder="0" vertical="bottom"/>
    </xf>
    <xf borderId="6" fillId="0" fontId="6" numFmtId="0" xfId="0" applyAlignment="1" applyBorder="1" applyFont="1">
      <alignment vertical="bottom"/>
    </xf>
    <xf borderId="4" fillId="0" fontId="6" numFmtId="168" xfId="0" applyAlignment="1" applyBorder="1" applyFont="1" applyNumberFormat="1">
      <alignment horizontal="right" readingOrder="0" vertical="bottom"/>
    </xf>
    <xf borderId="5" fillId="0" fontId="4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LFT%20Loan%20Sheet-24-25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otal LFT Loan"/>
      <sheetName val="Running -BG"/>
      <sheetName val="Personal Loan Sheet"/>
      <sheetName val="Core Team Pending Salary"/>
      <sheetName val="New Bank Loan Sheet"/>
      <sheetName val="LaptopLease current"/>
      <sheetName val="Bank Loan Sheet"/>
      <sheetName val="Laptop EMI Detail"/>
      <sheetName val="Laptop Orix Detail"/>
      <sheetName val="Dir Loan Sheet"/>
      <sheetName val="Monthly EMI"/>
      <sheetName val="Laptop ECS Schedule"/>
      <sheetName val="Mr.Anil"/>
      <sheetName val="Mr.Sanjeev"/>
      <sheetName val="Laptop Lease Summary"/>
      <sheetName val="Questa Prime Licenses"/>
      <sheetName val="Petty Cash Sheet"/>
      <sheetName val="Remark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0"/>
  <cols>
    <col customWidth="1" min="1" max="1" width="10.0"/>
    <col customWidth="1" min="2" max="2" width="10.5"/>
    <col customWidth="1" min="3" max="3" width="6.0"/>
    <col customWidth="1" min="4" max="4" width="7.88"/>
    <col customWidth="1" min="5" max="5" width="12.25"/>
    <col customWidth="1" min="6" max="6" width="10.25"/>
    <col customWidth="1" min="7" max="7" width="12.63"/>
    <col customWidth="1" min="8" max="8" width="10.13"/>
    <col customWidth="1" min="9" max="15" width="11.88"/>
    <col customWidth="1" min="16" max="16" width="10.13"/>
    <col customWidth="1" min="17" max="23" width="13.0"/>
    <col customWidth="1" min="24" max="24" width="10.13"/>
    <col customWidth="1" min="25" max="25" width="14.75"/>
    <col customWidth="1" min="26" max="31" width="14.13"/>
    <col customWidth="1" min="32" max="32" width="10.13"/>
    <col customWidth="1" min="33" max="39" width="10.75"/>
    <col customWidth="1" min="40" max="45" width="10.13"/>
    <col customWidth="1" min="46" max="46" width="10.63"/>
    <col customWidth="1" min="47" max="48" width="10.13"/>
    <col customWidth="1" min="49" max="54" width="11.25"/>
    <col customWidth="1" min="55" max="55" width="9.13"/>
    <col customWidth="1" min="56" max="56" width="12.0"/>
    <col customWidth="1" min="57" max="62" width="10.13"/>
    <col customWidth="1" min="63" max="63" width="9.13"/>
    <col customWidth="1" min="64" max="64" width="12.0"/>
    <col customWidth="1" min="65" max="70" width="12.25"/>
    <col customWidth="1" min="71" max="71" width="9.13"/>
    <col customWidth="1" min="72" max="72" width="12.0"/>
    <col customWidth="1" min="73" max="78" width="10.13"/>
    <col customWidth="1" min="79" max="79" width="9.13"/>
    <col customWidth="1" min="80" max="80" width="12.0"/>
    <col customWidth="1" min="81" max="86" width="10.25"/>
    <col customWidth="1" min="87" max="87" width="9.13"/>
    <col customWidth="1" min="88" max="88" width="12.0"/>
    <col customWidth="1" min="89" max="89" width="10.13"/>
    <col customWidth="1" min="90" max="94" width="11.25"/>
    <col customWidth="1" min="95" max="95" width="9.13"/>
    <col customWidth="1" min="96" max="96" width="12.0"/>
    <col customWidth="1" min="97" max="97" width="10.13"/>
    <col customWidth="1" min="98" max="102" width="11.25"/>
    <col customWidth="1" min="103" max="103" width="9.13"/>
    <col customWidth="1" min="104" max="109" width="13.13"/>
    <col customWidth="1" min="110" max="110" width="8.75"/>
    <col customWidth="1" min="111" max="111" width="5.88"/>
    <col customWidth="1" min="112" max="112" width="7.63"/>
    <col customWidth="1" min="113" max="113" width="15.88"/>
    <col customWidth="1" min="114" max="114" width="19.25"/>
    <col customWidth="1" min="115" max="115" width="12.38"/>
    <col customWidth="1" min="116" max="116" width="16.13"/>
    <col customWidth="1" min="117" max="117" width="17.38"/>
    <col customWidth="1" min="118" max="118" width="14.25"/>
    <col customWidth="1" min="119" max="119" width="12.0"/>
    <col customWidth="1" min="120" max="120" width="10.13"/>
    <col customWidth="1" min="121" max="121" width="43.0"/>
    <col customWidth="1" min="122" max="122" width="11.63"/>
    <col customWidth="1" min="123" max="128" width="10.0"/>
    <col customWidth="1" min="129" max="129" width="10.13"/>
  </cols>
  <sheetData>
    <row r="1">
      <c r="A1" s="1"/>
      <c r="B1" s="2" t="s">
        <v>0</v>
      </c>
      <c r="C1" s="3"/>
      <c r="D1" s="4"/>
      <c r="E1" s="4"/>
      <c r="F1" s="5">
        <f>TODAY()</f>
        <v>45442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</row>
    <row r="2">
      <c r="A2" s="1"/>
      <c r="B2" s="2" t="s">
        <v>1</v>
      </c>
      <c r="C2" s="3"/>
      <c r="D2" s="4"/>
      <c r="E2" s="4"/>
      <c r="F2" s="6">
        <f>VLOOKUP($F$1,A22:D138,4,TRUE)</f>
        <v>93087</v>
      </c>
      <c r="G2" s="6"/>
      <c r="H2" s="1"/>
      <c r="I2" s="1"/>
      <c r="J2" s="2" t="s">
        <v>1</v>
      </c>
      <c r="K2" s="3"/>
      <c r="L2" s="4"/>
      <c r="M2" s="4"/>
      <c r="N2" s="6">
        <f>VLOOKUP($F$1,I22:L138,4,TRUE)</f>
        <v>305297</v>
      </c>
      <c r="O2" s="6"/>
      <c r="P2" s="1"/>
      <c r="Q2" s="1"/>
      <c r="R2" s="2" t="s">
        <v>1</v>
      </c>
      <c r="S2" s="3"/>
      <c r="T2" s="4"/>
      <c r="U2" s="4"/>
      <c r="V2" s="6" t="str">
        <f>VLOOKUP($F$1,Q22:T138,4,TRUE)</f>
        <v/>
      </c>
      <c r="W2" s="1"/>
      <c r="X2" s="1"/>
      <c r="Y2" s="1"/>
      <c r="Z2" s="2" t="s">
        <v>1</v>
      </c>
      <c r="AA2" s="3"/>
      <c r="AB2" s="4"/>
      <c r="AC2" s="4"/>
      <c r="AD2" s="6">
        <f>VLOOKUP($F$1,Y22:AB138,4,TRUE)</f>
        <v>86564</v>
      </c>
      <c r="AE2" s="6"/>
      <c r="AF2" s="1"/>
      <c r="AG2" s="2" t="s">
        <v>1</v>
      </c>
      <c r="AH2" s="3"/>
      <c r="AI2" s="4"/>
      <c r="AJ2" s="4"/>
      <c r="AK2" s="6"/>
      <c r="AL2" s="6">
        <f>VLOOKUP($F$1,AG22:AJ138,4,TRUE)</f>
        <v>986130.1</v>
      </c>
      <c r="AM2" s="1"/>
      <c r="AN2" s="1"/>
      <c r="AO2" s="1"/>
      <c r="AP2" s="2" t="s">
        <v>1</v>
      </c>
      <c r="AQ2" s="3"/>
      <c r="AR2" s="4"/>
      <c r="AS2" s="4"/>
      <c r="AT2" s="6">
        <f>VLOOKUP($F$1,AO22:AR138,4,TRUE)</f>
        <v>2423297.36</v>
      </c>
      <c r="AU2" s="1"/>
      <c r="AV2" s="1"/>
      <c r="AW2" s="1"/>
      <c r="AX2" s="2" t="s">
        <v>1</v>
      </c>
      <c r="AY2" s="3"/>
      <c r="AZ2" s="4"/>
      <c r="BA2" s="4"/>
      <c r="BB2" s="6">
        <f>VLOOKUP($F$1,AW22:AZ138,4,TRUE)</f>
        <v>1235200</v>
      </c>
      <c r="BC2" s="7"/>
      <c r="BD2" s="7"/>
      <c r="BE2" s="2" t="s">
        <v>1</v>
      </c>
      <c r="BF2" s="3"/>
      <c r="BG2" s="4"/>
      <c r="BH2" s="4"/>
      <c r="BI2" s="7"/>
      <c r="BJ2" s="6">
        <f>VLOOKUP($F$1,BE22:BH138,4,TRUE)</f>
        <v>1911793.88</v>
      </c>
      <c r="BK2" s="7"/>
      <c r="BL2" s="7"/>
      <c r="BM2" s="2" t="s">
        <v>1</v>
      </c>
      <c r="BN2" s="3"/>
      <c r="BO2" s="4"/>
      <c r="BP2" s="4"/>
      <c r="BQ2" s="7"/>
      <c r="BR2" s="6">
        <f>VLOOKUP($F$1,BM22:BP138,4,TRUE)</f>
        <v>1195273.36</v>
      </c>
      <c r="BS2" s="7"/>
      <c r="BT2" s="7"/>
      <c r="BU2" s="2" t="s">
        <v>1</v>
      </c>
      <c r="BV2" s="3"/>
      <c r="BW2" s="4"/>
      <c r="BX2" s="4"/>
      <c r="BY2" s="7"/>
      <c r="BZ2" s="6">
        <f>VLOOKUP($F$1,BU22:BX138,4,TRUE)</f>
        <v>356349.7381</v>
      </c>
      <c r="CA2" s="7"/>
      <c r="CB2" s="7"/>
      <c r="CC2" s="2" t="s">
        <v>1</v>
      </c>
      <c r="CD2" s="3"/>
      <c r="CE2" s="4"/>
      <c r="CF2" s="4"/>
      <c r="CG2" s="7"/>
      <c r="CH2" s="6">
        <f>VLOOKUP($F$1,CC22:CF138,4,TRUE)</f>
        <v>1852674.15</v>
      </c>
      <c r="CI2" s="7"/>
      <c r="CJ2" s="7"/>
      <c r="CK2" s="2" t="s">
        <v>1</v>
      </c>
      <c r="CL2" s="3"/>
      <c r="CM2" s="4"/>
      <c r="CN2" s="4"/>
      <c r="CO2" s="7"/>
      <c r="CP2" s="6">
        <f>VLOOKUP($F$1,CK22:CN138,4,TRUE)</f>
        <v>4251911.06</v>
      </c>
      <c r="CQ2" s="7"/>
      <c r="CR2" s="7"/>
      <c r="CS2" s="2" t="s">
        <v>1</v>
      </c>
      <c r="CT2" s="3"/>
      <c r="CU2" s="4"/>
      <c r="CV2" s="4"/>
      <c r="CW2" s="7"/>
      <c r="CX2" s="8">
        <f>VLOOKUP($F$1,CS22:CV138,4,TRUE)</f>
        <v>979219</v>
      </c>
      <c r="CY2" s="7"/>
      <c r="CZ2" s="7"/>
      <c r="DA2" s="7"/>
      <c r="DB2" s="1"/>
      <c r="DC2" s="7"/>
      <c r="DD2" s="1"/>
      <c r="DE2" s="1"/>
      <c r="DF2" s="1">
        <v>118.0</v>
      </c>
      <c r="DG2" s="1"/>
      <c r="DH2" s="1"/>
      <c r="DI2" s="1">
        <v>191.0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</row>
    <row r="3">
      <c r="A3" s="1"/>
      <c r="B3" s="2" t="s">
        <v>2</v>
      </c>
      <c r="C3" s="3"/>
      <c r="D3" s="4"/>
      <c r="E3" s="4"/>
      <c r="F3" s="6">
        <f>VLOOKUP($F$1,A33:G138,7,TRUE)</f>
        <v>835993</v>
      </c>
      <c r="G3" s="6"/>
      <c r="H3" s="1"/>
      <c r="I3" s="1"/>
      <c r="J3" s="2" t="s">
        <v>2</v>
      </c>
      <c r="K3" s="3"/>
      <c r="L3" s="4"/>
      <c r="M3" s="4"/>
      <c r="N3" s="6">
        <f>VLOOKUP($F$1,I33:O138,7,TRUE)</f>
        <v>2134703</v>
      </c>
      <c r="O3" s="6"/>
      <c r="P3" s="1"/>
      <c r="Q3" s="1"/>
      <c r="R3" s="2" t="s">
        <v>2</v>
      </c>
      <c r="S3" s="3"/>
      <c r="T3" s="4"/>
      <c r="U3" s="4"/>
      <c r="V3" s="6" t="str">
        <f>VLOOKUP($F$1,Q33:W138,7,TRUE)</f>
        <v/>
      </c>
      <c r="W3" s="1"/>
      <c r="X3" s="1"/>
      <c r="Y3" s="1"/>
      <c r="Z3" s="2" t="s">
        <v>2</v>
      </c>
      <c r="AA3" s="3"/>
      <c r="AB3" s="4"/>
      <c r="AC3" s="4"/>
      <c r="AD3" s="6">
        <f>VLOOKUP($F$1,Y33:AF138,7,TRUE)</f>
        <v>831513</v>
      </c>
      <c r="AE3" s="6"/>
      <c r="AF3" s="1"/>
      <c r="AG3" s="2" t="s">
        <v>2</v>
      </c>
      <c r="AH3" s="3"/>
      <c r="AI3" s="4"/>
      <c r="AJ3" s="4"/>
      <c r="AK3" s="6"/>
      <c r="AL3" s="6">
        <f>VLOOKUP($F$1,AG33:AN138,7,TRUE)</f>
        <v>1313869.9</v>
      </c>
      <c r="AM3" s="1"/>
      <c r="AN3" s="1"/>
      <c r="AO3" s="1"/>
      <c r="AP3" s="2" t="s">
        <v>2</v>
      </c>
      <c r="AQ3" s="3"/>
      <c r="AR3" s="4"/>
      <c r="AS3" s="4"/>
      <c r="AT3" s="6">
        <f>VLOOKUP($F$1,AO33:AU138,7,TRUE)</f>
        <v>3076702.64</v>
      </c>
      <c r="AU3" s="1"/>
      <c r="AV3" s="1"/>
      <c r="AW3" s="1"/>
      <c r="AX3" s="2" t="s">
        <v>2</v>
      </c>
      <c r="AY3" s="3"/>
      <c r="AZ3" s="4"/>
      <c r="BA3" s="4"/>
      <c r="BB3" s="6">
        <f>VLOOKUP($F$1,AW33:BC138,7,TRUE)</f>
        <v>154800</v>
      </c>
      <c r="BC3" s="7"/>
      <c r="BD3" s="7"/>
      <c r="BE3" s="2" t="s">
        <v>2</v>
      </c>
      <c r="BF3" s="3"/>
      <c r="BG3" s="4"/>
      <c r="BH3" s="4"/>
      <c r="BI3" s="7"/>
      <c r="BJ3" s="6">
        <f>VLOOKUP($F$1,BE33:BK138,7,TRUE)</f>
        <v>3588228.12</v>
      </c>
      <c r="BK3" s="7"/>
      <c r="BL3" s="7"/>
      <c r="BM3" s="2" t="s">
        <v>2</v>
      </c>
      <c r="BN3" s="3"/>
      <c r="BO3" s="4"/>
      <c r="BP3" s="4"/>
      <c r="BQ3" s="7"/>
      <c r="BR3" s="6">
        <f>VLOOKUP($F$1,BM33:BS138,7,TRUE)</f>
        <v>604726.64</v>
      </c>
      <c r="BS3" s="7"/>
      <c r="BT3" s="7"/>
      <c r="BU3" s="2" t="s">
        <v>2</v>
      </c>
      <c r="BV3" s="3"/>
      <c r="BW3" s="4"/>
      <c r="BX3" s="4"/>
      <c r="BY3" s="7"/>
      <c r="BZ3" s="6">
        <f>VLOOKUP($F$1,BU33:CA138,7,TRUE)</f>
        <v>642650.2619</v>
      </c>
      <c r="CA3" s="7"/>
      <c r="CB3" s="7"/>
      <c r="CC3" s="2" t="s">
        <v>2</v>
      </c>
      <c r="CD3" s="3"/>
      <c r="CE3" s="4"/>
      <c r="CF3" s="4"/>
      <c r="CG3" s="7"/>
      <c r="CH3" s="6">
        <f>VLOOKUP($F$1,CC33:CI138,7,TRUE)</f>
        <v>195325.85</v>
      </c>
      <c r="CI3" s="7"/>
      <c r="CJ3" s="7"/>
      <c r="CK3" s="2" t="s">
        <v>2</v>
      </c>
      <c r="CL3" s="3"/>
      <c r="CM3" s="4"/>
      <c r="CN3" s="4"/>
      <c r="CO3" s="7"/>
      <c r="CP3" s="6">
        <f>VLOOKUP($F$1,CK33:CQ138,7,TRUE)</f>
        <v>338088.94</v>
      </c>
      <c r="CQ3" s="7"/>
      <c r="CR3" s="7"/>
      <c r="CS3" s="2" t="s">
        <v>2</v>
      </c>
      <c r="CT3" s="3"/>
      <c r="CU3" s="4"/>
      <c r="CV3" s="4"/>
      <c r="CW3" s="7"/>
      <c r="CX3" s="6">
        <f>VLOOKUP($F$1,CS33:CY154,7,TRUE)</f>
        <v>13217</v>
      </c>
      <c r="CY3" s="7"/>
      <c r="CZ3" s="7"/>
      <c r="DA3" s="7"/>
      <c r="DB3" s="1"/>
      <c r="DC3" s="7"/>
      <c r="DD3" s="1"/>
      <c r="DE3" s="1"/>
      <c r="DF3" s="1">
        <v>68.0</v>
      </c>
      <c r="DG3" s="1"/>
      <c r="DH3" s="1"/>
      <c r="DI3" s="1">
        <f>68-DI2</f>
        <v>-123</v>
      </c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</row>
    <row r="4">
      <c r="A4" s="1"/>
      <c r="B4" s="1" t="s">
        <v>3</v>
      </c>
      <c r="C4" s="1"/>
      <c r="D4" s="1"/>
      <c r="E4" s="1"/>
      <c r="F4" s="1" t="s">
        <v>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 t="s">
        <v>5</v>
      </c>
      <c r="AP6" s="1"/>
      <c r="AQ6" s="1"/>
      <c r="AR6" s="1"/>
      <c r="AS6" s="1"/>
      <c r="AT6" s="1"/>
      <c r="AU6" s="1"/>
      <c r="AV6" s="1"/>
      <c r="AW6" s="9" t="s">
        <v>6</v>
      </c>
      <c r="AX6" s="1"/>
      <c r="AY6" s="1"/>
      <c r="AZ6" s="1"/>
      <c r="BA6" s="1"/>
      <c r="BB6" s="1"/>
      <c r="BC6" s="1"/>
      <c r="BD6" s="1"/>
      <c r="BE6" s="9" t="s">
        <v>7</v>
      </c>
      <c r="BF6" s="1"/>
      <c r="BG6" s="1"/>
      <c r="BH6" s="1"/>
      <c r="BI6" s="1"/>
      <c r="BJ6" s="1"/>
      <c r="BK6" s="1"/>
      <c r="BL6" s="1"/>
      <c r="BM6" s="9"/>
      <c r="BN6" s="1"/>
      <c r="BO6" s="1"/>
      <c r="BP6" s="1"/>
      <c r="BQ6" s="1"/>
      <c r="BR6" s="1"/>
      <c r="BS6" s="1"/>
      <c r="BT6" s="1"/>
      <c r="BU6" s="1" t="s">
        <v>8</v>
      </c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</row>
    <row r="7">
      <c r="A7" s="4" t="s">
        <v>9</v>
      </c>
      <c r="B7" s="1"/>
      <c r="C7" s="1"/>
      <c r="D7" s="1"/>
      <c r="E7" s="1"/>
      <c r="F7" s="1"/>
      <c r="G7" s="1"/>
      <c r="H7" s="1"/>
      <c r="I7" s="4" t="s">
        <v>10</v>
      </c>
      <c r="J7" s="1"/>
      <c r="K7" s="1"/>
      <c r="L7" s="1"/>
      <c r="M7" s="1"/>
      <c r="N7" s="1"/>
      <c r="O7" s="1"/>
      <c r="P7" s="1"/>
      <c r="Q7" s="4" t="s">
        <v>11</v>
      </c>
      <c r="R7" s="1"/>
      <c r="S7" s="1"/>
      <c r="T7" s="1"/>
      <c r="U7" s="1"/>
      <c r="V7" s="1"/>
      <c r="W7" s="1"/>
      <c r="X7" s="1"/>
      <c r="Y7" s="4" t="s">
        <v>12</v>
      </c>
      <c r="Z7" s="1"/>
      <c r="AA7" s="1"/>
      <c r="AB7" s="1"/>
      <c r="AC7" s="1"/>
      <c r="AD7" s="1"/>
      <c r="AE7" s="1"/>
      <c r="AF7" s="1"/>
      <c r="AG7" s="1" t="s">
        <v>13</v>
      </c>
      <c r="AH7" s="1"/>
      <c r="AI7" s="1"/>
      <c r="AJ7" s="1"/>
      <c r="AK7" s="1"/>
      <c r="AL7" s="1"/>
      <c r="AM7" s="1"/>
      <c r="AN7" s="1"/>
      <c r="AO7" s="1" t="s">
        <v>14</v>
      </c>
      <c r="AP7" s="1"/>
      <c r="AQ7" s="1"/>
      <c r="AR7" s="1"/>
      <c r="AS7" s="1"/>
      <c r="AT7" s="1"/>
      <c r="AU7" s="1"/>
      <c r="AV7" s="1"/>
      <c r="AW7" s="1" t="s">
        <v>15</v>
      </c>
      <c r="AX7" s="1"/>
      <c r="AY7" s="1"/>
      <c r="AZ7" s="1"/>
      <c r="BA7" s="1"/>
      <c r="BB7" s="1"/>
      <c r="BC7" s="1"/>
      <c r="BD7" s="1"/>
      <c r="BE7" s="1" t="s">
        <v>16</v>
      </c>
      <c r="BF7" s="1"/>
      <c r="BG7" s="1"/>
      <c r="BH7" s="1"/>
      <c r="BI7" s="1"/>
      <c r="BJ7" s="1"/>
      <c r="BK7" s="1"/>
      <c r="BL7" s="1"/>
      <c r="BM7" s="1" t="s">
        <v>17</v>
      </c>
      <c r="BN7" s="1"/>
      <c r="BO7" s="1"/>
      <c r="BP7" s="1"/>
      <c r="BQ7" s="1"/>
      <c r="BR7" s="1"/>
      <c r="BS7" s="1"/>
      <c r="BT7" s="1"/>
      <c r="BU7" s="1" t="s">
        <v>18</v>
      </c>
      <c r="BV7" s="1"/>
      <c r="BW7" s="1"/>
      <c r="BX7" s="1"/>
      <c r="BY7" s="1"/>
      <c r="BZ7" s="1"/>
      <c r="CA7" s="1"/>
      <c r="CB7" s="1"/>
      <c r="CC7" s="1" t="s">
        <v>19</v>
      </c>
      <c r="CD7" s="1"/>
      <c r="CE7" s="1"/>
      <c r="CF7" s="1"/>
      <c r="CG7" s="1"/>
      <c r="CH7" s="1"/>
      <c r="CI7" s="1"/>
      <c r="CJ7" s="1"/>
      <c r="CK7" s="1" t="s">
        <v>20</v>
      </c>
      <c r="CL7" s="1"/>
      <c r="CM7" s="1"/>
      <c r="CN7" s="1"/>
      <c r="CO7" s="1"/>
      <c r="CP7" s="1"/>
      <c r="CQ7" s="1"/>
      <c r="CR7" s="1"/>
      <c r="CS7" s="1" t="s">
        <v>21</v>
      </c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5">
        <f>+F1</f>
        <v>45442</v>
      </c>
      <c r="DR7" s="1"/>
      <c r="DS7" s="1"/>
      <c r="DT7" s="1"/>
      <c r="DU7" s="1"/>
      <c r="DV7" s="1"/>
      <c r="DW7" s="1"/>
      <c r="DX7" s="1"/>
      <c r="DY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 t="s">
        <v>22</v>
      </c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 t="s">
        <v>23</v>
      </c>
      <c r="DY8" s="1"/>
    </row>
    <row r="9">
      <c r="A9" s="10" t="s">
        <v>24</v>
      </c>
      <c r="B9" s="10" t="s">
        <v>25</v>
      </c>
      <c r="C9" s="10" t="s">
        <v>26</v>
      </c>
      <c r="D9" s="10" t="s">
        <v>27</v>
      </c>
      <c r="E9" s="10" t="s">
        <v>28</v>
      </c>
      <c r="F9" s="10" t="s">
        <v>29</v>
      </c>
      <c r="G9" s="10" t="s">
        <v>30</v>
      </c>
      <c r="H9" s="11"/>
      <c r="I9" s="10" t="s">
        <v>24</v>
      </c>
      <c r="J9" s="10" t="s">
        <v>25</v>
      </c>
      <c r="K9" s="10" t="s">
        <v>26</v>
      </c>
      <c r="L9" s="10" t="s">
        <v>27</v>
      </c>
      <c r="M9" s="10" t="s">
        <v>28</v>
      </c>
      <c r="N9" s="10" t="s">
        <v>29</v>
      </c>
      <c r="O9" s="10" t="s">
        <v>30</v>
      </c>
      <c r="P9" s="12"/>
      <c r="Q9" s="10" t="s">
        <v>24</v>
      </c>
      <c r="R9" s="10" t="s">
        <v>25</v>
      </c>
      <c r="S9" s="10" t="s">
        <v>26</v>
      </c>
      <c r="T9" s="10" t="s">
        <v>27</v>
      </c>
      <c r="U9" s="10" t="s">
        <v>28</v>
      </c>
      <c r="V9" s="10" t="s">
        <v>29</v>
      </c>
      <c r="W9" s="10" t="s">
        <v>30</v>
      </c>
      <c r="X9" s="11"/>
      <c r="Y9" s="10" t="s">
        <v>24</v>
      </c>
      <c r="Z9" s="10" t="s">
        <v>25</v>
      </c>
      <c r="AA9" s="10" t="s">
        <v>26</v>
      </c>
      <c r="AB9" s="10" t="s">
        <v>27</v>
      </c>
      <c r="AC9" s="10" t="s">
        <v>28</v>
      </c>
      <c r="AD9" s="10" t="s">
        <v>29</v>
      </c>
      <c r="AE9" s="10" t="s">
        <v>30</v>
      </c>
      <c r="AF9" s="13"/>
      <c r="AG9" s="10" t="s">
        <v>24</v>
      </c>
      <c r="AH9" s="10" t="s">
        <v>25</v>
      </c>
      <c r="AI9" s="10" t="s">
        <v>26</v>
      </c>
      <c r="AJ9" s="10" t="s">
        <v>27</v>
      </c>
      <c r="AK9" s="10" t="s">
        <v>28</v>
      </c>
      <c r="AL9" s="10" t="s">
        <v>29</v>
      </c>
      <c r="AM9" s="10" t="s">
        <v>30</v>
      </c>
      <c r="AN9" s="13"/>
      <c r="AO9" s="10" t="s">
        <v>24</v>
      </c>
      <c r="AP9" s="10" t="s">
        <v>25</v>
      </c>
      <c r="AQ9" s="10" t="s">
        <v>26</v>
      </c>
      <c r="AR9" s="10" t="s">
        <v>27</v>
      </c>
      <c r="AS9" s="10" t="s">
        <v>28</v>
      </c>
      <c r="AT9" s="10" t="s">
        <v>29</v>
      </c>
      <c r="AU9" s="10" t="s">
        <v>30</v>
      </c>
      <c r="AV9" s="13"/>
      <c r="AW9" s="10" t="s">
        <v>24</v>
      </c>
      <c r="AX9" s="10" t="s">
        <v>25</v>
      </c>
      <c r="AY9" s="10" t="s">
        <v>26</v>
      </c>
      <c r="AZ9" s="10" t="s">
        <v>27</v>
      </c>
      <c r="BA9" s="10" t="s">
        <v>28</v>
      </c>
      <c r="BB9" s="10" t="s">
        <v>29</v>
      </c>
      <c r="BC9" s="10" t="s">
        <v>30</v>
      </c>
      <c r="BD9" s="11"/>
      <c r="BE9" s="10" t="s">
        <v>24</v>
      </c>
      <c r="BF9" s="10" t="s">
        <v>25</v>
      </c>
      <c r="BG9" s="10" t="s">
        <v>26</v>
      </c>
      <c r="BH9" s="10" t="s">
        <v>27</v>
      </c>
      <c r="BI9" s="10" t="s">
        <v>28</v>
      </c>
      <c r="BJ9" s="10" t="s">
        <v>29</v>
      </c>
      <c r="BK9" s="10" t="s">
        <v>30</v>
      </c>
      <c r="BL9" s="11"/>
      <c r="BM9" s="10" t="s">
        <v>24</v>
      </c>
      <c r="BN9" s="10" t="s">
        <v>25</v>
      </c>
      <c r="BO9" s="10" t="s">
        <v>26</v>
      </c>
      <c r="BP9" s="10" t="s">
        <v>27</v>
      </c>
      <c r="BQ9" s="10" t="s">
        <v>28</v>
      </c>
      <c r="BR9" s="10" t="s">
        <v>29</v>
      </c>
      <c r="BS9" s="10" t="s">
        <v>30</v>
      </c>
      <c r="BT9" s="11"/>
      <c r="BU9" s="10" t="s">
        <v>24</v>
      </c>
      <c r="BV9" s="10" t="s">
        <v>25</v>
      </c>
      <c r="BW9" s="10" t="s">
        <v>26</v>
      </c>
      <c r="BX9" s="10" t="s">
        <v>27</v>
      </c>
      <c r="BY9" s="10" t="s">
        <v>28</v>
      </c>
      <c r="BZ9" s="10" t="s">
        <v>29</v>
      </c>
      <c r="CA9" s="10" t="s">
        <v>30</v>
      </c>
      <c r="CB9" s="11"/>
      <c r="CC9" s="10" t="s">
        <v>24</v>
      </c>
      <c r="CD9" s="10" t="s">
        <v>25</v>
      </c>
      <c r="CE9" s="10" t="s">
        <v>26</v>
      </c>
      <c r="CF9" s="10" t="s">
        <v>27</v>
      </c>
      <c r="CG9" s="10" t="s">
        <v>28</v>
      </c>
      <c r="CH9" s="10" t="s">
        <v>29</v>
      </c>
      <c r="CI9" s="10" t="s">
        <v>30</v>
      </c>
      <c r="CJ9" s="11"/>
      <c r="CK9" s="10" t="s">
        <v>24</v>
      </c>
      <c r="CL9" s="10" t="s">
        <v>25</v>
      </c>
      <c r="CM9" s="10" t="s">
        <v>26</v>
      </c>
      <c r="CN9" s="10" t="s">
        <v>27</v>
      </c>
      <c r="CO9" s="10" t="s">
        <v>28</v>
      </c>
      <c r="CP9" s="10" t="s">
        <v>29</v>
      </c>
      <c r="CQ9" s="10" t="s">
        <v>30</v>
      </c>
      <c r="CR9" s="11"/>
      <c r="CS9" s="10" t="s">
        <v>24</v>
      </c>
      <c r="CT9" s="10" t="s">
        <v>25</v>
      </c>
      <c r="CU9" s="10" t="s">
        <v>26</v>
      </c>
      <c r="CV9" s="10" t="s">
        <v>27</v>
      </c>
      <c r="CW9" s="10" t="s">
        <v>28</v>
      </c>
      <c r="CX9" s="10" t="s">
        <v>29</v>
      </c>
      <c r="CY9" s="10" t="s">
        <v>30</v>
      </c>
      <c r="CZ9" s="14"/>
      <c r="DA9" s="15" t="s">
        <v>31</v>
      </c>
      <c r="DB9" s="15" t="s">
        <v>32</v>
      </c>
      <c r="DC9" s="15" t="s">
        <v>33</v>
      </c>
      <c r="DD9" s="15" t="s">
        <v>34</v>
      </c>
      <c r="DE9" s="11"/>
      <c r="DF9" s="13"/>
      <c r="DG9" s="13"/>
      <c r="DH9" s="16" t="s">
        <v>35</v>
      </c>
      <c r="DI9" s="16" t="s">
        <v>36</v>
      </c>
      <c r="DJ9" s="16" t="s">
        <v>37</v>
      </c>
      <c r="DK9" s="16" t="s">
        <v>38</v>
      </c>
      <c r="DL9" s="16" t="s">
        <v>39</v>
      </c>
      <c r="DM9" s="16" t="s">
        <v>40</v>
      </c>
      <c r="DN9" s="16" t="s">
        <v>41</v>
      </c>
      <c r="DO9" s="12"/>
      <c r="DP9" s="12"/>
      <c r="DQ9" s="17" t="s">
        <v>42</v>
      </c>
      <c r="DR9" s="18" t="s">
        <v>43</v>
      </c>
      <c r="DS9" s="18" t="s">
        <v>44</v>
      </c>
      <c r="DT9" s="18" t="s">
        <v>45</v>
      </c>
      <c r="DU9" s="18" t="s">
        <v>46</v>
      </c>
      <c r="DV9" s="18" t="s">
        <v>47</v>
      </c>
      <c r="DW9" s="19" t="s">
        <v>48</v>
      </c>
      <c r="DX9" s="12" t="s">
        <v>49</v>
      </c>
      <c r="DY9" s="12"/>
    </row>
    <row r="10">
      <c r="A10" s="20"/>
      <c r="B10" s="21"/>
      <c r="C10" s="21"/>
      <c r="D10" s="21"/>
      <c r="E10" s="21"/>
      <c r="F10" s="21"/>
      <c r="G10" s="21" t="str">
        <f t="shared" ref="G10:G33" si="2">D10</f>
        <v/>
      </c>
      <c r="H10" s="1"/>
      <c r="I10" s="20"/>
      <c r="J10" s="21"/>
      <c r="K10" s="22"/>
      <c r="L10" s="22"/>
      <c r="M10" s="22"/>
      <c r="N10" s="22"/>
      <c r="O10" s="22"/>
      <c r="P10" s="1"/>
      <c r="Q10" s="20"/>
      <c r="R10" s="21"/>
      <c r="S10" s="21"/>
      <c r="T10" s="21"/>
      <c r="U10" s="21"/>
      <c r="V10" s="21"/>
      <c r="W10" s="22"/>
      <c r="X10" s="1"/>
      <c r="Y10" s="20"/>
      <c r="Z10" s="23"/>
      <c r="AA10" s="21"/>
      <c r="AB10" s="23"/>
      <c r="AC10" s="23"/>
      <c r="AD10" s="23"/>
      <c r="AE10" s="22"/>
      <c r="AF10" s="1"/>
      <c r="AG10" s="20"/>
      <c r="AH10" s="23"/>
      <c r="AI10" s="24"/>
      <c r="AJ10" s="23"/>
      <c r="AK10" s="24"/>
      <c r="AL10" s="24"/>
      <c r="AM10" s="23"/>
      <c r="AN10" s="1"/>
      <c r="AO10" s="20"/>
      <c r="AP10" s="23"/>
      <c r="AQ10" s="21"/>
      <c r="AR10" s="23"/>
      <c r="AS10" s="24"/>
      <c r="AT10" s="24"/>
      <c r="AU10" s="23"/>
      <c r="AV10" s="1"/>
      <c r="AW10" s="20"/>
      <c r="AX10" s="21"/>
      <c r="AY10" s="22"/>
      <c r="AZ10" s="23"/>
      <c r="BA10" s="24"/>
      <c r="BB10" s="24"/>
      <c r="BC10" s="23"/>
      <c r="BD10" s="25"/>
      <c r="BE10" s="20"/>
      <c r="BF10" s="23"/>
      <c r="BG10" s="21"/>
      <c r="BH10" s="23"/>
      <c r="BI10" s="24"/>
      <c r="BJ10" s="24"/>
      <c r="BK10" s="23"/>
      <c r="BL10" s="25"/>
      <c r="BM10" s="20"/>
      <c r="BN10" s="24"/>
      <c r="BO10" s="24"/>
      <c r="BP10" s="24"/>
      <c r="BQ10" s="24"/>
      <c r="BR10" s="24"/>
      <c r="BS10" s="23"/>
      <c r="BT10" s="25"/>
      <c r="BU10" s="20"/>
      <c r="BV10" s="26"/>
      <c r="BW10" s="27"/>
      <c r="BX10" s="26"/>
      <c r="BY10" s="27"/>
      <c r="BZ10" s="27"/>
      <c r="CA10" s="23"/>
      <c r="CB10" s="28"/>
      <c r="CC10" s="20"/>
      <c r="CD10" s="27"/>
      <c r="CE10" s="27"/>
      <c r="CF10" s="27"/>
      <c r="CG10" s="27"/>
      <c r="CH10" s="27"/>
      <c r="CI10" s="23"/>
      <c r="CJ10" s="28"/>
      <c r="CK10" s="20"/>
      <c r="CL10" s="27"/>
      <c r="CM10" s="27"/>
      <c r="CN10" s="27"/>
      <c r="CO10" s="27"/>
      <c r="CP10" s="27"/>
      <c r="CQ10" s="23"/>
      <c r="CR10" s="24"/>
      <c r="CS10" s="20"/>
      <c r="CT10" s="27"/>
      <c r="CU10" s="27"/>
      <c r="CV10" s="27"/>
      <c r="CW10" s="27"/>
      <c r="CX10" s="27"/>
      <c r="CY10" s="23"/>
      <c r="CZ10" s="24"/>
      <c r="DA10" s="24">
        <f t="shared" ref="DA10:DA154" si="3">+AI10+AQ10+BO10+BW10+CE10+CM10+CU10</f>
        <v>0</v>
      </c>
      <c r="DB10" s="23">
        <f t="shared" ref="DB10:DB154" si="4">+AH10+AP10+BN10+BV10+CD10+CL10+CT10</f>
        <v>0</v>
      </c>
      <c r="DC10" s="24">
        <f t="shared" ref="DC10:DC154" si="5">+C10+K10+S10+AA10+AY10+BG10</f>
        <v>0</v>
      </c>
      <c r="DD10" s="23">
        <f t="shared" ref="DD10:DD154" si="6">+B10+J10+R10+Z10+AX10+BF10</f>
        <v>0</v>
      </c>
      <c r="DE10" s="29"/>
      <c r="DF10" s="30"/>
      <c r="DG10" s="30"/>
      <c r="DH10" s="31">
        <v>42826.0</v>
      </c>
      <c r="DI10" s="26"/>
      <c r="DJ10" s="32">
        <f t="shared" ref="DJ10:DJ154" si="7">+D10+L10+T10+AB10+AJ10+AR10+AZ10+BH10+BP10+BX10+CF10+CN10+CV10</f>
        <v>0</v>
      </c>
      <c r="DK10" s="32">
        <f t="shared" ref="DK10:DK154" si="8">+C10+K10+S10+AA10+AI10+AQ10+AY10+BG10+BO10+BW10+CE10+CM10+CU10</f>
        <v>0</v>
      </c>
      <c r="DL10" s="32">
        <f t="shared" ref="DL10:DM10" si="1">+E10+M10+U10+AC10+AK10+AS10+BA10+BI10+BQ10+BY10+CG10+CO10+CW10</f>
        <v>0</v>
      </c>
      <c r="DM10" s="32">
        <f t="shared" si="1"/>
        <v>0</v>
      </c>
      <c r="DN10" s="26"/>
      <c r="DO10" s="1"/>
      <c r="DP10" s="1"/>
      <c r="DQ10" s="1" t="str">
        <f>+BM7</f>
        <v>Axis Car Loan for Rahul Sharma @ 8.20%</v>
      </c>
      <c r="DR10" s="1">
        <v>8.2</v>
      </c>
      <c r="DS10" s="33">
        <f>+BN72</f>
        <v>1800000</v>
      </c>
      <c r="DT10" s="33">
        <f>+BR3</f>
        <v>604726.64</v>
      </c>
      <c r="DU10" s="33"/>
      <c r="DV10" s="34">
        <f t="shared" ref="DV10:DV16" si="10">+DS10-DT10+DU10</f>
        <v>1195273.36</v>
      </c>
      <c r="DW10" s="1"/>
      <c r="DX10" s="1">
        <v>1195273.0</v>
      </c>
      <c r="DY10" s="33"/>
    </row>
    <row r="11">
      <c r="A11" s="20"/>
      <c r="B11" s="21"/>
      <c r="C11" s="21"/>
      <c r="D11" s="21"/>
      <c r="E11" s="21"/>
      <c r="F11" s="21"/>
      <c r="G11" s="21" t="str">
        <f t="shared" si="2"/>
        <v/>
      </c>
      <c r="H11" s="1"/>
      <c r="I11" s="20"/>
      <c r="J11" s="21"/>
      <c r="K11" s="22"/>
      <c r="L11" s="22"/>
      <c r="M11" s="22"/>
      <c r="N11" s="22"/>
      <c r="O11" s="22"/>
      <c r="P11" s="1"/>
      <c r="Q11" s="20"/>
      <c r="R11" s="21"/>
      <c r="S11" s="21"/>
      <c r="T11" s="21"/>
      <c r="U11" s="21"/>
      <c r="V11" s="21"/>
      <c r="W11" s="22"/>
      <c r="X11" s="1"/>
      <c r="Y11" s="20"/>
      <c r="Z11" s="23"/>
      <c r="AA11" s="21"/>
      <c r="AB11" s="23"/>
      <c r="AC11" s="23"/>
      <c r="AD11" s="23"/>
      <c r="AE11" s="22"/>
      <c r="AF11" s="1"/>
      <c r="AG11" s="20"/>
      <c r="AH11" s="23"/>
      <c r="AI11" s="24"/>
      <c r="AJ11" s="23"/>
      <c r="AK11" s="24"/>
      <c r="AL11" s="24"/>
      <c r="AM11" s="23"/>
      <c r="AN11" s="1"/>
      <c r="AO11" s="20"/>
      <c r="AP11" s="23"/>
      <c r="AQ11" s="21"/>
      <c r="AR11" s="23"/>
      <c r="AS11" s="24"/>
      <c r="AT11" s="24"/>
      <c r="AU11" s="23"/>
      <c r="AV11" s="1"/>
      <c r="AW11" s="20"/>
      <c r="AX11" s="21"/>
      <c r="AY11" s="22"/>
      <c r="AZ11" s="23"/>
      <c r="BA11" s="24"/>
      <c r="BB11" s="24"/>
      <c r="BC11" s="23"/>
      <c r="BD11" s="25"/>
      <c r="BE11" s="20"/>
      <c r="BF11" s="23"/>
      <c r="BG11" s="21"/>
      <c r="BH11" s="23"/>
      <c r="BI11" s="24"/>
      <c r="BJ11" s="24"/>
      <c r="BK11" s="23"/>
      <c r="BL11" s="25"/>
      <c r="BM11" s="20"/>
      <c r="BN11" s="24"/>
      <c r="BO11" s="24"/>
      <c r="BP11" s="24"/>
      <c r="BQ11" s="24"/>
      <c r="BR11" s="24"/>
      <c r="BS11" s="23"/>
      <c r="BT11" s="25"/>
      <c r="BU11" s="20"/>
      <c r="BV11" s="26"/>
      <c r="BW11" s="27"/>
      <c r="BX11" s="26"/>
      <c r="BY11" s="27"/>
      <c r="BZ11" s="27"/>
      <c r="CA11" s="23"/>
      <c r="CB11" s="28"/>
      <c r="CC11" s="20"/>
      <c r="CD11" s="27"/>
      <c r="CE11" s="27"/>
      <c r="CF11" s="27"/>
      <c r="CG11" s="27"/>
      <c r="CH11" s="27"/>
      <c r="CI11" s="23"/>
      <c r="CJ11" s="28"/>
      <c r="CK11" s="20"/>
      <c r="CL11" s="27"/>
      <c r="CM11" s="27"/>
      <c r="CN11" s="27"/>
      <c r="CO11" s="27"/>
      <c r="CP11" s="27"/>
      <c r="CQ11" s="23"/>
      <c r="CR11" s="28"/>
      <c r="CS11" s="20"/>
      <c r="CT11" s="27"/>
      <c r="CU11" s="27"/>
      <c r="CV11" s="27"/>
      <c r="CW11" s="27"/>
      <c r="CX11" s="27"/>
      <c r="CY11" s="23"/>
      <c r="CZ11" s="35"/>
      <c r="DA11" s="24">
        <f t="shared" si="3"/>
        <v>0</v>
      </c>
      <c r="DB11" s="23">
        <f t="shared" si="4"/>
        <v>0</v>
      </c>
      <c r="DC11" s="24">
        <f t="shared" si="5"/>
        <v>0</v>
      </c>
      <c r="DD11" s="23">
        <f t="shared" si="6"/>
        <v>0</v>
      </c>
      <c r="DE11" s="29"/>
      <c r="DF11" s="30"/>
      <c r="DG11" s="30"/>
      <c r="DH11" s="31">
        <v>42856.0</v>
      </c>
      <c r="DI11" s="26"/>
      <c r="DJ11" s="32">
        <f t="shared" si="7"/>
        <v>0</v>
      </c>
      <c r="DK11" s="32">
        <f t="shared" si="8"/>
        <v>0</v>
      </c>
      <c r="DL11" s="32">
        <f t="shared" ref="DL11:DM11" si="9">+E11+M11+U11+AC11+AK11+AS11+BA11+BI11+BQ11+BY11+CG11+CO11+CW11</f>
        <v>0</v>
      </c>
      <c r="DM11" s="32">
        <f t="shared" si="9"/>
        <v>0</v>
      </c>
      <c r="DN11" s="26"/>
      <c r="DO11" s="1"/>
      <c r="DP11" s="1"/>
      <c r="DQ11" s="1" t="str">
        <f>+CC7</f>
        <v>HDFC Car Loan for Sanjeev sir Skoda @ 7.95%</v>
      </c>
      <c r="DR11" s="1">
        <v>7.95</v>
      </c>
      <c r="DS11" s="33">
        <f>+CD89</f>
        <v>2048000</v>
      </c>
      <c r="DT11" s="33">
        <f>+CH3</f>
        <v>195325.85</v>
      </c>
      <c r="DU11" s="33"/>
      <c r="DV11" s="33">
        <f t="shared" si="10"/>
        <v>1852674.15</v>
      </c>
      <c r="DW11" s="1"/>
      <c r="DX11" s="1">
        <v>1852674.0</v>
      </c>
      <c r="DY11" s="33"/>
    </row>
    <row r="12">
      <c r="A12" s="20"/>
      <c r="B12" s="21"/>
      <c r="C12" s="21"/>
      <c r="D12" s="21"/>
      <c r="E12" s="21"/>
      <c r="F12" s="21"/>
      <c r="G12" s="21" t="str">
        <f t="shared" si="2"/>
        <v/>
      </c>
      <c r="H12" s="1"/>
      <c r="I12" s="20"/>
      <c r="J12" s="21"/>
      <c r="K12" s="22"/>
      <c r="L12" s="22"/>
      <c r="M12" s="22"/>
      <c r="N12" s="22"/>
      <c r="O12" s="22"/>
      <c r="P12" s="1"/>
      <c r="Q12" s="20"/>
      <c r="R12" s="21"/>
      <c r="S12" s="21"/>
      <c r="T12" s="21"/>
      <c r="U12" s="21"/>
      <c r="V12" s="21"/>
      <c r="W12" s="22"/>
      <c r="X12" s="1"/>
      <c r="Y12" s="20"/>
      <c r="Z12" s="23"/>
      <c r="AA12" s="21"/>
      <c r="AB12" s="23"/>
      <c r="AC12" s="23"/>
      <c r="AD12" s="23"/>
      <c r="AE12" s="22"/>
      <c r="AF12" s="1"/>
      <c r="AG12" s="20"/>
      <c r="AH12" s="23"/>
      <c r="AI12" s="24"/>
      <c r="AJ12" s="23"/>
      <c r="AK12" s="24"/>
      <c r="AL12" s="24"/>
      <c r="AM12" s="23"/>
      <c r="AN12" s="1"/>
      <c r="AO12" s="20"/>
      <c r="AP12" s="23"/>
      <c r="AQ12" s="21"/>
      <c r="AR12" s="23"/>
      <c r="AS12" s="24"/>
      <c r="AT12" s="24"/>
      <c r="AU12" s="23"/>
      <c r="AV12" s="1"/>
      <c r="AW12" s="20"/>
      <c r="AX12" s="21"/>
      <c r="AY12" s="22"/>
      <c r="AZ12" s="23"/>
      <c r="BA12" s="24"/>
      <c r="BB12" s="24"/>
      <c r="BC12" s="23"/>
      <c r="BD12" s="25"/>
      <c r="BE12" s="20"/>
      <c r="BF12" s="23"/>
      <c r="BG12" s="21"/>
      <c r="BH12" s="23"/>
      <c r="BI12" s="24"/>
      <c r="BJ12" s="24"/>
      <c r="BK12" s="23"/>
      <c r="BL12" s="25"/>
      <c r="BM12" s="20"/>
      <c r="BN12" s="24"/>
      <c r="BO12" s="24"/>
      <c r="BP12" s="24"/>
      <c r="BQ12" s="24"/>
      <c r="BR12" s="24"/>
      <c r="BS12" s="23"/>
      <c r="BT12" s="25"/>
      <c r="BU12" s="20"/>
      <c r="BV12" s="26"/>
      <c r="BW12" s="27"/>
      <c r="BX12" s="26"/>
      <c r="BY12" s="27"/>
      <c r="BZ12" s="27"/>
      <c r="CA12" s="23"/>
      <c r="CB12" s="28"/>
      <c r="CC12" s="20"/>
      <c r="CD12" s="27"/>
      <c r="CE12" s="27"/>
      <c r="CF12" s="27"/>
      <c r="CG12" s="27"/>
      <c r="CH12" s="27"/>
      <c r="CI12" s="23"/>
      <c r="CJ12" s="28"/>
      <c r="CK12" s="20"/>
      <c r="CL12" s="27"/>
      <c r="CM12" s="27"/>
      <c r="CN12" s="27"/>
      <c r="CO12" s="27"/>
      <c r="CP12" s="27"/>
      <c r="CQ12" s="23"/>
      <c r="CR12" s="28"/>
      <c r="CS12" s="20"/>
      <c r="CT12" s="27"/>
      <c r="CU12" s="27"/>
      <c r="CV12" s="27"/>
      <c r="CW12" s="27"/>
      <c r="CX12" s="27"/>
      <c r="CY12" s="23"/>
      <c r="CZ12" s="35"/>
      <c r="DA12" s="24">
        <f t="shared" si="3"/>
        <v>0</v>
      </c>
      <c r="DB12" s="23">
        <f t="shared" si="4"/>
        <v>0</v>
      </c>
      <c r="DC12" s="24">
        <f t="shared" si="5"/>
        <v>0</v>
      </c>
      <c r="DD12" s="23">
        <f t="shared" si="6"/>
        <v>0</v>
      </c>
      <c r="DE12" s="29"/>
      <c r="DF12" s="30"/>
      <c r="DG12" s="30"/>
      <c r="DH12" s="31">
        <v>42887.0</v>
      </c>
      <c r="DI12" s="26"/>
      <c r="DJ12" s="32">
        <f t="shared" si="7"/>
        <v>0</v>
      </c>
      <c r="DK12" s="32">
        <f t="shared" si="8"/>
        <v>0</v>
      </c>
      <c r="DL12" s="32">
        <f t="shared" ref="DL12:DM12" si="11">+E12+M12+U12+AC12+AK12+AS12+BA12+BI12+BQ12+BY12+CG12+CO12+CW12</f>
        <v>0</v>
      </c>
      <c r="DM12" s="32">
        <f t="shared" si="11"/>
        <v>0</v>
      </c>
      <c r="DN12" s="26">
        <f>SUM(DM10:DM12)</f>
        <v>0</v>
      </c>
      <c r="DO12" s="1"/>
      <c r="DP12" s="1"/>
      <c r="DQ12" s="1" t="str">
        <f>+AO7</f>
        <v>Axis Sanjeev Car Loan @ 7.45%</v>
      </c>
      <c r="DR12" s="1">
        <v>7.45</v>
      </c>
      <c r="DS12" s="33">
        <f>+AP60</f>
        <v>5500000</v>
      </c>
      <c r="DT12" s="33">
        <f>+AT3</f>
        <v>3076702.64</v>
      </c>
      <c r="DU12" s="33"/>
      <c r="DV12" s="33">
        <f t="shared" si="10"/>
        <v>2423297.36</v>
      </c>
      <c r="DW12" s="1"/>
      <c r="DX12" s="1">
        <v>2423297.0</v>
      </c>
      <c r="DY12" s="33"/>
    </row>
    <row r="13">
      <c r="A13" s="20"/>
      <c r="B13" s="21"/>
      <c r="C13" s="21"/>
      <c r="D13" s="21"/>
      <c r="E13" s="21"/>
      <c r="F13" s="21"/>
      <c r="G13" s="21" t="str">
        <f t="shared" si="2"/>
        <v/>
      </c>
      <c r="H13" s="1"/>
      <c r="I13" s="20"/>
      <c r="J13" s="21"/>
      <c r="K13" s="22"/>
      <c r="L13" s="22"/>
      <c r="M13" s="22"/>
      <c r="N13" s="22"/>
      <c r="O13" s="22"/>
      <c r="P13" s="1"/>
      <c r="Q13" s="20"/>
      <c r="R13" s="21"/>
      <c r="S13" s="21"/>
      <c r="T13" s="21"/>
      <c r="U13" s="21"/>
      <c r="V13" s="21"/>
      <c r="W13" s="22"/>
      <c r="X13" s="1"/>
      <c r="Y13" s="20"/>
      <c r="Z13" s="23"/>
      <c r="AA13" s="21"/>
      <c r="AB13" s="23"/>
      <c r="AC13" s="23"/>
      <c r="AD13" s="23"/>
      <c r="AE13" s="22"/>
      <c r="AF13" s="1"/>
      <c r="AG13" s="20"/>
      <c r="AH13" s="23"/>
      <c r="AI13" s="24"/>
      <c r="AJ13" s="23"/>
      <c r="AK13" s="24"/>
      <c r="AL13" s="24"/>
      <c r="AM13" s="23"/>
      <c r="AN13" s="1"/>
      <c r="AO13" s="20"/>
      <c r="AP13" s="23"/>
      <c r="AQ13" s="21"/>
      <c r="AR13" s="23"/>
      <c r="AS13" s="24"/>
      <c r="AT13" s="24"/>
      <c r="AU13" s="23"/>
      <c r="AV13" s="1"/>
      <c r="AW13" s="20"/>
      <c r="AX13" s="21"/>
      <c r="AY13" s="22"/>
      <c r="AZ13" s="23"/>
      <c r="BA13" s="24"/>
      <c r="BB13" s="24"/>
      <c r="BC13" s="23"/>
      <c r="BD13" s="25"/>
      <c r="BE13" s="20"/>
      <c r="BF13" s="23"/>
      <c r="BG13" s="21"/>
      <c r="BH13" s="23"/>
      <c r="BI13" s="24"/>
      <c r="BJ13" s="24"/>
      <c r="BK13" s="23"/>
      <c r="BL13" s="25"/>
      <c r="BM13" s="20"/>
      <c r="BN13" s="24"/>
      <c r="BO13" s="24"/>
      <c r="BP13" s="24"/>
      <c r="BQ13" s="24"/>
      <c r="BR13" s="24"/>
      <c r="BS13" s="23"/>
      <c r="BT13" s="25"/>
      <c r="BU13" s="20"/>
      <c r="BV13" s="26"/>
      <c r="BW13" s="27"/>
      <c r="BX13" s="26"/>
      <c r="BY13" s="27"/>
      <c r="BZ13" s="27"/>
      <c r="CA13" s="23"/>
      <c r="CB13" s="28"/>
      <c r="CC13" s="20"/>
      <c r="CD13" s="27"/>
      <c r="CE13" s="27"/>
      <c r="CF13" s="27"/>
      <c r="CG13" s="27"/>
      <c r="CH13" s="27"/>
      <c r="CI13" s="23"/>
      <c r="CJ13" s="28"/>
      <c r="CK13" s="20"/>
      <c r="CL13" s="27"/>
      <c r="CM13" s="27"/>
      <c r="CN13" s="27"/>
      <c r="CO13" s="27"/>
      <c r="CP13" s="27"/>
      <c r="CQ13" s="23"/>
      <c r="CR13" s="28"/>
      <c r="CS13" s="20"/>
      <c r="CT13" s="27"/>
      <c r="CU13" s="27"/>
      <c r="CV13" s="27"/>
      <c r="CW13" s="27"/>
      <c r="CX13" s="27"/>
      <c r="CY13" s="23"/>
      <c r="CZ13" s="35"/>
      <c r="DA13" s="24">
        <f t="shared" si="3"/>
        <v>0</v>
      </c>
      <c r="DB13" s="23">
        <f t="shared" si="4"/>
        <v>0</v>
      </c>
      <c r="DC13" s="24">
        <f t="shared" si="5"/>
        <v>0</v>
      </c>
      <c r="DD13" s="23">
        <f t="shared" si="6"/>
        <v>0</v>
      </c>
      <c r="DE13" s="29"/>
      <c r="DF13" s="30"/>
      <c r="DG13" s="30"/>
      <c r="DH13" s="31">
        <v>42917.0</v>
      </c>
      <c r="DI13" s="26"/>
      <c r="DJ13" s="32">
        <f t="shared" si="7"/>
        <v>0</v>
      </c>
      <c r="DK13" s="32">
        <f t="shared" si="8"/>
        <v>0</v>
      </c>
      <c r="DL13" s="32">
        <f t="shared" ref="DL13:DM13" si="12">+E13+M13+U13+AC13+AK13+AS13+BA13+BI13+BQ13+BY13+CG13+CO13+CW13</f>
        <v>0</v>
      </c>
      <c r="DM13" s="32">
        <f t="shared" si="12"/>
        <v>0</v>
      </c>
      <c r="DN13" s="26"/>
      <c r="DO13" s="1"/>
      <c r="DP13" s="1"/>
      <c r="DQ13" s="1" t="str">
        <f>+BU7</f>
        <v>AXIS Car Loan for Shashank @ 7.95%</v>
      </c>
      <c r="DR13" s="1">
        <v>7.95</v>
      </c>
      <c r="DS13" s="33">
        <f>+BX54</f>
        <v>999000</v>
      </c>
      <c r="DT13" s="33">
        <f>+BZ3</f>
        <v>642650.2619</v>
      </c>
      <c r="DU13" s="33"/>
      <c r="DV13" s="33">
        <f t="shared" si="10"/>
        <v>356349.7381</v>
      </c>
      <c r="DW13" s="1"/>
      <c r="DX13" s="1">
        <v>356350.0</v>
      </c>
      <c r="DY13" s="33"/>
    </row>
    <row r="14">
      <c r="A14" s="20"/>
      <c r="B14" s="21"/>
      <c r="C14" s="21"/>
      <c r="D14" s="21"/>
      <c r="E14" s="21"/>
      <c r="F14" s="21"/>
      <c r="G14" s="21" t="str">
        <f t="shared" si="2"/>
        <v/>
      </c>
      <c r="H14" s="1"/>
      <c r="I14" s="20"/>
      <c r="J14" s="21"/>
      <c r="K14" s="22"/>
      <c r="L14" s="22"/>
      <c r="M14" s="22"/>
      <c r="N14" s="22"/>
      <c r="O14" s="22"/>
      <c r="P14" s="1"/>
      <c r="Q14" s="20"/>
      <c r="R14" s="21"/>
      <c r="S14" s="21"/>
      <c r="T14" s="21"/>
      <c r="U14" s="21"/>
      <c r="V14" s="21"/>
      <c r="W14" s="22"/>
      <c r="X14" s="1"/>
      <c r="Y14" s="20"/>
      <c r="Z14" s="23"/>
      <c r="AA14" s="21"/>
      <c r="AB14" s="23"/>
      <c r="AC14" s="23"/>
      <c r="AD14" s="23"/>
      <c r="AE14" s="22"/>
      <c r="AF14" s="1"/>
      <c r="AG14" s="20"/>
      <c r="AH14" s="23"/>
      <c r="AI14" s="24"/>
      <c r="AJ14" s="23"/>
      <c r="AK14" s="24"/>
      <c r="AL14" s="24"/>
      <c r="AM14" s="23"/>
      <c r="AN14" s="1"/>
      <c r="AO14" s="20"/>
      <c r="AP14" s="23"/>
      <c r="AQ14" s="21"/>
      <c r="AR14" s="23"/>
      <c r="AS14" s="24"/>
      <c r="AT14" s="24"/>
      <c r="AU14" s="23"/>
      <c r="AV14" s="1"/>
      <c r="AW14" s="20"/>
      <c r="AX14" s="21"/>
      <c r="AY14" s="22"/>
      <c r="AZ14" s="23"/>
      <c r="BA14" s="24"/>
      <c r="BB14" s="24"/>
      <c r="BC14" s="23"/>
      <c r="BD14" s="25"/>
      <c r="BE14" s="20"/>
      <c r="BF14" s="23"/>
      <c r="BG14" s="21"/>
      <c r="BH14" s="23"/>
      <c r="BI14" s="24"/>
      <c r="BJ14" s="24"/>
      <c r="BK14" s="23"/>
      <c r="BL14" s="25"/>
      <c r="BM14" s="20"/>
      <c r="BN14" s="24"/>
      <c r="BO14" s="24"/>
      <c r="BP14" s="24"/>
      <c r="BQ14" s="24"/>
      <c r="BR14" s="24"/>
      <c r="BS14" s="23"/>
      <c r="BT14" s="25"/>
      <c r="BU14" s="20"/>
      <c r="BV14" s="26"/>
      <c r="BW14" s="27"/>
      <c r="BX14" s="26"/>
      <c r="BY14" s="27"/>
      <c r="BZ14" s="27"/>
      <c r="CA14" s="23"/>
      <c r="CB14" s="28"/>
      <c r="CC14" s="20"/>
      <c r="CD14" s="27"/>
      <c r="CE14" s="27"/>
      <c r="CF14" s="27"/>
      <c r="CG14" s="27"/>
      <c r="CH14" s="27"/>
      <c r="CI14" s="23"/>
      <c r="CJ14" s="28"/>
      <c r="CK14" s="20"/>
      <c r="CL14" s="27"/>
      <c r="CM14" s="27"/>
      <c r="CN14" s="27"/>
      <c r="CO14" s="27"/>
      <c r="CP14" s="27"/>
      <c r="CQ14" s="23"/>
      <c r="CR14" s="28"/>
      <c r="CS14" s="20"/>
      <c r="CT14" s="27"/>
      <c r="CU14" s="27"/>
      <c r="CV14" s="27"/>
      <c r="CW14" s="27"/>
      <c r="CX14" s="27"/>
      <c r="CY14" s="23"/>
      <c r="CZ14" s="35"/>
      <c r="DA14" s="24">
        <f t="shared" si="3"/>
        <v>0</v>
      </c>
      <c r="DB14" s="23">
        <f t="shared" si="4"/>
        <v>0</v>
      </c>
      <c r="DC14" s="24">
        <f t="shared" si="5"/>
        <v>0</v>
      </c>
      <c r="DD14" s="23">
        <f t="shared" si="6"/>
        <v>0</v>
      </c>
      <c r="DE14" s="29"/>
      <c r="DF14" s="30"/>
      <c r="DG14" s="30"/>
      <c r="DH14" s="31">
        <f t="shared" ref="DH14:DH154" si="14">DATE(YEAR(DH13),MONTH(DH13)+1,DAY(DH13))</f>
        <v>42948</v>
      </c>
      <c r="DI14" s="26"/>
      <c r="DJ14" s="32">
        <f t="shared" si="7"/>
        <v>0</v>
      </c>
      <c r="DK14" s="32">
        <f t="shared" si="8"/>
        <v>0</v>
      </c>
      <c r="DL14" s="32">
        <f t="shared" ref="DL14:DM14" si="13">+E14+M14+U14+AC14+AK14+AS14+BA14+BI14+BQ14+BY14+CG14+CO14+CW14</f>
        <v>0</v>
      </c>
      <c r="DM14" s="32">
        <f t="shared" si="13"/>
        <v>0</v>
      </c>
      <c r="DN14" s="26"/>
      <c r="DO14" s="1"/>
      <c r="DP14" s="1"/>
      <c r="DQ14" s="1" t="str">
        <f>+AG7</f>
        <v>ICICI Anil Car Loan @7.65%</v>
      </c>
      <c r="DR14" s="1">
        <v>7.65</v>
      </c>
      <c r="DS14" s="33">
        <f>+AH59</f>
        <v>2300000</v>
      </c>
      <c r="DT14" s="33">
        <f>+AL3</f>
        <v>1313869.9</v>
      </c>
      <c r="DU14" s="33"/>
      <c r="DV14" s="33">
        <f t="shared" si="10"/>
        <v>986130.1</v>
      </c>
      <c r="DW14" s="1"/>
      <c r="DX14" s="1">
        <v>986130.0</v>
      </c>
      <c r="DY14" s="33"/>
    </row>
    <row r="15">
      <c r="A15" s="20"/>
      <c r="B15" s="21"/>
      <c r="C15" s="21"/>
      <c r="D15" s="21"/>
      <c r="E15" s="21"/>
      <c r="F15" s="21"/>
      <c r="G15" s="21" t="str">
        <f t="shared" si="2"/>
        <v/>
      </c>
      <c r="H15" s="1"/>
      <c r="I15" s="20"/>
      <c r="J15" s="21"/>
      <c r="K15" s="22"/>
      <c r="L15" s="22"/>
      <c r="M15" s="22"/>
      <c r="N15" s="22"/>
      <c r="O15" s="22"/>
      <c r="P15" s="1"/>
      <c r="Q15" s="20"/>
      <c r="R15" s="21"/>
      <c r="S15" s="21"/>
      <c r="T15" s="21"/>
      <c r="U15" s="21"/>
      <c r="V15" s="21"/>
      <c r="W15" s="22"/>
      <c r="X15" s="1"/>
      <c r="Y15" s="20"/>
      <c r="Z15" s="23"/>
      <c r="AA15" s="21"/>
      <c r="AB15" s="23"/>
      <c r="AC15" s="23"/>
      <c r="AD15" s="23"/>
      <c r="AE15" s="22"/>
      <c r="AF15" s="1"/>
      <c r="AG15" s="20"/>
      <c r="AH15" s="23"/>
      <c r="AI15" s="24"/>
      <c r="AJ15" s="23"/>
      <c r="AK15" s="24"/>
      <c r="AL15" s="24"/>
      <c r="AM15" s="23"/>
      <c r="AN15" s="1"/>
      <c r="AO15" s="20"/>
      <c r="AP15" s="23"/>
      <c r="AQ15" s="21"/>
      <c r="AR15" s="23"/>
      <c r="AS15" s="24"/>
      <c r="AT15" s="24"/>
      <c r="AU15" s="23"/>
      <c r="AV15" s="1"/>
      <c r="AW15" s="20"/>
      <c r="AX15" s="21"/>
      <c r="AY15" s="22"/>
      <c r="AZ15" s="23"/>
      <c r="BA15" s="24"/>
      <c r="BB15" s="24"/>
      <c r="BC15" s="23"/>
      <c r="BD15" s="25"/>
      <c r="BE15" s="20"/>
      <c r="BF15" s="23"/>
      <c r="BG15" s="21"/>
      <c r="BH15" s="23"/>
      <c r="BI15" s="24"/>
      <c r="BJ15" s="24"/>
      <c r="BK15" s="23"/>
      <c r="BL15" s="25"/>
      <c r="BM15" s="20"/>
      <c r="BN15" s="24"/>
      <c r="BO15" s="24"/>
      <c r="BP15" s="24"/>
      <c r="BQ15" s="24"/>
      <c r="BR15" s="24"/>
      <c r="BS15" s="23"/>
      <c r="BT15" s="25"/>
      <c r="BU15" s="20"/>
      <c r="BV15" s="26"/>
      <c r="BW15" s="27"/>
      <c r="BX15" s="26"/>
      <c r="BY15" s="27"/>
      <c r="BZ15" s="27"/>
      <c r="CA15" s="23"/>
      <c r="CB15" s="28"/>
      <c r="CC15" s="20"/>
      <c r="CD15" s="27"/>
      <c r="CE15" s="27"/>
      <c r="CF15" s="27"/>
      <c r="CG15" s="27"/>
      <c r="CH15" s="27"/>
      <c r="CI15" s="23"/>
      <c r="CJ15" s="28"/>
      <c r="CK15" s="20"/>
      <c r="CL15" s="27"/>
      <c r="CM15" s="27"/>
      <c r="CN15" s="27"/>
      <c r="CO15" s="27"/>
      <c r="CP15" s="27"/>
      <c r="CQ15" s="23"/>
      <c r="CR15" s="28"/>
      <c r="CS15" s="20"/>
      <c r="CT15" s="27"/>
      <c r="CU15" s="27"/>
      <c r="CV15" s="27"/>
      <c r="CW15" s="27"/>
      <c r="CX15" s="27"/>
      <c r="CY15" s="23"/>
      <c r="CZ15" s="35"/>
      <c r="DA15" s="24">
        <f t="shared" si="3"/>
        <v>0</v>
      </c>
      <c r="DB15" s="23">
        <f t="shared" si="4"/>
        <v>0</v>
      </c>
      <c r="DC15" s="24">
        <f t="shared" si="5"/>
        <v>0</v>
      </c>
      <c r="DD15" s="23">
        <f t="shared" si="6"/>
        <v>0</v>
      </c>
      <c r="DE15" s="29"/>
      <c r="DF15" s="30"/>
      <c r="DG15" s="30"/>
      <c r="DH15" s="31">
        <f t="shared" si="14"/>
        <v>42979</v>
      </c>
      <c r="DI15" s="26"/>
      <c r="DJ15" s="32">
        <f t="shared" si="7"/>
        <v>0</v>
      </c>
      <c r="DK15" s="32">
        <f t="shared" si="8"/>
        <v>0</v>
      </c>
      <c r="DL15" s="32">
        <f t="shared" ref="DL15:DM15" si="15">+E15+M15+U15+AC15+AK15+AS15+BA15+BI15+BQ15+BY15+CG15+CO15+CW15</f>
        <v>0</v>
      </c>
      <c r="DM15" s="32">
        <f t="shared" si="15"/>
        <v>0</v>
      </c>
      <c r="DN15" s="26">
        <f>SUM(DM13:DM15)</f>
        <v>0</v>
      </c>
      <c r="DO15" s="1"/>
      <c r="DP15" s="1"/>
      <c r="DQ15" s="1" t="str">
        <f>+CK7</f>
        <v>Union Bank Car Loan for Vineet sir OD @ 8.80%</v>
      </c>
      <c r="DR15" s="1">
        <v>8.8</v>
      </c>
      <c r="DS15" s="33">
        <f>CN92</f>
        <v>4590000</v>
      </c>
      <c r="DT15" s="33">
        <f>+CP3</f>
        <v>338088.94</v>
      </c>
      <c r="DU15" s="33"/>
      <c r="DV15" s="33">
        <f t="shared" si="10"/>
        <v>4251911.06</v>
      </c>
      <c r="DW15" s="1"/>
      <c r="DX15" s="1">
        <v>4251911.06</v>
      </c>
      <c r="DY15" s="33"/>
    </row>
    <row r="16">
      <c r="A16" s="20"/>
      <c r="B16" s="21"/>
      <c r="C16" s="21"/>
      <c r="D16" s="21"/>
      <c r="E16" s="21"/>
      <c r="F16" s="21"/>
      <c r="G16" s="21" t="str">
        <f t="shared" si="2"/>
        <v/>
      </c>
      <c r="H16" s="1"/>
      <c r="I16" s="20"/>
      <c r="J16" s="21"/>
      <c r="K16" s="22"/>
      <c r="L16" s="22"/>
      <c r="M16" s="22"/>
      <c r="N16" s="22"/>
      <c r="O16" s="22"/>
      <c r="P16" s="1"/>
      <c r="Q16" s="20"/>
      <c r="R16" s="21"/>
      <c r="S16" s="21"/>
      <c r="T16" s="21"/>
      <c r="U16" s="21"/>
      <c r="V16" s="21"/>
      <c r="W16" s="22"/>
      <c r="X16" s="1"/>
      <c r="Y16" s="20"/>
      <c r="Z16" s="23"/>
      <c r="AA16" s="21"/>
      <c r="AB16" s="23"/>
      <c r="AC16" s="23"/>
      <c r="AD16" s="23"/>
      <c r="AE16" s="22"/>
      <c r="AF16" s="1"/>
      <c r="AG16" s="20"/>
      <c r="AH16" s="23"/>
      <c r="AI16" s="24"/>
      <c r="AJ16" s="23"/>
      <c r="AK16" s="24"/>
      <c r="AL16" s="24"/>
      <c r="AM16" s="23"/>
      <c r="AN16" s="1"/>
      <c r="AO16" s="20"/>
      <c r="AP16" s="23"/>
      <c r="AQ16" s="21"/>
      <c r="AR16" s="23"/>
      <c r="AS16" s="24"/>
      <c r="AT16" s="24"/>
      <c r="AU16" s="23"/>
      <c r="AV16" s="1"/>
      <c r="AW16" s="20"/>
      <c r="AX16" s="21"/>
      <c r="AY16" s="22"/>
      <c r="AZ16" s="23"/>
      <c r="BA16" s="24"/>
      <c r="BB16" s="24"/>
      <c r="BC16" s="23"/>
      <c r="BD16" s="25"/>
      <c r="BE16" s="20"/>
      <c r="BF16" s="23"/>
      <c r="BG16" s="21"/>
      <c r="BH16" s="23"/>
      <c r="BI16" s="24"/>
      <c r="BJ16" s="24"/>
      <c r="BK16" s="23"/>
      <c r="BL16" s="25"/>
      <c r="BM16" s="20"/>
      <c r="BN16" s="24"/>
      <c r="BO16" s="24"/>
      <c r="BP16" s="24"/>
      <c r="BQ16" s="24"/>
      <c r="BR16" s="24"/>
      <c r="BS16" s="23"/>
      <c r="BT16" s="25"/>
      <c r="BU16" s="20"/>
      <c r="BV16" s="26"/>
      <c r="BW16" s="27"/>
      <c r="BX16" s="26"/>
      <c r="BY16" s="27"/>
      <c r="BZ16" s="27"/>
      <c r="CA16" s="23"/>
      <c r="CB16" s="28"/>
      <c r="CC16" s="20"/>
      <c r="CD16" s="27"/>
      <c r="CE16" s="27"/>
      <c r="CF16" s="27"/>
      <c r="CG16" s="27"/>
      <c r="CH16" s="27"/>
      <c r="CI16" s="23"/>
      <c r="CJ16" s="28"/>
      <c r="CK16" s="20"/>
      <c r="CL16" s="27"/>
      <c r="CM16" s="27"/>
      <c r="CN16" s="27"/>
      <c r="CO16" s="27"/>
      <c r="CP16" s="27"/>
      <c r="CQ16" s="23"/>
      <c r="CR16" s="28"/>
      <c r="CS16" s="20"/>
      <c r="CT16" s="27"/>
      <c r="CU16" s="27"/>
      <c r="CV16" s="27"/>
      <c r="CW16" s="27"/>
      <c r="CX16" s="27"/>
      <c r="CY16" s="23"/>
      <c r="CZ16" s="35"/>
      <c r="DA16" s="24">
        <f t="shared" si="3"/>
        <v>0</v>
      </c>
      <c r="DB16" s="23">
        <f t="shared" si="4"/>
        <v>0</v>
      </c>
      <c r="DC16" s="24">
        <f t="shared" si="5"/>
        <v>0</v>
      </c>
      <c r="DD16" s="23">
        <f t="shared" si="6"/>
        <v>0</v>
      </c>
      <c r="DE16" s="29"/>
      <c r="DF16" s="30"/>
      <c r="DG16" s="30"/>
      <c r="DH16" s="31">
        <f t="shared" si="14"/>
        <v>43009</v>
      </c>
      <c r="DI16" s="26"/>
      <c r="DJ16" s="32">
        <f t="shared" si="7"/>
        <v>0</v>
      </c>
      <c r="DK16" s="32">
        <f t="shared" si="8"/>
        <v>0</v>
      </c>
      <c r="DL16" s="32">
        <f t="shared" ref="DL16:DM16" si="16">+E16+M16+U16+AC16+AK16+AS16+BA16+BI16+BQ16+BY16+CG16+CO16+CW16</f>
        <v>0</v>
      </c>
      <c r="DM16" s="32">
        <f t="shared" si="16"/>
        <v>0</v>
      </c>
      <c r="DN16" s="26"/>
      <c r="DO16" s="1"/>
      <c r="DP16" s="1"/>
      <c r="DQ16" s="1" t="str">
        <f>+BE7&amp;" "&amp;BE6</f>
        <v>New IDFC Loan @ 12.99% 68918344</v>
      </c>
      <c r="DR16" s="1">
        <v>12.99</v>
      </c>
      <c r="DS16" s="33">
        <f>+BF70</f>
        <v>5500000</v>
      </c>
      <c r="DT16" s="33">
        <f>+BJ3</f>
        <v>3588228.12</v>
      </c>
      <c r="DU16" s="33"/>
      <c r="DV16" s="33">
        <f t="shared" si="10"/>
        <v>1911771.88</v>
      </c>
      <c r="DW16" s="1"/>
      <c r="DX16" s="1">
        <v>1911772.0</v>
      </c>
      <c r="DY16" s="33"/>
    </row>
    <row r="17">
      <c r="A17" s="20"/>
      <c r="B17" s="21"/>
      <c r="C17" s="21"/>
      <c r="D17" s="21"/>
      <c r="E17" s="21"/>
      <c r="F17" s="21"/>
      <c r="G17" s="21" t="str">
        <f t="shared" si="2"/>
        <v/>
      </c>
      <c r="H17" s="1"/>
      <c r="I17" s="20"/>
      <c r="J17" s="21"/>
      <c r="K17" s="22"/>
      <c r="L17" s="22"/>
      <c r="M17" s="22"/>
      <c r="N17" s="22"/>
      <c r="O17" s="22"/>
      <c r="P17" s="1"/>
      <c r="Q17" s="20"/>
      <c r="R17" s="21"/>
      <c r="S17" s="21"/>
      <c r="T17" s="21"/>
      <c r="U17" s="21"/>
      <c r="V17" s="21"/>
      <c r="W17" s="22"/>
      <c r="X17" s="1"/>
      <c r="Y17" s="20"/>
      <c r="Z17" s="23"/>
      <c r="AA17" s="21"/>
      <c r="AB17" s="23"/>
      <c r="AC17" s="23"/>
      <c r="AD17" s="23"/>
      <c r="AE17" s="22"/>
      <c r="AF17" s="1"/>
      <c r="AG17" s="20"/>
      <c r="AH17" s="23"/>
      <c r="AI17" s="24"/>
      <c r="AJ17" s="23"/>
      <c r="AK17" s="24"/>
      <c r="AL17" s="24"/>
      <c r="AM17" s="23"/>
      <c r="AN17" s="1"/>
      <c r="AO17" s="20"/>
      <c r="AP17" s="23"/>
      <c r="AQ17" s="21"/>
      <c r="AR17" s="23"/>
      <c r="AS17" s="24"/>
      <c r="AT17" s="24"/>
      <c r="AU17" s="23"/>
      <c r="AV17" s="1"/>
      <c r="AW17" s="20"/>
      <c r="AX17" s="21"/>
      <c r="AY17" s="22"/>
      <c r="AZ17" s="23"/>
      <c r="BA17" s="24"/>
      <c r="BB17" s="24"/>
      <c r="BC17" s="23"/>
      <c r="BD17" s="25"/>
      <c r="BE17" s="20"/>
      <c r="BF17" s="23"/>
      <c r="BG17" s="21"/>
      <c r="BH17" s="23"/>
      <c r="BI17" s="24"/>
      <c r="BJ17" s="24"/>
      <c r="BK17" s="23"/>
      <c r="BL17" s="25"/>
      <c r="BM17" s="20"/>
      <c r="BN17" s="24"/>
      <c r="BO17" s="24"/>
      <c r="BP17" s="24"/>
      <c r="BQ17" s="24"/>
      <c r="BR17" s="24"/>
      <c r="BS17" s="23"/>
      <c r="BT17" s="25"/>
      <c r="BU17" s="20"/>
      <c r="BV17" s="26"/>
      <c r="BW17" s="27"/>
      <c r="BX17" s="26"/>
      <c r="BY17" s="27"/>
      <c r="BZ17" s="27"/>
      <c r="CA17" s="23"/>
      <c r="CB17" s="28"/>
      <c r="CC17" s="20"/>
      <c r="CD17" s="27"/>
      <c r="CE17" s="27"/>
      <c r="CF17" s="27"/>
      <c r="CG17" s="27"/>
      <c r="CH17" s="27"/>
      <c r="CI17" s="23"/>
      <c r="CJ17" s="28"/>
      <c r="CK17" s="20"/>
      <c r="CL17" s="27"/>
      <c r="CM17" s="27"/>
      <c r="CN17" s="27"/>
      <c r="CO17" s="27"/>
      <c r="CP17" s="27"/>
      <c r="CQ17" s="23"/>
      <c r="CR17" s="28"/>
      <c r="CS17" s="20"/>
      <c r="CT17" s="27"/>
      <c r="CU17" s="27"/>
      <c r="CV17" s="27"/>
      <c r="CW17" s="27"/>
      <c r="CX17" s="27"/>
      <c r="CY17" s="23"/>
      <c r="CZ17" s="35"/>
      <c r="DA17" s="24">
        <f t="shared" si="3"/>
        <v>0</v>
      </c>
      <c r="DB17" s="23">
        <f t="shared" si="4"/>
        <v>0</v>
      </c>
      <c r="DC17" s="24">
        <f t="shared" si="5"/>
        <v>0</v>
      </c>
      <c r="DD17" s="23">
        <f t="shared" si="6"/>
        <v>0</v>
      </c>
      <c r="DE17" s="29"/>
      <c r="DF17" s="30"/>
      <c r="DG17" s="30"/>
      <c r="DH17" s="31">
        <f t="shared" si="14"/>
        <v>43040</v>
      </c>
      <c r="DI17" s="26"/>
      <c r="DJ17" s="32">
        <f t="shared" si="7"/>
        <v>0</v>
      </c>
      <c r="DK17" s="32">
        <f t="shared" si="8"/>
        <v>0</v>
      </c>
      <c r="DL17" s="32">
        <f t="shared" ref="DL17:DM17" si="17">+E17+M17+U17+AC17+AK17+AS17+BA17+BI17+BQ17+BY17+CG17+CO17+CW17</f>
        <v>0</v>
      </c>
      <c r="DM17" s="32">
        <f t="shared" si="17"/>
        <v>0</v>
      </c>
      <c r="DN17" s="26"/>
      <c r="DO17" s="1"/>
      <c r="DP17" s="1"/>
      <c r="DQ17" s="1"/>
      <c r="DR17" s="1"/>
      <c r="DS17" s="33"/>
      <c r="DT17" s="33"/>
      <c r="DU17" s="33"/>
      <c r="DV17" s="33"/>
      <c r="DW17" s="1"/>
      <c r="DX17" s="1"/>
      <c r="DY17" s="1"/>
    </row>
    <row r="18">
      <c r="A18" s="20"/>
      <c r="B18" s="21"/>
      <c r="C18" s="21"/>
      <c r="D18" s="21"/>
      <c r="E18" s="21"/>
      <c r="F18" s="21"/>
      <c r="G18" s="21" t="str">
        <f t="shared" si="2"/>
        <v/>
      </c>
      <c r="H18" s="1"/>
      <c r="I18" s="20"/>
      <c r="J18" s="21"/>
      <c r="K18" s="22"/>
      <c r="L18" s="22"/>
      <c r="M18" s="22"/>
      <c r="N18" s="22"/>
      <c r="O18" s="22"/>
      <c r="P18" s="1"/>
      <c r="Q18" s="20"/>
      <c r="R18" s="21"/>
      <c r="S18" s="21"/>
      <c r="T18" s="21"/>
      <c r="U18" s="21"/>
      <c r="V18" s="21"/>
      <c r="W18" s="22"/>
      <c r="X18" s="1"/>
      <c r="Y18" s="20"/>
      <c r="Z18" s="23"/>
      <c r="AA18" s="21"/>
      <c r="AB18" s="23"/>
      <c r="AC18" s="23"/>
      <c r="AD18" s="23"/>
      <c r="AE18" s="22"/>
      <c r="AF18" s="1"/>
      <c r="AG18" s="20"/>
      <c r="AH18" s="23"/>
      <c r="AI18" s="24"/>
      <c r="AJ18" s="23"/>
      <c r="AK18" s="24"/>
      <c r="AL18" s="24"/>
      <c r="AM18" s="23"/>
      <c r="AN18" s="1"/>
      <c r="AO18" s="20"/>
      <c r="AP18" s="23"/>
      <c r="AQ18" s="21"/>
      <c r="AR18" s="23"/>
      <c r="AS18" s="24"/>
      <c r="AT18" s="24"/>
      <c r="AU18" s="23"/>
      <c r="AV18" s="1"/>
      <c r="AW18" s="20"/>
      <c r="AX18" s="21"/>
      <c r="AY18" s="22"/>
      <c r="AZ18" s="23"/>
      <c r="BA18" s="24"/>
      <c r="BB18" s="24"/>
      <c r="BC18" s="23"/>
      <c r="BD18" s="25"/>
      <c r="BE18" s="20"/>
      <c r="BF18" s="23"/>
      <c r="BG18" s="21"/>
      <c r="BH18" s="23"/>
      <c r="BI18" s="24"/>
      <c r="BJ18" s="24"/>
      <c r="BK18" s="23"/>
      <c r="BL18" s="25"/>
      <c r="BM18" s="20"/>
      <c r="BN18" s="24"/>
      <c r="BO18" s="24"/>
      <c r="BP18" s="24"/>
      <c r="BQ18" s="24"/>
      <c r="BR18" s="24"/>
      <c r="BS18" s="23"/>
      <c r="BT18" s="25"/>
      <c r="BU18" s="20"/>
      <c r="BV18" s="26"/>
      <c r="BW18" s="27"/>
      <c r="BX18" s="26"/>
      <c r="BY18" s="27"/>
      <c r="BZ18" s="27"/>
      <c r="CA18" s="23"/>
      <c r="CB18" s="28"/>
      <c r="CC18" s="20"/>
      <c r="CD18" s="27"/>
      <c r="CE18" s="27"/>
      <c r="CF18" s="27"/>
      <c r="CG18" s="27"/>
      <c r="CH18" s="27"/>
      <c r="CI18" s="23"/>
      <c r="CJ18" s="28"/>
      <c r="CK18" s="20"/>
      <c r="CL18" s="27"/>
      <c r="CM18" s="27"/>
      <c r="CN18" s="27"/>
      <c r="CO18" s="27"/>
      <c r="CP18" s="27"/>
      <c r="CQ18" s="23"/>
      <c r="CR18" s="28"/>
      <c r="CS18" s="20"/>
      <c r="CT18" s="27"/>
      <c r="CU18" s="27"/>
      <c r="CV18" s="27"/>
      <c r="CW18" s="27"/>
      <c r="CX18" s="27"/>
      <c r="CY18" s="23"/>
      <c r="CZ18" s="35"/>
      <c r="DA18" s="24">
        <f t="shared" si="3"/>
        <v>0</v>
      </c>
      <c r="DB18" s="23">
        <f t="shared" si="4"/>
        <v>0</v>
      </c>
      <c r="DC18" s="24">
        <f t="shared" si="5"/>
        <v>0</v>
      </c>
      <c r="DD18" s="23">
        <f t="shared" si="6"/>
        <v>0</v>
      </c>
      <c r="DE18" s="29"/>
      <c r="DF18" s="30"/>
      <c r="DG18" s="30"/>
      <c r="DH18" s="31">
        <f t="shared" si="14"/>
        <v>43070</v>
      </c>
      <c r="DI18" s="26"/>
      <c r="DJ18" s="32">
        <f t="shared" si="7"/>
        <v>0</v>
      </c>
      <c r="DK18" s="32">
        <f t="shared" si="8"/>
        <v>0</v>
      </c>
      <c r="DL18" s="32">
        <f t="shared" ref="DL18:DM18" si="18">+E18+M18+U18+AC18+AK18+AS18+BA18+BI18+BQ18+BY18+CG18+CO18+CW18</f>
        <v>0</v>
      </c>
      <c r="DM18" s="32">
        <f t="shared" si="18"/>
        <v>0</v>
      </c>
      <c r="DN18" s="26">
        <f>SUM(DM16:DM18)</f>
        <v>0</v>
      </c>
      <c r="DO18" s="1"/>
      <c r="DP18" s="1"/>
      <c r="DQ18" s="1"/>
      <c r="DR18" s="1"/>
      <c r="DS18" s="33"/>
      <c r="DT18" s="33"/>
      <c r="DU18" s="33"/>
      <c r="DV18" s="33"/>
      <c r="DW18" s="1"/>
      <c r="DX18" s="1"/>
      <c r="DY18" s="1"/>
    </row>
    <row r="19">
      <c r="A19" s="20"/>
      <c r="B19" s="21"/>
      <c r="C19" s="21"/>
      <c r="D19" s="21"/>
      <c r="E19" s="21"/>
      <c r="F19" s="21"/>
      <c r="G19" s="21" t="str">
        <f t="shared" si="2"/>
        <v/>
      </c>
      <c r="H19" s="1"/>
      <c r="I19" s="20"/>
      <c r="J19" s="21"/>
      <c r="K19" s="22"/>
      <c r="L19" s="22"/>
      <c r="M19" s="22"/>
      <c r="N19" s="22"/>
      <c r="O19" s="22"/>
      <c r="P19" s="1"/>
      <c r="Q19" s="20"/>
      <c r="R19" s="21"/>
      <c r="S19" s="21"/>
      <c r="T19" s="21"/>
      <c r="U19" s="21"/>
      <c r="V19" s="21"/>
      <c r="W19" s="22"/>
      <c r="X19" s="1"/>
      <c r="Y19" s="20"/>
      <c r="Z19" s="23"/>
      <c r="AA19" s="21"/>
      <c r="AB19" s="23"/>
      <c r="AC19" s="23"/>
      <c r="AD19" s="23"/>
      <c r="AE19" s="22"/>
      <c r="AF19" s="1"/>
      <c r="AG19" s="20"/>
      <c r="AH19" s="23"/>
      <c r="AI19" s="24"/>
      <c r="AJ19" s="23"/>
      <c r="AK19" s="24"/>
      <c r="AL19" s="24"/>
      <c r="AM19" s="23"/>
      <c r="AN19" s="1"/>
      <c r="AO19" s="20"/>
      <c r="AP19" s="23"/>
      <c r="AQ19" s="21"/>
      <c r="AR19" s="23"/>
      <c r="AS19" s="24"/>
      <c r="AT19" s="24"/>
      <c r="AU19" s="23"/>
      <c r="AV19" s="1"/>
      <c r="AW19" s="20"/>
      <c r="AX19" s="21"/>
      <c r="AY19" s="22"/>
      <c r="AZ19" s="23"/>
      <c r="BA19" s="24"/>
      <c r="BB19" s="24"/>
      <c r="BC19" s="23"/>
      <c r="BD19" s="25"/>
      <c r="BE19" s="20"/>
      <c r="BF19" s="23"/>
      <c r="BG19" s="21"/>
      <c r="BH19" s="23"/>
      <c r="BI19" s="24"/>
      <c r="BJ19" s="24"/>
      <c r="BK19" s="23"/>
      <c r="BL19" s="25"/>
      <c r="BM19" s="20"/>
      <c r="BN19" s="24"/>
      <c r="BO19" s="24"/>
      <c r="BP19" s="24"/>
      <c r="BQ19" s="24"/>
      <c r="BR19" s="24"/>
      <c r="BS19" s="23"/>
      <c r="BT19" s="25"/>
      <c r="BU19" s="20"/>
      <c r="BV19" s="26"/>
      <c r="BW19" s="27"/>
      <c r="BX19" s="26"/>
      <c r="BY19" s="27"/>
      <c r="BZ19" s="27"/>
      <c r="CA19" s="23"/>
      <c r="CB19" s="28"/>
      <c r="CC19" s="20"/>
      <c r="CD19" s="27"/>
      <c r="CE19" s="27"/>
      <c r="CF19" s="27"/>
      <c r="CG19" s="27"/>
      <c r="CH19" s="27"/>
      <c r="CI19" s="23"/>
      <c r="CJ19" s="28"/>
      <c r="CK19" s="20"/>
      <c r="CL19" s="27"/>
      <c r="CM19" s="27"/>
      <c r="CN19" s="27"/>
      <c r="CO19" s="27"/>
      <c r="CP19" s="27"/>
      <c r="CQ19" s="23"/>
      <c r="CR19" s="28"/>
      <c r="CS19" s="20"/>
      <c r="CT19" s="27"/>
      <c r="CU19" s="27"/>
      <c r="CV19" s="27"/>
      <c r="CW19" s="27"/>
      <c r="CX19" s="27"/>
      <c r="CY19" s="23"/>
      <c r="CZ19" s="35"/>
      <c r="DA19" s="24">
        <f t="shared" si="3"/>
        <v>0</v>
      </c>
      <c r="DB19" s="23">
        <f t="shared" si="4"/>
        <v>0</v>
      </c>
      <c r="DC19" s="24">
        <f t="shared" si="5"/>
        <v>0</v>
      </c>
      <c r="DD19" s="23">
        <f t="shared" si="6"/>
        <v>0</v>
      </c>
      <c r="DE19" s="29"/>
      <c r="DF19" s="30"/>
      <c r="DG19" s="30"/>
      <c r="DH19" s="31">
        <f t="shared" si="14"/>
        <v>43101</v>
      </c>
      <c r="DI19" s="26"/>
      <c r="DJ19" s="32">
        <f t="shared" si="7"/>
        <v>0</v>
      </c>
      <c r="DK19" s="32">
        <f t="shared" si="8"/>
        <v>0</v>
      </c>
      <c r="DL19" s="32">
        <f t="shared" ref="DL19:DM19" si="19">+E19+M19+U19+AC19+AK19+AS19+BA19+BI19+BQ19+BY19+CG19+CO19+CW19</f>
        <v>0</v>
      </c>
      <c r="DM19" s="32">
        <f t="shared" si="19"/>
        <v>0</v>
      </c>
      <c r="DN19" s="26"/>
      <c r="DO19" s="1"/>
      <c r="DP19" s="1"/>
      <c r="DQ19" s="1"/>
      <c r="DR19" s="1"/>
      <c r="DS19" s="33"/>
      <c r="DT19" s="33"/>
      <c r="DU19" s="33"/>
      <c r="DV19" s="33"/>
      <c r="DW19" s="1"/>
      <c r="DX19" s="1"/>
      <c r="DY19" s="1"/>
    </row>
    <row r="20">
      <c r="A20" s="20"/>
      <c r="B20" s="21"/>
      <c r="C20" s="21"/>
      <c r="D20" s="21"/>
      <c r="E20" s="21"/>
      <c r="F20" s="21"/>
      <c r="G20" s="21" t="str">
        <f t="shared" si="2"/>
        <v/>
      </c>
      <c r="H20" s="1"/>
      <c r="I20" s="20"/>
      <c r="J20" s="21"/>
      <c r="K20" s="22"/>
      <c r="L20" s="22"/>
      <c r="M20" s="22"/>
      <c r="N20" s="22"/>
      <c r="O20" s="22"/>
      <c r="P20" s="1"/>
      <c r="Q20" s="20"/>
      <c r="R20" s="21"/>
      <c r="S20" s="21"/>
      <c r="T20" s="21"/>
      <c r="U20" s="21"/>
      <c r="V20" s="21"/>
      <c r="W20" s="22"/>
      <c r="X20" s="1"/>
      <c r="Y20" s="20"/>
      <c r="Z20" s="23"/>
      <c r="AA20" s="21"/>
      <c r="AB20" s="23"/>
      <c r="AC20" s="23"/>
      <c r="AD20" s="23"/>
      <c r="AE20" s="22"/>
      <c r="AF20" s="1"/>
      <c r="AG20" s="20"/>
      <c r="AH20" s="23"/>
      <c r="AI20" s="24"/>
      <c r="AJ20" s="23"/>
      <c r="AK20" s="24"/>
      <c r="AL20" s="24"/>
      <c r="AM20" s="23"/>
      <c r="AN20" s="1"/>
      <c r="AO20" s="20"/>
      <c r="AP20" s="23"/>
      <c r="AQ20" s="21"/>
      <c r="AR20" s="23"/>
      <c r="AS20" s="24"/>
      <c r="AT20" s="24"/>
      <c r="AU20" s="23"/>
      <c r="AV20" s="1"/>
      <c r="AW20" s="20"/>
      <c r="AX20" s="21"/>
      <c r="AY20" s="22"/>
      <c r="AZ20" s="23"/>
      <c r="BA20" s="24"/>
      <c r="BB20" s="24"/>
      <c r="BC20" s="23"/>
      <c r="BD20" s="25"/>
      <c r="BE20" s="20"/>
      <c r="BF20" s="23"/>
      <c r="BG20" s="21"/>
      <c r="BH20" s="23"/>
      <c r="BI20" s="24"/>
      <c r="BJ20" s="24"/>
      <c r="BK20" s="23"/>
      <c r="BL20" s="25"/>
      <c r="BM20" s="20"/>
      <c r="BN20" s="24"/>
      <c r="BO20" s="24"/>
      <c r="BP20" s="24"/>
      <c r="BQ20" s="24"/>
      <c r="BR20" s="24"/>
      <c r="BS20" s="23"/>
      <c r="BT20" s="25"/>
      <c r="BU20" s="20"/>
      <c r="BV20" s="26"/>
      <c r="BW20" s="27"/>
      <c r="BX20" s="26"/>
      <c r="BY20" s="27"/>
      <c r="BZ20" s="27"/>
      <c r="CA20" s="23"/>
      <c r="CB20" s="28"/>
      <c r="CC20" s="20"/>
      <c r="CD20" s="27"/>
      <c r="CE20" s="27"/>
      <c r="CF20" s="27"/>
      <c r="CG20" s="27"/>
      <c r="CH20" s="27"/>
      <c r="CI20" s="23"/>
      <c r="CJ20" s="28"/>
      <c r="CK20" s="20"/>
      <c r="CL20" s="27"/>
      <c r="CM20" s="27"/>
      <c r="CN20" s="27"/>
      <c r="CO20" s="27"/>
      <c r="CP20" s="27"/>
      <c r="CQ20" s="23"/>
      <c r="CR20" s="28"/>
      <c r="CS20" s="20"/>
      <c r="CT20" s="27"/>
      <c r="CU20" s="27"/>
      <c r="CV20" s="27"/>
      <c r="CW20" s="27"/>
      <c r="CX20" s="27"/>
      <c r="CY20" s="23"/>
      <c r="CZ20" s="35"/>
      <c r="DA20" s="24">
        <f t="shared" si="3"/>
        <v>0</v>
      </c>
      <c r="DB20" s="23">
        <f t="shared" si="4"/>
        <v>0</v>
      </c>
      <c r="DC20" s="24">
        <f t="shared" si="5"/>
        <v>0</v>
      </c>
      <c r="DD20" s="23">
        <f t="shared" si="6"/>
        <v>0</v>
      </c>
      <c r="DE20" s="29"/>
      <c r="DF20" s="30"/>
      <c r="DG20" s="30"/>
      <c r="DH20" s="31">
        <f t="shared" si="14"/>
        <v>43132</v>
      </c>
      <c r="DI20" s="26"/>
      <c r="DJ20" s="32">
        <f t="shared" si="7"/>
        <v>0</v>
      </c>
      <c r="DK20" s="32">
        <f t="shared" si="8"/>
        <v>0</v>
      </c>
      <c r="DL20" s="32">
        <f t="shared" ref="DL20:DM20" si="20">+E20+M20+U20+AC20+AK20+AS20+BA20+BI20+BQ20+BY20+CG20+CO20+CW20</f>
        <v>0</v>
      </c>
      <c r="DM20" s="32">
        <f t="shared" si="20"/>
        <v>0</v>
      </c>
      <c r="DN20" s="26"/>
      <c r="DO20" s="1"/>
      <c r="DP20" s="1"/>
      <c r="DQ20" s="1"/>
      <c r="DR20" s="1"/>
      <c r="DS20" s="33"/>
      <c r="DT20" s="33"/>
      <c r="DU20" s="33"/>
      <c r="DV20" s="33"/>
      <c r="DW20" s="1"/>
      <c r="DX20" s="1"/>
      <c r="DY20" s="1"/>
    </row>
    <row r="21" ht="15.75" customHeight="1">
      <c r="A21" s="20"/>
      <c r="B21" s="21"/>
      <c r="C21" s="21"/>
      <c r="D21" s="21"/>
      <c r="E21" s="21"/>
      <c r="F21" s="21"/>
      <c r="G21" s="21" t="str">
        <f t="shared" si="2"/>
        <v/>
      </c>
      <c r="H21" s="1"/>
      <c r="I21" s="20"/>
      <c r="J21" s="21"/>
      <c r="K21" s="22"/>
      <c r="L21" s="22"/>
      <c r="M21" s="22"/>
      <c r="N21" s="22"/>
      <c r="O21" s="22"/>
      <c r="P21" s="1"/>
      <c r="Q21" s="20"/>
      <c r="R21" s="21"/>
      <c r="S21" s="21"/>
      <c r="T21" s="21"/>
      <c r="U21" s="21"/>
      <c r="V21" s="21"/>
      <c r="W21" s="22"/>
      <c r="X21" s="1"/>
      <c r="Y21" s="20"/>
      <c r="Z21" s="23"/>
      <c r="AA21" s="21"/>
      <c r="AB21" s="23"/>
      <c r="AC21" s="23"/>
      <c r="AD21" s="23"/>
      <c r="AE21" s="22"/>
      <c r="AF21" s="1"/>
      <c r="AG21" s="20"/>
      <c r="AH21" s="23"/>
      <c r="AI21" s="24"/>
      <c r="AJ21" s="23"/>
      <c r="AK21" s="24"/>
      <c r="AL21" s="24"/>
      <c r="AM21" s="23"/>
      <c r="AN21" s="1"/>
      <c r="AO21" s="20"/>
      <c r="AP21" s="23"/>
      <c r="AQ21" s="21"/>
      <c r="AR21" s="23"/>
      <c r="AS21" s="24"/>
      <c r="AT21" s="24"/>
      <c r="AU21" s="23"/>
      <c r="AV21" s="1"/>
      <c r="AW21" s="20"/>
      <c r="AX21" s="21"/>
      <c r="AY21" s="22"/>
      <c r="AZ21" s="23"/>
      <c r="BA21" s="24"/>
      <c r="BB21" s="24"/>
      <c r="BC21" s="23"/>
      <c r="BD21" s="25"/>
      <c r="BE21" s="20"/>
      <c r="BF21" s="23"/>
      <c r="BG21" s="21"/>
      <c r="BH21" s="23"/>
      <c r="BI21" s="24"/>
      <c r="BJ21" s="24"/>
      <c r="BK21" s="23"/>
      <c r="BL21" s="25"/>
      <c r="BM21" s="20"/>
      <c r="BN21" s="24"/>
      <c r="BO21" s="24"/>
      <c r="BP21" s="24"/>
      <c r="BQ21" s="24"/>
      <c r="BR21" s="24"/>
      <c r="BS21" s="23"/>
      <c r="BT21" s="25"/>
      <c r="BU21" s="20"/>
      <c r="BV21" s="26"/>
      <c r="BW21" s="27"/>
      <c r="BX21" s="26"/>
      <c r="BY21" s="27"/>
      <c r="BZ21" s="27"/>
      <c r="CA21" s="23"/>
      <c r="CB21" s="28"/>
      <c r="CC21" s="20"/>
      <c r="CD21" s="27"/>
      <c r="CE21" s="27"/>
      <c r="CF21" s="27"/>
      <c r="CG21" s="27"/>
      <c r="CH21" s="27"/>
      <c r="CI21" s="23"/>
      <c r="CJ21" s="28"/>
      <c r="CK21" s="20"/>
      <c r="CL21" s="27"/>
      <c r="CM21" s="27"/>
      <c r="CN21" s="27"/>
      <c r="CO21" s="27"/>
      <c r="CP21" s="27"/>
      <c r="CQ21" s="23"/>
      <c r="CR21" s="28"/>
      <c r="CS21" s="20"/>
      <c r="CT21" s="27"/>
      <c r="CU21" s="27"/>
      <c r="CV21" s="27"/>
      <c r="CW21" s="27"/>
      <c r="CX21" s="27"/>
      <c r="CY21" s="23"/>
      <c r="CZ21" s="35"/>
      <c r="DA21" s="24">
        <f t="shared" si="3"/>
        <v>0</v>
      </c>
      <c r="DB21" s="23">
        <f t="shared" si="4"/>
        <v>0</v>
      </c>
      <c r="DC21" s="24">
        <f t="shared" si="5"/>
        <v>0</v>
      </c>
      <c r="DD21" s="23">
        <f t="shared" si="6"/>
        <v>0</v>
      </c>
      <c r="DE21" s="29"/>
      <c r="DF21" s="30"/>
      <c r="DG21" s="30"/>
      <c r="DH21" s="31">
        <f t="shared" si="14"/>
        <v>43160</v>
      </c>
      <c r="DI21" s="26"/>
      <c r="DJ21" s="32">
        <f t="shared" si="7"/>
        <v>0</v>
      </c>
      <c r="DK21" s="32">
        <f t="shared" si="8"/>
        <v>0</v>
      </c>
      <c r="DL21" s="32">
        <f t="shared" ref="DL21:DM21" si="21">+E21+M21+U21+AC21+AK21+AS21+BA21+BI21+BQ21+BY21+CG21+CO21+CW21</f>
        <v>0</v>
      </c>
      <c r="DM21" s="32">
        <f t="shared" si="21"/>
        <v>0</v>
      </c>
      <c r="DN21" s="26">
        <f>SUM(DM19:DM21)</f>
        <v>0</v>
      </c>
      <c r="DO21" s="1"/>
      <c r="DP21" s="1"/>
      <c r="DQ21" s="1"/>
      <c r="DR21" s="1"/>
      <c r="DS21" s="33"/>
      <c r="DT21" s="33"/>
      <c r="DU21" s="33"/>
      <c r="DV21" s="33"/>
      <c r="DW21" s="1"/>
      <c r="DX21" s="1"/>
      <c r="DY21" s="1"/>
    </row>
    <row r="22" ht="15.75" customHeight="1">
      <c r="A22" s="20">
        <v>43194.0</v>
      </c>
      <c r="B22" s="21"/>
      <c r="C22" s="21"/>
      <c r="D22" s="21"/>
      <c r="E22" s="21"/>
      <c r="F22" s="21"/>
      <c r="G22" s="21" t="str">
        <f t="shared" si="2"/>
        <v/>
      </c>
      <c r="H22" s="1"/>
      <c r="I22" s="20"/>
      <c r="J22" s="21"/>
      <c r="K22" s="22"/>
      <c r="L22" s="22"/>
      <c r="M22" s="22"/>
      <c r="N22" s="22"/>
      <c r="O22" s="22"/>
      <c r="P22" s="1"/>
      <c r="Q22" s="20"/>
      <c r="R22" s="21"/>
      <c r="S22" s="21"/>
      <c r="T22" s="21"/>
      <c r="U22" s="21"/>
      <c r="V22" s="21"/>
      <c r="W22" s="22"/>
      <c r="X22" s="1"/>
      <c r="Y22" s="20"/>
      <c r="Z22" s="23"/>
      <c r="AA22" s="21"/>
      <c r="AB22" s="23"/>
      <c r="AC22" s="23"/>
      <c r="AD22" s="23"/>
      <c r="AE22" s="22"/>
      <c r="AF22" s="1"/>
      <c r="AG22" s="20"/>
      <c r="AH22" s="23"/>
      <c r="AI22" s="24"/>
      <c r="AJ22" s="23"/>
      <c r="AK22" s="24"/>
      <c r="AL22" s="24"/>
      <c r="AM22" s="23"/>
      <c r="AN22" s="1"/>
      <c r="AO22" s="20"/>
      <c r="AP22" s="23"/>
      <c r="AQ22" s="21"/>
      <c r="AR22" s="23"/>
      <c r="AS22" s="24"/>
      <c r="AT22" s="24"/>
      <c r="AU22" s="23"/>
      <c r="AV22" s="1"/>
      <c r="AW22" s="20"/>
      <c r="AX22" s="21"/>
      <c r="AY22" s="22"/>
      <c r="AZ22" s="23"/>
      <c r="BA22" s="24"/>
      <c r="BB22" s="24"/>
      <c r="BC22" s="23"/>
      <c r="BD22" s="25"/>
      <c r="BE22" s="20"/>
      <c r="BF22" s="23"/>
      <c r="BG22" s="21"/>
      <c r="BH22" s="23"/>
      <c r="BI22" s="24"/>
      <c r="BJ22" s="24"/>
      <c r="BK22" s="23"/>
      <c r="BL22" s="25"/>
      <c r="BM22" s="20"/>
      <c r="BN22" s="24"/>
      <c r="BO22" s="24"/>
      <c r="BP22" s="24"/>
      <c r="BQ22" s="24"/>
      <c r="BR22" s="24"/>
      <c r="BS22" s="23"/>
      <c r="BT22" s="25"/>
      <c r="BU22" s="20"/>
      <c r="BV22" s="26"/>
      <c r="BW22" s="27"/>
      <c r="BX22" s="26"/>
      <c r="BY22" s="27"/>
      <c r="BZ22" s="27"/>
      <c r="CA22" s="23"/>
      <c r="CB22" s="28"/>
      <c r="CC22" s="20"/>
      <c r="CD22" s="27"/>
      <c r="CE22" s="27"/>
      <c r="CF22" s="27"/>
      <c r="CG22" s="27"/>
      <c r="CH22" s="27"/>
      <c r="CI22" s="23"/>
      <c r="CJ22" s="28"/>
      <c r="CK22" s="20"/>
      <c r="CL22" s="27"/>
      <c r="CM22" s="27"/>
      <c r="CN22" s="27"/>
      <c r="CO22" s="27"/>
      <c r="CP22" s="27"/>
      <c r="CQ22" s="23"/>
      <c r="CR22" s="28"/>
      <c r="CS22" s="20"/>
      <c r="CT22" s="27"/>
      <c r="CU22" s="27"/>
      <c r="CV22" s="27"/>
      <c r="CW22" s="27"/>
      <c r="CX22" s="27"/>
      <c r="CY22" s="23"/>
      <c r="CZ22" s="35"/>
      <c r="DA22" s="24">
        <f t="shared" si="3"/>
        <v>0</v>
      </c>
      <c r="DB22" s="23">
        <f t="shared" si="4"/>
        <v>0</v>
      </c>
      <c r="DC22" s="24">
        <f t="shared" si="5"/>
        <v>0</v>
      </c>
      <c r="DD22" s="23">
        <f t="shared" si="6"/>
        <v>0</v>
      </c>
      <c r="DE22" s="29"/>
      <c r="DF22" s="30"/>
      <c r="DG22" s="30"/>
      <c r="DH22" s="31">
        <f t="shared" si="14"/>
        <v>43191</v>
      </c>
      <c r="DI22" s="26"/>
      <c r="DJ22" s="32">
        <f t="shared" si="7"/>
        <v>0</v>
      </c>
      <c r="DK22" s="32">
        <f t="shared" si="8"/>
        <v>0</v>
      </c>
      <c r="DL22" s="32">
        <f t="shared" ref="DL22:DM22" si="22">+E22+M22+U22+AC22+AK22+AS22+BA22+BI22+BQ22+BY22+CG22+CO22+CW22</f>
        <v>0</v>
      </c>
      <c r="DM22" s="32">
        <f t="shared" si="22"/>
        <v>0</v>
      </c>
      <c r="DN22" s="26"/>
      <c r="DO22" s="1"/>
      <c r="DP22" s="1"/>
      <c r="DQ22" s="1"/>
      <c r="DR22" s="1"/>
      <c r="DS22" s="33"/>
      <c r="DT22" s="33"/>
      <c r="DU22" s="33"/>
      <c r="DV22" s="33"/>
      <c r="DW22" s="1"/>
      <c r="DX22" s="1"/>
      <c r="DY22" s="1"/>
    </row>
    <row r="23" ht="15.75" customHeight="1">
      <c r="A23" s="20">
        <f t="shared" ref="A23:A138" si="24">DATE(YEAR(A22),MONTH(A22)+1,DAY(A22))</f>
        <v>43224</v>
      </c>
      <c r="B23" s="21"/>
      <c r="C23" s="21"/>
      <c r="D23" s="21"/>
      <c r="E23" s="21"/>
      <c r="F23" s="21"/>
      <c r="G23" s="21" t="str">
        <f t="shared" si="2"/>
        <v/>
      </c>
      <c r="H23" s="1"/>
      <c r="I23" s="20"/>
      <c r="J23" s="21"/>
      <c r="K23" s="22"/>
      <c r="L23" s="22"/>
      <c r="M23" s="22"/>
      <c r="N23" s="22"/>
      <c r="O23" s="22"/>
      <c r="P23" s="1"/>
      <c r="Q23" s="20"/>
      <c r="R23" s="21"/>
      <c r="S23" s="21"/>
      <c r="T23" s="21"/>
      <c r="U23" s="21"/>
      <c r="V23" s="21"/>
      <c r="W23" s="22"/>
      <c r="X23" s="1"/>
      <c r="Y23" s="20"/>
      <c r="Z23" s="23"/>
      <c r="AA23" s="21"/>
      <c r="AB23" s="23"/>
      <c r="AC23" s="23"/>
      <c r="AD23" s="23"/>
      <c r="AE23" s="22"/>
      <c r="AF23" s="1"/>
      <c r="AG23" s="20"/>
      <c r="AH23" s="23"/>
      <c r="AI23" s="24"/>
      <c r="AJ23" s="23"/>
      <c r="AK23" s="24"/>
      <c r="AL23" s="24"/>
      <c r="AM23" s="23"/>
      <c r="AN23" s="1"/>
      <c r="AO23" s="20"/>
      <c r="AP23" s="23"/>
      <c r="AQ23" s="21"/>
      <c r="AR23" s="23"/>
      <c r="AS23" s="24"/>
      <c r="AT23" s="24"/>
      <c r="AU23" s="23"/>
      <c r="AV23" s="1"/>
      <c r="AW23" s="20"/>
      <c r="AX23" s="21"/>
      <c r="AY23" s="22"/>
      <c r="AZ23" s="23"/>
      <c r="BA23" s="24"/>
      <c r="BB23" s="24"/>
      <c r="BC23" s="23"/>
      <c r="BD23" s="25"/>
      <c r="BE23" s="20"/>
      <c r="BF23" s="23"/>
      <c r="BG23" s="21"/>
      <c r="BH23" s="23"/>
      <c r="BI23" s="24"/>
      <c r="BJ23" s="24"/>
      <c r="BK23" s="23"/>
      <c r="BL23" s="25"/>
      <c r="BM23" s="20"/>
      <c r="BN23" s="24"/>
      <c r="BO23" s="24"/>
      <c r="BP23" s="24"/>
      <c r="BQ23" s="24"/>
      <c r="BR23" s="24"/>
      <c r="BS23" s="23"/>
      <c r="BT23" s="25"/>
      <c r="BU23" s="20"/>
      <c r="BV23" s="26"/>
      <c r="BW23" s="27"/>
      <c r="BX23" s="26"/>
      <c r="BY23" s="27"/>
      <c r="BZ23" s="27"/>
      <c r="CA23" s="23"/>
      <c r="CB23" s="28"/>
      <c r="CC23" s="20"/>
      <c r="CD23" s="27"/>
      <c r="CE23" s="27"/>
      <c r="CF23" s="27"/>
      <c r="CG23" s="27"/>
      <c r="CH23" s="27"/>
      <c r="CI23" s="23"/>
      <c r="CJ23" s="28"/>
      <c r="CK23" s="20"/>
      <c r="CL23" s="27"/>
      <c r="CM23" s="27"/>
      <c r="CN23" s="27"/>
      <c r="CO23" s="27"/>
      <c r="CP23" s="27"/>
      <c r="CQ23" s="23"/>
      <c r="CR23" s="28"/>
      <c r="CS23" s="20"/>
      <c r="CT23" s="27"/>
      <c r="CU23" s="27"/>
      <c r="CV23" s="27"/>
      <c r="CW23" s="27"/>
      <c r="CX23" s="27"/>
      <c r="CY23" s="23"/>
      <c r="CZ23" s="35"/>
      <c r="DA23" s="24">
        <f t="shared" si="3"/>
        <v>0</v>
      </c>
      <c r="DB23" s="23">
        <f t="shared" si="4"/>
        <v>0</v>
      </c>
      <c r="DC23" s="24">
        <f t="shared" si="5"/>
        <v>0</v>
      </c>
      <c r="DD23" s="23">
        <f t="shared" si="6"/>
        <v>0</v>
      </c>
      <c r="DE23" s="29"/>
      <c r="DF23" s="30"/>
      <c r="DG23" s="30"/>
      <c r="DH23" s="31">
        <f t="shared" si="14"/>
        <v>43221</v>
      </c>
      <c r="DI23" s="26"/>
      <c r="DJ23" s="32">
        <f t="shared" si="7"/>
        <v>0</v>
      </c>
      <c r="DK23" s="32">
        <f t="shared" si="8"/>
        <v>0</v>
      </c>
      <c r="DL23" s="32">
        <f t="shared" ref="DL23:DM23" si="23">+E23+M23+U23+AC23+AK23+AS23+BA23+BI23+BQ23+BY23+CG23+CO23+CW23</f>
        <v>0</v>
      </c>
      <c r="DM23" s="32">
        <f t="shared" si="23"/>
        <v>0</v>
      </c>
      <c r="DN23" s="26"/>
      <c r="DO23" s="1"/>
      <c r="DP23" s="1"/>
      <c r="DQ23" s="1"/>
      <c r="DR23" s="1"/>
      <c r="DS23" s="33"/>
      <c r="DT23" s="33"/>
      <c r="DU23" s="33"/>
      <c r="DV23" s="33"/>
      <c r="DW23" s="1"/>
      <c r="DX23" s="1"/>
      <c r="DY23" s="1"/>
    </row>
    <row r="24" ht="15.75" customHeight="1">
      <c r="A24" s="20">
        <f t="shared" si="24"/>
        <v>43255</v>
      </c>
      <c r="B24" s="21"/>
      <c r="C24" s="21"/>
      <c r="D24" s="21"/>
      <c r="E24" s="21"/>
      <c r="F24" s="21"/>
      <c r="G24" s="21" t="str">
        <f t="shared" si="2"/>
        <v/>
      </c>
      <c r="H24" s="1"/>
      <c r="I24" s="20">
        <v>43252.0</v>
      </c>
      <c r="J24" s="21"/>
      <c r="K24" s="22"/>
      <c r="L24" s="22"/>
      <c r="M24" s="22"/>
      <c r="N24" s="22"/>
      <c r="O24" s="22"/>
      <c r="P24" s="1"/>
      <c r="Q24" s="20">
        <v>43252.0</v>
      </c>
      <c r="R24" s="21"/>
      <c r="S24" s="21"/>
      <c r="T24" s="21"/>
      <c r="U24" s="21"/>
      <c r="V24" s="21"/>
      <c r="W24" s="22"/>
      <c r="X24" s="1"/>
      <c r="Y24" s="20">
        <v>43252.0</v>
      </c>
      <c r="Z24" s="23"/>
      <c r="AA24" s="21"/>
      <c r="AB24" s="23"/>
      <c r="AC24" s="23"/>
      <c r="AD24" s="23"/>
      <c r="AE24" s="22"/>
      <c r="AF24" s="1"/>
      <c r="AG24" s="20">
        <v>43252.0</v>
      </c>
      <c r="AH24" s="23"/>
      <c r="AI24" s="24"/>
      <c r="AJ24" s="23"/>
      <c r="AK24" s="24"/>
      <c r="AL24" s="24"/>
      <c r="AM24" s="23"/>
      <c r="AN24" s="1"/>
      <c r="AO24" s="20">
        <v>43252.0</v>
      </c>
      <c r="AP24" s="23"/>
      <c r="AQ24" s="21"/>
      <c r="AR24" s="23"/>
      <c r="AS24" s="24"/>
      <c r="AT24" s="24"/>
      <c r="AU24" s="23"/>
      <c r="AV24" s="1"/>
      <c r="AW24" s="20">
        <v>43252.0</v>
      </c>
      <c r="AX24" s="21"/>
      <c r="AY24" s="22"/>
      <c r="AZ24" s="23"/>
      <c r="BA24" s="24"/>
      <c r="BB24" s="24"/>
      <c r="BC24" s="23"/>
      <c r="BD24" s="25"/>
      <c r="BE24" s="20">
        <v>43252.0</v>
      </c>
      <c r="BF24" s="23"/>
      <c r="BG24" s="21"/>
      <c r="BH24" s="23"/>
      <c r="BI24" s="24"/>
      <c r="BJ24" s="24"/>
      <c r="BK24" s="23"/>
      <c r="BL24" s="25"/>
      <c r="BM24" s="20">
        <v>43252.0</v>
      </c>
      <c r="BN24" s="24"/>
      <c r="BO24" s="24"/>
      <c r="BP24" s="24"/>
      <c r="BQ24" s="24"/>
      <c r="BR24" s="24"/>
      <c r="BS24" s="23"/>
      <c r="BT24" s="25"/>
      <c r="BU24" s="20">
        <v>43252.0</v>
      </c>
      <c r="BV24" s="26"/>
      <c r="BW24" s="27"/>
      <c r="BX24" s="26"/>
      <c r="BY24" s="27"/>
      <c r="BZ24" s="27"/>
      <c r="CA24" s="23"/>
      <c r="CB24" s="28"/>
      <c r="CC24" s="20">
        <v>43252.0</v>
      </c>
      <c r="CD24" s="27"/>
      <c r="CE24" s="27"/>
      <c r="CF24" s="27"/>
      <c r="CG24" s="27"/>
      <c r="CH24" s="27"/>
      <c r="CI24" s="23"/>
      <c r="CJ24" s="28"/>
      <c r="CK24" s="20">
        <v>43252.0</v>
      </c>
      <c r="CL24" s="27"/>
      <c r="CM24" s="27"/>
      <c r="CN24" s="27"/>
      <c r="CO24" s="27"/>
      <c r="CP24" s="27"/>
      <c r="CQ24" s="23"/>
      <c r="CR24" s="28"/>
      <c r="CS24" s="20">
        <v>45461.0</v>
      </c>
      <c r="CT24" s="27"/>
      <c r="CU24" s="27"/>
      <c r="CV24" s="27"/>
      <c r="CW24" s="27"/>
      <c r="CX24" s="27"/>
      <c r="CY24" s="23"/>
      <c r="CZ24" s="35"/>
      <c r="DA24" s="24">
        <f t="shared" si="3"/>
        <v>0</v>
      </c>
      <c r="DB24" s="23">
        <f t="shared" si="4"/>
        <v>0</v>
      </c>
      <c r="DC24" s="24">
        <f t="shared" si="5"/>
        <v>0</v>
      </c>
      <c r="DD24" s="23">
        <f t="shared" si="6"/>
        <v>0</v>
      </c>
      <c r="DE24" s="29"/>
      <c r="DF24" s="30"/>
      <c r="DG24" s="30"/>
      <c r="DH24" s="31">
        <f t="shared" si="14"/>
        <v>43252</v>
      </c>
      <c r="DI24" s="26"/>
      <c r="DJ24" s="32">
        <f t="shared" si="7"/>
        <v>0</v>
      </c>
      <c r="DK24" s="32">
        <f t="shared" si="8"/>
        <v>0</v>
      </c>
      <c r="DL24" s="32">
        <f t="shared" ref="DL24:DM24" si="25">+E24+M24+U24+AC24+AK24+AS24+BA24+BI24+BQ24+BY24+CG24+CO24+CW24</f>
        <v>0</v>
      </c>
      <c r="DM24" s="32">
        <f t="shared" si="25"/>
        <v>0</v>
      </c>
      <c r="DN24" s="26">
        <f>SUM(DM22:DM24)</f>
        <v>0</v>
      </c>
      <c r="DO24" s="1"/>
      <c r="DP24" s="1"/>
      <c r="DQ24" s="1"/>
      <c r="DR24" s="1"/>
      <c r="DS24" s="33"/>
      <c r="DT24" s="33"/>
      <c r="DU24" s="33"/>
      <c r="DV24" s="33"/>
      <c r="DW24" s="1"/>
      <c r="DX24" s="1"/>
      <c r="DY24" s="1"/>
    </row>
    <row r="25" ht="15.75" customHeight="1">
      <c r="A25" s="20">
        <f t="shared" si="24"/>
        <v>43285</v>
      </c>
      <c r="B25" s="21"/>
      <c r="C25" s="21"/>
      <c r="D25" s="21"/>
      <c r="E25" s="21"/>
      <c r="F25" s="21"/>
      <c r="G25" s="21" t="str">
        <f t="shared" si="2"/>
        <v/>
      </c>
      <c r="H25" s="1"/>
      <c r="I25" s="20">
        <f t="shared" ref="I25:I99" si="27">DATE(YEAR(I24),MONTH(I24)+1,DAY(I24))</f>
        <v>43282</v>
      </c>
      <c r="J25" s="21"/>
      <c r="K25" s="22"/>
      <c r="L25" s="22"/>
      <c r="M25" s="22"/>
      <c r="N25" s="22"/>
      <c r="O25" s="22"/>
      <c r="P25" s="1"/>
      <c r="Q25" s="20">
        <f t="shared" ref="Q25:Q99" si="28">DATE(YEAR(Q24),MONTH(Q24)+1,DAY(Q24))</f>
        <v>43282</v>
      </c>
      <c r="R25" s="21"/>
      <c r="S25" s="21"/>
      <c r="T25" s="21"/>
      <c r="U25" s="21"/>
      <c r="V25" s="21"/>
      <c r="W25" s="22"/>
      <c r="X25" s="1"/>
      <c r="Y25" s="20">
        <f t="shared" ref="Y25:Y98" si="29">DATE(YEAR(Y24),MONTH(Y24)+1,DAY(Y24))</f>
        <v>43282</v>
      </c>
      <c r="Z25" s="23"/>
      <c r="AA25" s="21"/>
      <c r="AB25" s="23"/>
      <c r="AC25" s="23"/>
      <c r="AD25" s="23"/>
      <c r="AE25" s="22"/>
      <c r="AF25" s="1"/>
      <c r="AG25" s="20">
        <f t="shared" ref="AG25:AG118" si="30">DATE(YEAR(AG24),MONTH(AG24)+1,DAY(AG24))</f>
        <v>43282</v>
      </c>
      <c r="AH25" s="23"/>
      <c r="AI25" s="24"/>
      <c r="AJ25" s="23"/>
      <c r="AK25" s="24"/>
      <c r="AL25" s="24"/>
      <c r="AM25" s="23"/>
      <c r="AN25" s="1"/>
      <c r="AO25" s="20">
        <f t="shared" ref="AO25:AO119" si="31">DATE(YEAR(AO24),MONTH(AO24)+1,DAY(AO24))</f>
        <v>43282</v>
      </c>
      <c r="AP25" s="23"/>
      <c r="AQ25" s="21"/>
      <c r="AR25" s="23"/>
      <c r="AS25" s="24"/>
      <c r="AT25" s="24"/>
      <c r="AU25" s="23"/>
      <c r="AV25" s="1"/>
      <c r="AW25" s="20">
        <f t="shared" ref="AW25:AW138" si="32">DATE(YEAR(AW24),MONTH(AW24)+1,DAY(AW24))</f>
        <v>43282</v>
      </c>
      <c r="AX25" s="21"/>
      <c r="AY25" s="22"/>
      <c r="AZ25" s="23"/>
      <c r="BA25" s="24"/>
      <c r="BB25" s="24"/>
      <c r="BC25" s="23"/>
      <c r="BD25" s="25"/>
      <c r="BE25" s="20">
        <f t="shared" ref="BE25:BE138" si="33">DATE(YEAR(BE24),MONTH(BE24)+1,DAY(BE24))</f>
        <v>43282</v>
      </c>
      <c r="BF25" s="23"/>
      <c r="BG25" s="21"/>
      <c r="BH25" s="23"/>
      <c r="BI25" s="24"/>
      <c r="BJ25" s="24"/>
      <c r="BK25" s="23"/>
      <c r="BL25" s="25"/>
      <c r="BM25" s="20">
        <f t="shared" ref="BM25:BM138" si="34">DATE(YEAR(BM24),MONTH(BM24)+1,DAY(BM24))</f>
        <v>43282</v>
      </c>
      <c r="BN25" s="24"/>
      <c r="BO25" s="24"/>
      <c r="BP25" s="24"/>
      <c r="BQ25" s="24"/>
      <c r="BR25" s="24"/>
      <c r="BS25" s="23"/>
      <c r="BT25" s="25"/>
      <c r="BU25" s="20">
        <f t="shared" ref="BU25:BU138" si="35">DATE(YEAR(BU24),MONTH(BU24)+1,DAY(BU24))</f>
        <v>43282</v>
      </c>
      <c r="BV25" s="26"/>
      <c r="BW25" s="27"/>
      <c r="BX25" s="26"/>
      <c r="BY25" s="27"/>
      <c r="BZ25" s="27"/>
      <c r="CA25" s="23"/>
      <c r="CB25" s="28"/>
      <c r="CC25" s="20">
        <f t="shared" ref="CC25:CC148" si="36">DATE(YEAR(CC24),MONTH(CC24)+1,DAY(CC24))</f>
        <v>43282</v>
      </c>
      <c r="CD25" s="27"/>
      <c r="CE25" s="27"/>
      <c r="CF25" s="27"/>
      <c r="CG25" s="27"/>
      <c r="CH25" s="27"/>
      <c r="CI25" s="23"/>
      <c r="CJ25" s="28"/>
      <c r="CK25" s="20">
        <f t="shared" ref="CK25:CK128" si="37">DATE(YEAR(CK24),MONTH(CK24)+1,DAY(CK24))</f>
        <v>43282</v>
      </c>
      <c r="CL25" s="27"/>
      <c r="CM25" s="27"/>
      <c r="CN25" s="27"/>
      <c r="CO25" s="27"/>
      <c r="CP25" s="27"/>
      <c r="CQ25" s="23"/>
      <c r="CR25" s="28"/>
      <c r="CS25" s="20">
        <v>45491.0</v>
      </c>
      <c r="CT25" s="27"/>
      <c r="CU25" s="27"/>
      <c r="CV25" s="27"/>
      <c r="CW25" s="27"/>
      <c r="CX25" s="27"/>
      <c r="CY25" s="23"/>
      <c r="CZ25" s="35"/>
      <c r="DA25" s="24">
        <f t="shared" si="3"/>
        <v>0</v>
      </c>
      <c r="DB25" s="23">
        <f t="shared" si="4"/>
        <v>0</v>
      </c>
      <c r="DC25" s="24">
        <f t="shared" si="5"/>
        <v>0</v>
      </c>
      <c r="DD25" s="23">
        <f t="shared" si="6"/>
        <v>0</v>
      </c>
      <c r="DE25" s="29"/>
      <c r="DF25" s="30"/>
      <c r="DG25" s="30"/>
      <c r="DH25" s="31">
        <f t="shared" si="14"/>
        <v>43282</v>
      </c>
      <c r="DI25" s="26"/>
      <c r="DJ25" s="32">
        <f t="shared" si="7"/>
        <v>0</v>
      </c>
      <c r="DK25" s="32">
        <f t="shared" si="8"/>
        <v>0</v>
      </c>
      <c r="DL25" s="32">
        <f t="shared" ref="DL25:DM25" si="26">+E25+M25+U25+AC25+AK25+AS25+BA25+BI25+BQ25+BY25+CG25+CO25+CW25</f>
        <v>0</v>
      </c>
      <c r="DM25" s="32">
        <f t="shared" si="26"/>
        <v>0</v>
      </c>
      <c r="DN25" s="26"/>
      <c r="DO25" s="1"/>
      <c r="DP25" s="1"/>
      <c r="DQ25" s="1" t="s">
        <v>50</v>
      </c>
      <c r="DR25" s="1"/>
      <c r="DS25" s="33"/>
      <c r="DT25" s="33"/>
      <c r="DU25" s="33"/>
      <c r="DV25" s="33"/>
      <c r="DW25" s="1"/>
      <c r="DX25" s="1"/>
      <c r="DY25" s="1"/>
    </row>
    <row r="26" ht="15.75" customHeight="1">
      <c r="A26" s="20">
        <f t="shared" si="24"/>
        <v>43316</v>
      </c>
      <c r="B26" s="21"/>
      <c r="C26" s="21"/>
      <c r="D26" s="21"/>
      <c r="E26" s="21"/>
      <c r="F26" s="21"/>
      <c r="G26" s="21" t="str">
        <f t="shared" si="2"/>
        <v/>
      </c>
      <c r="H26" s="1"/>
      <c r="I26" s="20">
        <f t="shared" si="27"/>
        <v>43313</v>
      </c>
      <c r="J26" s="21"/>
      <c r="K26" s="22"/>
      <c r="L26" s="22"/>
      <c r="M26" s="22"/>
      <c r="N26" s="22"/>
      <c r="O26" s="22"/>
      <c r="P26" s="1"/>
      <c r="Q26" s="20">
        <f t="shared" si="28"/>
        <v>43313</v>
      </c>
      <c r="R26" s="21"/>
      <c r="S26" s="21"/>
      <c r="T26" s="21"/>
      <c r="U26" s="21"/>
      <c r="V26" s="21"/>
      <c r="W26" s="22"/>
      <c r="X26" s="1"/>
      <c r="Y26" s="20">
        <f t="shared" si="29"/>
        <v>43313</v>
      </c>
      <c r="Z26" s="23"/>
      <c r="AA26" s="21"/>
      <c r="AB26" s="23"/>
      <c r="AC26" s="23"/>
      <c r="AD26" s="23"/>
      <c r="AE26" s="22"/>
      <c r="AF26" s="1"/>
      <c r="AG26" s="20">
        <f t="shared" si="30"/>
        <v>43313</v>
      </c>
      <c r="AH26" s="23"/>
      <c r="AI26" s="24"/>
      <c r="AJ26" s="23"/>
      <c r="AK26" s="24"/>
      <c r="AL26" s="24"/>
      <c r="AM26" s="23"/>
      <c r="AN26" s="1"/>
      <c r="AO26" s="20">
        <f t="shared" si="31"/>
        <v>43313</v>
      </c>
      <c r="AP26" s="23"/>
      <c r="AQ26" s="21"/>
      <c r="AR26" s="23"/>
      <c r="AS26" s="24"/>
      <c r="AT26" s="24"/>
      <c r="AU26" s="23"/>
      <c r="AV26" s="1"/>
      <c r="AW26" s="20">
        <f t="shared" si="32"/>
        <v>43313</v>
      </c>
      <c r="AX26" s="21"/>
      <c r="AY26" s="22"/>
      <c r="AZ26" s="23"/>
      <c r="BA26" s="24"/>
      <c r="BB26" s="24"/>
      <c r="BC26" s="23"/>
      <c r="BD26" s="25"/>
      <c r="BE26" s="20">
        <f t="shared" si="33"/>
        <v>43313</v>
      </c>
      <c r="BF26" s="23"/>
      <c r="BG26" s="21"/>
      <c r="BH26" s="23"/>
      <c r="BI26" s="24"/>
      <c r="BJ26" s="24"/>
      <c r="BK26" s="23"/>
      <c r="BL26" s="25"/>
      <c r="BM26" s="20">
        <f t="shared" si="34"/>
        <v>43313</v>
      </c>
      <c r="BN26" s="24"/>
      <c r="BO26" s="24"/>
      <c r="BP26" s="24"/>
      <c r="BQ26" s="24"/>
      <c r="BR26" s="24"/>
      <c r="BS26" s="23"/>
      <c r="BT26" s="25"/>
      <c r="BU26" s="20">
        <f t="shared" si="35"/>
        <v>43313</v>
      </c>
      <c r="BV26" s="26"/>
      <c r="BW26" s="27"/>
      <c r="BX26" s="26"/>
      <c r="BY26" s="27"/>
      <c r="BZ26" s="27"/>
      <c r="CA26" s="23"/>
      <c r="CB26" s="28"/>
      <c r="CC26" s="20">
        <f t="shared" si="36"/>
        <v>43313</v>
      </c>
      <c r="CD26" s="27"/>
      <c r="CE26" s="27"/>
      <c r="CF26" s="27"/>
      <c r="CG26" s="27"/>
      <c r="CH26" s="27"/>
      <c r="CI26" s="23"/>
      <c r="CJ26" s="28"/>
      <c r="CK26" s="20">
        <f t="shared" si="37"/>
        <v>43313</v>
      </c>
      <c r="CL26" s="27"/>
      <c r="CM26" s="27"/>
      <c r="CN26" s="27"/>
      <c r="CO26" s="27"/>
      <c r="CP26" s="27"/>
      <c r="CQ26" s="23"/>
      <c r="CR26" s="28"/>
      <c r="CS26" s="20">
        <v>45522.0</v>
      </c>
      <c r="CT26" s="27"/>
      <c r="CU26" s="27"/>
      <c r="CV26" s="27"/>
      <c r="CW26" s="27"/>
      <c r="CX26" s="27"/>
      <c r="CY26" s="23"/>
      <c r="CZ26" s="35"/>
      <c r="DA26" s="24">
        <f t="shared" si="3"/>
        <v>0</v>
      </c>
      <c r="DB26" s="23">
        <f t="shared" si="4"/>
        <v>0</v>
      </c>
      <c r="DC26" s="24">
        <f t="shared" si="5"/>
        <v>0</v>
      </c>
      <c r="DD26" s="23">
        <f t="shared" si="6"/>
        <v>0</v>
      </c>
      <c r="DE26" s="29"/>
      <c r="DF26" s="30"/>
      <c r="DG26" s="30"/>
      <c r="DH26" s="31">
        <f t="shared" si="14"/>
        <v>43313</v>
      </c>
      <c r="DI26" s="26"/>
      <c r="DJ26" s="32">
        <f t="shared" si="7"/>
        <v>0</v>
      </c>
      <c r="DK26" s="32">
        <f t="shared" si="8"/>
        <v>0</v>
      </c>
      <c r="DL26" s="32">
        <f t="shared" ref="DL26:DM26" si="38">+E26+M26+U26+AC26+AK26+AS26+BA26+BI26+BQ26+BY26+CG26+CO26+CW26</f>
        <v>0</v>
      </c>
      <c r="DM26" s="32">
        <f t="shared" si="38"/>
        <v>0</v>
      </c>
      <c r="DN26" s="26"/>
      <c r="DO26" s="1"/>
      <c r="DP26" s="1"/>
      <c r="DQ26" s="1" t="str">
        <f>+Y7</f>
        <v>IDFC - 33355978</v>
      </c>
      <c r="DR26" s="1">
        <v>9.25</v>
      </c>
      <c r="DS26" s="33">
        <f>+Z50</f>
        <v>918077</v>
      </c>
      <c r="DT26" s="33">
        <f>+AD3</f>
        <v>831513</v>
      </c>
      <c r="DU26" s="33"/>
      <c r="DV26" s="33">
        <f t="shared" ref="DV26:DV29" si="40">+DS26-DT26+DU26</f>
        <v>86564</v>
      </c>
      <c r="DW26" s="1" t="s">
        <v>51</v>
      </c>
      <c r="DX26" s="1">
        <v>86564.0</v>
      </c>
      <c r="DY26" s="33"/>
    </row>
    <row r="27" ht="15.75" customHeight="1">
      <c r="A27" s="20">
        <f t="shared" si="24"/>
        <v>43347</v>
      </c>
      <c r="B27" s="21"/>
      <c r="C27" s="21"/>
      <c r="D27" s="21"/>
      <c r="E27" s="21"/>
      <c r="F27" s="21"/>
      <c r="G27" s="21" t="str">
        <f t="shared" si="2"/>
        <v/>
      </c>
      <c r="H27" s="1"/>
      <c r="I27" s="20">
        <f t="shared" si="27"/>
        <v>43344</v>
      </c>
      <c r="J27" s="21"/>
      <c r="K27" s="22"/>
      <c r="L27" s="22"/>
      <c r="M27" s="22"/>
      <c r="N27" s="22"/>
      <c r="O27" s="22"/>
      <c r="P27" s="1"/>
      <c r="Q27" s="20">
        <f t="shared" si="28"/>
        <v>43344</v>
      </c>
      <c r="R27" s="21"/>
      <c r="S27" s="21"/>
      <c r="T27" s="21"/>
      <c r="U27" s="21"/>
      <c r="V27" s="21"/>
      <c r="W27" s="22"/>
      <c r="X27" s="1"/>
      <c r="Y27" s="20">
        <f t="shared" si="29"/>
        <v>43344</v>
      </c>
      <c r="Z27" s="23"/>
      <c r="AA27" s="21"/>
      <c r="AB27" s="23"/>
      <c r="AC27" s="23"/>
      <c r="AD27" s="23"/>
      <c r="AE27" s="22"/>
      <c r="AF27" s="1"/>
      <c r="AG27" s="20">
        <f t="shared" si="30"/>
        <v>43344</v>
      </c>
      <c r="AH27" s="23"/>
      <c r="AI27" s="24"/>
      <c r="AJ27" s="23"/>
      <c r="AK27" s="24"/>
      <c r="AL27" s="24"/>
      <c r="AM27" s="23"/>
      <c r="AN27" s="1"/>
      <c r="AO27" s="20">
        <f t="shared" si="31"/>
        <v>43344</v>
      </c>
      <c r="AP27" s="23"/>
      <c r="AQ27" s="21"/>
      <c r="AR27" s="23"/>
      <c r="AS27" s="24"/>
      <c r="AT27" s="24"/>
      <c r="AU27" s="23"/>
      <c r="AV27" s="1"/>
      <c r="AW27" s="20">
        <f t="shared" si="32"/>
        <v>43344</v>
      </c>
      <c r="AX27" s="21"/>
      <c r="AY27" s="22"/>
      <c r="AZ27" s="23"/>
      <c r="BA27" s="24"/>
      <c r="BB27" s="24"/>
      <c r="BC27" s="23"/>
      <c r="BD27" s="25"/>
      <c r="BE27" s="20">
        <f t="shared" si="33"/>
        <v>43344</v>
      </c>
      <c r="BF27" s="23"/>
      <c r="BG27" s="21"/>
      <c r="BH27" s="23"/>
      <c r="BI27" s="24"/>
      <c r="BJ27" s="24"/>
      <c r="BK27" s="23"/>
      <c r="BL27" s="25"/>
      <c r="BM27" s="20">
        <f t="shared" si="34"/>
        <v>43344</v>
      </c>
      <c r="BN27" s="24"/>
      <c r="BO27" s="24"/>
      <c r="BP27" s="24"/>
      <c r="BQ27" s="24"/>
      <c r="BR27" s="24"/>
      <c r="BS27" s="23"/>
      <c r="BT27" s="25"/>
      <c r="BU27" s="20">
        <f t="shared" si="35"/>
        <v>43344</v>
      </c>
      <c r="BV27" s="26"/>
      <c r="BW27" s="27"/>
      <c r="BX27" s="26"/>
      <c r="BY27" s="27"/>
      <c r="BZ27" s="27"/>
      <c r="CA27" s="23"/>
      <c r="CB27" s="28"/>
      <c r="CC27" s="20">
        <f t="shared" si="36"/>
        <v>43344</v>
      </c>
      <c r="CD27" s="27"/>
      <c r="CE27" s="27"/>
      <c r="CF27" s="27"/>
      <c r="CG27" s="27"/>
      <c r="CH27" s="27"/>
      <c r="CI27" s="23"/>
      <c r="CJ27" s="28"/>
      <c r="CK27" s="20">
        <f t="shared" si="37"/>
        <v>43344</v>
      </c>
      <c r="CL27" s="27"/>
      <c r="CM27" s="27"/>
      <c r="CN27" s="27"/>
      <c r="CO27" s="27"/>
      <c r="CP27" s="27"/>
      <c r="CQ27" s="23"/>
      <c r="CR27" s="28"/>
      <c r="CS27" s="20">
        <v>45553.0</v>
      </c>
      <c r="CT27" s="27"/>
      <c r="CU27" s="27"/>
      <c r="CV27" s="27"/>
      <c r="CW27" s="27"/>
      <c r="CX27" s="27"/>
      <c r="CY27" s="23"/>
      <c r="CZ27" s="35"/>
      <c r="DA27" s="24">
        <f t="shared" si="3"/>
        <v>0</v>
      </c>
      <c r="DB27" s="23">
        <f t="shared" si="4"/>
        <v>0</v>
      </c>
      <c r="DC27" s="24">
        <f t="shared" si="5"/>
        <v>0</v>
      </c>
      <c r="DD27" s="23">
        <f t="shared" si="6"/>
        <v>0</v>
      </c>
      <c r="DE27" s="29"/>
      <c r="DF27" s="30"/>
      <c r="DG27" s="30"/>
      <c r="DH27" s="31">
        <f t="shared" si="14"/>
        <v>43344</v>
      </c>
      <c r="DI27" s="26"/>
      <c r="DJ27" s="32">
        <f t="shared" si="7"/>
        <v>0</v>
      </c>
      <c r="DK27" s="32">
        <f t="shared" si="8"/>
        <v>0</v>
      </c>
      <c r="DL27" s="32">
        <f t="shared" ref="DL27:DM27" si="39">+E27+M27+U27+AC27+AK27+AS27+BA27+BI27+BQ27+BY27+CG27+CO27+CW27</f>
        <v>0</v>
      </c>
      <c r="DM27" s="32">
        <f t="shared" si="39"/>
        <v>0</v>
      </c>
      <c r="DN27" s="26">
        <f>SUM(DM25:DM27)</f>
        <v>0</v>
      </c>
      <c r="DO27" s="1"/>
      <c r="DP27" s="1"/>
      <c r="DQ27" s="1" t="s">
        <v>52</v>
      </c>
      <c r="DR27" s="1">
        <v>14.0</v>
      </c>
      <c r="DS27" s="33">
        <f>+B51</f>
        <v>929080</v>
      </c>
      <c r="DT27" s="33">
        <f>+F3</f>
        <v>835993</v>
      </c>
      <c r="DU27" s="33"/>
      <c r="DV27" s="33">
        <f t="shared" si="40"/>
        <v>93087</v>
      </c>
      <c r="DW27" s="1" t="s">
        <v>51</v>
      </c>
      <c r="DX27" s="1">
        <v>93087.0</v>
      </c>
      <c r="DY27" s="33"/>
    </row>
    <row r="28" ht="15.75" customHeight="1">
      <c r="A28" s="20">
        <f t="shared" si="24"/>
        <v>43377</v>
      </c>
      <c r="B28" s="21"/>
      <c r="C28" s="21"/>
      <c r="D28" s="21"/>
      <c r="E28" s="21"/>
      <c r="F28" s="21"/>
      <c r="G28" s="21" t="str">
        <f t="shared" si="2"/>
        <v/>
      </c>
      <c r="H28" s="1"/>
      <c r="I28" s="20">
        <f t="shared" si="27"/>
        <v>43374</v>
      </c>
      <c r="J28" s="21"/>
      <c r="K28" s="22"/>
      <c r="L28" s="22"/>
      <c r="M28" s="22"/>
      <c r="N28" s="22"/>
      <c r="O28" s="22"/>
      <c r="P28" s="1"/>
      <c r="Q28" s="20">
        <f t="shared" si="28"/>
        <v>43374</v>
      </c>
      <c r="R28" s="21"/>
      <c r="S28" s="21"/>
      <c r="T28" s="21"/>
      <c r="U28" s="21"/>
      <c r="V28" s="21"/>
      <c r="W28" s="22"/>
      <c r="X28" s="1"/>
      <c r="Y28" s="20">
        <f t="shared" si="29"/>
        <v>43374</v>
      </c>
      <c r="Z28" s="23"/>
      <c r="AA28" s="21"/>
      <c r="AB28" s="23"/>
      <c r="AC28" s="23"/>
      <c r="AD28" s="23"/>
      <c r="AE28" s="22"/>
      <c r="AF28" s="1"/>
      <c r="AG28" s="20">
        <f t="shared" si="30"/>
        <v>43374</v>
      </c>
      <c r="AH28" s="23"/>
      <c r="AI28" s="24"/>
      <c r="AJ28" s="23"/>
      <c r="AK28" s="24"/>
      <c r="AL28" s="24"/>
      <c r="AM28" s="23"/>
      <c r="AN28" s="1"/>
      <c r="AO28" s="20">
        <f t="shared" si="31"/>
        <v>43374</v>
      </c>
      <c r="AP28" s="23"/>
      <c r="AQ28" s="21"/>
      <c r="AR28" s="23"/>
      <c r="AS28" s="24"/>
      <c r="AT28" s="24"/>
      <c r="AU28" s="23"/>
      <c r="AV28" s="1"/>
      <c r="AW28" s="20">
        <f t="shared" si="32"/>
        <v>43374</v>
      </c>
      <c r="AX28" s="21"/>
      <c r="AY28" s="22"/>
      <c r="AZ28" s="23"/>
      <c r="BA28" s="24"/>
      <c r="BB28" s="24"/>
      <c r="BC28" s="23"/>
      <c r="BD28" s="25"/>
      <c r="BE28" s="20">
        <f t="shared" si="33"/>
        <v>43374</v>
      </c>
      <c r="BF28" s="23"/>
      <c r="BG28" s="21"/>
      <c r="BH28" s="23"/>
      <c r="BI28" s="24"/>
      <c r="BJ28" s="24"/>
      <c r="BK28" s="23"/>
      <c r="BL28" s="25"/>
      <c r="BM28" s="20">
        <f t="shared" si="34"/>
        <v>43374</v>
      </c>
      <c r="BN28" s="24"/>
      <c r="BO28" s="24"/>
      <c r="BP28" s="24"/>
      <c r="BQ28" s="24"/>
      <c r="BR28" s="24"/>
      <c r="BS28" s="23"/>
      <c r="BT28" s="25"/>
      <c r="BU28" s="20">
        <f t="shared" si="35"/>
        <v>43374</v>
      </c>
      <c r="BV28" s="26"/>
      <c r="BW28" s="27"/>
      <c r="BX28" s="26"/>
      <c r="BY28" s="27"/>
      <c r="BZ28" s="27"/>
      <c r="CA28" s="23"/>
      <c r="CB28" s="28"/>
      <c r="CC28" s="20">
        <f t="shared" si="36"/>
        <v>43374</v>
      </c>
      <c r="CD28" s="27"/>
      <c r="CE28" s="27"/>
      <c r="CF28" s="27"/>
      <c r="CG28" s="27"/>
      <c r="CH28" s="27"/>
      <c r="CI28" s="23"/>
      <c r="CJ28" s="28"/>
      <c r="CK28" s="20">
        <f t="shared" si="37"/>
        <v>43374</v>
      </c>
      <c r="CL28" s="27"/>
      <c r="CM28" s="27"/>
      <c r="CN28" s="27"/>
      <c r="CO28" s="27"/>
      <c r="CP28" s="27"/>
      <c r="CQ28" s="23"/>
      <c r="CR28" s="28"/>
      <c r="CS28" s="20">
        <v>45583.0</v>
      </c>
      <c r="CT28" s="27"/>
      <c r="CU28" s="27"/>
      <c r="CV28" s="27"/>
      <c r="CW28" s="27"/>
      <c r="CX28" s="27"/>
      <c r="CY28" s="23"/>
      <c r="CZ28" s="35"/>
      <c r="DA28" s="24">
        <f t="shared" si="3"/>
        <v>0</v>
      </c>
      <c r="DB28" s="23">
        <f t="shared" si="4"/>
        <v>0</v>
      </c>
      <c r="DC28" s="24">
        <f t="shared" si="5"/>
        <v>0</v>
      </c>
      <c r="DD28" s="23">
        <f t="shared" si="6"/>
        <v>0</v>
      </c>
      <c r="DE28" s="29"/>
      <c r="DF28" s="30"/>
      <c r="DG28" s="30"/>
      <c r="DH28" s="31">
        <f t="shared" si="14"/>
        <v>43374</v>
      </c>
      <c r="DI28" s="26"/>
      <c r="DJ28" s="32">
        <f t="shared" si="7"/>
        <v>0</v>
      </c>
      <c r="DK28" s="32">
        <f t="shared" si="8"/>
        <v>0</v>
      </c>
      <c r="DL28" s="32">
        <f t="shared" ref="DL28:DM28" si="41">+E28+M28+U28+AC28+AK28+AS28+BA28+BI28+BQ28+BY28+CG28+CO28+CW28</f>
        <v>0</v>
      </c>
      <c r="DM28" s="32">
        <f t="shared" si="41"/>
        <v>0</v>
      </c>
      <c r="DN28" s="26"/>
      <c r="DO28" s="1"/>
      <c r="DP28" s="1"/>
      <c r="DQ28" s="1" t="str">
        <f>+I7</f>
        <v>Indusind Bank-743000004172</v>
      </c>
      <c r="DR28" s="1">
        <v>9.5</v>
      </c>
      <c r="DS28" s="33">
        <f>+J51</f>
        <v>2440000</v>
      </c>
      <c r="DT28" s="33">
        <f>+N3</f>
        <v>2134703</v>
      </c>
      <c r="DU28" s="33"/>
      <c r="DV28" s="33">
        <f t="shared" si="40"/>
        <v>305297</v>
      </c>
      <c r="DW28" s="1" t="s">
        <v>51</v>
      </c>
      <c r="DX28" s="1">
        <v>305297.0</v>
      </c>
      <c r="DY28" s="33"/>
    </row>
    <row r="29" ht="15.75" customHeight="1">
      <c r="A29" s="20">
        <f t="shared" si="24"/>
        <v>43408</v>
      </c>
      <c r="B29" s="21"/>
      <c r="C29" s="21"/>
      <c r="D29" s="21"/>
      <c r="E29" s="21"/>
      <c r="F29" s="21"/>
      <c r="G29" s="21" t="str">
        <f t="shared" si="2"/>
        <v/>
      </c>
      <c r="H29" s="1"/>
      <c r="I29" s="20">
        <f t="shared" si="27"/>
        <v>43405</v>
      </c>
      <c r="J29" s="21"/>
      <c r="K29" s="22"/>
      <c r="L29" s="22"/>
      <c r="M29" s="22"/>
      <c r="N29" s="22"/>
      <c r="O29" s="22"/>
      <c r="P29" s="1"/>
      <c r="Q29" s="20">
        <f t="shared" si="28"/>
        <v>43405</v>
      </c>
      <c r="R29" s="21"/>
      <c r="S29" s="21"/>
      <c r="T29" s="21"/>
      <c r="U29" s="21"/>
      <c r="V29" s="21"/>
      <c r="W29" s="22"/>
      <c r="X29" s="1"/>
      <c r="Y29" s="20">
        <f t="shared" si="29"/>
        <v>43405</v>
      </c>
      <c r="Z29" s="23"/>
      <c r="AA29" s="21"/>
      <c r="AB29" s="23"/>
      <c r="AC29" s="23"/>
      <c r="AD29" s="23"/>
      <c r="AE29" s="22"/>
      <c r="AF29" s="1"/>
      <c r="AG29" s="20">
        <f t="shared" si="30"/>
        <v>43405</v>
      </c>
      <c r="AH29" s="23"/>
      <c r="AI29" s="24"/>
      <c r="AJ29" s="23"/>
      <c r="AK29" s="24"/>
      <c r="AL29" s="24"/>
      <c r="AM29" s="23"/>
      <c r="AN29" s="1"/>
      <c r="AO29" s="20">
        <f t="shared" si="31"/>
        <v>43405</v>
      </c>
      <c r="AP29" s="23"/>
      <c r="AQ29" s="21"/>
      <c r="AR29" s="23"/>
      <c r="AS29" s="24"/>
      <c r="AT29" s="24"/>
      <c r="AU29" s="23"/>
      <c r="AV29" s="1"/>
      <c r="AW29" s="20">
        <f t="shared" si="32"/>
        <v>43405</v>
      </c>
      <c r="AX29" s="21"/>
      <c r="AY29" s="22"/>
      <c r="AZ29" s="23"/>
      <c r="BA29" s="24"/>
      <c r="BB29" s="24"/>
      <c r="BC29" s="23"/>
      <c r="BD29" s="25"/>
      <c r="BE29" s="20">
        <f t="shared" si="33"/>
        <v>43405</v>
      </c>
      <c r="BF29" s="23"/>
      <c r="BG29" s="21"/>
      <c r="BH29" s="23"/>
      <c r="BI29" s="24"/>
      <c r="BJ29" s="24"/>
      <c r="BK29" s="23"/>
      <c r="BL29" s="25"/>
      <c r="BM29" s="20">
        <f t="shared" si="34"/>
        <v>43405</v>
      </c>
      <c r="BN29" s="24"/>
      <c r="BO29" s="24"/>
      <c r="BP29" s="24"/>
      <c r="BQ29" s="24"/>
      <c r="BR29" s="24"/>
      <c r="BS29" s="23"/>
      <c r="BT29" s="25"/>
      <c r="BU29" s="20">
        <f t="shared" si="35"/>
        <v>43405</v>
      </c>
      <c r="BV29" s="26"/>
      <c r="BW29" s="27"/>
      <c r="BX29" s="26"/>
      <c r="BY29" s="27"/>
      <c r="BZ29" s="27"/>
      <c r="CA29" s="23"/>
      <c r="CB29" s="28"/>
      <c r="CC29" s="20">
        <f t="shared" si="36"/>
        <v>43405</v>
      </c>
      <c r="CD29" s="27"/>
      <c r="CE29" s="27"/>
      <c r="CF29" s="27"/>
      <c r="CG29" s="27"/>
      <c r="CH29" s="27"/>
      <c r="CI29" s="23"/>
      <c r="CJ29" s="28"/>
      <c r="CK29" s="20">
        <f t="shared" si="37"/>
        <v>43405</v>
      </c>
      <c r="CL29" s="27"/>
      <c r="CM29" s="27"/>
      <c r="CN29" s="27"/>
      <c r="CO29" s="27"/>
      <c r="CP29" s="27"/>
      <c r="CQ29" s="23"/>
      <c r="CR29" s="28"/>
      <c r="CS29" s="20">
        <v>45614.0</v>
      </c>
      <c r="CT29" s="27"/>
      <c r="CU29" s="27"/>
      <c r="CV29" s="27"/>
      <c r="CW29" s="27"/>
      <c r="CX29" s="27"/>
      <c r="CY29" s="23"/>
      <c r="CZ29" s="35"/>
      <c r="DA29" s="24">
        <f t="shared" si="3"/>
        <v>0</v>
      </c>
      <c r="DB29" s="23">
        <f t="shared" si="4"/>
        <v>0</v>
      </c>
      <c r="DC29" s="24">
        <f t="shared" si="5"/>
        <v>0</v>
      </c>
      <c r="DD29" s="23">
        <f t="shared" si="6"/>
        <v>0</v>
      </c>
      <c r="DE29" s="29"/>
      <c r="DF29" s="30"/>
      <c r="DG29" s="30"/>
      <c r="DH29" s="31">
        <f t="shared" si="14"/>
        <v>43405</v>
      </c>
      <c r="DI29" s="26"/>
      <c r="DJ29" s="32">
        <f t="shared" si="7"/>
        <v>0</v>
      </c>
      <c r="DK29" s="32">
        <f t="shared" si="8"/>
        <v>0</v>
      </c>
      <c r="DL29" s="32">
        <f t="shared" ref="DL29:DM29" si="42">+E29+M29+U29+AC29+AK29+AS29+BA29+BI29+BQ29+BY29+CG29+CO29+CW29</f>
        <v>0</v>
      </c>
      <c r="DM29" s="32">
        <f t="shared" si="42"/>
        <v>0</v>
      </c>
      <c r="DN29" s="26"/>
      <c r="DO29" s="1"/>
      <c r="DP29" s="1"/>
      <c r="DQ29" s="1" t="str">
        <f>+AW7&amp;" "&amp;AW6</f>
        <v>ELCG Axis Loan @ 8% 922060049738200</v>
      </c>
      <c r="DR29" s="1">
        <v>8.0</v>
      </c>
      <c r="DS29" s="33">
        <f>+AX68</f>
        <v>1390000</v>
      </c>
      <c r="DT29" s="33">
        <f>+BB3</f>
        <v>154800</v>
      </c>
      <c r="DU29" s="33"/>
      <c r="DV29" s="33">
        <f t="shared" si="40"/>
        <v>1235200</v>
      </c>
      <c r="DW29" s="1" t="s">
        <v>51</v>
      </c>
      <c r="DX29" s="1"/>
      <c r="DY29" s="1"/>
    </row>
    <row r="30" ht="15.75" customHeight="1">
      <c r="A30" s="20">
        <f t="shared" si="24"/>
        <v>43438</v>
      </c>
      <c r="B30" s="21"/>
      <c r="C30" s="21"/>
      <c r="D30" s="21"/>
      <c r="E30" s="21"/>
      <c r="F30" s="21"/>
      <c r="G30" s="21" t="str">
        <f t="shared" si="2"/>
        <v/>
      </c>
      <c r="H30" s="1"/>
      <c r="I30" s="20">
        <f t="shared" si="27"/>
        <v>43435</v>
      </c>
      <c r="J30" s="21"/>
      <c r="K30" s="22"/>
      <c r="L30" s="22"/>
      <c r="M30" s="22"/>
      <c r="N30" s="22"/>
      <c r="O30" s="22"/>
      <c r="P30" s="1"/>
      <c r="Q30" s="20">
        <f t="shared" si="28"/>
        <v>43435</v>
      </c>
      <c r="R30" s="21"/>
      <c r="S30" s="21"/>
      <c r="T30" s="21"/>
      <c r="U30" s="21"/>
      <c r="V30" s="21"/>
      <c r="W30" s="22"/>
      <c r="X30" s="1"/>
      <c r="Y30" s="20">
        <f t="shared" si="29"/>
        <v>43435</v>
      </c>
      <c r="Z30" s="23"/>
      <c r="AA30" s="21"/>
      <c r="AB30" s="23"/>
      <c r="AC30" s="23"/>
      <c r="AD30" s="23"/>
      <c r="AE30" s="22"/>
      <c r="AF30" s="1"/>
      <c r="AG30" s="20">
        <f t="shared" si="30"/>
        <v>43435</v>
      </c>
      <c r="AH30" s="23"/>
      <c r="AI30" s="24"/>
      <c r="AJ30" s="23"/>
      <c r="AK30" s="24"/>
      <c r="AL30" s="24"/>
      <c r="AM30" s="23"/>
      <c r="AN30" s="1"/>
      <c r="AO30" s="20">
        <f t="shared" si="31"/>
        <v>43435</v>
      </c>
      <c r="AP30" s="23"/>
      <c r="AQ30" s="21"/>
      <c r="AR30" s="23"/>
      <c r="AS30" s="24"/>
      <c r="AT30" s="24"/>
      <c r="AU30" s="23"/>
      <c r="AV30" s="1"/>
      <c r="AW30" s="20">
        <f t="shared" si="32"/>
        <v>43435</v>
      </c>
      <c r="AX30" s="21"/>
      <c r="AY30" s="22"/>
      <c r="AZ30" s="23"/>
      <c r="BA30" s="24"/>
      <c r="BB30" s="24"/>
      <c r="BC30" s="23"/>
      <c r="BD30" s="25"/>
      <c r="BE30" s="20">
        <f t="shared" si="33"/>
        <v>43435</v>
      </c>
      <c r="BF30" s="23"/>
      <c r="BG30" s="21"/>
      <c r="BH30" s="23"/>
      <c r="BI30" s="24"/>
      <c r="BJ30" s="24"/>
      <c r="BK30" s="23"/>
      <c r="BL30" s="25"/>
      <c r="BM30" s="20">
        <f t="shared" si="34"/>
        <v>43435</v>
      </c>
      <c r="BN30" s="24"/>
      <c r="BO30" s="24"/>
      <c r="BP30" s="24"/>
      <c r="BQ30" s="24"/>
      <c r="BR30" s="24"/>
      <c r="BS30" s="23"/>
      <c r="BT30" s="25"/>
      <c r="BU30" s="20">
        <f t="shared" si="35"/>
        <v>43435</v>
      </c>
      <c r="BV30" s="26"/>
      <c r="BW30" s="27"/>
      <c r="BX30" s="26"/>
      <c r="BY30" s="27"/>
      <c r="BZ30" s="27"/>
      <c r="CA30" s="23"/>
      <c r="CB30" s="28"/>
      <c r="CC30" s="20">
        <f t="shared" si="36"/>
        <v>43435</v>
      </c>
      <c r="CD30" s="27"/>
      <c r="CE30" s="27"/>
      <c r="CF30" s="27"/>
      <c r="CG30" s="27"/>
      <c r="CH30" s="27"/>
      <c r="CI30" s="23"/>
      <c r="CJ30" s="28"/>
      <c r="CK30" s="20">
        <f t="shared" si="37"/>
        <v>43435</v>
      </c>
      <c r="CL30" s="27"/>
      <c r="CM30" s="27"/>
      <c r="CN30" s="27"/>
      <c r="CO30" s="27"/>
      <c r="CP30" s="27"/>
      <c r="CQ30" s="23"/>
      <c r="CR30" s="28"/>
      <c r="CS30" s="20">
        <v>45644.0</v>
      </c>
      <c r="CT30" s="27"/>
      <c r="CU30" s="27"/>
      <c r="CV30" s="27"/>
      <c r="CW30" s="27"/>
      <c r="CX30" s="27"/>
      <c r="CY30" s="23"/>
      <c r="CZ30" s="35"/>
      <c r="DA30" s="24">
        <f t="shared" si="3"/>
        <v>0</v>
      </c>
      <c r="DB30" s="23">
        <f t="shared" si="4"/>
        <v>0</v>
      </c>
      <c r="DC30" s="24">
        <f t="shared" si="5"/>
        <v>0</v>
      </c>
      <c r="DD30" s="23">
        <f t="shared" si="6"/>
        <v>0</v>
      </c>
      <c r="DE30" s="29"/>
      <c r="DF30" s="30"/>
      <c r="DG30" s="30"/>
      <c r="DH30" s="31">
        <f t="shared" si="14"/>
        <v>43435</v>
      </c>
      <c r="DI30" s="26"/>
      <c r="DJ30" s="32">
        <f t="shared" si="7"/>
        <v>0</v>
      </c>
      <c r="DK30" s="32">
        <f t="shared" si="8"/>
        <v>0</v>
      </c>
      <c r="DL30" s="32">
        <f t="shared" ref="DL30:DM30" si="43">+E30+M30+U30+AC30+AK30+AS30+BA30+BI30+BQ30+BY30+CG30+CO30+CW30</f>
        <v>0</v>
      </c>
      <c r="DM30" s="32">
        <f t="shared" si="43"/>
        <v>0</v>
      </c>
      <c r="DN30" s="26">
        <f>SUM(DM28:DM30)</f>
        <v>0</v>
      </c>
      <c r="DO30" s="1"/>
      <c r="DP30" s="1"/>
      <c r="DQ30" s="1"/>
      <c r="DR30" s="1"/>
      <c r="DS30" s="33"/>
      <c r="DT30" s="33"/>
      <c r="DU30" s="33"/>
      <c r="DV30" s="33"/>
      <c r="DW30" s="1"/>
      <c r="DX30" s="1"/>
      <c r="DY30" s="1"/>
    </row>
    <row r="31" ht="15.75" customHeight="1">
      <c r="A31" s="20">
        <f t="shared" si="24"/>
        <v>43469</v>
      </c>
      <c r="B31" s="21"/>
      <c r="C31" s="21"/>
      <c r="D31" s="21"/>
      <c r="E31" s="21"/>
      <c r="F31" s="21"/>
      <c r="G31" s="21" t="str">
        <f t="shared" si="2"/>
        <v/>
      </c>
      <c r="H31" s="1"/>
      <c r="I31" s="20">
        <f t="shared" si="27"/>
        <v>43466</v>
      </c>
      <c r="J31" s="21"/>
      <c r="K31" s="22"/>
      <c r="L31" s="22"/>
      <c r="M31" s="22"/>
      <c r="N31" s="22"/>
      <c r="O31" s="22"/>
      <c r="P31" s="1"/>
      <c r="Q31" s="20">
        <f t="shared" si="28"/>
        <v>43466</v>
      </c>
      <c r="R31" s="21"/>
      <c r="S31" s="21"/>
      <c r="T31" s="21"/>
      <c r="U31" s="21"/>
      <c r="V31" s="21"/>
      <c r="W31" s="22"/>
      <c r="X31" s="1"/>
      <c r="Y31" s="20">
        <f t="shared" si="29"/>
        <v>43466</v>
      </c>
      <c r="Z31" s="23"/>
      <c r="AA31" s="21"/>
      <c r="AB31" s="23"/>
      <c r="AC31" s="23"/>
      <c r="AD31" s="23"/>
      <c r="AE31" s="22"/>
      <c r="AF31" s="1"/>
      <c r="AG31" s="20">
        <f t="shared" si="30"/>
        <v>43466</v>
      </c>
      <c r="AH31" s="23"/>
      <c r="AI31" s="24"/>
      <c r="AJ31" s="23"/>
      <c r="AK31" s="24"/>
      <c r="AL31" s="24"/>
      <c r="AM31" s="23"/>
      <c r="AN31" s="1"/>
      <c r="AO31" s="20">
        <f t="shared" si="31"/>
        <v>43466</v>
      </c>
      <c r="AP31" s="23"/>
      <c r="AQ31" s="21"/>
      <c r="AR31" s="23"/>
      <c r="AS31" s="24"/>
      <c r="AT31" s="24"/>
      <c r="AU31" s="23"/>
      <c r="AV31" s="1"/>
      <c r="AW31" s="20">
        <f t="shared" si="32"/>
        <v>43466</v>
      </c>
      <c r="AX31" s="21"/>
      <c r="AY31" s="22"/>
      <c r="AZ31" s="23"/>
      <c r="BA31" s="24"/>
      <c r="BB31" s="24"/>
      <c r="BC31" s="23"/>
      <c r="BD31" s="25"/>
      <c r="BE31" s="20">
        <f t="shared" si="33"/>
        <v>43466</v>
      </c>
      <c r="BF31" s="23"/>
      <c r="BG31" s="21"/>
      <c r="BH31" s="23"/>
      <c r="BI31" s="24"/>
      <c r="BJ31" s="24"/>
      <c r="BK31" s="23"/>
      <c r="BL31" s="25"/>
      <c r="BM31" s="20">
        <f t="shared" si="34"/>
        <v>43466</v>
      </c>
      <c r="BN31" s="24"/>
      <c r="BO31" s="24"/>
      <c r="BP31" s="24"/>
      <c r="BQ31" s="24"/>
      <c r="BR31" s="24"/>
      <c r="BS31" s="23"/>
      <c r="BT31" s="25"/>
      <c r="BU31" s="20">
        <f t="shared" si="35"/>
        <v>43466</v>
      </c>
      <c r="BV31" s="26"/>
      <c r="BW31" s="27"/>
      <c r="BX31" s="26"/>
      <c r="BY31" s="27"/>
      <c r="BZ31" s="27"/>
      <c r="CA31" s="23"/>
      <c r="CB31" s="28"/>
      <c r="CC31" s="20">
        <f t="shared" si="36"/>
        <v>43466</v>
      </c>
      <c r="CD31" s="27"/>
      <c r="CE31" s="27"/>
      <c r="CF31" s="27"/>
      <c r="CG31" s="27"/>
      <c r="CH31" s="27"/>
      <c r="CI31" s="23"/>
      <c r="CJ31" s="28"/>
      <c r="CK31" s="20">
        <f t="shared" si="37"/>
        <v>43466</v>
      </c>
      <c r="CL31" s="27"/>
      <c r="CM31" s="27"/>
      <c r="CN31" s="27"/>
      <c r="CO31" s="27"/>
      <c r="CP31" s="27"/>
      <c r="CQ31" s="23"/>
      <c r="CR31" s="28"/>
      <c r="CS31" s="20">
        <v>45310.0</v>
      </c>
      <c r="CT31" s="27"/>
      <c r="CU31" s="27"/>
      <c r="CV31" s="27"/>
      <c r="CW31" s="27"/>
      <c r="CX31" s="27"/>
      <c r="CY31" s="23"/>
      <c r="CZ31" s="35"/>
      <c r="DA31" s="24">
        <f t="shared" si="3"/>
        <v>0</v>
      </c>
      <c r="DB31" s="23">
        <f t="shared" si="4"/>
        <v>0</v>
      </c>
      <c r="DC31" s="24">
        <f t="shared" si="5"/>
        <v>0</v>
      </c>
      <c r="DD31" s="23">
        <f t="shared" si="6"/>
        <v>0</v>
      </c>
      <c r="DE31" s="29"/>
      <c r="DF31" s="30"/>
      <c r="DG31" s="30"/>
      <c r="DH31" s="31">
        <f t="shared" si="14"/>
        <v>43466</v>
      </c>
      <c r="DI31" s="26"/>
      <c r="DJ31" s="32">
        <f t="shared" si="7"/>
        <v>0</v>
      </c>
      <c r="DK31" s="32">
        <f t="shared" si="8"/>
        <v>0</v>
      </c>
      <c r="DL31" s="32">
        <f t="shared" ref="DL31:DM31" si="44">+E31+M31+U31+AC31+AK31+AS31+BA31+BI31+BQ31+BY31+CG31+CO31+CW31</f>
        <v>0</v>
      </c>
      <c r="DM31" s="32">
        <f t="shared" si="44"/>
        <v>0</v>
      </c>
      <c r="DN31" s="26"/>
      <c r="DO31" s="1"/>
      <c r="DP31" s="1"/>
      <c r="DQ31" s="1"/>
      <c r="DR31" s="1"/>
      <c r="DS31" s="33">
        <f t="shared" ref="DS31:DT31" si="45">SUM(DS10:DS30)</f>
        <v>28414157</v>
      </c>
      <c r="DT31" s="33">
        <f t="shared" si="45"/>
        <v>13716601.35</v>
      </c>
      <c r="DU31" s="33"/>
      <c r="DV31" s="33">
        <f>SUBTOTAL(9,DV10:DV30)</f>
        <v>14697555.65</v>
      </c>
      <c r="DW31" s="1">
        <v>1.6244365639999999E7</v>
      </c>
      <c r="DX31" s="33">
        <f>DV31-DW31</f>
        <v>-1546809.992</v>
      </c>
      <c r="DY31" s="1"/>
    </row>
    <row r="32" ht="15.75" customHeight="1">
      <c r="A32" s="20">
        <f t="shared" si="24"/>
        <v>43500</v>
      </c>
      <c r="B32" s="21"/>
      <c r="C32" s="21"/>
      <c r="D32" s="21"/>
      <c r="E32" s="21"/>
      <c r="F32" s="21"/>
      <c r="G32" s="21" t="str">
        <f t="shared" si="2"/>
        <v/>
      </c>
      <c r="H32" s="1"/>
      <c r="I32" s="20">
        <f t="shared" si="27"/>
        <v>43497</v>
      </c>
      <c r="J32" s="21"/>
      <c r="K32" s="22"/>
      <c r="L32" s="22"/>
      <c r="M32" s="22"/>
      <c r="N32" s="22"/>
      <c r="O32" s="22"/>
      <c r="P32" s="1"/>
      <c r="Q32" s="20">
        <f t="shared" si="28"/>
        <v>43497</v>
      </c>
      <c r="R32" s="21"/>
      <c r="S32" s="21"/>
      <c r="T32" s="21"/>
      <c r="U32" s="21"/>
      <c r="V32" s="21"/>
      <c r="W32" s="22"/>
      <c r="X32" s="1"/>
      <c r="Y32" s="20">
        <f t="shared" si="29"/>
        <v>43497</v>
      </c>
      <c r="Z32" s="23"/>
      <c r="AA32" s="21"/>
      <c r="AB32" s="23"/>
      <c r="AC32" s="23"/>
      <c r="AD32" s="23"/>
      <c r="AE32" s="22"/>
      <c r="AF32" s="1"/>
      <c r="AG32" s="20">
        <f t="shared" si="30"/>
        <v>43497</v>
      </c>
      <c r="AH32" s="23"/>
      <c r="AI32" s="24"/>
      <c r="AJ32" s="23"/>
      <c r="AK32" s="24"/>
      <c r="AL32" s="24"/>
      <c r="AM32" s="23"/>
      <c r="AN32" s="1"/>
      <c r="AO32" s="20">
        <f t="shared" si="31"/>
        <v>43497</v>
      </c>
      <c r="AP32" s="23"/>
      <c r="AQ32" s="21"/>
      <c r="AR32" s="23"/>
      <c r="AS32" s="24"/>
      <c r="AT32" s="24"/>
      <c r="AU32" s="23"/>
      <c r="AV32" s="1"/>
      <c r="AW32" s="20">
        <f t="shared" si="32"/>
        <v>43497</v>
      </c>
      <c r="AX32" s="21"/>
      <c r="AY32" s="22"/>
      <c r="AZ32" s="23"/>
      <c r="BA32" s="24"/>
      <c r="BB32" s="24"/>
      <c r="BC32" s="23"/>
      <c r="BD32" s="25"/>
      <c r="BE32" s="20">
        <f t="shared" si="33"/>
        <v>43497</v>
      </c>
      <c r="BF32" s="23"/>
      <c r="BG32" s="21"/>
      <c r="BH32" s="23"/>
      <c r="BI32" s="24"/>
      <c r="BJ32" s="24"/>
      <c r="BK32" s="23"/>
      <c r="BL32" s="25"/>
      <c r="BM32" s="20">
        <f t="shared" si="34"/>
        <v>43497</v>
      </c>
      <c r="BN32" s="24"/>
      <c r="BO32" s="24"/>
      <c r="BP32" s="24"/>
      <c r="BQ32" s="24"/>
      <c r="BR32" s="24"/>
      <c r="BS32" s="23"/>
      <c r="BT32" s="25"/>
      <c r="BU32" s="20">
        <f t="shared" si="35"/>
        <v>43497</v>
      </c>
      <c r="BV32" s="26"/>
      <c r="BW32" s="27"/>
      <c r="BX32" s="26"/>
      <c r="BY32" s="27"/>
      <c r="BZ32" s="27"/>
      <c r="CA32" s="23"/>
      <c r="CB32" s="28"/>
      <c r="CC32" s="20">
        <f t="shared" si="36"/>
        <v>43497</v>
      </c>
      <c r="CD32" s="27"/>
      <c r="CE32" s="27"/>
      <c r="CF32" s="27"/>
      <c r="CG32" s="27"/>
      <c r="CH32" s="27"/>
      <c r="CI32" s="23"/>
      <c r="CJ32" s="28"/>
      <c r="CK32" s="20">
        <f t="shared" si="37"/>
        <v>43497</v>
      </c>
      <c r="CL32" s="27"/>
      <c r="CM32" s="27"/>
      <c r="CN32" s="27"/>
      <c r="CO32" s="27"/>
      <c r="CP32" s="27"/>
      <c r="CQ32" s="23"/>
      <c r="CR32" s="28"/>
      <c r="CS32" s="20">
        <v>45341.0</v>
      </c>
      <c r="CT32" s="27"/>
      <c r="CU32" s="27"/>
      <c r="CV32" s="27"/>
      <c r="CW32" s="27"/>
      <c r="CX32" s="27"/>
      <c r="CY32" s="23"/>
      <c r="CZ32" s="35"/>
      <c r="DA32" s="24">
        <f t="shared" si="3"/>
        <v>0</v>
      </c>
      <c r="DB32" s="23">
        <f t="shared" si="4"/>
        <v>0</v>
      </c>
      <c r="DC32" s="24">
        <f t="shared" si="5"/>
        <v>0</v>
      </c>
      <c r="DD32" s="23">
        <f t="shared" si="6"/>
        <v>0</v>
      </c>
      <c r="DE32" s="29"/>
      <c r="DF32" s="30"/>
      <c r="DG32" s="30"/>
      <c r="DH32" s="31">
        <f t="shared" si="14"/>
        <v>43497</v>
      </c>
      <c r="DI32" s="26"/>
      <c r="DJ32" s="32">
        <f t="shared" si="7"/>
        <v>0</v>
      </c>
      <c r="DK32" s="32">
        <f t="shared" si="8"/>
        <v>0</v>
      </c>
      <c r="DL32" s="32">
        <f t="shared" ref="DL32:DM32" si="46">+E32+M32+U32+AC32+AK32+AS32+BA32+BI32+BQ32+BY32+CG32+CO32+CW32</f>
        <v>0</v>
      </c>
      <c r="DM32" s="32">
        <f t="shared" si="46"/>
        <v>0</v>
      </c>
      <c r="DN32" s="26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</row>
    <row r="33" ht="15.75" customHeight="1">
      <c r="A33" s="20">
        <f t="shared" si="24"/>
        <v>43528</v>
      </c>
      <c r="B33" s="21"/>
      <c r="C33" s="21"/>
      <c r="D33" s="21"/>
      <c r="E33" s="21"/>
      <c r="F33" s="21"/>
      <c r="G33" s="21" t="str">
        <f t="shared" si="2"/>
        <v/>
      </c>
      <c r="H33" s="1"/>
      <c r="I33" s="20">
        <f t="shared" si="27"/>
        <v>43525</v>
      </c>
      <c r="J33" s="21"/>
      <c r="K33" s="22"/>
      <c r="L33" s="22"/>
      <c r="M33" s="22"/>
      <c r="N33" s="22"/>
      <c r="O33" s="22"/>
      <c r="P33" s="1"/>
      <c r="Q33" s="20">
        <f t="shared" si="28"/>
        <v>43525</v>
      </c>
      <c r="R33" s="21"/>
      <c r="S33" s="21"/>
      <c r="T33" s="21"/>
      <c r="U33" s="21"/>
      <c r="V33" s="21"/>
      <c r="W33" s="22"/>
      <c r="X33" s="1"/>
      <c r="Y33" s="20">
        <f t="shared" si="29"/>
        <v>43525</v>
      </c>
      <c r="Z33" s="23"/>
      <c r="AA33" s="21"/>
      <c r="AB33" s="23"/>
      <c r="AC33" s="23"/>
      <c r="AD33" s="23"/>
      <c r="AE33" s="22"/>
      <c r="AF33" s="1"/>
      <c r="AG33" s="20">
        <f t="shared" si="30"/>
        <v>43525</v>
      </c>
      <c r="AH33" s="23"/>
      <c r="AI33" s="24"/>
      <c r="AJ33" s="23"/>
      <c r="AK33" s="24"/>
      <c r="AL33" s="24"/>
      <c r="AM33" s="23"/>
      <c r="AN33" s="1"/>
      <c r="AO33" s="20">
        <f t="shared" si="31"/>
        <v>43525</v>
      </c>
      <c r="AP33" s="23"/>
      <c r="AQ33" s="21"/>
      <c r="AR33" s="23"/>
      <c r="AS33" s="24"/>
      <c r="AT33" s="24"/>
      <c r="AU33" s="23"/>
      <c r="AV33" s="1"/>
      <c r="AW33" s="20">
        <f t="shared" si="32"/>
        <v>43525</v>
      </c>
      <c r="AX33" s="21"/>
      <c r="AY33" s="22"/>
      <c r="AZ33" s="23"/>
      <c r="BA33" s="24"/>
      <c r="BB33" s="24"/>
      <c r="BC33" s="23"/>
      <c r="BD33" s="25"/>
      <c r="BE33" s="20">
        <f t="shared" si="33"/>
        <v>43525</v>
      </c>
      <c r="BF33" s="23"/>
      <c r="BG33" s="21"/>
      <c r="BH33" s="23"/>
      <c r="BI33" s="24"/>
      <c r="BJ33" s="24"/>
      <c r="BK33" s="23"/>
      <c r="BL33" s="25"/>
      <c r="BM33" s="20">
        <f t="shared" si="34"/>
        <v>43525</v>
      </c>
      <c r="BN33" s="24"/>
      <c r="BO33" s="24"/>
      <c r="BP33" s="24"/>
      <c r="BQ33" s="24"/>
      <c r="BR33" s="24"/>
      <c r="BS33" s="23"/>
      <c r="BT33" s="25"/>
      <c r="BU33" s="20">
        <f t="shared" si="35"/>
        <v>43525</v>
      </c>
      <c r="BV33" s="26"/>
      <c r="BW33" s="27"/>
      <c r="BX33" s="26"/>
      <c r="BY33" s="27"/>
      <c r="BZ33" s="27"/>
      <c r="CA33" s="23"/>
      <c r="CB33" s="28"/>
      <c r="CC33" s="20">
        <f t="shared" si="36"/>
        <v>43525</v>
      </c>
      <c r="CD33" s="27"/>
      <c r="CE33" s="27"/>
      <c r="CF33" s="27"/>
      <c r="CG33" s="27"/>
      <c r="CH33" s="27"/>
      <c r="CI33" s="23"/>
      <c r="CJ33" s="28"/>
      <c r="CK33" s="20">
        <f t="shared" si="37"/>
        <v>43525</v>
      </c>
      <c r="CL33" s="27"/>
      <c r="CM33" s="27"/>
      <c r="CN33" s="27"/>
      <c r="CO33" s="27"/>
      <c r="CP33" s="27"/>
      <c r="CQ33" s="23"/>
      <c r="CR33" s="28"/>
      <c r="CS33" s="20">
        <v>45370.0</v>
      </c>
      <c r="CT33" s="27"/>
      <c r="CU33" s="27"/>
      <c r="CV33" s="27"/>
      <c r="CW33" s="27"/>
      <c r="CX33" s="27"/>
      <c r="CY33" s="23"/>
      <c r="CZ33" s="35"/>
      <c r="DA33" s="24">
        <f t="shared" si="3"/>
        <v>0</v>
      </c>
      <c r="DB33" s="23">
        <f t="shared" si="4"/>
        <v>0</v>
      </c>
      <c r="DC33" s="24">
        <f t="shared" si="5"/>
        <v>0</v>
      </c>
      <c r="DD33" s="23">
        <f t="shared" si="6"/>
        <v>0</v>
      </c>
      <c r="DE33" s="29"/>
      <c r="DF33" s="30"/>
      <c r="DG33" s="30"/>
      <c r="DH33" s="31">
        <f t="shared" si="14"/>
        <v>43525</v>
      </c>
      <c r="DI33" s="26"/>
      <c r="DJ33" s="32">
        <f t="shared" si="7"/>
        <v>0</v>
      </c>
      <c r="DK33" s="32">
        <f t="shared" si="8"/>
        <v>0</v>
      </c>
      <c r="DL33" s="32">
        <f t="shared" ref="DL33:DM33" si="47">+E33+M33+U33+AC33+AK33+AS33+BA33+BI33+BQ33+BY33+CG33+CO33+CW33</f>
        <v>0</v>
      </c>
      <c r="DM33" s="32">
        <f t="shared" si="47"/>
        <v>0</v>
      </c>
      <c r="DN33" s="26">
        <f>SUM(DM31:DM33)</f>
        <v>0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</row>
    <row r="34" ht="15.75" customHeight="1">
      <c r="A34" s="20">
        <f t="shared" si="24"/>
        <v>43559</v>
      </c>
      <c r="B34" s="21"/>
      <c r="C34" s="21"/>
      <c r="D34" s="21"/>
      <c r="E34" s="21"/>
      <c r="F34" s="21"/>
      <c r="G34" s="21">
        <f t="shared" ref="G34:G50" si="49">+G33+D34</f>
        <v>0</v>
      </c>
      <c r="H34" s="1"/>
      <c r="I34" s="20">
        <f t="shared" si="27"/>
        <v>43556</v>
      </c>
      <c r="J34" s="21"/>
      <c r="K34" s="22"/>
      <c r="L34" s="22"/>
      <c r="M34" s="22"/>
      <c r="N34" s="22"/>
      <c r="O34" s="22"/>
      <c r="P34" s="1"/>
      <c r="Q34" s="20">
        <f t="shared" si="28"/>
        <v>43556</v>
      </c>
      <c r="R34" s="21"/>
      <c r="S34" s="21"/>
      <c r="T34" s="21"/>
      <c r="U34" s="21"/>
      <c r="V34" s="21"/>
      <c r="W34" s="22"/>
      <c r="X34" s="1"/>
      <c r="Y34" s="20">
        <f t="shared" si="29"/>
        <v>43556</v>
      </c>
      <c r="Z34" s="23"/>
      <c r="AA34" s="21"/>
      <c r="AB34" s="23"/>
      <c r="AC34" s="23"/>
      <c r="AD34" s="23"/>
      <c r="AE34" s="22"/>
      <c r="AF34" s="1"/>
      <c r="AG34" s="20">
        <f t="shared" si="30"/>
        <v>43556</v>
      </c>
      <c r="AH34" s="23"/>
      <c r="AI34" s="24"/>
      <c r="AJ34" s="23"/>
      <c r="AK34" s="24"/>
      <c r="AL34" s="24"/>
      <c r="AM34" s="23"/>
      <c r="AN34" s="1"/>
      <c r="AO34" s="20">
        <f t="shared" si="31"/>
        <v>43556</v>
      </c>
      <c r="AP34" s="23"/>
      <c r="AQ34" s="21"/>
      <c r="AR34" s="23"/>
      <c r="AS34" s="24"/>
      <c r="AT34" s="24"/>
      <c r="AU34" s="23"/>
      <c r="AV34" s="1"/>
      <c r="AW34" s="20">
        <f t="shared" si="32"/>
        <v>43556</v>
      </c>
      <c r="AX34" s="21"/>
      <c r="AY34" s="22"/>
      <c r="AZ34" s="23"/>
      <c r="BA34" s="24"/>
      <c r="BB34" s="24"/>
      <c r="BC34" s="23"/>
      <c r="BD34" s="25"/>
      <c r="BE34" s="20">
        <f t="shared" si="33"/>
        <v>43556</v>
      </c>
      <c r="BF34" s="23"/>
      <c r="BG34" s="21"/>
      <c r="BH34" s="23"/>
      <c r="BI34" s="24"/>
      <c r="BJ34" s="24"/>
      <c r="BK34" s="23"/>
      <c r="BL34" s="25"/>
      <c r="BM34" s="20">
        <f t="shared" si="34"/>
        <v>43556</v>
      </c>
      <c r="BN34" s="24"/>
      <c r="BO34" s="24"/>
      <c r="BP34" s="24"/>
      <c r="BQ34" s="24"/>
      <c r="BR34" s="24"/>
      <c r="BS34" s="23"/>
      <c r="BT34" s="25"/>
      <c r="BU34" s="20">
        <f t="shared" si="35"/>
        <v>43556</v>
      </c>
      <c r="BV34" s="26"/>
      <c r="BW34" s="27"/>
      <c r="BX34" s="26"/>
      <c r="BY34" s="27"/>
      <c r="BZ34" s="27"/>
      <c r="CA34" s="23"/>
      <c r="CB34" s="28"/>
      <c r="CC34" s="20">
        <f t="shared" si="36"/>
        <v>43556</v>
      </c>
      <c r="CD34" s="27"/>
      <c r="CE34" s="27"/>
      <c r="CF34" s="27"/>
      <c r="CG34" s="27"/>
      <c r="CH34" s="27"/>
      <c r="CI34" s="23"/>
      <c r="CJ34" s="28"/>
      <c r="CK34" s="20">
        <f t="shared" si="37"/>
        <v>43556</v>
      </c>
      <c r="CL34" s="27"/>
      <c r="CM34" s="27"/>
      <c r="CN34" s="27"/>
      <c r="CO34" s="27"/>
      <c r="CP34" s="27"/>
      <c r="CQ34" s="23"/>
      <c r="CR34" s="28"/>
      <c r="CS34" s="20">
        <v>45401.0</v>
      </c>
      <c r="CT34" s="27"/>
      <c r="CU34" s="27"/>
      <c r="CV34" s="27"/>
      <c r="CW34" s="27"/>
      <c r="CX34" s="27"/>
      <c r="CY34" s="23"/>
      <c r="CZ34" s="35"/>
      <c r="DA34" s="24">
        <f t="shared" si="3"/>
        <v>0</v>
      </c>
      <c r="DB34" s="23">
        <f t="shared" si="4"/>
        <v>0</v>
      </c>
      <c r="DC34" s="24">
        <f t="shared" si="5"/>
        <v>0</v>
      </c>
      <c r="DD34" s="23">
        <f t="shared" si="6"/>
        <v>0</v>
      </c>
      <c r="DE34" s="29"/>
      <c r="DF34" s="30"/>
      <c r="DG34" s="30"/>
      <c r="DH34" s="31">
        <f t="shared" si="14"/>
        <v>43556</v>
      </c>
      <c r="DI34" s="26"/>
      <c r="DJ34" s="32">
        <f t="shared" si="7"/>
        <v>0</v>
      </c>
      <c r="DK34" s="32">
        <f t="shared" si="8"/>
        <v>0</v>
      </c>
      <c r="DL34" s="32">
        <f t="shared" ref="DL34:DM34" si="48">+E34+M34+U34+AC34+AK34+AS34+BA34+BI34+BQ34+BY34+CG34+CO34+CW34</f>
        <v>0</v>
      </c>
      <c r="DM34" s="32">
        <f t="shared" si="48"/>
        <v>0</v>
      </c>
      <c r="DN34" s="26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</row>
    <row r="35" ht="15.75" customHeight="1">
      <c r="A35" s="20">
        <f t="shared" si="24"/>
        <v>43589</v>
      </c>
      <c r="B35" s="21"/>
      <c r="C35" s="21"/>
      <c r="D35" s="21"/>
      <c r="E35" s="21"/>
      <c r="F35" s="21"/>
      <c r="G35" s="21">
        <f t="shared" si="49"/>
        <v>0</v>
      </c>
      <c r="H35" s="1"/>
      <c r="I35" s="20">
        <f t="shared" si="27"/>
        <v>43586</v>
      </c>
      <c r="J35" s="21"/>
      <c r="K35" s="22"/>
      <c r="L35" s="22"/>
      <c r="M35" s="22"/>
      <c r="N35" s="22"/>
      <c r="O35" s="22"/>
      <c r="P35" s="1"/>
      <c r="Q35" s="20">
        <f t="shared" si="28"/>
        <v>43586</v>
      </c>
      <c r="R35" s="21"/>
      <c r="S35" s="21"/>
      <c r="T35" s="21"/>
      <c r="U35" s="21"/>
      <c r="V35" s="21"/>
      <c r="W35" s="22"/>
      <c r="X35" s="1"/>
      <c r="Y35" s="20">
        <f t="shared" si="29"/>
        <v>43586</v>
      </c>
      <c r="Z35" s="23"/>
      <c r="AA35" s="21"/>
      <c r="AB35" s="23"/>
      <c r="AC35" s="23"/>
      <c r="AD35" s="23"/>
      <c r="AE35" s="22"/>
      <c r="AF35" s="1"/>
      <c r="AG35" s="20">
        <f t="shared" si="30"/>
        <v>43586</v>
      </c>
      <c r="AH35" s="23"/>
      <c r="AI35" s="24"/>
      <c r="AJ35" s="23"/>
      <c r="AK35" s="24"/>
      <c r="AL35" s="24"/>
      <c r="AM35" s="23"/>
      <c r="AN35" s="1"/>
      <c r="AO35" s="20">
        <f t="shared" si="31"/>
        <v>43586</v>
      </c>
      <c r="AP35" s="23"/>
      <c r="AQ35" s="21"/>
      <c r="AR35" s="23"/>
      <c r="AS35" s="24"/>
      <c r="AT35" s="24"/>
      <c r="AU35" s="23"/>
      <c r="AV35" s="1"/>
      <c r="AW35" s="20">
        <f t="shared" si="32"/>
        <v>43586</v>
      </c>
      <c r="AX35" s="21"/>
      <c r="AY35" s="22"/>
      <c r="AZ35" s="23"/>
      <c r="BA35" s="24"/>
      <c r="BB35" s="24"/>
      <c r="BC35" s="23"/>
      <c r="BD35" s="25"/>
      <c r="BE35" s="20">
        <f t="shared" si="33"/>
        <v>43586</v>
      </c>
      <c r="BF35" s="23"/>
      <c r="BG35" s="21"/>
      <c r="BH35" s="23"/>
      <c r="BI35" s="24"/>
      <c r="BJ35" s="24"/>
      <c r="BK35" s="23"/>
      <c r="BL35" s="25"/>
      <c r="BM35" s="20">
        <f t="shared" si="34"/>
        <v>43586</v>
      </c>
      <c r="BN35" s="24"/>
      <c r="BO35" s="24"/>
      <c r="BP35" s="24"/>
      <c r="BQ35" s="24"/>
      <c r="BR35" s="24"/>
      <c r="BS35" s="23"/>
      <c r="BT35" s="25"/>
      <c r="BU35" s="20">
        <f t="shared" si="35"/>
        <v>43586</v>
      </c>
      <c r="BV35" s="26"/>
      <c r="BW35" s="27"/>
      <c r="BX35" s="26"/>
      <c r="BY35" s="27"/>
      <c r="BZ35" s="27"/>
      <c r="CA35" s="23"/>
      <c r="CB35" s="28"/>
      <c r="CC35" s="20">
        <f t="shared" si="36"/>
        <v>43586</v>
      </c>
      <c r="CD35" s="27"/>
      <c r="CE35" s="27"/>
      <c r="CF35" s="27"/>
      <c r="CG35" s="27"/>
      <c r="CH35" s="27"/>
      <c r="CI35" s="23"/>
      <c r="CJ35" s="28"/>
      <c r="CK35" s="20">
        <f t="shared" si="37"/>
        <v>43586</v>
      </c>
      <c r="CL35" s="27"/>
      <c r="CM35" s="27"/>
      <c r="CN35" s="27"/>
      <c r="CO35" s="27"/>
      <c r="CP35" s="27"/>
      <c r="CQ35" s="23"/>
      <c r="CR35" s="28"/>
      <c r="CS35" s="20">
        <v>45431.0</v>
      </c>
      <c r="CT35" s="27"/>
      <c r="CU35" s="27"/>
      <c r="CV35" s="27"/>
      <c r="CW35" s="27"/>
      <c r="CX35" s="27"/>
      <c r="CY35" s="23"/>
      <c r="CZ35" s="35"/>
      <c r="DA35" s="24">
        <f t="shared" si="3"/>
        <v>0</v>
      </c>
      <c r="DB35" s="23">
        <f t="shared" si="4"/>
        <v>0</v>
      </c>
      <c r="DC35" s="24">
        <f t="shared" si="5"/>
        <v>0</v>
      </c>
      <c r="DD35" s="23">
        <f t="shared" si="6"/>
        <v>0</v>
      </c>
      <c r="DE35" s="29"/>
      <c r="DF35" s="30"/>
      <c r="DG35" s="30"/>
      <c r="DH35" s="31">
        <f t="shared" si="14"/>
        <v>43586</v>
      </c>
      <c r="DI35" s="26"/>
      <c r="DJ35" s="32">
        <f t="shared" si="7"/>
        <v>0</v>
      </c>
      <c r="DK35" s="32">
        <f t="shared" si="8"/>
        <v>0</v>
      </c>
      <c r="DL35" s="32">
        <f t="shared" ref="DL35:DM35" si="50">+E35+M35+U35+AC35+AK35+AS35+BA35+BI35+BQ35+BY35+CG35+CO35+CW35</f>
        <v>0</v>
      </c>
      <c r="DM35" s="32">
        <f t="shared" si="50"/>
        <v>0</v>
      </c>
      <c r="DN35" s="26"/>
      <c r="DO35" s="1"/>
      <c r="DP35" s="1"/>
      <c r="DQ35" s="1" t="s">
        <v>53</v>
      </c>
      <c r="DR35" s="1"/>
      <c r="DS35" s="1">
        <f>SUM(Sheet2!B4:B69)</f>
        <v>40638468.24</v>
      </c>
      <c r="DT35" s="1">
        <f>SUM(Sheet2!B4:B37)</f>
        <v>27242436.22</v>
      </c>
      <c r="DU35" s="1"/>
      <c r="DV35" s="1">
        <f>+DS35-DT35</f>
        <v>13396032.02</v>
      </c>
      <c r="DW35" s="1"/>
      <c r="DX35" s="1"/>
      <c r="DY35" s="1"/>
    </row>
    <row r="36" ht="15.75" customHeight="1">
      <c r="A36" s="20">
        <f t="shared" si="24"/>
        <v>43620</v>
      </c>
      <c r="B36" s="21"/>
      <c r="C36" s="21"/>
      <c r="D36" s="21"/>
      <c r="E36" s="21"/>
      <c r="F36" s="21"/>
      <c r="G36" s="21">
        <f t="shared" si="49"/>
        <v>0</v>
      </c>
      <c r="H36" s="1"/>
      <c r="I36" s="20">
        <f t="shared" si="27"/>
        <v>43617</v>
      </c>
      <c r="J36" s="21"/>
      <c r="K36" s="22"/>
      <c r="L36" s="22"/>
      <c r="M36" s="22"/>
      <c r="N36" s="22"/>
      <c r="O36" s="22"/>
      <c r="P36" s="1"/>
      <c r="Q36" s="20">
        <f t="shared" si="28"/>
        <v>43617</v>
      </c>
      <c r="R36" s="21"/>
      <c r="S36" s="21"/>
      <c r="T36" s="21"/>
      <c r="U36" s="21"/>
      <c r="V36" s="21"/>
      <c r="W36" s="22"/>
      <c r="X36" s="1"/>
      <c r="Y36" s="20">
        <f t="shared" si="29"/>
        <v>43617</v>
      </c>
      <c r="Z36" s="23"/>
      <c r="AA36" s="21"/>
      <c r="AB36" s="23"/>
      <c r="AC36" s="23"/>
      <c r="AD36" s="23"/>
      <c r="AE36" s="22"/>
      <c r="AF36" s="1"/>
      <c r="AG36" s="20">
        <f t="shared" si="30"/>
        <v>43617</v>
      </c>
      <c r="AH36" s="23"/>
      <c r="AI36" s="24"/>
      <c r="AJ36" s="23"/>
      <c r="AK36" s="24"/>
      <c r="AL36" s="24"/>
      <c r="AM36" s="23"/>
      <c r="AN36" s="1"/>
      <c r="AO36" s="20">
        <f t="shared" si="31"/>
        <v>43617</v>
      </c>
      <c r="AP36" s="23"/>
      <c r="AQ36" s="21"/>
      <c r="AR36" s="23"/>
      <c r="AS36" s="24"/>
      <c r="AT36" s="24"/>
      <c r="AU36" s="23"/>
      <c r="AV36" s="1"/>
      <c r="AW36" s="20">
        <f t="shared" si="32"/>
        <v>43617</v>
      </c>
      <c r="AX36" s="21"/>
      <c r="AY36" s="22"/>
      <c r="AZ36" s="23"/>
      <c r="BA36" s="24"/>
      <c r="BB36" s="24"/>
      <c r="BC36" s="23"/>
      <c r="BD36" s="25"/>
      <c r="BE36" s="20">
        <f t="shared" si="33"/>
        <v>43617</v>
      </c>
      <c r="BF36" s="23"/>
      <c r="BG36" s="21"/>
      <c r="BH36" s="23"/>
      <c r="BI36" s="24"/>
      <c r="BJ36" s="24"/>
      <c r="BK36" s="23"/>
      <c r="BL36" s="25"/>
      <c r="BM36" s="20">
        <f t="shared" si="34"/>
        <v>43617</v>
      </c>
      <c r="BN36" s="24"/>
      <c r="BO36" s="24"/>
      <c r="BP36" s="24"/>
      <c r="BQ36" s="24"/>
      <c r="BR36" s="24"/>
      <c r="BS36" s="23"/>
      <c r="BT36" s="25"/>
      <c r="BU36" s="20">
        <f t="shared" si="35"/>
        <v>43617</v>
      </c>
      <c r="BV36" s="26"/>
      <c r="BW36" s="27"/>
      <c r="BX36" s="26"/>
      <c r="BY36" s="27"/>
      <c r="BZ36" s="27"/>
      <c r="CA36" s="23"/>
      <c r="CB36" s="28"/>
      <c r="CC36" s="20">
        <f t="shared" si="36"/>
        <v>43617</v>
      </c>
      <c r="CD36" s="27"/>
      <c r="CE36" s="27"/>
      <c r="CF36" s="27"/>
      <c r="CG36" s="27"/>
      <c r="CH36" s="27"/>
      <c r="CI36" s="23"/>
      <c r="CJ36" s="28"/>
      <c r="CK36" s="20">
        <f t="shared" si="37"/>
        <v>43617</v>
      </c>
      <c r="CL36" s="27"/>
      <c r="CM36" s="27"/>
      <c r="CN36" s="27"/>
      <c r="CO36" s="27"/>
      <c r="CP36" s="27"/>
      <c r="CQ36" s="23"/>
      <c r="CR36" s="28"/>
      <c r="CS36" s="20">
        <v>45462.0</v>
      </c>
      <c r="CT36" s="27"/>
      <c r="CU36" s="27"/>
      <c r="CV36" s="27"/>
      <c r="CW36" s="27"/>
      <c r="CX36" s="27"/>
      <c r="CY36" s="23"/>
      <c r="CZ36" s="35"/>
      <c r="DA36" s="24">
        <f t="shared" si="3"/>
        <v>0</v>
      </c>
      <c r="DB36" s="23">
        <f t="shared" si="4"/>
        <v>0</v>
      </c>
      <c r="DC36" s="24">
        <f t="shared" si="5"/>
        <v>0</v>
      </c>
      <c r="DD36" s="23">
        <f t="shared" si="6"/>
        <v>0</v>
      </c>
      <c r="DE36" s="29"/>
      <c r="DF36" s="30"/>
      <c r="DG36" s="30"/>
      <c r="DH36" s="31">
        <f t="shared" si="14"/>
        <v>43617</v>
      </c>
      <c r="DI36" s="26"/>
      <c r="DJ36" s="32">
        <f t="shared" si="7"/>
        <v>0</v>
      </c>
      <c r="DK36" s="32">
        <f t="shared" si="8"/>
        <v>0</v>
      </c>
      <c r="DL36" s="32">
        <f t="shared" ref="DL36:DM36" si="51">+E36+M36+U36+AC36+AK36+AS36+BA36+BI36+BQ36+BY36+CG36+CO36+CW36</f>
        <v>0</v>
      </c>
      <c r="DM36" s="32">
        <f t="shared" si="51"/>
        <v>0</v>
      </c>
      <c r="DN36" s="26">
        <f>SUM(DM34:DM36)</f>
        <v>0</v>
      </c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</row>
    <row r="37" ht="15.75" customHeight="1">
      <c r="A37" s="20">
        <f t="shared" si="24"/>
        <v>43650</v>
      </c>
      <c r="B37" s="21"/>
      <c r="C37" s="21"/>
      <c r="D37" s="21"/>
      <c r="E37" s="21"/>
      <c r="F37" s="21"/>
      <c r="G37" s="21">
        <f t="shared" si="49"/>
        <v>0</v>
      </c>
      <c r="H37" s="1"/>
      <c r="I37" s="20">
        <f t="shared" si="27"/>
        <v>43647</v>
      </c>
      <c r="J37" s="21"/>
      <c r="K37" s="22"/>
      <c r="L37" s="22"/>
      <c r="M37" s="22"/>
      <c r="N37" s="22"/>
      <c r="O37" s="22"/>
      <c r="P37" s="1"/>
      <c r="Q37" s="20">
        <f t="shared" si="28"/>
        <v>43647</v>
      </c>
      <c r="R37" s="21"/>
      <c r="S37" s="21"/>
      <c r="T37" s="21"/>
      <c r="U37" s="21"/>
      <c r="V37" s="21"/>
      <c r="W37" s="22"/>
      <c r="X37" s="1"/>
      <c r="Y37" s="20">
        <f t="shared" si="29"/>
        <v>43647</v>
      </c>
      <c r="Z37" s="23"/>
      <c r="AA37" s="21"/>
      <c r="AB37" s="23"/>
      <c r="AC37" s="23"/>
      <c r="AD37" s="23"/>
      <c r="AE37" s="22"/>
      <c r="AF37" s="1"/>
      <c r="AG37" s="20">
        <f t="shared" si="30"/>
        <v>43647</v>
      </c>
      <c r="AH37" s="23"/>
      <c r="AI37" s="24"/>
      <c r="AJ37" s="23"/>
      <c r="AK37" s="24"/>
      <c r="AL37" s="24"/>
      <c r="AM37" s="23"/>
      <c r="AN37" s="1"/>
      <c r="AO37" s="20">
        <f t="shared" si="31"/>
        <v>43647</v>
      </c>
      <c r="AP37" s="23"/>
      <c r="AQ37" s="21"/>
      <c r="AR37" s="23"/>
      <c r="AS37" s="24"/>
      <c r="AT37" s="24"/>
      <c r="AU37" s="23"/>
      <c r="AV37" s="1"/>
      <c r="AW37" s="20">
        <f t="shared" si="32"/>
        <v>43647</v>
      </c>
      <c r="AX37" s="21"/>
      <c r="AY37" s="22"/>
      <c r="AZ37" s="23"/>
      <c r="BA37" s="24"/>
      <c r="BB37" s="24"/>
      <c r="BC37" s="23"/>
      <c r="BD37" s="25"/>
      <c r="BE37" s="20">
        <f t="shared" si="33"/>
        <v>43647</v>
      </c>
      <c r="BF37" s="23"/>
      <c r="BG37" s="21"/>
      <c r="BH37" s="23"/>
      <c r="BI37" s="24"/>
      <c r="BJ37" s="24"/>
      <c r="BK37" s="23"/>
      <c r="BL37" s="25"/>
      <c r="BM37" s="20">
        <f t="shared" si="34"/>
        <v>43647</v>
      </c>
      <c r="BN37" s="24"/>
      <c r="BO37" s="24"/>
      <c r="BP37" s="24"/>
      <c r="BQ37" s="24"/>
      <c r="BR37" s="24"/>
      <c r="BS37" s="23"/>
      <c r="BT37" s="25"/>
      <c r="BU37" s="20">
        <f t="shared" si="35"/>
        <v>43647</v>
      </c>
      <c r="BV37" s="26"/>
      <c r="BW37" s="27"/>
      <c r="BX37" s="26"/>
      <c r="BY37" s="27"/>
      <c r="BZ37" s="27"/>
      <c r="CA37" s="23"/>
      <c r="CB37" s="28"/>
      <c r="CC37" s="20">
        <f t="shared" si="36"/>
        <v>43647</v>
      </c>
      <c r="CD37" s="27"/>
      <c r="CE37" s="27"/>
      <c r="CF37" s="27"/>
      <c r="CG37" s="27"/>
      <c r="CH37" s="27"/>
      <c r="CI37" s="23"/>
      <c r="CJ37" s="28"/>
      <c r="CK37" s="20">
        <f t="shared" si="37"/>
        <v>43647</v>
      </c>
      <c r="CL37" s="27"/>
      <c r="CM37" s="27"/>
      <c r="CN37" s="27"/>
      <c r="CO37" s="27"/>
      <c r="CP37" s="27"/>
      <c r="CQ37" s="23"/>
      <c r="CR37" s="28"/>
      <c r="CS37" s="20">
        <v>45492.0</v>
      </c>
      <c r="CT37" s="27"/>
      <c r="CU37" s="27"/>
      <c r="CV37" s="27"/>
      <c r="CW37" s="27"/>
      <c r="CX37" s="27"/>
      <c r="CY37" s="23"/>
      <c r="CZ37" s="35"/>
      <c r="DA37" s="24">
        <f t="shared" si="3"/>
        <v>0</v>
      </c>
      <c r="DB37" s="23">
        <f t="shared" si="4"/>
        <v>0</v>
      </c>
      <c r="DC37" s="24">
        <f t="shared" si="5"/>
        <v>0</v>
      </c>
      <c r="DD37" s="23">
        <f t="shared" si="6"/>
        <v>0</v>
      </c>
      <c r="DE37" s="29"/>
      <c r="DF37" s="30"/>
      <c r="DG37" s="30"/>
      <c r="DH37" s="31">
        <f t="shared" si="14"/>
        <v>43647</v>
      </c>
      <c r="DI37" s="26"/>
      <c r="DJ37" s="32">
        <f t="shared" si="7"/>
        <v>0</v>
      </c>
      <c r="DK37" s="32">
        <f t="shared" si="8"/>
        <v>0</v>
      </c>
      <c r="DL37" s="32">
        <f t="shared" ref="DL37:DM37" si="52">+E37+M37+U37+AC37+AK37+AS37+BA37+BI37+BQ37+BY37+CG37+CO37+CW37</f>
        <v>0</v>
      </c>
      <c r="DM37" s="32">
        <f t="shared" si="52"/>
        <v>0</v>
      </c>
      <c r="DN37" s="26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</row>
    <row r="38" ht="15.75" customHeight="1">
      <c r="A38" s="20">
        <f t="shared" si="24"/>
        <v>43681</v>
      </c>
      <c r="B38" s="21"/>
      <c r="C38" s="21"/>
      <c r="D38" s="21"/>
      <c r="E38" s="21"/>
      <c r="F38" s="21"/>
      <c r="G38" s="21">
        <f t="shared" si="49"/>
        <v>0</v>
      </c>
      <c r="H38" s="1"/>
      <c r="I38" s="20">
        <f t="shared" si="27"/>
        <v>43678</v>
      </c>
      <c r="J38" s="21"/>
      <c r="K38" s="22"/>
      <c r="L38" s="22"/>
      <c r="M38" s="22"/>
      <c r="N38" s="22"/>
      <c r="O38" s="22"/>
      <c r="P38" s="1"/>
      <c r="Q38" s="20">
        <f t="shared" si="28"/>
        <v>43678</v>
      </c>
      <c r="R38" s="21"/>
      <c r="S38" s="21"/>
      <c r="T38" s="21"/>
      <c r="U38" s="21"/>
      <c r="V38" s="21"/>
      <c r="W38" s="22"/>
      <c r="X38" s="1"/>
      <c r="Y38" s="20">
        <f t="shared" si="29"/>
        <v>43678</v>
      </c>
      <c r="Z38" s="23"/>
      <c r="AA38" s="21"/>
      <c r="AB38" s="23"/>
      <c r="AC38" s="23"/>
      <c r="AD38" s="23"/>
      <c r="AE38" s="22"/>
      <c r="AF38" s="1"/>
      <c r="AG38" s="20">
        <f t="shared" si="30"/>
        <v>43678</v>
      </c>
      <c r="AH38" s="23"/>
      <c r="AI38" s="24"/>
      <c r="AJ38" s="23"/>
      <c r="AK38" s="24"/>
      <c r="AL38" s="24"/>
      <c r="AM38" s="23"/>
      <c r="AN38" s="1"/>
      <c r="AO38" s="20">
        <f t="shared" si="31"/>
        <v>43678</v>
      </c>
      <c r="AP38" s="23"/>
      <c r="AQ38" s="21"/>
      <c r="AR38" s="23"/>
      <c r="AS38" s="24"/>
      <c r="AT38" s="24"/>
      <c r="AU38" s="23"/>
      <c r="AV38" s="1"/>
      <c r="AW38" s="20">
        <f t="shared" si="32"/>
        <v>43678</v>
      </c>
      <c r="AX38" s="21"/>
      <c r="AY38" s="22"/>
      <c r="AZ38" s="23"/>
      <c r="BA38" s="24"/>
      <c r="BB38" s="24"/>
      <c r="BC38" s="23"/>
      <c r="BD38" s="25"/>
      <c r="BE38" s="20">
        <f t="shared" si="33"/>
        <v>43678</v>
      </c>
      <c r="BF38" s="23"/>
      <c r="BG38" s="21"/>
      <c r="BH38" s="23"/>
      <c r="BI38" s="24"/>
      <c r="BJ38" s="24"/>
      <c r="BK38" s="23"/>
      <c r="BL38" s="25"/>
      <c r="BM38" s="20">
        <f t="shared" si="34"/>
        <v>43678</v>
      </c>
      <c r="BN38" s="24"/>
      <c r="BO38" s="24"/>
      <c r="BP38" s="24"/>
      <c r="BQ38" s="24"/>
      <c r="BR38" s="24"/>
      <c r="BS38" s="23"/>
      <c r="BT38" s="25"/>
      <c r="BU38" s="20">
        <f t="shared" si="35"/>
        <v>43678</v>
      </c>
      <c r="BV38" s="26"/>
      <c r="BW38" s="27"/>
      <c r="BX38" s="26"/>
      <c r="BY38" s="27"/>
      <c r="BZ38" s="27"/>
      <c r="CA38" s="23"/>
      <c r="CB38" s="28"/>
      <c r="CC38" s="20">
        <f t="shared" si="36"/>
        <v>43678</v>
      </c>
      <c r="CD38" s="27"/>
      <c r="CE38" s="27"/>
      <c r="CF38" s="27"/>
      <c r="CG38" s="27"/>
      <c r="CH38" s="27"/>
      <c r="CI38" s="23"/>
      <c r="CJ38" s="28"/>
      <c r="CK38" s="20">
        <f t="shared" si="37"/>
        <v>43678</v>
      </c>
      <c r="CL38" s="27"/>
      <c r="CM38" s="27"/>
      <c r="CN38" s="27"/>
      <c r="CO38" s="27"/>
      <c r="CP38" s="27"/>
      <c r="CQ38" s="23"/>
      <c r="CR38" s="28"/>
      <c r="CS38" s="20">
        <v>45523.0</v>
      </c>
      <c r="CT38" s="27"/>
      <c r="CU38" s="27"/>
      <c r="CV38" s="27"/>
      <c r="CW38" s="27"/>
      <c r="CX38" s="27"/>
      <c r="CY38" s="23"/>
      <c r="CZ38" s="35"/>
      <c r="DA38" s="24">
        <f t="shared" si="3"/>
        <v>0</v>
      </c>
      <c r="DB38" s="23">
        <f t="shared" si="4"/>
        <v>0</v>
      </c>
      <c r="DC38" s="24">
        <f t="shared" si="5"/>
        <v>0</v>
      </c>
      <c r="DD38" s="23">
        <f t="shared" si="6"/>
        <v>0</v>
      </c>
      <c r="DE38" s="29"/>
      <c r="DF38" s="30"/>
      <c r="DG38" s="30"/>
      <c r="DH38" s="31">
        <f t="shared" si="14"/>
        <v>43678</v>
      </c>
      <c r="DI38" s="26"/>
      <c r="DJ38" s="32">
        <f t="shared" si="7"/>
        <v>0</v>
      </c>
      <c r="DK38" s="32">
        <f t="shared" si="8"/>
        <v>0</v>
      </c>
      <c r="DL38" s="32">
        <f t="shared" ref="DL38:DM38" si="53">+E38+M38+U38+AC38+AK38+AS38+BA38+BI38+BQ38+BY38+CG38+CO38+CW38</f>
        <v>0</v>
      </c>
      <c r="DM38" s="32">
        <f t="shared" si="53"/>
        <v>0</v>
      </c>
      <c r="DN38" s="26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</row>
    <row r="39" ht="15.75" customHeight="1">
      <c r="A39" s="20">
        <f t="shared" si="24"/>
        <v>43712</v>
      </c>
      <c r="B39" s="21"/>
      <c r="C39" s="21"/>
      <c r="D39" s="21"/>
      <c r="E39" s="21"/>
      <c r="F39" s="21"/>
      <c r="G39" s="21">
        <f t="shared" si="49"/>
        <v>0</v>
      </c>
      <c r="H39" s="1"/>
      <c r="I39" s="20">
        <f t="shared" si="27"/>
        <v>43709</v>
      </c>
      <c r="J39" s="21"/>
      <c r="K39" s="22"/>
      <c r="L39" s="22"/>
      <c r="M39" s="22"/>
      <c r="N39" s="22"/>
      <c r="O39" s="22"/>
      <c r="P39" s="1"/>
      <c r="Q39" s="20">
        <f t="shared" si="28"/>
        <v>43709</v>
      </c>
      <c r="R39" s="21"/>
      <c r="S39" s="21"/>
      <c r="T39" s="21"/>
      <c r="U39" s="21"/>
      <c r="V39" s="21"/>
      <c r="W39" s="22"/>
      <c r="X39" s="1"/>
      <c r="Y39" s="20">
        <f t="shared" si="29"/>
        <v>43709</v>
      </c>
      <c r="Z39" s="23"/>
      <c r="AA39" s="21"/>
      <c r="AB39" s="23"/>
      <c r="AC39" s="23"/>
      <c r="AD39" s="23"/>
      <c r="AE39" s="22"/>
      <c r="AF39" s="1"/>
      <c r="AG39" s="20">
        <f t="shared" si="30"/>
        <v>43709</v>
      </c>
      <c r="AH39" s="23"/>
      <c r="AI39" s="24"/>
      <c r="AJ39" s="23"/>
      <c r="AK39" s="24"/>
      <c r="AL39" s="24"/>
      <c r="AM39" s="23"/>
      <c r="AN39" s="1"/>
      <c r="AO39" s="20">
        <f t="shared" si="31"/>
        <v>43709</v>
      </c>
      <c r="AP39" s="23"/>
      <c r="AQ39" s="21"/>
      <c r="AR39" s="23"/>
      <c r="AS39" s="24"/>
      <c r="AT39" s="24"/>
      <c r="AU39" s="23"/>
      <c r="AV39" s="1"/>
      <c r="AW39" s="20">
        <f t="shared" si="32"/>
        <v>43709</v>
      </c>
      <c r="AX39" s="21"/>
      <c r="AY39" s="22"/>
      <c r="AZ39" s="23"/>
      <c r="BA39" s="24"/>
      <c r="BB39" s="24"/>
      <c r="BC39" s="23"/>
      <c r="BD39" s="25"/>
      <c r="BE39" s="20">
        <f t="shared" si="33"/>
        <v>43709</v>
      </c>
      <c r="BF39" s="23"/>
      <c r="BG39" s="21"/>
      <c r="BH39" s="23"/>
      <c r="BI39" s="24"/>
      <c r="BJ39" s="24"/>
      <c r="BK39" s="23"/>
      <c r="BL39" s="25"/>
      <c r="BM39" s="20">
        <f t="shared" si="34"/>
        <v>43709</v>
      </c>
      <c r="BN39" s="24"/>
      <c r="BO39" s="24"/>
      <c r="BP39" s="24"/>
      <c r="BQ39" s="24"/>
      <c r="BR39" s="24"/>
      <c r="BS39" s="23"/>
      <c r="BT39" s="25"/>
      <c r="BU39" s="20">
        <f t="shared" si="35"/>
        <v>43709</v>
      </c>
      <c r="BV39" s="26"/>
      <c r="BW39" s="27"/>
      <c r="BX39" s="26"/>
      <c r="BY39" s="27"/>
      <c r="BZ39" s="27"/>
      <c r="CA39" s="23"/>
      <c r="CB39" s="28"/>
      <c r="CC39" s="20">
        <f t="shared" si="36"/>
        <v>43709</v>
      </c>
      <c r="CD39" s="27"/>
      <c r="CE39" s="27"/>
      <c r="CF39" s="27"/>
      <c r="CG39" s="27"/>
      <c r="CH39" s="27"/>
      <c r="CI39" s="23"/>
      <c r="CJ39" s="28"/>
      <c r="CK39" s="20">
        <f t="shared" si="37"/>
        <v>43709</v>
      </c>
      <c r="CL39" s="27"/>
      <c r="CM39" s="27"/>
      <c r="CN39" s="27"/>
      <c r="CO39" s="27"/>
      <c r="CP39" s="27"/>
      <c r="CQ39" s="23"/>
      <c r="CR39" s="28"/>
      <c r="CS39" s="20">
        <v>45554.0</v>
      </c>
      <c r="CT39" s="27"/>
      <c r="CU39" s="27"/>
      <c r="CV39" s="27"/>
      <c r="CW39" s="27"/>
      <c r="CX39" s="27"/>
      <c r="CY39" s="23"/>
      <c r="CZ39" s="35"/>
      <c r="DA39" s="24">
        <f t="shared" si="3"/>
        <v>0</v>
      </c>
      <c r="DB39" s="23">
        <f t="shared" si="4"/>
        <v>0</v>
      </c>
      <c r="DC39" s="24">
        <f t="shared" si="5"/>
        <v>0</v>
      </c>
      <c r="DD39" s="23">
        <f t="shared" si="6"/>
        <v>0</v>
      </c>
      <c r="DE39" s="29"/>
      <c r="DF39" s="30"/>
      <c r="DG39" s="30"/>
      <c r="DH39" s="31">
        <f t="shared" si="14"/>
        <v>43709</v>
      </c>
      <c r="DI39" s="26"/>
      <c r="DJ39" s="32">
        <f t="shared" si="7"/>
        <v>0</v>
      </c>
      <c r="DK39" s="32">
        <f t="shared" si="8"/>
        <v>0</v>
      </c>
      <c r="DL39" s="32">
        <f t="shared" ref="DL39:DM39" si="54">+E39+M39+U39+AC39+AK39+AS39+BA39+BI39+BQ39+BY39+CG39+CO39+CW39</f>
        <v>0</v>
      </c>
      <c r="DM39" s="32">
        <f t="shared" si="54"/>
        <v>0</v>
      </c>
      <c r="DN39" s="26">
        <f>SUM(DM37:DM39)</f>
        <v>0</v>
      </c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</row>
    <row r="40" ht="15.75" customHeight="1">
      <c r="A40" s="20">
        <f t="shared" si="24"/>
        <v>43742</v>
      </c>
      <c r="B40" s="21"/>
      <c r="C40" s="21"/>
      <c r="D40" s="21"/>
      <c r="E40" s="21"/>
      <c r="F40" s="21"/>
      <c r="G40" s="21">
        <f t="shared" si="49"/>
        <v>0</v>
      </c>
      <c r="H40" s="1"/>
      <c r="I40" s="20">
        <f t="shared" si="27"/>
        <v>43739</v>
      </c>
      <c r="J40" s="21"/>
      <c r="K40" s="22"/>
      <c r="L40" s="22"/>
      <c r="M40" s="22"/>
      <c r="N40" s="22"/>
      <c r="O40" s="22"/>
      <c r="P40" s="1"/>
      <c r="Q40" s="20">
        <f t="shared" si="28"/>
        <v>43739</v>
      </c>
      <c r="R40" s="21"/>
      <c r="S40" s="21"/>
      <c r="T40" s="21"/>
      <c r="U40" s="21"/>
      <c r="V40" s="21"/>
      <c r="W40" s="22"/>
      <c r="X40" s="1"/>
      <c r="Y40" s="20">
        <f t="shared" si="29"/>
        <v>43739</v>
      </c>
      <c r="Z40" s="23"/>
      <c r="AA40" s="21"/>
      <c r="AB40" s="23"/>
      <c r="AC40" s="23"/>
      <c r="AD40" s="23"/>
      <c r="AE40" s="22"/>
      <c r="AF40" s="1"/>
      <c r="AG40" s="20">
        <f t="shared" si="30"/>
        <v>43739</v>
      </c>
      <c r="AH40" s="23"/>
      <c r="AI40" s="24"/>
      <c r="AJ40" s="23"/>
      <c r="AK40" s="24"/>
      <c r="AL40" s="24"/>
      <c r="AM40" s="23"/>
      <c r="AN40" s="1"/>
      <c r="AO40" s="20">
        <f t="shared" si="31"/>
        <v>43739</v>
      </c>
      <c r="AP40" s="23"/>
      <c r="AQ40" s="21"/>
      <c r="AR40" s="23"/>
      <c r="AS40" s="24"/>
      <c r="AT40" s="24"/>
      <c r="AU40" s="23"/>
      <c r="AV40" s="1"/>
      <c r="AW40" s="20">
        <f t="shared" si="32"/>
        <v>43739</v>
      </c>
      <c r="AX40" s="21"/>
      <c r="AY40" s="22"/>
      <c r="AZ40" s="23"/>
      <c r="BA40" s="24"/>
      <c r="BB40" s="24"/>
      <c r="BC40" s="23"/>
      <c r="BD40" s="25"/>
      <c r="BE40" s="20">
        <f t="shared" si="33"/>
        <v>43739</v>
      </c>
      <c r="BF40" s="23"/>
      <c r="BG40" s="21"/>
      <c r="BH40" s="23"/>
      <c r="BI40" s="24"/>
      <c r="BJ40" s="24"/>
      <c r="BK40" s="23"/>
      <c r="BL40" s="25"/>
      <c r="BM40" s="20">
        <f t="shared" si="34"/>
        <v>43739</v>
      </c>
      <c r="BN40" s="24"/>
      <c r="BO40" s="24"/>
      <c r="BP40" s="24"/>
      <c r="BQ40" s="24"/>
      <c r="BR40" s="24"/>
      <c r="BS40" s="23"/>
      <c r="BT40" s="25"/>
      <c r="BU40" s="20">
        <f t="shared" si="35"/>
        <v>43739</v>
      </c>
      <c r="BV40" s="26"/>
      <c r="BW40" s="27"/>
      <c r="BX40" s="26"/>
      <c r="BY40" s="27"/>
      <c r="BZ40" s="27"/>
      <c r="CA40" s="23"/>
      <c r="CB40" s="28"/>
      <c r="CC40" s="20">
        <f t="shared" si="36"/>
        <v>43739</v>
      </c>
      <c r="CD40" s="27"/>
      <c r="CE40" s="27"/>
      <c r="CF40" s="27"/>
      <c r="CG40" s="27"/>
      <c r="CH40" s="27"/>
      <c r="CI40" s="23"/>
      <c r="CJ40" s="28"/>
      <c r="CK40" s="20">
        <f t="shared" si="37"/>
        <v>43739</v>
      </c>
      <c r="CL40" s="27"/>
      <c r="CM40" s="27"/>
      <c r="CN40" s="27"/>
      <c r="CO40" s="27"/>
      <c r="CP40" s="27"/>
      <c r="CQ40" s="23"/>
      <c r="CR40" s="28"/>
      <c r="CS40" s="20">
        <v>45584.0</v>
      </c>
      <c r="CT40" s="27"/>
      <c r="CU40" s="27"/>
      <c r="CV40" s="27"/>
      <c r="CW40" s="27"/>
      <c r="CX40" s="27"/>
      <c r="CY40" s="23"/>
      <c r="CZ40" s="35"/>
      <c r="DA40" s="24">
        <f t="shared" si="3"/>
        <v>0</v>
      </c>
      <c r="DB40" s="23">
        <f t="shared" si="4"/>
        <v>0</v>
      </c>
      <c r="DC40" s="24">
        <f t="shared" si="5"/>
        <v>0</v>
      </c>
      <c r="DD40" s="23">
        <f t="shared" si="6"/>
        <v>0</v>
      </c>
      <c r="DE40" s="29"/>
      <c r="DF40" s="30"/>
      <c r="DG40" s="30"/>
      <c r="DH40" s="31">
        <f t="shared" si="14"/>
        <v>43739</v>
      </c>
      <c r="DI40" s="26"/>
      <c r="DJ40" s="32">
        <f t="shared" si="7"/>
        <v>0</v>
      </c>
      <c r="DK40" s="32">
        <f t="shared" si="8"/>
        <v>0</v>
      </c>
      <c r="DL40" s="32">
        <f t="shared" ref="DL40:DM40" si="55">+E40+M40+U40+AC40+AK40+AS40+BA40+BI40+BQ40+BY40+CG40+CO40+CW40</f>
        <v>0</v>
      </c>
      <c r="DM40" s="32">
        <f t="shared" si="55"/>
        <v>0</v>
      </c>
      <c r="DN40" s="26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</row>
    <row r="41" ht="15.75" customHeight="1">
      <c r="A41" s="20">
        <f t="shared" si="24"/>
        <v>43773</v>
      </c>
      <c r="B41" s="21"/>
      <c r="C41" s="21"/>
      <c r="D41" s="21"/>
      <c r="E41" s="21"/>
      <c r="F41" s="21"/>
      <c r="G41" s="21">
        <f t="shared" si="49"/>
        <v>0</v>
      </c>
      <c r="H41" s="1"/>
      <c r="I41" s="20">
        <f t="shared" si="27"/>
        <v>43770</v>
      </c>
      <c r="J41" s="21"/>
      <c r="K41" s="22"/>
      <c r="L41" s="22"/>
      <c r="M41" s="22"/>
      <c r="N41" s="22"/>
      <c r="O41" s="22">
        <f t="shared" ref="O41:O99" si="57">+O40+N41</f>
        <v>0</v>
      </c>
      <c r="P41" s="1"/>
      <c r="Q41" s="20">
        <f t="shared" si="28"/>
        <v>43770</v>
      </c>
      <c r="R41" s="21"/>
      <c r="S41" s="21"/>
      <c r="T41" s="21"/>
      <c r="U41" s="21"/>
      <c r="V41" s="21"/>
      <c r="W41" s="22">
        <f t="shared" ref="W41:W84" si="58">+W40+V41</f>
        <v>0</v>
      </c>
      <c r="X41" s="1"/>
      <c r="Y41" s="20">
        <f t="shared" si="29"/>
        <v>43770</v>
      </c>
      <c r="Z41" s="23"/>
      <c r="AA41" s="21"/>
      <c r="AB41" s="23"/>
      <c r="AC41" s="23"/>
      <c r="AD41" s="23"/>
      <c r="AE41" s="22">
        <f t="shared" ref="AE41:AE98" si="59">+AE40+AD41</f>
        <v>0</v>
      </c>
      <c r="AF41" s="1"/>
      <c r="AG41" s="20">
        <f t="shared" si="30"/>
        <v>43770</v>
      </c>
      <c r="AH41" s="23"/>
      <c r="AI41" s="24"/>
      <c r="AJ41" s="23"/>
      <c r="AK41" s="24"/>
      <c r="AL41" s="24"/>
      <c r="AM41" s="23"/>
      <c r="AN41" s="1"/>
      <c r="AO41" s="20">
        <f t="shared" si="31"/>
        <v>43770</v>
      </c>
      <c r="AP41" s="23"/>
      <c r="AQ41" s="21"/>
      <c r="AR41" s="23"/>
      <c r="AS41" s="24"/>
      <c r="AT41" s="24"/>
      <c r="AU41" s="23"/>
      <c r="AV41" s="1"/>
      <c r="AW41" s="20">
        <f t="shared" si="32"/>
        <v>43770</v>
      </c>
      <c r="AX41" s="21"/>
      <c r="AY41" s="22"/>
      <c r="AZ41" s="23"/>
      <c r="BA41" s="24"/>
      <c r="BB41" s="24"/>
      <c r="BC41" s="23"/>
      <c r="BD41" s="25"/>
      <c r="BE41" s="20">
        <f t="shared" si="33"/>
        <v>43770</v>
      </c>
      <c r="BF41" s="23"/>
      <c r="BG41" s="21"/>
      <c r="BH41" s="23"/>
      <c r="BI41" s="24"/>
      <c r="BJ41" s="24"/>
      <c r="BK41" s="23"/>
      <c r="BL41" s="25"/>
      <c r="BM41" s="20">
        <f t="shared" si="34"/>
        <v>43770</v>
      </c>
      <c r="BN41" s="24"/>
      <c r="BO41" s="24"/>
      <c r="BP41" s="24"/>
      <c r="BQ41" s="24"/>
      <c r="BR41" s="24"/>
      <c r="BS41" s="23"/>
      <c r="BT41" s="25"/>
      <c r="BU41" s="20">
        <f t="shared" si="35"/>
        <v>43770</v>
      </c>
      <c r="BV41" s="26"/>
      <c r="BW41" s="27"/>
      <c r="BX41" s="26"/>
      <c r="BY41" s="27"/>
      <c r="BZ41" s="27"/>
      <c r="CA41" s="23"/>
      <c r="CB41" s="28"/>
      <c r="CC41" s="20">
        <f t="shared" si="36"/>
        <v>43770</v>
      </c>
      <c r="CD41" s="27"/>
      <c r="CE41" s="27"/>
      <c r="CF41" s="27"/>
      <c r="CG41" s="27"/>
      <c r="CH41" s="27"/>
      <c r="CI41" s="23"/>
      <c r="CJ41" s="28"/>
      <c r="CK41" s="20">
        <f t="shared" si="37"/>
        <v>43770</v>
      </c>
      <c r="CL41" s="27"/>
      <c r="CM41" s="27"/>
      <c r="CN41" s="27"/>
      <c r="CO41" s="27"/>
      <c r="CP41" s="27"/>
      <c r="CQ41" s="23"/>
      <c r="CR41" s="28"/>
      <c r="CS41" s="20">
        <v>45615.0</v>
      </c>
      <c r="CT41" s="27"/>
      <c r="CU41" s="27"/>
      <c r="CV41" s="27"/>
      <c r="CW41" s="27"/>
      <c r="CX41" s="27"/>
      <c r="CY41" s="23"/>
      <c r="CZ41" s="35"/>
      <c r="DA41" s="24">
        <f t="shared" si="3"/>
        <v>0</v>
      </c>
      <c r="DB41" s="23">
        <f t="shared" si="4"/>
        <v>0</v>
      </c>
      <c r="DC41" s="24">
        <f t="shared" si="5"/>
        <v>0</v>
      </c>
      <c r="DD41" s="23">
        <f t="shared" si="6"/>
        <v>0</v>
      </c>
      <c r="DE41" s="29"/>
      <c r="DF41" s="30"/>
      <c r="DG41" s="30"/>
      <c r="DH41" s="31">
        <f t="shared" si="14"/>
        <v>43770</v>
      </c>
      <c r="DI41" s="26"/>
      <c r="DJ41" s="32">
        <f t="shared" si="7"/>
        <v>0</v>
      </c>
      <c r="DK41" s="32">
        <f t="shared" si="8"/>
        <v>0</v>
      </c>
      <c r="DL41" s="32">
        <f t="shared" ref="DL41:DM41" si="56">+E41+M41+U41+AC41+AK41+AS41+BA41+BI41+BQ41+BY41+CG41+CO41+CW41</f>
        <v>0</v>
      </c>
      <c r="DM41" s="32">
        <f t="shared" si="56"/>
        <v>0</v>
      </c>
      <c r="DN41" s="26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</row>
    <row r="42" ht="15.75" customHeight="1">
      <c r="A42" s="20">
        <f t="shared" si="24"/>
        <v>43803</v>
      </c>
      <c r="B42" s="21"/>
      <c r="C42" s="21"/>
      <c r="D42" s="21"/>
      <c r="E42" s="21"/>
      <c r="F42" s="21"/>
      <c r="G42" s="21">
        <f t="shared" si="49"/>
        <v>0</v>
      </c>
      <c r="H42" s="1"/>
      <c r="I42" s="20">
        <f t="shared" si="27"/>
        <v>43800</v>
      </c>
      <c r="J42" s="21"/>
      <c r="K42" s="22"/>
      <c r="L42" s="22"/>
      <c r="M42" s="22"/>
      <c r="N42" s="22"/>
      <c r="O42" s="22">
        <f t="shared" si="57"/>
        <v>0</v>
      </c>
      <c r="P42" s="1"/>
      <c r="Q42" s="20">
        <f t="shared" si="28"/>
        <v>43800</v>
      </c>
      <c r="R42" s="21"/>
      <c r="S42" s="21"/>
      <c r="T42" s="21"/>
      <c r="U42" s="21"/>
      <c r="V42" s="21"/>
      <c r="W42" s="22">
        <f t="shared" si="58"/>
        <v>0</v>
      </c>
      <c r="X42" s="1"/>
      <c r="Y42" s="20">
        <f t="shared" si="29"/>
        <v>43800</v>
      </c>
      <c r="Z42" s="23"/>
      <c r="AA42" s="21"/>
      <c r="AB42" s="23"/>
      <c r="AC42" s="23"/>
      <c r="AD42" s="23"/>
      <c r="AE42" s="22">
        <f t="shared" si="59"/>
        <v>0</v>
      </c>
      <c r="AF42" s="1"/>
      <c r="AG42" s="20">
        <f t="shared" si="30"/>
        <v>43800</v>
      </c>
      <c r="AH42" s="23"/>
      <c r="AI42" s="24"/>
      <c r="AJ42" s="23"/>
      <c r="AK42" s="24"/>
      <c r="AL42" s="24"/>
      <c r="AM42" s="23"/>
      <c r="AN42" s="1"/>
      <c r="AO42" s="20">
        <f t="shared" si="31"/>
        <v>43800</v>
      </c>
      <c r="AP42" s="23"/>
      <c r="AQ42" s="21"/>
      <c r="AR42" s="23"/>
      <c r="AS42" s="24"/>
      <c r="AT42" s="24"/>
      <c r="AU42" s="23"/>
      <c r="AV42" s="1"/>
      <c r="AW42" s="20">
        <f t="shared" si="32"/>
        <v>43800</v>
      </c>
      <c r="AX42" s="21"/>
      <c r="AY42" s="22"/>
      <c r="AZ42" s="23"/>
      <c r="BA42" s="24"/>
      <c r="BB42" s="24"/>
      <c r="BC42" s="23"/>
      <c r="BD42" s="25"/>
      <c r="BE42" s="20">
        <f t="shared" si="33"/>
        <v>43800</v>
      </c>
      <c r="BF42" s="23"/>
      <c r="BG42" s="21"/>
      <c r="BH42" s="23"/>
      <c r="BI42" s="24"/>
      <c r="BJ42" s="24"/>
      <c r="BK42" s="23"/>
      <c r="BL42" s="25"/>
      <c r="BM42" s="20">
        <f t="shared" si="34"/>
        <v>43800</v>
      </c>
      <c r="BN42" s="24"/>
      <c r="BO42" s="24"/>
      <c r="BP42" s="24"/>
      <c r="BQ42" s="24"/>
      <c r="BR42" s="24"/>
      <c r="BS42" s="23"/>
      <c r="BT42" s="25"/>
      <c r="BU42" s="20">
        <f t="shared" si="35"/>
        <v>43800</v>
      </c>
      <c r="BV42" s="26"/>
      <c r="BW42" s="27"/>
      <c r="BX42" s="26"/>
      <c r="BY42" s="27"/>
      <c r="BZ42" s="27"/>
      <c r="CA42" s="23"/>
      <c r="CB42" s="28"/>
      <c r="CC42" s="20">
        <f t="shared" si="36"/>
        <v>43800</v>
      </c>
      <c r="CD42" s="27"/>
      <c r="CE42" s="27"/>
      <c r="CF42" s="27"/>
      <c r="CG42" s="27"/>
      <c r="CH42" s="27"/>
      <c r="CI42" s="23"/>
      <c r="CJ42" s="28"/>
      <c r="CK42" s="20">
        <f t="shared" si="37"/>
        <v>43800</v>
      </c>
      <c r="CL42" s="27"/>
      <c r="CM42" s="27"/>
      <c r="CN42" s="27"/>
      <c r="CO42" s="27"/>
      <c r="CP42" s="27"/>
      <c r="CQ42" s="23"/>
      <c r="CR42" s="28"/>
      <c r="CS42" s="20">
        <v>45645.0</v>
      </c>
      <c r="CT42" s="27"/>
      <c r="CU42" s="27"/>
      <c r="CV42" s="27"/>
      <c r="CW42" s="27"/>
      <c r="CX42" s="27"/>
      <c r="CY42" s="23"/>
      <c r="CZ42" s="35"/>
      <c r="DA42" s="24">
        <f t="shared" si="3"/>
        <v>0</v>
      </c>
      <c r="DB42" s="23">
        <f t="shared" si="4"/>
        <v>0</v>
      </c>
      <c r="DC42" s="24">
        <f t="shared" si="5"/>
        <v>0</v>
      </c>
      <c r="DD42" s="23">
        <f t="shared" si="6"/>
        <v>0</v>
      </c>
      <c r="DE42" s="29"/>
      <c r="DF42" s="30"/>
      <c r="DG42" s="30"/>
      <c r="DH42" s="31">
        <f t="shared" si="14"/>
        <v>43800</v>
      </c>
      <c r="DI42" s="26"/>
      <c r="DJ42" s="32">
        <f t="shared" si="7"/>
        <v>0</v>
      </c>
      <c r="DK42" s="32">
        <f t="shared" si="8"/>
        <v>0</v>
      </c>
      <c r="DL42" s="32">
        <f t="shared" ref="DL42:DM42" si="60">+E42+M42+U42+AC42+AK42+AS42+BA42+BI42+BQ42+BY42+CG42+CO42+CW42</f>
        <v>0</v>
      </c>
      <c r="DM42" s="32">
        <f t="shared" si="60"/>
        <v>0</v>
      </c>
      <c r="DN42" s="26">
        <f>SUM(DM40:DM42)</f>
        <v>0</v>
      </c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</row>
    <row r="43" ht="15.75" customHeight="1">
      <c r="A43" s="20">
        <f t="shared" si="24"/>
        <v>43834</v>
      </c>
      <c r="B43" s="21"/>
      <c r="C43" s="21"/>
      <c r="D43" s="21"/>
      <c r="E43" s="21"/>
      <c r="F43" s="21"/>
      <c r="G43" s="21">
        <f t="shared" si="49"/>
        <v>0</v>
      </c>
      <c r="H43" s="1"/>
      <c r="I43" s="20">
        <f t="shared" si="27"/>
        <v>43831</v>
      </c>
      <c r="J43" s="21"/>
      <c r="K43" s="22"/>
      <c r="L43" s="22"/>
      <c r="M43" s="22"/>
      <c r="N43" s="22"/>
      <c r="O43" s="22">
        <f t="shared" si="57"/>
        <v>0</v>
      </c>
      <c r="P43" s="1"/>
      <c r="Q43" s="20">
        <f t="shared" si="28"/>
        <v>43831</v>
      </c>
      <c r="R43" s="21"/>
      <c r="S43" s="21"/>
      <c r="T43" s="21"/>
      <c r="U43" s="21"/>
      <c r="V43" s="21"/>
      <c r="W43" s="22">
        <f t="shared" si="58"/>
        <v>0</v>
      </c>
      <c r="X43" s="1"/>
      <c r="Y43" s="20">
        <f t="shared" si="29"/>
        <v>43831</v>
      </c>
      <c r="Z43" s="23"/>
      <c r="AA43" s="21"/>
      <c r="AB43" s="23"/>
      <c r="AC43" s="23"/>
      <c r="AD43" s="23"/>
      <c r="AE43" s="22">
        <f t="shared" si="59"/>
        <v>0</v>
      </c>
      <c r="AF43" s="1"/>
      <c r="AG43" s="20">
        <f t="shared" si="30"/>
        <v>43831</v>
      </c>
      <c r="AH43" s="23"/>
      <c r="AI43" s="24"/>
      <c r="AJ43" s="23"/>
      <c r="AK43" s="24"/>
      <c r="AL43" s="24"/>
      <c r="AM43" s="23"/>
      <c r="AN43" s="1"/>
      <c r="AO43" s="20">
        <f t="shared" si="31"/>
        <v>43831</v>
      </c>
      <c r="AP43" s="23"/>
      <c r="AQ43" s="21"/>
      <c r="AR43" s="23"/>
      <c r="AS43" s="24"/>
      <c r="AT43" s="24"/>
      <c r="AU43" s="23"/>
      <c r="AV43" s="1"/>
      <c r="AW43" s="20">
        <f t="shared" si="32"/>
        <v>43831</v>
      </c>
      <c r="AX43" s="21"/>
      <c r="AY43" s="22"/>
      <c r="AZ43" s="23"/>
      <c r="BA43" s="24"/>
      <c r="BB43" s="24"/>
      <c r="BC43" s="23"/>
      <c r="BD43" s="25"/>
      <c r="BE43" s="20">
        <f t="shared" si="33"/>
        <v>43831</v>
      </c>
      <c r="BF43" s="23"/>
      <c r="BG43" s="21"/>
      <c r="BH43" s="23"/>
      <c r="BI43" s="24"/>
      <c r="BJ43" s="24"/>
      <c r="BK43" s="23"/>
      <c r="BL43" s="25"/>
      <c r="BM43" s="20">
        <f t="shared" si="34"/>
        <v>43831</v>
      </c>
      <c r="BN43" s="24"/>
      <c r="BO43" s="24"/>
      <c r="BP43" s="24"/>
      <c r="BQ43" s="24"/>
      <c r="BR43" s="24"/>
      <c r="BS43" s="23"/>
      <c r="BT43" s="25"/>
      <c r="BU43" s="20">
        <f t="shared" si="35"/>
        <v>43831</v>
      </c>
      <c r="BV43" s="26"/>
      <c r="BW43" s="27"/>
      <c r="BX43" s="26"/>
      <c r="BY43" s="27"/>
      <c r="BZ43" s="27"/>
      <c r="CA43" s="23"/>
      <c r="CB43" s="28"/>
      <c r="CC43" s="20">
        <f t="shared" si="36"/>
        <v>43831</v>
      </c>
      <c r="CD43" s="27"/>
      <c r="CE43" s="27"/>
      <c r="CF43" s="27"/>
      <c r="CG43" s="27"/>
      <c r="CH43" s="27"/>
      <c r="CI43" s="23"/>
      <c r="CJ43" s="28"/>
      <c r="CK43" s="20">
        <f t="shared" si="37"/>
        <v>43831</v>
      </c>
      <c r="CL43" s="27"/>
      <c r="CM43" s="27"/>
      <c r="CN43" s="27"/>
      <c r="CO43" s="27"/>
      <c r="CP43" s="27"/>
      <c r="CQ43" s="23"/>
      <c r="CR43" s="28"/>
      <c r="CS43" s="20">
        <v>45311.0</v>
      </c>
      <c r="CT43" s="27"/>
      <c r="CU43" s="27"/>
      <c r="CV43" s="27"/>
      <c r="CW43" s="27"/>
      <c r="CX43" s="27"/>
      <c r="CY43" s="23"/>
      <c r="CZ43" s="35"/>
      <c r="DA43" s="24">
        <f t="shared" si="3"/>
        <v>0</v>
      </c>
      <c r="DB43" s="23">
        <f t="shared" si="4"/>
        <v>0</v>
      </c>
      <c r="DC43" s="24">
        <f t="shared" si="5"/>
        <v>0</v>
      </c>
      <c r="DD43" s="23">
        <f t="shared" si="6"/>
        <v>0</v>
      </c>
      <c r="DE43" s="29"/>
      <c r="DF43" s="30"/>
      <c r="DG43" s="30"/>
      <c r="DH43" s="31">
        <f t="shared" si="14"/>
        <v>43831</v>
      </c>
      <c r="DI43" s="26"/>
      <c r="DJ43" s="32">
        <f t="shared" si="7"/>
        <v>0</v>
      </c>
      <c r="DK43" s="32">
        <f t="shared" si="8"/>
        <v>0</v>
      </c>
      <c r="DL43" s="32">
        <f t="shared" ref="DL43:DM43" si="61">+E43+M43+U43+AC43+AK43+AS43+BA43+BI43+BQ43+BY43+CG43+CO43+CW43</f>
        <v>0</v>
      </c>
      <c r="DM43" s="32">
        <f t="shared" si="61"/>
        <v>0</v>
      </c>
      <c r="DN43" s="26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</row>
    <row r="44" ht="15.75" customHeight="1">
      <c r="A44" s="20">
        <f t="shared" si="24"/>
        <v>43865</v>
      </c>
      <c r="B44" s="21"/>
      <c r="C44" s="21"/>
      <c r="D44" s="21"/>
      <c r="E44" s="21"/>
      <c r="F44" s="21"/>
      <c r="G44" s="21">
        <f t="shared" si="49"/>
        <v>0</v>
      </c>
      <c r="H44" s="1"/>
      <c r="I44" s="20">
        <f t="shared" si="27"/>
        <v>43862</v>
      </c>
      <c r="J44" s="21"/>
      <c r="K44" s="22"/>
      <c r="L44" s="22"/>
      <c r="M44" s="22"/>
      <c r="N44" s="22"/>
      <c r="O44" s="22">
        <f t="shared" si="57"/>
        <v>0</v>
      </c>
      <c r="P44" s="1"/>
      <c r="Q44" s="20">
        <f t="shared" si="28"/>
        <v>43862</v>
      </c>
      <c r="R44" s="21"/>
      <c r="S44" s="21"/>
      <c r="T44" s="21"/>
      <c r="U44" s="21"/>
      <c r="V44" s="21"/>
      <c r="W44" s="22">
        <f t="shared" si="58"/>
        <v>0</v>
      </c>
      <c r="X44" s="1"/>
      <c r="Y44" s="20">
        <f t="shared" si="29"/>
        <v>43862</v>
      </c>
      <c r="Z44" s="23"/>
      <c r="AA44" s="21"/>
      <c r="AB44" s="23"/>
      <c r="AC44" s="23"/>
      <c r="AD44" s="23"/>
      <c r="AE44" s="22">
        <f t="shared" si="59"/>
        <v>0</v>
      </c>
      <c r="AF44" s="1"/>
      <c r="AG44" s="20">
        <f t="shared" si="30"/>
        <v>43862</v>
      </c>
      <c r="AH44" s="23"/>
      <c r="AI44" s="24"/>
      <c r="AJ44" s="23"/>
      <c r="AK44" s="24"/>
      <c r="AL44" s="24"/>
      <c r="AM44" s="23"/>
      <c r="AN44" s="1"/>
      <c r="AO44" s="20">
        <f t="shared" si="31"/>
        <v>43862</v>
      </c>
      <c r="AP44" s="23"/>
      <c r="AQ44" s="21"/>
      <c r="AR44" s="23"/>
      <c r="AS44" s="24"/>
      <c r="AT44" s="24"/>
      <c r="AU44" s="23"/>
      <c r="AV44" s="1"/>
      <c r="AW44" s="20">
        <f t="shared" si="32"/>
        <v>43862</v>
      </c>
      <c r="AX44" s="21"/>
      <c r="AY44" s="22"/>
      <c r="AZ44" s="23"/>
      <c r="BA44" s="24"/>
      <c r="BB44" s="24"/>
      <c r="BC44" s="23"/>
      <c r="BD44" s="25"/>
      <c r="BE44" s="20">
        <f t="shared" si="33"/>
        <v>43862</v>
      </c>
      <c r="BF44" s="23"/>
      <c r="BG44" s="21"/>
      <c r="BH44" s="23"/>
      <c r="BI44" s="24"/>
      <c r="BJ44" s="24"/>
      <c r="BK44" s="23"/>
      <c r="BL44" s="25"/>
      <c r="BM44" s="20">
        <f t="shared" si="34"/>
        <v>43862</v>
      </c>
      <c r="BN44" s="24"/>
      <c r="BO44" s="24"/>
      <c r="BP44" s="24"/>
      <c r="BQ44" s="24"/>
      <c r="BR44" s="24"/>
      <c r="BS44" s="23"/>
      <c r="BT44" s="25"/>
      <c r="BU44" s="20">
        <f t="shared" si="35"/>
        <v>43862</v>
      </c>
      <c r="BV44" s="26"/>
      <c r="BW44" s="27"/>
      <c r="BX44" s="26"/>
      <c r="BY44" s="27"/>
      <c r="BZ44" s="27"/>
      <c r="CA44" s="23"/>
      <c r="CB44" s="28"/>
      <c r="CC44" s="20">
        <f t="shared" si="36"/>
        <v>43862</v>
      </c>
      <c r="CD44" s="27"/>
      <c r="CE44" s="27"/>
      <c r="CF44" s="27"/>
      <c r="CG44" s="27"/>
      <c r="CH44" s="27"/>
      <c r="CI44" s="23"/>
      <c r="CJ44" s="28"/>
      <c r="CK44" s="20">
        <f t="shared" si="37"/>
        <v>43862</v>
      </c>
      <c r="CL44" s="27"/>
      <c r="CM44" s="27"/>
      <c r="CN44" s="27"/>
      <c r="CO44" s="27"/>
      <c r="CP44" s="27"/>
      <c r="CQ44" s="23"/>
      <c r="CR44" s="28"/>
      <c r="CS44" s="20">
        <v>45342.0</v>
      </c>
      <c r="CT44" s="27"/>
      <c r="CU44" s="27"/>
      <c r="CV44" s="27"/>
      <c r="CW44" s="27"/>
      <c r="CX44" s="27"/>
      <c r="CY44" s="23"/>
      <c r="CZ44" s="35"/>
      <c r="DA44" s="24">
        <f t="shared" si="3"/>
        <v>0</v>
      </c>
      <c r="DB44" s="23">
        <f t="shared" si="4"/>
        <v>0</v>
      </c>
      <c r="DC44" s="24">
        <f t="shared" si="5"/>
        <v>0</v>
      </c>
      <c r="DD44" s="23">
        <f t="shared" si="6"/>
        <v>0</v>
      </c>
      <c r="DE44" s="29"/>
      <c r="DF44" s="30"/>
      <c r="DG44" s="30"/>
      <c r="DH44" s="31">
        <f t="shared" si="14"/>
        <v>43862</v>
      </c>
      <c r="DI44" s="26"/>
      <c r="DJ44" s="32">
        <f t="shared" si="7"/>
        <v>0</v>
      </c>
      <c r="DK44" s="32">
        <f t="shared" si="8"/>
        <v>0</v>
      </c>
      <c r="DL44" s="32">
        <f t="shared" ref="DL44:DM44" si="62">+E44+M44+U44+AC44+AK44+AS44+BA44+BI44+BQ44+BY44+CG44+CO44+CW44</f>
        <v>0</v>
      </c>
      <c r="DM44" s="32">
        <f t="shared" si="62"/>
        <v>0</v>
      </c>
      <c r="DN44" s="26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</row>
    <row r="45" ht="15.75" customHeight="1">
      <c r="A45" s="20">
        <f t="shared" si="24"/>
        <v>43894</v>
      </c>
      <c r="B45" s="21"/>
      <c r="C45" s="21"/>
      <c r="D45" s="21"/>
      <c r="E45" s="21"/>
      <c r="F45" s="21"/>
      <c r="G45" s="21">
        <f t="shared" si="49"/>
        <v>0</v>
      </c>
      <c r="H45" s="1"/>
      <c r="I45" s="20">
        <f t="shared" si="27"/>
        <v>43891</v>
      </c>
      <c r="J45" s="21"/>
      <c r="K45" s="22"/>
      <c r="L45" s="22"/>
      <c r="M45" s="22"/>
      <c r="N45" s="22"/>
      <c r="O45" s="22">
        <f t="shared" si="57"/>
        <v>0</v>
      </c>
      <c r="P45" s="1"/>
      <c r="Q45" s="20">
        <f t="shared" si="28"/>
        <v>43891</v>
      </c>
      <c r="R45" s="21"/>
      <c r="S45" s="21"/>
      <c r="T45" s="21"/>
      <c r="U45" s="21"/>
      <c r="V45" s="21"/>
      <c r="W45" s="22">
        <f t="shared" si="58"/>
        <v>0</v>
      </c>
      <c r="X45" s="1"/>
      <c r="Y45" s="20">
        <f t="shared" si="29"/>
        <v>43891</v>
      </c>
      <c r="Z45" s="23"/>
      <c r="AA45" s="21"/>
      <c r="AB45" s="23"/>
      <c r="AC45" s="23"/>
      <c r="AD45" s="23"/>
      <c r="AE45" s="22">
        <f t="shared" si="59"/>
        <v>0</v>
      </c>
      <c r="AF45" s="1"/>
      <c r="AG45" s="20">
        <f t="shared" si="30"/>
        <v>43891</v>
      </c>
      <c r="AH45" s="23"/>
      <c r="AI45" s="24"/>
      <c r="AJ45" s="23"/>
      <c r="AK45" s="24"/>
      <c r="AL45" s="24"/>
      <c r="AM45" s="23"/>
      <c r="AN45" s="1"/>
      <c r="AO45" s="20">
        <f t="shared" si="31"/>
        <v>43891</v>
      </c>
      <c r="AP45" s="23"/>
      <c r="AQ45" s="21"/>
      <c r="AR45" s="23"/>
      <c r="AS45" s="24"/>
      <c r="AT45" s="24"/>
      <c r="AU45" s="23"/>
      <c r="AV45" s="1"/>
      <c r="AW45" s="20">
        <f t="shared" si="32"/>
        <v>43891</v>
      </c>
      <c r="AX45" s="21"/>
      <c r="AY45" s="22"/>
      <c r="AZ45" s="23"/>
      <c r="BA45" s="24"/>
      <c r="BB45" s="24"/>
      <c r="BC45" s="23"/>
      <c r="BD45" s="25"/>
      <c r="BE45" s="20">
        <f t="shared" si="33"/>
        <v>43891</v>
      </c>
      <c r="BF45" s="23"/>
      <c r="BG45" s="21"/>
      <c r="BH45" s="23"/>
      <c r="BI45" s="24"/>
      <c r="BJ45" s="24"/>
      <c r="BK45" s="23"/>
      <c r="BL45" s="25"/>
      <c r="BM45" s="20">
        <f t="shared" si="34"/>
        <v>43891</v>
      </c>
      <c r="BN45" s="24"/>
      <c r="BO45" s="24"/>
      <c r="BP45" s="24"/>
      <c r="BQ45" s="24"/>
      <c r="BR45" s="24"/>
      <c r="BS45" s="23"/>
      <c r="BT45" s="25"/>
      <c r="BU45" s="20">
        <f t="shared" si="35"/>
        <v>43891</v>
      </c>
      <c r="BV45" s="26"/>
      <c r="BW45" s="27"/>
      <c r="BX45" s="26"/>
      <c r="BY45" s="27"/>
      <c r="BZ45" s="27"/>
      <c r="CA45" s="23"/>
      <c r="CB45" s="28"/>
      <c r="CC45" s="20">
        <f t="shared" si="36"/>
        <v>43891</v>
      </c>
      <c r="CD45" s="27"/>
      <c r="CE45" s="27"/>
      <c r="CF45" s="27"/>
      <c r="CG45" s="27"/>
      <c r="CH45" s="27"/>
      <c r="CI45" s="23"/>
      <c r="CJ45" s="28"/>
      <c r="CK45" s="20">
        <f t="shared" si="37"/>
        <v>43891</v>
      </c>
      <c r="CL45" s="27"/>
      <c r="CM45" s="27"/>
      <c r="CN45" s="27"/>
      <c r="CO45" s="27"/>
      <c r="CP45" s="27"/>
      <c r="CQ45" s="23"/>
      <c r="CR45" s="28"/>
      <c r="CS45" s="20">
        <v>45371.0</v>
      </c>
      <c r="CT45" s="27"/>
      <c r="CU45" s="27"/>
      <c r="CV45" s="27"/>
      <c r="CW45" s="27"/>
      <c r="CX45" s="27"/>
      <c r="CY45" s="23"/>
      <c r="CZ45" s="35"/>
      <c r="DA45" s="24">
        <f t="shared" si="3"/>
        <v>0</v>
      </c>
      <c r="DB45" s="23">
        <f t="shared" si="4"/>
        <v>0</v>
      </c>
      <c r="DC45" s="24">
        <f t="shared" si="5"/>
        <v>0</v>
      </c>
      <c r="DD45" s="23">
        <f t="shared" si="6"/>
        <v>0</v>
      </c>
      <c r="DE45" s="29"/>
      <c r="DF45" s="30"/>
      <c r="DG45" s="30"/>
      <c r="DH45" s="31">
        <f t="shared" si="14"/>
        <v>43891</v>
      </c>
      <c r="DI45" s="26"/>
      <c r="DJ45" s="32">
        <f t="shared" si="7"/>
        <v>0</v>
      </c>
      <c r="DK45" s="32">
        <f t="shared" si="8"/>
        <v>0</v>
      </c>
      <c r="DL45" s="32">
        <f t="shared" ref="DL45:DM45" si="63">+E45+M45+U45+AC45+AK45+AS45+BA45+BI45+BQ45+BY45+CG45+CO45+CW45</f>
        <v>0</v>
      </c>
      <c r="DM45" s="32">
        <f t="shared" si="63"/>
        <v>0</v>
      </c>
      <c r="DN45" s="26">
        <f>SUM(DM43:DM45)</f>
        <v>0</v>
      </c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</row>
    <row r="46" ht="15.75" customHeight="1">
      <c r="A46" s="20">
        <f t="shared" si="24"/>
        <v>43925</v>
      </c>
      <c r="B46" s="21"/>
      <c r="C46" s="21"/>
      <c r="D46" s="21"/>
      <c r="E46" s="21"/>
      <c r="F46" s="21"/>
      <c r="G46" s="21">
        <f t="shared" si="49"/>
        <v>0</v>
      </c>
      <c r="H46" s="1"/>
      <c r="I46" s="20">
        <f t="shared" si="27"/>
        <v>43922</v>
      </c>
      <c r="J46" s="21"/>
      <c r="K46" s="22"/>
      <c r="L46" s="22"/>
      <c r="M46" s="22"/>
      <c r="N46" s="22"/>
      <c r="O46" s="22">
        <f t="shared" si="57"/>
        <v>0</v>
      </c>
      <c r="P46" s="1"/>
      <c r="Q46" s="20">
        <f t="shared" si="28"/>
        <v>43922</v>
      </c>
      <c r="R46" s="21"/>
      <c r="S46" s="21"/>
      <c r="T46" s="21"/>
      <c r="U46" s="21"/>
      <c r="V46" s="21"/>
      <c r="W46" s="22">
        <f t="shared" si="58"/>
        <v>0</v>
      </c>
      <c r="X46" s="1"/>
      <c r="Y46" s="20">
        <f t="shared" si="29"/>
        <v>43922</v>
      </c>
      <c r="Z46" s="23"/>
      <c r="AA46" s="21"/>
      <c r="AB46" s="23"/>
      <c r="AC46" s="23"/>
      <c r="AD46" s="23"/>
      <c r="AE46" s="22">
        <f t="shared" si="59"/>
        <v>0</v>
      </c>
      <c r="AF46" s="1"/>
      <c r="AG46" s="20">
        <f t="shared" si="30"/>
        <v>43922</v>
      </c>
      <c r="AH46" s="23"/>
      <c r="AI46" s="24"/>
      <c r="AJ46" s="23"/>
      <c r="AK46" s="24"/>
      <c r="AL46" s="24"/>
      <c r="AM46" s="23"/>
      <c r="AN46" s="1"/>
      <c r="AO46" s="20">
        <f t="shared" si="31"/>
        <v>43922</v>
      </c>
      <c r="AP46" s="23"/>
      <c r="AQ46" s="21"/>
      <c r="AR46" s="23"/>
      <c r="AS46" s="24"/>
      <c r="AT46" s="24"/>
      <c r="AU46" s="23"/>
      <c r="AV46" s="1"/>
      <c r="AW46" s="20">
        <f t="shared" si="32"/>
        <v>43922</v>
      </c>
      <c r="AX46" s="21"/>
      <c r="AY46" s="22"/>
      <c r="AZ46" s="23"/>
      <c r="BA46" s="24"/>
      <c r="BB46" s="24"/>
      <c r="BC46" s="23"/>
      <c r="BD46" s="25"/>
      <c r="BE46" s="20">
        <f t="shared" si="33"/>
        <v>43922</v>
      </c>
      <c r="BF46" s="23"/>
      <c r="BG46" s="21"/>
      <c r="BH46" s="23"/>
      <c r="BI46" s="24"/>
      <c r="BJ46" s="24"/>
      <c r="BK46" s="23"/>
      <c r="BL46" s="25"/>
      <c r="BM46" s="20">
        <f t="shared" si="34"/>
        <v>43922</v>
      </c>
      <c r="BN46" s="24"/>
      <c r="BO46" s="24"/>
      <c r="BP46" s="24"/>
      <c r="BQ46" s="24"/>
      <c r="BR46" s="24"/>
      <c r="BS46" s="23"/>
      <c r="BT46" s="25"/>
      <c r="BU46" s="20">
        <f t="shared" si="35"/>
        <v>43922</v>
      </c>
      <c r="BV46" s="26"/>
      <c r="BW46" s="27"/>
      <c r="BX46" s="26"/>
      <c r="BY46" s="27"/>
      <c r="BZ46" s="27"/>
      <c r="CA46" s="23"/>
      <c r="CB46" s="28"/>
      <c r="CC46" s="20">
        <f t="shared" si="36"/>
        <v>43922</v>
      </c>
      <c r="CD46" s="27"/>
      <c r="CE46" s="27"/>
      <c r="CF46" s="27"/>
      <c r="CG46" s="27"/>
      <c r="CH46" s="27"/>
      <c r="CI46" s="23"/>
      <c r="CJ46" s="28"/>
      <c r="CK46" s="20">
        <f t="shared" si="37"/>
        <v>43922</v>
      </c>
      <c r="CL46" s="27"/>
      <c r="CM46" s="27"/>
      <c r="CN46" s="27"/>
      <c r="CO46" s="27"/>
      <c r="CP46" s="27"/>
      <c r="CQ46" s="23"/>
      <c r="CR46" s="28"/>
      <c r="CS46" s="20">
        <v>45402.0</v>
      </c>
      <c r="CT46" s="27"/>
      <c r="CU46" s="27"/>
      <c r="CV46" s="27"/>
      <c r="CW46" s="27"/>
      <c r="CX46" s="27"/>
      <c r="CY46" s="23"/>
      <c r="CZ46" s="35"/>
      <c r="DA46" s="24">
        <f t="shared" si="3"/>
        <v>0</v>
      </c>
      <c r="DB46" s="23">
        <f t="shared" si="4"/>
        <v>0</v>
      </c>
      <c r="DC46" s="24">
        <f t="shared" si="5"/>
        <v>0</v>
      </c>
      <c r="DD46" s="23">
        <f t="shared" si="6"/>
        <v>0</v>
      </c>
      <c r="DE46" s="29"/>
      <c r="DF46" s="30"/>
      <c r="DG46" s="30"/>
      <c r="DH46" s="31">
        <f t="shared" si="14"/>
        <v>43922</v>
      </c>
      <c r="DI46" s="26"/>
      <c r="DJ46" s="32">
        <f t="shared" si="7"/>
        <v>0</v>
      </c>
      <c r="DK46" s="32">
        <f t="shared" si="8"/>
        <v>0</v>
      </c>
      <c r="DL46" s="32">
        <f t="shared" ref="DL46:DM46" si="64">+E46+M46+U46+AC46+AK46+AS46+BA46+BI46+BQ46+BY46+CG46+CO46+CW46</f>
        <v>0</v>
      </c>
      <c r="DM46" s="32">
        <f t="shared" si="64"/>
        <v>0</v>
      </c>
      <c r="DN46" s="26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</row>
    <row r="47" ht="15.75" customHeight="1">
      <c r="A47" s="20">
        <f t="shared" si="24"/>
        <v>43955</v>
      </c>
      <c r="B47" s="21"/>
      <c r="C47" s="21"/>
      <c r="D47" s="21"/>
      <c r="E47" s="21"/>
      <c r="F47" s="21"/>
      <c r="G47" s="21">
        <f t="shared" si="49"/>
        <v>0</v>
      </c>
      <c r="H47" s="1"/>
      <c r="I47" s="20">
        <f t="shared" si="27"/>
        <v>43952</v>
      </c>
      <c r="J47" s="21"/>
      <c r="K47" s="22"/>
      <c r="L47" s="22"/>
      <c r="M47" s="22"/>
      <c r="N47" s="22"/>
      <c r="O47" s="22">
        <f t="shared" si="57"/>
        <v>0</v>
      </c>
      <c r="P47" s="1"/>
      <c r="Q47" s="20">
        <f t="shared" si="28"/>
        <v>43952</v>
      </c>
      <c r="R47" s="21"/>
      <c r="S47" s="21"/>
      <c r="T47" s="21"/>
      <c r="U47" s="21"/>
      <c r="V47" s="21"/>
      <c r="W47" s="22">
        <f t="shared" si="58"/>
        <v>0</v>
      </c>
      <c r="X47" s="1"/>
      <c r="Y47" s="20">
        <f t="shared" si="29"/>
        <v>43952</v>
      </c>
      <c r="Z47" s="23"/>
      <c r="AA47" s="21"/>
      <c r="AB47" s="23"/>
      <c r="AC47" s="23"/>
      <c r="AD47" s="23"/>
      <c r="AE47" s="22">
        <f t="shared" si="59"/>
        <v>0</v>
      </c>
      <c r="AF47" s="1"/>
      <c r="AG47" s="20">
        <f t="shared" si="30"/>
        <v>43952</v>
      </c>
      <c r="AH47" s="23"/>
      <c r="AI47" s="24"/>
      <c r="AJ47" s="23"/>
      <c r="AK47" s="24"/>
      <c r="AL47" s="24"/>
      <c r="AM47" s="23"/>
      <c r="AN47" s="1"/>
      <c r="AO47" s="20">
        <f t="shared" si="31"/>
        <v>43952</v>
      </c>
      <c r="AP47" s="23"/>
      <c r="AQ47" s="21"/>
      <c r="AR47" s="23"/>
      <c r="AS47" s="24"/>
      <c r="AT47" s="24"/>
      <c r="AU47" s="23"/>
      <c r="AV47" s="1"/>
      <c r="AW47" s="20">
        <f t="shared" si="32"/>
        <v>43952</v>
      </c>
      <c r="AX47" s="21"/>
      <c r="AY47" s="22"/>
      <c r="AZ47" s="23"/>
      <c r="BA47" s="24"/>
      <c r="BB47" s="24"/>
      <c r="BC47" s="23"/>
      <c r="BD47" s="25"/>
      <c r="BE47" s="20">
        <f t="shared" si="33"/>
        <v>43952</v>
      </c>
      <c r="BF47" s="23"/>
      <c r="BG47" s="21"/>
      <c r="BH47" s="23"/>
      <c r="BI47" s="24"/>
      <c r="BJ47" s="24"/>
      <c r="BK47" s="23"/>
      <c r="BL47" s="25"/>
      <c r="BM47" s="20">
        <f t="shared" si="34"/>
        <v>43952</v>
      </c>
      <c r="BN47" s="24"/>
      <c r="BO47" s="24"/>
      <c r="BP47" s="24"/>
      <c r="BQ47" s="24"/>
      <c r="BR47" s="24"/>
      <c r="BS47" s="23"/>
      <c r="BT47" s="25"/>
      <c r="BU47" s="20">
        <f t="shared" si="35"/>
        <v>43952</v>
      </c>
      <c r="BV47" s="26"/>
      <c r="BW47" s="27"/>
      <c r="BX47" s="26"/>
      <c r="BY47" s="27"/>
      <c r="BZ47" s="27"/>
      <c r="CA47" s="23"/>
      <c r="CB47" s="28"/>
      <c r="CC47" s="20">
        <f t="shared" si="36"/>
        <v>43952</v>
      </c>
      <c r="CD47" s="27"/>
      <c r="CE47" s="27"/>
      <c r="CF47" s="27"/>
      <c r="CG47" s="27"/>
      <c r="CH47" s="27"/>
      <c r="CI47" s="23"/>
      <c r="CJ47" s="28"/>
      <c r="CK47" s="20">
        <f t="shared" si="37"/>
        <v>43952</v>
      </c>
      <c r="CL47" s="27"/>
      <c r="CM47" s="27"/>
      <c r="CN47" s="27"/>
      <c r="CO47" s="27"/>
      <c r="CP47" s="27"/>
      <c r="CQ47" s="23"/>
      <c r="CR47" s="28"/>
      <c r="CS47" s="20">
        <v>45432.0</v>
      </c>
      <c r="CT47" s="27"/>
      <c r="CU47" s="27"/>
      <c r="CV47" s="27"/>
      <c r="CW47" s="27"/>
      <c r="CX47" s="27"/>
      <c r="CY47" s="23"/>
      <c r="CZ47" s="35"/>
      <c r="DA47" s="24">
        <f t="shared" si="3"/>
        <v>0</v>
      </c>
      <c r="DB47" s="23">
        <f t="shared" si="4"/>
        <v>0</v>
      </c>
      <c r="DC47" s="24">
        <f t="shared" si="5"/>
        <v>0</v>
      </c>
      <c r="DD47" s="23">
        <f t="shared" si="6"/>
        <v>0</v>
      </c>
      <c r="DE47" s="29"/>
      <c r="DF47" s="30"/>
      <c r="DG47" s="30"/>
      <c r="DH47" s="31">
        <f t="shared" si="14"/>
        <v>43952</v>
      </c>
      <c r="DI47" s="26"/>
      <c r="DJ47" s="32">
        <f t="shared" si="7"/>
        <v>0</v>
      </c>
      <c r="DK47" s="32">
        <f t="shared" si="8"/>
        <v>0</v>
      </c>
      <c r="DL47" s="32">
        <f t="shared" ref="DL47:DM47" si="65">+E47+M47+U47+AC47+AK47+AS47+BA47+BI47+BQ47+BY47+CG47+CO47+CW47</f>
        <v>0</v>
      </c>
      <c r="DM47" s="32">
        <f t="shared" si="65"/>
        <v>0</v>
      </c>
      <c r="DN47" s="26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</row>
    <row r="48" ht="15.75" customHeight="1">
      <c r="A48" s="20">
        <f t="shared" si="24"/>
        <v>43986</v>
      </c>
      <c r="B48" s="21"/>
      <c r="C48" s="21"/>
      <c r="D48" s="21"/>
      <c r="E48" s="21"/>
      <c r="F48" s="21"/>
      <c r="G48" s="21">
        <f t="shared" si="49"/>
        <v>0</v>
      </c>
      <c r="H48" s="1"/>
      <c r="I48" s="20">
        <f t="shared" si="27"/>
        <v>43983</v>
      </c>
      <c r="J48" s="21"/>
      <c r="K48" s="22"/>
      <c r="L48" s="22"/>
      <c r="M48" s="22"/>
      <c r="N48" s="22"/>
      <c r="O48" s="22">
        <f t="shared" si="57"/>
        <v>0</v>
      </c>
      <c r="P48" s="1"/>
      <c r="Q48" s="20">
        <f t="shared" si="28"/>
        <v>43983</v>
      </c>
      <c r="R48" s="21"/>
      <c r="S48" s="21"/>
      <c r="T48" s="21"/>
      <c r="U48" s="21"/>
      <c r="V48" s="21"/>
      <c r="W48" s="22">
        <f t="shared" si="58"/>
        <v>0</v>
      </c>
      <c r="X48" s="1"/>
      <c r="Y48" s="20">
        <f t="shared" si="29"/>
        <v>43983</v>
      </c>
      <c r="Z48" s="23"/>
      <c r="AA48" s="21"/>
      <c r="AB48" s="23"/>
      <c r="AC48" s="23"/>
      <c r="AD48" s="23"/>
      <c r="AE48" s="22">
        <f t="shared" si="59"/>
        <v>0</v>
      </c>
      <c r="AF48" s="1"/>
      <c r="AG48" s="20">
        <f t="shared" si="30"/>
        <v>43983</v>
      </c>
      <c r="AH48" s="23"/>
      <c r="AI48" s="24"/>
      <c r="AJ48" s="23"/>
      <c r="AK48" s="24"/>
      <c r="AL48" s="24"/>
      <c r="AM48" s="23"/>
      <c r="AN48" s="1"/>
      <c r="AO48" s="20">
        <f t="shared" si="31"/>
        <v>43983</v>
      </c>
      <c r="AP48" s="23"/>
      <c r="AQ48" s="21"/>
      <c r="AR48" s="23"/>
      <c r="AS48" s="24"/>
      <c r="AT48" s="24"/>
      <c r="AU48" s="23"/>
      <c r="AV48" s="1"/>
      <c r="AW48" s="20">
        <f t="shared" si="32"/>
        <v>43983</v>
      </c>
      <c r="AX48" s="21"/>
      <c r="AY48" s="22"/>
      <c r="AZ48" s="23"/>
      <c r="BA48" s="24"/>
      <c r="BB48" s="24"/>
      <c r="BC48" s="23"/>
      <c r="BD48" s="25"/>
      <c r="BE48" s="20">
        <f t="shared" si="33"/>
        <v>43983</v>
      </c>
      <c r="BF48" s="23"/>
      <c r="BG48" s="21"/>
      <c r="BH48" s="23"/>
      <c r="BI48" s="24"/>
      <c r="BJ48" s="24"/>
      <c r="BK48" s="23"/>
      <c r="BL48" s="25"/>
      <c r="BM48" s="20">
        <f t="shared" si="34"/>
        <v>43983</v>
      </c>
      <c r="BN48" s="24"/>
      <c r="BO48" s="24"/>
      <c r="BP48" s="24"/>
      <c r="BQ48" s="24"/>
      <c r="BR48" s="24"/>
      <c r="BS48" s="23"/>
      <c r="BT48" s="25"/>
      <c r="BU48" s="20">
        <f t="shared" si="35"/>
        <v>43983</v>
      </c>
      <c r="BV48" s="26"/>
      <c r="BW48" s="27"/>
      <c r="BX48" s="26"/>
      <c r="BY48" s="27"/>
      <c r="BZ48" s="27"/>
      <c r="CA48" s="23"/>
      <c r="CB48" s="28"/>
      <c r="CC48" s="20">
        <f t="shared" si="36"/>
        <v>43983</v>
      </c>
      <c r="CD48" s="27"/>
      <c r="CE48" s="27"/>
      <c r="CF48" s="27"/>
      <c r="CG48" s="27"/>
      <c r="CH48" s="27"/>
      <c r="CI48" s="23"/>
      <c r="CJ48" s="28"/>
      <c r="CK48" s="20">
        <f t="shared" si="37"/>
        <v>43983</v>
      </c>
      <c r="CL48" s="27"/>
      <c r="CM48" s="27"/>
      <c r="CN48" s="27"/>
      <c r="CO48" s="27"/>
      <c r="CP48" s="27"/>
      <c r="CQ48" s="23"/>
      <c r="CR48" s="28"/>
      <c r="CS48" s="20">
        <v>45463.0</v>
      </c>
      <c r="CT48" s="27"/>
      <c r="CU48" s="27"/>
      <c r="CV48" s="27"/>
      <c r="CW48" s="27"/>
      <c r="CX48" s="27"/>
      <c r="CY48" s="23"/>
      <c r="CZ48" s="35"/>
      <c r="DA48" s="24">
        <f t="shared" si="3"/>
        <v>0</v>
      </c>
      <c r="DB48" s="23">
        <f t="shared" si="4"/>
        <v>0</v>
      </c>
      <c r="DC48" s="24">
        <f t="shared" si="5"/>
        <v>0</v>
      </c>
      <c r="DD48" s="23">
        <f t="shared" si="6"/>
        <v>0</v>
      </c>
      <c r="DE48" s="29"/>
      <c r="DF48" s="30"/>
      <c r="DG48" s="30"/>
      <c r="DH48" s="31">
        <f t="shared" si="14"/>
        <v>43983</v>
      </c>
      <c r="DI48" s="26"/>
      <c r="DJ48" s="32">
        <f t="shared" si="7"/>
        <v>0</v>
      </c>
      <c r="DK48" s="32">
        <f t="shared" si="8"/>
        <v>0</v>
      </c>
      <c r="DL48" s="32">
        <f t="shared" ref="DL48:DM48" si="66">+E48+M48+U48+AC48+AK48+AS48+BA48+BI48+BQ48+BY48+CG48+CO48+CW48</f>
        <v>0</v>
      </c>
      <c r="DM48" s="32">
        <f t="shared" si="66"/>
        <v>0</v>
      </c>
      <c r="DN48" s="26">
        <f>SUM(DM46:DM48)</f>
        <v>0</v>
      </c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</row>
    <row r="49" ht="15.75" customHeight="1">
      <c r="A49" s="20">
        <f t="shared" si="24"/>
        <v>44016</v>
      </c>
      <c r="B49" s="21"/>
      <c r="C49" s="21"/>
      <c r="D49" s="21"/>
      <c r="E49" s="21"/>
      <c r="F49" s="21"/>
      <c r="G49" s="21">
        <f t="shared" si="49"/>
        <v>0</v>
      </c>
      <c r="H49" s="1"/>
      <c r="I49" s="20">
        <f t="shared" si="27"/>
        <v>44013</v>
      </c>
      <c r="J49" s="21"/>
      <c r="K49" s="22"/>
      <c r="L49" s="22"/>
      <c r="M49" s="22"/>
      <c r="N49" s="22"/>
      <c r="O49" s="22">
        <f t="shared" si="57"/>
        <v>0</v>
      </c>
      <c r="P49" s="1"/>
      <c r="Q49" s="20">
        <f t="shared" si="28"/>
        <v>44013</v>
      </c>
      <c r="R49" s="21">
        <v>978000.0</v>
      </c>
      <c r="S49" s="21">
        <v>4564.0</v>
      </c>
      <c r="T49" s="21">
        <v>978000.0</v>
      </c>
      <c r="U49" s="21">
        <v>4564.0</v>
      </c>
      <c r="V49" s="21">
        <v>0.0</v>
      </c>
      <c r="W49" s="22">
        <f t="shared" si="58"/>
        <v>0</v>
      </c>
      <c r="X49" s="1"/>
      <c r="Y49" s="20">
        <f t="shared" si="29"/>
        <v>44013</v>
      </c>
      <c r="Z49" s="23"/>
      <c r="AA49" s="21"/>
      <c r="AB49" s="23"/>
      <c r="AC49" s="23"/>
      <c r="AD49" s="23"/>
      <c r="AE49" s="22">
        <f t="shared" si="59"/>
        <v>0</v>
      </c>
      <c r="AF49" s="1"/>
      <c r="AG49" s="20">
        <f t="shared" si="30"/>
        <v>44013</v>
      </c>
      <c r="AH49" s="23"/>
      <c r="AI49" s="24"/>
      <c r="AJ49" s="23"/>
      <c r="AK49" s="24"/>
      <c r="AL49" s="24"/>
      <c r="AM49" s="23"/>
      <c r="AN49" s="1"/>
      <c r="AO49" s="20">
        <f t="shared" si="31"/>
        <v>44013</v>
      </c>
      <c r="AP49" s="23"/>
      <c r="AQ49" s="21"/>
      <c r="AR49" s="23"/>
      <c r="AS49" s="24"/>
      <c r="AT49" s="24"/>
      <c r="AU49" s="23"/>
      <c r="AV49" s="1"/>
      <c r="AW49" s="20">
        <f t="shared" si="32"/>
        <v>44013</v>
      </c>
      <c r="AX49" s="21"/>
      <c r="AY49" s="22"/>
      <c r="AZ49" s="23"/>
      <c r="BA49" s="24"/>
      <c r="BB49" s="24"/>
      <c r="BC49" s="23"/>
      <c r="BD49" s="25"/>
      <c r="BE49" s="20">
        <f t="shared" si="33"/>
        <v>44013</v>
      </c>
      <c r="BF49" s="23"/>
      <c r="BG49" s="21"/>
      <c r="BH49" s="23"/>
      <c r="BI49" s="24"/>
      <c r="BJ49" s="24"/>
      <c r="BK49" s="23"/>
      <c r="BL49" s="25"/>
      <c r="BM49" s="20">
        <f t="shared" si="34"/>
        <v>44013</v>
      </c>
      <c r="BN49" s="24"/>
      <c r="BO49" s="24"/>
      <c r="BP49" s="24"/>
      <c r="BQ49" s="24"/>
      <c r="BR49" s="24"/>
      <c r="BS49" s="23"/>
      <c r="BT49" s="25"/>
      <c r="BU49" s="20">
        <f t="shared" si="35"/>
        <v>44013</v>
      </c>
      <c r="BV49" s="26"/>
      <c r="BW49" s="27"/>
      <c r="BX49" s="26"/>
      <c r="BY49" s="27"/>
      <c r="BZ49" s="27"/>
      <c r="CA49" s="23"/>
      <c r="CB49" s="28"/>
      <c r="CC49" s="20">
        <f t="shared" si="36"/>
        <v>44013</v>
      </c>
      <c r="CD49" s="27"/>
      <c r="CE49" s="27"/>
      <c r="CF49" s="27"/>
      <c r="CG49" s="27"/>
      <c r="CH49" s="27"/>
      <c r="CI49" s="23"/>
      <c r="CJ49" s="28"/>
      <c r="CK49" s="20">
        <f t="shared" si="37"/>
        <v>44013</v>
      </c>
      <c r="CL49" s="27"/>
      <c r="CM49" s="27"/>
      <c r="CN49" s="27"/>
      <c r="CO49" s="27"/>
      <c r="CP49" s="27"/>
      <c r="CQ49" s="23"/>
      <c r="CR49" s="28"/>
      <c r="CS49" s="20">
        <v>45493.0</v>
      </c>
      <c r="CT49" s="27"/>
      <c r="CU49" s="27"/>
      <c r="CV49" s="27"/>
      <c r="CW49" s="27"/>
      <c r="CX49" s="27"/>
      <c r="CY49" s="23"/>
      <c r="CZ49" s="35"/>
      <c r="DA49" s="24">
        <f t="shared" si="3"/>
        <v>0</v>
      </c>
      <c r="DB49" s="23">
        <f t="shared" si="4"/>
        <v>0</v>
      </c>
      <c r="DC49" s="24">
        <f t="shared" si="5"/>
        <v>4564</v>
      </c>
      <c r="DD49" s="23">
        <f t="shared" si="6"/>
        <v>978000</v>
      </c>
      <c r="DE49" s="29"/>
      <c r="DF49" s="30"/>
      <c r="DG49" s="30"/>
      <c r="DH49" s="31">
        <f t="shared" si="14"/>
        <v>44013</v>
      </c>
      <c r="DI49" s="26">
        <f>+R50</f>
        <v>978000</v>
      </c>
      <c r="DJ49" s="32">
        <f t="shared" si="7"/>
        <v>978000</v>
      </c>
      <c r="DK49" s="32">
        <f t="shared" si="8"/>
        <v>4564</v>
      </c>
      <c r="DL49" s="32">
        <f t="shared" ref="DL49:DM49" si="67">+E49+M49+U49+AC49+AK49+AS49+BA49+BI49+BQ49+BY49+CG49+CO49+CW49</f>
        <v>4564</v>
      </c>
      <c r="DM49" s="32">
        <f t="shared" si="67"/>
        <v>0</v>
      </c>
      <c r="DN49" s="26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</row>
    <row r="50" ht="15.75" customHeight="1">
      <c r="A50" s="20">
        <f t="shared" si="24"/>
        <v>44047</v>
      </c>
      <c r="B50" s="21"/>
      <c r="C50" s="21"/>
      <c r="D50" s="21"/>
      <c r="E50" s="21"/>
      <c r="F50" s="21"/>
      <c r="G50" s="21">
        <f t="shared" si="49"/>
        <v>0</v>
      </c>
      <c r="H50" s="1"/>
      <c r="I50" s="20">
        <f t="shared" si="27"/>
        <v>44044</v>
      </c>
      <c r="J50" s="21"/>
      <c r="K50" s="22"/>
      <c r="L50" s="22"/>
      <c r="M50" s="22"/>
      <c r="N50" s="22"/>
      <c r="O50" s="22">
        <f t="shared" si="57"/>
        <v>0</v>
      </c>
      <c r="P50" s="1"/>
      <c r="Q50" s="20">
        <f t="shared" si="28"/>
        <v>44044</v>
      </c>
      <c r="R50" s="21">
        <f t="shared" ref="R50:R61" si="69">+R49</f>
        <v>978000</v>
      </c>
      <c r="S50" s="21">
        <v>11410.0</v>
      </c>
      <c r="T50" s="21">
        <v>978000.0</v>
      </c>
      <c r="U50" s="21">
        <v>11410.0</v>
      </c>
      <c r="V50" s="21">
        <v>0.0</v>
      </c>
      <c r="W50" s="22">
        <f t="shared" si="58"/>
        <v>0</v>
      </c>
      <c r="X50" s="1"/>
      <c r="Y50" s="20">
        <f t="shared" si="29"/>
        <v>44044</v>
      </c>
      <c r="Z50" s="23">
        <v>918077.0</v>
      </c>
      <c r="AA50" s="23">
        <f t="shared" ref="AA50:AA62" si="70">+AC50</f>
        <v>7077</v>
      </c>
      <c r="AB50" s="23">
        <f t="shared" ref="AB50:AB62" si="71">+Z50-AD50</f>
        <v>918077</v>
      </c>
      <c r="AC50" s="23">
        <v>7077.0</v>
      </c>
      <c r="AD50" s="23">
        <v>0.0</v>
      </c>
      <c r="AE50" s="22">
        <f t="shared" si="59"/>
        <v>0</v>
      </c>
      <c r="AF50" s="1"/>
      <c r="AG50" s="20">
        <f t="shared" si="30"/>
        <v>44044</v>
      </c>
      <c r="AH50" s="23"/>
      <c r="AI50" s="24"/>
      <c r="AJ50" s="23"/>
      <c r="AK50" s="24"/>
      <c r="AL50" s="24"/>
      <c r="AM50" s="23"/>
      <c r="AN50" s="1"/>
      <c r="AO50" s="20">
        <f t="shared" si="31"/>
        <v>44044</v>
      </c>
      <c r="AP50" s="23"/>
      <c r="AQ50" s="21"/>
      <c r="AR50" s="23"/>
      <c r="AS50" s="24"/>
      <c r="AT50" s="24"/>
      <c r="AU50" s="23"/>
      <c r="AV50" s="1"/>
      <c r="AW50" s="20">
        <f t="shared" si="32"/>
        <v>44044</v>
      </c>
      <c r="AX50" s="21"/>
      <c r="AY50" s="22"/>
      <c r="AZ50" s="23"/>
      <c r="BA50" s="24"/>
      <c r="BB50" s="24"/>
      <c r="BC50" s="23"/>
      <c r="BD50" s="25"/>
      <c r="BE50" s="20">
        <f t="shared" si="33"/>
        <v>44044</v>
      </c>
      <c r="BF50" s="23"/>
      <c r="BG50" s="21"/>
      <c r="BH50" s="23"/>
      <c r="BI50" s="24"/>
      <c r="BJ50" s="24"/>
      <c r="BK50" s="23"/>
      <c r="BL50" s="25"/>
      <c r="BM50" s="20">
        <f t="shared" si="34"/>
        <v>44044</v>
      </c>
      <c r="BN50" s="24"/>
      <c r="BO50" s="24"/>
      <c r="BP50" s="24"/>
      <c r="BQ50" s="24"/>
      <c r="BR50" s="24"/>
      <c r="BS50" s="23"/>
      <c r="BT50" s="25"/>
      <c r="BU50" s="20">
        <f t="shared" si="35"/>
        <v>44044</v>
      </c>
      <c r="BV50" s="26"/>
      <c r="BW50" s="27"/>
      <c r="BX50" s="26"/>
      <c r="BY50" s="27"/>
      <c r="BZ50" s="27"/>
      <c r="CA50" s="23"/>
      <c r="CB50" s="28"/>
      <c r="CC50" s="20">
        <f t="shared" si="36"/>
        <v>44044</v>
      </c>
      <c r="CD50" s="27"/>
      <c r="CE50" s="27"/>
      <c r="CF50" s="27"/>
      <c r="CG50" s="27"/>
      <c r="CH50" s="27"/>
      <c r="CI50" s="23"/>
      <c r="CJ50" s="28"/>
      <c r="CK50" s="20">
        <f t="shared" si="37"/>
        <v>44044</v>
      </c>
      <c r="CL50" s="27"/>
      <c r="CM50" s="27"/>
      <c r="CN50" s="27"/>
      <c r="CO50" s="27"/>
      <c r="CP50" s="27"/>
      <c r="CQ50" s="23"/>
      <c r="CR50" s="28"/>
      <c r="CS50" s="20">
        <v>45524.0</v>
      </c>
      <c r="CT50" s="27"/>
      <c r="CU50" s="27"/>
      <c r="CV50" s="27"/>
      <c r="CW50" s="27"/>
      <c r="CX50" s="27"/>
      <c r="CY50" s="23"/>
      <c r="CZ50" s="35"/>
      <c r="DA50" s="24">
        <f t="shared" si="3"/>
        <v>0</v>
      </c>
      <c r="DB50" s="23">
        <f t="shared" si="4"/>
        <v>0</v>
      </c>
      <c r="DC50" s="24">
        <f t="shared" si="5"/>
        <v>18487</v>
      </c>
      <c r="DD50" s="23">
        <f t="shared" si="6"/>
        <v>1896077</v>
      </c>
      <c r="DE50" s="29"/>
      <c r="DF50" s="30"/>
      <c r="DG50" s="30"/>
      <c r="DH50" s="31">
        <f t="shared" si="14"/>
        <v>44044</v>
      </c>
      <c r="DI50" s="26">
        <f>+Z50</f>
        <v>918077</v>
      </c>
      <c r="DJ50" s="32">
        <f t="shared" si="7"/>
        <v>1896077</v>
      </c>
      <c r="DK50" s="32">
        <f t="shared" si="8"/>
        <v>18487</v>
      </c>
      <c r="DL50" s="32">
        <f t="shared" ref="DL50:DM50" si="68">+E50+M50+U50+AC50+AK50+AS50+BA50+BI50+BQ50+BY50+CG50+CO50+CW50</f>
        <v>18487</v>
      </c>
      <c r="DM50" s="32">
        <f t="shared" si="68"/>
        <v>0</v>
      </c>
      <c r="DN50" s="26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</row>
    <row r="51" ht="15.75" customHeight="1">
      <c r="A51" s="20">
        <f t="shared" si="24"/>
        <v>44078</v>
      </c>
      <c r="B51" s="21">
        <v>929080.0</v>
      </c>
      <c r="C51" s="21">
        <v>13371.0</v>
      </c>
      <c r="D51" s="21">
        <v>929080.0</v>
      </c>
      <c r="E51" s="21">
        <f t="shared" ref="E51:E62" si="73">+C51</f>
        <v>13371</v>
      </c>
      <c r="F51" s="21">
        <v>0.0</v>
      </c>
      <c r="G51" s="21">
        <v>0.0</v>
      </c>
      <c r="H51" s="1"/>
      <c r="I51" s="20">
        <f t="shared" si="27"/>
        <v>44075</v>
      </c>
      <c r="J51" s="21">
        <v>2440000.0</v>
      </c>
      <c r="K51" s="22">
        <v>0.0</v>
      </c>
      <c r="L51" s="22">
        <f t="shared" ref="L51:L63" si="74">+J51-N51</f>
        <v>2440000</v>
      </c>
      <c r="M51" s="22">
        <v>0.0</v>
      </c>
      <c r="N51" s="22">
        <v>0.0</v>
      </c>
      <c r="O51" s="22">
        <f t="shared" si="57"/>
        <v>0</v>
      </c>
      <c r="P51" s="1"/>
      <c r="Q51" s="20">
        <f t="shared" si="28"/>
        <v>44075</v>
      </c>
      <c r="R51" s="21">
        <f t="shared" si="69"/>
        <v>978000</v>
      </c>
      <c r="S51" s="21">
        <v>11410.0</v>
      </c>
      <c r="T51" s="21">
        <v>978000.0</v>
      </c>
      <c r="U51" s="21">
        <v>11410.0</v>
      </c>
      <c r="V51" s="21">
        <v>0.0</v>
      </c>
      <c r="W51" s="22">
        <f t="shared" si="58"/>
        <v>0</v>
      </c>
      <c r="X51" s="1"/>
      <c r="Y51" s="20">
        <f t="shared" si="29"/>
        <v>44075</v>
      </c>
      <c r="Z51" s="23">
        <f t="shared" ref="Z51:Z62" si="75">+AB50</f>
        <v>918077</v>
      </c>
      <c r="AA51" s="23">
        <f t="shared" si="70"/>
        <v>7077</v>
      </c>
      <c r="AB51" s="23">
        <f t="shared" si="71"/>
        <v>918077</v>
      </c>
      <c r="AC51" s="23">
        <v>7077.0</v>
      </c>
      <c r="AD51" s="23">
        <v>0.0</v>
      </c>
      <c r="AE51" s="22">
        <f t="shared" si="59"/>
        <v>0</v>
      </c>
      <c r="AF51" s="1"/>
      <c r="AG51" s="20">
        <f t="shared" si="30"/>
        <v>44075</v>
      </c>
      <c r="AH51" s="23"/>
      <c r="AI51" s="24"/>
      <c r="AJ51" s="23"/>
      <c r="AK51" s="24"/>
      <c r="AL51" s="24"/>
      <c r="AM51" s="23"/>
      <c r="AN51" s="1"/>
      <c r="AO51" s="20">
        <f t="shared" si="31"/>
        <v>44075</v>
      </c>
      <c r="AP51" s="23"/>
      <c r="AQ51" s="21"/>
      <c r="AR51" s="23"/>
      <c r="AS51" s="24"/>
      <c r="AT51" s="24"/>
      <c r="AU51" s="23"/>
      <c r="AV51" s="1"/>
      <c r="AW51" s="20">
        <f t="shared" si="32"/>
        <v>44075</v>
      </c>
      <c r="AX51" s="21"/>
      <c r="AY51" s="22"/>
      <c r="AZ51" s="23"/>
      <c r="BA51" s="24"/>
      <c r="BB51" s="24"/>
      <c r="BC51" s="23"/>
      <c r="BD51" s="25"/>
      <c r="BE51" s="20">
        <f t="shared" si="33"/>
        <v>44075</v>
      </c>
      <c r="BF51" s="23"/>
      <c r="BG51" s="21"/>
      <c r="BH51" s="23"/>
      <c r="BI51" s="24"/>
      <c r="BJ51" s="24"/>
      <c r="BK51" s="23"/>
      <c r="BL51" s="25"/>
      <c r="BM51" s="20">
        <f t="shared" si="34"/>
        <v>44075</v>
      </c>
      <c r="BN51" s="24"/>
      <c r="BO51" s="24"/>
      <c r="BP51" s="24"/>
      <c r="BQ51" s="24"/>
      <c r="BR51" s="24"/>
      <c r="BS51" s="23"/>
      <c r="BT51" s="25"/>
      <c r="BU51" s="20">
        <f t="shared" si="35"/>
        <v>44075</v>
      </c>
      <c r="BV51" s="26"/>
      <c r="BW51" s="27"/>
      <c r="BX51" s="26"/>
      <c r="BY51" s="27"/>
      <c r="BZ51" s="27"/>
      <c r="CA51" s="23"/>
      <c r="CB51" s="28"/>
      <c r="CC51" s="20">
        <f t="shared" si="36"/>
        <v>44075</v>
      </c>
      <c r="CD51" s="27"/>
      <c r="CE51" s="27"/>
      <c r="CF51" s="27"/>
      <c r="CG51" s="27"/>
      <c r="CH51" s="27"/>
      <c r="CI51" s="23"/>
      <c r="CJ51" s="28"/>
      <c r="CK51" s="20">
        <f t="shared" si="37"/>
        <v>44075</v>
      </c>
      <c r="CL51" s="27"/>
      <c r="CM51" s="27"/>
      <c r="CN51" s="27"/>
      <c r="CO51" s="27"/>
      <c r="CP51" s="27"/>
      <c r="CQ51" s="23"/>
      <c r="CR51" s="28"/>
      <c r="CS51" s="20">
        <v>45555.0</v>
      </c>
      <c r="CT51" s="27"/>
      <c r="CU51" s="27"/>
      <c r="CV51" s="27"/>
      <c r="CW51" s="27"/>
      <c r="CX51" s="27"/>
      <c r="CY51" s="23"/>
      <c r="CZ51" s="35"/>
      <c r="DA51" s="24">
        <f t="shared" si="3"/>
        <v>0</v>
      </c>
      <c r="DB51" s="23">
        <f t="shared" si="4"/>
        <v>0</v>
      </c>
      <c r="DC51" s="24">
        <f t="shared" si="5"/>
        <v>31858</v>
      </c>
      <c r="DD51" s="23">
        <f t="shared" si="6"/>
        <v>5265157</v>
      </c>
      <c r="DE51" s="29"/>
      <c r="DF51" s="30"/>
      <c r="DG51" s="30"/>
      <c r="DH51" s="31">
        <f t="shared" si="14"/>
        <v>44075</v>
      </c>
      <c r="DI51" s="26">
        <f>+J51+B51</f>
        <v>3369080</v>
      </c>
      <c r="DJ51" s="32">
        <f t="shared" si="7"/>
        <v>5265157</v>
      </c>
      <c r="DK51" s="32">
        <f t="shared" si="8"/>
        <v>31858</v>
      </c>
      <c r="DL51" s="32">
        <f t="shared" ref="DL51:DM51" si="72">+E51+M51+U51+AC51+AK51+AS51+BA51+BI51+BQ51+BY51+CG51+CO51+CW51</f>
        <v>31858</v>
      </c>
      <c r="DM51" s="32">
        <f t="shared" si="72"/>
        <v>0</v>
      </c>
      <c r="DN51" s="26">
        <f>SUM(DM49:DM51)</f>
        <v>0</v>
      </c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</row>
    <row r="52" ht="15.75" customHeight="1">
      <c r="A52" s="20">
        <f t="shared" si="24"/>
        <v>44108</v>
      </c>
      <c r="B52" s="21">
        <v>929080.0</v>
      </c>
      <c r="C52" s="21">
        <v>10841.0</v>
      </c>
      <c r="D52" s="21">
        <f t="shared" ref="D52:D98" si="77">+D51-F52</f>
        <v>929080</v>
      </c>
      <c r="E52" s="21">
        <f t="shared" si="73"/>
        <v>10841</v>
      </c>
      <c r="F52" s="21">
        <v>0.0</v>
      </c>
      <c r="G52" s="21">
        <v>0.0</v>
      </c>
      <c r="H52" s="1"/>
      <c r="I52" s="20">
        <f t="shared" si="27"/>
        <v>44105</v>
      </c>
      <c r="J52" s="21">
        <v>2440000.0</v>
      </c>
      <c r="K52" s="22">
        <v>13280.0</v>
      </c>
      <c r="L52" s="22">
        <f t="shared" si="74"/>
        <v>2440000</v>
      </c>
      <c r="M52" s="22">
        <v>13280.0</v>
      </c>
      <c r="N52" s="22">
        <v>0.0</v>
      </c>
      <c r="O52" s="22">
        <f t="shared" si="57"/>
        <v>0</v>
      </c>
      <c r="P52" s="1"/>
      <c r="Q52" s="20">
        <f t="shared" si="28"/>
        <v>44105</v>
      </c>
      <c r="R52" s="21">
        <f t="shared" si="69"/>
        <v>978000</v>
      </c>
      <c r="S52" s="21">
        <v>11410.0</v>
      </c>
      <c r="T52" s="21">
        <v>978000.0</v>
      </c>
      <c r="U52" s="21">
        <v>11410.0</v>
      </c>
      <c r="V52" s="21">
        <v>0.0</v>
      </c>
      <c r="W52" s="22">
        <f t="shared" si="58"/>
        <v>0</v>
      </c>
      <c r="X52" s="1"/>
      <c r="Y52" s="20">
        <f t="shared" si="29"/>
        <v>44105</v>
      </c>
      <c r="Z52" s="23">
        <f t="shared" si="75"/>
        <v>918077</v>
      </c>
      <c r="AA52" s="23">
        <f t="shared" si="70"/>
        <v>7077</v>
      </c>
      <c r="AB52" s="23">
        <f t="shared" si="71"/>
        <v>918077</v>
      </c>
      <c r="AC52" s="23">
        <v>7077.0</v>
      </c>
      <c r="AD52" s="23">
        <v>0.0</v>
      </c>
      <c r="AE52" s="22">
        <f t="shared" si="59"/>
        <v>0</v>
      </c>
      <c r="AF52" s="1"/>
      <c r="AG52" s="20">
        <f t="shared" si="30"/>
        <v>44105</v>
      </c>
      <c r="AH52" s="23"/>
      <c r="AI52" s="24"/>
      <c r="AJ52" s="23"/>
      <c r="AK52" s="24"/>
      <c r="AL52" s="24"/>
      <c r="AM52" s="23"/>
      <c r="AN52" s="1"/>
      <c r="AO52" s="20">
        <f t="shared" si="31"/>
        <v>44105</v>
      </c>
      <c r="AP52" s="23"/>
      <c r="AQ52" s="21"/>
      <c r="AR52" s="23"/>
      <c r="AS52" s="24"/>
      <c r="AT52" s="24"/>
      <c r="AU52" s="23"/>
      <c r="AV52" s="1"/>
      <c r="AW52" s="20">
        <f t="shared" si="32"/>
        <v>44105</v>
      </c>
      <c r="AX52" s="21"/>
      <c r="AY52" s="22"/>
      <c r="AZ52" s="23"/>
      <c r="BA52" s="24"/>
      <c r="BB52" s="24"/>
      <c r="BC52" s="23"/>
      <c r="BD52" s="25"/>
      <c r="BE52" s="20">
        <f t="shared" si="33"/>
        <v>44105</v>
      </c>
      <c r="BF52" s="23"/>
      <c r="BG52" s="21"/>
      <c r="BH52" s="23"/>
      <c r="BI52" s="24"/>
      <c r="BJ52" s="24"/>
      <c r="BK52" s="23"/>
      <c r="BL52" s="25"/>
      <c r="BM52" s="20">
        <f t="shared" si="34"/>
        <v>44105</v>
      </c>
      <c r="BN52" s="24"/>
      <c r="BO52" s="24"/>
      <c r="BP52" s="24"/>
      <c r="BQ52" s="24"/>
      <c r="BR52" s="24"/>
      <c r="BS52" s="23"/>
      <c r="BT52" s="25"/>
      <c r="BU52" s="20">
        <f t="shared" si="35"/>
        <v>44105</v>
      </c>
      <c r="BV52" s="26"/>
      <c r="BW52" s="27"/>
      <c r="BX52" s="26"/>
      <c r="BY52" s="27"/>
      <c r="BZ52" s="27"/>
      <c r="CA52" s="23"/>
      <c r="CB52" s="28"/>
      <c r="CC52" s="20">
        <f t="shared" si="36"/>
        <v>44105</v>
      </c>
      <c r="CD52" s="27"/>
      <c r="CE52" s="27"/>
      <c r="CF52" s="27"/>
      <c r="CG52" s="27"/>
      <c r="CH52" s="27"/>
      <c r="CI52" s="23"/>
      <c r="CJ52" s="28"/>
      <c r="CK52" s="20">
        <f t="shared" si="37"/>
        <v>44105</v>
      </c>
      <c r="CL52" s="27"/>
      <c r="CM52" s="27"/>
      <c r="CN52" s="27"/>
      <c r="CO52" s="27"/>
      <c r="CP52" s="27"/>
      <c r="CQ52" s="23"/>
      <c r="CR52" s="28"/>
      <c r="CS52" s="20">
        <v>45585.0</v>
      </c>
      <c r="CT52" s="27"/>
      <c r="CU52" s="27"/>
      <c r="CV52" s="27"/>
      <c r="CW52" s="27"/>
      <c r="CX52" s="27"/>
      <c r="CY52" s="23"/>
      <c r="CZ52" s="35"/>
      <c r="DA52" s="24">
        <f t="shared" si="3"/>
        <v>0</v>
      </c>
      <c r="DB52" s="23">
        <f t="shared" si="4"/>
        <v>0</v>
      </c>
      <c r="DC52" s="24">
        <f t="shared" si="5"/>
        <v>42608</v>
      </c>
      <c r="DD52" s="23">
        <f t="shared" si="6"/>
        <v>5265157</v>
      </c>
      <c r="DE52" s="29"/>
      <c r="DF52" s="30"/>
      <c r="DG52" s="30"/>
      <c r="DH52" s="31">
        <f t="shared" si="14"/>
        <v>44105</v>
      </c>
      <c r="DI52" s="26"/>
      <c r="DJ52" s="32">
        <f t="shared" si="7"/>
        <v>5265157</v>
      </c>
      <c r="DK52" s="32">
        <f t="shared" si="8"/>
        <v>42608</v>
      </c>
      <c r="DL52" s="32">
        <f t="shared" ref="DL52:DM52" si="76">+E52+M52+U52+AC52+AK52+AS52+BA52+BI52+BQ52+BY52+CG52+CO52+CW52</f>
        <v>42608</v>
      </c>
      <c r="DM52" s="32">
        <f t="shared" si="76"/>
        <v>0</v>
      </c>
      <c r="DN52" s="26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</row>
    <row r="53" ht="15.75" customHeight="1">
      <c r="A53" s="20">
        <f t="shared" si="24"/>
        <v>44139</v>
      </c>
      <c r="B53" s="21">
        <v>929080.0</v>
      </c>
      <c r="C53" s="21">
        <v>10841.0</v>
      </c>
      <c r="D53" s="21">
        <f t="shared" si="77"/>
        <v>929080</v>
      </c>
      <c r="E53" s="21">
        <f t="shared" si="73"/>
        <v>10841</v>
      </c>
      <c r="F53" s="21">
        <v>0.0</v>
      </c>
      <c r="G53" s="21">
        <v>0.0</v>
      </c>
      <c r="H53" s="1"/>
      <c r="I53" s="20">
        <f t="shared" si="27"/>
        <v>44136</v>
      </c>
      <c r="J53" s="21">
        <v>2440000.0</v>
      </c>
      <c r="K53" s="22">
        <v>19065.0</v>
      </c>
      <c r="L53" s="22">
        <f t="shared" si="74"/>
        <v>2440000</v>
      </c>
      <c r="M53" s="22">
        <v>19065.0</v>
      </c>
      <c r="N53" s="22">
        <v>0.0</v>
      </c>
      <c r="O53" s="22">
        <f t="shared" si="57"/>
        <v>0</v>
      </c>
      <c r="P53" s="1"/>
      <c r="Q53" s="20">
        <f t="shared" si="28"/>
        <v>44136</v>
      </c>
      <c r="R53" s="21">
        <f t="shared" si="69"/>
        <v>978000</v>
      </c>
      <c r="S53" s="21">
        <v>11410.0</v>
      </c>
      <c r="T53" s="21">
        <v>978000.0</v>
      </c>
      <c r="U53" s="21">
        <v>11410.0</v>
      </c>
      <c r="V53" s="21">
        <v>0.0</v>
      </c>
      <c r="W53" s="22">
        <f t="shared" si="58"/>
        <v>0</v>
      </c>
      <c r="X53" s="1"/>
      <c r="Y53" s="20">
        <f t="shared" si="29"/>
        <v>44136</v>
      </c>
      <c r="Z53" s="23">
        <f t="shared" si="75"/>
        <v>918077</v>
      </c>
      <c r="AA53" s="23">
        <f t="shared" si="70"/>
        <v>7077</v>
      </c>
      <c r="AB53" s="23">
        <f t="shared" si="71"/>
        <v>918077</v>
      </c>
      <c r="AC53" s="23">
        <v>7077.0</v>
      </c>
      <c r="AD53" s="23">
        <v>0.0</v>
      </c>
      <c r="AE53" s="22">
        <f t="shared" si="59"/>
        <v>0</v>
      </c>
      <c r="AF53" s="1"/>
      <c r="AG53" s="20">
        <f t="shared" si="30"/>
        <v>44136</v>
      </c>
      <c r="AH53" s="23"/>
      <c r="AI53" s="24"/>
      <c r="AJ53" s="23"/>
      <c r="AK53" s="24"/>
      <c r="AL53" s="24"/>
      <c r="AM53" s="23"/>
      <c r="AN53" s="1"/>
      <c r="AO53" s="20">
        <f t="shared" si="31"/>
        <v>44136</v>
      </c>
      <c r="AP53" s="23"/>
      <c r="AQ53" s="21"/>
      <c r="AR53" s="23"/>
      <c r="AS53" s="24"/>
      <c r="AT53" s="24"/>
      <c r="AU53" s="23"/>
      <c r="AV53" s="1"/>
      <c r="AW53" s="20">
        <f t="shared" si="32"/>
        <v>44136</v>
      </c>
      <c r="AX53" s="21"/>
      <c r="AY53" s="22"/>
      <c r="AZ53" s="23"/>
      <c r="BA53" s="24"/>
      <c r="BB53" s="24"/>
      <c r="BC53" s="23"/>
      <c r="BD53" s="25"/>
      <c r="BE53" s="20">
        <f t="shared" si="33"/>
        <v>44136</v>
      </c>
      <c r="BF53" s="23"/>
      <c r="BG53" s="21"/>
      <c r="BH53" s="23"/>
      <c r="BI53" s="24"/>
      <c r="BJ53" s="24"/>
      <c r="BK53" s="23"/>
      <c r="BL53" s="25"/>
      <c r="BM53" s="20">
        <f t="shared" si="34"/>
        <v>44136</v>
      </c>
      <c r="BN53" s="24"/>
      <c r="BO53" s="24"/>
      <c r="BP53" s="24"/>
      <c r="BQ53" s="24"/>
      <c r="BR53" s="24"/>
      <c r="BS53" s="23"/>
      <c r="BT53" s="25"/>
      <c r="BU53" s="20">
        <f t="shared" si="35"/>
        <v>44136</v>
      </c>
      <c r="BV53" s="26"/>
      <c r="BW53" s="27"/>
      <c r="BX53" s="26"/>
      <c r="BY53" s="27"/>
      <c r="BZ53" s="27"/>
      <c r="CA53" s="23"/>
      <c r="CB53" s="28"/>
      <c r="CC53" s="20">
        <f t="shared" si="36"/>
        <v>44136</v>
      </c>
      <c r="CD53" s="27"/>
      <c r="CE53" s="27"/>
      <c r="CF53" s="27"/>
      <c r="CG53" s="27"/>
      <c r="CH53" s="27"/>
      <c r="CI53" s="23"/>
      <c r="CJ53" s="28"/>
      <c r="CK53" s="20">
        <f t="shared" si="37"/>
        <v>44136</v>
      </c>
      <c r="CL53" s="27"/>
      <c r="CM53" s="27"/>
      <c r="CN53" s="27"/>
      <c r="CO53" s="27"/>
      <c r="CP53" s="27"/>
      <c r="CQ53" s="23"/>
      <c r="CR53" s="28"/>
      <c r="CS53" s="20">
        <v>45616.0</v>
      </c>
      <c r="CT53" s="27"/>
      <c r="CU53" s="27"/>
      <c r="CV53" s="27"/>
      <c r="CW53" s="27"/>
      <c r="CX53" s="27"/>
      <c r="CY53" s="23"/>
      <c r="CZ53" s="35"/>
      <c r="DA53" s="24">
        <f t="shared" si="3"/>
        <v>0</v>
      </c>
      <c r="DB53" s="23">
        <f t="shared" si="4"/>
        <v>0</v>
      </c>
      <c r="DC53" s="24">
        <f t="shared" si="5"/>
        <v>48393</v>
      </c>
      <c r="DD53" s="23">
        <f t="shared" si="6"/>
        <v>5265157</v>
      </c>
      <c r="DE53" s="29"/>
      <c r="DF53" s="30"/>
      <c r="DG53" s="30"/>
      <c r="DH53" s="31">
        <f t="shared" si="14"/>
        <v>44136</v>
      </c>
      <c r="DI53" s="26"/>
      <c r="DJ53" s="32">
        <f t="shared" si="7"/>
        <v>5265157</v>
      </c>
      <c r="DK53" s="32">
        <f t="shared" si="8"/>
        <v>48393</v>
      </c>
      <c r="DL53" s="32">
        <f t="shared" ref="DL53:DM53" si="78">+E53+M53+U53+AC53+AK53+AS53+BA53+BI53+BQ53+BY53+CG53+CO53+CW53</f>
        <v>48393</v>
      </c>
      <c r="DM53" s="32">
        <f t="shared" si="78"/>
        <v>0</v>
      </c>
      <c r="DN53" s="26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</row>
    <row r="54" ht="15.75" customHeight="1">
      <c r="A54" s="20">
        <f t="shared" si="24"/>
        <v>44169</v>
      </c>
      <c r="B54" s="21">
        <v>929080.0</v>
      </c>
      <c r="C54" s="21">
        <v>10841.0</v>
      </c>
      <c r="D54" s="21">
        <f t="shared" si="77"/>
        <v>929080</v>
      </c>
      <c r="E54" s="21">
        <f t="shared" si="73"/>
        <v>10841</v>
      </c>
      <c r="F54" s="21">
        <v>0.0</v>
      </c>
      <c r="G54" s="21">
        <v>0.0</v>
      </c>
      <c r="H54" s="1"/>
      <c r="I54" s="20">
        <f t="shared" si="27"/>
        <v>44166</v>
      </c>
      <c r="J54" s="21">
        <v>2440000.0</v>
      </c>
      <c r="K54" s="22">
        <v>18450.0</v>
      </c>
      <c r="L54" s="22">
        <f t="shared" si="74"/>
        <v>2440000</v>
      </c>
      <c r="M54" s="22">
        <v>18450.0</v>
      </c>
      <c r="N54" s="22">
        <v>0.0</v>
      </c>
      <c r="O54" s="22">
        <f t="shared" si="57"/>
        <v>0</v>
      </c>
      <c r="P54" s="1"/>
      <c r="Q54" s="20">
        <f t="shared" si="28"/>
        <v>44166</v>
      </c>
      <c r="R54" s="21">
        <f t="shared" si="69"/>
        <v>978000</v>
      </c>
      <c r="S54" s="21">
        <v>11410.0</v>
      </c>
      <c r="T54" s="21">
        <v>978000.0</v>
      </c>
      <c r="U54" s="21">
        <v>11410.0</v>
      </c>
      <c r="V54" s="21">
        <v>0.0</v>
      </c>
      <c r="W54" s="22">
        <f t="shared" si="58"/>
        <v>0</v>
      </c>
      <c r="X54" s="1"/>
      <c r="Y54" s="20">
        <f t="shared" si="29"/>
        <v>44166</v>
      </c>
      <c r="Z54" s="23">
        <f t="shared" si="75"/>
        <v>918077</v>
      </c>
      <c r="AA54" s="23">
        <f t="shared" si="70"/>
        <v>7077</v>
      </c>
      <c r="AB54" s="23">
        <f t="shared" si="71"/>
        <v>918077</v>
      </c>
      <c r="AC54" s="23">
        <v>7077.0</v>
      </c>
      <c r="AD54" s="23">
        <v>0.0</v>
      </c>
      <c r="AE54" s="22">
        <f t="shared" si="59"/>
        <v>0</v>
      </c>
      <c r="AF54" s="1"/>
      <c r="AG54" s="20">
        <f t="shared" si="30"/>
        <v>44166</v>
      </c>
      <c r="AH54" s="23"/>
      <c r="AI54" s="24"/>
      <c r="AJ54" s="23"/>
      <c r="AK54" s="24"/>
      <c r="AL54" s="24"/>
      <c r="AM54" s="23"/>
      <c r="AN54" s="1"/>
      <c r="AO54" s="20">
        <f t="shared" si="31"/>
        <v>44166</v>
      </c>
      <c r="AP54" s="23"/>
      <c r="AQ54" s="21"/>
      <c r="AR54" s="23"/>
      <c r="AS54" s="24"/>
      <c r="AT54" s="24"/>
      <c r="AU54" s="23"/>
      <c r="AV54" s="1"/>
      <c r="AW54" s="20">
        <f t="shared" si="32"/>
        <v>44166</v>
      </c>
      <c r="AX54" s="21"/>
      <c r="AY54" s="22"/>
      <c r="AZ54" s="23"/>
      <c r="BA54" s="24"/>
      <c r="BB54" s="24"/>
      <c r="BC54" s="23"/>
      <c r="BD54" s="25"/>
      <c r="BE54" s="20">
        <f t="shared" si="33"/>
        <v>44166</v>
      </c>
      <c r="BF54" s="23"/>
      <c r="BG54" s="21"/>
      <c r="BH54" s="23"/>
      <c r="BI54" s="24"/>
      <c r="BJ54" s="24"/>
      <c r="BK54" s="23"/>
      <c r="BL54" s="25"/>
      <c r="BM54" s="20">
        <f t="shared" si="34"/>
        <v>44166</v>
      </c>
      <c r="BN54" s="24"/>
      <c r="BO54" s="24"/>
      <c r="BP54" s="24"/>
      <c r="BQ54" s="24"/>
      <c r="BR54" s="24"/>
      <c r="BS54" s="23"/>
      <c r="BT54" s="25"/>
      <c r="BU54" s="20">
        <f t="shared" si="35"/>
        <v>44166</v>
      </c>
      <c r="BV54" s="26">
        <f>+BX54</f>
        <v>999000</v>
      </c>
      <c r="BW54" s="27"/>
      <c r="BX54" s="26">
        <v>999000.0</v>
      </c>
      <c r="BY54" s="27"/>
      <c r="BZ54" s="27"/>
      <c r="CA54" s="23">
        <f t="shared" ref="CA54:CA127" si="80">+CA53+BZ54</f>
        <v>0</v>
      </c>
      <c r="CB54" s="28"/>
      <c r="CC54" s="20">
        <f t="shared" si="36"/>
        <v>44166</v>
      </c>
      <c r="CD54" s="27"/>
      <c r="CE54" s="27"/>
      <c r="CF54" s="27"/>
      <c r="CG54" s="27"/>
      <c r="CH54" s="27"/>
      <c r="CI54" s="23"/>
      <c r="CJ54" s="28"/>
      <c r="CK54" s="20">
        <f t="shared" si="37"/>
        <v>44166</v>
      </c>
      <c r="CL54" s="27"/>
      <c r="CM54" s="27"/>
      <c r="CN54" s="27"/>
      <c r="CO54" s="27"/>
      <c r="CP54" s="27"/>
      <c r="CQ54" s="23"/>
      <c r="CR54" s="28"/>
      <c r="CS54" s="20">
        <v>45646.0</v>
      </c>
      <c r="CT54" s="27"/>
      <c r="CU54" s="27"/>
      <c r="CV54" s="27"/>
      <c r="CW54" s="27"/>
      <c r="CX54" s="27"/>
      <c r="CY54" s="23"/>
      <c r="CZ54" s="35"/>
      <c r="DA54" s="24">
        <f t="shared" si="3"/>
        <v>0</v>
      </c>
      <c r="DB54" s="23">
        <f t="shared" si="4"/>
        <v>999000</v>
      </c>
      <c r="DC54" s="24">
        <f t="shared" si="5"/>
        <v>47778</v>
      </c>
      <c r="DD54" s="23">
        <f t="shared" si="6"/>
        <v>5265157</v>
      </c>
      <c r="DE54" s="29"/>
      <c r="DF54" s="30"/>
      <c r="DG54" s="30"/>
      <c r="DH54" s="31">
        <f t="shared" si="14"/>
        <v>44166</v>
      </c>
      <c r="DI54" s="26">
        <v>999000.0</v>
      </c>
      <c r="DJ54" s="32">
        <f t="shared" si="7"/>
        <v>6264157</v>
      </c>
      <c r="DK54" s="32">
        <f t="shared" si="8"/>
        <v>47778</v>
      </c>
      <c r="DL54" s="32">
        <f t="shared" ref="DL54:DM54" si="79">+E54+M54+U54+AC54+AK54+AS54+BA54+BI54+BQ54+BY54+CG54+CO54+CW54</f>
        <v>47778</v>
      </c>
      <c r="DM54" s="32">
        <f t="shared" si="79"/>
        <v>0</v>
      </c>
      <c r="DN54" s="26">
        <f>SUM(DM52:DM54)</f>
        <v>0</v>
      </c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</row>
    <row r="55" ht="15.75" customHeight="1">
      <c r="A55" s="20">
        <f t="shared" si="24"/>
        <v>44200</v>
      </c>
      <c r="B55" s="21">
        <v>929080.0</v>
      </c>
      <c r="C55" s="21">
        <v>10841.0</v>
      </c>
      <c r="D55" s="21">
        <f t="shared" si="77"/>
        <v>929080</v>
      </c>
      <c r="E55" s="21">
        <f t="shared" si="73"/>
        <v>10841</v>
      </c>
      <c r="F55" s="21">
        <v>0.0</v>
      </c>
      <c r="G55" s="21">
        <v>0.0</v>
      </c>
      <c r="H55" s="1"/>
      <c r="I55" s="20">
        <f t="shared" si="27"/>
        <v>44197</v>
      </c>
      <c r="J55" s="21">
        <v>2440000.0</v>
      </c>
      <c r="K55" s="22">
        <v>17755.0</v>
      </c>
      <c r="L55" s="22">
        <f t="shared" si="74"/>
        <v>2440000</v>
      </c>
      <c r="M55" s="22">
        <v>17755.0</v>
      </c>
      <c r="N55" s="22">
        <v>0.0</v>
      </c>
      <c r="O55" s="22">
        <f t="shared" si="57"/>
        <v>0</v>
      </c>
      <c r="P55" s="1"/>
      <c r="Q55" s="20">
        <f t="shared" si="28"/>
        <v>44197</v>
      </c>
      <c r="R55" s="21">
        <f t="shared" si="69"/>
        <v>978000</v>
      </c>
      <c r="S55" s="21">
        <v>11410.0</v>
      </c>
      <c r="T55" s="21">
        <v>978000.0</v>
      </c>
      <c r="U55" s="21">
        <v>11410.0</v>
      </c>
      <c r="V55" s="21">
        <v>0.0</v>
      </c>
      <c r="W55" s="22">
        <f t="shared" si="58"/>
        <v>0</v>
      </c>
      <c r="X55" s="1"/>
      <c r="Y55" s="20">
        <f t="shared" si="29"/>
        <v>44197</v>
      </c>
      <c r="Z55" s="23">
        <f t="shared" si="75"/>
        <v>918077</v>
      </c>
      <c r="AA55" s="23">
        <f t="shared" si="70"/>
        <v>7077</v>
      </c>
      <c r="AB55" s="23">
        <f t="shared" si="71"/>
        <v>918077</v>
      </c>
      <c r="AC55" s="23">
        <v>7077.0</v>
      </c>
      <c r="AD55" s="23">
        <v>0.0</v>
      </c>
      <c r="AE55" s="22">
        <f t="shared" si="59"/>
        <v>0</v>
      </c>
      <c r="AF55" s="1"/>
      <c r="AG55" s="20">
        <f t="shared" si="30"/>
        <v>44197</v>
      </c>
      <c r="AH55" s="23"/>
      <c r="AI55" s="24"/>
      <c r="AJ55" s="23"/>
      <c r="AK55" s="24"/>
      <c r="AL55" s="24"/>
      <c r="AM55" s="23"/>
      <c r="AN55" s="1"/>
      <c r="AO55" s="20">
        <f t="shared" si="31"/>
        <v>44197</v>
      </c>
      <c r="AP55" s="23"/>
      <c r="AQ55" s="21"/>
      <c r="AR55" s="23"/>
      <c r="AS55" s="24"/>
      <c r="AT55" s="24"/>
      <c r="AU55" s="23"/>
      <c r="AV55" s="1"/>
      <c r="AW55" s="20">
        <f t="shared" si="32"/>
        <v>44197</v>
      </c>
      <c r="AX55" s="21"/>
      <c r="AY55" s="22"/>
      <c r="AZ55" s="23"/>
      <c r="BA55" s="24"/>
      <c r="BB55" s="24"/>
      <c r="BC55" s="23"/>
      <c r="BD55" s="25"/>
      <c r="BE55" s="20">
        <f t="shared" si="33"/>
        <v>44197</v>
      </c>
      <c r="BF55" s="23"/>
      <c r="BG55" s="21"/>
      <c r="BH55" s="23"/>
      <c r="BI55" s="24"/>
      <c r="BJ55" s="24"/>
      <c r="BK55" s="23"/>
      <c r="BL55" s="25"/>
      <c r="BM55" s="20">
        <f t="shared" si="34"/>
        <v>44197</v>
      </c>
      <c r="BN55" s="24"/>
      <c r="BO55" s="24"/>
      <c r="BP55" s="24"/>
      <c r="BQ55" s="24"/>
      <c r="BR55" s="24"/>
      <c r="BS55" s="23"/>
      <c r="BT55" s="25"/>
      <c r="BU55" s="20">
        <f t="shared" si="35"/>
        <v>44197</v>
      </c>
      <c r="BV55" s="26">
        <f t="shared" ref="BV55:BV80" si="82">+BX54</f>
        <v>999000</v>
      </c>
      <c r="BW55" s="27">
        <v>20232.22106269936</v>
      </c>
      <c r="BX55" s="26">
        <f t="shared" ref="BX55:BX114" si="83">+BX54-BZ55</f>
        <v>985386.1539</v>
      </c>
      <c r="BY55" s="27">
        <v>6618.375</v>
      </c>
      <c r="BZ55" s="27">
        <v>13613.846062699358</v>
      </c>
      <c r="CA55" s="23">
        <f t="shared" si="80"/>
        <v>13613.84606</v>
      </c>
      <c r="CB55" s="28"/>
      <c r="CC55" s="20">
        <f t="shared" si="36"/>
        <v>44197</v>
      </c>
      <c r="CD55" s="27"/>
      <c r="CE55" s="27"/>
      <c r="CF55" s="27"/>
      <c r="CG55" s="27"/>
      <c r="CH55" s="27"/>
      <c r="CI55" s="23"/>
      <c r="CJ55" s="28"/>
      <c r="CK55" s="20">
        <f t="shared" si="37"/>
        <v>44197</v>
      </c>
      <c r="CL55" s="27"/>
      <c r="CM55" s="27"/>
      <c r="CN55" s="27"/>
      <c r="CO55" s="27"/>
      <c r="CP55" s="27"/>
      <c r="CQ55" s="23"/>
      <c r="CR55" s="28"/>
      <c r="CS55" s="20">
        <v>45312.0</v>
      </c>
      <c r="CT55" s="27"/>
      <c r="CU55" s="27"/>
      <c r="CV55" s="27"/>
      <c r="CW55" s="27"/>
      <c r="CX55" s="27"/>
      <c r="CY55" s="23"/>
      <c r="CZ55" s="35"/>
      <c r="DA55" s="24">
        <f t="shared" si="3"/>
        <v>20232.22106</v>
      </c>
      <c r="DB55" s="23">
        <f t="shared" si="4"/>
        <v>999000</v>
      </c>
      <c r="DC55" s="24">
        <f t="shared" si="5"/>
        <v>47083</v>
      </c>
      <c r="DD55" s="23">
        <f t="shared" si="6"/>
        <v>5265157</v>
      </c>
      <c r="DE55" s="29"/>
      <c r="DF55" s="30"/>
      <c r="DG55" s="30"/>
      <c r="DH55" s="31">
        <f t="shared" si="14"/>
        <v>44197</v>
      </c>
      <c r="DI55" s="26"/>
      <c r="DJ55" s="32">
        <f t="shared" si="7"/>
        <v>6250543.154</v>
      </c>
      <c r="DK55" s="32">
        <f t="shared" si="8"/>
        <v>67315.22106</v>
      </c>
      <c r="DL55" s="32">
        <f t="shared" ref="DL55:DM55" si="81">+E55+M55+U55+AC55+AK55+AS55+BA55+BI55+BQ55+BY55+CG55+CO55+CW55</f>
        <v>53701.375</v>
      </c>
      <c r="DM55" s="32">
        <f t="shared" si="81"/>
        <v>13613.84606</v>
      </c>
      <c r="DN55" s="26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</row>
    <row r="56" ht="15.75" customHeight="1">
      <c r="A56" s="20">
        <f t="shared" si="24"/>
        <v>44231</v>
      </c>
      <c r="B56" s="21">
        <v>929080.0</v>
      </c>
      <c r="C56" s="21">
        <v>10841.0</v>
      </c>
      <c r="D56" s="21">
        <f t="shared" si="77"/>
        <v>929080</v>
      </c>
      <c r="E56" s="21">
        <f t="shared" si="73"/>
        <v>10841</v>
      </c>
      <c r="F56" s="21">
        <v>0.0</v>
      </c>
      <c r="G56" s="21">
        <v>0.0</v>
      </c>
      <c r="H56" s="1"/>
      <c r="I56" s="20">
        <f t="shared" si="27"/>
        <v>44228</v>
      </c>
      <c r="J56" s="21">
        <v>2440000.0</v>
      </c>
      <c r="K56" s="22">
        <v>20526.0</v>
      </c>
      <c r="L56" s="22">
        <f t="shared" si="74"/>
        <v>2440000</v>
      </c>
      <c r="M56" s="22">
        <v>20526.0</v>
      </c>
      <c r="N56" s="22">
        <v>0.0</v>
      </c>
      <c r="O56" s="22">
        <f t="shared" si="57"/>
        <v>0</v>
      </c>
      <c r="P56" s="1"/>
      <c r="Q56" s="20">
        <f t="shared" si="28"/>
        <v>44228</v>
      </c>
      <c r="R56" s="21">
        <f t="shared" si="69"/>
        <v>978000</v>
      </c>
      <c r="S56" s="21">
        <v>11410.0</v>
      </c>
      <c r="T56" s="21">
        <v>978000.0</v>
      </c>
      <c r="U56" s="21">
        <v>11410.0</v>
      </c>
      <c r="V56" s="21">
        <v>0.0</v>
      </c>
      <c r="W56" s="22">
        <f t="shared" si="58"/>
        <v>0</v>
      </c>
      <c r="X56" s="1"/>
      <c r="Y56" s="20">
        <f t="shared" si="29"/>
        <v>44228</v>
      </c>
      <c r="Z56" s="23">
        <f t="shared" si="75"/>
        <v>918077</v>
      </c>
      <c r="AA56" s="23">
        <f t="shared" si="70"/>
        <v>7077</v>
      </c>
      <c r="AB56" s="23">
        <f t="shared" si="71"/>
        <v>918077</v>
      </c>
      <c r="AC56" s="23">
        <v>7077.0</v>
      </c>
      <c r="AD56" s="23">
        <v>0.0</v>
      </c>
      <c r="AE56" s="22">
        <f t="shared" si="59"/>
        <v>0</v>
      </c>
      <c r="AF56" s="1"/>
      <c r="AG56" s="20">
        <f t="shared" si="30"/>
        <v>44228</v>
      </c>
      <c r="AH56" s="23"/>
      <c r="AI56" s="24"/>
      <c r="AJ56" s="23"/>
      <c r="AK56" s="24"/>
      <c r="AL56" s="24"/>
      <c r="AM56" s="23"/>
      <c r="AN56" s="1"/>
      <c r="AO56" s="20">
        <f t="shared" si="31"/>
        <v>44228</v>
      </c>
      <c r="AP56" s="23"/>
      <c r="AQ56" s="21"/>
      <c r="AR56" s="23"/>
      <c r="AS56" s="24"/>
      <c r="AT56" s="24"/>
      <c r="AU56" s="23"/>
      <c r="AV56" s="1"/>
      <c r="AW56" s="20">
        <f t="shared" si="32"/>
        <v>44228</v>
      </c>
      <c r="AX56" s="21"/>
      <c r="AY56" s="22"/>
      <c r="AZ56" s="23"/>
      <c r="BA56" s="24"/>
      <c r="BB56" s="24"/>
      <c r="BC56" s="23"/>
      <c r="BD56" s="25"/>
      <c r="BE56" s="20">
        <f t="shared" si="33"/>
        <v>44228</v>
      </c>
      <c r="BF56" s="23"/>
      <c r="BG56" s="21"/>
      <c r="BH56" s="23"/>
      <c r="BI56" s="24"/>
      <c r="BJ56" s="24"/>
      <c r="BK56" s="23"/>
      <c r="BL56" s="25"/>
      <c r="BM56" s="20">
        <f t="shared" si="34"/>
        <v>44228</v>
      </c>
      <c r="BN56" s="24"/>
      <c r="BO56" s="24"/>
      <c r="BP56" s="24"/>
      <c r="BQ56" s="24"/>
      <c r="BR56" s="24"/>
      <c r="BS56" s="23"/>
      <c r="BT56" s="25"/>
      <c r="BU56" s="20">
        <f t="shared" si="35"/>
        <v>44228</v>
      </c>
      <c r="BV56" s="26">
        <f t="shared" si="82"/>
        <v>985386.1539</v>
      </c>
      <c r="BW56" s="27">
        <v>20232.22106269936</v>
      </c>
      <c r="BX56" s="26">
        <f t="shared" si="83"/>
        <v>971682.1161</v>
      </c>
      <c r="BY56" s="27">
        <v>6528.183269834617</v>
      </c>
      <c r="BZ56" s="27">
        <v>13704.037792864741</v>
      </c>
      <c r="CA56" s="23">
        <f t="shared" si="80"/>
        <v>27317.88386</v>
      </c>
      <c r="CB56" s="28"/>
      <c r="CC56" s="20">
        <f t="shared" si="36"/>
        <v>44228</v>
      </c>
      <c r="CD56" s="27"/>
      <c r="CE56" s="27"/>
      <c r="CF56" s="27"/>
      <c r="CG56" s="27"/>
      <c r="CH56" s="27"/>
      <c r="CI56" s="23"/>
      <c r="CJ56" s="28"/>
      <c r="CK56" s="20">
        <f t="shared" si="37"/>
        <v>44228</v>
      </c>
      <c r="CL56" s="27"/>
      <c r="CM56" s="27"/>
      <c r="CN56" s="27"/>
      <c r="CO56" s="27"/>
      <c r="CP56" s="27"/>
      <c r="CQ56" s="23"/>
      <c r="CR56" s="28"/>
      <c r="CS56" s="20">
        <v>45343.0</v>
      </c>
      <c r="CT56" s="27"/>
      <c r="CU56" s="27"/>
      <c r="CV56" s="27"/>
      <c r="CW56" s="27"/>
      <c r="CX56" s="27"/>
      <c r="CY56" s="23"/>
      <c r="CZ56" s="35"/>
      <c r="DA56" s="24">
        <f t="shared" si="3"/>
        <v>20232.22106</v>
      </c>
      <c r="DB56" s="23">
        <f t="shared" si="4"/>
        <v>985386.1539</v>
      </c>
      <c r="DC56" s="24">
        <f t="shared" si="5"/>
        <v>49854</v>
      </c>
      <c r="DD56" s="23">
        <f t="shared" si="6"/>
        <v>5265157</v>
      </c>
      <c r="DE56" s="29"/>
      <c r="DF56" s="30"/>
      <c r="DG56" s="30"/>
      <c r="DH56" s="31">
        <f t="shared" si="14"/>
        <v>44228</v>
      </c>
      <c r="DI56" s="26"/>
      <c r="DJ56" s="32">
        <f t="shared" si="7"/>
        <v>6236839.116</v>
      </c>
      <c r="DK56" s="32">
        <f t="shared" si="8"/>
        <v>70086.22106</v>
      </c>
      <c r="DL56" s="32">
        <f t="shared" ref="DL56:DM56" si="84">+E56+M56+U56+AC56+AK56+AS56+BA56+BI56+BQ56+BY56+CG56+CO56+CW56</f>
        <v>56382.18327</v>
      </c>
      <c r="DM56" s="32">
        <f t="shared" si="84"/>
        <v>13704.03779</v>
      </c>
      <c r="DN56" s="26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</row>
    <row r="57" ht="15.75" customHeight="1">
      <c r="A57" s="20">
        <f t="shared" si="24"/>
        <v>44259</v>
      </c>
      <c r="B57" s="21">
        <v>929080.0</v>
      </c>
      <c r="C57" s="21">
        <v>10841.0</v>
      </c>
      <c r="D57" s="21">
        <f t="shared" si="77"/>
        <v>929080</v>
      </c>
      <c r="E57" s="21">
        <f t="shared" si="73"/>
        <v>10841</v>
      </c>
      <c r="F57" s="21">
        <v>0.0</v>
      </c>
      <c r="G57" s="21">
        <v>0.0</v>
      </c>
      <c r="H57" s="1"/>
      <c r="I57" s="20">
        <f t="shared" si="27"/>
        <v>44256</v>
      </c>
      <c r="J57" s="21">
        <v>2440000.0</v>
      </c>
      <c r="K57" s="22">
        <v>17314.0</v>
      </c>
      <c r="L57" s="22">
        <f t="shared" si="74"/>
        <v>2440000</v>
      </c>
      <c r="M57" s="22">
        <v>17314.0</v>
      </c>
      <c r="N57" s="22">
        <v>0.0</v>
      </c>
      <c r="O57" s="22">
        <f t="shared" si="57"/>
        <v>0</v>
      </c>
      <c r="P57" s="1"/>
      <c r="Q57" s="20">
        <f t="shared" si="28"/>
        <v>44256</v>
      </c>
      <c r="R57" s="21">
        <f t="shared" si="69"/>
        <v>978000</v>
      </c>
      <c r="S57" s="21">
        <v>11410.0</v>
      </c>
      <c r="T57" s="21">
        <v>978000.0</v>
      </c>
      <c r="U57" s="21">
        <v>11410.0</v>
      </c>
      <c r="V57" s="21">
        <v>0.0</v>
      </c>
      <c r="W57" s="22">
        <f t="shared" si="58"/>
        <v>0</v>
      </c>
      <c r="X57" s="1"/>
      <c r="Y57" s="20">
        <f t="shared" si="29"/>
        <v>44256</v>
      </c>
      <c r="Z57" s="23">
        <f t="shared" si="75"/>
        <v>918077</v>
      </c>
      <c r="AA57" s="23">
        <f t="shared" si="70"/>
        <v>7077</v>
      </c>
      <c r="AB57" s="23">
        <f t="shared" si="71"/>
        <v>918077</v>
      </c>
      <c r="AC57" s="23">
        <v>7077.0</v>
      </c>
      <c r="AD57" s="23">
        <v>0.0</v>
      </c>
      <c r="AE57" s="22">
        <f t="shared" si="59"/>
        <v>0</v>
      </c>
      <c r="AF57" s="1"/>
      <c r="AG57" s="20">
        <f t="shared" si="30"/>
        <v>44256</v>
      </c>
      <c r="AH57" s="23"/>
      <c r="AI57" s="24"/>
      <c r="AJ57" s="23"/>
      <c r="AK57" s="24"/>
      <c r="AL57" s="24"/>
      <c r="AM57" s="23"/>
      <c r="AN57" s="1"/>
      <c r="AO57" s="20">
        <f t="shared" si="31"/>
        <v>44256</v>
      </c>
      <c r="AP57" s="23"/>
      <c r="AQ57" s="21"/>
      <c r="AR57" s="23"/>
      <c r="AS57" s="24"/>
      <c r="AT57" s="24"/>
      <c r="AU57" s="23"/>
      <c r="AV57" s="1"/>
      <c r="AW57" s="20">
        <f t="shared" si="32"/>
        <v>44256</v>
      </c>
      <c r="AX57" s="21"/>
      <c r="AY57" s="22"/>
      <c r="AZ57" s="23"/>
      <c r="BA57" s="24"/>
      <c r="BB57" s="24"/>
      <c r="BC57" s="23"/>
      <c r="BD57" s="25"/>
      <c r="BE57" s="20">
        <f t="shared" si="33"/>
        <v>44256</v>
      </c>
      <c r="BF57" s="23"/>
      <c r="BG57" s="21"/>
      <c r="BH57" s="23"/>
      <c r="BI57" s="24"/>
      <c r="BJ57" s="24"/>
      <c r="BK57" s="23"/>
      <c r="BL57" s="25"/>
      <c r="BM57" s="20">
        <f t="shared" si="34"/>
        <v>44256</v>
      </c>
      <c r="BN57" s="24"/>
      <c r="BO57" s="24"/>
      <c r="BP57" s="24"/>
      <c r="BQ57" s="24"/>
      <c r="BR57" s="24"/>
      <c r="BS57" s="23"/>
      <c r="BT57" s="25"/>
      <c r="BU57" s="20">
        <f t="shared" si="35"/>
        <v>44256</v>
      </c>
      <c r="BV57" s="26">
        <f t="shared" si="82"/>
        <v>971682.1161</v>
      </c>
      <c r="BW57" s="27">
        <v>20232.22106269936</v>
      </c>
      <c r="BX57" s="26">
        <f t="shared" si="83"/>
        <v>957887.2891</v>
      </c>
      <c r="BY57" s="27">
        <v>6437.394019456888</v>
      </c>
      <c r="BZ57" s="27">
        <v>13794.82704324247</v>
      </c>
      <c r="CA57" s="23">
        <f t="shared" si="80"/>
        <v>41112.7109</v>
      </c>
      <c r="CB57" s="28"/>
      <c r="CC57" s="20">
        <f t="shared" si="36"/>
        <v>44256</v>
      </c>
      <c r="CD57" s="27"/>
      <c r="CE57" s="27"/>
      <c r="CF57" s="27"/>
      <c r="CG57" s="27"/>
      <c r="CH57" s="27"/>
      <c r="CI57" s="23"/>
      <c r="CJ57" s="28"/>
      <c r="CK57" s="20">
        <f t="shared" si="37"/>
        <v>44256</v>
      </c>
      <c r="CL57" s="27"/>
      <c r="CM57" s="27"/>
      <c r="CN57" s="27"/>
      <c r="CO57" s="27"/>
      <c r="CP57" s="27"/>
      <c r="CQ57" s="23"/>
      <c r="CR57" s="28"/>
      <c r="CS57" s="20">
        <v>45372.0</v>
      </c>
      <c r="CT57" s="27"/>
      <c r="CU57" s="27"/>
      <c r="CV57" s="27"/>
      <c r="CW57" s="27"/>
      <c r="CX57" s="27"/>
      <c r="CY57" s="23"/>
      <c r="CZ57" s="35"/>
      <c r="DA57" s="24">
        <f t="shared" si="3"/>
        <v>20232.22106</v>
      </c>
      <c r="DB57" s="23">
        <f t="shared" si="4"/>
        <v>971682.1161</v>
      </c>
      <c r="DC57" s="24">
        <f t="shared" si="5"/>
        <v>46642</v>
      </c>
      <c r="DD57" s="23">
        <f t="shared" si="6"/>
        <v>5265157</v>
      </c>
      <c r="DE57" s="29"/>
      <c r="DF57" s="30"/>
      <c r="DG57" s="30"/>
      <c r="DH57" s="31">
        <f t="shared" si="14"/>
        <v>44256</v>
      </c>
      <c r="DI57" s="26"/>
      <c r="DJ57" s="32">
        <f t="shared" si="7"/>
        <v>6223044.289</v>
      </c>
      <c r="DK57" s="32">
        <f t="shared" si="8"/>
        <v>66874.22106</v>
      </c>
      <c r="DL57" s="32">
        <f t="shared" ref="DL57:DM57" si="85">+E57+M57+U57+AC57+AK57+AS57+BA57+BI57+BQ57+BY57+CG57+CO57+CW57</f>
        <v>53079.39402</v>
      </c>
      <c r="DM57" s="32">
        <f t="shared" si="85"/>
        <v>13794.82704</v>
      </c>
      <c r="DN57" s="26">
        <f>SUM(DM55:DM57)</f>
        <v>41112.7109</v>
      </c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</row>
    <row r="58" ht="15.75" customHeight="1">
      <c r="A58" s="20">
        <f t="shared" si="24"/>
        <v>44290</v>
      </c>
      <c r="B58" s="21">
        <v>929080.0</v>
      </c>
      <c r="C58" s="21">
        <v>10841.0</v>
      </c>
      <c r="D58" s="21">
        <f t="shared" si="77"/>
        <v>929080</v>
      </c>
      <c r="E58" s="21">
        <f t="shared" si="73"/>
        <v>10841</v>
      </c>
      <c r="F58" s="21">
        <v>0.0</v>
      </c>
      <c r="G58" s="21">
        <v>0.0</v>
      </c>
      <c r="H58" s="1"/>
      <c r="I58" s="20">
        <f t="shared" si="27"/>
        <v>44287</v>
      </c>
      <c r="J58" s="21">
        <v>2440000.0</v>
      </c>
      <c r="K58" s="22">
        <v>19169.0</v>
      </c>
      <c r="L58" s="22">
        <f t="shared" si="74"/>
        <v>2440000</v>
      </c>
      <c r="M58" s="22">
        <v>19169.0</v>
      </c>
      <c r="N58" s="22">
        <v>0.0</v>
      </c>
      <c r="O58" s="22">
        <f t="shared" si="57"/>
        <v>0</v>
      </c>
      <c r="P58" s="1"/>
      <c r="Q58" s="20">
        <f t="shared" si="28"/>
        <v>44287</v>
      </c>
      <c r="R58" s="21">
        <f t="shared" si="69"/>
        <v>978000</v>
      </c>
      <c r="S58" s="21">
        <v>11410.0</v>
      </c>
      <c r="T58" s="21">
        <v>978000.0</v>
      </c>
      <c r="U58" s="21">
        <v>11410.0</v>
      </c>
      <c r="V58" s="21">
        <v>0.0</v>
      </c>
      <c r="W58" s="22">
        <f t="shared" si="58"/>
        <v>0</v>
      </c>
      <c r="X58" s="1"/>
      <c r="Y58" s="20">
        <f t="shared" si="29"/>
        <v>44287</v>
      </c>
      <c r="Z58" s="23">
        <f t="shared" si="75"/>
        <v>918077</v>
      </c>
      <c r="AA58" s="23">
        <f t="shared" si="70"/>
        <v>7077</v>
      </c>
      <c r="AB58" s="23">
        <f t="shared" si="71"/>
        <v>918077</v>
      </c>
      <c r="AC58" s="23">
        <v>7077.0</v>
      </c>
      <c r="AD58" s="23">
        <v>0.0</v>
      </c>
      <c r="AE58" s="22">
        <f t="shared" si="59"/>
        <v>0</v>
      </c>
      <c r="AF58" s="1"/>
      <c r="AG58" s="20">
        <f t="shared" si="30"/>
        <v>44287</v>
      </c>
      <c r="AH58" s="23"/>
      <c r="AI58" s="24"/>
      <c r="AJ58" s="23"/>
      <c r="AK58" s="24"/>
      <c r="AL58" s="24"/>
      <c r="AM58" s="23"/>
      <c r="AN58" s="1"/>
      <c r="AO58" s="20">
        <f t="shared" si="31"/>
        <v>44287</v>
      </c>
      <c r="AP58" s="23"/>
      <c r="AQ58" s="21"/>
      <c r="AR58" s="23"/>
      <c r="AS58" s="24"/>
      <c r="AT58" s="24"/>
      <c r="AU58" s="23"/>
      <c r="AV58" s="1"/>
      <c r="AW58" s="20">
        <f t="shared" si="32"/>
        <v>44287</v>
      </c>
      <c r="AX58" s="21"/>
      <c r="AY58" s="22"/>
      <c r="AZ58" s="23"/>
      <c r="BA58" s="24"/>
      <c r="BB58" s="24"/>
      <c r="BC58" s="23"/>
      <c r="BD58" s="25"/>
      <c r="BE58" s="20">
        <f t="shared" si="33"/>
        <v>44287</v>
      </c>
      <c r="BF58" s="23"/>
      <c r="BG58" s="21"/>
      <c r="BH58" s="23"/>
      <c r="BI58" s="24"/>
      <c r="BJ58" s="24"/>
      <c r="BK58" s="23"/>
      <c r="BL58" s="25"/>
      <c r="BM58" s="20">
        <f t="shared" si="34"/>
        <v>44287</v>
      </c>
      <c r="BN58" s="24"/>
      <c r="BO58" s="24"/>
      <c r="BP58" s="24"/>
      <c r="BQ58" s="24"/>
      <c r="BR58" s="24"/>
      <c r="BS58" s="23"/>
      <c r="BT58" s="25"/>
      <c r="BU58" s="20">
        <f t="shared" si="35"/>
        <v>44287</v>
      </c>
      <c r="BV58" s="26">
        <f t="shared" si="82"/>
        <v>957887.2891</v>
      </c>
      <c r="BW58" s="27">
        <v>20232.22106269936</v>
      </c>
      <c r="BX58" s="26">
        <f t="shared" si="83"/>
        <v>944001.0713</v>
      </c>
      <c r="BY58" s="27">
        <v>6346.003290295406</v>
      </c>
      <c r="BZ58" s="27">
        <v>13886.217772403952</v>
      </c>
      <c r="CA58" s="23">
        <f t="shared" si="80"/>
        <v>54998.92867</v>
      </c>
      <c r="CB58" s="28"/>
      <c r="CC58" s="20">
        <f t="shared" si="36"/>
        <v>44287</v>
      </c>
      <c r="CD58" s="27"/>
      <c r="CE58" s="27"/>
      <c r="CF58" s="27"/>
      <c r="CG58" s="27"/>
      <c r="CH58" s="27"/>
      <c r="CI58" s="23"/>
      <c r="CJ58" s="28"/>
      <c r="CK58" s="20">
        <f t="shared" si="37"/>
        <v>44287</v>
      </c>
      <c r="CL58" s="27"/>
      <c r="CM58" s="27"/>
      <c r="CN58" s="27"/>
      <c r="CO58" s="27"/>
      <c r="CP58" s="27"/>
      <c r="CQ58" s="23"/>
      <c r="CR58" s="28"/>
      <c r="CS58" s="20">
        <v>45403.0</v>
      </c>
      <c r="CT58" s="27"/>
      <c r="CU58" s="27"/>
      <c r="CV58" s="27"/>
      <c r="CW58" s="27"/>
      <c r="CX58" s="27"/>
      <c r="CY58" s="23"/>
      <c r="CZ58" s="35"/>
      <c r="DA58" s="24">
        <f t="shared" si="3"/>
        <v>20232.22106</v>
      </c>
      <c r="DB58" s="23">
        <f t="shared" si="4"/>
        <v>957887.2891</v>
      </c>
      <c r="DC58" s="24">
        <f t="shared" si="5"/>
        <v>48497</v>
      </c>
      <c r="DD58" s="23">
        <f t="shared" si="6"/>
        <v>5265157</v>
      </c>
      <c r="DE58" s="29"/>
      <c r="DF58" s="30"/>
      <c r="DG58" s="30"/>
      <c r="DH58" s="31">
        <f t="shared" si="14"/>
        <v>44287</v>
      </c>
      <c r="DI58" s="26"/>
      <c r="DJ58" s="32">
        <f t="shared" si="7"/>
        <v>6209158.071</v>
      </c>
      <c r="DK58" s="32">
        <f t="shared" si="8"/>
        <v>68729.22106</v>
      </c>
      <c r="DL58" s="32">
        <f t="shared" ref="DL58:DM58" si="86">+E58+M58+U58+AC58+AK58+AS58+BA58+BI58+BQ58+BY58+CG58+CO58+CW58</f>
        <v>54843.00329</v>
      </c>
      <c r="DM58" s="32">
        <f t="shared" si="86"/>
        <v>13886.21777</v>
      </c>
      <c r="DN58" s="26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</row>
    <row r="59" ht="15.75" customHeight="1">
      <c r="A59" s="20">
        <f t="shared" si="24"/>
        <v>44320</v>
      </c>
      <c r="B59" s="21">
        <v>929080.0</v>
      </c>
      <c r="C59" s="21">
        <v>10841.0</v>
      </c>
      <c r="D59" s="21">
        <f t="shared" si="77"/>
        <v>929080</v>
      </c>
      <c r="E59" s="21">
        <f t="shared" si="73"/>
        <v>10841</v>
      </c>
      <c r="F59" s="21">
        <v>0.0</v>
      </c>
      <c r="G59" s="21">
        <v>0.0</v>
      </c>
      <c r="H59" s="1"/>
      <c r="I59" s="20">
        <f t="shared" si="27"/>
        <v>44317</v>
      </c>
      <c r="J59" s="21">
        <v>2440000.0</v>
      </c>
      <c r="K59" s="22">
        <v>18551.0</v>
      </c>
      <c r="L59" s="22">
        <f t="shared" si="74"/>
        <v>2440000</v>
      </c>
      <c r="M59" s="22">
        <v>18551.0</v>
      </c>
      <c r="N59" s="22">
        <v>0.0</v>
      </c>
      <c r="O59" s="22">
        <f t="shared" si="57"/>
        <v>0</v>
      </c>
      <c r="P59" s="1"/>
      <c r="Q59" s="20">
        <f t="shared" si="28"/>
        <v>44317</v>
      </c>
      <c r="R59" s="21">
        <f t="shared" si="69"/>
        <v>978000</v>
      </c>
      <c r="S59" s="21">
        <v>11410.0</v>
      </c>
      <c r="T59" s="21">
        <v>978000.0</v>
      </c>
      <c r="U59" s="21">
        <v>11410.0</v>
      </c>
      <c r="V59" s="21">
        <v>0.0</v>
      </c>
      <c r="W59" s="22">
        <f t="shared" si="58"/>
        <v>0</v>
      </c>
      <c r="X59" s="1"/>
      <c r="Y59" s="20">
        <f t="shared" si="29"/>
        <v>44317</v>
      </c>
      <c r="Z59" s="23">
        <f t="shared" si="75"/>
        <v>918077</v>
      </c>
      <c r="AA59" s="23">
        <f t="shared" si="70"/>
        <v>7077</v>
      </c>
      <c r="AB59" s="23">
        <f t="shared" si="71"/>
        <v>918077</v>
      </c>
      <c r="AC59" s="23">
        <v>7077.0</v>
      </c>
      <c r="AD59" s="23">
        <v>0.0</v>
      </c>
      <c r="AE59" s="22">
        <f t="shared" si="59"/>
        <v>0</v>
      </c>
      <c r="AF59" s="1"/>
      <c r="AG59" s="20">
        <f t="shared" si="30"/>
        <v>44317</v>
      </c>
      <c r="AH59" s="23">
        <v>2300000.0</v>
      </c>
      <c r="AI59" s="24">
        <v>46231.29</v>
      </c>
      <c r="AJ59" s="23">
        <f>2300000-AL59</f>
        <v>2268424.83</v>
      </c>
      <c r="AK59" s="24">
        <v>14656.13</v>
      </c>
      <c r="AL59" s="24">
        <v>31575.17</v>
      </c>
      <c r="AM59" s="23">
        <f>+AL59</f>
        <v>31575.17</v>
      </c>
      <c r="AN59" s="1"/>
      <c r="AO59" s="20">
        <f t="shared" si="31"/>
        <v>44317</v>
      </c>
      <c r="AP59" s="23"/>
      <c r="AQ59" s="21"/>
      <c r="AR59" s="23"/>
      <c r="AS59" s="24"/>
      <c r="AT59" s="24"/>
      <c r="AU59" s="23"/>
      <c r="AV59" s="1"/>
      <c r="AW59" s="20">
        <f t="shared" si="32"/>
        <v>44317</v>
      </c>
      <c r="AX59" s="21"/>
      <c r="AY59" s="22"/>
      <c r="AZ59" s="23"/>
      <c r="BA59" s="24"/>
      <c r="BB59" s="24"/>
      <c r="BC59" s="23"/>
      <c r="BD59" s="25"/>
      <c r="BE59" s="20">
        <f t="shared" si="33"/>
        <v>44317</v>
      </c>
      <c r="BF59" s="23"/>
      <c r="BG59" s="21"/>
      <c r="BH59" s="23"/>
      <c r="BI59" s="24"/>
      <c r="BJ59" s="24"/>
      <c r="BK59" s="23" t="str">
        <f>+BJ59</f>
        <v/>
      </c>
      <c r="BL59" s="25"/>
      <c r="BM59" s="20">
        <f t="shared" si="34"/>
        <v>44317</v>
      </c>
      <c r="BN59" s="24"/>
      <c r="BO59" s="24"/>
      <c r="BP59" s="24"/>
      <c r="BQ59" s="24"/>
      <c r="BR59" s="24"/>
      <c r="BS59" s="23"/>
      <c r="BT59" s="25"/>
      <c r="BU59" s="20">
        <f t="shared" si="35"/>
        <v>44317</v>
      </c>
      <c r="BV59" s="26">
        <f t="shared" si="82"/>
        <v>944001.0713</v>
      </c>
      <c r="BW59" s="27">
        <v>20232.22106269936</v>
      </c>
      <c r="BX59" s="26">
        <f t="shared" si="83"/>
        <v>930022.8574</v>
      </c>
      <c r="BY59" s="27">
        <v>6254.00709755323</v>
      </c>
      <c r="BZ59" s="27">
        <v>13978.21396514613</v>
      </c>
      <c r="CA59" s="23">
        <f t="shared" si="80"/>
        <v>68977.14264</v>
      </c>
      <c r="CB59" s="28"/>
      <c r="CC59" s="20">
        <f t="shared" si="36"/>
        <v>44317</v>
      </c>
      <c r="CD59" s="27"/>
      <c r="CE59" s="27"/>
      <c r="CF59" s="27"/>
      <c r="CG59" s="27"/>
      <c r="CH59" s="27"/>
      <c r="CI59" s="23"/>
      <c r="CJ59" s="28"/>
      <c r="CK59" s="20">
        <f t="shared" si="37"/>
        <v>44317</v>
      </c>
      <c r="CL59" s="27"/>
      <c r="CM59" s="27"/>
      <c r="CN59" s="27"/>
      <c r="CO59" s="27"/>
      <c r="CP59" s="27"/>
      <c r="CQ59" s="23"/>
      <c r="CR59" s="28"/>
      <c r="CS59" s="20">
        <v>45433.0</v>
      </c>
      <c r="CT59" s="27"/>
      <c r="CU59" s="27"/>
      <c r="CV59" s="27"/>
      <c r="CW59" s="27"/>
      <c r="CX59" s="27"/>
      <c r="CY59" s="23"/>
      <c r="CZ59" s="35"/>
      <c r="DA59" s="24">
        <f t="shared" si="3"/>
        <v>66463.51106</v>
      </c>
      <c r="DB59" s="23">
        <f t="shared" si="4"/>
        <v>3244001.071</v>
      </c>
      <c r="DC59" s="24">
        <f t="shared" si="5"/>
        <v>47879</v>
      </c>
      <c r="DD59" s="23">
        <f t="shared" si="6"/>
        <v>5265157</v>
      </c>
      <c r="DE59" s="29"/>
      <c r="DF59" s="30"/>
      <c r="DG59" s="30"/>
      <c r="DH59" s="31">
        <f t="shared" si="14"/>
        <v>44317</v>
      </c>
      <c r="DI59" s="26">
        <f>+AH59</f>
        <v>2300000</v>
      </c>
      <c r="DJ59" s="32">
        <f t="shared" si="7"/>
        <v>8463604.687</v>
      </c>
      <c r="DK59" s="32">
        <f t="shared" si="8"/>
        <v>114342.5111</v>
      </c>
      <c r="DL59" s="32">
        <f t="shared" ref="DL59:DM59" si="87">+E59+M59+U59+AC59+AK59+AS59+BA59+BI59+BQ59+BY59+CG59+CO59+CW59</f>
        <v>68789.1371</v>
      </c>
      <c r="DM59" s="32">
        <f t="shared" si="87"/>
        <v>45553.38397</v>
      </c>
      <c r="DN59" s="26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</row>
    <row r="60" ht="15.75" customHeight="1">
      <c r="A60" s="20">
        <f t="shared" si="24"/>
        <v>44351</v>
      </c>
      <c r="B60" s="21">
        <v>929080.0</v>
      </c>
      <c r="C60" s="21">
        <v>10841.0</v>
      </c>
      <c r="D60" s="21">
        <f t="shared" si="77"/>
        <v>929080</v>
      </c>
      <c r="E60" s="21">
        <f t="shared" si="73"/>
        <v>10841</v>
      </c>
      <c r="F60" s="21">
        <v>0.0</v>
      </c>
      <c r="G60" s="21">
        <v>0.0</v>
      </c>
      <c r="H60" s="1"/>
      <c r="I60" s="20">
        <f t="shared" si="27"/>
        <v>44348</v>
      </c>
      <c r="J60" s="21">
        <v>2440000.0</v>
      </c>
      <c r="K60" s="22">
        <v>19169.0</v>
      </c>
      <c r="L60" s="22">
        <f t="shared" si="74"/>
        <v>2440000</v>
      </c>
      <c r="M60" s="22">
        <v>19169.0</v>
      </c>
      <c r="N60" s="22">
        <v>0.0</v>
      </c>
      <c r="O60" s="22">
        <f t="shared" si="57"/>
        <v>0</v>
      </c>
      <c r="P60" s="1"/>
      <c r="Q60" s="20">
        <f t="shared" si="28"/>
        <v>44348</v>
      </c>
      <c r="R60" s="21">
        <f t="shared" si="69"/>
        <v>978000</v>
      </c>
      <c r="S60" s="21">
        <v>11410.0</v>
      </c>
      <c r="T60" s="21">
        <v>978000.0</v>
      </c>
      <c r="U60" s="21">
        <v>11410.0</v>
      </c>
      <c r="V60" s="21">
        <v>0.0</v>
      </c>
      <c r="W60" s="22">
        <f t="shared" si="58"/>
        <v>0</v>
      </c>
      <c r="X60" s="1"/>
      <c r="Y60" s="20">
        <f t="shared" si="29"/>
        <v>44348</v>
      </c>
      <c r="Z60" s="23">
        <f t="shared" si="75"/>
        <v>918077</v>
      </c>
      <c r="AA60" s="23">
        <f t="shared" si="70"/>
        <v>7077</v>
      </c>
      <c r="AB60" s="23">
        <f t="shared" si="71"/>
        <v>918077</v>
      </c>
      <c r="AC60" s="23">
        <v>7077.0</v>
      </c>
      <c r="AD60" s="23">
        <v>0.0</v>
      </c>
      <c r="AE60" s="22">
        <f t="shared" si="59"/>
        <v>0</v>
      </c>
      <c r="AF60" s="1"/>
      <c r="AG60" s="20">
        <f t="shared" si="30"/>
        <v>44348</v>
      </c>
      <c r="AH60" s="23">
        <f t="shared" ref="AH60:AH118" si="89">+AH59-AL59</f>
        <v>2268424.83</v>
      </c>
      <c r="AI60" s="24">
        <v>46231.29</v>
      </c>
      <c r="AJ60" s="23">
        <f t="shared" ref="AJ60:AJ118" si="90">+AJ59-AL60</f>
        <v>2236648.37</v>
      </c>
      <c r="AK60" s="24">
        <v>14454.83</v>
      </c>
      <c r="AL60" s="24">
        <v>31776.46</v>
      </c>
      <c r="AM60" s="23">
        <f t="shared" ref="AM60:AM118" si="91">+AM59+AL60</f>
        <v>63351.63</v>
      </c>
      <c r="AN60" s="1"/>
      <c r="AO60" s="20">
        <f t="shared" si="31"/>
        <v>44348</v>
      </c>
      <c r="AP60" s="23">
        <v>5500000.0</v>
      </c>
      <c r="AQ60" s="21">
        <v>110078.0</v>
      </c>
      <c r="AR60" s="23">
        <f>+AP60-AT60</f>
        <v>5424067.75</v>
      </c>
      <c r="AS60" s="24">
        <v>34145.83</v>
      </c>
      <c r="AT60" s="24">
        <v>75932.25</v>
      </c>
      <c r="AU60" s="23">
        <f>+AT60</f>
        <v>75932.25</v>
      </c>
      <c r="AV60" s="1"/>
      <c r="AW60" s="20">
        <f t="shared" si="32"/>
        <v>44348</v>
      </c>
      <c r="AX60" s="21"/>
      <c r="AY60" s="22"/>
      <c r="AZ60" s="23"/>
      <c r="BA60" s="24"/>
      <c r="BB60" s="24"/>
      <c r="BC60" s="23" t="str">
        <f>+BB60</f>
        <v/>
      </c>
      <c r="BD60" s="25"/>
      <c r="BE60" s="20">
        <f t="shared" si="33"/>
        <v>44348</v>
      </c>
      <c r="BF60" s="23"/>
      <c r="BG60" s="21"/>
      <c r="BH60" s="23"/>
      <c r="BI60" s="24"/>
      <c r="BJ60" s="24"/>
      <c r="BK60" s="23">
        <f t="shared" ref="BK60:BK126" si="92">+BK59+BJ60</f>
        <v>0</v>
      </c>
      <c r="BL60" s="25"/>
      <c r="BM60" s="20">
        <f t="shared" si="34"/>
        <v>44348</v>
      </c>
      <c r="BN60" s="24"/>
      <c r="BO60" s="24"/>
      <c r="BP60" s="24"/>
      <c r="BQ60" s="24"/>
      <c r="BR60" s="24"/>
      <c r="BS60" s="23" t="str">
        <f>+BR60</f>
        <v/>
      </c>
      <c r="BT60" s="25"/>
      <c r="BU60" s="20">
        <f t="shared" si="35"/>
        <v>44348</v>
      </c>
      <c r="BV60" s="26">
        <f t="shared" si="82"/>
        <v>930022.8574</v>
      </c>
      <c r="BW60" s="27">
        <v>20232.22106269936</v>
      </c>
      <c r="BX60" s="26">
        <f t="shared" si="83"/>
        <v>915952.0377</v>
      </c>
      <c r="BY60" s="27">
        <v>6161.401430034137</v>
      </c>
      <c r="BZ60" s="27">
        <v>14070.819632665221</v>
      </c>
      <c r="CA60" s="23">
        <f t="shared" si="80"/>
        <v>83047.96227</v>
      </c>
      <c r="CB60" s="28"/>
      <c r="CC60" s="20">
        <f t="shared" si="36"/>
        <v>44348</v>
      </c>
      <c r="CD60" s="27"/>
      <c r="CE60" s="27"/>
      <c r="CF60" s="27"/>
      <c r="CG60" s="27"/>
      <c r="CH60" s="27"/>
      <c r="CI60" s="23" t="str">
        <f>+CH60</f>
        <v/>
      </c>
      <c r="CJ60" s="28"/>
      <c r="CK60" s="20">
        <f t="shared" si="37"/>
        <v>44348</v>
      </c>
      <c r="CL60" s="27"/>
      <c r="CM60" s="27"/>
      <c r="CN60" s="27"/>
      <c r="CO60" s="27"/>
      <c r="CP60" s="27"/>
      <c r="CQ60" s="23" t="str">
        <f>+CP60</f>
        <v/>
      </c>
      <c r="CR60" s="28"/>
      <c r="CS60" s="20">
        <v>45464.0</v>
      </c>
      <c r="CT60" s="27"/>
      <c r="CU60" s="27"/>
      <c r="CV60" s="27"/>
      <c r="CW60" s="27"/>
      <c r="CX60" s="27"/>
      <c r="CY60" s="23">
        <v>0.0</v>
      </c>
      <c r="CZ60" s="35"/>
      <c r="DA60" s="24">
        <f t="shared" si="3"/>
        <v>176541.5111</v>
      </c>
      <c r="DB60" s="23">
        <f t="shared" si="4"/>
        <v>8698447.687</v>
      </c>
      <c r="DC60" s="24">
        <f t="shared" si="5"/>
        <v>48497</v>
      </c>
      <c r="DD60" s="23">
        <f t="shared" si="6"/>
        <v>5265157</v>
      </c>
      <c r="DE60" s="29"/>
      <c r="DF60" s="30"/>
      <c r="DG60" s="30"/>
      <c r="DH60" s="31">
        <f t="shared" si="14"/>
        <v>44348</v>
      </c>
      <c r="DI60" s="26">
        <f>+AP60</f>
        <v>5500000</v>
      </c>
      <c r="DJ60" s="32">
        <f t="shared" si="7"/>
        <v>13841825.16</v>
      </c>
      <c r="DK60" s="32">
        <f t="shared" si="8"/>
        <v>225038.5111</v>
      </c>
      <c r="DL60" s="32">
        <f t="shared" ref="DL60:DM60" si="88">+E60+M60+U60+AC60+AK60+AS60+BA60+BI60+BQ60+BY60+CG60+CO60+CW60</f>
        <v>103259.0614</v>
      </c>
      <c r="DM60" s="32">
        <f t="shared" si="88"/>
        <v>121779.5296</v>
      </c>
      <c r="DN60" s="26">
        <f>SUM(DM58:DM60)</f>
        <v>181219.1314</v>
      </c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</row>
    <row r="61" ht="15.75" customHeight="1">
      <c r="A61" s="20">
        <f t="shared" si="24"/>
        <v>44381</v>
      </c>
      <c r="B61" s="21">
        <v>929080.0</v>
      </c>
      <c r="C61" s="21">
        <v>10841.0</v>
      </c>
      <c r="D61" s="21">
        <f t="shared" si="77"/>
        <v>929080</v>
      </c>
      <c r="E61" s="21">
        <f t="shared" si="73"/>
        <v>10841</v>
      </c>
      <c r="F61" s="21">
        <v>0.0</v>
      </c>
      <c r="G61" s="21">
        <v>0.0</v>
      </c>
      <c r="H61" s="1"/>
      <c r="I61" s="20">
        <f t="shared" si="27"/>
        <v>44378</v>
      </c>
      <c r="J61" s="21">
        <v>2440000.0</v>
      </c>
      <c r="K61" s="22">
        <v>18551.0</v>
      </c>
      <c r="L61" s="22">
        <f t="shared" si="74"/>
        <v>2440000</v>
      </c>
      <c r="M61" s="22">
        <v>18551.0</v>
      </c>
      <c r="N61" s="22">
        <v>0.0</v>
      </c>
      <c r="O61" s="22">
        <f t="shared" si="57"/>
        <v>0</v>
      </c>
      <c r="P61" s="1"/>
      <c r="Q61" s="20">
        <f t="shared" si="28"/>
        <v>44378</v>
      </c>
      <c r="R61" s="21">
        <f t="shared" si="69"/>
        <v>978000</v>
      </c>
      <c r="S61" s="21">
        <v>11410.0</v>
      </c>
      <c r="T61" s="21">
        <v>978000.0</v>
      </c>
      <c r="U61" s="21">
        <v>11410.0</v>
      </c>
      <c r="V61" s="21">
        <v>0.0</v>
      </c>
      <c r="W61" s="22">
        <f t="shared" si="58"/>
        <v>0</v>
      </c>
      <c r="X61" s="1"/>
      <c r="Y61" s="20">
        <f t="shared" si="29"/>
        <v>44378</v>
      </c>
      <c r="Z61" s="23">
        <f t="shared" si="75"/>
        <v>918077</v>
      </c>
      <c r="AA61" s="23">
        <f t="shared" si="70"/>
        <v>7077</v>
      </c>
      <c r="AB61" s="23">
        <f t="shared" si="71"/>
        <v>918077</v>
      </c>
      <c r="AC61" s="23">
        <v>7077.0</v>
      </c>
      <c r="AD61" s="23">
        <v>0.0</v>
      </c>
      <c r="AE61" s="22">
        <f t="shared" si="59"/>
        <v>0</v>
      </c>
      <c r="AF61" s="1"/>
      <c r="AG61" s="20">
        <f t="shared" si="30"/>
        <v>44378</v>
      </c>
      <c r="AH61" s="23">
        <f t="shared" si="89"/>
        <v>2236648.37</v>
      </c>
      <c r="AI61" s="24">
        <v>46231.29</v>
      </c>
      <c r="AJ61" s="23">
        <f t="shared" si="90"/>
        <v>2204669.34</v>
      </c>
      <c r="AK61" s="24">
        <v>14252.26</v>
      </c>
      <c r="AL61" s="24">
        <v>31979.03</v>
      </c>
      <c r="AM61" s="23">
        <f t="shared" si="91"/>
        <v>95330.66</v>
      </c>
      <c r="AN61" s="1"/>
      <c r="AO61" s="20">
        <f t="shared" si="31"/>
        <v>44378</v>
      </c>
      <c r="AP61" s="23">
        <f t="shared" ref="AP61:AP81" si="94">+AP60-AT60</f>
        <v>5424067.75</v>
      </c>
      <c r="AQ61" s="21">
        <v>110078.0</v>
      </c>
      <c r="AR61" s="23">
        <f t="shared" ref="AR61:AR119" si="95">+AR60-AT61</f>
        <v>5347664.09</v>
      </c>
      <c r="AS61" s="24">
        <v>33674.42</v>
      </c>
      <c r="AT61" s="24">
        <v>76403.66</v>
      </c>
      <c r="AU61" s="23">
        <f t="shared" ref="AU61:AU119" si="96">+AU60+AT61</f>
        <v>152335.91</v>
      </c>
      <c r="AV61" s="1"/>
      <c r="AW61" s="20">
        <f t="shared" si="32"/>
        <v>44378</v>
      </c>
      <c r="AX61" s="21"/>
      <c r="AY61" s="22"/>
      <c r="AZ61" s="23"/>
      <c r="BA61" s="24"/>
      <c r="BB61" s="24"/>
      <c r="BC61" s="23">
        <f t="shared" ref="BC61:BC127" si="97">+BC60+BB61</f>
        <v>0</v>
      </c>
      <c r="BD61" s="25"/>
      <c r="BE61" s="20">
        <f t="shared" si="33"/>
        <v>44378</v>
      </c>
      <c r="BF61" s="23"/>
      <c r="BG61" s="21"/>
      <c r="BH61" s="23"/>
      <c r="BI61" s="24"/>
      <c r="BJ61" s="24"/>
      <c r="BK61" s="23">
        <f t="shared" si="92"/>
        <v>0</v>
      </c>
      <c r="BL61" s="25"/>
      <c r="BM61" s="20">
        <f t="shared" si="34"/>
        <v>44378</v>
      </c>
      <c r="BN61" s="24"/>
      <c r="BO61" s="24"/>
      <c r="BP61" s="24"/>
      <c r="BQ61" s="24"/>
      <c r="BR61" s="24"/>
      <c r="BS61" s="23">
        <f t="shared" ref="BS61:BS132" si="98">+BS60+BR61</f>
        <v>0</v>
      </c>
      <c r="BT61" s="25"/>
      <c r="BU61" s="20">
        <f t="shared" si="35"/>
        <v>44378</v>
      </c>
      <c r="BV61" s="26">
        <f t="shared" si="82"/>
        <v>915952.0377</v>
      </c>
      <c r="BW61" s="27">
        <v>20232.22106269936</v>
      </c>
      <c r="BX61" s="26">
        <f t="shared" si="83"/>
        <v>901787.9989</v>
      </c>
      <c r="BY61" s="27">
        <v>6068.18224996773</v>
      </c>
      <c r="BZ61" s="27">
        <v>14164.03881273163</v>
      </c>
      <c r="CA61" s="23">
        <f t="shared" si="80"/>
        <v>97212.00108</v>
      </c>
      <c r="CB61" s="28"/>
      <c r="CC61" s="20">
        <f t="shared" si="36"/>
        <v>44378</v>
      </c>
      <c r="CD61" s="27"/>
      <c r="CE61" s="27"/>
      <c r="CF61" s="27"/>
      <c r="CG61" s="27"/>
      <c r="CH61" s="27"/>
      <c r="CI61" s="23">
        <f t="shared" ref="CI61:CI127" si="99">+CI60+CH61</f>
        <v>0</v>
      </c>
      <c r="CJ61" s="28"/>
      <c r="CK61" s="20">
        <f t="shared" si="37"/>
        <v>44378</v>
      </c>
      <c r="CL61" s="27"/>
      <c r="CM61" s="27"/>
      <c r="CN61" s="27"/>
      <c r="CO61" s="27"/>
      <c r="CP61" s="27"/>
      <c r="CQ61" s="23">
        <f t="shared" ref="CQ61:CQ127" si="100">+CQ60+CP61</f>
        <v>0</v>
      </c>
      <c r="CR61" s="28"/>
      <c r="CS61" s="20">
        <v>45494.0</v>
      </c>
      <c r="CT61" s="27"/>
      <c r="CU61" s="27"/>
      <c r="CV61" s="27"/>
      <c r="CW61" s="27"/>
      <c r="CX61" s="27"/>
      <c r="CY61" s="23">
        <v>0.0</v>
      </c>
      <c r="CZ61" s="35"/>
      <c r="DA61" s="24">
        <f t="shared" si="3"/>
        <v>176541.5111</v>
      </c>
      <c r="DB61" s="23">
        <f t="shared" si="4"/>
        <v>8576668.158</v>
      </c>
      <c r="DC61" s="24">
        <f t="shared" si="5"/>
        <v>47879</v>
      </c>
      <c r="DD61" s="23">
        <f t="shared" si="6"/>
        <v>5265157</v>
      </c>
      <c r="DE61" s="29"/>
      <c r="DF61" s="30"/>
      <c r="DG61" s="30"/>
      <c r="DH61" s="31">
        <f t="shared" si="14"/>
        <v>44378</v>
      </c>
      <c r="DI61" s="26"/>
      <c r="DJ61" s="32">
        <f t="shared" si="7"/>
        <v>13719278.43</v>
      </c>
      <c r="DK61" s="32">
        <f t="shared" si="8"/>
        <v>224420.5111</v>
      </c>
      <c r="DL61" s="32">
        <f t="shared" ref="DL61:DM61" si="93">+E61+M61+U61+AC61+AK61+AS61+BA61+BI61+BQ61+BY61+CG61+CO61+CW61</f>
        <v>101873.8622</v>
      </c>
      <c r="DM61" s="32">
        <f t="shared" si="93"/>
        <v>122546.7288</v>
      </c>
      <c r="DN61" s="26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</row>
    <row r="62" ht="15.75" customHeight="1">
      <c r="A62" s="20">
        <f t="shared" si="24"/>
        <v>44412</v>
      </c>
      <c r="B62" s="21">
        <v>929080.0</v>
      </c>
      <c r="C62" s="21">
        <v>10841.0</v>
      </c>
      <c r="D62" s="21">
        <f t="shared" si="77"/>
        <v>929080</v>
      </c>
      <c r="E62" s="21">
        <f t="shared" si="73"/>
        <v>10841</v>
      </c>
      <c r="F62" s="21">
        <v>0.0</v>
      </c>
      <c r="G62" s="21">
        <v>0.0</v>
      </c>
      <c r="H62" s="1"/>
      <c r="I62" s="20">
        <f t="shared" si="27"/>
        <v>44409</v>
      </c>
      <c r="J62" s="21">
        <v>2440000.0</v>
      </c>
      <c r="K62" s="22">
        <v>19169.0</v>
      </c>
      <c r="L62" s="22">
        <f t="shared" si="74"/>
        <v>2440000</v>
      </c>
      <c r="M62" s="22">
        <v>19169.0</v>
      </c>
      <c r="N62" s="22">
        <v>0.0</v>
      </c>
      <c r="O62" s="22">
        <f t="shared" si="57"/>
        <v>0</v>
      </c>
      <c r="P62" s="1"/>
      <c r="Q62" s="20">
        <f t="shared" si="28"/>
        <v>44409</v>
      </c>
      <c r="R62" s="21">
        <f t="shared" ref="R62:R84" si="102">+T61</f>
        <v>978000</v>
      </c>
      <c r="S62" s="21">
        <v>33426.0</v>
      </c>
      <c r="T62" s="21">
        <f t="shared" ref="T62:T84" si="103">+T61-V62</f>
        <v>955984</v>
      </c>
      <c r="U62" s="21">
        <f t="shared" ref="U62:U83" si="104">+S62-V62</f>
        <v>11410</v>
      </c>
      <c r="V62" s="21">
        <v>22016.0</v>
      </c>
      <c r="W62" s="22">
        <f t="shared" si="58"/>
        <v>22016</v>
      </c>
      <c r="X62" s="1"/>
      <c r="Y62" s="20">
        <f t="shared" si="29"/>
        <v>44409</v>
      </c>
      <c r="Z62" s="23">
        <f t="shared" si="75"/>
        <v>918077</v>
      </c>
      <c r="AA62" s="23">
        <f t="shared" si="70"/>
        <v>7077</v>
      </c>
      <c r="AB62" s="23">
        <f t="shared" si="71"/>
        <v>918077</v>
      </c>
      <c r="AC62" s="23">
        <v>7077.0</v>
      </c>
      <c r="AD62" s="23">
        <v>0.0</v>
      </c>
      <c r="AE62" s="22">
        <f t="shared" si="59"/>
        <v>0</v>
      </c>
      <c r="AF62" s="1"/>
      <c r="AG62" s="20">
        <f t="shared" si="30"/>
        <v>44409</v>
      </c>
      <c r="AH62" s="23">
        <f t="shared" si="89"/>
        <v>2204669.34</v>
      </c>
      <c r="AI62" s="24">
        <v>46231.29</v>
      </c>
      <c r="AJ62" s="23">
        <f t="shared" si="90"/>
        <v>2172486.44</v>
      </c>
      <c r="AK62" s="24">
        <v>14048.39</v>
      </c>
      <c r="AL62" s="24">
        <v>32182.9</v>
      </c>
      <c r="AM62" s="23">
        <f t="shared" si="91"/>
        <v>127513.56</v>
      </c>
      <c r="AN62" s="1"/>
      <c r="AO62" s="20">
        <f t="shared" si="31"/>
        <v>44409</v>
      </c>
      <c r="AP62" s="23">
        <f t="shared" si="94"/>
        <v>5347664.09</v>
      </c>
      <c r="AQ62" s="21">
        <v>110078.0</v>
      </c>
      <c r="AR62" s="23">
        <f t="shared" si="95"/>
        <v>5270786.09</v>
      </c>
      <c r="AS62" s="24">
        <v>33200.08</v>
      </c>
      <c r="AT62" s="24">
        <v>76878.0</v>
      </c>
      <c r="AU62" s="23">
        <f t="shared" si="96"/>
        <v>229213.91</v>
      </c>
      <c r="AV62" s="1"/>
      <c r="AW62" s="20">
        <f t="shared" si="32"/>
        <v>44409</v>
      </c>
      <c r="AX62" s="21"/>
      <c r="AY62" s="22"/>
      <c r="AZ62" s="23"/>
      <c r="BA62" s="24"/>
      <c r="BB62" s="24"/>
      <c r="BC62" s="23">
        <f t="shared" si="97"/>
        <v>0</v>
      </c>
      <c r="BD62" s="25"/>
      <c r="BE62" s="20">
        <f t="shared" si="33"/>
        <v>44409</v>
      </c>
      <c r="BF62" s="23"/>
      <c r="BG62" s="21"/>
      <c r="BH62" s="23"/>
      <c r="BI62" s="24"/>
      <c r="BJ62" s="24"/>
      <c r="BK62" s="23">
        <f t="shared" si="92"/>
        <v>0</v>
      </c>
      <c r="BL62" s="25"/>
      <c r="BM62" s="20">
        <f t="shared" si="34"/>
        <v>44409</v>
      </c>
      <c r="BN62" s="24"/>
      <c r="BO62" s="24"/>
      <c r="BP62" s="24"/>
      <c r="BQ62" s="24"/>
      <c r="BR62" s="24"/>
      <c r="BS62" s="23">
        <f t="shared" si="98"/>
        <v>0</v>
      </c>
      <c r="BT62" s="25"/>
      <c r="BU62" s="20">
        <f t="shared" si="35"/>
        <v>44409</v>
      </c>
      <c r="BV62" s="26">
        <f t="shared" si="82"/>
        <v>901787.9989</v>
      </c>
      <c r="BW62" s="27">
        <v>20232.22106269936</v>
      </c>
      <c r="BX62" s="26">
        <f t="shared" si="83"/>
        <v>887530.1233</v>
      </c>
      <c r="BY62" s="27">
        <v>5974.345492833383</v>
      </c>
      <c r="BZ62" s="27">
        <v>14257.875569865975</v>
      </c>
      <c r="CA62" s="23">
        <f t="shared" si="80"/>
        <v>111469.8767</v>
      </c>
      <c r="CB62" s="28"/>
      <c r="CC62" s="20">
        <f t="shared" si="36"/>
        <v>44409</v>
      </c>
      <c r="CD62" s="27"/>
      <c r="CE62" s="27"/>
      <c r="CF62" s="27"/>
      <c r="CG62" s="27"/>
      <c r="CH62" s="27"/>
      <c r="CI62" s="23">
        <f t="shared" si="99"/>
        <v>0</v>
      </c>
      <c r="CJ62" s="28"/>
      <c r="CK62" s="20">
        <f t="shared" si="37"/>
        <v>44409</v>
      </c>
      <c r="CL62" s="27"/>
      <c r="CM62" s="27"/>
      <c r="CN62" s="27"/>
      <c r="CO62" s="27"/>
      <c r="CP62" s="27"/>
      <c r="CQ62" s="23">
        <f t="shared" si="100"/>
        <v>0</v>
      </c>
      <c r="CR62" s="28"/>
      <c r="CS62" s="20">
        <v>45525.0</v>
      </c>
      <c r="CT62" s="27"/>
      <c r="CU62" s="27"/>
      <c r="CV62" s="27"/>
      <c r="CW62" s="27"/>
      <c r="CX62" s="27"/>
      <c r="CY62" s="23">
        <v>0.0</v>
      </c>
      <c r="CZ62" s="35"/>
      <c r="DA62" s="24">
        <f t="shared" si="3"/>
        <v>176541.5111</v>
      </c>
      <c r="DB62" s="23">
        <f t="shared" si="4"/>
        <v>8454121.429</v>
      </c>
      <c r="DC62" s="24">
        <f t="shared" si="5"/>
        <v>70513</v>
      </c>
      <c r="DD62" s="23">
        <f t="shared" si="6"/>
        <v>5265157</v>
      </c>
      <c r="DE62" s="29"/>
      <c r="DF62" s="30"/>
      <c r="DG62" s="30"/>
      <c r="DH62" s="31">
        <f t="shared" si="14"/>
        <v>44409</v>
      </c>
      <c r="DI62" s="26"/>
      <c r="DJ62" s="32">
        <f t="shared" si="7"/>
        <v>13573943.65</v>
      </c>
      <c r="DK62" s="32">
        <f t="shared" si="8"/>
        <v>247054.5111</v>
      </c>
      <c r="DL62" s="32">
        <f t="shared" ref="DL62:DM62" si="101">+E62+M62+U62+AC62+AK62+AS62+BA62+BI62+BQ62+BY62+CG62+CO62+CW62</f>
        <v>101719.8155</v>
      </c>
      <c r="DM62" s="32">
        <f t="shared" si="101"/>
        <v>145334.7756</v>
      </c>
      <c r="DN62" s="26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</row>
    <row r="63" ht="15.75" customHeight="1">
      <c r="A63" s="20">
        <f t="shared" si="24"/>
        <v>44443</v>
      </c>
      <c r="B63" s="21">
        <f t="shared" ref="B63:B98" si="106">+D62</f>
        <v>929080</v>
      </c>
      <c r="C63" s="21">
        <v>31758.0</v>
      </c>
      <c r="D63" s="21">
        <f t="shared" si="77"/>
        <v>908163</v>
      </c>
      <c r="E63" s="21">
        <f t="shared" ref="E63:E98" si="107">+C63-F63</f>
        <v>10841</v>
      </c>
      <c r="F63" s="21">
        <v>20917.0</v>
      </c>
      <c r="G63" s="21">
        <f t="shared" ref="G63:G98" si="108">+F63+G62</f>
        <v>20917</v>
      </c>
      <c r="H63" s="1"/>
      <c r="I63" s="20">
        <f t="shared" si="27"/>
        <v>44440</v>
      </c>
      <c r="J63" s="21">
        <v>2440000.0</v>
      </c>
      <c r="K63" s="22">
        <v>19169.0</v>
      </c>
      <c r="L63" s="22">
        <f t="shared" si="74"/>
        <v>2440000</v>
      </c>
      <c r="M63" s="22">
        <v>19169.0</v>
      </c>
      <c r="N63" s="22">
        <v>0.0</v>
      </c>
      <c r="O63" s="22">
        <f t="shared" si="57"/>
        <v>0</v>
      </c>
      <c r="P63" s="1"/>
      <c r="Q63" s="20">
        <f t="shared" si="28"/>
        <v>44440</v>
      </c>
      <c r="R63" s="21">
        <f t="shared" si="102"/>
        <v>955984</v>
      </c>
      <c r="S63" s="21">
        <v>33426.0</v>
      </c>
      <c r="T63" s="21">
        <f t="shared" si="103"/>
        <v>933712</v>
      </c>
      <c r="U63" s="21">
        <f t="shared" si="104"/>
        <v>11154</v>
      </c>
      <c r="V63" s="21">
        <v>22272.0</v>
      </c>
      <c r="W63" s="22">
        <f t="shared" si="58"/>
        <v>44288</v>
      </c>
      <c r="X63" s="1"/>
      <c r="Y63" s="20">
        <f t="shared" si="29"/>
        <v>44440</v>
      </c>
      <c r="Z63" s="23">
        <f>+AB63</f>
        <v>895852</v>
      </c>
      <c r="AA63" s="21">
        <v>29302.0</v>
      </c>
      <c r="AB63" s="23">
        <f t="shared" ref="AB63:AB98" si="109">+AB62-AD63</f>
        <v>895852</v>
      </c>
      <c r="AC63" s="23">
        <f t="shared" ref="AC63:AC98" si="110">+AA63-AD63</f>
        <v>7077</v>
      </c>
      <c r="AD63" s="23">
        <v>22225.0</v>
      </c>
      <c r="AE63" s="22">
        <f t="shared" si="59"/>
        <v>22225</v>
      </c>
      <c r="AF63" s="1"/>
      <c r="AG63" s="20">
        <f t="shared" si="30"/>
        <v>44440</v>
      </c>
      <c r="AH63" s="23">
        <f t="shared" si="89"/>
        <v>2172486.44</v>
      </c>
      <c r="AI63" s="24">
        <v>46231.29</v>
      </c>
      <c r="AJ63" s="23">
        <f t="shared" si="90"/>
        <v>2140098.38</v>
      </c>
      <c r="AK63" s="24">
        <v>13843.23</v>
      </c>
      <c r="AL63" s="24">
        <v>32388.06</v>
      </c>
      <c r="AM63" s="23">
        <f t="shared" si="91"/>
        <v>159901.62</v>
      </c>
      <c r="AN63" s="1"/>
      <c r="AO63" s="20">
        <f t="shared" si="31"/>
        <v>44440</v>
      </c>
      <c r="AP63" s="23">
        <f t="shared" si="94"/>
        <v>5270786.09</v>
      </c>
      <c r="AQ63" s="21">
        <v>110078.0</v>
      </c>
      <c r="AR63" s="23">
        <f t="shared" si="95"/>
        <v>5193430.81</v>
      </c>
      <c r="AS63" s="24">
        <v>32722.8</v>
      </c>
      <c r="AT63" s="24">
        <v>77355.28</v>
      </c>
      <c r="AU63" s="23">
        <f t="shared" si="96"/>
        <v>306569.19</v>
      </c>
      <c r="AV63" s="1"/>
      <c r="AW63" s="20">
        <f t="shared" si="32"/>
        <v>44440</v>
      </c>
      <c r="AX63" s="21"/>
      <c r="AY63" s="22"/>
      <c r="AZ63" s="23"/>
      <c r="BA63" s="24"/>
      <c r="BB63" s="24"/>
      <c r="BC63" s="23">
        <f t="shared" si="97"/>
        <v>0</v>
      </c>
      <c r="BD63" s="25"/>
      <c r="BE63" s="20">
        <f t="shared" si="33"/>
        <v>44440</v>
      </c>
      <c r="BF63" s="23"/>
      <c r="BG63" s="21"/>
      <c r="BH63" s="23"/>
      <c r="BI63" s="24"/>
      <c r="BJ63" s="24"/>
      <c r="BK63" s="23">
        <f t="shared" si="92"/>
        <v>0</v>
      </c>
      <c r="BL63" s="25"/>
      <c r="BM63" s="20">
        <f t="shared" si="34"/>
        <v>44440</v>
      </c>
      <c r="BN63" s="24"/>
      <c r="BO63" s="24"/>
      <c r="BP63" s="24"/>
      <c r="BQ63" s="24"/>
      <c r="BR63" s="24"/>
      <c r="BS63" s="23">
        <f t="shared" si="98"/>
        <v>0</v>
      </c>
      <c r="BT63" s="25"/>
      <c r="BU63" s="20">
        <f t="shared" si="35"/>
        <v>44440</v>
      </c>
      <c r="BV63" s="26">
        <f t="shared" si="82"/>
        <v>887530.1233</v>
      </c>
      <c r="BW63" s="27">
        <v>20232.22106269936</v>
      </c>
      <c r="BX63" s="26">
        <f t="shared" si="83"/>
        <v>873177.7894</v>
      </c>
      <c r="BY63" s="27">
        <v>5879.887067183021</v>
      </c>
      <c r="BZ63" s="27">
        <v>14352.333995516337</v>
      </c>
      <c r="CA63" s="23">
        <f t="shared" si="80"/>
        <v>125822.2106</v>
      </c>
      <c r="CB63" s="28"/>
      <c r="CC63" s="20">
        <f t="shared" si="36"/>
        <v>44440</v>
      </c>
      <c r="CD63" s="27"/>
      <c r="CE63" s="27"/>
      <c r="CF63" s="27"/>
      <c r="CG63" s="27"/>
      <c r="CH63" s="27"/>
      <c r="CI63" s="23">
        <f t="shared" si="99"/>
        <v>0</v>
      </c>
      <c r="CJ63" s="28"/>
      <c r="CK63" s="20">
        <f t="shared" si="37"/>
        <v>44440</v>
      </c>
      <c r="CL63" s="27"/>
      <c r="CM63" s="27"/>
      <c r="CN63" s="27"/>
      <c r="CO63" s="27"/>
      <c r="CP63" s="27"/>
      <c r="CQ63" s="23">
        <f t="shared" si="100"/>
        <v>0</v>
      </c>
      <c r="CR63" s="28"/>
      <c r="CS63" s="20">
        <v>45556.0</v>
      </c>
      <c r="CT63" s="27"/>
      <c r="CU63" s="27"/>
      <c r="CV63" s="27"/>
      <c r="CW63" s="27"/>
      <c r="CX63" s="27"/>
      <c r="CY63" s="23">
        <v>0.0</v>
      </c>
      <c r="CZ63" s="35"/>
      <c r="DA63" s="24">
        <f t="shared" si="3"/>
        <v>176541.5111</v>
      </c>
      <c r="DB63" s="23">
        <f t="shared" si="4"/>
        <v>8330802.653</v>
      </c>
      <c r="DC63" s="24">
        <f t="shared" si="5"/>
        <v>113655</v>
      </c>
      <c r="DD63" s="23">
        <f t="shared" si="6"/>
        <v>5220916</v>
      </c>
      <c r="DE63" s="29"/>
      <c r="DF63" s="30"/>
      <c r="DG63" s="30"/>
      <c r="DH63" s="31">
        <f t="shared" si="14"/>
        <v>44440</v>
      </c>
      <c r="DI63" s="26"/>
      <c r="DJ63" s="32">
        <f t="shared" si="7"/>
        <v>13384433.98</v>
      </c>
      <c r="DK63" s="32">
        <f t="shared" si="8"/>
        <v>290196.5111</v>
      </c>
      <c r="DL63" s="32">
        <f t="shared" ref="DL63:DM63" si="105">+E63+M63+U63+AC63+AK63+AS63+BA63+BI63+BQ63+BY63+CG63+CO63+CW63</f>
        <v>100686.9171</v>
      </c>
      <c r="DM63" s="32">
        <f t="shared" si="105"/>
        <v>189509.674</v>
      </c>
      <c r="DN63" s="26">
        <f>SUM(DM61:DM63)</f>
        <v>457391.1784</v>
      </c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</row>
    <row r="64" ht="15.75" customHeight="1">
      <c r="A64" s="20">
        <f t="shared" si="24"/>
        <v>44473</v>
      </c>
      <c r="B64" s="21">
        <f t="shared" si="106"/>
        <v>908163</v>
      </c>
      <c r="C64" s="21">
        <v>31758.0</v>
      </c>
      <c r="D64" s="21">
        <f t="shared" si="77"/>
        <v>887002</v>
      </c>
      <c r="E64" s="21">
        <f t="shared" si="107"/>
        <v>10597</v>
      </c>
      <c r="F64" s="21">
        <v>21161.0</v>
      </c>
      <c r="G64" s="21">
        <f t="shared" si="108"/>
        <v>42078</v>
      </c>
      <c r="H64" s="1"/>
      <c r="I64" s="20">
        <f t="shared" si="27"/>
        <v>44470</v>
      </c>
      <c r="J64" s="22">
        <f t="shared" ref="J64:J99" si="112">+L63</f>
        <v>2440000</v>
      </c>
      <c r="K64" s="22">
        <v>77876.0</v>
      </c>
      <c r="L64" s="22">
        <f t="shared" ref="L64:L99" si="113">+L63-N64</f>
        <v>2380675</v>
      </c>
      <c r="M64" s="22">
        <f t="shared" ref="M64:M99" si="114">+K64-N64</f>
        <v>18551</v>
      </c>
      <c r="N64" s="22">
        <v>59325.0</v>
      </c>
      <c r="O64" s="22">
        <f t="shared" si="57"/>
        <v>59325</v>
      </c>
      <c r="P64" s="1"/>
      <c r="Q64" s="20">
        <f t="shared" si="28"/>
        <v>44470</v>
      </c>
      <c r="R64" s="21">
        <f t="shared" si="102"/>
        <v>933712</v>
      </c>
      <c r="S64" s="21">
        <v>33426.0</v>
      </c>
      <c r="T64" s="21">
        <f t="shared" si="103"/>
        <v>911180</v>
      </c>
      <c r="U64" s="21">
        <f t="shared" si="104"/>
        <v>10894</v>
      </c>
      <c r="V64" s="21">
        <v>22532.0</v>
      </c>
      <c r="W64" s="22">
        <f t="shared" si="58"/>
        <v>66820</v>
      </c>
      <c r="X64" s="1"/>
      <c r="Y64" s="20">
        <f t="shared" si="29"/>
        <v>44470</v>
      </c>
      <c r="Z64" s="23">
        <f t="shared" ref="Z64:Z98" si="115">+AB63</f>
        <v>895852</v>
      </c>
      <c r="AA64" s="21">
        <v>29302.0</v>
      </c>
      <c r="AB64" s="23">
        <f t="shared" si="109"/>
        <v>873456</v>
      </c>
      <c r="AC64" s="23">
        <f t="shared" si="110"/>
        <v>6906</v>
      </c>
      <c r="AD64" s="23">
        <v>22396.0</v>
      </c>
      <c r="AE64" s="22">
        <f t="shared" si="59"/>
        <v>44621</v>
      </c>
      <c r="AF64" s="1"/>
      <c r="AG64" s="20">
        <f t="shared" si="30"/>
        <v>44470</v>
      </c>
      <c r="AH64" s="23">
        <f t="shared" si="89"/>
        <v>2140098.38</v>
      </c>
      <c r="AI64" s="24">
        <v>46231.29</v>
      </c>
      <c r="AJ64" s="23">
        <f t="shared" si="90"/>
        <v>2107503.84</v>
      </c>
      <c r="AK64" s="24">
        <v>13636.75</v>
      </c>
      <c r="AL64" s="24">
        <v>32594.54</v>
      </c>
      <c r="AM64" s="23">
        <f t="shared" si="91"/>
        <v>192496.16</v>
      </c>
      <c r="AN64" s="1"/>
      <c r="AO64" s="20">
        <f t="shared" si="31"/>
        <v>44470</v>
      </c>
      <c r="AP64" s="23">
        <f t="shared" si="94"/>
        <v>5193430.81</v>
      </c>
      <c r="AQ64" s="21">
        <v>110078.0</v>
      </c>
      <c r="AR64" s="23">
        <f t="shared" si="95"/>
        <v>5115595.28</v>
      </c>
      <c r="AS64" s="24">
        <v>32242.55</v>
      </c>
      <c r="AT64" s="24">
        <v>77835.53</v>
      </c>
      <c r="AU64" s="23">
        <f t="shared" si="96"/>
        <v>384404.72</v>
      </c>
      <c r="AV64" s="1"/>
      <c r="AW64" s="20">
        <f t="shared" si="32"/>
        <v>44470</v>
      </c>
      <c r="AX64" s="21"/>
      <c r="AY64" s="22"/>
      <c r="AZ64" s="23"/>
      <c r="BA64" s="24"/>
      <c r="BB64" s="24"/>
      <c r="BC64" s="23">
        <f t="shared" si="97"/>
        <v>0</v>
      </c>
      <c r="BD64" s="25"/>
      <c r="BE64" s="20">
        <f t="shared" si="33"/>
        <v>44470</v>
      </c>
      <c r="BF64" s="23"/>
      <c r="BG64" s="21"/>
      <c r="BH64" s="23"/>
      <c r="BI64" s="24"/>
      <c r="BJ64" s="24"/>
      <c r="BK64" s="23">
        <f t="shared" si="92"/>
        <v>0</v>
      </c>
      <c r="BL64" s="25"/>
      <c r="BM64" s="20">
        <f t="shared" si="34"/>
        <v>44470</v>
      </c>
      <c r="BN64" s="24"/>
      <c r="BO64" s="24"/>
      <c r="BP64" s="24"/>
      <c r="BQ64" s="24"/>
      <c r="BR64" s="24"/>
      <c r="BS64" s="23">
        <f t="shared" si="98"/>
        <v>0</v>
      </c>
      <c r="BT64" s="25"/>
      <c r="BU64" s="20">
        <f t="shared" si="35"/>
        <v>44470</v>
      </c>
      <c r="BV64" s="26">
        <f t="shared" si="82"/>
        <v>873177.7894</v>
      </c>
      <c r="BW64" s="27">
        <v>20232.22106269936</v>
      </c>
      <c r="BX64" s="26">
        <f t="shared" si="83"/>
        <v>858730.3711</v>
      </c>
      <c r="BY64" s="27">
        <v>5784.802854462726</v>
      </c>
      <c r="BZ64" s="27">
        <v>14447.418208236631</v>
      </c>
      <c r="CA64" s="23">
        <f t="shared" si="80"/>
        <v>140269.6289</v>
      </c>
      <c r="CB64" s="28"/>
      <c r="CC64" s="20">
        <f t="shared" si="36"/>
        <v>44470</v>
      </c>
      <c r="CD64" s="27"/>
      <c r="CE64" s="27"/>
      <c r="CF64" s="27"/>
      <c r="CG64" s="27"/>
      <c r="CH64" s="27"/>
      <c r="CI64" s="23">
        <f t="shared" si="99"/>
        <v>0</v>
      </c>
      <c r="CJ64" s="28"/>
      <c r="CK64" s="20">
        <f t="shared" si="37"/>
        <v>44470</v>
      </c>
      <c r="CL64" s="27"/>
      <c r="CM64" s="27"/>
      <c r="CN64" s="27"/>
      <c r="CO64" s="27"/>
      <c r="CP64" s="27"/>
      <c r="CQ64" s="23">
        <f t="shared" si="100"/>
        <v>0</v>
      </c>
      <c r="CR64" s="28"/>
      <c r="CS64" s="20">
        <v>45586.0</v>
      </c>
      <c r="CT64" s="27"/>
      <c r="CU64" s="27"/>
      <c r="CV64" s="27"/>
      <c r="CW64" s="27"/>
      <c r="CX64" s="27"/>
      <c r="CY64" s="23">
        <v>0.0</v>
      </c>
      <c r="CZ64" s="35"/>
      <c r="DA64" s="24">
        <f t="shared" si="3"/>
        <v>176541.5111</v>
      </c>
      <c r="DB64" s="23">
        <f t="shared" si="4"/>
        <v>8206706.979</v>
      </c>
      <c r="DC64" s="24">
        <f t="shared" si="5"/>
        <v>172362</v>
      </c>
      <c r="DD64" s="23">
        <f t="shared" si="6"/>
        <v>5177727</v>
      </c>
      <c r="DE64" s="29"/>
      <c r="DF64" s="30"/>
      <c r="DG64" s="30"/>
      <c r="DH64" s="31">
        <f t="shared" si="14"/>
        <v>44470</v>
      </c>
      <c r="DI64" s="26"/>
      <c r="DJ64" s="32">
        <f t="shared" si="7"/>
        <v>13134142.49</v>
      </c>
      <c r="DK64" s="32">
        <f t="shared" si="8"/>
        <v>348903.5111</v>
      </c>
      <c r="DL64" s="32">
        <f t="shared" ref="DL64:DM64" si="111">+E64+M64+U64+AC64+AK64+AS64+BA64+BI64+BQ64+BY64+CG64+CO64+CW64</f>
        <v>98612.10285</v>
      </c>
      <c r="DM64" s="32">
        <f t="shared" si="111"/>
        <v>250291.4882</v>
      </c>
      <c r="DN64" s="26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</row>
    <row r="65" ht="15.75" customHeight="1">
      <c r="A65" s="20">
        <f t="shared" si="24"/>
        <v>44504</v>
      </c>
      <c r="B65" s="21">
        <f t="shared" si="106"/>
        <v>887002</v>
      </c>
      <c r="C65" s="21">
        <v>31758.0</v>
      </c>
      <c r="D65" s="21">
        <f t="shared" si="77"/>
        <v>865594</v>
      </c>
      <c r="E65" s="21">
        <f t="shared" si="107"/>
        <v>10350</v>
      </c>
      <c r="F65" s="21">
        <v>21408.0</v>
      </c>
      <c r="G65" s="21">
        <f t="shared" si="108"/>
        <v>63486</v>
      </c>
      <c r="H65" s="1"/>
      <c r="I65" s="20">
        <f t="shared" si="27"/>
        <v>44501</v>
      </c>
      <c r="J65" s="22">
        <f t="shared" si="112"/>
        <v>2380675</v>
      </c>
      <c r="K65" s="22">
        <v>77876.0</v>
      </c>
      <c r="L65" s="22">
        <f t="shared" si="113"/>
        <v>2321502</v>
      </c>
      <c r="M65" s="22">
        <f t="shared" si="114"/>
        <v>18703</v>
      </c>
      <c r="N65" s="22">
        <v>59173.0</v>
      </c>
      <c r="O65" s="22">
        <f t="shared" si="57"/>
        <v>118498</v>
      </c>
      <c r="P65" s="1"/>
      <c r="Q65" s="20">
        <f t="shared" si="28"/>
        <v>44501</v>
      </c>
      <c r="R65" s="21">
        <f t="shared" si="102"/>
        <v>911180</v>
      </c>
      <c r="S65" s="21">
        <v>33426.0</v>
      </c>
      <c r="T65" s="21">
        <f t="shared" si="103"/>
        <v>888385</v>
      </c>
      <c r="U65" s="21">
        <f t="shared" si="104"/>
        <v>10631</v>
      </c>
      <c r="V65" s="21">
        <v>22795.0</v>
      </c>
      <c r="W65" s="22">
        <f t="shared" si="58"/>
        <v>89615</v>
      </c>
      <c r="X65" s="1"/>
      <c r="Y65" s="20">
        <f t="shared" si="29"/>
        <v>44501</v>
      </c>
      <c r="Z65" s="23">
        <f t="shared" si="115"/>
        <v>873456</v>
      </c>
      <c r="AA65" s="21">
        <v>29302.0</v>
      </c>
      <c r="AB65" s="23">
        <f t="shared" si="109"/>
        <v>850887</v>
      </c>
      <c r="AC65" s="23">
        <f t="shared" si="110"/>
        <v>6733</v>
      </c>
      <c r="AD65" s="23">
        <v>22569.0</v>
      </c>
      <c r="AE65" s="22">
        <f t="shared" si="59"/>
        <v>67190</v>
      </c>
      <c r="AF65" s="1"/>
      <c r="AG65" s="20">
        <f t="shared" si="30"/>
        <v>44501</v>
      </c>
      <c r="AH65" s="23">
        <f t="shared" si="89"/>
        <v>2107503.84</v>
      </c>
      <c r="AI65" s="24">
        <v>46231.29</v>
      </c>
      <c r="AJ65" s="23">
        <f t="shared" si="90"/>
        <v>2074701.51</v>
      </c>
      <c r="AK65" s="24">
        <v>13428.96</v>
      </c>
      <c r="AL65" s="24">
        <v>32802.33</v>
      </c>
      <c r="AM65" s="23">
        <f t="shared" si="91"/>
        <v>225298.49</v>
      </c>
      <c r="AN65" s="1"/>
      <c r="AO65" s="20">
        <f t="shared" si="31"/>
        <v>44501</v>
      </c>
      <c r="AP65" s="23">
        <f t="shared" si="94"/>
        <v>5115595.28</v>
      </c>
      <c r="AQ65" s="21">
        <v>110078.0</v>
      </c>
      <c r="AR65" s="23">
        <f t="shared" si="95"/>
        <v>5037276.52</v>
      </c>
      <c r="AS65" s="24">
        <v>31759.32</v>
      </c>
      <c r="AT65" s="24">
        <v>78318.76</v>
      </c>
      <c r="AU65" s="23">
        <f t="shared" si="96"/>
        <v>462723.48</v>
      </c>
      <c r="AV65" s="1"/>
      <c r="AW65" s="20">
        <f t="shared" si="32"/>
        <v>44501</v>
      </c>
      <c r="AX65" s="21"/>
      <c r="AY65" s="22"/>
      <c r="AZ65" s="23"/>
      <c r="BA65" s="24"/>
      <c r="BB65" s="24"/>
      <c r="BC65" s="23">
        <f t="shared" si="97"/>
        <v>0</v>
      </c>
      <c r="BD65" s="25"/>
      <c r="BE65" s="20">
        <f t="shared" si="33"/>
        <v>44501</v>
      </c>
      <c r="BF65" s="23"/>
      <c r="BG65" s="21"/>
      <c r="BH65" s="23"/>
      <c r="BI65" s="24"/>
      <c r="BJ65" s="24"/>
      <c r="BK65" s="23">
        <f t="shared" si="92"/>
        <v>0</v>
      </c>
      <c r="BL65" s="25"/>
      <c r="BM65" s="20">
        <f t="shared" si="34"/>
        <v>44501</v>
      </c>
      <c r="BN65" s="24"/>
      <c r="BO65" s="24"/>
      <c r="BP65" s="24"/>
      <c r="BQ65" s="24"/>
      <c r="BR65" s="24"/>
      <c r="BS65" s="23">
        <f t="shared" si="98"/>
        <v>0</v>
      </c>
      <c r="BT65" s="25"/>
      <c r="BU65" s="20">
        <f t="shared" si="35"/>
        <v>44501</v>
      </c>
      <c r="BV65" s="26">
        <f t="shared" si="82"/>
        <v>858730.3711</v>
      </c>
      <c r="BW65" s="27">
        <v>20232.22106269936</v>
      </c>
      <c r="BX65" s="26">
        <f t="shared" si="83"/>
        <v>844187.2388</v>
      </c>
      <c r="BY65" s="27">
        <v>5689.088708833158</v>
      </c>
      <c r="BZ65" s="27">
        <v>14543.1323538662</v>
      </c>
      <c r="CA65" s="23">
        <f t="shared" si="80"/>
        <v>154812.7612</v>
      </c>
      <c r="CB65" s="28"/>
      <c r="CC65" s="20">
        <f t="shared" si="36"/>
        <v>44501</v>
      </c>
      <c r="CD65" s="27"/>
      <c r="CE65" s="27"/>
      <c r="CF65" s="27"/>
      <c r="CG65" s="27"/>
      <c r="CH65" s="27"/>
      <c r="CI65" s="23">
        <f t="shared" si="99"/>
        <v>0</v>
      </c>
      <c r="CJ65" s="28"/>
      <c r="CK65" s="20">
        <f t="shared" si="37"/>
        <v>44501</v>
      </c>
      <c r="CL65" s="27"/>
      <c r="CM65" s="27"/>
      <c r="CN65" s="27"/>
      <c r="CO65" s="27"/>
      <c r="CP65" s="27"/>
      <c r="CQ65" s="23">
        <f t="shared" si="100"/>
        <v>0</v>
      </c>
      <c r="CR65" s="28"/>
      <c r="CS65" s="20">
        <v>45617.0</v>
      </c>
      <c r="CT65" s="27"/>
      <c r="CU65" s="27"/>
      <c r="CV65" s="27"/>
      <c r="CW65" s="27"/>
      <c r="CX65" s="27"/>
      <c r="CY65" s="23">
        <v>0.0</v>
      </c>
      <c r="CZ65" s="35"/>
      <c r="DA65" s="24">
        <f t="shared" si="3"/>
        <v>176541.5111</v>
      </c>
      <c r="DB65" s="23">
        <f t="shared" si="4"/>
        <v>8081829.491</v>
      </c>
      <c r="DC65" s="24">
        <f t="shared" si="5"/>
        <v>172362</v>
      </c>
      <c r="DD65" s="23">
        <f t="shared" si="6"/>
        <v>5052313</v>
      </c>
      <c r="DE65" s="29"/>
      <c r="DF65" s="30"/>
      <c r="DG65" s="30"/>
      <c r="DH65" s="31">
        <f t="shared" si="14"/>
        <v>44501</v>
      </c>
      <c r="DI65" s="26"/>
      <c r="DJ65" s="32">
        <f t="shared" si="7"/>
        <v>12882533.27</v>
      </c>
      <c r="DK65" s="32">
        <f t="shared" si="8"/>
        <v>348903.5111</v>
      </c>
      <c r="DL65" s="32">
        <f t="shared" ref="DL65:DM65" si="116">+E65+M65+U65+AC65+AK65+AS65+BA65+BI65+BQ65+BY65+CG65+CO65+CW65</f>
        <v>97294.36871</v>
      </c>
      <c r="DM65" s="32">
        <f t="shared" si="116"/>
        <v>251609.2224</v>
      </c>
      <c r="DN65" s="26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</row>
    <row r="66" ht="15.75" customHeight="1">
      <c r="A66" s="20">
        <f t="shared" si="24"/>
        <v>44534</v>
      </c>
      <c r="B66" s="21">
        <f t="shared" si="106"/>
        <v>865594</v>
      </c>
      <c r="C66" s="21">
        <v>31758.0</v>
      </c>
      <c r="D66" s="21">
        <f t="shared" si="77"/>
        <v>843936</v>
      </c>
      <c r="E66" s="21">
        <f t="shared" si="107"/>
        <v>10100</v>
      </c>
      <c r="F66" s="21">
        <v>21658.0</v>
      </c>
      <c r="G66" s="21">
        <f t="shared" si="108"/>
        <v>85144</v>
      </c>
      <c r="H66" s="1"/>
      <c r="I66" s="20">
        <f t="shared" si="27"/>
        <v>44531</v>
      </c>
      <c r="J66" s="22">
        <f t="shared" si="112"/>
        <v>2321502</v>
      </c>
      <c r="K66" s="22">
        <v>77876.0</v>
      </c>
      <c r="L66" s="22">
        <f t="shared" si="113"/>
        <v>2261276</v>
      </c>
      <c r="M66" s="22">
        <f t="shared" si="114"/>
        <v>17650</v>
      </c>
      <c r="N66" s="22">
        <v>60226.0</v>
      </c>
      <c r="O66" s="22">
        <f t="shared" si="57"/>
        <v>178724</v>
      </c>
      <c r="P66" s="1"/>
      <c r="Q66" s="20">
        <f t="shared" si="28"/>
        <v>44531</v>
      </c>
      <c r="R66" s="21">
        <f t="shared" si="102"/>
        <v>888385</v>
      </c>
      <c r="S66" s="21">
        <v>33426.0</v>
      </c>
      <c r="T66" s="21">
        <f t="shared" si="103"/>
        <v>865324</v>
      </c>
      <c r="U66" s="21">
        <f t="shared" si="104"/>
        <v>10365</v>
      </c>
      <c r="V66" s="21">
        <v>23061.0</v>
      </c>
      <c r="W66" s="22">
        <f t="shared" si="58"/>
        <v>112676</v>
      </c>
      <c r="X66" s="1"/>
      <c r="Y66" s="20">
        <f t="shared" si="29"/>
        <v>44531</v>
      </c>
      <c r="Z66" s="23">
        <f t="shared" si="115"/>
        <v>850887</v>
      </c>
      <c r="AA66" s="21">
        <v>29302.0</v>
      </c>
      <c r="AB66" s="23">
        <f t="shared" si="109"/>
        <v>828144</v>
      </c>
      <c r="AC66" s="23">
        <f t="shared" si="110"/>
        <v>6559</v>
      </c>
      <c r="AD66" s="23">
        <v>22743.0</v>
      </c>
      <c r="AE66" s="22">
        <f t="shared" si="59"/>
        <v>89933</v>
      </c>
      <c r="AF66" s="1"/>
      <c r="AG66" s="20">
        <f t="shared" si="30"/>
        <v>44531</v>
      </c>
      <c r="AH66" s="23">
        <f t="shared" si="89"/>
        <v>2074701.51</v>
      </c>
      <c r="AI66" s="24">
        <v>46231.29</v>
      </c>
      <c r="AJ66" s="23">
        <f t="shared" si="90"/>
        <v>2041690.07</v>
      </c>
      <c r="AK66" s="24">
        <v>13219.85</v>
      </c>
      <c r="AL66" s="24">
        <v>33011.44</v>
      </c>
      <c r="AM66" s="23">
        <f t="shared" si="91"/>
        <v>258309.93</v>
      </c>
      <c r="AN66" s="1"/>
      <c r="AO66" s="20">
        <f t="shared" si="31"/>
        <v>44531</v>
      </c>
      <c r="AP66" s="23">
        <f t="shared" si="94"/>
        <v>5037276.52</v>
      </c>
      <c r="AQ66" s="21">
        <v>110078.0</v>
      </c>
      <c r="AR66" s="23">
        <f t="shared" si="95"/>
        <v>4958471.53</v>
      </c>
      <c r="AS66" s="24">
        <v>31273.09</v>
      </c>
      <c r="AT66" s="24">
        <v>78804.99</v>
      </c>
      <c r="AU66" s="23">
        <f t="shared" si="96"/>
        <v>541528.47</v>
      </c>
      <c r="AV66" s="1"/>
      <c r="AW66" s="20">
        <f t="shared" si="32"/>
        <v>44531</v>
      </c>
      <c r="AX66" s="21"/>
      <c r="AY66" s="22"/>
      <c r="AZ66" s="23"/>
      <c r="BA66" s="24"/>
      <c r="BB66" s="24"/>
      <c r="BC66" s="23">
        <f t="shared" si="97"/>
        <v>0</v>
      </c>
      <c r="BD66" s="25"/>
      <c r="BE66" s="20">
        <f t="shared" si="33"/>
        <v>44531</v>
      </c>
      <c r="BF66" s="23"/>
      <c r="BG66" s="21"/>
      <c r="BH66" s="23"/>
      <c r="BI66" s="24"/>
      <c r="BJ66" s="24"/>
      <c r="BK66" s="23">
        <f t="shared" si="92"/>
        <v>0</v>
      </c>
      <c r="BL66" s="25"/>
      <c r="BM66" s="20">
        <f t="shared" si="34"/>
        <v>44531</v>
      </c>
      <c r="BN66" s="24"/>
      <c r="BO66" s="24"/>
      <c r="BP66" s="24"/>
      <c r="BQ66" s="24"/>
      <c r="BR66" s="24"/>
      <c r="BS66" s="23">
        <f t="shared" si="98"/>
        <v>0</v>
      </c>
      <c r="BT66" s="25"/>
      <c r="BU66" s="20">
        <f t="shared" si="35"/>
        <v>44531</v>
      </c>
      <c r="BV66" s="26">
        <f t="shared" si="82"/>
        <v>844187.2388</v>
      </c>
      <c r="BW66" s="27">
        <v>20232.22106269936</v>
      </c>
      <c r="BX66" s="26">
        <f t="shared" si="83"/>
        <v>829547.7582</v>
      </c>
      <c r="BY66" s="27">
        <v>5592.740456988794</v>
      </c>
      <c r="BZ66" s="27">
        <v>14639.480605710563</v>
      </c>
      <c r="CA66" s="23">
        <f t="shared" si="80"/>
        <v>169452.2418</v>
      </c>
      <c r="CB66" s="28"/>
      <c r="CC66" s="20">
        <f t="shared" si="36"/>
        <v>44531</v>
      </c>
      <c r="CD66" s="27"/>
      <c r="CE66" s="27"/>
      <c r="CF66" s="27"/>
      <c r="CG66" s="27"/>
      <c r="CH66" s="27"/>
      <c r="CI66" s="23">
        <f t="shared" si="99"/>
        <v>0</v>
      </c>
      <c r="CJ66" s="28"/>
      <c r="CK66" s="20">
        <f t="shared" si="37"/>
        <v>44531</v>
      </c>
      <c r="CL66" s="27"/>
      <c r="CM66" s="27"/>
      <c r="CN66" s="27"/>
      <c r="CO66" s="27"/>
      <c r="CP66" s="27"/>
      <c r="CQ66" s="23">
        <f t="shared" si="100"/>
        <v>0</v>
      </c>
      <c r="CR66" s="28"/>
      <c r="CS66" s="20">
        <v>45647.0</v>
      </c>
      <c r="CT66" s="27"/>
      <c r="CU66" s="27"/>
      <c r="CV66" s="27"/>
      <c r="CW66" s="27"/>
      <c r="CX66" s="27"/>
      <c r="CY66" s="23">
        <v>0.0</v>
      </c>
      <c r="CZ66" s="35"/>
      <c r="DA66" s="24">
        <f t="shared" si="3"/>
        <v>176541.5111</v>
      </c>
      <c r="DB66" s="23">
        <f t="shared" si="4"/>
        <v>7956165.269</v>
      </c>
      <c r="DC66" s="24">
        <f t="shared" si="5"/>
        <v>172362</v>
      </c>
      <c r="DD66" s="23">
        <f t="shared" si="6"/>
        <v>4926368</v>
      </c>
      <c r="DE66" s="29"/>
      <c r="DF66" s="30"/>
      <c r="DG66" s="30"/>
      <c r="DH66" s="31">
        <f t="shared" si="14"/>
        <v>44531</v>
      </c>
      <c r="DI66" s="26"/>
      <c r="DJ66" s="32">
        <f t="shared" si="7"/>
        <v>12628389.36</v>
      </c>
      <c r="DK66" s="32">
        <f t="shared" si="8"/>
        <v>348903.5111</v>
      </c>
      <c r="DL66" s="32">
        <f t="shared" ref="DL66:DM66" si="117">+E66+M66+U66+AC66+AK66+AS66+BA66+BI66+BQ66+BY66+CG66+CO66+CW66</f>
        <v>94759.68046</v>
      </c>
      <c r="DM66" s="32">
        <f t="shared" si="117"/>
        <v>254143.9106</v>
      </c>
      <c r="DN66" s="26">
        <f>SUM(DM64:DM66)</f>
        <v>756044.6212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</row>
    <row r="67" ht="15.75" customHeight="1">
      <c r="A67" s="20">
        <f t="shared" si="24"/>
        <v>44565</v>
      </c>
      <c r="B67" s="21">
        <f t="shared" si="106"/>
        <v>843936</v>
      </c>
      <c r="C67" s="21">
        <v>31758.0</v>
      </c>
      <c r="D67" s="21">
        <f t="shared" si="77"/>
        <v>822025</v>
      </c>
      <c r="E67" s="21">
        <f t="shared" si="107"/>
        <v>9847</v>
      </c>
      <c r="F67" s="21">
        <v>21911.0</v>
      </c>
      <c r="G67" s="21">
        <f t="shared" si="108"/>
        <v>107055</v>
      </c>
      <c r="H67" s="1"/>
      <c r="I67" s="20">
        <f t="shared" si="27"/>
        <v>44562</v>
      </c>
      <c r="J67" s="22">
        <f t="shared" si="112"/>
        <v>2261276</v>
      </c>
      <c r="K67" s="22">
        <v>77876.0</v>
      </c>
      <c r="L67" s="22">
        <f t="shared" si="113"/>
        <v>2201165</v>
      </c>
      <c r="M67" s="22">
        <f t="shared" si="114"/>
        <v>17765</v>
      </c>
      <c r="N67" s="22">
        <v>60111.0</v>
      </c>
      <c r="O67" s="22">
        <f t="shared" si="57"/>
        <v>238835</v>
      </c>
      <c r="P67" s="1"/>
      <c r="Q67" s="20">
        <f t="shared" si="28"/>
        <v>44562</v>
      </c>
      <c r="R67" s="21">
        <f t="shared" si="102"/>
        <v>865324</v>
      </c>
      <c r="S67" s="21">
        <v>33426.0</v>
      </c>
      <c r="T67" s="21">
        <f t="shared" si="103"/>
        <v>841994</v>
      </c>
      <c r="U67" s="21">
        <f t="shared" si="104"/>
        <v>10096</v>
      </c>
      <c r="V67" s="21">
        <v>23330.0</v>
      </c>
      <c r="W67" s="22">
        <f t="shared" si="58"/>
        <v>136006</v>
      </c>
      <c r="X67" s="1"/>
      <c r="Y67" s="20">
        <f t="shared" si="29"/>
        <v>44562</v>
      </c>
      <c r="Z67" s="23">
        <f t="shared" si="115"/>
        <v>828144</v>
      </c>
      <c r="AA67" s="21">
        <v>29302.0</v>
      </c>
      <c r="AB67" s="23">
        <f t="shared" si="109"/>
        <v>805226</v>
      </c>
      <c r="AC67" s="23">
        <f t="shared" si="110"/>
        <v>6384</v>
      </c>
      <c r="AD67" s="23">
        <v>22918.0</v>
      </c>
      <c r="AE67" s="22">
        <f t="shared" si="59"/>
        <v>112851</v>
      </c>
      <c r="AF67" s="1"/>
      <c r="AG67" s="20">
        <f t="shared" si="30"/>
        <v>44562</v>
      </c>
      <c r="AH67" s="23">
        <f t="shared" si="89"/>
        <v>2041690.07</v>
      </c>
      <c r="AI67" s="24">
        <v>46231.29</v>
      </c>
      <c r="AJ67" s="23">
        <f t="shared" si="90"/>
        <v>2008468.18</v>
      </c>
      <c r="AK67" s="24">
        <v>13009.4</v>
      </c>
      <c r="AL67" s="24">
        <v>33221.89</v>
      </c>
      <c r="AM67" s="23">
        <f t="shared" si="91"/>
        <v>291531.82</v>
      </c>
      <c r="AN67" s="1"/>
      <c r="AO67" s="20">
        <f t="shared" si="31"/>
        <v>44562</v>
      </c>
      <c r="AP67" s="23">
        <f t="shared" si="94"/>
        <v>4958471.53</v>
      </c>
      <c r="AQ67" s="21">
        <v>110078.0</v>
      </c>
      <c r="AR67" s="23">
        <f t="shared" si="95"/>
        <v>4879177.29</v>
      </c>
      <c r="AS67" s="24">
        <v>30783.84</v>
      </c>
      <c r="AT67" s="24">
        <v>79294.24</v>
      </c>
      <c r="AU67" s="23">
        <f t="shared" si="96"/>
        <v>620822.71</v>
      </c>
      <c r="AV67" s="1"/>
      <c r="AW67" s="20">
        <f t="shared" si="32"/>
        <v>44562</v>
      </c>
      <c r="AX67" s="21">
        <v>1390000.0</v>
      </c>
      <c r="AY67" s="22">
        <v>9267.0</v>
      </c>
      <c r="AZ67" s="23">
        <f t="shared" ref="AZ67:AZ91" si="119">+AX67</f>
        <v>1390000</v>
      </c>
      <c r="BA67" s="24">
        <f t="shared" ref="BA67:BA128" si="120">+AX67*(9/12)%</f>
        <v>10425</v>
      </c>
      <c r="BB67" s="24">
        <v>0.0</v>
      </c>
      <c r="BC67" s="23">
        <f t="shared" si="97"/>
        <v>0</v>
      </c>
      <c r="BD67" s="25"/>
      <c r="BE67" s="20">
        <f t="shared" si="33"/>
        <v>44562</v>
      </c>
      <c r="BF67" s="23"/>
      <c r="BG67" s="21"/>
      <c r="BH67" s="23"/>
      <c r="BI67" s="24"/>
      <c r="BJ67" s="24"/>
      <c r="BK67" s="23">
        <f t="shared" si="92"/>
        <v>0</v>
      </c>
      <c r="BL67" s="25"/>
      <c r="BM67" s="20">
        <f t="shared" si="34"/>
        <v>44562</v>
      </c>
      <c r="BN67" s="24"/>
      <c r="BO67" s="24"/>
      <c r="BP67" s="24"/>
      <c r="BQ67" s="24"/>
      <c r="BR67" s="24"/>
      <c r="BS67" s="23">
        <f t="shared" si="98"/>
        <v>0</v>
      </c>
      <c r="BT67" s="25"/>
      <c r="BU67" s="20">
        <f t="shared" si="35"/>
        <v>44562</v>
      </c>
      <c r="BV67" s="26">
        <f t="shared" si="82"/>
        <v>829547.7582</v>
      </c>
      <c r="BW67" s="27">
        <v>20232.22106269936</v>
      </c>
      <c r="BX67" s="26">
        <f t="shared" si="83"/>
        <v>814811.291</v>
      </c>
      <c r="BY67" s="27">
        <v>5495.753897975962</v>
      </c>
      <c r="BZ67" s="27">
        <v>14736.467164723395</v>
      </c>
      <c r="CA67" s="23">
        <f t="shared" si="80"/>
        <v>184188.709</v>
      </c>
      <c r="CB67" s="28"/>
      <c r="CC67" s="20">
        <f t="shared" si="36"/>
        <v>44562</v>
      </c>
      <c r="CD67" s="27"/>
      <c r="CE67" s="27"/>
      <c r="CF67" s="27"/>
      <c r="CG67" s="27"/>
      <c r="CH67" s="27"/>
      <c r="CI67" s="23">
        <f t="shared" si="99"/>
        <v>0</v>
      </c>
      <c r="CJ67" s="28"/>
      <c r="CK67" s="20">
        <f t="shared" si="37"/>
        <v>44562</v>
      </c>
      <c r="CL67" s="27"/>
      <c r="CM67" s="27"/>
      <c r="CN67" s="27"/>
      <c r="CO67" s="27"/>
      <c r="CP67" s="27"/>
      <c r="CQ67" s="23">
        <f t="shared" si="100"/>
        <v>0</v>
      </c>
      <c r="CR67" s="28"/>
      <c r="CS67" s="20">
        <v>45313.0</v>
      </c>
      <c r="CT67" s="27"/>
      <c r="CU67" s="27"/>
      <c r="CV67" s="27"/>
      <c r="CW67" s="27"/>
      <c r="CX67" s="27"/>
      <c r="CY67" s="23">
        <v>0.0</v>
      </c>
      <c r="CZ67" s="35"/>
      <c r="DA67" s="24">
        <f t="shared" si="3"/>
        <v>176541.5111</v>
      </c>
      <c r="DB67" s="23">
        <f t="shared" si="4"/>
        <v>7829709.358</v>
      </c>
      <c r="DC67" s="24">
        <f t="shared" si="5"/>
        <v>181629</v>
      </c>
      <c r="DD67" s="23">
        <f t="shared" si="6"/>
        <v>6188680</v>
      </c>
      <c r="DE67" s="29"/>
      <c r="DF67" s="30"/>
      <c r="DG67" s="30"/>
      <c r="DH67" s="31">
        <f t="shared" si="14"/>
        <v>44562</v>
      </c>
      <c r="DI67" s="26"/>
      <c r="DJ67" s="32">
        <f t="shared" si="7"/>
        <v>13762866.76</v>
      </c>
      <c r="DK67" s="32">
        <f t="shared" si="8"/>
        <v>358170.5111</v>
      </c>
      <c r="DL67" s="32">
        <f t="shared" ref="DL67:DM67" si="118">+E67+M67+U67+AC67+AK67+AS67+BA67+BI67+BQ67+BY67+CG67+CO67+CW67</f>
        <v>103805.9939</v>
      </c>
      <c r="DM67" s="32">
        <f t="shared" si="118"/>
        <v>255522.5972</v>
      </c>
      <c r="DN67" s="26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</row>
    <row r="68" ht="15.75" customHeight="1">
      <c r="A68" s="20">
        <f t="shared" si="24"/>
        <v>44596</v>
      </c>
      <c r="B68" s="21">
        <f t="shared" si="106"/>
        <v>822025</v>
      </c>
      <c r="C68" s="21">
        <v>31758.0</v>
      </c>
      <c r="D68" s="21">
        <f t="shared" si="77"/>
        <v>799859</v>
      </c>
      <c r="E68" s="21">
        <f t="shared" si="107"/>
        <v>9592</v>
      </c>
      <c r="F68" s="21">
        <v>22166.0</v>
      </c>
      <c r="G68" s="21">
        <f t="shared" si="108"/>
        <v>129221</v>
      </c>
      <c r="H68" s="1"/>
      <c r="I68" s="20">
        <f t="shared" si="27"/>
        <v>44593</v>
      </c>
      <c r="J68" s="22">
        <f t="shared" si="112"/>
        <v>2201165</v>
      </c>
      <c r="K68" s="22">
        <v>77876.0</v>
      </c>
      <c r="L68" s="22">
        <f t="shared" si="113"/>
        <v>2140582</v>
      </c>
      <c r="M68" s="22">
        <f t="shared" si="114"/>
        <v>17293</v>
      </c>
      <c r="N68" s="22">
        <v>60583.0</v>
      </c>
      <c r="O68" s="22">
        <f t="shared" si="57"/>
        <v>299418</v>
      </c>
      <c r="P68" s="1"/>
      <c r="Q68" s="20">
        <f t="shared" si="28"/>
        <v>44593</v>
      </c>
      <c r="R68" s="21">
        <f t="shared" si="102"/>
        <v>841994</v>
      </c>
      <c r="S68" s="21">
        <v>33426.0</v>
      </c>
      <c r="T68" s="21">
        <f t="shared" si="103"/>
        <v>818392</v>
      </c>
      <c r="U68" s="21">
        <f t="shared" si="104"/>
        <v>9824</v>
      </c>
      <c r="V68" s="21">
        <v>23602.0</v>
      </c>
      <c r="W68" s="22">
        <f t="shared" si="58"/>
        <v>159608</v>
      </c>
      <c r="X68" s="1"/>
      <c r="Y68" s="20">
        <f t="shared" si="29"/>
        <v>44593</v>
      </c>
      <c r="Z68" s="23">
        <f t="shared" si="115"/>
        <v>805226</v>
      </c>
      <c r="AA68" s="21">
        <v>29302.0</v>
      </c>
      <c r="AB68" s="23">
        <f t="shared" si="109"/>
        <v>782131</v>
      </c>
      <c r="AC68" s="23">
        <f t="shared" si="110"/>
        <v>6207</v>
      </c>
      <c r="AD68" s="23">
        <v>23095.0</v>
      </c>
      <c r="AE68" s="22">
        <f t="shared" si="59"/>
        <v>135946</v>
      </c>
      <c r="AF68" s="1"/>
      <c r="AG68" s="20">
        <f t="shared" si="30"/>
        <v>44593</v>
      </c>
      <c r="AH68" s="23">
        <f t="shared" si="89"/>
        <v>2008468.18</v>
      </c>
      <c r="AI68" s="24">
        <v>46231.29</v>
      </c>
      <c r="AJ68" s="23">
        <f t="shared" si="90"/>
        <v>1975034.5</v>
      </c>
      <c r="AK68" s="24">
        <v>12797.61</v>
      </c>
      <c r="AL68" s="24">
        <v>33433.68</v>
      </c>
      <c r="AM68" s="23">
        <f t="shared" si="91"/>
        <v>324965.5</v>
      </c>
      <c r="AN68" s="1"/>
      <c r="AO68" s="20">
        <f t="shared" si="31"/>
        <v>44593</v>
      </c>
      <c r="AP68" s="23">
        <f t="shared" si="94"/>
        <v>4879177.29</v>
      </c>
      <c r="AQ68" s="21">
        <v>110078.0</v>
      </c>
      <c r="AR68" s="23">
        <f t="shared" si="95"/>
        <v>4799390.77</v>
      </c>
      <c r="AS68" s="24">
        <v>30291.56</v>
      </c>
      <c r="AT68" s="24">
        <v>79786.52</v>
      </c>
      <c r="AU68" s="23">
        <f t="shared" si="96"/>
        <v>700609.23</v>
      </c>
      <c r="AV68" s="1"/>
      <c r="AW68" s="20">
        <f t="shared" si="32"/>
        <v>44593</v>
      </c>
      <c r="AX68" s="21">
        <v>1390000.0</v>
      </c>
      <c r="AY68" s="22">
        <f t="shared" ref="AY68:AY128" si="122">+AZ67*(8/12)%</f>
        <v>9266.666667</v>
      </c>
      <c r="AZ68" s="23">
        <f t="shared" si="119"/>
        <v>1390000</v>
      </c>
      <c r="BA68" s="24">
        <f t="shared" si="120"/>
        <v>10425</v>
      </c>
      <c r="BB68" s="24">
        <v>0.0</v>
      </c>
      <c r="BC68" s="23">
        <f t="shared" si="97"/>
        <v>0</v>
      </c>
      <c r="BD68" s="25"/>
      <c r="BE68" s="20">
        <f t="shared" si="33"/>
        <v>44593</v>
      </c>
      <c r="BF68" s="23"/>
      <c r="BG68" s="21"/>
      <c r="BH68" s="23" t="str">
        <f t="shared" ref="BH68:BH120" si="123">+BF68</f>
        <v/>
      </c>
      <c r="BI68" s="24">
        <f t="shared" ref="BI68:BI69" si="124">+BF68*0.666666666666667%</f>
        <v>0</v>
      </c>
      <c r="BJ68" s="24" t="str">
        <f t="shared" ref="BJ68:BJ69" si="125">+BF68</f>
        <v/>
      </c>
      <c r="BK68" s="23">
        <f t="shared" si="92"/>
        <v>0</v>
      </c>
      <c r="BL68" s="25"/>
      <c r="BM68" s="20">
        <f t="shared" si="34"/>
        <v>44593</v>
      </c>
      <c r="BN68" s="24"/>
      <c r="BO68" s="24"/>
      <c r="BP68" s="24"/>
      <c r="BQ68" s="24"/>
      <c r="BR68" s="24"/>
      <c r="BS68" s="23">
        <f t="shared" si="98"/>
        <v>0</v>
      </c>
      <c r="BT68" s="25"/>
      <c r="BU68" s="20">
        <f t="shared" si="35"/>
        <v>44593</v>
      </c>
      <c r="BV68" s="26">
        <f t="shared" si="82"/>
        <v>814811.291</v>
      </c>
      <c r="BW68" s="27">
        <v>20232.22106269936</v>
      </c>
      <c r="BX68" s="26">
        <f t="shared" si="83"/>
        <v>799977.1948</v>
      </c>
      <c r="BY68" s="27">
        <v>5398.124803009669</v>
      </c>
      <c r="BZ68" s="27">
        <v>14834.09625968969</v>
      </c>
      <c r="CA68" s="23">
        <f t="shared" si="80"/>
        <v>199022.8052</v>
      </c>
      <c r="CB68" s="28"/>
      <c r="CC68" s="20">
        <f t="shared" si="36"/>
        <v>44593</v>
      </c>
      <c r="CD68" s="27"/>
      <c r="CE68" s="27"/>
      <c r="CF68" s="27"/>
      <c r="CG68" s="27"/>
      <c r="CH68" s="27"/>
      <c r="CI68" s="23">
        <f t="shared" si="99"/>
        <v>0</v>
      </c>
      <c r="CJ68" s="28"/>
      <c r="CK68" s="20">
        <f t="shared" si="37"/>
        <v>44593</v>
      </c>
      <c r="CL68" s="27"/>
      <c r="CM68" s="27"/>
      <c r="CN68" s="27"/>
      <c r="CO68" s="27"/>
      <c r="CP68" s="27"/>
      <c r="CQ68" s="23">
        <f t="shared" si="100"/>
        <v>0</v>
      </c>
      <c r="CR68" s="28"/>
      <c r="CS68" s="20">
        <v>45344.0</v>
      </c>
      <c r="CT68" s="27"/>
      <c r="CU68" s="27"/>
      <c r="CV68" s="27"/>
      <c r="CW68" s="27"/>
      <c r="CX68" s="27"/>
      <c r="CY68" s="23">
        <v>0.0</v>
      </c>
      <c r="CZ68" s="35"/>
      <c r="DA68" s="24">
        <f t="shared" si="3"/>
        <v>176541.5111</v>
      </c>
      <c r="DB68" s="23">
        <f t="shared" si="4"/>
        <v>7702456.761</v>
      </c>
      <c r="DC68" s="24">
        <f t="shared" si="5"/>
        <v>181628.6667</v>
      </c>
      <c r="DD68" s="23">
        <f t="shared" si="6"/>
        <v>6060410</v>
      </c>
      <c r="DE68" s="29"/>
      <c r="DF68" s="30"/>
      <c r="DG68" s="30"/>
      <c r="DH68" s="31">
        <f t="shared" si="14"/>
        <v>44593</v>
      </c>
      <c r="DI68" s="26">
        <f>+AX67</f>
        <v>1390000</v>
      </c>
      <c r="DJ68" s="32">
        <f t="shared" si="7"/>
        <v>13505366.46</v>
      </c>
      <c r="DK68" s="32">
        <f t="shared" si="8"/>
        <v>358170.1777</v>
      </c>
      <c r="DL68" s="32">
        <f t="shared" ref="DL68:DM68" si="121">+E68+M68+U68+AC68+AK68+AS68+BA68+BI68+BQ68+BY68+CG68+CO68+CW68</f>
        <v>101828.2948</v>
      </c>
      <c r="DM68" s="32">
        <f t="shared" si="121"/>
        <v>257500.2963</v>
      </c>
      <c r="DN68" s="26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</row>
    <row r="69" ht="15.75" customHeight="1">
      <c r="A69" s="20">
        <f t="shared" si="24"/>
        <v>44624</v>
      </c>
      <c r="B69" s="21">
        <f t="shared" si="106"/>
        <v>799859</v>
      </c>
      <c r="C69" s="21">
        <v>31758.0</v>
      </c>
      <c r="D69" s="21">
        <f t="shared" si="77"/>
        <v>777434</v>
      </c>
      <c r="E69" s="21">
        <f t="shared" si="107"/>
        <v>9333</v>
      </c>
      <c r="F69" s="21">
        <v>22425.0</v>
      </c>
      <c r="G69" s="21">
        <f t="shared" si="108"/>
        <v>151646</v>
      </c>
      <c r="H69" s="1"/>
      <c r="I69" s="20">
        <f t="shared" si="27"/>
        <v>44621</v>
      </c>
      <c r="J69" s="22">
        <f t="shared" si="112"/>
        <v>2140582</v>
      </c>
      <c r="K69" s="22">
        <v>77876.0</v>
      </c>
      <c r="L69" s="22">
        <f t="shared" si="113"/>
        <v>2077895</v>
      </c>
      <c r="M69" s="22">
        <f t="shared" si="114"/>
        <v>15189</v>
      </c>
      <c r="N69" s="22">
        <v>62687.0</v>
      </c>
      <c r="O69" s="22">
        <f t="shared" si="57"/>
        <v>362105</v>
      </c>
      <c r="P69" s="1"/>
      <c r="Q69" s="20">
        <f t="shared" si="28"/>
        <v>44621</v>
      </c>
      <c r="R69" s="21">
        <f t="shared" si="102"/>
        <v>818392</v>
      </c>
      <c r="S69" s="21">
        <v>33426.0</v>
      </c>
      <c r="T69" s="21">
        <f t="shared" si="103"/>
        <v>794514</v>
      </c>
      <c r="U69" s="21">
        <f t="shared" si="104"/>
        <v>9548</v>
      </c>
      <c r="V69" s="21">
        <v>23878.0</v>
      </c>
      <c r="W69" s="22">
        <f t="shared" si="58"/>
        <v>183486</v>
      </c>
      <c r="X69" s="1"/>
      <c r="Y69" s="20">
        <f t="shared" si="29"/>
        <v>44621</v>
      </c>
      <c r="Z69" s="23">
        <f t="shared" si="115"/>
        <v>782131</v>
      </c>
      <c r="AA69" s="21">
        <v>29302.0</v>
      </c>
      <c r="AB69" s="23">
        <f t="shared" si="109"/>
        <v>758858</v>
      </c>
      <c r="AC69" s="23">
        <f t="shared" si="110"/>
        <v>6029</v>
      </c>
      <c r="AD69" s="23">
        <v>23273.0</v>
      </c>
      <c r="AE69" s="22">
        <f t="shared" si="59"/>
        <v>159219</v>
      </c>
      <c r="AF69" s="1"/>
      <c r="AG69" s="20">
        <f t="shared" si="30"/>
        <v>44621</v>
      </c>
      <c r="AH69" s="23">
        <f t="shared" si="89"/>
        <v>1975034.5</v>
      </c>
      <c r="AI69" s="24">
        <v>46231.29</v>
      </c>
      <c r="AJ69" s="23">
        <f t="shared" si="90"/>
        <v>1941387.68</v>
      </c>
      <c r="AK69" s="24">
        <v>12584.47</v>
      </c>
      <c r="AL69" s="24">
        <v>33646.82</v>
      </c>
      <c r="AM69" s="23">
        <f t="shared" si="91"/>
        <v>358612.32</v>
      </c>
      <c r="AN69" s="1"/>
      <c r="AO69" s="20">
        <f t="shared" si="31"/>
        <v>44621</v>
      </c>
      <c r="AP69" s="23">
        <f t="shared" si="94"/>
        <v>4799390.77</v>
      </c>
      <c r="AQ69" s="21">
        <v>110078.0</v>
      </c>
      <c r="AR69" s="23">
        <f t="shared" si="95"/>
        <v>4719108.91</v>
      </c>
      <c r="AS69" s="24">
        <v>29796.22</v>
      </c>
      <c r="AT69" s="24">
        <v>80281.86</v>
      </c>
      <c r="AU69" s="23">
        <f t="shared" si="96"/>
        <v>780891.09</v>
      </c>
      <c r="AV69" s="1"/>
      <c r="AW69" s="20">
        <f t="shared" si="32"/>
        <v>44621</v>
      </c>
      <c r="AX69" s="21">
        <v>1390000.0</v>
      </c>
      <c r="AY69" s="22">
        <f t="shared" si="122"/>
        <v>9266.666667</v>
      </c>
      <c r="AZ69" s="23">
        <f t="shared" si="119"/>
        <v>1390000</v>
      </c>
      <c r="BA69" s="24">
        <f t="shared" si="120"/>
        <v>10425</v>
      </c>
      <c r="BB69" s="24">
        <v>0.0</v>
      </c>
      <c r="BC69" s="23">
        <f t="shared" si="97"/>
        <v>0</v>
      </c>
      <c r="BD69" s="25"/>
      <c r="BE69" s="20">
        <f t="shared" si="33"/>
        <v>44621</v>
      </c>
      <c r="BF69" s="23"/>
      <c r="BG69" s="21"/>
      <c r="BH69" s="23" t="str">
        <f t="shared" si="123"/>
        <v/>
      </c>
      <c r="BI69" s="24">
        <f t="shared" si="124"/>
        <v>0</v>
      </c>
      <c r="BJ69" s="24" t="str">
        <f t="shared" si="125"/>
        <v/>
      </c>
      <c r="BK69" s="23">
        <f t="shared" si="92"/>
        <v>0</v>
      </c>
      <c r="BL69" s="25"/>
      <c r="BM69" s="20">
        <f t="shared" si="34"/>
        <v>44621</v>
      </c>
      <c r="BN69" s="24"/>
      <c r="BO69" s="24"/>
      <c r="BP69" s="24"/>
      <c r="BQ69" s="24"/>
      <c r="BR69" s="24"/>
      <c r="BS69" s="23">
        <f t="shared" si="98"/>
        <v>0</v>
      </c>
      <c r="BT69" s="25"/>
      <c r="BU69" s="20">
        <f t="shared" si="35"/>
        <v>44621</v>
      </c>
      <c r="BV69" s="26">
        <f t="shared" si="82"/>
        <v>799977.1948</v>
      </c>
      <c r="BW69" s="27">
        <v>20232.22106269936</v>
      </c>
      <c r="BX69" s="26">
        <f t="shared" si="83"/>
        <v>781588.8226</v>
      </c>
      <c r="BY69" s="27">
        <v>5299.848915289225</v>
      </c>
      <c r="BZ69" s="27">
        <f>14932.3721474101+3456</f>
        <v>18388.37215</v>
      </c>
      <c r="CA69" s="23">
        <f t="shared" si="80"/>
        <v>217411.1774</v>
      </c>
      <c r="CB69" s="28"/>
      <c r="CC69" s="20">
        <f t="shared" si="36"/>
        <v>44621</v>
      </c>
      <c r="CD69" s="27"/>
      <c r="CE69" s="27"/>
      <c r="CF69" s="27"/>
      <c r="CG69" s="27"/>
      <c r="CH69" s="27"/>
      <c r="CI69" s="23">
        <f t="shared" si="99"/>
        <v>0</v>
      </c>
      <c r="CJ69" s="28"/>
      <c r="CK69" s="20">
        <f t="shared" si="37"/>
        <v>44621</v>
      </c>
      <c r="CL69" s="27"/>
      <c r="CM69" s="27"/>
      <c r="CN69" s="27"/>
      <c r="CO69" s="27"/>
      <c r="CP69" s="27"/>
      <c r="CQ69" s="23">
        <f t="shared" si="100"/>
        <v>0</v>
      </c>
      <c r="CR69" s="28"/>
      <c r="CS69" s="20">
        <v>45373.0</v>
      </c>
      <c r="CT69" s="27"/>
      <c r="CU69" s="27"/>
      <c r="CV69" s="27"/>
      <c r="CW69" s="27"/>
      <c r="CX69" s="27"/>
      <c r="CY69" s="23">
        <v>0.0</v>
      </c>
      <c r="CZ69" s="35"/>
      <c r="DA69" s="24">
        <f t="shared" si="3"/>
        <v>176541.5111</v>
      </c>
      <c r="DB69" s="23">
        <f t="shared" si="4"/>
        <v>7574402.465</v>
      </c>
      <c r="DC69" s="24">
        <f t="shared" si="5"/>
        <v>181628.6667</v>
      </c>
      <c r="DD69" s="23">
        <f t="shared" si="6"/>
        <v>5930964</v>
      </c>
      <c r="DE69" s="29"/>
      <c r="DF69" s="30"/>
      <c r="DG69" s="30"/>
      <c r="DH69" s="31">
        <f t="shared" si="14"/>
        <v>44621</v>
      </c>
      <c r="DI69" s="26"/>
      <c r="DJ69" s="32">
        <f t="shared" si="7"/>
        <v>13240786.41</v>
      </c>
      <c r="DK69" s="32">
        <f t="shared" si="8"/>
        <v>358170.1777</v>
      </c>
      <c r="DL69" s="32">
        <f t="shared" ref="DL69:DM69" si="126">+E69+M69+U69+AC69+AK69+AS69+BA69+BI69+BQ69+BY69+CG69+CO69+CW69</f>
        <v>98204.53892</v>
      </c>
      <c r="DM69" s="32">
        <f t="shared" si="126"/>
        <v>264580.0521</v>
      </c>
      <c r="DN69" s="26">
        <f>SUM(DM67:DM69)</f>
        <v>777602.9456</v>
      </c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</row>
    <row r="70" ht="15.75" customHeight="1">
      <c r="A70" s="20">
        <f t="shared" si="24"/>
        <v>44655</v>
      </c>
      <c r="B70" s="21">
        <f t="shared" si="106"/>
        <v>777434</v>
      </c>
      <c r="C70" s="21">
        <v>31758.0</v>
      </c>
      <c r="D70" s="21">
        <f t="shared" si="77"/>
        <v>754747</v>
      </c>
      <c r="E70" s="21">
        <f t="shared" si="107"/>
        <v>9071</v>
      </c>
      <c r="F70" s="21">
        <v>22687.0</v>
      </c>
      <c r="G70" s="21">
        <f t="shared" si="108"/>
        <v>174333</v>
      </c>
      <c r="H70" s="1"/>
      <c r="I70" s="20">
        <f t="shared" si="27"/>
        <v>44652</v>
      </c>
      <c r="J70" s="22">
        <f t="shared" si="112"/>
        <v>2077895</v>
      </c>
      <c r="K70" s="22">
        <v>77876.0</v>
      </c>
      <c r="L70" s="22">
        <f t="shared" si="113"/>
        <v>2016343</v>
      </c>
      <c r="M70" s="22">
        <f t="shared" si="114"/>
        <v>16324</v>
      </c>
      <c r="N70" s="22">
        <v>61552.0</v>
      </c>
      <c r="O70" s="22">
        <f t="shared" si="57"/>
        <v>423657</v>
      </c>
      <c r="P70" s="1"/>
      <c r="Q70" s="20">
        <f t="shared" si="28"/>
        <v>44652</v>
      </c>
      <c r="R70" s="21">
        <f t="shared" si="102"/>
        <v>794514</v>
      </c>
      <c r="S70" s="21">
        <v>33426.0</v>
      </c>
      <c r="T70" s="21">
        <f t="shared" si="103"/>
        <v>770358</v>
      </c>
      <c r="U70" s="21">
        <f t="shared" si="104"/>
        <v>9270</v>
      </c>
      <c r="V70" s="21">
        <v>24156.0</v>
      </c>
      <c r="W70" s="22">
        <f t="shared" si="58"/>
        <v>207642</v>
      </c>
      <c r="X70" s="1"/>
      <c r="Y70" s="20">
        <f t="shared" si="29"/>
        <v>44652</v>
      </c>
      <c r="Z70" s="23">
        <f t="shared" si="115"/>
        <v>758858</v>
      </c>
      <c r="AA70" s="21">
        <v>29302.0</v>
      </c>
      <c r="AB70" s="23">
        <f t="shared" si="109"/>
        <v>735406</v>
      </c>
      <c r="AC70" s="23">
        <f t="shared" si="110"/>
        <v>5850</v>
      </c>
      <c r="AD70" s="23">
        <v>23452.0</v>
      </c>
      <c r="AE70" s="22">
        <f t="shared" si="59"/>
        <v>182671</v>
      </c>
      <c r="AF70" s="1"/>
      <c r="AG70" s="20">
        <f t="shared" si="30"/>
        <v>44652</v>
      </c>
      <c r="AH70" s="23">
        <f t="shared" si="89"/>
        <v>1941387.68</v>
      </c>
      <c r="AI70" s="24">
        <v>46231.29</v>
      </c>
      <c r="AJ70" s="23">
        <f t="shared" si="90"/>
        <v>1907526.36</v>
      </c>
      <c r="AK70" s="24">
        <v>12369.97</v>
      </c>
      <c r="AL70" s="24">
        <v>33861.32</v>
      </c>
      <c r="AM70" s="23">
        <f t="shared" si="91"/>
        <v>392473.64</v>
      </c>
      <c r="AN70" s="1"/>
      <c r="AO70" s="20">
        <f t="shared" si="31"/>
        <v>44652</v>
      </c>
      <c r="AP70" s="23">
        <f t="shared" si="94"/>
        <v>4719108.91</v>
      </c>
      <c r="AQ70" s="21">
        <v>110078.0</v>
      </c>
      <c r="AR70" s="23">
        <f t="shared" si="95"/>
        <v>4638328.63</v>
      </c>
      <c r="AS70" s="24">
        <v>29297.8</v>
      </c>
      <c r="AT70" s="24">
        <v>80780.28</v>
      </c>
      <c r="AU70" s="23">
        <f t="shared" si="96"/>
        <v>861671.37</v>
      </c>
      <c r="AV70" s="1"/>
      <c r="AW70" s="20">
        <f t="shared" si="32"/>
        <v>44652</v>
      </c>
      <c r="AX70" s="21">
        <v>1390000.0</v>
      </c>
      <c r="AY70" s="22">
        <f t="shared" si="122"/>
        <v>9266.666667</v>
      </c>
      <c r="AZ70" s="23">
        <f t="shared" si="119"/>
        <v>1390000</v>
      </c>
      <c r="BA70" s="24">
        <f t="shared" si="120"/>
        <v>10425</v>
      </c>
      <c r="BB70" s="24">
        <v>0.0</v>
      </c>
      <c r="BC70" s="23">
        <f t="shared" si="97"/>
        <v>0</v>
      </c>
      <c r="BD70" s="25"/>
      <c r="BE70" s="20">
        <f t="shared" si="33"/>
        <v>44652</v>
      </c>
      <c r="BF70" s="23">
        <v>5500000.0</v>
      </c>
      <c r="BG70" s="21">
        <v>0.0</v>
      </c>
      <c r="BH70" s="23">
        <f t="shared" si="123"/>
        <v>5500000</v>
      </c>
      <c r="BI70" s="24">
        <v>0.0</v>
      </c>
      <c r="BJ70" s="24">
        <v>0.0</v>
      </c>
      <c r="BK70" s="23">
        <f t="shared" si="92"/>
        <v>0</v>
      </c>
      <c r="BL70" s="25"/>
      <c r="BM70" s="20">
        <f t="shared" si="34"/>
        <v>44652</v>
      </c>
      <c r="BN70" s="24"/>
      <c r="BO70" s="24"/>
      <c r="BP70" s="24"/>
      <c r="BQ70" s="24"/>
      <c r="BR70" s="24"/>
      <c r="BS70" s="23">
        <f t="shared" si="98"/>
        <v>0</v>
      </c>
      <c r="BT70" s="25"/>
      <c r="BU70" s="20">
        <f t="shared" si="35"/>
        <v>44652</v>
      </c>
      <c r="BV70" s="26">
        <f t="shared" si="82"/>
        <v>781588.8226</v>
      </c>
      <c r="BW70" s="27">
        <v>20232.22106269936</v>
      </c>
      <c r="BX70" s="26">
        <f t="shared" si="83"/>
        <v>766557.5235</v>
      </c>
      <c r="BY70" s="27">
        <v>5200.921949812633</v>
      </c>
      <c r="BZ70" s="27">
        <v>15031.299112886725</v>
      </c>
      <c r="CA70" s="23">
        <f t="shared" si="80"/>
        <v>232442.4765</v>
      </c>
      <c r="CB70" s="28"/>
      <c r="CC70" s="20">
        <f t="shared" si="36"/>
        <v>44652</v>
      </c>
      <c r="CD70" s="27"/>
      <c r="CE70" s="27"/>
      <c r="CF70" s="27"/>
      <c r="CG70" s="27"/>
      <c r="CH70" s="27"/>
      <c r="CI70" s="23">
        <f t="shared" si="99"/>
        <v>0</v>
      </c>
      <c r="CJ70" s="28"/>
      <c r="CK70" s="20">
        <f t="shared" si="37"/>
        <v>44652</v>
      </c>
      <c r="CL70" s="27"/>
      <c r="CM70" s="27"/>
      <c r="CN70" s="27"/>
      <c r="CO70" s="27"/>
      <c r="CP70" s="27"/>
      <c r="CQ70" s="23">
        <f t="shared" si="100"/>
        <v>0</v>
      </c>
      <c r="CR70" s="28"/>
      <c r="CS70" s="20">
        <v>45404.0</v>
      </c>
      <c r="CT70" s="27"/>
      <c r="CU70" s="27"/>
      <c r="CV70" s="27"/>
      <c r="CW70" s="27"/>
      <c r="CX70" s="27"/>
      <c r="CY70" s="23">
        <v>0.0</v>
      </c>
      <c r="CZ70" s="35"/>
      <c r="DA70" s="24">
        <f t="shared" si="3"/>
        <v>176541.5111</v>
      </c>
      <c r="DB70" s="23">
        <f t="shared" si="4"/>
        <v>7442085.413</v>
      </c>
      <c r="DC70" s="24">
        <f t="shared" si="5"/>
        <v>181628.6667</v>
      </c>
      <c r="DD70" s="23">
        <f t="shared" si="6"/>
        <v>11298701</v>
      </c>
      <c r="DE70" s="29"/>
      <c r="DF70" s="30"/>
      <c r="DG70" s="30"/>
      <c r="DH70" s="31">
        <f t="shared" si="14"/>
        <v>44652</v>
      </c>
      <c r="DI70" s="26"/>
      <c r="DJ70" s="32">
        <f t="shared" si="7"/>
        <v>18479266.51</v>
      </c>
      <c r="DK70" s="32">
        <f t="shared" si="8"/>
        <v>358170.1777</v>
      </c>
      <c r="DL70" s="32">
        <f t="shared" ref="DL70:DM70" si="127">+E70+M70+U70+AC70+AK70+AS70+BA70+BI70+BQ70+BY70+CG70+CO70+CW70</f>
        <v>97808.69195</v>
      </c>
      <c r="DM70" s="32">
        <f t="shared" si="127"/>
        <v>261519.8991</v>
      </c>
      <c r="DN70" s="26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</row>
    <row r="71" ht="15.75" customHeight="1">
      <c r="A71" s="20">
        <f t="shared" si="24"/>
        <v>44685</v>
      </c>
      <c r="B71" s="21">
        <f t="shared" si="106"/>
        <v>754747</v>
      </c>
      <c r="C71" s="21">
        <v>31758.0</v>
      </c>
      <c r="D71" s="21">
        <f t="shared" si="77"/>
        <v>731796</v>
      </c>
      <c r="E71" s="21">
        <f t="shared" si="107"/>
        <v>8807</v>
      </c>
      <c r="F71" s="21">
        <v>22951.0</v>
      </c>
      <c r="G71" s="21">
        <f t="shared" si="108"/>
        <v>197284</v>
      </c>
      <c r="H71" s="1"/>
      <c r="I71" s="20">
        <f t="shared" si="27"/>
        <v>44682</v>
      </c>
      <c r="J71" s="22">
        <f t="shared" si="112"/>
        <v>2016343</v>
      </c>
      <c r="K71" s="22">
        <v>77876.0</v>
      </c>
      <c r="L71" s="22">
        <f t="shared" si="113"/>
        <v>1953797</v>
      </c>
      <c r="M71" s="22">
        <f t="shared" si="114"/>
        <v>15330</v>
      </c>
      <c r="N71" s="22">
        <v>62546.0</v>
      </c>
      <c r="O71" s="22">
        <f t="shared" si="57"/>
        <v>486203</v>
      </c>
      <c r="P71" s="1"/>
      <c r="Q71" s="20">
        <f t="shared" si="28"/>
        <v>44682</v>
      </c>
      <c r="R71" s="21">
        <f t="shared" si="102"/>
        <v>770358</v>
      </c>
      <c r="S71" s="21">
        <v>33426.0</v>
      </c>
      <c r="T71" s="21">
        <f t="shared" si="103"/>
        <v>745920</v>
      </c>
      <c r="U71" s="21">
        <f t="shared" si="104"/>
        <v>8988</v>
      </c>
      <c r="V71" s="21">
        <v>24438.0</v>
      </c>
      <c r="W71" s="22">
        <f t="shared" si="58"/>
        <v>232080</v>
      </c>
      <c r="X71" s="1"/>
      <c r="Y71" s="20">
        <f t="shared" si="29"/>
        <v>44682</v>
      </c>
      <c r="Z71" s="23">
        <f t="shared" si="115"/>
        <v>735406</v>
      </c>
      <c r="AA71" s="21">
        <v>29302.0</v>
      </c>
      <c r="AB71" s="23">
        <f t="shared" si="109"/>
        <v>711773</v>
      </c>
      <c r="AC71" s="23">
        <f t="shared" si="110"/>
        <v>5669</v>
      </c>
      <c r="AD71" s="23">
        <v>23633.0</v>
      </c>
      <c r="AE71" s="22">
        <f t="shared" si="59"/>
        <v>206304</v>
      </c>
      <c r="AF71" s="1"/>
      <c r="AG71" s="20">
        <f t="shared" si="30"/>
        <v>44682</v>
      </c>
      <c r="AH71" s="23">
        <f t="shared" si="89"/>
        <v>1907526.36</v>
      </c>
      <c r="AI71" s="24">
        <v>46231.29</v>
      </c>
      <c r="AJ71" s="23">
        <f t="shared" si="90"/>
        <v>1873449.18</v>
      </c>
      <c r="AK71" s="24">
        <v>12154.11</v>
      </c>
      <c r="AL71" s="24">
        <v>34077.18</v>
      </c>
      <c r="AM71" s="23">
        <f t="shared" si="91"/>
        <v>426550.82</v>
      </c>
      <c r="AN71" s="1"/>
      <c r="AO71" s="20">
        <f t="shared" si="31"/>
        <v>44682</v>
      </c>
      <c r="AP71" s="23">
        <f t="shared" si="94"/>
        <v>4638328.63</v>
      </c>
      <c r="AQ71" s="21">
        <v>110078.0</v>
      </c>
      <c r="AR71" s="23">
        <f t="shared" si="95"/>
        <v>4557046.84</v>
      </c>
      <c r="AS71" s="24">
        <v>28796.29</v>
      </c>
      <c r="AT71" s="24">
        <v>81281.79</v>
      </c>
      <c r="AU71" s="23">
        <f t="shared" si="96"/>
        <v>942953.16</v>
      </c>
      <c r="AV71" s="1"/>
      <c r="AW71" s="20">
        <f t="shared" si="32"/>
        <v>44682</v>
      </c>
      <c r="AX71" s="21">
        <v>1390000.0</v>
      </c>
      <c r="AY71" s="22">
        <f t="shared" si="122"/>
        <v>9266.666667</v>
      </c>
      <c r="AZ71" s="23">
        <f t="shared" si="119"/>
        <v>1390000</v>
      </c>
      <c r="BA71" s="24">
        <f t="shared" si="120"/>
        <v>10425</v>
      </c>
      <c r="BB71" s="24">
        <v>0.0</v>
      </c>
      <c r="BC71" s="23">
        <f t="shared" si="97"/>
        <v>0</v>
      </c>
      <c r="BD71" s="25"/>
      <c r="BE71" s="20">
        <f t="shared" si="33"/>
        <v>44682</v>
      </c>
      <c r="BF71" s="23">
        <v>5374247.25</v>
      </c>
      <c r="BG71" s="21">
        <v>185290.25</v>
      </c>
      <c r="BH71" s="23">
        <f t="shared" si="123"/>
        <v>5374247.25</v>
      </c>
      <c r="BI71" s="24">
        <v>59537.5</v>
      </c>
      <c r="BJ71" s="24">
        <f>125752.75+22</f>
        <v>125774.75</v>
      </c>
      <c r="BK71" s="23">
        <f t="shared" si="92"/>
        <v>125774.75</v>
      </c>
      <c r="BL71" s="25"/>
      <c r="BM71" s="20">
        <f t="shared" si="34"/>
        <v>44682</v>
      </c>
      <c r="BN71" s="24"/>
      <c r="BO71" s="24"/>
      <c r="BP71" s="24"/>
      <c r="BQ71" s="24"/>
      <c r="BR71" s="24"/>
      <c r="BS71" s="23">
        <f t="shared" si="98"/>
        <v>0</v>
      </c>
      <c r="BT71" s="25"/>
      <c r="BU71" s="20">
        <f t="shared" si="35"/>
        <v>44682</v>
      </c>
      <c r="BV71" s="26">
        <f t="shared" si="82"/>
        <v>766557.5235</v>
      </c>
      <c r="BW71" s="27">
        <v>20232.22106269936</v>
      </c>
      <c r="BX71" s="26">
        <f t="shared" si="83"/>
        <v>751426.642</v>
      </c>
      <c r="BY71" s="27">
        <v>5101.3395931897585</v>
      </c>
      <c r="BZ71" s="27">
        <v>15130.8814695096</v>
      </c>
      <c r="CA71" s="23">
        <f t="shared" si="80"/>
        <v>247573.358</v>
      </c>
      <c r="CB71" s="28"/>
      <c r="CC71" s="20">
        <f t="shared" si="36"/>
        <v>44682</v>
      </c>
      <c r="CD71" s="27"/>
      <c r="CE71" s="27"/>
      <c r="CF71" s="27"/>
      <c r="CG71" s="27"/>
      <c r="CH71" s="27"/>
      <c r="CI71" s="23">
        <f t="shared" si="99"/>
        <v>0</v>
      </c>
      <c r="CJ71" s="28"/>
      <c r="CK71" s="20">
        <f t="shared" si="37"/>
        <v>44682</v>
      </c>
      <c r="CL71" s="27"/>
      <c r="CM71" s="27"/>
      <c r="CN71" s="27"/>
      <c r="CO71" s="27"/>
      <c r="CP71" s="27"/>
      <c r="CQ71" s="23">
        <f t="shared" si="100"/>
        <v>0</v>
      </c>
      <c r="CR71" s="28"/>
      <c r="CS71" s="20">
        <v>45434.0</v>
      </c>
      <c r="CT71" s="27"/>
      <c r="CU71" s="27"/>
      <c r="CV71" s="27"/>
      <c r="CW71" s="27"/>
      <c r="CX71" s="27"/>
      <c r="CY71" s="23">
        <v>0.0</v>
      </c>
      <c r="CZ71" s="35"/>
      <c r="DA71" s="24">
        <f t="shared" si="3"/>
        <v>176541.5111</v>
      </c>
      <c r="DB71" s="23">
        <f t="shared" si="4"/>
        <v>7312412.514</v>
      </c>
      <c r="DC71" s="24">
        <f t="shared" si="5"/>
        <v>366918.9167</v>
      </c>
      <c r="DD71" s="23">
        <f t="shared" si="6"/>
        <v>11041101.25</v>
      </c>
      <c r="DE71" s="29"/>
      <c r="DF71" s="30"/>
      <c r="DG71" s="30"/>
      <c r="DH71" s="31">
        <f t="shared" si="14"/>
        <v>44682</v>
      </c>
      <c r="DI71" s="26">
        <v>5500000.0</v>
      </c>
      <c r="DJ71" s="32">
        <f t="shared" si="7"/>
        <v>18089455.91</v>
      </c>
      <c r="DK71" s="32">
        <f t="shared" si="8"/>
        <v>543460.4277</v>
      </c>
      <c r="DL71" s="32">
        <f t="shared" ref="DL71:DM71" si="128">+E71+M71+U71+AC71+AK71+AS71+BA71+BI71+BQ71+BY71+CG71+CO71+CW71</f>
        <v>154808.2396</v>
      </c>
      <c r="DM71" s="32">
        <f t="shared" si="128"/>
        <v>389832.6015</v>
      </c>
      <c r="DN71" s="26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</row>
    <row r="72" ht="15.75" customHeight="1">
      <c r="A72" s="20">
        <f t="shared" si="24"/>
        <v>44716</v>
      </c>
      <c r="B72" s="21">
        <f t="shared" si="106"/>
        <v>731796</v>
      </c>
      <c r="C72" s="21">
        <v>31758.0</v>
      </c>
      <c r="D72" s="21">
        <f t="shared" si="77"/>
        <v>708577</v>
      </c>
      <c r="E72" s="21">
        <f t="shared" si="107"/>
        <v>8539</v>
      </c>
      <c r="F72" s="21">
        <v>23219.0</v>
      </c>
      <c r="G72" s="21">
        <f t="shared" si="108"/>
        <v>220503</v>
      </c>
      <c r="H72" s="1"/>
      <c r="I72" s="20">
        <f t="shared" si="27"/>
        <v>44713</v>
      </c>
      <c r="J72" s="22">
        <f t="shared" si="112"/>
        <v>1953797</v>
      </c>
      <c r="K72" s="22">
        <v>77876.0</v>
      </c>
      <c r="L72" s="22">
        <f t="shared" si="113"/>
        <v>1891270</v>
      </c>
      <c r="M72" s="22">
        <f t="shared" si="114"/>
        <v>15349</v>
      </c>
      <c r="N72" s="22">
        <v>62527.0</v>
      </c>
      <c r="O72" s="22">
        <f t="shared" si="57"/>
        <v>548730</v>
      </c>
      <c r="P72" s="1"/>
      <c r="Q72" s="20">
        <f t="shared" si="28"/>
        <v>44713</v>
      </c>
      <c r="R72" s="21">
        <f t="shared" si="102"/>
        <v>745920</v>
      </c>
      <c r="S72" s="21">
        <v>33426.0</v>
      </c>
      <c r="T72" s="21">
        <f t="shared" si="103"/>
        <v>721197</v>
      </c>
      <c r="U72" s="21">
        <f t="shared" si="104"/>
        <v>8703</v>
      </c>
      <c r="V72" s="21">
        <v>24723.0</v>
      </c>
      <c r="W72" s="22">
        <f t="shared" si="58"/>
        <v>256803</v>
      </c>
      <c r="X72" s="1"/>
      <c r="Y72" s="20">
        <f t="shared" si="29"/>
        <v>44713</v>
      </c>
      <c r="Z72" s="23">
        <f t="shared" si="115"/>
        <v>711773</v>
      </c>
      <c r="AA72" s="21">
        <v>29302.0</v>
      </c>
      <c r="AB72" s="23">
        <f t="shared" si="109"/>
        <v>687958</v>
      </c>
      <c r="AC72" s="23">
        <f t="shared" si="110"/>
        <v>5487</v>
      </c>
      <c r="AD72" s="23">
        <v>23815.0</v>
      </c>
      <c r="AE72" s="22">
        <f t="shared" si="59"/>
        <v>230119</v>
      </c>
      <c r="AF72" s="1"/>
      <c r="AG72" s="20">
        <f t="shared" si="30"/>
        <v>44713</v>
      </c>
      <c r="AH72" s="23">
        <f t="shared" si="89"/>
        <v>1873449.18</v>
      </c>
      <c r="AI72" s="24">
        <v>46231.29</v>
      </c>
      <c r="AJ72" s="23">
        <f t="shared" si="90"/>
        <v>1839154.75</v>
      </c>
      <c r="AK72" s="24">
        <v>11936.86</v>
      </c>
      <c r="AL72" s="24">
        <v>34294.43</v>
      </c>
      <c r="AM72" s="23">
        <f t="shared" si="91"/>
        <v>460845.25</v>
      </c>
      <c r="AN72" s="1"/>
      <c r="AO72" s="20">
        <f t="shared" si="31"/>
        <v>44713</v>
      </c>
      <c r="AP72" s="23">
        <f t="shared" si="94"/>
        <v>4557046.84</v>
      </c>
      <c r="AQ72" s="21">
        <v>110078.0</v>
      </c>
      <c r="AR72" s="23">
        <f t="shared" si="95"/>
        <v>4475260.43</v>
      </c>
      <c r="AS72" s="24">
        <v>28291.67</v>
      </c>
      <c r="AT72" s="24">
        <v>81786.41</v>
      </c>
      <c r="AU72" s="23">
        <f t="shared" si="96"/>
        <v>1024739.57</v>
      </c>
      <c r="AV72" s="1"/>
      <c r="AW72" s="20">
        <f t="shared" si="32"/>
        <v>44713</v>
      </c>
      <c r="AX72" s="21">
        <v>1390000.0</v>
      </c>
      <c r="AY72" s="22">
        <f t="shared" si="122"/>
        <v>9266.666667</v>
      </c>
      <c r="AZ72" s="23">
        <f t="shared" si="119"/>
        <v>1390000</v>
      </c>
      <c r="BA72" s="24">
        <f t="shared" si="120"/>
        <v>10425</v>
      </c>
      <c r="BB72" s="24">
        <v>0.0</v>
      </c>
      <c r="BC72" s="23">
        <f t="shared" si="97"/>
        <v>0</v>
      </c>
      <c r="BD72" s="25"/>
      <c r="BE72" s="20">
        <f t="shared" si="33"/>
        <v>44713</v>
      </c>
      <c r="BF72" s="23">
        <f t="shared" ref="BF72:BF106" si="130">+BF71-BJ72</f>
        <v>5247133.23</v>
      </c>
      <c r="BG72" s="21">
        <v>185290.25</v>
      </c>
      <c r="BH72" s="23">
        <f t="shared" si="123"/>
        <v>5247133.23</v>
      </c>
      <c r="BI72" s="24">
        <v>58176.23</v>
      </c>
      <c r="BJ72" s="24">
        <v>127114.02</v>
      </c>
      <c r="BK72" s="23">
        <f t="shared" si="92"/>
        <v>252888.77</v>
      </c>
      <c r="BL72" s="25"/>
      <c r="BM72" s="20">
        <f t="shared" si="34"/>
        <v>44713</v>
      </c>
      <c r="BN72" s="24">
        <v>1800000.0</v>
      </c>
      <c r="BO72" s="24"/>
      <c r="BP72" s="24">
        <v>1800000.0</v>
      </c>
      <c r="BQ72" s="24"/>
      <c r="BR72" s="24"/>
      <c r="BS72" s="23">
        <f t="shared" si="98"/>
        <v>0</v>
      </c>
      <c r="BT72" s="25"/>
      <c r="BU72" s="20">
        <f t="shared" si="35"/>
        <v>44713</v>
      </c>
      <c r="BV72" s="26">
        <f t="shared" si="82"/>
        <v>751426.642</v>
      </c>
      <c r="BW72" s="27">
        <v>20232.22106269936</v>
      </c>
      <c r="BX72" s="26">
        <f t="shared" si="83"/>
        <v>736195.5185</v>
      </c>
      <c r="BY72" s="27">
        <v>5001.097503454257</v>
      </c>
      <c r="BZ72" s="27">
        <v>15231.123559245101</v>
      </c>
      <c r="CA72" s="23">
        <f t="shared" si="80"/>
        <v>262804.4815</v>
      </c>
      <c r="CB72" s="28"/>
      <c r="CC72" s="20">
        <f t="shared" si="36"/>
        <v>44713</v>
      </c>
      <c r="CD72" s="27"/>
      <c r="CE72" s="27"/>
      <c r="CF72" s="27"/>
      <c r="CG72" s="27"/>
      <c r="CH72" s="27"/>
      <c r="CI72" s="23">
        <f t="shared" si="99"/>
        <v>0</v>
      </c>
      <c r="CJ72" s="28"/>
      <c r="CK72" s="20">
        <f t="shared" si="37"/>
        <v>44713</v>
      </c>
      <c r="CL72" s="27"/>
      <c r="CM72" s="27"/>
      <c r="CN72" s="27"/>
      <c r="CO72" s="27"/>
      <c r="CP72" s="27"/>
      <c r="CQ72" s="23">
        <f t="shared" si="100"/>
        <v>0</v>
      </c>
      <c r="CR72" s="28"/>
      <c r="CS72" s="20">
        <v>45465.0</v>
      </c>
      <c r="CT72" s="27"/>
      <c r="CU72" s="27"/>
      <c r="CV72" s="27"/>
      <c r="CW72" s="27"/>
      <c r="CX72" s="27"/>
      <c r="CY72" s="23">
        <v>0.0</v>
      </c>
      <c r="CZ72" s="35"/>
      <c r="DA72" s="24">
        <f t="shared" si="3"/>
        <v>176541.5111</v>
      </c>
      <c r="DB72" s="23">
        <f t="shared" si="4"/>
        <v>8981922.662</v>
      </c>
      <c r="DC72" s="24">
        <f t="shared" si="5"/>
        <v>366918.9167</v>
      </c>
      <c r="DD72" s="23">
        <f t="shared" si="6"/>
        <v>10780419.23</v>
      </c>
      <c r="DE72" s="29"/>
      <c r="DF72" s="30"/>
      <c r="DG72" s="30"/>
      <c r="DH72" s="31">
        <f t="shared" si="14"/>
        <v>44713</v>
      </c>
      <c r="DI72" s="26">
        <v>1800000.0</v>
      </c>
      <c r="DJ72" s="32">
        <f t="shared" si="7"/>
        <v>19496745.93</v>
      </c>
      <c r="DK72" s="32">
        <f t="shared" si="8"/>
        <v>543460.4277</v>
      </c>
      <c r="DL72" s="32">
        <f t="shared" ref="DL72:DM72" si="129">+E72+M72+U72+AC72+AK72+AS72+BA72+BI72+BQ72+BY72+CG72+CO72+CW72</f>
        <v>151908.8575</v>
      </c>
      <c r="DM72" s="32">
        <f t="shared" si="129"/>
        <v>392709.9836</v>
      </c>
      <c r="DN72" s="26">
        <f>SUM(DM70:DM72)</f>
        <v>1044062.484</v>
      </c>
      <c r="DO72" s="30"/>
      <c r="DP72" s="1"/>
      <c r="DQ72" s="1"/>
      <c r="DR72" s="1"/>
      <c r="DS72" s="1"/>
      <c r="DT72" s="1"/>
      <c r="DU72" s="1"/>
      <c r="DV72" s="1"/>
      <c r="DW72" s="1"/>
      <c r="DX72" s="1"/>
      <c r="DY72" s="1"/>
    </row>
    <row r="73" ht="15.75" customHeight="1">
      <c r="A73" s="20">
        <f t="shared" si="24"/>
        <v>44746</v>
      </c>
      <c r="B73" s="21">
        <f t="shared" si="106"/>
        <v>708577</v>
      </c>
      <c r="C73" s="21">
        <v>31758.0</v>
      </c>
      <c r="D73" s="21">
        <f t="shared" si="77"/>
        <v>685087</v>
      </c>
      <c r="E73" s="21">
        <f t="shared" si="107"/>
        <v>8268</v>
      </c>
      <c r="F73" s="21">
        <v>23490.0</v>
      </c>
      <c r="G73" s="21">
        <f t="shared" si="108"/>
        <v>243993</v>
      </c>
      <c r="H73" s="1"/>
      <c r="I73" s="20">
        <f t="shared" si="27"/>
        <v>44743</v>
      </c>
      <c r="J73" s="22">
        <f t="shared" si="112"/>
        <v>1891270</v>
      </c>
      <c r="K73" s="22">
        <v>77876.0</v>
      </c>
      <c r="L73" s="22">
        <f t="shared" si="113"/>
        <v>1827773</v>
      </c>
      <c r="M73" s="22">
        <f t="shared" si="114"/>
        <v>14379</v>
      </c>
      <c r="N73" s="22">
        <v>63497.0</v>
      </c>
      <c r="O73" s="22">
        <f t="shared" si="57"/>
        <v>612227</v>
      </c>
      <c r="P73" s="1"/>
      <c r="Q73" s="20">
        <f t="shared" si="28"/>
        <v>44743</v>
      </c>
      <c r="R73" s="21">
        <f t="shared" si="102"/>
        <v>721197</v>
      </c>
      <c r="S73" s="21">
        <v>33426.0</v>
      </c>
      <c r="T73" s="21">
        <f t="shared" si="103"/>
        <v>696185</v>
      </c>
      <c r="U73" s="21">
        <f t="shared" si="104"/>
        <v>8414</v>
      </c>
      <c r="V73" s="21">
        <v>25012.0</v>
      </c>
      <c r="W73" s="22">
        <f t="shared" si="58"/>
        <v>281815</v>
      </c>
      <c r="X73" s="1"/>
      <c r="Y73" s="20">
        <f t="shared" si="29"/>
        <v>44743</v>
      </c>
      <c r="Z73" s="23">
        <f t="shared" si="115"/>
        <v>687958</v>
      </c>
      <c r="AA73" s="21">
        <v>29302.0</v>
      </c>
      <c r="AB73" s="23">
        <f t="shared" si="109"/>
        <v>663960</v>
      </c>
      <c r="AC73" s="23">
        <f t="shared" si="110"/>
        <v>5304</v>
      </c>
      <c r="AD73" s="23">
        <v>23998.0</v>
      </c>
      <c r="AE73" s="22">
        <f t="shared" si="59"/>
        <v>254117</v>
      </c>
      <c r="AF73" s="1"/>
      <c r="AG73" s="20">
        <f t="shared" si="30"/>
        <v>44743</v>
      </c>
      <c r="AH73" s="23">
        <f t="shared" si="89"/>
        <v>1839154.75</v>
      </c>
      <c r="AI73" s="24">
        <v>46231.29</v>
      </c>
      <c r="AJ73" s="23">
        <f t="shared" si="90"/>
        <v>1804641.7</v>
      </c>
      <c r="AK73" s="24">
        <v>11718.24</v>
      </c>
      <c r="AL73" s="24">
        <v>34513.05</v>
      </c>
      <c r="AM73" s="23">
        <f t="shared" si="91"/>
        <v>495358.3</v>
      </c>
      <c r="AN73" s="1"/>
      <c r="AO73" s="20">
        <f t="shared" si="31"/>
        <v>44743</v>
      </c>
      <c r="AP73" s="23">
        <f t="shared" si="94"/>
        <v>4475260.43</v>
      </c>
      <c r="AQ73" s="21">
        <v>110078.0</v>
      </c>
      <c r="AR73" s="23">
        <f t="shared" si="95"/>
        <v>4392966.26</v>
      </c>
      <c r="AS73" s="24">
        <v>27783.91</v>
      </c>
      <c r="AT73" s="24">
        <v>82294.17</v>
      </c>
      <c r="AU73" s="23">
        <f t="shared" si="96"/>
        <v>1107033.74</v>
      </c>
      <c r="AV73" s="1"/>
      <c r="AW73" s="20">
        <f t="shared" si="32"/>
        <v>44743</v>
      </c>
      <c r="AX73" s="21">
        <v>1390000.0</v>
      </c>
      <c r="AY73" s="22">
        <f t="shared" si="122"/>
        <v>9266.666667</v>
      </c>
      <c r="AZ73" s="23">
        <f t="shared" si="119"/>
        <v>1390000</v>
      </c>
      <c r="BA73" s="24">
        <f t="shared" si="120"/>
        <v>10425</v>
      </c>
      <c r="BB73" s="24">
        <v>0.0</v>
      </c>
      <c r="BC73" s="23">
        <f t="shared" si="97"/>
        <v>0</v>
      </c>
      <c r="BD73" s="25"/>
      <c r="BE73" s="20">
        <f t="shared" si="33"/>
        <v>44743</v>
      </c>
      <c r="BF73" s="23">
        <f t="shared" si="130"/>
        <v>5118643.2</v>
      </c>
      <c r="BG73" s="21">
        <v>185290.25</v>
      </c>
      <c r="BH73" s="23">
        <f t="shared" si="123"/>
        <v>5118643.2</v>
      </c>
      <c r="BI73" s="24">
        <v>56800.22</v>
      </c>
      <c r="BJ73" s="24">
        <v>128490.03</v>
      </c>
      <c r="BK73" s="23">
        <f t="shared" si="92"/>
        <v>381378.8</v>
      </c>
      <c r="BL73" s="25"/>
      <c r="BM73" s="20">
        <f t="shared" si="34"/>
        <v>44743</v>
      </c>
      <c r="BN73" s="24">
        <f t="shared" ref="BN73:BN132" si="132">+BP72</f>
        <v>1800000</v>
      </c>
      <c r="BO73" s="24">
        <v>36670.04</v>
      </c>
      <c r="BP73" s="24">
        <f t="shared" ref="BP73:BP132" si="133">+BP72-BR73</f>
        <v>1775631.96</v>
      </c>
      <c r="BQ73" s="24">
        <v>12300.0</v>
      </c>
      <c r="BR73" s="24">
        <f>24370.04-2</f>
        <v>24368.04</v>
      </c>
      <c r="BS73" s="23">
        <f t="shared" si="98"/>
        <v>24368.04</v>
      </c>
      <c r="BT73" s="25"/>
      <c r="BU73" s="20">
        <f t="shared" si="35"/>
        <v>44743</v>
      </c>
      <c r="BV73" s="26">
        <f t="shared" si="82"/>
        <v>736195.5185</v>
      </c>
      <c r="BW73" s="27">
        <v>20232.22106269936</v>
      </c>
      <c r="BX73" s="26">
        <f t="shared" si="83"/>
        <v>720863.4887</v>
      </c>
      <c r="BY73" s="27">
        <v>4900.191309874258</v>
      </c>
      <c r="BZ73" s="27">
        <v>15332.0297528251</v>
      </c>
      <c r="CA73" s="23">
        <f t="shared" si="80"/>
        <v>278136.5113</v>
      </c>
      <c r="CB73" s="28"/>
      <c r="CC73" s="20">
        <f t="shared" si="36"/>
        <v>44743</v>
      </c>
      <c r="CD73" s="27"/>
      <c r="CE73" s="27"/>
      <c r="CF73" s="27"/>
      <c r="CG73" s="27"/>
      <c r="CH73" s="27"/>
      <c r="CI73" s="23">
        <f t="shared" si="99"/>
        <v>0</v>
      </c>
      <c r="CJ73" s="28"/>
      <c r="CK73" s="20">
        <f t="shared" si="37"/>
        <v>44743</v>
      </c>
      <c r="CL73" s="27"/>
      <c r="CM73" s="27"/>
      <c r="CN73" s="27"/>
      <c r="CO73" s="27"/>
      <c r="CP73" s="27"/>
      <c r="CQ73" s="23">
        <f t="shared" si="100"/>
        <v>0</v>
      </c>
      <c r="CR73" s="28"/>
      <c r="CS73" s="20">
        <v>45495.0</v>
      </c>
      <c r="CT73" s="27"/>
      <c r="CU73" s="27"/>
      <c r="CV73" s="27"/>
      <c r="CW73" s="27"/>
      <c r="CX73" s="27"/>
      <c r="CY73" s="23">
        <v>0.0</v>
      </c>
      <c r="CZ73" s="35"/>
      <c r="DA73" s="24">
        <f t="shared" si="3"/>
        <v>213211.5511</v>
      </c>
      <c r="DB73" s="23">
        <f t="shared" si="4"/>
        <v>8850610.698</v>
      </c>
      <c r="DC73" s="24">
        <f t="shared" si="5"/>
        <v>366918.9167</v>
      </c>
      <c r="DD73" s="23">
        <f t="shared" si="6"/>
        <v>10517645.2</v>
      </c>
      <c r="DE73" s="29"/>
      <c r="DF73" s="30"/>
      <c r="DG73" s="30"/>
      <c r="DH73" s="31">
        <f t="shared" si="14"/>
        <v>44743</v>
      </c>
      <c r="DI73" s="26"/>
      <c r="DJ73" s="32">
        <f t="shared" si="7"/>
        <v>19075751.61</v>
      </c>
      <c r="DK73" s="32">
        <f t="shared" si="8"/>
        <v>580130.4677</v>
      </c>
      <c r="DL73" s="32">
        <f t="shared" ref="DL73:DM73" si="131">+E73+M73+U73+AC73+AK73+AS73+BA73+BI73+BQ73+BY73+CG73+CO73+CW73</f>
        <v>160292.5613</v>
      </c>
      <c r="DM73" s="32">
        <f t="shared" si="131"/>
        <v>420994.3198</v>
      </c>
      <c r="DN73" s="26"/>
      <c r="DO73" s="30"/>
      <c r="DP73" s="1"/>
      <c r="DQ73" s="1"/>
      <c r="DR73" s="1"/>
      <c r="DS73" s="1"/>
      <c r="DT73" s="1"/>
      <c r="DU73" s="1"/>
      <c r="DV73" s="1"/>
      <c r="DW73" s="1"/>
      <c r="DX73" s="1"/>
      <c r="DY73" s="1"/>
    </row>
    <row r="74" ht="15.75" customHeight="1">
      <c r="A74" s="20">
        <f t="shared" si="24"/>
        <v>44777</v>
      </c>
      <c r="B74" s="21">
        <f t="shared" si="106"/>
        <v>685087</v>
      </c>
      <c r="C74" s="21">
        <v>31758.0</v>
      </c>
      <c r="D74" s="21">
        <f t="shared" si="77"/>
        <v>661323</v>
      </c>
      <c r="E74" s="21">
        <f t="shared" si="107"/>
        <v>7994</v>
      </c>
      <c r="F74" s="21">
        <v>23764.0</v>
      </c>
      <c r="G74" s="21">
        <f t="shared" si="108"/>
        <v>267757</v>
      </c>
      <c r="H74" s="1"/>
      <c r="I74" s="20">
        <f t="shared" si="27"/>
        <v>44774</v>
      </c>
      <c r="J74" s="22">
        <f t="shared" si="112"/>
        <v>1827773</v>
      </c>
      <c r="K74" s="22">
        <v>77876.0</v>
      </c>
      <c r="L74" s="22">
        <f t="shared" si="113"/>
        <v>1764256</v>
      </c>
      <c r="M74" s="22">
        <f t="shared" si="114"/>
        <v>14359</v>
      </c>
      <c r="N74" s="22">
        <v>63517.0</v>
      </c>
      <c r="O74" s="22">
        <f t="shared" si="57"/>
        <v>675744</v>
      </c>
      <c r="P74" s="1"/>
      <c r="Q74" s="20">
        <f t="shared" si="28"/>
        <v>44774</v>
      </c>
      <c r="R74" s="21">
        <f t="shared" si="102"/>
        <v>696185</v>
      </c>
      <c r="S74" s="21">
        <v>33426.0</v>
      </c>
      <c r="T74" s="21">
        <f t="shared" si="103"/>
        <v>670882</v>
      </c>
      <c r="U74" s="21">
        <f t="shared" si="104"/>
        <v>8123</v>
      </c>
      <c r="V74" s="21">
        <v>25303.0</v>
      </c>
      <c r="W74" s="22">
        <f t="shared" si="58"/>
        <v>307118</v>
      </c>
      <c r="X74" s="1"/>
      <c r="Y74" s="20">
        <f t="shared" si="29"/>
        <v>44774</v>
      </c>
      <c r="Z74" s="23">
        <f t="shared" si="115"/>
        <v>663960</v>
      </c>
      <c r="AA74" s="21">
        <v>29302.0</v>
      </c>
      <c r="AB74" s="23">
        <f t="shared" si="109"/>
        <v>639777</v>
      </c>
      <c r="AC74" s="23">
        <f t="shared" si="110"/>
        <v>5119</v>
      </c>
      <c r="AD74" s="23">
        <v>24183.0</v>
      </c>
      <c r="AE74" s="22">
        <f t="shared" si="59"/>
        <v>278300</v>
      </c>
      <c r="AF74" s="1"/>
      <c r="AG74" s="20">
        <f t="shared" si="30"/>
        <v>44774</v>
      </c>
      <c r="AH74" s="23">
        <f t="shared" si="89"/>
        <v>1804641.7</v>
      </c>
      <c r="AI74" s="24">
        <v>46231.29</v>
      </c>
      <c r="AJ74" s="23">
        <f t="shared" si="90"/>
        <v>1769908.63</v>
      </c>
      <c r="AK74" s="24">
        <v>11498.22</v>
      </c>
      <c r="AL74" s="24">
        <v>34733.07</v>
      </c>
      <c r="AM74" s="23">
        <f t="shared" si="91"/>
        <v>530091.37</v>
      </c>
      <c r="AN74" s="1"/>
      <c r="AO74" s="20">
        <f t="shared" si="31"/>
        <v>44774</v>
      </c>
      <c r="AP74" s="23">
        <f t="shared" si="94"/>
        <v>4392966.26</v>
      </c>
      <c r="AQ74" s="21">
        <v>110078.0</v>
      </c>
      <c r="AR74" s="23">
        <f t="shared" si="95"/>
        <v>4310161.18</v>
      </c>
      <c r="AS74" s="24">
        <v>27273.0</v>
      </c>
      <c r="AT74" s="24">
        <v>82805.08</v>
      </c>
      <c r="AU74" s="23">
        <f t="shared" si="96"/>
        <v>1189838.82</v>
      </c>
      <c r="AV74" s="1"/>
      <c r="AW74" s="20">
        <f t="shared" si="32"/>
        <v>44774</v>
      </c>
      <c r="AX74" s="21">
        <v>1390000.0</v>
      </c>
      <c r="AY74" s="22">
        <f t="shared" si="122"/>
        <v>9266.666667</v>
      </c>
      <c r="AZ74" s="23">
        <f t="shared" si="119"/>
        <v>1390000</v>
      </c>
      <c r="BA74" s="24">
        <f t="shared" si="120"/>
        <v>10425</v>
      </c>
      <c r="BB74" s="24">
        <v>0.0</v>
      </c>
      <c r="BC74" s="23">
        <f t="shared" si="97"/>
        <v>0</v>
      </c>
      <c r="BD74" s="25"/>
      <c r="BE74" s="20">
        <f t="shared" si="33"/>
        <v>44774</v>
      </c>
      <c r="BF74" s="23">
        <f t="shared" si="130"/>
        <v>4988762.26</v>
      </c>
      <c r="BG74" s="21">
        <v>185290.25</v>
      </c>
      <c r="BH74" s="23">
        <f t="shared" si="123"/>
        <v>4988762.26</v>
      </c>
      <c r="BI74" s="24">
        <v>55409.31</v>
      </c>
      <c r="BJ74" s="24">
        <v>129880.94</v>
      </c>
      <c r="BK74" s="23">
        <f t="shared" si="92"/>
        <v>511259.74</v>
      </c>
      <c r="BL74" s="25"/>
      <c r="BM74" s="20">
        <f t="shared" si="34"/>
        <v>44774</v>
      </c>
      <c r="BN74" s="24">
        <f t="shared" si="132"/>
        <v>1775631.96</v>
      </c>
      <c r="BO74" s="24">
        <v>36670.04</v>
      </c>
      <c r="BP74" s="24">
        <f t="shared" si="133"/>
        <v>1751095.39</v>
      </c>
      <c r="BQ74" s="24">
        <v>12133.47</v>
      </c>
      <c r="BR74" s="24">
        <v>24536.57</v>
      </c>
      <c r="BS74" s="23">
        <f t="shared" si="98"/>
        <v>48904.61</v>
      </c>
      <c r="BT74" s="25"/>
      <c r="BU74" s="20">
        <f t="shared" si="35"/>
        <v>44774</v>
      </c>
      <c r="BV74" s="26">
        <f t="shared" si="82"/>
        <v>720863.4887</v>
      </c>
      <c r="BW74" s="27">
        <v>20232.22106269936</v>
      </c>
      <c r="BX74" s="26">
        <f t="shared" si="83"/>
        <v>705429.8843</v>
      </c>
      <c r="BY74" s="27">
        <v>4798.616612761792</v>
      </c>
      <c r="BZ74" s="27">
        <v>15433.604449937568</v>
      </c>
      <c r="CA74" s="23">
        <f t="shared" si="80"/>
        <v>293570.1157</v>
      </c>
      <c r="CB74" s="28"/>
      <c r="CC74" s="20">
        <f t="shared" si="36"/>
        <v>44774</v>
      </c>
      <c r="CD74" s="27"/>
      <c r="CE74" s="27"/>
      <c r="CF74" s="27"/>
      <c r="CG74" s="27"/>
      <c r="CH74" s="27"/>
      <c r="CI74" s="23">
        <f t="shared" si="99"/>
        <v>0</v>
      </c>
      <c r="CJ74" s="28"/>
      <c r="CK74" s="20">
        <f t="shared" si="37"/>
        <v>44774</v>
      </c>
      <c r="CL74" s="27"/>
      <c r="CM74" s="27"/>
      <c r="CN74" s="27"/>
      <c r="CO74" s="27"/>
      <c r="CP74" s="27"/>
      <c r="CQ74" s="23">
        <f t="shared" si="100"/>
        <v>0</v>
      </c>
      <c r="CR74" s="28"/>
      <c r="CS74" s="20">
        <v>45526.0</v>
      </c>
      <c r="CT74" s="27"/>
      <c r="CU74" s="27"/>
      <c r="CV74" s="27"/>
      <c r="CW74" s="27"/>
      <c r="CX74" s="27"/>
      <c r="CY74" s="23">
        <v>0.0</v>
      </c>
      <c r="CZ74" s="35"/>
      <c r="DA74" s="24">
        <f t="shared" si="3"/>
        <v>213211.5511</v>
      </c>
      <c r="DB74" s="23">
        <f t="shared" si="4"/>
        <v>8694103.409</v>
      </c>
      <c r="DC74" s="24">
        <f t="shared" si="5"/>
        <v>366918.9167</v>
      </c>
      <c r="DD74" s="23">
        <f t="shared" si="6"/>
        <v>10251767.26</v>
      </c>
      <c r="DE74" s="29"/>
      <c r="DF74" s="30"/>
      <c r="DG74" s="30"/>
      <c r="DH74" s="31">
        <f t="shared" si="14"/>
        <v>44774</v>
      </c>
      <c r="DI74" s="26"/>
      <c r="DJ74" s="32">
        <f t="shared" si="7"/>
        <v>18651595.34</v>
      </c>
      <c r="DK74" s="32">
        <f t="shared" si="8"/>
        <v>580130.4677</v>
      </c>
      <c r="DL74" s="32">
        <f t="shared" ref="DL74:DM74" si="134">+E74+M74+U74+AC74+AK74+AS74+BA74+BI74+BQ74+BY74+CG74+CO74+CW74</f>
        <v>157132.6166</v>
      </c>
      <c r="DM74" s="32">
        <f t="shared" si="134"/>
        <v>424156.2644</v>
      </c>
      <c r="DN74" s="26"/>
      <c r="DO74" s="30"/>
      <c r="DP74" s="1"/>
      <c r="DQ74" s="1"/>
      <c r="DR74" s="1"/>
      <c r="DS74" s="1"/>
      <c r="DT74" s="1"/>
      <c r="DU74" s="1"/>
      <c r="DV74" s="1"/>
      <c r="DW74" s="1"/>
      <c r="DX74" s="1"/>
      <c r="DY74" s="1"/>
    </row>
    <row r="75" ht="15.75" customHeight="1">
      <c r="A75" s="20">
        <f t="shared" si="24"/>
        <v>44808</v>
      </c>
      <c r="B75" s="21">
        <f t="shared" si="106"/>
        <v>661323</v>
      </c>
      <c r="C75" s="21">
        <v>31758.0</v>
      </c>
      <c r="D75" s="21">
        <f t="shared" si="77"/>
        <v>637282</v>
      </c>
      <c r="E75" s="21">
        <f t="shared" si="107"/>
        <v>7717</v>
      </c>
      <c r="F75" s="21">
        <v>24041.0</v>
      </c>
      <c r="G75" s="21">
        <f t="shared" si="108"/>
        <v>291798</v>
      </c>
      <c r="H75" s="1"/>
      <c r="I75" s="20">
        <f t="shared" si="27"/>
        <v>44805</v>
      </c>
      <c r="J75" s="22">
        <f t="shared" si="112"/>
        <v>1764256</v>
      </c>
      <c r="K75" s="22">
        <v>77876.0</v>
      </c>
      <c r="L75" s="22">
        <f t="shared" si="113"/>
        <v>1700240</v>
      </c>
      <c r="M75" s="22">
        <f t="shared" si="114"/>
        <v>13860</v>
      </c>
      <c r="N75" s="22">
        <v>64016.0</v>
      </c>
      <c r="O75" s="22">
        <f t="shared" si="57"/>
        <v>739760</v>
      </c>
      <c r="P75" s="1"/>
      <c r="Q75" s="20">
        <f t="shared" si="28"/>
        <v>44805</v>
      </c>
      <c r="R75" s="21">
        <f t="shared" si="102"/>
        <v>670882</v>
      </c>
      <c r="S75" s="21">
        <v>33426.0</v>
      </c>
      <c r="T75" s="21">
        <f t="shared" si="103"/>
        <v>645283</v>
      </c>
      <c r="U75" s="21">
        <f t="shared" si="104"/>
        <v>7827</v>
      </c>
      <c r="V75" s="21">
        <v>25599.0</v>
      </c>
      <c r="W75" s="22">
        <f t="shared" si="58"/>
        <v>332717</v>
      </c>
      <c r="X75" s="1"/>
      <c r="Y75" s="20">
        <f t="shared" si="29"/>
        <v>44805</v>
      </c>
      <c r="Z75" s="23">
        <f t="shared" si="115"/>
        <v>639777</v>
      </c>
      <c r="AA75" s="21">
        <v>29302.0</v>
      </c>
      <c r="AB75" s="23">
        <f t="shared" si="109"/>
        <v>615407</v>
      </c>
      <c r="AC75" s="23">
        <f t="shared" si="110"/>
        <v>4932</v>
      </c>
      <c r="AD75" s="23">
        <v>24370.0</v>
      </c>
      <c r="AE75" s="22">
        <f t="shared" si="59"/>
        <v>302670</v>
      </c>
      <c r="AF75" s="1"/>
      <c r="AG75" s="20">
        <f t="shared" si="30"/>
        <v>44805</v>
      </c>
      <c r="AH75" s="23">
        <f t="shared" si="89"/>
        <v>1769908.63</v>
      </c>
      <c r="AI75" s="24">
        <v>46231.29</v>
      </c>
      <c r="AJ75" s="23">
        <f t="shared" si="90"/>
        <v>1734954.13</v>
      </c>
      <c r="AK75" s="24">
        <v>11276.79</v>
      </c>
      <c r="AL75" s="24">
        <v>34954.5</v>
      </c>
      <c r="AM75" s="23">
        <f t="shared" si="91"/>
        <v>565045.87</v>
      </c>
      <c r="AN75" s="1"/>
      <c r="AO75" s="20">
        <f t="shared" si="31"/>
        <v>44805</v>
      </c>
      <c r="AP75" s="23">
        <f t="shared" si="94"/>
        <v>4310161.18</v>
      </c>
      <c r="AQ75" s="21">
        <v>110078.0</v>
      </c>
      <c r="AR75" s="23">
        <f t="shared" si="95"/>
        <v>4226842.02</v>
      </c>
      <c r="AS75" s="24">
        <v>26758.92</v>
      </c>
      <c r="AT75" s="24">
        <v>83319.16</v>
      </c>
      <c r="AU75" s="23">
        <f t="shared" si="96"/>
        <v>1273157.98</v>
      </c>
      <c r="AV75" s="1"/>
      <c r="AW75" s="20">
        <f t="shared" si="32"/>
        <v>44805</v>
      </c>
      <c r="AX75" s="21">
        <v>1390000.0</v>
      </c>
      <c r="AY75" s="22">
        <f t="shared" si="122"/>
        <v>9266.666667</v>
      </c>
      <c r="AZ75" s="23">
        <f t="shared" si="119"/>
        <v>1390000</v>
      </c>
      <c r="BA75" s="24">
        <f t="shared" si="120"/>
        <v>10425</v>
      </c>
      <c r="BB75" s="24">
        <v>0.0</v>
      </c>
      <c r="BC75" s="23">
        <f t="shared" si="97"/>
        <v>0</v>
      </c>
      <c r="BD75" s="25"/>
      <c r="BE75" s="20">
        <f t="shared" si="33"/>
        <v>44805</v>
      </c>
      <c r="BF75" s="23">
        <f t="shared" si="130"/>
        <v>4857475.36</v>
      </c>
      <c r="BG75" s="21">
        <v>185290.25</v>
      </c>
      <c r="BH75" s="23">
        <f t="shared" si="123"/>
        <v>4857475.36</v>
      </c>
      <c r="BI75" s="24">
        <v>54003.35</v>
      </c>
      <c r="BJ75" s="24">
        <v>131286.9</v>
      </c>
      <c r="BK75" s="23">
        <f t="shared" si="92"/>
        <v>642546.64</v>
      </c>
      <c r="BL75" s="25"/>
      <c r="BM75" s="20">
        <f t="shared" si="34"/>
        <v>44805</v>
      </c>
      <c r="BN75" s="24">
        <f t="shared" si="132"/>
        <v>1751095.39</v>
      </c>
      <c r="BO75" s="24">
        <v>36670.04</v>
      </c>
      <c r="BP75" s="24">
        <f t="shared" si="133"/>
        <v>1726391.15</v>
      </c>
      <c r="BQ75" s="24">
        <v>11965.8</v>
      </c>
      <c r="BR75" s="24">
        <v>24704.24</v>
      </c>
      <c r="BS75" s="23">
        <f t="shared" si="98"/>
        <v>73608.85</v>
      </c>
      <c r="BT75" s="25"/>
      <c r="BU75" s="20">
        <f t="shared" si="35"/>
        <v>44805</v>
      </c>
      <c r="BV75" s="26">
        <f t="shared" si="82"/>
        <v>705429.8843</v>
      </c>
      <c r="BW75" s="27">
        <v>20232.22106269936</v>
      </c>
      <c r="BX75" s="26">
        <f t="shared" si="83"/>
        <v>689894.0322</v>
      </c>
      <c r="BY75" s="27">
        <v>4696.368983280955</v>
      </c>
      <c r="BZ75" s="27">
        <v>15535.852079418404</v>
      </c>
      <c r="CA75" s="23">
        <f t="shared" si="80"/>
        <v>309105.9678</v>
      </c>
      <c r="CB75" s="28"/>
      <c r="CC75" s="20">
        <f t="shared" si="36"/>
        <v>44805</v>
      </c>
      <c r="CD75" s="27"/>
      <c r="CE75" s="27"/>
      <c r="CF75" s="27"/>
      <c r="CG75" s="27"/>
      <c r="CH75" s="27"/>
      <c r="CI75" s="23">
        <f t="shared" si="99"/>
        <v>0</v>
      </c>
      <c r="CJ75" s="28"/>
      <c r="CK75" s="20">
        <f t="shared" si="37"/>
        <v>44805</v>
      </c>
      <c r="CL75" s="27"/>
      <c r="CM75" s="27"/>
      <c r="CN75" s="27"/>
      <c r="CO75" s="27"/>
      <c r="CP75" s="27"/>
      <c r="CQ75" s="23">
        <f t="shared" si="100"/>
        <v>0</v>
      </c>
      <c r="CR75" s="28"/>
      <c r="CS75" s="20">
        <v>45557.0</v>
      </c>
      <c r="CT75" s="27"/>
      <c r="CU75" s="27"/>
      <c r="CV75" s="27"/>
      <c r="CW75" s="27"/>
      <c r="CX75" s="27"/>
      <c r="CY75" s="23">
        <v>0.0</v>
      </c>
      <c r="CZ75" s="35"/>
      <c r="DA75" s="24">
        <f t="shared" si="3"/>
        <v>213211.5511</v>
      </c>
      <c r="DB75" s="23">
        <f t="shared" si="4"/>
        <v>8536595.084</v>
      </c>
      <c r="DC75" s="24">
        <f t="shared" si="5"/>
        <v>366918.9167</v>
      </c>
      <c r="DD75" s="23">
        <f t="shared" si="6"/>
        <v>9983713.36</v>
      </c>
      <c r="DE75" s="29"/>
      <c r="DF75" s="30"/>
      <c r="DG75" s="30"/>
      <c r="DH75" s="31">
        <f t="shared" si="14"/>
        <v>44805</v>
      </c>
      <c r="DI75" s="26"/>
      <c r="DJ75" s="32">
        <f t="shared" si="7"/>
        <v>18223768.69</v>
      </c>
      <c r="DK75" s="32">
        <f t="shared" si="8"/>
        <v>580130.4677</v>
      </c>
      <c r="DL75" s="32">
        <f t="shared" ref="DL75:DM75" si="135">+E75+M75+U75+AC75+AK75+AS75+BA75+BI75+BQ75+BY75+CG75+CO75+CW75</f>
        <v>153462.229</v>
      </c>
      <c r="DM75" s="32">
        <f t="shared" si="135"/>
        <v>427826.6521</v>
      </c>
      <c r="DN75" s="26">
        <f>SUM(DM73:DM75)</f>
        <v>1272977.236</v>
      </c>
      <c r="DO75" s="30"/>
      <c r="DP75" s="1"/>
      <c r="DQ75" s="1"/>
      <c r="DR75" s="1"/>
      <c r="DS75" s="1"/>
      <c r="DT75" s="1"/>
      <c r="DU75" s="1"/>
      <c r="DV75" s="1"/>
      <c r="DW75" s="1"/>
      <c r="DX75" s="1"/>
      <c r="DY75" s="1"/>
    </row>
    <row r="76" ht="15.75" customHeight="1">
      <c r="A76" s="20">
        <f t="shared" si="24"/>
        <v>44838</v>
      </c>
      <c r="B76" s="21">
        <f t="shared" si="106"/>
        <v>637282</v>
      </c>
      <c r="C76" s="21">
        <v>31758.0</v>
      </c>
      <c r="D76" s="21">
        <f t="shared" si="77"/>
        <v>612960</v>
      </c>
      <c r="E76" s="21">
        <f t="shared" si="107"/>
        <v>7436</v>
      </c>
      <c r="F76" s="21">
        <v>24322.0</v>
      </c>
      <c r="G76" s="21">
        <f t="shared" si="108"/>
        <v>316120</v>
      </c>
      <c r="H76" s="1"/>
      <c r="I76" s="20">
        <f t="shared" si="27"/>
        <v>44835</v>
      </c>
      <c r="J76" s="22">
        <f t="shared" si="112"/>
        <v>1700240</v>
      </c>
      <c r="K76" s="22">
        <v>77876.0</v>
      </c>
      <c r="L76" s="22">
        <f t="shared" si="113"/>
        <v>1635290</v>
      </c>
      <c r="M76" s="22">
        <f t="shared" si="114"/>
        <v>12926</v>
      </c>
      <c r="N76" s="22">
        <v>64950.0</v>
      </c>
      <c r="O76" s="22">
        <f t="shared" si="57"/>
        <v>804710</v>
      </c>
      <c r="P76" s="1"/>
      <c r="Q76" s="20">
        <f t="shared" si="28"/>
        <v>44835</v>
      </c>
      <c r="R76" s="21">
        <f t="shared" si="102"/>
        <v>645283</v>
      </c>
      <c r="S76" s="21">
        <v>33426.0</v>
      </c>
      <c r="T76" s="21">
        <f t="shared" si="103"/>
        <v>619386</v>
      </c>
      <c r="U76" s="21">
        <f t="shared" si="104"/>
        <v>7529</v>
      </c>
      <c r="V76" s="21">
        <v>25897.0</v>
      </c>
      <c r="W76" s="22">
        <f t="shared" si="58"/>
        <v>358614</v>
      </c>
      <c r="X76" s="1"/>
      <c r="Y76" s="20">
        <f t="shared" si="29"/>
        <v>44835</v>
      </c>
      <c r="Z76" s="23">
        <f t="shared" si="115"/>
        <v>615407</v>
      </c>
      <c r="AA76" s="21">
        <v>29302.0</v>
      </c>
      <c r="AB76" s="23">
        <f t="shared" si="109"/>
        <v>590849</v>
      </c>
      <c r="AC76" s="23">
        <f t="shared" si="110"/>
        <v>4744</v>
      </c>
      <c r="AD76" s="23">
        <v>24558.0</v>
      </c>
      <c r="AE76" s="22">
        <f t="shared" si="59"/>
        <v>327228</v>
      </c>
      <c r="AF76" s="1"/>
      <c r="AG76" s="20">
        <f t="shared" si="30"/>
        <v>44835</v>
      </c>
      <c r="AH76" s="23">
        <f t="shared" si="89"/>
        <v>1734954.13</v>
      </c>
      <c r="AI76" s="24">
        <v>46231.29</v>
      </c>
      <c r="AJ76" s="23">
        <f t="shared" si="90"/>
        <v>1698782.8</v>
      </c>
      <c r="AK76" s="24">
        <v>11053.96</v>
      </c>
      <c r="AL76" s="24">
        <f>35177.33+994</f>
        <v>36171.33</v>
      </c>
      <c r="AM76" s="23">
        <f t="shared" si="91"/>
        <v>601217.2</v>
      </c>
      <c r="AN76" s="1"/>
      <c r="AO76" s="20">
        <f t="shared" si="31"/>
        <v>44835</v>
      </c>
      <c r="AP76" s="23">
        <f t="shared" si="94"/>
        <v>4226842.02</v>
      </c>
      <c r="AQ76" s="21">
        <v>110078.0</v>
      </c>
      <c r="AR76" s="23">
        <f t="shared" si="95"/>
        <v>4143005.58</v>
      </c>
      <c r="AS76" s="24">
        <v>26241.64</v>
      </c>
      <c r="AT76" s="24">
        <v>83836.44</v>
      </c>
      <c r="AU76" s="23">
        <f t="shared" si="96"/>
        <v>1356994.42</v>
      </c>
      <c r="AV76" s="1"/>
      <c r="AW76" s="20">
        <f t="shared" si="32"/>
        <v>44835</v>
      </c>
      <c r="AX76" s="21">
        <v>1390000.0</v>
      </c>
      <c r="AY76" s="22">
        <f t="shared" si="122"/>
        <v>9266.666667</v>
      </c>
      <c r="AZ76" s="23">
        <f t="shared" si="119"/>
        <v>1390000</v>
      </c>
      <c r="BA76" s="24">
        <f t="shared" si="120"/>
        <v>10425</v>
      </c>
      <c r="BB76" s="24">
        <v>0.0</v>
      </c>
      <c r="BC76" s="23">
        <f t="shared" si="97"/>
        <v>0</v>
      </c>
      <c r="BD76" s="25"/>
      <c r="BE76" s="20">
        <f t="shared" si="33"/>
        <v>44835</v>
      </c>
      <c r="BF76" s="23">
        <f t="shared" si="130"/>
        <v>4724767.28</v>
      </c>
      <c r="BG76" s="21">
        <v>185290.25</v>
      </c>
      <c r="BH76" s="23">
        <f t="shared" si="123"/>
        <v>4724767.28</v>
      </c>
      <c r="BI76" s="24">
        <v>52582.17</v>
      </c>
      <c r="BJ76" s="24">
        <v>132708.08</v>
      </c>
      <c r="BK76" s="23">
        <f t="shared" si="92"/>
        <v>775254.72</v>
      </c>
      <c r="BL76" s="25"/>
      <c r="BM76" s="20">
        <f t="shared" si="34"/>
        <v>44835</v>
      </c>
      <c r="BN76" s="24">
        <f t="shared" si="132"/>
        <v>1726391.15</v>
      </c>
      <c r="BO76" s="24">
        <v>36670.04</v>
      </c>
      <c r="BP76" s="24">
        <f t="shared" si="133"/>
        <v>1701518.1</v>
      </c>
      <c r="BQ76" s="24">
        <v>11796.99</v>
      </c>
      <c r="BR76" s="24">
        <v>24873.05</v>
      </c>
      <c r="BS76" s="23">
        <f t="shared" si="98"/>
        <v>98481.9</v>
      </c>
      <c r="BT76" s="25"/>
      <c r="BU76" s="20">
        <f t="shared" si="35"/>
        <v>44835</v>
      </c>
      <c r="BV76" s="26">
        <f t="shared" si="82"/>
        <v>689894.0322</v>
      </c>
      <c r="BW76" s="27">
        <v>20232.22106269936</v>
      </c>
      <c r="BX76" s="26">
        <f t="shared" si="83"/>
        <v>674255.2551</v>
      </c>
      <c r="BY76" s="27">
        <v>4593.443963254808</v>
      </c>
      <c r="BZ76" s="27">
        <v>15638.77709944455</v>
      </c>
      <c r="CA76" s="23">
        <f t="shared" si="80"/>
        <v>324744.7449</v>
      </c>
      <c r="CB76" s="28"/>
      <c r="CC76" s="20">
        <f t="shared" si="36"/>
        <v>44835</v>
      </c>
      <c r="CD76" s="27"/>
      <c r="CE76" s="27"/>
      <c r="CF76" s="27"/>
      <c r="CG76" s="27"/>
      <c r="CH76" s="27"/>
      <c r="CI76" s="23">
        <f t="shared" si="99"/>
        <v>0</v>
      </c>
      <c r="CJ76" s="28"/>
      <c r="CK76" s="20">
        <f t="shared" si="37"/>
        <v>44835</v>
      </c>
      <c r="CL76" s="27"/>
      <c r="CM76" s="27"/>
      <c r="CN76" s="27"/>
      <c r="CO76" s="27"/>
      <c r="CP76" s="27"/>
      <c r="CQ76" s="23">
        <f t="shared" si="100"/>
        <v>0</v>
      </c>
      <c r="CR76" s="28"/>
      <c r="CS76" s="20">
        <v>45587.0</v>
      </c>
      <c r="CT76" s="27"/>
      <c r="CU76" s="27"/>
      <c r="CV76" s="27"/>
      <c r="CW76" s="27"/>
      <c r="CX76" s="27"/>
      <c r="CY76" s="23">
        <v>0.0</v>
      </c>
      <c r="CZ76" s="35"/>
      <c r="DA76" s="24">
        <f t="shared" si="3"/>
        <v>213211.5511</v>
      </c>
      <c r="DB76" s="23">
        <f t="shared" si="4"/>
        <v>8378081.332</v>
      </c>
      <c r="DC76" s="24">
        <f t="shared" si="5"/>
        <v>366918.9167</v>
      </c>
      <c r="DD76" s="23">
        <f t="shared" si="6"/>
        <v>9712979.28</v>
      </c>
      <c r="DE76" s="29"/>
      <c r="DF76" s="30"/>
      <c r="DG76" s="30"/>
      <c r="DH76" s="31">
        <f t="shared" si="14"/>
        <v>44835</v>
      </c>
      <c r="DI76" s="26"/>
      <c r="DJ76" s="32">
        <f t="shared" si="7"/>
        <v>17790814.02</v>
      </c>
      <c r="DK76" s="32">
        <f t="shared" si="8"/>
        <v>580130.4677</v>
      </c>
      <c r="DL76" s="32">
        <f t="shared" ref="DL76:DM76" si="136">+E76+M76+U76+AC76+AK76+AS76+BA76+BI76+BQ76+BY76+CG76+CO76+CW76</f>
        <v>149328.204</v>
      </c>
      <c r="DM76" s="32">
        <f t="shared" si="136"/>
        <v>432954.6771</v>
      </c>
      <c r="DN76" s="26"/>
      <c r="DO76" s="30"/>
      <c r="DP76" s="1"/>
      <c r="DQ76" s="1"/>
      <c r="DR76" s="1"/>
      <c r="DS76" s="1"/>
      <c r="DT76" s="1"/>
      <c r="DU76" s="1"/>
      <c r="DV76" s="1"/>
      <c r="DW76" s="1"/>
      <c r="DX76" s="1"/>
      <c r="DY76" s="1"/>
    </row>
    <row r="77" ht="15.75" customHeight="1">
      <c r="A77" s="20">
        <f t="shared" si="24"/>
        <v>44869</v>
      </c>
      <c r="B77" s="21">
        <f t="shared" si="106"/>
        <v>612960</v>
      </c>
      <c r="C77" s="21">
        <v>31758.0</v>
      </c>
      <c r="D77" s="21">
        <f t="shared" si="77"/>
        <v>588356</v>
      </c>
      <c r="E77" s="21">
        <f t="shared" si="107"/>
        <v>7154</v>
      </c>
      <c r="F77" s="21">
        <v>24604.0</v>
      </c>
      <c r="G77" s="21">
        <f t="shared" si="108"/>
        <v>340724</v>
      </c>
      <c r="H77" s="1"/>
      <c r="I77" s="20">
        <f t="shared" si="27"/>
        <v>44866</v>
      </c>
      <c r="J77" s="22">
        <f t="shared" si="112"/>
        <v>1635290</v>
      </c>
      <c r="K77" s="22">
        <v>77876.0</v>
      </c>
      <c r="L77" s="22">
        <f t="shared" si="113"/>
        <v>1570261</v>
      </c>
      <c r="M77" s="22">
        <f t="shared" si="114"/>
        <v>12847</v>
      </c>
      <c r="N77" s="22">
        <v>65029.0</v>
      </c>
      <c r="O77" s="22">
        <f t="shared" si="57"/>
        <v>869739</v>
      </c>
      <c r="P77" s="1"/>
      <c r="Q77" s="20">
        <f t="shared" si="28"/>
        <v>44866</v>
      </c>
      <c r="R77" s="21">
        <f t="shared" si="102"/>
        <v>619386</v>
      </c>
      <c r="S77" s="21">
        <v>33426.0</v>
      </c>
      <c r="T77" s="21">
        <f t="shared" si="103"/>
        <v>593187</v>
      </c>
      <c r="U77" s="21">
        <f t="shared" si="104"/>
        <v>7227</v>
      </c>
      <c r="V77" s="21">
        <v>26199.0</v>
      </c>
      <c r="W77" s="22">
        <f t="shared" si="58"/>
        <v>384813</v>
      </c>
      <c r="X77" s="1"/>
      <c r="Y77" s="20">
        <f t="shared" si="29"/>
        <v>44866</v>
      </c>
      <c r="Z77" s="23">
        <f t="shared" si="115"/>
        <v>590849</v>
      </c>
      <c r="AA77" s="21">
        <v>29302.0</v>
      </c>
      <c r="AB77" s="23">
        <f t="shared" si="109"/>
        <v>566102</v>
      </c>
      <c r="AC77" s="23">
        <f t="shared" si="110"/>
        <v>4555</v>
      </c>
      <c r="AD77" s="23">
        <v>24747.0</v>
      </c>
      <c r="AE77" s="22">
        <f t="shared" si="59"/>
        <v>351975</v>
      </c>
      <c r="AF77" s="1"/>
      <c r="AG77" s="20">
        <f t="shared" si="30"/>
        <v>44866</v>
      </c>
      <c r="AH77" s="23">
        <f t="shared" si="89"/>
        <v>1698782.8</v>
      </c>
      <c r="AI77" s="24">
        <v>46231.29</v>
      </c>
      <c r="AJ77" s="23">
        <f t="shared" si="90"/>
        <v>1663381.21</v>
      </c>
      <c r="AK77" s="24">
        <v>10829.7</v>
      </c>
      <c r="AL77" s="24">
        <v>35401.59</v>
      </c>
      <c r="AM77" s="23">
        <f t="shared" si="91"/>
        <v>636618.79</v>
      </c>
      <c r="AN77" s="1"/>
      <c r="AO77" s="20">
        <f t="shared" si="31"/>
        <v>44866</v>
      </c>
      <c r="AP77" s="23">
        <f t="shared" si="94"/>
        <v>4143005.58</v>
      </c>
      <c r="AQ77" s="21">
        <v>110078.0</v>
      </c>
      <c r="AR77" s="23">
        <f t="shared" si="95"/>
        <v>4058648.66</v>
      </c>
      <c r="AS77" s="24">
        <v>25721.16</v>
      </c>
      <c r="AT77" s="24">
        <v>84356.92</v>
      </c>
      <c r="AU77" s="23">
        <f t="shared" si="96"/>
        <v>1441351.34</v>
      </c>
      <c r="AV77" s="1"/>
      <c r="AW77" s="20">
        <f t="shared" si="32"/>
        <v>44866</v>
      </c>
      <c r="AX77" s="21">
        <v>1390000.0</v>
      </c>
      <c r="AY77" s="22">
        <f t="shared" si="122"/>
        <v>9266.666667</v>
      </c>
      <c r="AZ77" s="23">
        <f t="shared" si="119"/>
        <v>1390000</v>
      </c>
      <c r="BA77" s="24">
        <f t="shared" si="120"/>
        <v>10425</v>
      </c>
      <c r="BB77" s="24">
        <v>0.0</v>
      </c>
      <c r="BC77" s="23">
        <f t="shared" si="97"/>
        <v>0</v>
      </c>
      <c r="BD77" s="25"/>
      <c r="BE77" s="20">
        <f t="shared" si="33"/>
        <v>44866</v>
      </c>
      <c r="BF77" s="23">
        <f t="shared" si="130"/>
        <v>4590622.64</v>
      </c>
      <c r="BG77" s="21">
        <v>185290.25</v>
      </c>
      <c r="BH77" s="23">
        <f t="shared" si="123"/>
        <v>4590622.64</v>
      </c>
      <c r="BI77" s="24">
        <v>51145.61</v>
      </c>
      <c r="BJ77" s="24">
        <v>134144.64</v>
      </c>
      <c r="BK77" s="23">
        <f t="shared" si="92"/>
        <v>909399.36</v>
      </c>
      <c r="BL77" s="25"/>
      <c r="BM77" s="20">
        <f t="shared" si="34"/>
        <v>44866</v>
      </c>
      <c r="BN77" s="24">
        <f t="shared" si="132"/>
        <v>1701518.1</v>
      </c>
      <c r="BO77" s="24">
        <v>36670.04</v>
      </c>
      <c r="BP77" s="24">
        <f t="shared" si="133"/>
        <v>1676475.09</v>
      </c>
      <c r="BQ77" s="24">
        <v>11627.03</v>
      </c>
      <c r="BR77" s="24">
        <v>25043.01</v>
      </c>
      <c r="BS77" s="23">
        <f t="shared" si="98"/>
        <v>123524.91</v>
      </c>
      <c r="BT77" s="25"/>
      <c r="BU77" s="20">
        <f t="shared" si="35"/>
        <v>44866</v>
      </c>
      <c r="BV77" s="26">
        <f t="shared" si="82"/>
        <v>674255.2551</v>
      </c>
      <c r="BW77" s="27">
        <v>20232.22106269936</v>
      </c>
      <c r="BX77" s="26">
        <f t="shared" si="83"/>
        <v>658512.8711</v>
      </c>
      <c r="BY77" s="27">
        <v>4489.837064970989</v>
      </c>
      <c r="BZ77" s="27">
        <v>15742.38399772837</v>
      </c>
      <c r="CA77" s="23">
        <f t="shared" si="80"/>
        <v>340487.1289</v>
      </c>
      <c r="CB77" s="28"/>
      <c r="CC77" s="20">
        <f t="shared" si="36"/>
        <v>44866</v>
      </c>
      <c r="CD77" s="27"/>
      <c r="CE77" s="27"/>
      <c r="CF77" s="27"/>
      <c r="CG77" s="27"/>
      <c r="CH77" s="27"/>
      <c r="CI77" s="23">
        <f t="shared" si="99"/>
        <v>0</v>
      </c>
      <c r="CJ77" s="28"/>
      <c r="CK77" s="20">
        <f t="shared" si="37"/>
        <v>44866</v>
      </c>
      <c r="CL77" s="27"/>
      <c r="CM77" s="27"/>
      <c r="CN77" s="27"/>
      <c r="CO77" s="27"/>
      <c r="CP77" s="27"/>
      <c r="CQ77" s="23">
        <f t="shared" si="100"/>
        <v>0</v>
      </c>
      <c r="CR77" s="28"/>
      <c r="CS77" s="20">
        <v>45618.0</v>
      </c>
      <c r="CT77" s="27"/>
      <c r="CU77" s="27"/>
      <c r="CV77" s="27"/>
      <c r="CW77" s="27"/>
      <c r="CX77" s="27"/>
      <c r="CY77" s="23">
        <v>0.0</v>
      </c>
      <c r="CZ77" s="35"/>
      <c r="DA77" s="24">
        <f t="shared" si="3"/>
        <v>213211.5511</v>
      </c>
      <c r="DB77" s="23">
        <f t="shared" si="4"/>
        <v>8217561.735</v>
      </c>
      <c r="DC77" s="24">
        <f t="shared" si="5"/>
        <v>366918.9167</v>
      </c>
      <c r="DD77" s="23">
        <f t="shared" si="6"/>
        <v>9439107.64</v>
      </c>
      <c r="DE77" s="29"/>
      <c r="DF77" s="30"/>
      <c r="DG77" s="30"/>
      <c r="DH77" s="31">
        <f t="shared" si="14"/>
        <v>44866</v>
      </c>
      <c r="DI77" s="26"/>
      <c r="DJ77" s="32">
        <f t="shared" si="7"/>
        <v>17355546.47</v>
      </c>
      <c r="DK77" s="32">
        <f t="shared" si="8"/>
        <v>580130.4677</v>
      </c>
      <c r="DL77" s="32">
        <f t="shared" ref="DL77:DM77" si="137">+E77+M77+U77+AC77+AK77+AS77+BA77+BI77+BQ77+BY77+CG77+CO77+CW77</f>
        <v>146021.3371</v>
      </c>
      <c r="DM77" s="32">
        <f t="shared" si="137"/>
        <v>435267.544</v>
      </c>
      <c r="DN77" s="2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</row>
    <row r="78" ht="15.75" customHeight="1">
      <c r="A78" s="20">
        <f t="shared" si="24"/>
        <v>44899</v>
      </c>
      <c r="B78" s="21">
        <f t="shared" si="106"/>
        <v>588356</v>
      </c>
      <c r="C78" s="21">
        <v>31758.0</v>
      </c>
      <c r="D78" s="21">
        <f t="shared" si="77"/>
        <v>563464</v>
      </c>
      <c r="E78" s="21">
        <f t="shared" si="107"/>
        <v>6866</v>
      </c>
      <c r="F78" s="21">
        <v>24892.0</v>
      </c>
      <c r="G78" s="21">
        <f t="shared" si="108"/>
        <v>365616</v>
      </c>
      <c r="H78" s="1"/>
      <c r="I78" s="20">
        <f t="shared" si="27"/>
        <v>44896</v>
      </c>
      <c r="J78" s="22">
        <f t="shared" si="112"/>
        <v>1570261</v>
      </c>
      <c r="K78" s="22">
        <v>77876.0</v>
      </c>
      <c r="L78" s="22">
        <f t="shared" si="113"/>
        <v>1504323</v>
      </c>
      <c r="M78" s="22">
        <f t="shared" si="114"/>
        <v>11938</v>
      </c>
      <c r="N78" s="22">
        <v>65938.0</v>
      </c>
      <c r="O78" s="22">
        <f t="shared" si="57"/>
        <v>935677</v>
      </c>
      <c r="P78" s="1"/>
      <c r="Q78" s="20">
        <f t="shared" si="28"/>
        <v>44896</v>
      </c>
      <c r="R78" s="21">
        <f t="shared" si="102"/>
        <v>593187</v>
      </c>
      <c r="S78" s="21">
        <v>33426.0</v>
      </c>
      <c r="T78" s="21">
        <f t="shared" si="103"/>
        <v>566682</v>
      </c>
      <c r="U78" s="21">
        <f t="shared" si="104"/>
        <v>6921</v>
      </c>
      <c r="V78" s="21">
        <v>26505.0</v>
      </c>
      <c r="W78" s="22">
        <f t="shared" si="58"/>
        <v>411318</v>
      </c>
      <c r="X78" s="1"/>
      <c r="Y78" s="20">
        <f t="shared" si="29"/>
        <v>44896</v>
      </c>
      <c r="Z78" s="23">
        <f t="shared" si="115"/>
        <v>566102</v>
      </c>
      <c r="AA78" s="21">
        <v>29302.0</v>
      </c>
      <c r="AB78" s="23">
        <f t="shared" si="109"/>
        <v>541164</v>
      </c>
      <c r="AC78" s="23">
        <f t="shared" si="110"/>
        <v>4364</v>
      </c>
      <c r="AD78" s="23">
        <v>24938.0</v>
      </c>
      <c r="AE78" s="22">
        <f t="shared" si="59"/>
        <v>376913</v>
      </c>
      <c r="AF78" s="1"/>
      <c r="AG78" s="20">
        <f t="shared" si="30"/>
        <v>44896</v>
      </c>
      <c r="AH78" s="23">
        <f t="shared" si="89"/>
        <v>1663381.21</v>
      </c>
      <c r="AI78" s="24">
        <v>46231.29</v>
      </c>
      <c r="AJ78" s="23">
        <f t="shared" si="90"/>
        <v>1627753.94</v>
      </c>
      <c r="AK78" s="24">
        <v>10604.02</v>
      </c>
      <c r="AL78" s="24">
        <v>35627.27</v>
      </c>
      <c r="AM78" s="23">
        <f t="shared" si="91"/>
        <v>672246.06</v>
      </c>
      <c r="AN78" s="1"/>
      <c r="AO78" s="20">
        <f t="shared" si="31"/>
        <v>44896</v>
      </c>
      <c r="AP78" s="23">
        <f t="shared" si="94"/>
        <v>4058648.66</v>
      </c>
      <c r="AQ78" s="21">
        <v>110078.0</v>
      </c>
      <c r="AR78" s="23">
        <f t="shared" si="95"/>
        <v>3973768.02</v>
      </c>
      <c r="AS78" s="24">
        <v>25197.44</v>
      </c>
      <c r="AT78" s="24">
        <v>84880.64</v>
      </c>
      <c r="AU78" s="23">
        <f t="shared" si="96"/>
        <v>1526231.98</v>
      </c>
      <c r="AV78" s="1"/>
      <c r="AW78" s="20">
        <f t="shared" si="32"/>
        <v>44896</v>
      </c>
      <c r="AX78" s="21">
        <v>1390000.0</v>
      </c>
      <c r="AY78" s="22">
        <f t="shared" si="122"/>
        <v>9266.666667</v>
      </c>
      <c r="AZ78" s="23">
        <f t="shared" si="119"/>
        <v>1390000</v>
      </c>
      <c r="BA78" s="24">
        <f t="shared" si="120"/>
        <v>10425</v>
      </c>
      <c r="BB78" s="24">
        <v>0.0</v>
      </c>
      <c r="BC78" s="23">
        <f t="shared" si="97"/>
        <v>0</v>
      </c>
      <c r="BD78" s="25"/>
      <c r="BE78" s="20">
        <f t="shared" si="33"/>
        <v>44896</v>
      </c>
      <c r="BF78" s="23">
        <f t="shared" si="130"/>
        <v>4455025.88</v>
      </c>
      <c r="BG78" s="21">
        <v>185290.25</v>
      </c>
      <c r="BH78" s="23">
        <f t="shared" si="123"/>
        <v>4455025.88</v>
      </c>
      <c r="BI78" s="24">
        <v>49693.49</v>
      </c>
      <c r="BJ78" s="24">
        <v>135596.76</v>
      </c>
      <c r="BK78" s="23">
        <f t="shared" si="92"/>
        <v>1044996.12</v>
      </c>
      <c r="BL78" s="25"/>
      <c r="BM78" s="20">
        <f t="shared" si="34"/>
        <v>44896</v>
      </c>
      <c r="BN78" s="24">
        <f t="shared" si="132"/>
        <v>1676475.09</v>
      </c>
      <c r="BO78" s="24">
        <v>36670.04</v>
      </c>
      <c r="BP78" s="24">
        <f t="shared" si="133"/>
        <v>1651260.95</v>
      </c>
      <c r="BQ78" s="24">
        <v>11455.9</v>
      </c>
      <c r="BR78" s="24">
        <v>25214.14</v>
      </c>
      <c r="BS78" s="23">
        <f t="shared" si="98"/>
        <v>148739.05</v>
      </c>
      <c r="BT78" s="25"/>
      <c r="BU78" s="20">
        <f t="shared" si="35"/>
        <v>44896</v>
      </c>
      <c r="BV78" s="26">
        <f t="shared" si="82"/>
        <v>658512.8711</v>
      </c>
      <c r="BW78" s="27">
        <v>20232.22106269936</v>
      </c>
      <c r="BX78" s="26">
        <f t="shared" si="83"/>
        <v>642666.1938</v>
      </c>
      <c r="BY78" s="27">
        <v>4385.543770986038</v>
      </c>
      <c r="BZ78" s="27">
        <v>15846.67729171332</v>
      </c>
      <c r="CA78" s="23">
        <f t="shared" si="80"/>
        <v>356333.8062</v>
      </c>
      <c r="CB78" s="28"/>
      <c r="CC78" s="20">
        <f t="shared" si="36"/>
        <v>44896</v>
      </c>
      <c r="CD78" s="27"/>
      <c r="CE78" s="27"/>
      <c r="CF78" s="27"/>
      <c r="CG78" s="27"/>
      <c r="CH78" s="27"/>
      <c r="CI78" s="23">
        <f t="shared" si="99"/>
        <v>0</v>
      </c>
      <c r="CJ78" s="28"/>
      <c r="CK78" s="20">
        <f t="shared" si="37"/>
        <v>44896</v>
      </c>
      <c r="CL78" s="27"/>
      <c r="CM78" s="27"/>
      <c r="CN78" s="27"/>
      <c r="CO78" s="27"/>
      <c r="CP78" s="27"/>
      <c r="CQ78" s="23">
        <f t="shared" si="100"/>
        <v>0</v>
      </c>
      <c r="CR78" s="28"/>
      <c r="CS78" s="20">
        <v>45648.0</v>
      </c>
      <c r="CT78" s="27"/>
      <c r="CU78" s="27"/>
      <c r="CV78" s="27"/>
      <c r="CW78" s="27"/>
      <c r="CX78" s="27"/>
      <c r="CY78" s="23">
        <v>0.0</v>
      </c>
      <c r="CZ78" s="35"/>
      <c r="DA78" s="24">
        <f t="shared" si="3"/>
        <v>213211.5511</v>
      </c>
      <c r="DB78" s="23">
        <f t="shared" si="4"/>
        <v>8057017.831</v>
      </c>
      <c r="DC78" s="24">
        <f t="shared" si="5"/>
        <v>366918.9167</v>
      </c>
      <c r="DD78" s="23">
        <f t="shared" si="6"/>
        <v>9162931.88</v>
      </c>
      <c r="DE78" s="29"/>
      <c r="DF78" s="30"/>
      <c r="DG78" s="30"/>
      <c r="DH78" s="31">
        <f t="shared" si="14"/>
        <v>44896</v>
      </c>
      <c r="DI78" s="26"/>
      <c r="DJ78" s="32">
        <f t="shared" si="7"/>
        <v>16916107.98</v>
      </c>
      <c r="DK78" s="32">
        <f t="shared" si="8"/>
        <v>580130.4677</v>
      </c>
      <c r="DL78" s="32">
        <f t="shared" ref="DL78:DM78" si="138">+E78+M78+U78+AC78+AK78+AS78+BA78+BI78+BQ78+BY78+CG78+CO78+CW78</f>
        <v>141850.3938</v>
      </c>
      <c r="DM78" s="32">
        <f t="shared" si="138"/>
        <v>439438.4873</v>
      </c>
      <c r="DN78" s="26">
        <f>SUM(DM76:DM78)</f>
        <v>1307660.708</v>
      </c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</row>
    <row r="79" ht="15.75" customHeight="1">
      <c r="A79" s="20">
        <f t="shared" si="24"/>
        <v>44930</v>
      </c>
      <c r="B79" s="21">
        <f t="shared" si="106"/>
        <v>563464</v>
      </c>
      <c r="C79" s="21">
        <v>31758.0</v>
      </c>
      <c r="D79" s="21">
        <f t="shared" si="77"/>
        <v>538281</v>
      </c>
      <c r="E79" s="21">
        <f t="shared" si="107"/>
        <v>6575</v>
      </c>
      <c r="F79" s="21">
        <v>25183.0</v>
      </c>
      <c r="G79" s="21">
        <f t="shared" si="108"/>
        <v>390799</v>
      </c>
      <c r="H79" s="1"/>
      <c r="I79" s="20">
        <f t="shared" si="27"/>
        <v>44927</v>
      </c>
      <c r="J79" s="22">
        <f t="shared" si="112"/>
        <v>1504323</v>
      </c>
      <c r="K79" s="22">
        <v>77876.0</v>
      </c>
      <c r="L79" s="22">
        <f t="shared" si="113"/>
        <v>1438265</v>
      </c>
      <c r="M79" s="22">
        <f t="shared" si="114"/>
        <v>11818</v>
      </c>
      <c r="N79" s="22">
        <v>66058.0</v>
      </c>
      <c r="O79" s="22">
        <f t="shared" si="57"/>
        <v>1001735</v>
      </c>
      <c r="P79" s="1"/>
      <c r="Q79" s="20">
        <f t="shared" si="28"/>
        <v>44927</v>
      </c>
      <c r="R79" s="21">
        <f t="shared" si="102"/>
        <v>566682</v>
      </c>
      <c r="S79" s="21">
        <v>33426.0</v>
      </c>
      <c r="T79" s="21">
        <f t="shared" si="103"/>
        <v>539868</v>
      </c>
      <c r="U79" s="21">
        <f t="shared" si="104"/>
        <v>6612</v>
      </c>
      <c r="V79" s="21">
        <v>26814.0</v>
      </c>
      <c r="W79" s="22">
        <f t="shared" si="58"/>
        <v>438132</v>
      </c>
      <c r="X79" s="1"/>
      <c r="Y79" s="20">
        <f t="shared" si="29"/>
        <v>44927</v>
      </c>
      <c r="Z79" s="23">
        <f t="shared" si="115"/>
        <v>541164</v>
      </c>
      <c r="AA79" s="21">
        <v>29302.0</v>
      </c>
      <c r="AB79" s="23">
        <f t="shared" si="109"/>
        <v>516034</v>
      </c>
      <c r="AC79" s="23">
        <f t="shared" si="110"/>
        <v>4172</v>
      </c>
      <c r="AD79" s="23">
        <v>25130.0</v>
      </c>
      <c r="AE79" s="22">
        <f t="shared" si="59"/>
        <v>402043</v>
      </c>
      <c r="AF79" s="1"/>
      <c r="AG79" s="20">
        <f t="shared" si="30"/>
        <v>44927</v>
      </c>
      <c r="AH79" s="23">
        <f t="shared" si="89"/>
        <v>1627753.94</v>
      </c>
      <c r="AI79" s="24">
        <v>46231.29</v>
      </c>
      <c r="AJ79" s="23">
        <f t="shared" si="90"/>
        <v>1591899.54</v>
      </c>
      <c r="AK79" s="24">
        <v>10376.89</v>
      </c>
      <c r="AL79" s="24">
        <v>35854.4</v>
      </c>
      <c r="AM79" s="23">
        <f t="shared" si="91"/>
        <v>708100.46</v>
      </c>
      <c r="AN79" s="1"/>
      <c r="AO79" s="20">
        <f t="shared" si="31"/>
        <v>44927</v>
      </c>
      <c r="AP79" s="23">
        <f t="shared" si="94"/>
        <v>3973768.02</v>
      </c>
      <c r="AQ79" s="21">
        <v>110078.0</v>
      </c>
      <c r="AR79" s="23">
        <f t="shared" si="95"/>
        <v>3888360.42</v>
      </c>
      <c r="AS79" s="24">
        <v>24670.48</v>
      </c>
      <c r="AT79" s="24">
        <v>85407.6</v>
      </c>
      <c r="AU79" s="23">
        <f t="shared" si="96"/>
        <v>1611639.58</v>
      </c>
      <c r="AV79" s="1"/>
      <c r="AW79" s="20">
        <f t="shared" si="32"/>
        <v>44927</v>
      </c>
      <c r="AX79" s="21">
        <v>1390000.0</v>
      </c>
      <c r="AY79" s="22">
        <f t="shared" si="122"/>
        <v>9266.666667</v>
      </c>
      <c r="AZ79" s="23">
        <f t="shared" si="119"/>
        <v>1390000</v>
      </c>
      <c r="BA79" s="24">
        <f t="shared" si="120"/>
        <v>10425</v>
      </c>
      <c r="BB79" s="24">
        <v>0.0</v>
      </c>
      <c r="BC79" s="23">
        <f t="shared" si="97"/>
        <v>0</v>
      </c>
      <c r="BD79" s="25"/>
      <c r="BE79" s="20">
        <f t="shared" si="33"/>
        <v>44927</v>
      </c>
      <c r="BF79" s="23">
        <f t="shared" si="130"/>
        <v>4317961.29</v>
      </c>
      <c r="BG79" s="21">
        <v>185290.25</v>
      </c>
      <c r="BH79" s="23">
        <f t="shared" si="123"/>
        <v>4317961.29</v>
      </c>
      <c r="BI79" s="24">
        <v>48225.66</v>
      </c>
      <c r="BJ79" s="24">
        <v>137064.59</v>
      </c>
      <c r="BK79" s="23">
        <f t="shared" si="92"/>
        <v>1182060.71</v>
      </c>
      <c r="BL79" s="25"/>
      <c r="BM79" s="20">
        <f t="shared" si="34"/>
        <v>44927</v>
      </c>
      <c r="BN79" s="24">
        <f t="shared" si="132"/>
        <v>1651260.95</v>
      </c>
      <c r="BO79" s="24">
        <v>36670.04</v>
      </c>
      <c r="BP79" s="24">
        <f t="shared" si="133"/>
        <v>1625874.51</v>
      </c>
      <c r="BQ79" s="24">
        <v>11283.6</v>
      </c>
      <c r="BR79" s="24">
        <v>25386.44</v>
      </c>
      <c r="BS79" s="23">
        <f t="shared" si="98"/>
        <v>174125.49</v>
      </c>
      <c r="BT79" s="25"/>
      <c r="BU79" s="20">
        <f t="shared" si="35"/>
        <v>44927</v>
      </c>
      <c r="BV79" s="26">
        <f t="shared" si="82"/>
        <v>642666.1938</v>
      </c>
      <c r="BW79" s="27">
        <v>20232.22106269936</v>
      </c>
      <c r="BX79" s="26">
        <f t="shared" si="83"/>
        <v>626714.5323</v>
      </c>
      <c r="BY79" s="27">
        <v>4280.559533928437</v>
      </c>
      <c r="BZ79" s="27">
        <v>15951.661528770921</v>
      </c>
      <c r="CA79" s="23">
        <f t="shared" si="80"/>
        <v>372285.4677</v>
      </c>
      <c r="CB79" s="28"/>
      <c r="CC79" s="20">
        <f t="shared" si="36"/>
        <v>44927</v>
      </c>
      <c r="CD79" s="27"/>
      <c r="CE79" s="27"/>
      <c r="CF79" s="27"/>
      <c r="CG79" s="27"/>
      <c r="CH79" s="27"/>
      <c r="CI79" s="23">
        <f t="shared" si="99"/>
        <v>0</v>
      </c>
      <c r="CJ79" s="28"/>
      <c r="CK79" s="20">
        <f t="shared" si="37"/>
        <v>44927</v>
      </c>
      <c r="CL79" s="27"/>
      <c r="CM79" s="27"/>
      <c r="CN79" s="27"/>
      <c r="CO79" s="27"/>
      <c r="CP79" s="27"/>
      <c r="CQ79" s="23">
        <f t="shared" si="100"/>
        <v>0</v>
      </c>
      <c r="CR79" s="28"/>
      <c r="CS79" s="20">
        <v>45314.0</v>
      </c>
      <c r="CT79" s="27"/>
      <c r="CU79" s="27"/>
      <c r="CV79" s="27"/>
      <c r="CW79" s="27"/>
      <c r="CX79" s="27"/>
      <c r="CY79" s="23">
        <v>0.0</v>
      </c>
      <c r="CZ79" s="35"/>
      <c r="DA79" s="24">
        <f t="shared" si="3"/>
        <v>213211.5511</v>
      </c>
      <c r="DB79" s="23">
        <f t="shared" si="4"/>
        <v>7895449.104</v>
      </c>
      <c r="DC79" s="24">
        <f t="shared" si="5"/>
        <v>366918.9167</v>
      </c>
      <c r="DD79" s="23">
        <f t="shared" si="6"/>
        <v>8883594.29</v>
      </c>
      <c r="DE79" s="29"/>
      <c r="DF79" s="30"/>
      <c r="DG79" s="30"/>
      <c r="DH79" s="31">
        <f t="shared" si="14"/>
        <v>44927</v>
      </c>
      <c r="DI79" s="26"/>
      <c r="DJ79" s="32">
        <f t="shared" si="7"/>
        <v>16473258.29</v>
      </c>
      <c r="DK79" s="32">
        <f t="shared" si="8"/>
        <v>580130.4677</v>
      </c>
      <c r="DL79" s="32">
        <f t="shared" ref="DL79:DM79" si="139">+E79+M79+U79+AC79+AK79+AS79+BA79+BI79+BQ79+BY79+CG79+CO79+CW79</f>
        <v>138439.1895</v>
      </c>
      <c r="DM79" s="32">
        <f t="shared" si="139"/>
        <v>442849.6915</v>
      </c>
      <c r="DN79" s="26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</row>
    <row r="80" ht="15.75" customHeight="1">
      <c r="A80" s="20">
        <f t="shared" si="24"/>
        <v>44961</v>
      </c>
      <c r="B80" s="21">
        <f t="shared" si="106"/>
        <v>538281</v>
      </c>
      <c r="C80" s="21">
        <v>31758.0</v>
      </c>
      <c r="D80" s="21">
        <f t="shared" si="77"/>
        <v>512804</v>
      </c>
      <c r="E80" s="21">
        <f t="shared" si="107"/>
        <v>6281</v>
      </c>
      <c r="F80" s="21">
        <v>25477.0</v>
      </c>
      <c r="G80" s="21">
        <f t="shared" si="108"/>
        <v>416276</v>
      </c>
      <c r="H80" s="1"/>
      <c r="I80" s="20">
        <f t="shared" si="27"/>
        <v>44958</v>
      </c>
      <c r="J80" s="22">
        <f t="shared" si="112"/>
        <v>1438265</v>
      </c>
      <c r="K80" s="22">
        <v>77876.0</v>
      </c>
      <c r="L80" s="22">
        <f t="shared" si="113"/>
        <v>1371688</v>
      </c>
      <c r="M80" s="22">
        <f t="shared" si="114"/>
        <v>11299</v>
      </c>
      <c r="N80" s="22">
        <v>66577.0</v>
      </c>
      <c r="O80" s="22">
        <f t="shared" si="57"/>
        <v>1068312</v>
      </c>
      <c r="P80" s="1"/>
      <c r="Q80" s="20">
        <f t="shared" si="28"/>
        <v>44958</v>
      </c>
      <c r="R80" s="21">
        <f t="shared" si="102"/>
        <v>539868</v>
      </c>
      <c r="S80" s="21">
        <v>33426.0</v>
      </c>
      <c r="T80" s="21">
        <f t="shared" si="103"/>
        <v>512741</v>
      </c>
      <c r="U80" s="21">
        <f t="shared" si="104"/>
        <v>6299</v>
      </c>
      <c r="V80" s="21">
        <v>27127.0</v>
      </c>
      <c r="W80" s="22">
        <f t="shared" si="58"/>
        <v>465259</v>
      </c>
      <c r="X80" s="1"/>
      <c r="Y80" s="20">
        <f t="shared" si="29"/>
        <v>44958</v>
      </c>
      <c r="Z80" s="23">
        <f t="shared" si="115"/>
        <v>516034</v>
      </c>
      <c r="AA80" s="21">
        <v>29302.0</v>
      </c>
      <c r="AB80" s="23">
        <f t="shared" si="109"/>
        <v>490710</v>
      </c>
      <c r="AC80" s="23">
        <f t="shared" si="110"/>
        <v>3978</v>
      </c>
      <c r="AD80" s="23">
        <v>25324.0</v>
      </c>
      <c r="AE80" s="22">
        <f t="shared" si="59"/>
        <v>427367</v>
      </c>
      <c r="AF80" s="1"/>
      <c r="AG80" s="20">
        <f t="shared" si="30"/>
        <v>44958</v>
      </c>
      <c r="AH80" s="23">
        <f t="shared" si="89"/>
        <v>1591899.54</v>
      </c>
      <c r="AI80" s="24">
        <v>46231.29</v>
      </c>
      <c r="AJ80" s="23">
        <f t="shared" si="90"/>
        <v>1555816.57</v>
      </c>
      <c r="AK80" s="24">
        <v>10148.32</v>
      </c>
      <c r="AL80" s="24">
        <v>36082.97</v>
      </c>
      <c r="AM80" s="23">
        <f t="shared" si="91"/>
        <v>744183.43</v>
      </c>
      <c r="AN80" s="1"/>
      <c r="AO80" s="20">
        <f t="shared" si="31"/>
        <v>44958</v>
      </c>
      <c r="AP80" s="23">
        <f t="shared" si="94"/>
        <v>3888360.42</v>
      </c>
      <c r="AQ80" s="21">
        <v>110078.0</v>
      </c>
      <c r="AR80" s="23">
        <f t="shared" si="95"/>
        <v>3798399.08</v>
      </c>
      <c r="AS80" s="24">
        <v>24140.24</v>
      </c>
      <c r="AT80" s="24">
        <f>85937.84+4023.5</f>
        <v>89961.34</v>
      </c>
      <c r="AU80" s="23">
        <f t="shared" si="96"/>
        <v>1701600.92</v>
      </c>
      <c r="AV80" s="1"/>
      <c r="AW80" s="20">
        <f t="shared" si="32"/>
        <v>44958</v>
      </c>
      <c r="AX80" s="21">
        <v>1390000.0</v>
      </c>
      <c r="AY80" s="22">
        <f t="shared" si="122"/>
        <v>9266.666667</v>
      </c>
      <c r="AZ80" s="23">
        <f t="shared" si="119"/>
        <v>1390000</v>
      </c>
      <c r="BA80" s="24">
        <f t="shared" si="120"/>
        <v>10425</v>
      </c>
      <c r="BB80" s="24">
        <v>0.0</v>
      </c>
      <c r="BC80" s="23">
        <f t="shared" si="97"/>
        <v>0</v>
      </c>
      <c r="BD80" s="25"/>
      <c r="BE80" s="20">
        <f t="shared" si="33"/>
        <v>44958</v>
      </c>
      <c r="BF80" s="23">
        <f t="shared" si="130"/>
        <v>4179412.97</v>
      </c>
      <c r="BG80" s="21">
        <v>185290.25</v>
      </c>
      <c r="BH80" s="23">
        <f t="shared" si="123"/>
        <v>4179412.97</v>
      </c>
      <c r="BI80" s="24">
        <v>46741.93</v>
      </c>
      <c r="BJ80" s="24">
        <v>138548.32</v>
      </c>
      <c r="BK80" s="23">
        <f t="shared" si="92"/>
        <v>1320609.03</v>
      </c>
      <c r="BL80" s="25"/>
      <c r="BM80" s="20">
        <f t="shared" si="34"/>
        <v>44958</v>
      </c>
      <c r="BN80" s="24">
        <f t="shared" si="132"/>
        <v>1625874.51</v>
      </c>
      <c r="BO80" s="24">
        <v>36670.04</v>
      </c>
      <c r="BP80" s="24">
        <f t="shared" si="133"/>
        <v>1600314.6</v>
      </c>
      <c r="BQ80" s="24">
        <v>11110.13</v>
      </c>
      <c r="BR80" s="24">
        <v>25559.91</v>
      </c>
      <c r="BS80" s="23">
        <f t="shared" si="98"/>
        <v>199685.4</v>
      </c>
      <c r="BT80" s="25"/>
      <c r="BU80" s="20">
        <f t="shared" si="35"/>
        <v>44958</v>
      </c>
      <c r="BV80" s="26">
        <f t="shared" si="82"/>
        <v>626714.5323</v>
      </c>
      <c r="BW80" s="27">
        <v>20232.22106269936</v>
      </c>
      <c r="BX80" s="26">
        <f t="shared" si="83"/>
        <v>610657.191</v>
      </c>
      <c r="BY80" s="27">
        <v>4174.87977630033</v>
      </c>
      <c r="BZ80" s="27">
        <v>16057.341286399027</v>
      </c>
      <c r="CA80" s="23">
        <f t="shared" si="80"/>
        <v>388342.809</v>
      </c>
      <c r="CB80" s="28"/>
      <c r="CC80" s="20">
        <f t="shared" si="36"/>
        <v>44958</v>
      </c>
      <c r="CD80" s="27"/>
      <c r="CE80" s="27"/>
      <c r="CF80" s="27"/>
      <c r="CG80" s="27"/>
      <c r="CH80" s="27"/>
      <c r="CI80" s="23">
        <f t="shared" si="99"/>
        <v>0</v>
      </c>
      <c r="CJ80" s="28"/>
      <c r="CK80" s="20">
        <f t="shared" si="37"/>
        <v>44958</v>
      </c>
      <c r="CL80" s="27"/>
      <c r="CM80" s="27"/>
      <c r="CN80" s="27"/>
      <c r="CO80" s="27"/>
      <c r="CP80" s="27"/>
      <c r="CQ80" s="23">
        <f t="shared" si="100"/>
        <v>0</v>
      </c>
      <c r="CR80" s="28"/>
      <c r="CS80" s="20">
        <v>45345.0</v>
      </c>
      <c r="CT80" s="27"/>
      <c r="CU80" s="27"/>
      <c r="CV80" s="27"/>
      <c r="CW80" s="27"/>
      <c r="CX80" s="27"/>
      <c r="CY80" s="23">
        <v>0.0</v>
      </c>
      <c r="CZ80" s="35"/>
      <c r="DA80" s="24">
        <f t="shared" si="3"/>
        <v>213211.5511</v>
      </c>
      <c r="DB80" s="23">
        <f t="shared" si="4"/>
        <v>7732849.002</v>
      </c>
      <c r="DC80" s="24">
        <f t="shared" si="5"/>
        <v>366918.9167</v>
      </c>
      <c r="DD80" s="23">
        <f t="shared" si="6"/>
        <v>8601860.97</v>
      </c>
      <c r="DE80" s="29"/>
      <c r="DF80" s="30"/>
      <c r="DG80" s="30"/>
      <c r="DH80" s="31">
        <f t="shared" si="14"/>
        <v>44958</v>
      </c>
      <c r="DI80" s="26"/>
      <c r="DJ80" s="32">
        <f t="shared" si="7"/>
        <v>16022543.41</v>
      </c>
      <c r="DK80" s="32">
        <f t="shared" si="8"/>
        <v>580130.4677</v>
      </c>
      <c r="DL80" s="32">
        <f t="shared" ref="DL80:DM80" si="140">+E80+M80+U80+AC80+AK80+AS80+BA80+BI80+BQ80+BY80+CG80+CO80+CW80</f>
        <v>134597.4998</v>
      </c>
      <c r="DM80" s="32">
        <f t="shared" si="140"/>
        <v>450714.8813</v>
      </c>
      <c r="DN80" s="2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</row>
    <row r="81" ht="15.75" customHeight="1">
      <c r="A81" s="20">
        <f t="shared" si="24"/>
        <v>44989</v>
      </c>
      <c r="B81" s="21">
        <f t="shared" si="106"/>
        <v>512804</v>
      </c>
      <c r="C81" s="21">
        <v>31758.0</v>
      </c>
      <c r="D81" s="21">
        <f t="shared" si="77"/>
        <v>487030</v>
      </c>
      <c r="E81" s="21">
        <f t="shared" si="107"/>
        <v>5984</v>
      </c>
      <c r="F81" s="21">
        <v>25774.0</v>
      </c>
      <c r="G81" s="21">
        <f t="shared" si="108"/>
        <v>442050</v>
      </c>
      <c r="H81" s="1"/>
      <c r="I81" s="20">
        <f t="shared" si="27"/>
        <v>44986</v>
      </c>
      <c r="J81" s="22">
        <f t="shared" si="112"/>
        <v>1371688</v>
      </c>
      <c r="K81" s="22">
        <v>77876.0</v>
      </c>
      <c r="L81" s="22">
        <f t="shared" si="113"/>
        <v>1303545</v>
      </c>
      <c r="M81" s="22">
        <f t="shared" si="114"/>
        <v>9733</v>
      </c>
      <c r="N81" s="22">
        <v>68143.0</v>
      </c>
      <c r="O81" s="22">
        <f t="shared" si="57"/>
        <v>1136455</v>
      </c>
      <c r="P81" s="1"/>
      <c r="Q81" s="20">
        <f t="shared" si="28"/>
        <v>44986</v>
      </c>
      <c r="R81" s="21">
        <f t="shared" si="102"/>
        <v>512741</v>
      </c>
      <c r="S81" s="21">
        <v>33426.0</v>
      </c>
      <c r="T81" s="21">
        <f t="shared" si="103"/>
        <v>485297</v>
      </c>
      <c r="U81" s="21">
        <f t="shared" si="104"/>
        <v>5982</v>
      </c>
      <c r="V81" s="21">
        <v>27444.0</v>
      </c>
      <c r="W81" s="22">
        <f t="shared" si="58"/>
        <v>492703</v>
      </c>
      <c r="X81" s="1"/>
      <c r="Y81" s="20">
        <f t="shared" si="29"/>
        <v>44986</v>
      </c>
      <c r="Z81" s="23">
        <f t="shared" si="115"/>
        <v>490710</v>
      </c>
      <c r="AA81" s="21">
        <v>29302.0</v>
      </c>
      <c r="AB81" s="23">
        <f t="shared" si="109"/>
        <v>465191</v>
      </c>
      <c r="AC81" s="23">
        <f t="shared" si="110"/>
        <v>3783</v>
      </c>
      <c r="AD81" s="23">
        <v>25519.0</v>
      </c>
      <c r="AE81" s="22">
        <f t="shared" si="59"/>
        <v>452886</v>
      </c>
      <c r="AF81" s="1"/>
      <c r="AG81" s="20">
        <f t="shared" si="30"/>
        <v>44986</v>
      </c>
      <c r="AH81" s="23">
        <f t="shared" si="89"/>
        <v>1555816.57</v>
      </c>
      <c r="AI81" s="24">
        <v>46231.29</v>
      </c>
      <c r="AJ81" s="23">
        <f t="shared" si="90"/>
        <v>1519503.57</v>
      </c>
      <c r="AK81" s="24">
        <v>9918.29</v>
      </c>
      <c r="AL81" s="24">
        <v>36313.0</v>
      </c>
      <c r="AM81" s="23">
        <f t="shared" si="91"/>
        <v>780496.43</v>
      </c>
      <c r="AN81" s="1"/>
      <c r="AO81" s="20">
        <f t="shared" si="31"/>
        <v>44986</v>
      </c>
      <c r="AP81" s="23">
        <f t="shared" si="94"/>
        <v>3798399.08</v>
      </c>
      <c r="AQ81" s="21">
        <v>110078.0</v>
      </c>
      <c r="AR81" s="23">
        <f t="shared" si="95"/>
        <v>3707904.21</v>
      </c>
      <c r="AS81" s="24">
        <v>23606.71</v>
      </c>
      <c r="AT81" s="24">
        <f>86471.37+4023.5</f>
        <v>90494.87</v>
      </c>
      <c r="AU81" s="23">
        <f t="shared" si="96"/>
        <v>1792095.79</v>
      </c>
      <c r="AV81" s="1"/>
      <c r="AW81" s="20">
        <f t="shared" si="32"/>
        <v>44986</v>
      </c>
      <c r="AX81" s="21">
        <v>1390000.0</v>
      </c>
      <c r="AY81" s="22">
        <f t="shared" si="122"/>
        <v>9266.666667</v>
      </c>
      <c r="AZ81" s="23">
        <f t="shared" si="119"/>
        <v>1390000</v>
      </c>
      <c r="BA81" s="24">
        <f t="shared" si="120"/>
        <v>10425</v>
      </c>
      <c r="BB81" s="24">
        <v>0.0</v>
      </c>
      <c r="BC81" s="23">
        <f t="shared" si="97"/>
        <v>0</v>
      </c>
      <c r="BD81" s="25"/>
      <c r="BE81" s="20">
        <f t="shared" si="33"/>
        <v>44986</v>
      </c>
      <c r="BF81" s="23">
        <f t="shared" si="130"/>
        <v>4039364.87</v>
      </c>
      <c r="BG81" s="21">
        <v>185290.25</v>
      </c>
      <c r="BH81" s="23">
        <f t="shared" si="123"/>
        <v>4039364.87</v>
      </c>
      <c r="BI81" s="24">
        <v>45242.15</v>
      </c>
      <c r="BJ81" s="24">
        <v>140048.1</v>
      </c>
      <c r="BK81" s="23">
        <f t="shared" si="92"/>
        <v>1460657.13</v>
      </c>
      <c r="BL81" s="25"/>
      <c r="BM81" s="20">
        <f t="shared" si="34"/>
        <v>44986</v>
      </c>
      <c r="BN81" s="24">
        <f t="shared" si="132"/>
        <v>1600314.6</v>
      </c>
      <c r="BO81" s="24">
        <v>36670.04</v>
      </c>
      <c r="BP81" s="24">
        <f t="shared" si="133"/>
        <v>1574580.03</v>
      </c>
      <c r="BQ81" s="24">
        <v>10935.47</v>
      </c>
      <c r="BR81" s="24">
        <v>25734.57</v>
      </c>
      <c r="BS81" s="23">
        <f t="shared" si="98"/>
        <v>225419.97</v>
      </c>
      <c r="BT81" s="25"/>
      <c r="BU81" s="20">
        <f t="shared" si="35"/>
        <v>44986</v>
      </c>
      <c r="BV81" s="26">
        <f>+BX81</f>
        <v>594493.4698</v>
      </c>
      <c r="BW81" s="27">
        <v>20232.22106269936</v>
      </c>
      <c r="BX81" s="26">
        <f t="shared" si="83"/>
        <v>594493.4698</v>
      </c>
      <c r="BY81" s="27">
        <f t="shared" ref="BY81:BY114" si="142">+BW81-BZ81</f>
        <v>4068.49989</v>
      </c>
      <c r="BZ81" s="27">
        <v>16163.721172421421</v>
      </c>
      <c r="CA81" s="23">
        <f t="shared" si="80"/>
        <v>404506.5302</v>
      </c>
      <c r="CB81" s="28"/>
      <c r="CC81" s="20">
        <f t="shared" si="36"/>
        <v>44986</v>
      </c>
      <c r="CD81" s="27"/>
      <c r="CE81" s="27"/>
      <c r="CF81" s="27"/>
      <c r="CG81" s="27"/>
      <c r="CH81" s="27"/>
      <c r="CI81" s="23">
        <f t="shared" si="99"/>
        <v>0</v>
      </c>
      <c r="CJ81" s="28"/>
      <c r="CK81" s="20">
        <f t="shared" si="37"/>
        <v>44986</v>
      </c>
      <c r="CL81" s="27"/>
      <c r="CM81" s="27"/>
      <c r="CN81" s="27"/>
      <c r="CO81" s="27"/>
      <c r="CP81" s="27"/>
      <c r="CQ81" s="23">
        <f t="shared" si="100"/>
        <v>0</v>
      </c>
      <c r="CR81" s="28"/>
      <c r="CS81" s="20">
        <v>45374.0</v>
      </c>
      <c r="CT81" s="27"/>
      <c r="CU81" s="27"/>
      <c r="CV81" s="27"/>
      <c r="CW81" s="27"/>
      <c r="CX81" s="27"/>
      <c r="CY81" s="23">
        <v>0.0</v>
      </c>
      <c r="CZ81" s="35"/>
      <c r="DA81" s="24">
        <f t="shared" si="3"/>
        <v>213211.5511</v>
      </c>
      <c r="DB81" s="23">
        <f t="shared" si="4"/>
        <v>7549023.72</v>
      </c>
      <c r="DC81" s="24">
        <f t="shared" si="5"/>
        <v>366918.9167</v>
      </c>
      <c r="DD81" s="23">
        <f t="shared" si="6"/>
        <v>8317307.87</v>
      </c>
      <c r="DE81" s="29"/>
      <c r="DF81" s="30"/>
      <c r="DG81" s="30"/>
      <c r="DH81" s="31">
        <f t="shared" si="14"/>
        <v>44986</v>
      </c>
      <c r="DI81" s="26"/>
      <c r="DJ81" s="32">
        <f t="shared" si="7"/>
        <v>15566909.15</v>
      </c>
      <c r="DK81" s="32">
        <f t="shared" si="8"/>
        <v>580130.4677</v>
      </c>
      <c r="DL81" s="32">
        <f t="shared" ref="DL81:DM81" si="141">+E81+M81+U81+AC81+AK81+AS81+BA81+BI81+BQ81+BY81+CG81+CO81+CW81</f>
        <v>129678.1199</v>
      </c>
      <c r="DM81" s="32">
        <f t="shared" si="141"/>
        <v>455634.2612</v>
      </c>
      <c r="DN81" s="26">
        <f>SUM(DM79:DM81)</f>
        <v>1349198.834</v>
      </c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</row>
    <row r="82" ht="15.75" customHeight="1">
      <c r="A82" s="20">
        <f t="shared" si="24"/>
        <v>45020</v>
      </c>
      <c r="B82" s="21">
        <f t="shared" si="106"/>
        <v>487030</v>
      </c>
      <c r="C82" s="21">
        <v>31758.0</v>
      </c>
      <c r="D82" s="21">
        <f t="shared" si="77"/>
        <v>460955</v>
      </c>
      <c r="E82" s="21">
        <f t="shared" si="107"/>
        <v>5683</v>
      </c>
      <c r="F82" s="21">
        <v>26075.0</v>
      </c>
      <c r="G82" s="21">
        <f t="shared" si="108"/>
        <v>468125</v>
      </c>
      <c r="H82" s="1"/>
      <c r="I82" s="20">
        <f t="shared" si="27"/>
        <v>45017</v>
      </c>
      <c r="J82" s="22">
        <f t="shared" si="112"/>
        <v>1303545</v>
      </c>
      <c r="K82" s="22">
        <v>77876.0</v>
      </c>
      <c r="L82" s="22">
        <f t="shared" si="113"/>
        <v>1235910</v>
      </c>
      <c r="M82" s="22">
        <f t="shared" si="114"/>
        <v>10241</v>
      </c>
      <c r="N82" s="22">
        <v>67635.0</v>
      </c>
      <c r="O82" s="22">
        <f t="shared" si="57"/>
        <v>1204090</v>
      </c>
      <c r="P82" s="1"/>
      <c r="Q82" s="20">
        <f t="shared" si="28"/>
        <v>45017</v>
      </c>
      <c r="R82" s="21">
        <f t="shared" si="102"/>
        <v>485297</v>
      </c>
      <c r="S82" s="21">
        <v>33426.0</v>
      </c>
      <c r="T82" s="21">
        <f t="shared" si="103"/>
        <v>457533</v>
      </c>
      <c r="U82" s="21">
        <f t="shared" si="104"/>
        <v>5662</v>
      </c>
      <c r="V82" s="21">
        <v>27764.0</v>
      </c>
      <c r="W82" s="22">
        <f t="shared" si="58"/>
        <v>520467</v>
      </c>
      <c r="X82" s="1"/>
      <c r="Y82" s="20">
        <f t="shared" si="29"/>
        <v>45017</v>
      </c>
      <c r="Z82" s="23">
        <f t="shared" si="115"/>
        <v>465191</v>
      </c>
      <c r="AA82" s="21">
        <v>29302.0</v>
      </c>
      <c r="AB82" s="23">
        <f t="shared" si="109"/>
        <v>439475</v>
      </c>
      <c r="AC82" s="23">
        <f t="shared" si="110"/>
        <v>3586</v>
      </c>
      <c r="AD82" s="23">
        <v>25716.0</v>
      </c>
      <c r="AE82" s="22">
        <f t="shared" si="59"/>
        <v>478602</v>
      </c>
      <c r="AF82" s="1"/>
      <c r="AG82" s="20">
        <f t="shared" si="30"/>
        <v>45017</v>
      </c>
      <c r="AH82" s="23">
        <f t="shared" si="89"/>
        <v>1519503.57</v>
      </c>
      <c r="AI82" s="24">
        <v>46231.29</v>
      </c>
      <c r="AJ82" s="23">
        <f t="shared" si="90"/>
        <v>1482959.08</v>
      </c>
      <c r="AK82" s="24">
        <v>9686.8</v>
      </c>
      <c r="AL82" s="24">
        <v>36544.49</v>
      </c>
      <c r="AM82" s="23">
        <f t="shared" si="91"/>
        <v>817040.92</v>
      </c>
      <c r="AN82" s="1"/>
      <c r="AO82" s="20">
        <f t="shared" si="31"/>
        <v>45017</v>
      </c>
      <c r="AP82" s="23">
        <v>3692309.0</v>
      </c>
      <c r="AQ82" s="21">
        <v>110078.0</v>
      </c>
      <c r="AR82" s="23">
        <f t="shared" si="95"/>
        <v>3616872.49</v>
      </c>
      <c r="AS82" s="24">
        <v>23069.86</v>
      </c>
      <c r="AT82" s="24">
        <f>87008.22+4023.5</f>
        <v>91031.72</v>
      </c>
      <c r="AU82" s="23">
        <f t="shared" si="96"/>
        <v>1883127.51</v>
      </c>
      <c r="AV82" s="1"/>
      <c r="AW82" s="20">
        <f t="shared" si="32"/>
        <v>45017</v>
      </c>
      <c r="AX82" s="21">
        <v>1390000.0</v>
      </c>
      <c r="AY82" s="22">
        <f t="shared" si="122"/>
        <v>9266.666667</v>
      </c>
      <c r="AZ82" s="23">
        <f t="shared" si="119"/>
        <v>1390000</v>
      </c>
      <c r="BA82" s="24">
        <f t="shared" si="120"/>
        <v>10425</v>
      </c>
      <c r="BB82" s="24">
        <v>0.0</v>
      </c>
      <c r="BC82" s="23">
        <f t="shared" si="97"/>
        <v>0</v>
      </c>
      <c r="BD82" s="25"/>
      <c r="BE82" s="20">
        <f t="shared" si="33"/>
        <v>45017</v>
      </c>
      <c r="BF82" s="23">
        <f t="shared" si="130"/>
        <v>3897800.74</v>
      </c>
      <c r="BG82" s="21">
        <v>185290.25</v>
      </c>
      <c r="BH82" s="23">
        <f t="shared" si="123"/>
        <v>3897800.74</v>
      </c>
      <c r="BI82" s="24">
        <v>43726.12</v>
      </c>
      <c r="BJ82" s="24">
        <v>141564.13</v>
      </c>
      <c r="BK82" s="23">
        <f t="shared" si="92"/>
        <v>1602221.26</v>
      </c>
      <c r="BL82" s="25"/>
      <c r="BM82" s="20">
        <f t="shared" si="34"/>
        <v>45017</v>
      </c>
      <c r="BN82" s="24">
        <f t="shared" si="132"/>
        <v>1574580.03</v>
      </c>
      <c r="BO82" s="24">
        <v>36670.04</v>
      </c>
      <c r="BP82" s="24">
        <f t="shared" si="133"/>
        <v>1548669.61</v>
      </c>
      <c r="BQ82" s="24">
        <v>10759.62</v>
      </c>
      <c r="BR82" s="24">
        <v>25910.42</v>
      </c>
      <c r="BS82" s="23">
        <f t="shared" si="98"/>
        <v>251330.39</v>
      </c>
      <c r="BT82" s="25"/>
      <c r="BU82" s="20">
        <f t="shared" si="35"/>
        <v>45017</v>
      </c>
      <c r="BV82" s="26">
        <f t="shared" ref="BV82:BV114" si="144">+BX81</f>
        <v>594493.4698</v>
      </c>
      <c r="BW82" s="27">
        <v>20232.22106269936</v>
      </c>
      <c r="BX82" s="26">
        <f t="shared" si="83"/>
        <v>578132.4698</v>
      </c>
      <c r="BY82" s="27">
        <f t="shared" si="142"/>
        <v>3871.221063</v>
      </c>
      <c r="BZ82" s="27">
        <v>16361.0</v>
      </c>
      <c r="CA82" s="23">
        <f t="shared" si="80"/>
        <v>420867.5302</v>
      </c>
      <c r="CB82" s="28"/>
      <c r="CC82" s="20">
        <f t="shared" si="36"/>
        <v>45017</v>
      </c>
      <c r="CD82" s="27"/>
      <c r="CE82" s="27"/>
      <c r="CF82" s="27"/>
      <c r="CG82" s="27"/>
      <c r="CH82" s="27"/>
      <c r="CI82" s="23">
        <f t="shared" si="99"/>
        <v>0</v>
      </c>
      <c r="CJ82" s="28"/>
      <c r="CK82" s="20">
        <f t="shared" si="37"/>
        <v>45017</v>
      </c>
      <c r="CL82" s="27"/>
      <c r="CM82" s="27"/>
      <c r="CN82" s="27"/>
      <c r="CO82" s="27"/>
      <c r="CP82" s="27"/>
      <c r="CQ82" s="23">
        <f t="shared" si="100"/>
        <v>0</v>
      </c>
      <c r="CR82" s="28"/>
      <c r="CS82" s="20">
        <v>45405.0</v>
      </c>
      <c r="CT82" s="27"/>
      <c r="CU82" s="27"/>
      <c r="CV82" s="27"/>
      <c r="CW82" s="27"/>
      <c r="CX82" s="27"/>
      <c r="CY82" s="23">
        <v>0.0</v>
      </c>
      <c r="CZ82" s="35"/>
      <c r="DA82" s="24">
        <f t="shared" si="3"/>
        <v>213211.5511</v>
      </c>
      <c r="DB82" s="23">
        <f t="shared" si="4"/>
        <v>7380886.07</v>
      </c>
      <c r="DC82" s="24">
        <f t="shared" si="5"/>
        <v>366918.9167</v>
      </c>
      <c r="DD82" s="23">
        <f t="shared" si="6"/>
        <v>8028863.74</v>
      </c>
      <c r="DE82" s="29"/>
      <c r="DF82" s="30"/>
      <c r="DG82" s="30"/>
      <c r="DH82" s="31">
        <f t="shared" si="14"/>
        <v>45017</v>
      </c>
      <c r="DI82" s="26"/>
      <c r="DJ82" s="32">
        <f t="shared" si="7"/>
        <v>15108307.39</v>
      </c>
      <c r="DK82" s="32">
        <f t="shared" si="8"/>
        <v>580130.4677</v>
      </c>
      <c r="DL82" s="32">
        <f t="shared" ref="DL82:DM82" si="143">+E82+M82+U82+AC82+AK82+AS82+BA82+BI82+BQ82+BY82+CG82+CO82+CW82</f>
        <v>126710.6211</v>
      </c>
      <c r="DM82" s="32">
        <f t="shared" si="143"/>
        <v>458601.76</v>
      </c>
      <c r="DN82" s="26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</row>
    <row r="83" ht="15.75" customHeight="1">
      <c r="A83" s="20">
        <f t="shared" si="24"/>
        <v>45050</v>
      </c>
      <c r="B83" s="21">
        <f t="shared" si="106"/>
        <v>460955</v>
      </c>
      <c r="C83" s="21">
        <v>31758.0</v>
      </c>
      <c r="D83" s="21">
        <f t="shared" si="77"/>
        <v>434576</v>
      </c>
      <c r="E83" s="21">
        <f t="shared" si="107"/>
        <v>5379</v>
      </c>
      <c r="F83" s="21">
        <v>26379.0</v>
      </c>
      <c r="G83" s="21">
        <f t="shared" si="108"/>
        <v>494504</v>
      </c>
      <c r="H83" s="1"/>
      <c r="I83" s="20">
        <f t="shared" si="27"/>
        <v>45047</v>
      </c>
      <c r="J83" s="22">
        <f t="shared" si="112"/>
        <v>1235910</v>
      </c>
      <c r="K83" s="22">
        <v>77876.0</v>
      </c>
      <c r="L83" s="22">
        <f t="shared" si="113"/>
        <v>1167430</v>
      </c>
      <c r="M83" s="22">
        <f t="shared" si="114"/>
        <v>9396</v>
      </c>
      <c r="N83" s="22">
        <v>68480.0</v>
      </c>
      <c r="O83" s="22">
        <f t="shared" si="57"/>
        <v>1272570</v>
      </c>
      <c r="P83" s="1"/>
      <c r="Q83" s="20">
        <f t="shared" si="28"/>
        <v>45047</v>
      </c>
      <c r="R83" s="21">
        <f t="shared" si="102"/>
        <v>457533</v>
      </c>
      <c r="S83" s="21">
        <v>33426.0</v>
      </c>
      <c r="T83" s="21">
        <f t="shared" si="103"/>
        <v>429445</v>
      </c>
      <c r="U83" s="21">
        <f t="shared" si="104"/>
        <v>5338</v>
      </c>
      <c r="V83" s="21">
        <v>28088.0</v>
      </c>
      <c r="W83" s="22">
        <f t="shared" si="58"/>
        <v>548555</v>
      </c>
      <c r="X83" s="1"/>
      <c r="Y83" s="20">
        <f t="shared" si="29"/>
        <v>45047</v>
      </c>
      <c r="Z83" s="23">
        <f t="shared" si="115"/>
        <v>439475</v>
      </c>
      <c r="AA83" s="21">
        <v>29302.0</v>
      </c>
      <c r="AB83" s="23">
        <f t="shared" si="109"/>
        <v>413561</v>
      </c>
      <c r="AC83" s="23">
        <f t="shared" si="110"/>
        <v>3388</v>
      </c>
      <c r="AD83" s="23">
        <v>25914.0</v>
      </c>
      <c r="AE83" s="22">
        <f t="shared" si="59"/>
        <v>504516</v>
      </c>
      <c r="AF83" s="1"/>
      <c r="AG83" s="20">
        <f t="shared" si="30"/>
        <v>45047</v>
      </c>
      <c r="AH83" s="23">
        <f t="shared" si="89"/>
        <v>1482959.08</v>
      </c>
      <c r="AI83" s="24">
        <v>46231.29</v>
      </c>
      <c r="AJ83" s="23">
        <f t="shared" si="90"/>
        <v>1446181.62</v>
      </c>
      <c r="AK83" s="24">
        <v>9453.83</v>
      </c>
      <c r="AL83" s="24">
        <v>36777.46</v>
      </c>
      <c r="AM83" s="23">
        <f t="shared" si="91"/>
        <v>853818.38</v>
      </c>
      <c r="AN83" s="1"/>
      <c r="AO83" s="20">
        <f t="shared" si="31"/>
        <v>45047</v>
      </c>
      <c r="AP83" s="23">
        <f t="shared" ref="AP83:AP119" si="146">+AP82-AT82</f>
        <v>3601277.28</v>
      </c>
      <c r="AQ83" s="21">
        <v>110078.0</v>
      </c>
      <c r="AR83" s="23">
        <f t="shared" si="95"/>
        <v>3525300.6</v>
      </c>
      <c r="AS83" s="24">
        <v>22529.69</v>
      </c>
      <c r="AT83" s="24">
        <f>87548.39+4023.5</f>
        <v>91571.89</v>
      </c>
      <c r="AU83" s="23">
        <f t="shared" si="96"/>
        <v>1974699.4</v>
      </c>
      <c r="AV83" s="1"/>
      <c r="AW83" s="20">
        <f t="shared" si="32"/>
        <v>45047</v>
      </c>
      <c r="AX83" s="21">
        <v>1390000.0</v>
      </c>
      <c r="AY83" s="22">
        <f t="shared" si="122"/>
        <v>9266.666667</v>
      </c>
      <c r="AZ83" s="23">
        <f t="shared" si="119"/>
        <v>1390000</v>
      </c>
      <c r="BA83" s="24">
        <f t="shared" si="120"/>
        <v>10425</v>
      </c>
      <c r="BB83" s="24">
        <v>0.0</v>
      </c>
      <c r="BC83" s="23">
        <f t="shared" si="97"/>
        <v>0</v>
      </c>
      <c r="BD83" s="25"/>
      <c r="BE83" s="20">
        <f t="shared" si="33"/>
        <v>45047</v>
      </c>
      <c r="BF83" s="23">
        <f t="shared" si="130"/>
        <v>3754704.18</v>
      </c>
      <c r="BG83" s="21">
        <v>185290.25</v>
      </c>
      <c r="BH83" s="23">
        <f t="shared" si="123"/>
        <v>3754704.18</v>
      </c>
      <c r="BI83" s="24">
        <v>42193.69</v>
      </c>
      <c r="BJ83" s="24">
        <v>143096.56</v>
      </c>
      <c r="BK83" s="23">
        <f t="shared" si="92"/>
        <v>1745317.82</v>
      </c>
      <c r="BL83" s="25"/>
      <c r="BM83" s="20">
        <f t="shared" si="34"/>
        <v>45047</v>
      </c>
      <c r="BN83" s="24">
        <f t="shared" si="132"/>
        <v>1548669.61</v>
      </c>
      <c r="BO83" s="24">
        <v>36670.04</v>
      </c>
      <c r="BP83" s="24">
        <f t="shared" si="133"/>
        <v>1522582.13</v>
      </c>
      <c r="BQ83" s="24">
        <v>10582.56</v>
      </c>
      <c r="BR83" s="24">
        <v>26087.48</v>
      </c>
      <c r="BS83" s="23">
        <f t="shared" si="98"/>
        <v>277417.87</v>
      </c>
      <c r="BT83" s="25"/>
      <c r="BU83" s="20">
        <f t="shared" si="35"/>
        <v>45047</v>
      </c>
      <c r="BV83" s="26">
        <f t="shared" si="144"/>
        <v>578132.4698</v>
      </c>
      <c r="BW83" s="27">
        <v>20232.22106269936</v>
      </c>
      <c r="BX83" s="26">
        <f t="shared" si="83"/>
        <v>561753.4698</v>
      </c>
      <c r="BY83" s="27">
        <f t="shared" si="142"/>
        <v>3853.221063</v>
      </c>
      <c r="BZ83" s="27">
        <v>16379.0</v>
      </c>
      <c r="CA83" s="23">
        <f t="shared" si="80"/>
        <v>437246.5302</v>
      </c>
      <c r="CB83" s="28"/>
      <c r="CC83" s="20">
        <f t="shared" si="36"/>
        <v>45047</v>
      </c>
      <c r="CD83" s="27"/>
      <c r="CE83" s="27"/>
      <c r="CF83" s="27"/>
      <c r="CG83" s="27"/>
      <c r="CH83" s="27"/>
      <c r="CI83" s="23">
        <f t="shared" si="99"/>
        <v>0</v>
      </c>
      <c r="CJ83" s="28"/>
      <c r="CK83" s="20">
        <f t="shared" si="37"/>
        <v>45047</v>
      </c>
      <c r="CL83" s="27"/>
      <c r="CM83" s="27"/>
      <c r="CN83" s="27"/>
      <c r="CO83" s="27"/>
      <c r="CP83" s="27"/>
      <c r="CQ83" s="23">
        <f t="shared" si="100"/>
        <v>0</v>
      </c>
      <c r="CR83" s="28"/>
      <c r="CS83" s="20">
        <v>45435.0</v>
      </c>
      <c r="CT83" s="27"/>
      <c r="CU83" s="27"/>
      <c r="CV83" s="27"/>
      <c r="CW83" s="27"/>
      <c r="CX83" s="27"/>
      <c r="CY83" s="23">
        <v>0.0</v>
      </c>
      <c r="CZ83" s="35"/>
      <c r="DA83" s="24">
        <f t="shared" si="3"/>
        <v>213211.5511</v>
      </c>
      <c r="DB83" s="23">
        <f t="shared" si="4"/>
        <v>7211038.44</v>
      </c>
      <c r="DC83" s="24">
        <f t="shared" si="5"/>
        <v>366918.9167</v>
      </c>
      <c r="DD83" s="23">
        <f t="shared" si="6"/>
        <v>7738577.18</v>
      </c>
      <c r="DE83" s="29"/>
      <c r="DF83" s="30"/>
      <c r="DG83" s="30"/>
      <c r="DH83" s="31">
        <f t="shared" si="14"/>
        <v>45047</v>
      </c>
      <c r="DI83" s="21"/>
      <c r="DJ83" s="32">
        <f t="shared" si="7"/>
        <v>14645534</v>
      </c>
      <c r="DK83" s="32">
        <f t="shared" si="8"/>
        <v>580130.4677</v>
      </c>
      <c r="DL83" s="32">
        <f t="shared" ref="DL83:DM83" si="145">+E83+M83+U83+AC83+AK83+AS83+BA83+BI83+BQ83+BY83+CG83+CO83+CW83</f>
        <v>122538.9911</v>
      </c>
      <c r="DM83" s="32">
        <f t="shared" si="145"/>
        <v>462773.39</v>
      </c>
      <c r="DN83" s="2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</row>
    <row r="84" ht="15.75" customHeight="1">
      <c r="A84" s="20">
        <f t="shared" si="24"/>
        <v>45081</v>
      </c>
      <c r="B84" s="21">
        <f t="shared" si="106"/>
        <v>434576</v>
      </c>
      <c r="C84" s="21">
        <v>31758.0</v>
      </c>
      <c r="D84" s="21">
        <f t="shared" si="77"/>
        <v>407889</v>
      </c>
      <c r="E84" s="21">
        <f t="shared" si="107"/>
        <v>5071</v>
      </c>
      <c r="F84" s="21">
        <v>26687.0</v>
      </c>
      <c r="G84" s="21">
        <f t="shared" si="108"/>
        <v>521191</v>
      </c>
      <c r="H84" s="1"/>
      <c r="I84" s="20">
        <f t="shared" si="27"/>
        <v>45078</v>
      </c>
      <c r="J84" s="22">
        <f t="shared" si="112"/>
        <v>1167430</v>
      </c>
      <c r="K84" s="22">
        <v>77876.0</v>
      </c>
      <c r="L84" s="22">
        <f t="shared" si="113"/>
        <v>1098726</v>
      </c>
      <c r="M84" s="22">
        <f t="shared" si="114"/>
        <v>9172</v>
      </c>
      <c r="N84" s="22">
        <v>68704.0</v>
      </c>
      <c r="O84" s="22">
        <f t="shared" si="57"/>
        <v>1341274</v>
      </c>
      <c r="P84" s="1"/>
      <c r="Q84" s="20">
        <f t="shared" si="28"/>
        <v>45078</v>
      </c>
      <c r="R84" s="21">
        <f t="shared" si="102"/>
        <v>429445</v>
      </c>
      <c r="S84" s="21">
        <v>429445.0</v>
      </c>
      <c r="T84" s="22">
        <f t="shared" si="103"/>
        <v>0</v>
      </c>
      <c r="U84" s="21">
        <v>0.0</v>
      </c>
      <c r="V84" s="22">
        <v>429445.0</v>
      </c>
      <c r="W84" s="22">
        <f t="shared" si="58"/>
        <v>978000</v>
      </c>
      <c r="X84" s="1"/>
      <c r="Y84" s="20">
        <f t="shared" si="29"/>
        <v>45078</v>
      </c>
      <c r="Z84" s="23">
        <f t="shared" si="115"/>
        <v>413561</v>
      </c>
      <c r="AA84" s="21">
        <v>29302.0</v>
      </c>
      <c r="AB84" s="23">
        <f t="shared" si="109"/>
        <v>387447</v>
      </c>
      <c r="AC84" s="23">
        <f t="shared" si="110"/>
        <v>3188</v>
      </c>
      <c r="AD84" s="23">
        <v>26114.0</v>
      </c>
      <c r="AE84" s="22">
        <f t="shared" si="59"/>
        <v>530630</v>
      </c>
      <c r="AF84" s="1"/>
      <c r="AG84" s="20">
        <f t="shared" si="30"/>
        <v>45078</v>
      </c>
      <c r="AH84" s="23">
        <f t="shared" si="89"/>
        <v>1446181.62</v>
      </c>
      <c r="AI84" s="24">
        <v>46231.29</v>
      </c>
      <c r="AJ84" s="23">
        <f t="shared" si="90"/>
        <v>1409169.7</v>
      </c>
      <c r="AK84" s="24">
        <v>9219.37</v>
      </c>
      <c r="AL84" s="24">
        <v>37011.92</v>
      </c>
      <c r="AM84" s="23">
        <f t="shared" si="91"/>
        <v>890830.3</v>
      </c>
      <c r="AN84" s="1"/>
      <c r="AO84" s="20">
        <f t="shared" si="31"/>
        <v>45078</v>
      </c>
      <c r="AP84" s="23">
        <f t="shared" si="146"/>
        <v>3509705.39</v>
      </c>
      <c r="AQ84" s="21">
        <v>110078.0</v>
      </c>
      <c r="AR84" s="23">
        <f t="shared" si="95"/>
        <v>3433185.18</v>
      </c>
      <c r="AS84" s="24">
        <v>21986.16</v>
      </c>
      <c r="AT84" s="24">
        <f>88091.92+4023.5</f>
        <v>92115.42</v>
      </c>
      <c r="AU84" s="23">
        <f t="shared" si="96"/>
        <v>2066814.82</v>
      </c>
      <c r="AV84" s="1"/>
      <c r="AW84" s="20">
        <f t="shared" si="32"/>
        <v>45078</v>
      </c>
      <c r="AX84" s="21">
        <v>1390000.0</v>
      </c>
      <c r="AY84" s="22">
        <f t="shared" si="122"/>
        <v>9266.666667</v>
      </c>
      <c r="AZ84" s="23">
        <f t="shared" si="119"/>
        <v>1390000</v>
      </c>
      <c r="BA84" s="24">
        <f t="shared" si="120"/>
        <v>10425</v>
      </c>
      <c r="BB84" s="24">
        <v>0.0</v>
      </c>
      <c r="BC84" s="23">
        <f t="shared" si="97"/>
        <v>0</v>
      </c>
      <c r="BD84" s="25"/>
      <c r="BE84" s="20">
        <f t="shared" si="33"/>
        <v>45078</v>
      </c>
      <c r="BF84" s="23">
        <f t="shared" si="130"/>
        <v>3610058.6</v>
      </c>
      <c r="BG84" s="21">
        <v>185290.25</v>
      </c>
      <c r="BH84" s="23">
        <f t="shared" si="123"/>
        <v>3610058.6</v>
      </c>
      <c r="BI84" s="24">
        <v>40644.67</v>
      </c>
      <c r="BJ84" s="24">
        <v>144645.58</v>
      </c>
      <c r="BK84" s="23">
        <f t="shared" si="92"/>
        <v>1889963.4</v>
      </c>
      <c r="BL84" s="25"/>
      <c r="BM84" s="20">
        <f t="shared" si="34"/>
        <v>45078</v>
      </c>
      <c r="BN84" s="24">
        <f t="shared" si="132"/>
        <v>1522582.13</v>
      </c>
      <c r="BO84" s="24">
        <v>36670.04</v>
      </c>
      <c r="BP84" s="24">
        <f t="shared" si="133"/>
        <v>1496316.39</v>
      </c>
      <c r="BQ84" s="24">
        <v>10404.3</v>
      </c>
      <c r="BR84" s="24">
        <v>26265.74</v>
      </c>
      <c r="BS84" s="23">
        <f t="shared" si="98"/>
        <v>303683.61</v>
      </c>
      <c r="BT84" s="25"/>
      <c r="BU84" s="20">
        <f t="shared" si="35"/>
        <v>45078</v>
      </c>
      <c r="BV84" s="26">
        <f t="shared" si="144"/>
        <v>561753.4698</v>
      </c>
      <c r="BW84" s="27">
        <v>20232.22106269936</v>
      </c>
      <c r="BX84" s="26">
        <f t="shared" si="83"/>
        <v>545266.4698</v>
      </c>
      <c r="BY84" s="27">
        <f t="shared" si="142"/>
        <v>3745.221063</v>
      </c>
      <c r="BZ84" s="27">
        <v>16487.0</v>
      </c>
      <c r="CA84" s="23">
        <f t="shared" si="80"/>
        <v>453733.5302</v>
      </c>
      <c r="CB84" s="28"/>
      <c r="CC84" s="20">
        <f t="shared" si="36"/>
        <v>45078</v>
      </c>
      <c r="CD84" s="27"/>
      <c r="CE84" s="27"/>
      <c r="CF84" s="27"/>
      <c r="CG84" s="27"/>
      <c r="CH84" s="27"/>
      <c r="CI84" s="23">
        <f t="shared" si="99"/>
        <v>0</v>
      </c>
      <c r="CJ84" s="28"/>
      <c r="CK84" s="20">
        <f t="shared" si="37"/>
        <v>45078</v>
      </c>
      <c r="CL84" s="27"/>
      <c r="CM84" s="27"/>
      <c r="CN84" s="27"/>
      <c r="CO84" s="27"/>
      <c r="CP84" s="27"/>
      <c r="CQ84" s="23">
        <f t="shared" si="100"/>
        <v>0</v>
      </c>
      <c r="CR84" s="28"/>
      <c r="CS84" s="20">
        <v>45466.0</v>
      </c>
      <c r="CT84" s="27"/>
      <c r="CU84" s="27"/>
      <c r="CV84" s="27"/>
      <c r="CW84" s="27"/>
      <c r="CX84" s="27"/>
      <c r="CY84" s="23">
        <v>0.0</v>
      </c>
      <c r="CZ84" s="35"/>
      <c r="DA84" s="24">
        <f t="shared" si="3"/>
        <v>213211.5511</v>
      </c>
      <c r="DB84" s="23">
        <f t="shared" si="4"/>
        <v>7040222.61</v>
      </c>
      <c r="DC84" s="24">
        <f t="shared" si="5"/>
        <v>762937.9167</v>
      </c>
      <c r="DD84" s="23">
        <f t="shared" si="6"/>
        <v>7445070.6</v>
      </c>
      <c r="DE84" s="29"/>
      <c r="DF84" s="30"/>
      <c r="DG84" s="30"/>
      <c r="DH84" s="31">
        <f t="shared" si="14"/>
        <v>45078</v>
      </c>
      <c r="DI84" s="21"/>
      <c r="DJ84" s="32">
        <f t="shared" si="7"/>
        <v>13778058.34</v>
      </c>
      <c r="DK84" s="32">
        <f t="shared" si="8"/>
        <v>976149.4677</v>
      </c>
      <c r="DL84" s="32">
        <f t="shared" ref="DL84:DM84" si="147">+E84+M84+U84+AC84+AK84+AS84+BA84+BI84+BQ84+BY84+CG84+CO84+CW84</f>
        <v>113855.7211</v>
      </c>
      <c r="DM84" s="32">
        <f t="shared" si="147"/>
        <v>867475.66</v>
      </c>
      <c r="DN84" s="26">
        <f>SUM(DM82:DM84)</f>
        <v>1788850.81</v>
      </c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</row>
    <row r="85" ht="15.75" customHeight="1">
      <c r="A85" s="20">
        <f t="shared" si="24"/>
        <v>45111</v>
      </c>
      <c r="B85" s="21">
        <f t="shared" si="106"/>
        <v>407889</v>
      </c>
      <c r="C85" s="21">
        <v>31758.0</v>
      </c>
      <c r="D85" s="21">
        <f t="shared" si="77"/>
        <v>380891</v>
      </c>
      <c r="E85" s="21">
        <f t="shared" si="107"/>
        <v>4760</v>
      </c>
      <c r="F85" s="21">
        <v>26998.0</v>
      </c>
      <c r="G85" s="21">
        <f t="shared" si="108"/>
        <v>548189</v>
      </c>
      <c r="H85" s="1"/>
      <c r="I85" s="20">
        <f t="shared" si="27"/>
        <v>45108</v>
      </c>
      <c r="J85" s="22">
        <f t="shared" si="112"/>
        <v>1098726</v>
      </c>
      <c r="K85" s="22">
        <v>77876.0</v>
      </c>
      <c r="L85" s="22">
        <f t="shared" si="113"/>
        <v>1029203</v>
      </c>
      <c r="M85" s="22">
        <f t="shared" si="114"/>
        <v>8353</v>
      </c>
      <c r="N85" s="22">
        <v>69523.0</v>
      </c>
      <c r="O85" s="22">
        <f t="shared" si="57"/>
        <v>1410797</v>
      </c>
      <c r="P85" s="1"/>
      <c r="Q85" s="20">
        <f t="shared" si="28"/>
        <v>45108</v>
      </c>
      <c r="R85" s="22"/>
      <c r="S85" s="21"/>
      <c r="T85" s="21"/>
      <c r="U85" s="21"/>
      <c r="V85" s="21"/>
      <c r="W85" s="22"/>
      <c r="X85" s="1"/>
      <c r="Y85" s="20">
        <f t="shared" si="29"/>
        <v>45108</v>
      </c>
      <c r="Z85" s="23">
        <f t="shared" si="115"/>
        <v>387447</v>
      </c>
      <c r="AA85" s="21">
        <v>29302.0</v>
      </c>
      <c r="AB85" s="23">
        <f t="shared" si="109"/>
        <v>361132</v>
      </c>
      <c r="AC85" s="23">
        <f t="shared" si="110"/>
        <v>2987</v>
      </c>
      <c r="AD85" s="23">
        <v>26315.0</v>
      </c>
      <c r="AE85" s="22">
        <f t="shared" si="59"/>
        <v>556945</v>
      </c>
      <c r="AF85" s="1"/>
      <c r="AG85" s="20">
        <f t="shared" si="30"/>
        <v>45108</v>
      </c>
      <c r="AH85" s="23">
        <f t="shared" si="89"/>
        <v>1409169.7</v>
      </c>
      <c r="AI85" s="24">
        <v>46231.29</v>
      </c>
      <c r="AJ85" s="23">
        <f t="shared" si="90"/>
        <v>1371921.83</v>
      </c>
      <c r="AK85" s="24">
        <v>8983.42</v>
      </c>
      <c r="AL85" s="24">
        <v>37247.87</v>
      </c>
      <c r="AM85" s="23">
        <f t="shared" si="91"/>
        <v>928078.17</v>
      </c>
      <c r="AN85" s="1"/>
      <c r="AO85" s="20">
        <f t="shared" si="31"/>
        <v>45108</v>
      </c>
      <c r="AP85" s="23">
        <f t="shared" si="146"/>
        <v>3417589.97</v>
      </c>
      <c r="AQ85" s="21">
        <v>110078.0</v>
      </c>
      <c r="AR85" s="23">
        <f t="shared" si="95"/>
        <v>3340522.85</v>
      </c>
      <c r="AS85" s="24">
        <v>21439.25</v>
      </c>
      <c r="AT85" s="24">
        <f>88638.83+4023.5</f>
        <v>92662.33</v>
      </c>
      <c r="AU85" s="23">
        <f t="shared" si="96"/>
        <v>2159477.15</v>
      </c>
      <c r="AV85" s="1"/>
      <c r="AW85" s="20">
        <f t="shared" si="32"/>
        <v>45108</v>
      </c>
      <c r="AX85" s="21">
        <v>1390000.0</v>
      </c>
      <c r="AY85" s="22">
        <f t="shared" si="122"/>
        <v>9266.666667</v>
      </c>
      <c r="AZ85" s="23">
        <f t="shared" si="119"/>
        <v>1390000</v>
      </c>
      <c r="BA85" s="24">
        <f t="shared" si="120"/>
        <v>10425</v>
      </c>
      <c r="BB85" s="24">
        <v>0.0</v>
      </c>
      <c r="BC85" s="23">
        <f t="shared" si="97"/>
        <v>0</v>
      </c>
      <c r="BD85" s="25"/>
      <c r="BE85" s="20">
        <f t="shared" si="33"/>
        <v>45108</v>
      </c>
      <c r="BF85" s="23">
        <f t="shared" si="130"/>
        <v>3463847.23</v>
      </c>
      <c r="BG85" s="21">
        <v>185290.25</v>
      </c>
      <c r="BH85" s="23">
        <f t="shared" si="123"/>
        <v>3463847.23</v>
      </c>
      <c r="BI85" s="24">
        <v>39078.88</v>
      </c>
      <c r="BJ85" s="24">
        <v>146211.37</v>
      </c>
      <c r="BK85" s="23">
        <f t="shared" si="92"/>
        <v>2036174.77</v>
      </c>
      <c r="BL85" s="25"/>
      <c r="BM85" s="20">
        <f t="shared" si="34"/>
        <v>45108</v>
      </c>
      <c r="BN85" s="24">
        <f t="shared" si="132"/>
        <v>1496316.39</v>
      </c>
      <c r="BO85" s="24">
        <v>36670.04</v>
      </c>
      <c r="BP85" s="24">
        <f t="shared" si="133"/>
        <v>1469871.17</v>
      </c>
      <c r="BQ85" s="24">
        <v>10224.82</v>
      </c>
      <c r="BR85" s="24">
        <v>26445.22</v>
      </c>
      <c r="BS85" s="23">
        <f t="shared" si="98"/>
        <v>330128.83</v>
      </c>
      <c r="BT85" s="25"/>
      <c r="BU85" s="20">
        <f t="shared" si="35"/>
        <v>45108</v>
      </c>
      <c r="BV85" s="26">
        <f t="shared" si="144"/>
        <v>545266.4698</v>
      </c>
      <c r="BW85" s="27">
        <v>20232.22106269936</v>
      </c>
      <c r="BX85" s="26">
        <f t="shared" si="83"/>
        <v>528670.4698</v>
      </c>
      <c r="BY85" s="27">
        <f t="shared" si="142"/>
        <v>3636.221063</v>
      </c>
      <c r="BZ85" s="27">
        <v>16596.0</v>
      </c>
      <c r="CA85" s="23">
        <f t="shared" si="80"/>
        <v>470329.5302</v>
      </c>
      <c r="CB85" s="28"/>
      <c r="CC85" s="20">
        <f t="shared" si="36"/>
        <v>45108</v>
      </c>
      <c r="CD85" s="27"/>
      <c r="CE85" s="27"/>
      <c r="CF85" s="27"/>
      <c r="CG85" s="27"/>
      <c r="CH85" s="27"/>
      <c r="CI85" s="23">
        <f t="shared" si="99"/>
        <v>0</v>
      </c>
      <c r="CJ85" s="28"/>
      <c r="CK85" s="20">
        <f t="shared" si="37"/>
        <v>45108</v>
      </c>
      <c r="CL85" s="27"/>
      <c r="CM85" s="27"/>
      <c r="CN85" s="27"/>
      <c r="CO85" s="27"/>
      <c r="CP85" s="27"/>
      <c r="CQ85" s="23">
        <f t="shared" si="100"/>
        <v>0</v>
      </c>
      <c r="CR85" s="28"/>
      <c r="CS85" s="20">
        <v>45496.0</v>
      </c>
      <c r="CT85" s="27"/>
      <c r="CU85" s="27"/>
      <c r="CV85" s="27"/>
      <c r="CW85" s="27"/>
      <c r="CX85" s="27"/>
      <c r="CY85" s="23">
        <v>0.0</v>
      </c>
      <c r="CZ85" s="35"/>
      <c r="DA85" s="24">
        <f t="shared" si="3"/>
        <v>213211.5511</v>
      </c>
      <c r="DB85" s="23">
        <f t="shared" si="4"/>
        <v>6868342.53</v>
      </c>
      <c r="DC85" s="24">
        <f t="shared" si="5"/>
        <v>333492.9167</v>
      </c>
      <c r="DD85" s="23">
        <f t="shared" si="6"/>
        <v>6747909.23</v>
      </c>
      <c r="DE85" s="29"/>
      <c r="DF85" s="30"/>
      <c r="DG85" s="30"/>
      <c r="DH85" s="31">
        <f t="shared" si="14"/>
        <v>45108</v>
      </c>
      <c r="DI85" s="21"/>
      <c r="DJ85" s="32">
        <f t="shared" si="7"/>
        <v>13336059.55</v>
      </c>
      <c r="DK85" s="32">
        <f t="shared" si="8"/>
        <v>546704.4677</v>
      </c>
      <c r="DL85" s="32">
        <f t="shared" ref="DL85:DM85" si="148">+E85+M85+U85+AC85+AK85+AS85+BA85+BI85+BQ85+BY85+CG85+CO85+CW85</f>
        <v>109887.5911</v>
      </c>
      <c r="DM85" s="32">
        <f t="shared" si="148"/>
        <v>441998.79</v>
      </c>
      <c r="DN85" s="26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</row>
    <row r="86" ht="15.75" customHeight="1">
      <c r="A86" s="20">
        <f t="shared" si="24"/>
        <v>45142</v>
      </c>
      <c r="B86" s="21">
        <f t="shared" si="106"/>
        <v>380891</v>
      </c>
      <c r="C86" s="21">
        <v>31758.0</v>
      </c>
      <c r="D86" s="21">
        <f t="shared" si="77"/>
        <v>353578</v>
      </c>
      <c r="E86" s="21">
        <f t="shared" si="107"/>
        <v>4445</v>
      </c>
      <c r="F86" s="21">
        <v>27313.0</v>
      </c>
      <c r="G86" s="21">
        <f t="shared" si="108"/>
        <v>575502</v>
      </c>
      <c r="H86" s="1"/>
      <c r="I86" s="20">
        <f t="shared" si="27"/>
        <v>45139</v>
      </c>
      <c r="J86" s="22">
        <f t="shared" si="112"/>
        <v>1029203</v>
      </c>
      <c r="K86" s="22">
        <v>77876.0</v>
      </c>
      <c r="L86" s="22">
        <f t="shared" si="113"/>
        <v>959413</v>
      </c>
      <c r="M86" s="22">
        <f t="shared" si="114"/>
        <v>8086</v>
      </c>
      <c r="N86" s="22">
        <v>69790.0</v>
      </c>
      <c r="O86" s="22">
        <f t="shared" si="57"/>
        <v>1480587</v>
      </c>
      <c r="P86" s="1"/>
      <c r="Q86" s="20">
        <f t="shared" si="28"/>
        <v>45139</v>
      </c>
      <c r="R86" s="22"/>
      <c r="S86" s="21"/>
      <c r="T86" s="21"/>
      <c r="U86" s="21"/>
      <c r="V86" s="21"/>
      <c r="W86" s="22"/>
      <c r="X86" s="1"/>
      <c r="Y86" s="20">
        <f t="shared" si="29"/>
        <v>45139</v>
      </c>
      <c r="Z86" s="23">
        <f t="shared" si="115"/>
        <v>361132</v>
      </c>
      <c r="AA86" s="21">
        <v>29302.0</v>
      </c>
      <c r="AB86" s="23">
        <f t="shared" si="109"/>
        <v>334614</v>
      </c>
      <c r="AC86" s="23">
        <f t="shared" si="110"/>
        <v>2784</v>
      </c>
      <c r="AD86" s="23">
        <v>26518.0</v>
      </c>
      <c r="AE86" s="22">
        <f t="shared" si="59"/>
        <v>583463</v>
      </c>
      <c r="AF86" s="1"/>
      <c r="AG86" s="20">
        <f t="shared" si="30"/>
        <v>45139</v>
      </c>
      <c r="AH86" s="23">
        <f t="shared" si="89"/>
        <v>1371921.83</v>
      </c>
      <c r="AI86" s="24">
        <v>46231.29</v>
      </c>
      <c r="AJ86" s="23">
        <f t="shared" si="90"/>
        <v>1334436.5</v>
      </c>
      <c r="AK86" s="24">
        <v>8745.96</v>
      </c>
      <c r="AL86" s="24">
        <v>37485.33</v>
      </c>
      <c r="AM86" s="23">
        <f t="shared" si="91"/>
        <v>965563.5</v>
      </c>
      <c r="AN86" s="1"/>
      <c r="AO86" s="20">
        <f t="shared" si="31"/>
        <v>45139</v>
      </c>
      <c r="AP86" s="23">
        <f t="shared" si="146"/>
        <v>3324927.64</v>
      </c>
      <c r="AQ86" s="21">
        <v>110078.0</v>
      </c>
      <c r="AR86" s="23">
        <f t="shared" si="95"/>
        <v>3251333.72</v>
      </c>
      <c r="AS86" s="24">
        <v>20888.95</v>
      </c>
      <c r="AT86" s="24">
        <v>89189.13</v>
      </c>
      <c r="AU86" s="23">
        <f t="shared" si="96"/>
        <v>2248666.28</v>
      </c>
      <c r="AV86" s="1"/>
      <c r="AW86" s="20">
        <f t="shared" si="32"/>
        <v>45139</v>
      </c>
      <c r="AX86" s="21">
        <v>1390000.0</v>
      </c>
      <c r="AY86" s="22">
        <f t="shared" si="122"/>
        <v>9266.666667</v>
      </c>
      <c r="AZ86" s="23">
        <f t="shared" si="119"/>
        <v>1390000</v>
      </c>
      <c r="BA86" s="24">
        <f t="shared" si="120"/>
        <v>10425</v>
      </c>
      <c r="BB86" s="24">
        <v>0.0</v>
      </c>
      <c r="BC86" s="23">
        <f t="shared" si="97"/>
        <v>0</v>
      </c>
      <c r="BD86" s="25"/>
      <c r="BE86" s="20">
        <f t="shared" si="33"/>
        <v>45139</v>
      </c>
      <c r="BF86" s="23">
        <f t="shared" si="130"/>
        <v>3316053.13</v>
      </c>
      <c r="BG86" s="21">
        <v>185290.25</v>
      </c>
      <c r="BH86" s="23">
        <f t="shared" si="123"/>
        <v>3316053.13</v>
      </c>
      <c r="BI86" s="24">
        <v>37496.15</v>
      </c>
      <c r="BJ86" s="24">
        <v>147794.1</v>
      </c>
      <c r="BK86" s="23">
        <f t="shared" si="92"/>
        <v>2183968.87</v>
      </c>
      <c r="BL86" s="25"/>
      <c r="BM86" s="20">
        <f t="shared" si="34"/>
        <v>45139</v>
      </c>
      <c r="BN86" s="24">
        <f t="shared" si="132"/>
        <v>1469871.17</v>
      </c>
      <c r="BO86" s="24">
        <v>36670.04</v>
      </c>
      <c r="BP86" s="24">
        <f t="shared" si="133"/>
        <v>1443245.24</v>
      </c>
      <c r="BQ86" s="24">
        <v>10044.11</v>
      </c>
      <c r="BR86" s="24">
        <v>26625.93</v>
      </c>
      <c r="BS86" s="23">
        <f t="shared" si="98"/>
        <v>356754.76</v>
      </c>
      <c r="BT86" s="25"/>
      <c r="BU86" s="20">
        <f t="shared" si="35"/>
        <v>45139</v>
      </c>
      <c r="BV86" s="26">
        <f t="shared" si="144"/>
        <v>528670.4698</v>
      </c>
      <c r="BW86" s="27">
        <v>20232.22106269936</v>
      </c>
      <c r="BX86" s="26">
        <f t="shared" si="83"/>
        <v>511941.4698</v>
      </c>
      <c r="BY86" s="27">
        <f t="shared" si="142"/>
        <v>3503.221063</v>
      </c>
      <c r="BZ86" s="27">
        <v>16729.0</v>
      </c>
      <c r="CA86" s="23">
        <f t="shared" si="80"/>
        <v>487058.5302</v>
      </c>
      <c r="CB86" s="28"/>
      <c r="CC86" s="20">
        <f t="shared" si="36"/>
        <v>45139</v>
      </c>
      <c r="CD86" s="27"/>
      <c r="CE86" s="27"/>
      <c r="CF86" s="27"/>
      <c r="CG86" s="27"/>
      <c r="CH86" s="27"/>
      <c r="CI86" s="23">
        <f t="shared" si="99"/>
        <v>0</v>
      </c>
      <c r="CJ86" s="28"/>
      <c r="CK86" s="20">
        <f t="shared" si="37"/>
        <v>45139</v>
      </c>
      <c r="CL86" s="27"/>
      <c r="CM86" s="27"/>
      <c r="CN86" s="27"/>
      <c r="CO86" s="27"/>
      <c r="CP86" s="27"/>
      <c r="CQ86" s="23">
        <f t="shared" si="100"/>
        <v>0</v>
      </c>
      <c r="CR86" s="28"/>
      <c r="CS86" s="20">
        <v>45527.0</v>
      </c>
      <c r="CT86" s="27"/>
      <c r="CU86" s="27"/>
      <c r="CV86" s="27"/>
      <c r="CW86" s="27"/>
      <c r="CX86" s="27"/>
      <c r="CY86" s="23">
        <v>0.0</v>
      </c>
      <c r="CZ86" s="35"/>
      <c r="DA86" s="24">
        <f t="shared" si="3"/>
        <v>213211.5511</v>
      </c>
      <c r="DB86" s="23">
        <f t="shared" si="4"/>
        <v>6695391.11</v>
      </c>
      <c r="DC86" s="24">
        <f t="shared" si="5"/>
        <v>333492.9167</v>
      </c>
      <c r="DD86" s="23">
        <f t="shared" si="6"/>
        <v>6477279.13</v>
      </c>
      <c r="DE86" s="29"/>
      <c r="DF86" s="30"/>
      <c r="DG86" s="30"/>
      <c r="DH86" s="31">
        <f t="shared" si="14"/>
        <v>45139</v>
      </c>
      <c r="DI86" s="21"/>
      <c r="DJ86" s="32">
        <f t="shared" si="7"/>
        <v>12894615.06</v>
      </c>
      <c r="DK86" s="32">
        <f t="shared" si="8"/>
        <v>546704.4677</v>
      </c>
      <c r="DL86" s="32">
        <f t="shared" ref="DL86:DM86" si="149">+E86+M86+U86+AC86+AK86+AS86+BA86+BI86+BQ86+BY86+CG86+CO86+CW86</f>
        <v>106418.3911</v>
      </c>
      <c r="DM86" s="32">
        <f t="shared" si="149"/>
        <v>441444.49</v>
      </c>
      <c r="DN86" s="2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</row>
    <row r="87" ht="15.75" customHeight="1">
      <c r="A87" s="20">
        <f t="shared" si="24"/>
        <v>45173</v>
      </c>
      <c r="B87" s="21">
        <f t="shared" si="106"/>
        <v>353578</v>
      </c>
      <c r="C87" s="21">
        <v>31758.0</v>
      </c>
      <c r="D87" s="21">
        <f t="shared" si="77"/>
        <v>325946</v>
      </c>
      <c r="E87" s="21">
        <f t="shared" si="107"/>
        <v>4126</v>
      </c>
      <c r="F87" s="21">
        <v>27632.0</v>
      </c>
      <c r="G87" s="21">
        <f t="shared" si="108"/>
        <v>603134</v>
      </c>
      <c r="H87" s="1"/>
      <c r="I87" s="20">
        <f t="shared" si="27"/>
        <v>45170</v>
      </c>
      <c r="J87" s="22">
        <f t="shared" si="112"/>
        <v>959413</v>
      </c>
      <c r="K87" s="22">
        <v>77876.0</v>
      </c>
      <c r="L87" s="22">
        <f t="shared" si="113"/>
        <v>889074</v>
      </c>
      <c r="M87" s="22">
        <f t="shared" si="114"/>
        <v>7537</v>
      </c>
      <c r="N87" s="22">
        <v>70339.0</v>
      </c>
      <c r="O87" s="22">
        <f t="shared" si="57"/>
        <v>1550926</v>
      </c>
      <c r="P87" s="1"/>
      <c r="Q87" s="20">
        <f t="shared" si="28"/>
        <v>45170</v>
      </c>
      <c r="R87" s="22"/>
      <c r="S87" s="21"/>
      <c r="T87" s="21"/>
      <c r="U87" s="21"/>
      <c r="V87" s="21"/>
      <c r="W87" s="22"/>
      <c r="X87" s="1"/>
      <c r="Y87" s="20">
        <f t="shared" si="29"/>
        <v>45170</v>
      </c>
      <c r="Z87" s="23">
        <f t="shared" si="115"/>
        <v>334614</v>
      </c>
      <c r="AA87" s="21">
        <v>29302.0</v>
      </c>
      <c r="AB87" s="23">
        <f t="shared" si="109"/>
        <v>307892</v>
      </c>
      <c r="AC87" s="23">
        <f t="shared" si="110"/>
        <v>2580</v>
      </c>
      <c r="AD87" s="23">
        <v>26722.0</v>
      </c>
      <c r="AE87" s="22">
        <f t="shared" si="59"/>
        <v>610185</v>
      </c>
      <c r="AF87" s="1"/>
      <c r="AG87" s="20">
        <f t="shared" si="30"/>
        <v>45170</v>
      </c>
      <c r="AH87" s="23">
        <f t="shared" si="89"/>
        <v>1334436.5</v>
      </c>
      <c r="AI87" s="24">
        <v>46231.29</v>
      </c>
      <c r="AJ87" s="23">
        <f t="shared" si="90"/>
        <v>1296712.2</v>
      </c>
      <c r="AK87" s="24">
        <v>8506.99</v>
      </c>
      <c r="AL87" s="24">
        <v>37724.3</v>
      </c>
      <c r="AM87" s="23">
        <f t="shared" si="91"/>
        <v>1003287.8</v>
      </c>
      <c r="AN87" s="1"/>
      <c r="AO87" s="20">
        <f t="shared" si="31"/>
        <v>45170</v>
      </c>
      <c r="AP87" s="23">
        <f t="shared" si="146"/>
        <v>3235738.51</v>
      </c>
      <c r="AQ87" s="21">
        <v>110078.0</v>
      </c>
      <c r="AR87" s="23">
        <f t="shared" si="95"/>
        <v>3161590.88</v>
      </c>
      <c r="AS87" s="24">
        <v>20335.24</v>
      </c>
      <c r="AT87" s="24">
        <v>89742.84</v>
      </c>
      <c r="AU87" s="23">
        <f t="shared" si="96"/>
        <v>2338409.12</v>
      </c>
      <c r="AV87" s="1"/>
      <c r="AW87" s="20">
        <f t="shared" si="32"/>
        <v>45170</v>
      </c>
      <c r="AX87" s="21">
        <v>1390000.0</v>
      </c>
      <c r="AY87" s="22">
        <f t="shared" si="122"/>
        <v>9266.666667</v>
      </c>
      <c r="AZ87" s="23">
        <f t="shared" si="119"/>
        <v>1390000</v>
      </c>
      <c r="BA87" s="24">
        <f t="shared" si="120"/>
        <v>10425</v>
      </c>
      <c r="BB87" s="24">
        <v>0.0</v>
      </c>
      <c r="BC87" s="23">
        <f t="shared" si="97"/>
        <v>0</v>
      </c>
      <c r="BD87" s="25"/>
      <c r="BE87" s="20">
        <f t="shared" si="33"/>
        <v>45170</v>
      </c>
      <c r="BF87" s="23">
        <f t="shared" si="130"/>
        <v>3166659.16</v>
      </c>
      <c r="BG87" s="21">
        <v>185290.25</v>
      </c>
      <c r="BH87" s="23">
        <f t="shared" si="123"/>
        <v>3166659.16</v>
      </c>
      <c r="BI87" s="24">
        <v>35896.28</v>
      </c>
      <c r="BJ87" s="24">
        <v>149393.97</v>
      </c>
      <c r="BK87" s="23">
        <f t="shared" si="92"/>
        <v>2333362.84</v>
      </c>
      <c r="BL87" s="25"/>
      <c r="BM87" s="20">
        <f t="shared" si="34"/>
        <v>45170</v>
      </c>
      <c r="BN87" s="24">
        <f t="shared" si="132"/>
        <v>1443245.24</v>
      </c>
      <c r="BO87" s="24">
        <v>36670.04</v>
      </c>
      <c r="BP87" s="24">
        <f t="shared" si="133"/>
        <v>1416437.36</v>
      </c>
      <c r="BQ87" s="24">
        <v>9862.16</v>
      </c>
      <c r="BR87" s="24">
        <v>26807.88</v>
      </c>
      <c r="BS87" s="23">
        <f t="shared" si="98"/>
        <v>383562.64</v>
      </c>
      <c r="BT87" s="25"/>
      <c r="BU87" s="20">
        <f t="shared" si="35"/>
        <v>45170</v>
      </c>
      <c r="BV87" s="26">
        <f t="shared" si="144"/>
        <v>511941.4698</v>
      </c>
      <c r="BW87" s="27">
        <v>20232.22106269936</v>
      </c>
      <c r="BX87" s="26">
        <f t="shared" si="83"/>
        <v>495101.4698</v>
      </c>
      <c r="BY87" s="27">
        <f t="shared" si="142"/>
        <v>3392.221063</v>
      </c>
      <c r="BZ87" s="27">
        <v>16840.0</v>
      </c>
      <c r="CA87" s="23">
        <f t="shared" si="80"/>
        <v>503898.5302</v>
      </c>
      <c r="CB87" s="28"/>
      <c r="CC87" s="20">
        <f t="shared" si="36"/>
        <v>45170</v>
      </c>
      <c r="CD87" s="27"/>
      <c r="CE87" s="27"/>
      <c r="CF87" s="27"/>
      <c r="CG87" s="27"/>
      <c r="CH87" s="27"/>
      <c r="CI87" s="23">
        <f t="shared" si="99"/>
        <v>0</v>
      </c>
      <c r="CJ87" s="28"/>
      <c r="CK87" s="20">
        <f t="shared" si="37"/>
        <v>45170</v>
      </c>
      <c r="CL87" s="27"/>
      <c r="CM87" s="27"/>
      <c r="CN87" s="27"/>
      <c r="CO87" s="27"/>
      <c r="CP87" s="27"/>
      <c r="CQ87" s="23">
        <f t="shared" si="100"/>
        <v>0</v>
      </c>
      <c r="CR87" s="28"/>
      <c r="CS87" s="20">
        <v>45558.0</v>
      </c>
      <c r="CT87" s="27"/>
      <c r="CU87" s="27"/>
      <c r="CV87" s="27"/>
      <c r="CW87" s="27"/>
      <c r="CX87" s="27"/>
      <c r="CY87" s="23">
        <v>0.0</v>
      </c>
      <c r="CZ87" s="35"/>
      <c r="DA87" s="24">
        <f t="shared" si="3"/>
        <v>213211.5511</v>
      </c>
      <c r="DB87" s="23">
        <f t="shared" si="4"/>
        <v>6525361.72</v>
      </c>
      <c r="DC87" s="24">
        <f t="shared" si="5"/>
        <v>333492.9167</v>
      </c>
      <c r="DD87" s="23">
        <f t="shared" si="6"/>
        <v>6204264.16</v>
      </c>
      <c r="DE87" s="29"/>
      <c r="DF87" s="30"/>
      <c r="DG87" s="30"/>
      <c r="DH87" s="31">
        <f t="shared" si="14"/>
        <v>45170</v>
      </c>
      <c r="DI87" s="21"/>
      <c r="DJ87" s="32">
        <f t="shared" si="7"/>
        <v>12449413.07</v>
      </c>
      <c r="DK87" s="32">
        <f t="shared" si="8"/>
        <v>546704.4677</v>
      </c>
      <c r="DL87" s="32">
        <f t="shared" ref="DL87:DM87" si="150">+E87+M87+U87+AC87+AK87+AS87+BA87+BI87+BQ87+BY87+CG87+CO87+CW87</f>
        <v>102660.8911</v>
      </c>
      <c r="DM87" s="32">
        <f t="shared" si="150"/>
        <v>445201.99</v>
      </c>
      <c r="DN87" s="26">
        <f>SUM(DM85:DM87)</f>
        <v>1328645.27</v>
      </c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</row>
    <row r="88" ht="15.75" customHeight="1">
      <c r="A88" s="20">
        <f t="shared" si="24"/>
        <v>45203</v>
      </c>
      <c r="B88" s="21">
        <f t="shared" si="106"/>
        <v>325946</v>
      </c>
      <c r="C88" s="21">
        <v>31758.0</v>
      </c>
      <c r="D88" s="21">
        <f t="shared" si="77"/>
        <v>297992</v>
      </c>
      <c r="E88" s="21">
        <f t="shared" si="107"/>
        <v>3804</v>
      </c>
      <c r="F88" s="21">
        <v>27954.0</v>
      </c>
      <c r="G88" s="21">
        <f t="shared" si="108"/>
        <v>631088</v>
      </c>
      <c r="H88" s="1"/>
      <c r="I88" s="20">
        <f t="shared" si="27"/>
        <v>45200</v>
      </c>
      <c r="J88" s="22">
        <f t="shared" si="112"/>
        <v>889074</v>
      </c>
      <c r="K88" s="22">
        <v>77876.0</v>
      </c>
      <c r="L88" s="22">
        <f t="shared" si="113"/>
        <v>817957</v>
      </c>
      <c r="M88" s="22">
        <f t="shared" si="114"/>
        <v>6759</v>
      </c>
      <c r="N88" s="22">
        <v>71117.0</v>
      </c>
      <c r="O88" s="22">
        <f t="shared" si="57"/>
        <v>1622043</v>
      </c>
      <c r="P88" s="1"/>
      <c r="Q88" s="20">
        <f t="shared" si="28"/>
        <v>45200</v>
      </c>
      <c r="R88" s="22"/>
      <c r="S88" s="21"/>
      <c r="T88" s="21"/>
      <c r="U88" s="21"/>
      <c r="V88" s="21"/>
      <c r="W88" s="22"/>
      <c r="X88" s="1"/>
      <c r="Y88" s="20">
        <f t="shared" si="29"/>
        <v>45200</v>
      </c>
      <c r="Z88" s="23">
        <f t="shared" si="115"/>
        <v>307892</v>
      </c>
      <c r="AA88" s="21">
        <v>29302.0</v>
      </c>
      <c r="AB88" s="23">
        <f t="shared" si="109"/>
        <v>280964</v>
      </c>
      <c r="AC88" s="23">
        <f t="shared" si="110"/>
        <v>2374</v>
      </c>
      <c r="AD88" s="23">
        <v>26928.0</v>
      </c>
      <c r="AE88" s="22">
        <f t="shared" si="59"/>
        <v>637113</v>
      </c>
      <c r="AF88" s="1"/>
      <c r="AG88" s="20">
        <f t="shared" si="30"/>
        <v>45200</v>
      </c>
      <c r="AH88" s="23">
        <f t="shared" si="89"/>
        <v>1296712.2</v>
      </c>
      <c r="AI88" s="24">
        <v>46231.29</v>
      </c>
      <c r="AJ88" s="23">
        <f t="shared" si="90"/>
        <v>1258747.41</v>
      </c>
      <c r="AK88" s="24">
        <v>8266.5</v>
      </c>
      <c r="AL88" s="24">
        <v>37964.79</v>
      </c>
      <c r="AM88" s="23">
        <f t="shared" si="91"/>
        <v>1041252.59</v>
      </c>
      <c r="AN88" s="1"/>
      <c r="AO88" s="20">
        <f t="shared" si="31"/>
        <v>45200</v>
      </c>
      <c r="AP88" s="23">
        <f t="shared" si="146"/>
        <v>3145995.67</v>
      </c>
      <c r="AQ88" s="21">
        <v>110078.0</v>
      </c>
      <c r="AR88" s="23">
        <f t="shared" si="95"/>
        <v>3071290.89</v>
      </c>
      <c r="AS88" s="24">
        <v>19778.09</v>
      </c>
      <c r="AT88" s="24">
        <v>90299.99</v>
      </c>
      <c r="AU88" s="23">
        <f t="shared" si="96"/>
        <v>2428709.11</v>
      </c>
      <c r="AV88" s="1"/>
      <c r="AW88" s="20">
        <f t="shared" si="32"/>
        <v>45200</v>
      </c>
      <c r="AX88" s="21">
        <v>1390000.0</v>
      </c>
      <c r="AY88" s="22">
        <f t="shared" si="122"/>
        <v>9266.666667</v>
      </c>
      <c r="AZ88" s="23">
        <f t="shared" si="119"/>
        <v>1390000</v>
      </c>
      <c r="BA88" s="24">
        <f t="shared" si="120"/>
        <v>10425</v>
      </c>
      <c r="BB88" s="24">
        <v>0.0</v>
      </c>
      <c r="BC88" s="23">
        <f t="shared" si="97"/>
        <v>0</v>
      </c>
      <c r="BD88" s="25"/>
      <c r="BE88" s="20">
        <f t="shared" si="33"/>
        <v>45200</v>
      </c>
      <c r="BF88" s="23">
        <f t="shared" si="130"/>
        <v>3015648</v>
      </c>
      <c r="BG88" s="21">
        <v>185290.25</v>
      </c>
      <c r="BH88" s="23">
        <f t="shared" si="123"/>
        <v>3015648</v>
      </c>
      <c r="BI88" s="24">
        <v>34279.09</v>
      </c>
      <c r="BJ88" s="24">
        <v>151011.16</v>
      </c>
      <c r="BK88" s="23">
        <f t="shared" si="92"/>
        <v>2484374</v>
      </c>
      <c r="BL88" s="25"/>
      <c r="BM88" s="20">
        <f t="shared" si="34"/>
        <v>45200</v>
      </c>
      <c r="BN88" s="24">
        <f t="shared" si="132"/>
        <v>1416437.36</v>
      </c>
      <c r="BO88" s="24">
        <v>36670.04</v>
      </c>
      <c r="BP88" s="24">
        <f t="shared" si="133"/>
        <v>1389446.29</v>
      </c>
      <c r="BQ88" s="24">
        <v>9678.97</v>
      </c>
      <c r="BR88" s="24">
        <v>26991.07</v>
      </c>
      <c r="BS88" s="23">
        <f t="shared" si="98"/>
        <v>410553.71</v>
      </c>
      <c r="BT88" s="25"/>
      <c r="BU88" s="20">
        <f t="shared" si="35"/>
        <v>45200</v>
      </c>
      <c r="BV88" s="26">
        <f t="shared" si="144"/>
        <v>495101.4698</v>
      </c>
      <c r="BW88" s="27">
        <v>20232.22106269936</v>
      </c>
      <c r="BX88" s="26">
        <f t="shared" si="83"/>
        <v>478149.4698</v>
      </c>
      <c r="BY88" s="27">
        <f t="shared" si="142"/>
        <v>3280.221063</v>
      </c>
      <c r="BZ88" s="27">
        <v>16952.0</v>
      </c>
      <c r="CA88" s="23">
        <f t="shared" si="80"/>
        <v>520850.5302</v>
      </c>
      <c r="CB88" s="28"/>
      <c r="CC88" s="20">
        <f t="shared" si="36"/>
        <v>45200</v>
      </c>
      <c r="CD88" s="27"/>
      <c r="CE88" s="27"/>
      <c r="CF88" s="27"/>
      <c r="CG88" s="27"/>
      <c r="CH88" s="27"/>
      <c r="CI88" s="23">
        <f t="shared" si="99"/>
        <v>0</v>
      </c>
      <c r="CJ88" s="28"/>
      <c r="CK88" s="20">
        <f t="shared" si="37"/>
        <v>45200</v>
      </c>
      <c r="CL88" s="27"/>
      <c r="CM88" s="27"/>
      <c r="CN88" s="27"/>
      <c r="CO88" s="27"/>
      <c r="CP88" s="27"/>
      <c r="CQ88" s="23">
        <f t="shared" si="100"/>
        <v>0</v>
      </c>
      <c r="CR88" s="28"/>
      <c r="CS88" s="20">
        <v>45588.0</v>
      </c>
      <c r="CT88" s="27"/>
      <c r="CU88" s="27"/>
      <c r="CV88" s="27"/>
      <c r="CW88" s="27"/>
      <c r="CX88" s="27"/>
      <c r="CY88" s="23">
        <v>0.0</v>
      </c>
      <c r="CZ88" s="35"/>
      <c r="DA88" s="24">
        <f t="shared" si="3"/>
        <v>213211.5511</v>
      </c>
      <c r="DB88" s="23">
        <f t="shared" si="4"/>
        <v>6354246.7</v>
      </c>
      <c r="DC88" s="24">
        <f t="shared" si="5"/>
        <v>333492.9167</v>
      </c>
      <c r="DD88" s="23">
        <f t="shared" si="6"/>
        <v>5928560</v>
      </c>
      <c r="DE88" s="29"/>
      <c r="DF88" s="30"/>
      <c r="DG88" s="30"/>
      <c r="DH88" s="31">
        <f t="shared" si="14"/>
        <v>45200</v>
      </c>
      <c r="DI88" s="21"/>
      <c r="DJ88" s="32">
        <f t="shared" si="7"/>
        <v>12000195.06</v>
      </c>
      <c r="DK88" s="32">
        <f t="shared" si="8"/>
        <v>546704.4677</v>
      </c>
      <c r="DL88" s="32">
        <f t="shared" ref="DL88:DM88" si="151">+E88+M88+U88+AC88+AK88+AS88+BA88+BI88+BQ88+BY88+CG88+CO88+CW88</f>
        <v>98644.87106</v>
      </c>
      <c r="DM88" s="32">
        <f t="shared" si="151"/>
        <v>449218.01</v>
      </c>
      <c r="DN88" s="26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</row>
    <row r="89" ht="15.75" customHeight="1">
      <c r="A89" s="20">
        <f t="shared" si="24"/>
        <v>45234</v>
      </c>
      <c r="B89" s="21">
        <f t="shared" si="106"/>
        <v>297992</v>
      </c>
      <c r="C89" s="21">
        <v>31758.0</v>
      </c>
      <c r="D89" s="21">
        <f t="shared" si="77"/>
        <v>269712</v>
      </c>
      <c r="E89" s="21">
        <f t="shared" si="107"/>
        <v>3478</v>
      </c>
      <c r="F89" s="21">
        <v>28280.0</v>
      </c>
      <c r="G89" s="21">
        <f t="shared" si="108"/>
        <v>659368</v>
      </c>
      <c r="H89" s="1"/>
      <c r="I89" s="20">
        <f t="shared" si="27"/>
        <v>45231</v>
      </c>
      <c r="J89" s="22">
        <f t="shared" si="112"/>
        <v>817957</v>
      </c>
      <c r="K89" s="22">
        <v>77876.0</v>
      </c>
      <c r="L89" s="22">
        <f t="shared" si="113"/>
        <v>746507</v>
      </c>
      <c r="M89" s="22">
        <f t="shared" si="114"/>
        <v>6426</v>
      </c>
      <c r="N89" s="22">
        <v>71450.0</v>
      </c>
      <c r="O89" s="22">
        <f t="shared" si="57"/>
        <v>1693493</v>
      </c>
      <c r="P89" s="1"/>
      <c r="Q89" s="20">
        <f t="shared" si="28"/>
        <v>45231</v>
      </c>
      <c r="R89" s="22"/>
      <c r="S89" s="21"/>
      <c r="T89" s="21"/>
      <c r="U89" s="21"/>
      <c r="V89" s="21"/>
      <c r="W89" s="22"/>
      <c r="X89" s="1"/>
      <c r="Y89" s="20">
        <f t="shared" si="29"/>
        <v>45231</v>
      </c>
      <c r="Z89" s="23">
        <f t="shared" si="115"/>
        <v>280964</v>
      </c>
      <c r="AA89" s="21">
        <v>29302.0</v>
      </c>
      <c r="AB89" s="23">
        <f t="shared" si="109"/>
        <v>253828</v>
      </c>
      <c r="AC89" s="23">
        <f t="shared" si="110"/>
        <v>2166</v>
      </c>
      <c r="AD89" s="23">
        <v>27136.0</v>
      </c>
      <c r="AE89" s="22">
        <f t="shared" si="59"/>
        <v>664249</v>
      </c>
      <c r="AF89" s="1"/>
      <c r="AG89" s="20">
        <f t="shared" si="30"/>
        <v>45231</v>
      </c>
      <c r="AH89" s="23">
        <f t="shared" si="89"/>
        <v>1258747.41</v>
      </c>
      <c r="AI89" s="24">
        <v>46231.29</v>
      </c>
      <c r="AJ89" s="23">
        <f t="shared" si="90"/>
        <v>1220540.6</v>
      </c>
      <c r="AK89" s="24">
        <v>8024.48</v>
      </c>
      <c r="AL89" s="24">
        <v>38206.81</v>
      </c>
      <c r="AM89" s="23">
        <f t="shared" si="91"/>
        <v>1079459.4</v>
      </c>
      <c r="AN89" s="1"/>
      <c r="AO89" s="20">
        <f t="shared" si="31"/>
        <v>45231</v>
      </c>
      <c r="AP89" s="23">
        <f t="shared" si="146"/>
        <v>3055695.68</v>
      </c>
      <c r="AQ89" s="21">
        <v>110078.0</v>
      </c>
      <c r="AR89" s="23">
        <f t="shared" si="95"/>
        <v>2980430.28</v>
      </c>
      <c r="AS89" s="24">
        <v>19217.47</v>
      </c>
      <c r="AT89" s="24">
        <v>90860.61</v>
      </c>
      <c r="AU89" s="23">
        <f t="shared" si="96"/>
        <v>2519569.72</v>
      </c>
      <c r="AV89" s="1"/>
      <c r="AW89" s="20">
        <f t="shared" si="32"/>
        <v>45231</v>
      </c>
      <c r="AX89" s="21">
        <v>1390000.0</v>
      </c>
      <c r="AY89" s="22">
        <f t="shared" si="122"/>
        <v>9266.666667</v>
      </c>
      <c r="AZ89" s="23">
        <f t="shared" si="119"/>
        <v>1390000</v>
      </c>
      <c r="BA89" s="24">
        <f t="shared" si="120"/>
        <v>10425</v>
      </c>
      <c r="BB89" s="24">
        <v>0.0</v>
      </c>
      <c r="BC89" s="23">
        <f t="shared" si="97"/>
        <v>0</v>
      </c>
      <c r="BD89" s="25"/>
      <c r="BE89" s="20">
        <f t="shared" si="33"/>
        <v>45231</v>
      </c>
      <c r="BF89" s="23">
        <f t="shared" si="130"/>
        <v>2863002.14</v>
      </c>
      <c r="BG89" s="21">
        <v>185290.25</v>
      </c>
      <c r="BH89" s="23">
        <f t="shared" si="123"/>
        <v>2863002.14</v>
      </c>
      <c r="BI89" s="24">
        <v>32644.39</v>
      </c>
      <c r="BJ89" s="24">
        <v>152645.86</v>
      </c>
      <c r="BK89" s="23">
        <f t="shared" si="92"/>
        <v>2637019.86</v>
      </c>
      <c r="BL89" s="25"/>
      <c r="BM89" s="20">
        <f t="shared" si="34"/>
        <v>45231</v>
      </c>
      <c r="BN89" s="24">
        <f t="shared" si="132"/>
        <v>1389446.29</v>
      </c>
      <c r="BO89" s="24">
        <v>36670.04</v>
      </c>
      <c r="BP89" s="24">
        <f t="shared" si="133"/>
        <v>1362270.79</v>
      </c>
      <c r="BQ89" s="24">
        <v>9494.54</v>
      </c>
      <c r="BR89" s="24">
        <v>27175.5</v>
      </c>
      <c r="BS89" s="23">
        <f t="shared" si="98"/>
        <v>437729.21</v>
      </c>
      <c r="BT89" s="25"/>
      <c r="BU89" s="20">
        <f t="shared" si="35"/>
        <v>45231</v>
      </c>
      <c r="BV89" s="26">
        <f t="shared" si="144"/>
        <v>478149.4698</v>
      </c>
      <c r="BW89" s="27">
        <v>20232.22106269936</v>
      </c>
      <c r="BX89" s="26">
        <f t="shared" si="83"/>
        <v>461085.4698</v>
      </c>
      <c r="BY89" s="27">
        <f t="shared" si="142"/>
        <v>3168.221063</v>
      </c>
      <c r="BZ89" s="27">
        <v>17064.0</v>
      </c>
      <c r="CA89" s="23">
        <f t="shared" si="80"/>
        <v>537914.5302</v>
      </c>
      <c r="CB89" s="28"/>
      <c r="CC89" s="20">
        <f t="shared" si="36"/>
        <v>45231</v>
      </c>
      <c r="CD89" s="27">
        <v>2048000.0</v>
      </c>
      <c r="CE89" s="27">
        <v>42315.0</v>
      </c>
      <c r="CF89" s="27">
        <f t="shared" ref="CF89:CF148" si="153">+CD89-CH89</f>
        <v>2020705.07</v>
      </c>
      <c r="CG89" s="27">
        <v>15018.67</v>
      </c>
      <c r="CH89" s="27">
        <f>27295.93-1</f>
        <v>27294.93</v>
      </c>
      <c r="CI89" s="23">
        <f t="shared" si="99"/>
        <v>27294.93</v>
      </c>
      <c r="CJ89" s="28"/>
      <c r="CK89" s="20">
        <f t="shared" si="37"/>
        <v>45231</v>
      </c>
      <c r="CL89" s="27"/>
      <c r="CM89" s="27"/>
      <c r="CN89" s="27"/>
      <c r="CO89" s="27"/>
      <c r="CP89" s="27"/>
      <c r="CQ89" s="23">
        <f t="shared" si="100"/>
        <v>0</v>
      </c>
      <c r="CR89" s="28"/>
      <c r="CS89" s="20">
        <v>45619.0</v>
      </c>
      <c r="CT89" s="27"/>
      <c r="CU89" s="27"/>
      <c r="CV89" s="27"/>
      <c r="CW89" s="27"/>
      <c r="CX89" s="27"/>
      <c r="CY89" s="23">
        <v>0.0</v>
      </c>
      <c r="CZ89" s="35"/>
      <c r="DA89" s="24">
        <f t="shared" si="3"/>
        <v>255526.5511</v>
      </c>
      <c r="DB89" s="23">
        <f t="shared" si="4"/>
        <v>8230038.85</v>
      </c>
      <c r="DC89" s="24">
        <f t="shared" si="5"/>
        <v>333492.9167</v>
      </c>
      <c r="DD89" s="23">
        <f t="shared" si="6"/>
        <v>5649915.14</v>
      </c>
      <c r="DE89" s="29"/>
      <c r="DF89" s="30"/>
      <c r="DG89" s="30"/>
      <c r="DH89" s="31">
        <f t="shared" si="14"/>
        <v>45231</v>
      </c>
      <c r="DI89" s="21"/>
      <c r="DJ89" s="32">
        <f t="shared" si="7"/>
        <v>13568081.35</v>
      </c>
      <c r="DK89" s="32">
        <f t="shared" si="8"/>
        <v>589019.4677</v>
      </c>
      <c r="DL89" s="32">
        <f t="shared" ref="DL89:DM89" si="152">+E89+M89+U89+AC89+AK89+AS89+BA89+BI89+BQ89+BY89+CG89+CO89+CW89</f>
        <v>110062.7711</v>
      </c>
      <c r="DM89" s="32">
        <f t="shared" si="152"/>
        <v>480113.71</v>
      </c>
      <c r="DN89" s="2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</row>
    <row r="90" ht="15.75" customHeight="1">
      <c r="A90" s="20">
        <f t="shared" si="24"/>
        <v>45264</v>
      </c>
      <c r="B90" s="21">
        <f t="shared" si="106"/>
        <v>269712</v>
      </c>
      <c r="C90" s="21">
        <v>31758.0</v>
      </c>
      <c r="D90" s="21">
        <f t="shared" si="77"/>
        <v>241102</v>
      </c>
      <c r="E90" s="21">
        <f t="shared" si="107"/>
        <v>3148</v>
      </c>
      <c r="F90" s="21">
        <v>28610.0</v>
      </c>
      <c r="G90" s="21">
        <f t="shared" si="108"/>
        <v>687978</v>
      </c>
      <c r="H90" s="1"/>
      <c r="I90" s="20">
        <f t="shared" si="27"/>
        <v>45261</v>
      </c>
      <c r="J90" s="22">
        <f t="shared" si="112"/>
        <v>746507</v>
      </c>
      <c r="K90" s="22">
        <v>77876.0</v>
      </c>
      <c r="L90" s="22">
        <f t="shared" si="113"/>
        <v>674306</v>
      </c>
      <c r="M90" s="22">
        <f t="shared" si="114"/>
        <v>5675</v>
      </c>
      <c r="N90" s="22">
        <v>72201.0</v>
      </c>
      <c r="O90" s="22">
        <f t="shared" si="57"/>
        <v>1765694</v>
      </c>
      <c r="P90" s="1"/>
      <c r="Q90" s="20">
        <f t="shared" si="28"/>
        <v>45261</v>
      </c>
      <c r="R90" s="22"/>
      <c r="S90" s="21"/>
      <c r="T90" s="21"/>
      <c r="U90" s="21"/>
      <c r="V90" s="21"/>
      <c r="W90" s="22"/>
      <c r="X90" s="1"/>
      <c r="Y90" s="20">
        <f t="shared" si="29"/>
        <v>45261</v>
      </c>
      <c r="Z90" s="23">
        <f t="shared" si="115"/>
        <v>253828</v>
      </c>
      <c r="AA90" s="21">
        <v>29302.0</v>
      </c>
      <c r="AB90" s="23">
        <f t="shared" si="109"/>
        <v>226483</v>
      </c>
      <c r="AC90" s="23">
        <f t="shared" si="110"/>
        <v>1957</v>
      </c>
      <c r="AD90" s="23">
        <v>27345.0</v>
      </c>
      <c r="AE90" s="22">
        <f t="shared" si="59"/>
        <v>691594</v>
      </c>
      <c r="AF90" s="1"/>
      <c r="AG90" s="20">
        <f t="shared" si="30"/>
        <v>45261</v>
      </c>
      <c r="AH90" s="23">
        <f t="shared" si="89"/>
        <v>1220540.6</v>
      </c>
      <c r="AI90" s="24">
        <v>46231.29</v>
      </c>
      <c r="AJ90" s="23">
        <f t="shared" si="90"/>
        <v>1182090.22</v>
      </c>
      <c r="AK90" s="24">
        <v>7780.91</v>
      </c>
      <c r="AL90" s="24">
        <v>38450.38</v>
      </c>
      <c r="AM90" s="23">
        <f t="shared" si="91"/>
        <v>1117909.78</v>
      </c>
      <c r="AN90" s="1"/>
      <c r="AO90" s="20">
        <f t="shared" si="31"/>
        <v>45261</v>
      </c>
      <c r="AP90" s="23">
        <f t="shared" si="146"/>
        <v>2964835.07</v>
      </c>
      <c r="AQ90" s="21">
        <v>110078.0</v>
      </c>
      <c r="AR90" s="23">
        <f t="shared" si="95"/>
        <v>2889005.58</v>
      </c>
      <c r="AS90" s="24">
        <v>18653.38</v>
      </c>
      <c r="AT90" s="24">
        <v>91424.7</v>
      </c>
      <c r="AU90" s="23">
        <f t="shared" si="96"/>
        <v>2610994.42</v>
      </c>
      <c r="AV90" s="1"/>
      <c r="AW90" s="20">
        <f t="shared" si="32"/>
        <v>45261</v>
      </c>
      <c r="AX90" s="21">
        <v>1390000.0</v>
      </c>
      <c r="AY90" s="22">
        <f t="shared" si="122"/>
        <v>9266.666667</v>
      </c>
      <c r="AZ90" s="23">
        <f t="shared" si="119"/>
        <v>1390000</v>
      </c>
      <c r="BA90" s="24">
        <f t="shared" si="120"/>
        <v>10425</v>
      </c>
      <c r="BB90" s="24">
        <v>0.0</v>
      </c>
      <c r="BC90" s="23">
        <f t="shared" si="97"/>
        <v>0</v>
      </c>
      <c r="BD90" s="25"/>
      <c r="BE90" s="20">
        <f t="shared" si="33"/>
        <v>45261</v>
      </c>
      <c r="BF90" s="23">
        <f t="shared" si="130"/>
        <v>2708703.89</v>
      </c>
      <c r="BG90" s="21">
        <v>185290.25</v>
      </c>
      <c r="BH90" s="23">
        <f t="shared" si="123"/>
        <v>2708703.89</v>
      </c>
      <c r="BI90" s="24">
        <v>30992.0</v>
      </c>
      <c r="BJ90" s="24">
        <v>154298.25</v>
      </c>
      <c r="BK90" s="23">
        <f t="shared" si="92"/>
        <v>2791318.11</v>
      </c>
      <c r="BL90" s="25"/>
      <c r="BM90" s="20">
        <f t="shared" si="34"/>
        <v>45261</v>
      </c>
      <c r="BN90" s="24">
        <f t="shared" si="132"/>
        <v>1362270.79</v>
      </c>
      <c r="BO90" s="24">
        <v>36670.04</v>
      </c>
      <c r="BP90" s="24">
        <f t="shared" si="133"/>
        <v>1334909.59</v>
      </c>
      <c r="BQ90" s="24">
        <v>9308.84</v>
      </c>
      <c r="BR90" s="24">
        <v>27361.2</v>
      </c>
      <c r="BS90" s="23">
        <f t="shared" si="98"/>
        <v>465090.41</v>
      </c>
      <c r="BT90" s="25"/>
      <c r="BU90" s="20">
        <f t="shared" si="35"/>
        <v>45261</v>
      </c>
      <c r="BV90" s="26">
        <f t="shared" si="144"/>
        <v>461085.4698</v>
      </c>
      <c r="BW90" s="27">
        <v>20232.22106269936</v>
      </c>
      <c r="BX90" s="26">
        <f t="shared" si="83"/>
        <v>443908.4698</v>
      </c>
      <c r="BY90" s="27">
        <f t="shared" si="142"/>
        <v>3055.221063</v>
      </c>
      <c r="BZ90" s="27">
        <v>17177.0</v>
      </c>
      <c r="CA90" s="23">
        <f t="shared" si="80"/>
        <v>555091.5302</v>
      </c>
      <c r="CB90" s="28"/>
      <c r="CC90" s="20">
        <f t="shared" si="36"/>
        <v>45261</v>
      </c>
      <c r="CD90" s="27">
        <f t="shared" ref="CD90:CD148" si="155">+CF89</f>
        <v>2020705.07</v>
      </c>
      <c r="CE90" s="27">
        <f t="shared" ref="CE90:CE148" si="156">+CE89</f>
        <v>42315</v>
      </c>
      <c r="CF90" s="27">
        <f t="shared" si="153"/>
        <v>1993208.97</v>
      </c>
      <c r="CG90" s="27">
        <v>14818.5</v>
      </c>
      <c r="CH90" s="27">
        <v>27496.1</v>
      </c>
      <c r="CI90" s="23">
        <f t="shared" si="99"/>
        <v>54791.03</v>
      </c>
      <c r="CJ90" s="28"/>
      <c r="CK90" s="20">
        <f t="shared" si="37"/>
        <v>45261</v>
      </c>
      <c r="CL90" s="27"/>
      <c r="CM90" s="27"/>
      <c r="CN90" s="27"/>
      <c r="CO90" s="27"/>
      <c r="CP90" s="27"/>
      <c r="CQ90" s="23">
        <f t="shared" si="100"/>
        <v>0</v>
      </c>
      <c r="CR90" s="28"/>
      <c r="CS90" s="20">
        <v>45649.0</v>
      </c>
      <c r="CT90" s="27"/>
      <c r="CU90" s="27"/>
      <c r="CV90" s="27"/>
      <c r="CW90" s="27"/>
      <c r="CX90" s="27"/>
      <c r="CY90" s="23">
        <v>0.0</v>
      </c>
      <c r="CZ90" s="35"/>
      <c r="DA90" s="24">
        <f t="shared" si="3"/>
        <v>255526.5511</v>
      </c>
      <c r="DB90" s="23">
        <f t="shared" si="4"/>
        <v>8029437</v>
      </c>
      <c r="DC90" s="24">
        <f t="shared" si="5"/>
        <v>333492.9167</v>
      </c>
      <c r="DD90" s="23">
        <f t="shared" si="6"/>
        <v>5368750.89</v>
      </c>
      <c r="DE90" s="29"/>
      <c r="DF90" s="30"/>
      <c r="DG90" s="30"/>
      <c r="DH90" s="31">
        <f t="shared" si="14"/>
        <v>45261</v>
      </c>
      <c r="DI90" s="21"/>
      <c r="DJ90" s="32">
        <f t="shared" si="7"/>
        <v>13083717.72</v>
      </c>
      <c r="DK90" s="32">
        <f t="shared" si="8"/>
        <v>589019.4677</v>
      </c>
      <c r="DL90" s="32">
        <f t="shared" ref="DL90:DM90" si="154">+E90+M90+U90+AC90+AK90+AS90+BA90+BI90+BQ90+BY90+CG90+CO90+CW90</f>
        <v>105813.8511</v>
      </c>
      <c r="DM90" s="32">
        <f t="shared" si="154"/>
        <v>484363.63</v>
      </c>
      <c r="DN90" s="26">
        <f>SUM(DM88:DM90)</f>
        <v>1413695.35</v>
      </c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</row>
    <row r="91" ht="15.75" customHeight="1">
      <c r="A91" s="20">
        <f t="shared" si="24"/>
        <v>45295</v>
      </c>
      <c r="B91" s="21">
        <f t="shared" si="106"/>
        <v>241102</v>
      </c>
      <c r="C91" s="21">
        <v>31758.0</v>
      </c>
      <c r="D91" s="21">
        <f t="shared" si="77"/>
        <v>212158</v>
      </c>
      <c r="E91" s="21">
        <f t="shared" si="107"/>
        <v>2814</v>
      </c>
      <c r="F91" s="21">
        <v>28944.0</v>
      </c>
      <c r="G91" s="21">
        <f t="shared" si="108"/>
        <v>716922</v>
      </c>
      <c r="H91" s="1"/>
      <c r="I91" s="20">
        <f t="shared" si="27"/>
        <v>45292</v>
      </c>
      <c r="J91" s="22">
        <f t="shared" si="112"/>
        <v>674306</v>
      </c>
      <c r="K91" s="22">
        <v>77876.0</v>
      </c>
      <c r="L91" s="22">
        <f t="shared" si="113"/>
        <v>601727</v>
      </c>
      <c r="M91" s="22">
        <f t="shared" si="114"/>
        <v>5297</v>
      </c>
      <c r="N91" s="22">
        <v>72579.0</v>
      </c>
      <c r="O91" s="22">
        <f t="shared" si="57"/>
        <v>1838273</v>
      </c>
      <c r="P91" s="1"/>
      <c r="Q91" s="20">
        <f t="shared" si="28"/>
        <v>45292</v>
      </c>
      <c r="R91" s="22"/>
      <c r="S91" s="21"/>
      <c r="T91" s="21"/>
      <c r="U91" s="21"/>
      <c r="V91" s="21"/>
      <c r="W91" s="22"/>
      <c r="X91" s="1"/>
      <c r="Y91" s="20">
        <f t="shared" si="29"/>
        <v>45292</v>
      </c>
      <c r="Z91" s="23">
        <f t="shared" si="115"/>
        <v>226483</v>
      </c>
      <c r="AA91" s="21">
        <v>29302.0</v>
      </c>
      <c r="AB91" s="23">
        <f t="shared" si="109"/>
        <v>198927</v>
      </c>
      <c r="AC91" s="23">
        <f t="shared" si="110"/>
        <v>1746</v>
      </c>
      <c r="AD91" s="23">
        <v>27556.0</v>
      </c>
      <c r="AE91" s="22">
        <f t="shared" si="59"/>
        <v>719150</v>
      </c>
      <c r="AF91" s="1"/>
      <c r="AG91" s="20">
        <f t="shared" si="30"/>
        <v>45292</v>
      </c>
      <c r="AH91" s="23">
        <f t="shared" si="89"/>
        <v>1182090.22</v>
      </c>
      <c r="AI91" s="24">
        <v>46231.29</v>
      </c>
      <c r="AJ91" s="23">
        <f t="shared" si="90"/>
        <v>1143394.72</v>
      </c>
      <c r="AK91" s="24">
        <v>7535.79</v>
      </c>
      <c r="AL91" s="24">
        <v>38695.5</v>
      </c>
      <c r="AM91" s="23">
        <f t="shared" si="91"/>
        <v>1156605.28</v>
      </c>
      <c r="AN91" s="1"/>
      <c r="AO91" s="20">
        <f t="shared" si="31"/>
        <v>45292</v>
      </c>
      <c r="AP91" s="23">
        <f t="shared" si="146"/>
        <v>2873410.37</v>
      </c>
      <c r="AQ91" s="21">
        <v>110078.0</v>
      </c>
      <c r="AR91" s="23">
        <f t="shared" si="95"/>
        <v>2797013.29</v>
      </c>
      <c r="AS91" s="24">
        <v>18085.79</v>
      </c>
      <c r="AT91" s="24">
        <v>91992.29</v>
      </c>
      <c r="AU91" s="23">
        <f t="shared" si="96"/>
        <v>2702986.71</v>
      </c>
      <c r="AV91" s="1"/>
      <c r="AW91" s="20">
        <f t="shared" si="32"/>
        <v>45292</v>
      </c>
      <c r="AX91" s="21">
        <v>1390000.0</v>
      </c>
      <c r="AY91" s="22">
        <f t="shared" si="122"/>
        <v>9266.666667</v>
      </c>
      <c r="AZ91" s="23">
        <f t="shared" si="119"/>
        <v>1390000</v>
      </c>
      <c r="BA91" s="24">
        <f t="shared" si="120"/>
        <v>10425</v>
      </c>
      <c r="BB91" s="24">
        <v>0.0</v>
      </c>
      <c r="BC91" s="23">
        <f t="shared" si="97"/>
        <v>0</v>
      </c>
      <c r="BD91" s="25"/>
      <c r="BE91" s="20">
        <f t="shared" si="33"/>
        <v>45292</v>
      </c>
      <c r="BF91" s="23">
        <f t="shared" si="130"/>
        <v>2552735.36</v>
      </c>
      <c r="BG91" s="21">
        <v>185290.25</v>
      </c>
      <c r="BH91" s="23">
        <f t="shared" si="123"/>
        <v>2552735.36</v>
      </c>
      <c r="BI91" s="24">
        <v>29321.72</v>
      </c>
      <c r="BJ91" s="24">
        <v>155968.53</v>
      </c>
      <c r="BK91" s="23">
        <f t="shared" si="92"/>
        <v>2947286.64</v>
      </c>
      <c r="BL91" s="25"/>
      <c r="BM91" s="20">
        <f t="shared" si="34"/>
        <v>45292</v>
      </c>
      <c r="BN91" s="24">
        <f t="shared" si="132"/>
        <v>1334909.59</v>
      </c>
      <c r="BO91" s="24">
        <v>36670.04</v>
      </c>
      <c r="BP91" s="24">
        <f t="shared" si="133"/>
        <v>1307361.42</v>
      </c>
      <c r="BQ91" s="24">
        <v>9121.87</v>
      </c>
      <c r="BR91" s="24">
        <v>27548.17</v>
      </c>
      <c r="BS91" s="23">
        <f t="shared" si="98"/>
        <v>492638.58</v>
      </c>
      <c r="BT91" s="25"/>
      <c r="BU91" s="20">
        <f t="shared" si="35"/>
        <v>45292</v>
      </c>
      <c r="BV91" s="26">
        <f t="shared" si="144"/>
        <v>443908.4698</v>
      </c>
      <c r="BW91" s="27">
        <v>20232.22106269936</v>
      </c>
      <c r="BX91" s="26">
        <f t="shared" si="83"/>
        <v>426617.4698</v>
      </c>
      <c r="BY91" s="27">
        <f t="shared" si="142"/>
        <v>2941.221063</v>
      </c>
      <c r="BZ91" s="27">
        <v>17291.0</v>
      </c>
      <c r="CA91" s="23">
        <f t="shared" si="80"/>
        <v>572382.5302</v>
      </c>
      <c r="CB91" s="28"/>
      <c r="CC91" s="20">
        <f t="shared" si="36"/>
        <v>45292</v>
      </c>
      <c r="CD91" s="27">
        <f t="shared" si="155"/>
        <v>1993208.97</v>
      </c>
      <c r="CE91" s="27">
        <f t="shared" si="156"/>
        <v>42315</v>
      </c>
      <c r="CF91" s="27">
        <f t="shared" si="153"/>
        <v>1965511.23</v>
      </c>
      <c r="CG91" s="27">
        <v>14616.86</v>
      </c>
      <c r="CH91" s="27">
        <v>27697.74</v>
      </c>
      <c r="CI91" s="23">
        <f t="shared" si="99"/>
        <v>82488.77</v>
      </c>
      <c r="CJ91" s="28"/>
      <c r="CK91" s="20">
        <f t="shared" si="37"/>
        <v>45292</v>
      </c>
      <c r="CL91" s="27"/>
      <c r="CM91" s="27"/>
      <c r="CN91" s="27"/>
      <c r="CO91" s="27"/>
      <c r="CP91" s="27"/>
      <c r="CQ91" s="23">
        <f t="shared" si="100"/>
        <v>0</v>
      </c>
      <c r="CR91" s="28"/>
      <c r="CS91" s="20">
        <v>45315.0</v>
      </c>
      <c r="CT91" s="27"/>
      <c r="CU91" s="27"/>
      <c r="CV91" s="27"/>
      <c r="CW91" s="27"/>
      <c r="CX91" s="27"/>
      <c r="CY91" s="23">
        <v>0.0</v>
      </c>
      <c r="CZ91" s="35"/>
      <c r="DA91" s="24">
        <f t="shared" si="3"/>
        <v>255526.5511</v>
      </c>
      <c r="DB91" s="23">
        <f t="shared" si="4"/>
        <v>7827527.62</v>
      </c>
      <c r="DC91" s="24">
        <f t="shared" si="5"/>
        <v>333492.9167</v>
      </c>
      <c r="DD91" s="23">
        <f t="shared" si="6"/>
        <v>5084626.36</v>
      </c>
      <c r="DE91" s="29"/>
      <c r="DF91" s="30"/>
      <c r="DG91" s="30"/>
      <c r="DH91" s="31">
        <f t="shared" si="14"/>
        <v>45292</v>
      </c>
      <c r="DI91" s="21"/>
      <c r="DJ91" s="32">
        <f t="shared" si="7"/>
        <v>12595445.49</v>
      </c>
      <c r="DK91" s="32">
        <f t="shared" si="8"/>
        <v>589019.4677</v>
      </c>
      <c r="DL91" s="32">
        <f t="shared" ref="DL91:DM91" si="157">+E91+M91+U91+AC91+AK91+AS91+BA91+BI91+BQ91+BY91+CG91+CO91+CW91</f>
        <v>101905.2511</v>
      </c>
      <c r="DM91" s="32">
        <f t="shared" si="157"/>
        <v>488272.23</v>
      </c>
      <c r="DN91" s="26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</row>
    <row r="92" ht="15.75" customHeight="1">
      <c r="A92" s="20">
        <f t="shared" si="24"/>
        <v>45326</v>
      </c>
      <c r="B92" s="21">
        <f t="shared" si="106"/>
        <v>212158</v>
      </c>
      <c r="C92" s="21">
        <v>31758.0</v>
      </c>
      <c r="D92" s="21">
        <f t="shared" si="77"/>
        <v>182877</v>
      </c>
      <c r="E92" s="21">
        <f t="shared" si="107"/>
        <v>2477</v>
      </c>
      <c r="F92" s="21">
        <v>29281.0</v>
      </c>
      <c r="G92" s="21">
        <f t="shared" si="108"/>
        <v>746203</v>
      </c>
      <c r="H92" s="1"/>
      <c r="I92" s="20">
        <f t="shared" si="27"/>
        <v>45323</v>
      </c>
      <c r="J92" s="22">
        <f t="shared" si="112"/>
        <v>601727</v>
      </c>
      <c r="K92" s="22">
        <v>77876.0</v>
      </c>
      <c r="L92" s="22">
        <f t="shared" si="113"/>
        <v>528578</v>
      </c>
      <c r="M92" s="22">
        <f t="shared" si="114"/>
        <v>4727</v>
      </c>
      <c r="N92" s="22">
        <v>73149.0</v>
      </c>
      <c r="O92" s="22">
        <f t="shared" si="57"/>
        <v>1911422</v>
      </c>
      <c r="P92" s="1"/>
      <c r="Q92" s="20">
        <f t="shared" si="28"/>
        <v>45323</v>
      </c>
      <c r="R92" s="22"/>
      <c r="S92" s="21"/>
      <c r="T92" s="21"/>
      <c r="U92" s="21"/>
      <c r="V92" s="21"/>
      <c r="W92" s="22"/>
      <c r="X92" s="1"/>
      <c r="Y92" s="20">
        <f t="shared" si="29"/>
        <v>45323</v>
      </c>
      <c r="Z92" s="23">
        <f t="shared" si="115"/>
        <v>198927</v>
      </c>
      <c r="AA92" s="21">
        <v>29302.0</v>
      </c>
      <c r="AB92" s="23">
        <f t="shared" si="109"/>
        <v>171159</v>
      </c>
      <c r="AC92" s="23">
        <f t="shared" si="110"/>
        <v>1534</v>
      </c>
      <c r="AD92" s="23">
        <v>27768.0</v>
      </c>
      <c r="AE92" s="22">
        <f t="shared" si="59"/>
        <v>746918</v>
      </c>
      <c r="AF92" s="1"/>
      <c r="AG92" s="20">
        <f t="shared" si="30"/>
        <v>45323</v>
      </c>
      <c r="AH92" s="23">
        <f t="shared" si="89"/>
        <v>1143394.72</v>
      </c>
      <c r="AI92" s="24">
        <v>46231.29</v>
      </c>
      <c r="AJ92" s="23">
        <f t="shared" si="90"/>
        <v>1104452.53</v>
      </c>
      <c r="AK92" s="24">
        <v>7289.1</v>
      </c>
      <c r="AL92" s="24">
        <v>38942.19</v>
      </c>
      <c r="AM92" s="23">
        <f t="shared" si="91"/>
        <v>1195547.47</v>
      </c>
      <c r="AN92" s="1"/>
      <c r="AO92" s="20">
        <f t="shared" si="31"/>
        <v>45323</v>
      </c>
      <c r="AP92" s="23">
        <f t="shared" si="146"/>
        <v>2781418.08</v>
      </c>
      <c r="AQ92" s="21">
        <v>110078.0</v>
      </c>
      <c r="AR92" s="23">
        <f t="shared" si="95"/>
        <v>2704449.88</v>
      </c>
      <c r="AS92" s="24">
        <v>17514.67</v>
      </c>
      <c r="AT92" s="24">
        <v>92563.41</v>
      </c>
      <c r="AU92" s="23">
        <f t="shared" si="96"/>
        <v>2795550.12</v>
      </c>
      <c r="AV92" s="1"/>
      <c r="AW92" s="20">
        <f t="shared" si="32"/>
        <v>45323</v>
      </c>
      <c r="AX92" s="21">
        <v>1390000.0</v>
      </c>
      <c r="AY92" s="22">
        <f t="shared" si="122"/>
        <v>9266.666667</v>
      </c>
      <c r="AZ92" s="23">
        <f t="shared" ref="AZ92:AZ128" si="159">+AX92-BB92</f>
        <v>1351000</v>
      </c>
      <c r="BA92" s="24">
        <f t="shared" si="120"/>
        <v>10425</v>
      </c>
      <c r="BB92" s="24">
        <v>39000.0</v>
      </c>
      <c r="BC92" s="23">
        <f t="shared" si="97"/>
        <v>39000</v>
      </c>
      <c r="BD92" s="25"/>
      <c r="BE92" s="20">
        <f t="shared" si="33"/>
        <v>45323</v>
      </c>
      <c r="BF92" s="23">
        <f t="shared" si="130"/>
        <v>2395078.47</v>
      </c>
      <c r="BG92" s="21">
        <v>185290.25</v>
      </c>
      <c r="BH92" s="23">
        <f t="shared" si="123"/>
        <v>2395078.47</v>
      </c>
      <c r="BI92" s="24">
        <v>27633.36</v>
      </c>
      <c r="BJ92" s="24">
        <v>157656.89</v>
      </c>
      <c r="BK92" s="23">
        <f t="shared" si="92"/>
        <v>3104943.53</v>
      </c>
      <c r="BL92" s="25"/>
      <c r="BM92" s="20">
        <f t="shared" si="34"/>
        <v>45323</v>
      </c>
      <c r="BN92" s="24">
        <f t="shared" si="132"/>
        <v>1307361.42</v>
      </c>
      <c r="BO92" s="24">
        <v>36670.04</v>
      </c>
      <c r="BP92" s="24">
        <f t="shared" si="133"/>
        <v>1279625</v>
      </c>
      <c r="BQ92" s="24">
        <v>8933.62</v>
      </c>
      <c r="BR92" s="24">
        <v>27736.42</v>
      </c>
      <c r="BS92" s="23">
        <f t="shared" si="98"/>
        <v>520375</v>
      </c>
      <c r="BT92" s="25"/>
      <c r="BU92" s="20">
        <f t="shared" si="35"/>
        <v>45323</v>
      </c>
      <c r="BV92" s="26">
        <f t="shared" si="144"/>
        <v>426617.4698</v>
      </c>
      <c r="BW92" s="27">
        <v>20232.22106269936</v>
      </c>
      <c r="BX92" s="26">
        <f t="shared" si="83"/>
        <v>409212.4698</v>
      </c>
      <c r="BY92" s="27">
        <f t="shared" si="142"/>
        <v>2827.221063</v>
      </c>
      <c r="BZ92" s="27">
        <v>17405.0</v>
      </c>
      <c r="CA92" s="23">
        <f t="shared" si="80"/>
        <v>589787.5302</v>
      </c>
      <c r="CB92" s="28"/>
      <c r="CC92" s="20">
        <f t="shared" si="36"/>
        <v>45323</v>
      </c>
      <c r="CD92" s="27">
        <f t="shared" si="155"/>
        <v>1965511.23</v>
      </c>
      <c r="CE92" s="27">
        <f t="shared" si="156"/>
        <v>42315</v>
      </c>
      <c r="CF92" s="27">
        <f t="shared" si="153"/>
        <v>1937610.37</v>
      </c>
      <c r="CG92" s="27">
        <v>14413.74</v>
      </c>
      <c r="CH92" s="27">
        <v>27900.86</v>
      </c>
      <c r="CI92" s="23">
        <f t="shared" si="99"/>
        <v>110389.63</v>
      </c>
      <c r="CJ92" s="28"/>
      <c r="CK92" s="20">
        <f t="shared" si="37"/>
        <v>45323</v>
      </c>
      <c r="CL92" s="27"/>
      <c r="CM92" s="27"/>
      <c r="CN92" s="27">
        <v>4590000.0</v>
      </c>
      <c r="CO92" s="27"/>
      <c r="CP92" s="27"/>
      <c r="CQ92" s="23">
        <f t="shared" si="100"/>
        <v>0</v>
      </c>
      <c r="CR92" s="28"/>
      <c r="CS92" s="20">
        <v>45346.0</v>
      </c>
      <c r="CT92" s="27"/>
      <c r="CU92" s="27"/>
      <c r="CV92" s="27"/>
      <c r="CW92" s="27"/>
      <c r="CX92" s="27"/>
      <c r="CY92" s="23">
        <v>0.0</v>
      </c>
      <c r="CZ92" s="35"/>
      <c r="DA92" s="24">
        <f t="shared" si="3"/>
        <v>255526.5511</v>
      </c>
      <c r="DB92" s="23">
        <f t="shared" si="4"/>
        <v>7624302.92</v>
      </c>
      <c r="DC92" s="24">
        <f t="shared" si="5"/>
        <v>333492.9167</v>
      </c>
      <c r="DD92" s="23">
        <f t="shared" si="6"/>
        <v>4797890.47</v>
      </c>
      <c r="DE92" s="29"/>
      <c r="DF92" s="30"/>
      <c r="DG92" s="30"/>
      <c r="DH92" s="31">
        <f t="shared" si="14"/>
        <v>45323</v>
      </c>
      <c r="DI92" s="21"/>
      <c r="DJ92" s="32">
        <f t="shared" si="7"/>
        <v>16654042.72</v>
      </c>
      <c r="DK92" s="32">
        <f t="shared" si="8"/>
        <v>589019.4677</v>
      </c>
      <c r="DL92" s="32">
        <f t="shared" ref="DL92:DM92" si="158">+E92+M92+U92+AC92+AK92+AS92+BA92+BI92+BQ92+BY92+CG92+CO92+CW92</f>
        <v>97774.71106</v>
      </c>
      <c r="DM92" s="32">
        <f t="shared" si="158"/>
        <v>531402.77</v>
      </c>
      <c r="DN92" s="2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</row>
    <row r="93" ht="15.75" customHeight="1">
      <c r="A93" s="20">
        <f t="shared" si="24"/>
        <v>45355</v>
      </c>
      <c r="B93" s="21">
        <f t="shared" si="106"/>
        <v>182877</v>
      </c>
      <c r="C93" s="21">
        <v>31758.0</v>
      </c>
      <c r="D93" s="21">
        <f t="shared" si="77"/>
        <v>153374</v>
      </c>
      <c r="E93" s="21">
        <f t="shared" si="107"/>
        <v>2255</v>
      </c>
      <c r="F93" s="21">
        <f>29623-120</f>
        <v>29503</v>
      </c>
      <c r="G93" s="21">
        <f t="shared" si="108"/>
        <v>775706</v>
      </c>
      <c r="H93" s="1"/>
      <c r="I93" s="20">
        <f t="shared" si="27"/>
        <v>45352</v>
      </c>
      <c r="J93" s="22">
        <f t="shared" si="112"/>
        <v>528578</v>
      </c>
      <c r="K93" s="22">
        <v>77876.0</v>
      </c>
      <c r="L93" s="22">
        <f t="shared" si="113"/>
        <v>454587</v>
      </c>
      <c r="M93" s="22">
        <f t="shared" si="114"/>
        <v>3885</v>
      </c>
      <c r="N93" s="22">
        <v>73991.0</v>
      </c>
      <c r="O93" s="22">
        <f t="shared" si="57"/>
        <v>1985413</v>
      </c>
      <c r="P93" s="1"/>
      <c r="Q93" s="20">
        <f t="shared" si="28"/>
        <v>45352</v>
      </c>
      <c r="R93" s="22"/>
      <c r="S93" s="21"/>
      <c r="T93" s="21"/>
      <c r="U93" s="21"/>
      <c r="V93" s="21"/>
      <c r="W93" s="22"/>
      <c r="X93" s="1"/>
      <c r="Y93" s="20">
        <f t="shared" si="29"/>
        <v>45352</v>
      </c>
      <c r="Z93" s="23">
        <f t="shared" si="115"/>
        <v>171159</v>
      </c>
      <c r="AA93" s="21">
        <v>29302.0</v>
      </c>
      <c r="AB93" s="23">
        <f t="shared" si="109"/>
        <v>143177</v>
      </c>
      <c r="AC93" s="23">
        <f t="shared" si="110"/>
        <v>1320</v>
      </c>
      <c r="AD93" s="23">
        <v>27982.0</v>
      </c>
      <c r="AE93" s="22">
        <f t="shared" si="59"/>
        <v>774900</v>
      </c>
      <c r="AF93" s="1"/>
      <c r="AG93" s="20">
        <f t="shared" si="30"/>
        <v>45352</v>
      </c>
      <c r="AH93" s="23">
        <f t="shared" si="89"/>
        <v>1104452.53</v>
      </c>
      <c r="AI93" s="24">
        <v>46231.29</v>
      </c>
      <c r="AJ93" s="23">
        <f t="shared" si="90"/>
        <v>1065262.09</v>
      </c>
      <c r="AK93" s="24">
        <v>7040.85</v>
      </c>
      <c r="AL93" s="24">
        <v>39190.44</v>
      </c>
      <c r="AM93" s="23">
        <f t="shared" si="91"/>
        <v>1234737.91</v>
      </c>
      <c r="AN93" s="1"/>
      <c r="AO93" s="20">
        <f t="shared" si="31"/>
        <v>45352</v>
      </c>
      <c r="AP93" s="23">
        <f t="shared" si="146"/>
        <v>2688854.67</v>
      </c>
      <c r="AQ93" s="21">
        <v>110078.0</v>
      </c>
      <c r="AR93" s="23">
        <f t="shared" si="95"/>
        <v>2611311.8</v>
      </c>
      <c r="AS93" s="24">
        <v>16940.0</v>
      </c>
      <c r="AT93" s="24">
        <v>93138.08</v>
      </c>
      <c r="AU93" s="23">
        <f t="shared" si="96"/>
        <v>2888688.2</v>
      </c>
      <c r="AV93" s="1"/>
      <c r="AW93" s="20">
        <f t="shared" si="32"/>
        <v>45352</v>
      </c>
      <c r="AX93" s="23">
        <f t="shared" ref="AX93:AX128" si="161">+AZ92</f>
        <v>1351000</v>
      </c>
      <c r="AY93" s="22">
        <f t="shared" si="122"/>
        <v>9006.666667</v>
      </c>
      <c r="AZ93" s="23">
        <f t="shared" si="159"/>
        <v>1312400</v>
      </c>
      <c r="BA93" s="24">
        <f t="shared" si="120"/>
        <v>10132.5</v>
      </c>
      <c r="BB93" s="24">
        <v>38600.0</v>
      </c>
      <c r="BC93" s="23">
        <f t="shared" si="97"/>
        <v>77600</v>
      </c>
      <c r="BD93" s="25"/>
      <c r="BE93" s="20">
        <f t="shared" si="33"/>
        <v>45352</v>
      </c>
      <c r="BF93" s="23">
        <f t="shared" si="130"/>
        <v>2235714.94</v>
      </c>
      <c r="BG93" s="21">
        <v>185290.25</v>
      </c>
      <c r="BH93" s="23">
        <f t="shared" si="123"/>
        <v>2235714.94</v>
      </c>
      <c r="BI93" s="24">
        <v>25926.72</v>
      </c>
      <c r="BJ93" s="24">
        <v>159363.53</v>
      </c>
      <c r="BK93" s="23">
        <f t="shared" si="92"/>
        <v>3264307.06</v>
      </c>
      <c r="BL93" s="25"/>
      <c r="BM93" s="20">
        <f t="shared" si="34"/>
        <v>45352</v>
      </c>
      <c r="BN93" s="24">
        <f t="shared" si="132"/>
        <v>1279625</v>
      </c>
      <c r="BO93" s="24">
        <v>36670.04</v>
      </c>
      <c r="BP93" s="24">
        <f t="shared" si="133"/>
        <v>1251699.05</v>
      </c>
      <c r="BQ93" s="24">
        <v>8744.09</v>
      </c>
      <c r="BR93" s="24">
        <v>27925.95</v>
      </c>
      <c r="BS93" s="23">
        <f t="shared" si="98"/>
        <v>548300.95</v>
      </c>
      <c r="BT93" s="25"/>
      <c r="BU93" s="20">
        <f t="shared" si="35"/>
        <v>45352</v>
      </c>
      <c r="BV93" s="26">
        <f t="shared" si="144"/>
        <v>409212.4698</v>
      </c>
      <c r="BW93" s="27">
        <v>20232.22106269936</v>
      </c>
      <c r="BX93" s="26">
        <f t="shared" si="83"/>
        <v>391691.4698</v>
      </c>
      <c r="BY93" s="27">
        <f t="shared" si="142"/>
        <v>2711.221063</v>
      </c>
      <c r="BZ93" s="27">
        <v>17521.0</v>
      </c>
      <c r="CA93" s="23">
        <f t="shared" si="80"/>
        <v>607308.5302</v>
      </c>
      <c r="CB93" s="28"/>
      <c r="CC93" s="20">
        <f t="shared" si="36"/>
        <v>45352</v>
      </c>
      <c r="CD93" s="27">
        <f t="shared" si="155"/>
        <v>1937610.37</v>
      </c>
      <c r="CE93" s="27">
        <f t="shared" si="156"/>
        <v>42315</v>
      </c>
      <c r="CF93" s="27">
        <f t="shared" si="153"/>
        <v>1909504.91</v>
      </c>
      <c r="CG93" s="27">
        <v>14209.14</v>
      </c>
      <c r="CH93" s="27">
        <v>28105.46</v>
      </c>
      <c r="CI93" s="23">
        <f t="shared" si="99"/>
        <v>138495.09</v>
      </c>
      <c r="CJ93" s="28"/>
      <c r="CK93" s="20">
        <f t="shared" si="37"/>
        <v>45352</v>
      </c>
      <c r="CL93" s="27">
        <f t="shared" ref="CL93:CL128" si="162">+CN92</f>
        <v>4590000</v>
      </c>
      <c r="CM93" s="27">
        <v>145533.9</v>
      </c>
      <c r="CN93" s="27">
        <f t="shared" ref="CN93:CN128" si="163">+CL93-CP93</f>
        <v>4478126.1</v>
      </c>
      <c r="CO93" s="27">
        <v>33660.0</v>
      </c>
      <c r="CP93" s="27">
        <v>111873.9</v>
      </c>
      <c r="CQ93" s="23">
        <f t="shared" si="100"/>
        <v>111873.9</v>
      </c>
      <c r="CR93" s="28"/>
      <c r="CS93" s="20">
        <v>45375.0</v>
      </c>
      <c r="CT93" s="27"/>
      <c r="CU93" s="27"/>
      <c r="CV93" s="27"/>
      <c r="CW93" s="27"/>
      <c r="CX93" s="27"/>
      <c r="CY93" s="23">
        <v>0.0</v>
      </c>
      <c r="CZ93" s="35"/>
      <c r="DA93" s="24">
        <f t="shared" si="3"/>
        <v>401060.4511</v>
      </c>
      <c r="DB93" s="23">
        <f t="shared" si="4"/>
        <v>12009755.04</v>
      </c>
      <c r="DC93" s="24">
        <f t="shared" si="5"/>
        <v>333232.9167</v>
      </c>
      <c r="DD93" s="23">
        <f t="shared" si="6"/>
        <v>4469328.94</v>
      </c>
      <c r="DE93" s="29"/>
      <c r="DF93" s="30"/>
      <c r="DG93" s="30"/>
      <c r="DH93" s="31">
        <f t="shared" si="14"/>
        <v>45352</v>
      </c>
      <c r="DI93" s="26">
        <f>+CL93</f>
        <v>4590000</v>
      </c>
      <c r="DJ93" s="32">
        <f t="shared" si="7"/>
        <v>16006848.36</v>
      </c>
      <c r="DK93" s="32">
        <f t="shared" si="8"/>
        <v>734293.3677</v>
      </c>
      <c r="DL93" s="32">
        <f t="shared" ref="DL93:DM93" si="160">+E93+M93+U93+AC93+AK93+AS93+BA93+BI93+BQ93+BY93+CG93+CO93+CW93</f>
        <v>126824.5211</v>
      </c>
      <c r="DM93" s="32">
        <f t="shared" si="160"/>
        <v>647194.36</v>
      </c>
      <c r="DN93" s="26">
        <f>SUM(DM91:DM93)</f>
        <v>1666869.36</v>
      </c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</row>
    <row r="94" ht="15.75" customHeight="1">
      <c r="A94" s="20">
        <f t="shared" si="24"/>
        <v>45386</v>
      </c>
      <c r="B94" s="21">
        <f t="shared" si="106"/>
        <v>153374</v>
      </c>
      <c r="C94" s="21">
        <v>31758.0</v>
      </c>
      <c r="D94" s="21">
        <f t="shared" si="77"/>
        <v>123405</v>
      </c>
      <c r="E94" s="21">
        <f t="shared" si="107"/>
        <v>1789</v>
      </c>
      <c r="F94" s="21">
        <v>29969.0</v>
      </c>
      <c r="G94" s="21">
        <f t="shared" si="108"/>
        <v>805675</v>
      </c>
      <c r="H94" s="1"/>
      <c r="I94" s="20">
        <f t="shared" si="27"/>
        <v>45383</v>
      </c>
      <c r="J94" s="22">
        <f t="shared" si="112"/>
        <v>454587</v>
      </c>
      <c r="K94" s="22">
        <v>77876.0</v>
      </c>
      <c r="L94" s="22">
        <f t="shared" si="113"/>
        <v>380282</v>
      </c>
      <c r="M94" s="22">
        <f t="shared" si="114"/>
        <v>3571</v>
      </c>
      <c r="N94" s="22">
        <v>74305.0</v>
      </c>
      <c r="O94" s="22">
        <f t="shared" si="57"/>
        <v>2059718</v>
      </c>
      <c r="P94" s="1"/>
      <c r="Q94" s="20">
        <f t="shared" si="28"/>
        <v>45383</v>
      </c>
      <c r="R94" s="22"/>
      <c r="S94" s="21"/>
      <c r="T94" s="21"/>
      <c r="U94" s="21"/>
      <c r="V94" s="21"/>
      <c r="W94" s="22"/>
      <c r="X94" s="1"/>
      <c r="Y94" s="20">
        <f t="shared" si="29"/>
        <v>45383</v>
      </c>
      <c r="Z94" s="23">
        <f t="shared" si="115"/>
        <v>143177</v>
      </c>
      <c r="AA94" s="21">
        <v>29302.0</v>
      </c>
      <c r="AB94" s="23">
        <f t="shared" si="109"/>
        <v>114979</v>
      </c>
      <c r="AC94" s="23">
        <f t="shared" si="110"/>
        <v>1104</v>
      </c>
      <c r="AD94" s="23">
        <v>28198.0</v>
      </c>
      <c r="AE94" s="22">
        <f t="shared" si="59"/>
        <v>803098</v>
      </c>
      <c r="AF94" s="1"/>
      <c r="AG94" s="20">
        <f t="shared" si="30"/>
        <v>45383</v>
      </c>
      <c r="AH94" s="23">
        <f t="shared" si="89"/>
        <v>1065262.09</v>
      </c>
      <c r="AI94" s="24">
        <v>46231.29</v>
      </c>
      <c r="AJ94" s="23">
        <f t="shared" si="90"/>
        <v>1025821.81</v>
      </c>
      <c r="AK94" s="24">
        <v>6791.01</v>
      </c>
      <c r="AL94" s="24">
        <v>39440.28</v>
      </c>
      <c r="AM94" s="23">
        <f t="shared" si="91"/>
        <v>1274178.19</v>
      </c>
      <c r="AN94" s="1"/>
      <c r="AO94" s="20">
        <f t="shared" si="31"/>
        <v>45383</v>
      </c>
      <c r="AP94" s="23">
        <f t="shared" si="146"/>
        <v>2595716.59</v>
      </c>
      <c r="AQ94" s="21">
        <v>110078.0</v>
      </c>
      <c r="AR94" s="23">
        <f t="shared" si="95"/>
        <v>2517595.49</v>
      </c>
      <c r="AS94" s="24">
        <v>16361.77</v>
      </c>
      <c r="AT94" s="24">
        <v>93716.31</v>
      </c>
      <c r="AU94" s="23">
        <f t="shared" si="96"/>
        <v>2982404.51</v>
      </c>
      <c r="AV94" s="1"/>
      <c r="AW94" s="20">
        <f t="shared" si="32"/>
        <v>45383</v>
      </c>
      <c r="AX94" s="23">
        <f t="shared" si="161"/>
        <v>1312400</v>
      </c>
      <c r="AY94" s="22">
        <f t="shared" si="122"/>
        <v>8749.333333</v>
      </c>
      <c r="AZ94" s="23">
        <f t="shared" si="159"/>
        <v>1273800</v>
      </c>
      <c r="BA94" s="24">
        <f t="shared" si="120"/>
        <v>9843</v>
      </c>
      <c r="BB94" s="24">
        <v>38600.0</v>
      </c>
      <c r="BC94" s="23">
        <f t="shared" si="97"/>
        <v>116200</v>
      </c>
      <c r="BD94" s="25"/>
      <c r="BE94" s="20">
        <f t="shared" si="33"/>
        <v>45383</v>
      </c>
      <c r="BF94" s="23">
        <f t="shared" si="130"/>
        <v>2074626.3</v>
      </c>
      <c r="BG94" s="21">
        <v>185290.25</v>
      </c>
      <c r="BH94" s="23">
        <f t="shared" si="123"/>
        <v>2074626.3</v>
      </c>
      <c r="BI94" s="24">
        <v>24201.61</v>
      </c>
      <c r="BJ94" s="24">
        <v>161088.64</v>
      </c>
      <c r="BK94" s="23">
        <f t="shared" si="92"/>
        <v>3425395.7</v>
      </c>
      <c r="BL94" s="25"/>
      <c r="BM94" s="20">
        <f t="shared" si="34"/>
        <v>45383</v>
      </c>
      <c r="BN94" s="24">
        <f t="shared" si="132"/>
        <v>1251699.05</v>
      </c>
      <c r="BO94" s="24">
        <v>36670.04</v>
      </c>
      <c r="BP94" s="24">
        <f t="shared" si="133"/>
        <v>1223582.27</v>
      </c>
      <c r="BQ94" s="24">
        <v>8553.26</v>
      </c>
      <c r="BR94" s="24">
        <v>28116.78</v>
      </c>
      <c r="BS94" s="23">
        <f t="shared" si="98"/>
        <v>576417.73</v>
      </c>
      <c r="BT94" s="25"/>
      <c r="BU94" s="20">
        <f t="shared" si="35"/>
        <v>45383</v>
      </c>
      <c r="BV94" s="26">
        <f t="shared" si="144"/>
        <v>391691.4698</v>
      </c>
      <c r="BW94" s="27">
        <v>20232.22106269936</v>
      </c>
      <c r="BX94" s="26">
        <f t="shared" si="83"/>
        <v>374078.9454</v>
      </c>
      <c r="BY94" s="27">
        <f t="shared" si="142"/>
        <v>2619.696675</v>
      </c>
      <c r="BZ94" s="27">
        <v>17612.524387464768</v>
      </c>
      <c r="CA94" s="23">
        <f t="shared" si="80"/>
        <v>624921.0546</v>
      </c>
      <c r="CB94" s="28"/>
      <c r="CC94" s="20">
        <f t="shared" si="36"/>
        <v>45383</v>
      </c>
      <c r="CD94" s="27">
        <f t="shared" si="155"/>
        <v>1909504.91</v>
      </c>
      <c r="CE94" s="27">
        <f t="shared" si="156"/>
        <v>42315</v>
      </c>
      <c r="CF94" s="27">
        <f t="shared" si="153"/>
        <v>1881193.34</v>
      </c>
      <c r="CG94" s="27">
        <v>14003.03</v>
      </c>
      <c r="CH94" s="27">
        <v>28311.57</v>
      </c>
      <c r="CI94" s="23">
        <f t="shared" si="99"/>
        <v>166806.66</v>
      </c>
      <c r="CJ94" s="28"/>
      <c r="CK94" s="20">
        <f t="shared" si="37"/>
        <v>45383</v>
      </c>
      <c r="CL94" s="27">
        <f t="shared" si="162"/>
        <v>4478126.1</v>
      </c>
      <c r="CM94" s="27">
        <f t="shared" ref="CM94:CM128" si="165">+CM93</f>
        <v>145533.9</v>
      </c>
      <c r="CN94" s="27">
        <f t="shared" si="163"/>
        <v>4365431.79</v>
      </c>
      <c r="CO94" s="27">
        <v>32839.59</v>
      </c>
      <c r="CP94" s="27">
        <v>112694.31</v>
      </c>
      <c r="CQ94" s="23">
        <f t="shared" si="100"/>
        <v>224568.21</v>
      </c>
      <c r="CR94" s="28"/>
      <c r="CS94" s="20">
        <v>45406.0</v>
      </c>
      <c r="CT94" s="27"/>
      <c r="CU94" s="27"/>
      <c r="CV94" s="27"/>
      <c r="CW94" s="27"/>
      <c r="CX94" s="27"/>
      <c r="CY94" s="23">
        <v>0.0</v>
      </c>
      <c r="CZ94" s="35"/>
      <c r="DA94" s="24">
        <f t="shared" si="3"/>
        <v>401060.4511</v>
      </c>
      <c r="DB94" s="23">
        <f t="shared" si="4"/>
        <v>11692000.21</v>
      </c>
      <c r="DC94" s="24">
        <f t="shared" si="5"/>
        <v>332975.5833</v>
      </c>
      <c r="DD94" s="23">
        <f t="shared" si="6"/>
        <v>4138164.3</v>
      </c>
      <c r="DE94" s="29"/>
      <c r="DF94" s="30"/>
      <c r="DG94" s="30"/>
      <c r="DH94" s="31">
        <f t="shared" si="14"/>
        <v>45383</v>
      </c>
      <c r="DI94" s="21"/>
      <c r="DJ94" s="32">
        <f t="shared" si="7"/>
        <v>15354795.95</v>
      </c>
      <c r="DK94" s="32">
        <f t="shared" si="8"/>
        <v>734036.0344</v>
      </c>
      <c r="DL94" s="32">
        <f t="shared" ref="DL94:DM94" si="164">+E94+M94+U94+AC94+AK94+AS94+BA94+BI94+BQ94+BY94+CG94+CO94+CW94</f>
        <v>121676.9667</v>
      </c>
      <c r="DM94" s="32">
        <f t="shared" si="164"/>
        <v>652052.4144</v>
      </c>
      <c r="DN94" s="26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</row>
    <row r="95" ht="15.75" customHeight="1">
      <c r="A95" s="20">
        <f t="shared" si="24"/>
        <v>45416</v>
      </c>
      <c r="B95" s="36">
        <f t="shared" si="106"/>
        <v>123405</v>
      </c>
      <c r="C95" s="36">
        <v>31758.0</v>
      </c>
      <c r="D95" s="36">
        <f t="shared" si="77"/>
        <v>93087</v>
      </c>
      <c r="E95" s="36">
        <f t="shared" si="107"/>
        <v>1440</v>
      </c>
      <c r="F95" s="36">
        <v>30318.0</v>
      </c>
      <c r="G95" s="36">
        <f t="shared" si="108"/>
        <v>835993</v>
      </c>
      <c r="H95" s="4"/>
      <c r="I95" s="20">
        <f t="shared" si="27"/>
        <v>45413</v>
      </c>
      <c r="J95" s="37">
        <f t="shared" si="112"/>
        <v>380282</v>
      </c>
      <c r="K95" s="37">
        <v>77876.0</v>
      </c>
      <c r="L95" s="37">
        <f t="shared" si="113"/>
        <v>305297</v>
      </c>
      <c r="M95" s="37">
        <f t="shared" si="114"/>
        <v>2891</v>
      </c>
      <c r="N95" s="37">
        <v>74985.0</v>
      </c>
      <c r="O95" s="37">
        <f t="shared" si="57"/>
        <v>2134703</v>
      </c>
      <c r="P95" s="34"/>
      <c r="Q95" s="20">
        <f t="shared" si="28"/>
        <v>45413</v>
      </c>
      <c r="R95" s="37"/>
      <c r="S95" s="36"/>
      <c r="T95" s="36"/>
      <c r="U95" s="36"/>
      <c r="V95" s="36"/>
      <c r="W95" s="37"/>
      <c r="X95" s="4"/>
      <c r="Y95" s="20">
        <f t="shared" si="29"/>
        <v>45413</v>
      </c>
      <c r="Z95" s="38">
        <f t="shared" si="115"/>
        <v>114979</v>
      </c>
      <c r="AA95" s="36">
        <v>29302.0</v>
      </c>
      <c r="AB95" s="38">
        <f t="shared" si="109"/>
        <v>86564</v>
      </c>
      <c r="AC95" s="38">
        <f t="shared" si="110"/>
        <v>887</v>
      </c>
      <c r="AD95" s="38">
        <v>28415.0</v>
      </c>
      <c r="AE95" s="37">
        <f t="shared" si="59"/>
        <v>831513</v>
      </c>
      <c r="AF95" s="6"/>
      <c r="AG95" s="20">
        <f t="shared" si="30"/>
        <v>45413</v>
      </c>
      <c r="AH95" s="38">
        <f t="shared" si="89"/>
        <v>1025821.81</v>
      </c>
      <c r="AI95" s="39">
        <v>46231.29</v>
      </c>
      <c r="AJ95" s="38">
        <f t="shared" si="90"/>
        <v>986130.1</v>
      </c>
      <c r="AK95" s="39">
        <v>6539.58</v>
      </c>
      <c r="AL95" s="39">
        <v>39691.71</v>
      </c>
      <c r="AM95" s="38">
        <f t="shared" si="91"/>
        <v>1313869.9</v>
      </c>
      <c r="AN95" s="6"/>
      <c r="AO95" s="20">
        <f t="shared" si="31"/>
        <v>45413</v>
      </c>
      <c r="AP95" s="38">
        <f t="shared" si="146"/>
        <v>2502000.28</v>
      </c>
      <c r="AQ95" s="36">
        <v>110078.0</v>
      </c>
      <c r="AR95" s="38">
        <f t="shared" si="95"/>
        <v>2423297.36</v>
      </c>
      <c r="AS95" s="39">
        <v>15779.95</v>
      </c>
      <c r="AT95" s="39">
        <v>94298.13</v>
      </c>
      <c r="AU95" s="38">
        <f t="shared" si="96"/>
        <v>3076702.64</v>
      </c>
      <c r="AV95" s="6"/>
      <c r="AW95" s="20">
        <f t="shared" si="32"/>
        <v>45413</v>
      </c>
      <c r="AX95" s="38">
        <f t="shared" si="161"/>
        <v>1273800</v>
      </c>
      <c r="AY95" s="37">
        <f t="shared" si="122"/>
        <v>8492</v>
      </c>
      <c r="AZ95" s="38">
        <f t="shared" si="159"/>
        <v>1235200</v>
      </c>
      <c r="BA95" s="39">
        <f t="shared" si="120"/>
        <v>9553.5</v>
      </c>
      <c r="BB95" s="39">
        <v>38600.0</v>
      </c>
      <c r="BC95" s="38">
        <f t="shared" si="97"/>
        <v>154800</v>
      </c>
      <c r="BD95" s="40"/>
      <c r="BE95" s="20">
        <f t="shared" si="33"/>
        <v>45413</v>
      </c>
      <c r="BF95" s="38">
        <f t="shared" si="130"/>
        <v>1911793.88</v>
      </c>
      <c r="BG95" s="36">
        <v>185290.25</v>
      </c>
      <c r="BH95" s="38">
        <f t="shared" si="123"/>
        <v>1911793.88</v>
      </c>
      <c r="BI95" s="39">
        <v>22457.83</v>
      </c>
      <c r="BJ95" s="39">
        <v>162832.42</v>
      </c>
      <c r="BK95" s="38">
        <f t="shared" si="92"/>
        <v>3588228.12</v>
      </c>
      <c r="BL95" s="40"/>
      <c r="BM95" s="20">
        <f t="shared" si="34"/>
        <v>45413</v>
      </c>
      <c r="BN95" s="39">
        <f t="shared" si="132"/>
        <v>1223582.27</v>
      </c>
      <c r="BO95" s="39">
        <v>36670.04</v>
      </c>
      <c r="BP95" s="39">
        <f t="shared" si="133"/>
        <v>1195273.36</v>
      </c>
      <c r="BQ95" s="39">
        <v>8361.13</v>
      </c>
      <c r="BR95" s="39">
        <v>28308.91</v>
      </c>
      <c r="BS95" s="38">
        <f t="shared" si="98"/>
        <v>604726.64</v>
      </c>
      <c r="BT95" s="40"/>
      <c r="BU95" s="20">
        <f t="shared" si="35"/>
        <v>45413</v>
      </c>
      <c r="BV95" s="41">
        <f t="shared" si="144"/>
        <v>374078.9454</v>
      </c>
      <c r="BW95" s="42">
        <v>20232.22106269936</v>
      </c>
      <c r="BX95" s="41">
        <f t="shared" si="83"/>
        <v>356349.7381</v>
      </c>
      <c r="BY95" s="42">
        <f t="shared" si="142"/>
        <v>2503.013701</v>
      </c>
      <c r="BZ95" s="42">
        <v>17729.20736153172</v>
      </c>
      <c r="CA95" s="38">
        <f t="shared" si="80"/>
        <v>642650.2619</v>
      </c>
      <c r="CB95" s="43"/>
      <c r="CC95" s="20">
        <f t="shared" si="36"/>
        <v>45413</v>
      </c>
      <c r="CD95" s="42">
        <f t="shared" si="155"/>
        <v>1881193.34</v>
      </c>
      <c r="CE95" s="42">
        <f t="shared" si="156"/>
        <v>42315</v>
      </c>
      <c r="CF95" s="42">
        <f t="shared" si="153"/>
        <v>1852674.15</v>
      </c>
      <c r="CG95" s="42">
        <v>13795.41</v>
      </c>
      <c r="CH95" s="42">
        <v>28519.19</v>
      </c>
      <c r="CI95" s="38">
        <f t="shared" si="99"/>
        <v>195325.85</v>
      </c>
      <c r="CJ95" s="43"/>
      <c r="CK95" s="20">
        <f t="shared" si="37"/>
        <v>45413</v>
      </c>
      <c r="CL95" s="42">
        <f t="shared" si="162"/>
        <v>4365431.79</v>
      </c>
      <c r="CM95" s="42">
        <f t="shared" si="165"/>
        <v>145533.9</v>
      </c>
      <c r="CN95" s="42">
        <f t="shared" si="163"/>
        <v>4251911.06</v>
      </c>
      <c r="CO95" s="42">
        <v>32013.17</v>
      </c>
      <c r="CP95" s="42">
        <v>113520.73</v>
      </c>
      <c r="CQ95" s="38">
        <f t="shared" si="100"/>
        <v>338088.94</v>
      </c>
      <c r="CR95" s="43"/>
      <c r="CS95" s="20">
        <v>45436.0</v>
      </c>
      <c r="CT95" s="44">
        <v>992436.0</v>
      </c>
      <c r="CU95" s="44">
        <v>20892.0</v>
      </c>
      <c r="CV95" s="44">
        <v>979219.0</v>
      </c>
      <c r="CW95" s="44">
        <v>7675.0</v>
      </c>
      <c r="CX95" s="44">
        <v>13217.0</v>
      </c>
      <c r="CY95" s="38">
        <v>13217.0</v>
      </c>
      <c r="CZ95" s="45"/>
      <c r="DA95" s="24">
        <f t="shared" si="3"/>
        <v>421952.4511</v>
      </c>
      <c r="DB95" s="23">
        <f t="shared" si="4"/>
        <v>12364544.44</v>
      </c>
      <c r="DC95" s="24">
        <f t="shared" si="5"/>
        <v>332718.25</v>
      </c>
      <c r="DD95" s="23">
        <f t="shared" si="6"/>
        <v>3804259.88</v>
      </c>
      <c r="DE95" s="6"/>
      <c r="DF95" s="7"/>
      <c r="DG95" s="7"/>
      <c r="DH95" s="31">
        <f t="shared" si="14"/>
        <v>45413</v>
      </c>
      <c r="DI95" s="36"/>
      <c r="DJ95" s="32">
        <f t="shared" si="7"/>
        <v>15676796.65</v>
      </c>
      <c r="DK95" s="32">
        <f t="shared" si="8"/>
        <v>754670.7011</v>
      </c>
      <c r="DL95" s="32">
        <f t="shared" ref="DL95:DM95" si="166">+E95+M95+U95+AC95+AK95+AS95+BA95+BI95+BQ95+BY95+CG95+CO95+CW95</f>
        <v>123896.5837</v>
      </c>
      <c r="DM95" s="32">
        <f t="shared" si="166"/>
        <v>670435.2974</v>
      </c>
      <c r="DN95" s="36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</row>
    <row r="96" ht="15.75" customHeight="1">
      <c r="A96" s="20">
        <f t="shared" si="24"/>
        <v>45447</v>
      </c>
      <c r="B96" s="21">
        <f t="shared" si="106"/>
        <v>93087</v>
      </c>
      <c r="C96" s="21">
        <v>31758.0</v>
      </c>
      <c r="D96" s="21">
        <f t="shared" si="77"/>
        <v>62415</v>
      </c>
      <c r="E96" s="21">
        <f t="shared" si="107"/>
        <v>1086</v>
      </c>
      <c r="F96" s="21">
        <v>30672.0</v>
      </c>
      <c r="G96" s="21">
        <f t="shared" si="108"/>
        <v>866665</v>
      </c>
      <c r="H96" s="1"/>
      <c r="I96" s="20">
        <f t="shared" si="27"/>
        <v>45444</v>
      </c>
      <c r="J96" s="22">
        <f t="shared" si="112"/>
        <v>305297</v>
      </c>
      <c r="K96" s="22">
        <v>77876.0</v>
      </c>
      <c r="L96" s="22">
        <f t="shared" si="113"/>
        <v>229819</v>
      </c>
      <c r="M96" s="22">
        <f t="shared" si="114"/>
        <v>2398</v>
      </c>
      <c r="N96" s="22">
        <v>75478.0</v>
      </c>
      <c r="O96" s="22">
        <f t="shared" si="57"/>
        <v>2210181</v>
      </c>
      <c r="P96" s="1"/>
      <c r="Q96" s="20">
        <f t="shared" si="28"/>
        <v>45444</v>
      </c>
      <c r="R96" s="22"/>
      <c r="S96" s="21"/>
      <c r="T96" s="21"/>
      <c r="U96" s="21"/>
      <c r="V96" s="21"/>
      <c r="W96" s="22"/>
      <c r="X96" s="1"/>
      <c r="Y96" s="20">
        <f t="shared" si="29"/>
        <v>45444</v>
      </c>
      <c r="Z96" s="23">
        <f t="shared" si="115"/>
        <v>86564</v>
      </c>
      <c r="AA96" s="21">
        <v>29302.0</v>
      </c>
      <c r="AB96" s="23">
        <f t="shared" si="109"/>
        <v>57930</v>
      </c>
      <c r="AC96" s="23">
        <f t="shared" si="110"/>
        <v>668</v>
      </c>
      <c r="AD96" s="23">
        <v>28634.0</v>
      </c>
      <c r="AE96" s="22">
        <f t="shared" si="59"/>
        <v>860147</v>
      </c>
      <c r="AF96" s="1"/>
      <c r="AG96" s="20">
        <f t="shared" si="30"/>
        <v>45444</v>
      </c>
      <c r="AH96" s="23">
        <f t="shared" si="89"/>
        <v>986130.1</v>
      </c>
      <c r="AI96" s="24">
        <v>46231.29</v>
      </c>
      <c r="AJ96" s="23">
        <f t="shared" si="90"/>
        <v>946185.35</v>
      </c>
      <c r="AK96" s="24">
        <v>6286.54</v>
      </c>
      <c r="AL96" s="24">
        <v>39944.75</v>
      </c>
      <c r="AM96" s="23">
        <f t="shared" si="91"/>
        <v>1353814.65</v>
      </c>
      <c r="AN96" s="1"/>
      <c r="AO96" s="20">
        <f t="shared" si="31"/>
        <v>45444</v>
      </c>
      <c r="AP96" s="23">
        <f t="shared" si="146"/>
        <v>2407702.15</v>
      </c>
      <c r="AQ96" s="21">
        <v>110078.0</v>
      </c>
      <c r="AR96" s="23">
        <f t="shared" si="95"/>
        <v>2328413.79</v>
      </c>
      <c r="AS96" s="24">
        <v>15194.51</v>
      </c>
      <c r="AT96" s="24">
        <v>94883.57</v>
      </c>
      <c r="AU96" s="23">
        <f t="shared" si="96"/>
        <v>3171586.21</v>
      </c>
      <c r="AV96" s="1"/>
      <c r="AW96" s="20">
        <f t="shared" si="32"/>
        <v>45444</v>
      </c>
      <c r="AX96" s="23">
        <f t="shared" si="161"/>
        <v>1235200</v>
      </c>
      <c r="AY96" s="22">
        <f t="shared" si="122"/>
        <v>8234.666667</v>
      </c>
      <c r="AZ96" s="23">
        <f t="shared" si="159"/>
        <v>1196600</v>
      </c>
      <c r="BA96" s="24">
        <f t="shared" si="120"/>
        <v>9264</v>
      </c>
      <c r="BB96" s="24">
        <v>38600.0</v>
      </c>
      <c r="BC96" s="23">
        <f t="shared" si="97"/>
        <v>193400</v>
      </c>
      <c r="BD96" s="25"/>
      <c r="BE96" s="20">
        <f t="shared" si="33"/>
        <v>45444</v>
      </c>
      <c r="BF96" s="23">
        <f t="shared" si="130"/>
        <v>1747198.8</v>
      </c>
      <c r="BG96" s="21">
        <v>185290.25</v>
      </c>
      <c r="BH96" s="23">
        <f t="shared" si="123"/>
        <v>1747198.8</v>
      </c>
      <c r="BI96" s="24">
        <v>20695.17</v>
      </c>
      <c r="BJ96" s="24">
        <v>164595.08</v>
      </c>
      <c r="BK96" s="23">
        <f t="shared" si="92"/>
        <v>3752823.2</v>
      </c>
      <c r="BL96" s="25"/>
      <c r="BM96" s="20">
        <f t="shared" si="34"/>
        <v>45444</v>
      </c>
      <c r="BN96" s="24">
        <f t="shared" si="132"/>
        <v>1195273.36</v>
      </c>
      <c r="BO96" s="24">
        <v>36670.04</v>
      </c>
      <c r="BP96" s="24">
        <f t="shared" si="133"/>
        <v>1166771.01</v>
      </c>
      <c r="BQ96" s="24">
        <v>8167.69</v>
      </c>
      <c r="BR96" s="24">
        <v>28502.35</v>
      </c>
      <c r="BS96" s="23">
        <f t="shared" si="98"/>
        <v>633228.99</v>
      </c>
      <c r="BT96" s="25"/>
      <c r="BU96" s="20">
        <f t="shared" si="35"/>
        <v>45444</v>
      </c>
      <c r="BV96" s="26">
        <f t="shared" si="144"/>
        <v>356349.7381</v>
      </c>
      <c r="BW96" s="27">
        <v>20232.22106269936</v>
      </c>
      <c r="BX96" s="26">
        <f t="shared" si="83"/>
        <v>338503.0747</v>
      </c>
      <c r="BY96" s="27">
        <f t="shared" si="142"/>
        <v>2385.557702</v>
      </c>
      <c r="BZ96" s="27">
        <v>17846.66336030187</v>
      </c>
      <c r="CA96" s="23">
        <f t="shared" si="80"/>
        <v>660496.9253</v>
      </c>
      <c r="CB96" s="28"/>
      <c r="CC96" s="20">
        <f t="shared" si="36"/>
        <v>45444</v>
      </c>
      <c r="CD96" s="27">
        <f t="shared" si="155"/>
        <v>1852674.15</v>
      </c>
      <c r="CE96" s="27">
        <f t="shared" si="156"/>
        <v>42315</v>
      </c>
      <c r="CF96" s="27">
        <f t="shared" si="153"/>
        <v>1823945.82</v>
      </c>
      <c r="CG96" s="27">
        <v>13586.27</v>
      </c>
      <c r="CH96" s="27">
        <v>28728.33</v>
      </c>
      <c r="CI96" s="23">
        <f t="shared" si="99"/>
        <v>224054.18</v>
      </c>
      <c r="CJ96" s="28"/>
      <c r="CK96" s="20">
        <f t="shared" si="37"/>
        <v>45444</v>
      </c>
      <c r="CL96" s="27">
        <f t="shared" si="162"/>
        <v>4251911.06</v>
      </c>
      <c r="CM96" s="27">
        <f t="shared" si="165"/>
        <v>145533.9</v>
      </c>
      <c r="CN96" s="27">
        <f t="shared" si="163"/>
        <v>4137557.84</v>
      </c>
      <c r="CO96" s="27">
        <v>31180.68</v>
      </c>
      <c r="CP96" s="27">
        <v>114353.22</v>
      </c>
      <c r="CQ96" s="23">
        <f t="shared" si="100"/>
        <v>452442.16</v>
      </c>
      <c r="CR96" s="28"/>
      <c r="CS96" s="20">
        <v>45467.0</v>
      </c>
      <c r="CT96" s="46">
        <v>979219.0</v>
      </c>
      <c r="CU96" s="46">
        <v>20892.0</v>
      </c>
      <c r="CV96" s="46">
        <v>966161.0</v>
      </c>
      <c r="CW96" s="46">
        <v>7834.0</v>
      </c>
      <c r="CX96" s="46">
        <v>13058.0</v>
      </c>
      <c r="CY96" s="23">
        <v>26275.0</v>
      </c>
      <c r="CZ96" s="35"/>
      <c r="DA96" s="24">
        <f t="shared" si="3"/>
        <v>421952.4511</v>
      </c>
      <c r="DB96" s="23">
        <f t="shared" si="4"/>
        <v>12029259.56</v>
      </c>
      <c r="DC96" s="24">
        <f t="shared" si="5"/>
        <v>332460.9167</v>
      </c>
      <c r="DD96" s="23">
        <f t="shared" si="6"/>
        <v>3467346.8</v>
      </c>
      <c r="DE96" s="29"/>
      <c r="DF96" s="30"/>
      <c r="DG96" s="30"/>
      <c r="DH96" s="31">
        <f t="shared" si="14"/>
        <v>45444</v>
      </c>
      <c r="DI96" s="21"/>
      <c r="DJ96" s="32">
        <f t="shared" si="7"/>
        <v>15001500.68</v>
      </c>
      <c r="DK96" s="32">
        <f t="shared" si="8"/>
        <v>754413.3677</v>
      </c>
      <c r="DL96" s="32">
        <f t="shared" ref="DL96:DM96" si="167">+E96+M96+U96+AC96+AK96+AS96+BA96+BI96+BQ96+BY96+CG96+CO96+CW96</f>
        <v>118746.4177</v>
      </c>
      <c r="DM96" s="32">
        <f t="shared" si="167"/>
        <v>675295.9634</v>
      </c>
      <c r="DN96" s="26">
        <f>SUM(DM94:DM96)</f>
        <v>1997783.675</v>
      </c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</row>
    <row r="97" ht="15.75" customHeight="1">
      <c r="A97" s="20">
        <f t="shared" si="24"/>
        <v>45477</v>
      </c>
      <c r="B97" s="21">
        <f t="shared" si="106"/>
        <v>62415</v>
      </c>
      <c r="C97" s="21">
        <v>31758.0</v>
      </c>
      <c r="D97" s="21">
        <f t="shared" si="77"/>
        <v>31385</v>
      </c>
      <c r="E97" s="21">
        <f t="shared" si="107"/>
        <v>728</v>
      </c>
      <c r="F97" s="21">
        <f>31030</f>
        <v>31030</v>
      </c>
      <c r="G97" s="21">
        <f t="shared" si="108"/>
        <v>897695</v>
      </c>
      <c r="H97" s="1"/>
      <c r="I97" s="20">
        <f t="shared" si="27"/>
        <v>45474</v>
      </c>
      <c r="J97" s="22">
        <f t="shared" si="112"/>
        <v>229819</v>
      </c>
      <c r="K97" s="22">
        <v>77876.0</v>
      </c>
      <c r="L97" s="22">
        <f t="shared" si="113"/>
        <v>153690</v>
      </c>
      <c r="M97" s="22">
        <f t="shared" si="114"/>
        <v>1747</v>
      </c>
      <c r="N97" s="22">
        <v>76129.0</v>
      </c>
      <c r="O97" s="22">
        <f t="shared" si="57"/>
        <v>2286310</v>
      </c>
      <c r="P97" s="1"/>
      <c r="Q97" s="20">
        <f t="shared" si="28"/>
        <v>45474</v>
      </c>
      <c r="R97" s="22"/>
      <c r="S97" s="21"/>
      <c r="T97" s="21"/>
      <c r="U97" s="21"/>
      <c r="V97" s="21"/>
      <c r="W97" s="22"/>
      <c r="X97" s="1"/>
      <c r="Y97" s="20">
        <f t="shared" si="29"/>
        <v>45474</v>
      </c>
      <c r="Z97" s="23">
        <f t="shared" si="115"/>
        <v>57930</v>
      </c>
      <c r="AA97" s="21">
        <v>29302.0</v>
      </c>
      <c r="AB97" s="23">
        <f t="shared" si="109"/>
        <v>29075</v>
      </c>
      <c r="AC97" s="23">
        <f t="shared" si="110"/>
        <v>447</v>
      </c>
      <c r="AD97" s="23">
        <v>28855.0</v>
      </c>
      <c r="AE97" s="22">
        <f t="shared" si="59"/>
        <v>889002</v>
      </c>
      <c r="AF97" s="1"/>
      <c r="AG97" s="20">
        <f t="shared" si="30"/>
        <v>45474</v>
      </c>
      <c r="AH97" s="23">
        <f t="shared" si="89"/>
        <v>946185.35</v>
      </c>
      <c r="AI97" s="24">
        <v>46231.29</v>
      </c>
      <c r="AJ97" s="23">
        <f t="shared" si="90"/>
        <v>905985.95</v>
      </c>
      <c r="AK97" s="24">
        <v>6031.89</v>
      </c>
      <c r="AL97" s="24">
        <v>40199.4</v>
      </c>
      <c r="AM97" s="23">
        <f t="shared" si="91"/>
        <v>1394014.05</v>
      </c>
      <c r="AN97" s="1"/>
      <c r="AO97" s="20">
        <f t="shared" si="31"/>
        <v>45474</v>
      </c>
      <c r="AP97" s="23">
        <f t="shared" si="146"/>
        <v>2312818.58</v>
      </c>
      <c r="AQ97" s="21">
        <v>110078.0</v>
      </c>
      <c r="AR97" s="23">
        <f t="shared" si="95"/>
        <v>2232941.15</v>
      </c>
      <c r="AS97" s="24">
        <v>14605.44</v>
      </c>
      <c r="AT97" s="24">
        <v>95472.64</v>
      </c>
      <c r="AU97" s="23">
        <f t="shared" si="96"/>
        <v>3267058.85</v>
      </c>
      <c r="AV97" s="1"/>
      <c r="AW97" s="20">
        <f t="shared" si="32"/>
        <v>45474</v>
      </c>
      <c r="AX97" s="23">
        <f t="shared" si="161"/>
        <v>1196600</v>
      </c>
      <c r="AY97" s="22">
        <f t="shared" si="122"/>
        <v>7977.333333</v>
      </c>
      <c r="AZ97" s="23">
        <f t="shared" si="159"/>
        <v>1158000</v>
      </c>
      <c r="BA97" s="24">
        <f t="shared" si="120"/>
        <v>8974.5</v>
      </c>
      <c r="BB97" s="24">
        <v>38600.0</v>
      </c>
      <c r="BC97" s="23">
        <f t="shared" si="97"/>
        <v>232000</v>
      </c>
      <c r="BD97" s="25"/>
      <c r="BE97" s="20">
        <f t="shared" si="33"/>
        <v>45474</v>
      </c>
      <c r="BF97" s="23">
        <f t="shared" si="130"/>
        <v>1580821.98</v>
      </c>
      <c r="BG97" s="21">
        <v>185290.25</v>
      </c>
      <c r="BH97" s="23">
        <f t="shared" si="123"/>
        <v>1580821.98</v>
      </c>
      <c r="BI97" s="24">
        <v>18913.43</v>
      </c>
      <c r="BJ97" s="24">
        <v>166376.82</v>
      </c>
      <c r="BK97" s="23">
        <f t="shared" si="92"/>
        <v>3919200.02</v>
      </c>
      <c r="BL97" s="25"/>
      <c r="BM97" s="20">
        <f t="shared" si="34"/>
        <v>45474</v>
      </c>
      <c r="BN97" s="24">
        <f t="shared" si="132"/>
        <v>1166771.01</v>
      </c>
      <c r="BO97" s="24">
        <v>36670.04</v>
      </c>
      <c r="BP97" s="24">
        <f t="shared" si="133"/>
        <v>1138073.89</v>
      </c>
      <c r="BQ97" s="24">
        <v>7972.92</v>
      </c>
      <c r="BR97" s="24">
        <v>28697.12</v>
      </c>
      <c r="BS97" s="23">
        <f t="shared" si="98"/>
        <v>661926.11</v>
      </c>
      <c r="BT97" s="25"/>
      <c r="BU97" s="20">
        <f t="shared" si="35"/>
        <v>45474</v>
      </c>
      <c r="BV97" s="26">
        <f t="shared" si="144"/>
        <v>338503.0747</v>
      </c>
      <c r="BW97" s="27">
        <v>20232.22106269936</v>
      </c>
      <c r="BX97" s="26">
        <f t="shared" si="83"/>
        <v>320538.1772</v>
      </c>
      <c r="BY97" s="27">
        <f t="shared" si="142"/>
        <v>2267.323558</v>
      </c>
      <c r="BZ97" s="27">
        <v>17964.89750506387</v>
      </c>
      <c r="CA97" s="23">
        <f t="shared" si="80"/>
        <v>678461.8228</v>
      </c>
      <c r="CB97" s="28"/>
      <c r="CC97" s="20">
        <f t="shared" si="36"/>
        <v>45474</v>
      </c>
      <c r="CD97" s="27">
        <f t="shared" si="155"/>
        <v>1823945.82</v>
      </c>
      <c r="CE97" s="27">
        <f t="shared" si="156"/>
        <v>42315</v>
      </c>
      <c r="CF97" s="27">
        <f t="shared" si="153"/>
        <v>1795006.82</v>
      </c>
      <c r="CG97" s="27">
        <v>13375.6</v>
      </c>
      <c r="CH97" s="27">
        <v>28939.0</v>
      </c>
      <c r="CI97" s="23">
        <f t="shared" si="99"/>
        <v>252993.18</v>
      </c>
      <c r="CJ97" s="28"/>
      <c r="CK97" s="20">
        <f t="shared" si="37"/>
        <v>45474</v>
      </c>
      <c r="CL97" s="27">
        <f t="shared" si="162"/>
        <v>4137557.84</v>
      </c>
      <c r="CM97" s="27">
        <f t="shared" si="165"/>
        <v>145533.9</v>
      </c>
      <c r="CN97" s="27">
        <f t="shared" si="163"/>
        <v>4022366.03</v>
      </c>
      <c r="CO97" s="27">
        <v>30342.09</v>
      </c>
      <c r="CP97" s="27">
        <v>115191.81</v>
      </c>
      <c r="CQ97" s="23">
        <f t="shared" si="100"/>
        <v>567633.97</v>
      </c>
      <c r="CR97" s="28"/>
      <c r="CS97" s="20">
        <v>45497.0</v>
      </c>
      <c r="CT97" s="46">
        <v>966161.0</v>
      </c>
      <c r="CU97" s="46">
        <v>20892.0</v>
      </c>
      <c r="CV97" s="46">
        <v>952998.0</v>
      </c>
      <c r="CW97" s="46">
        <v>7729.0</v>
      </c>
      <c r="CX97" s="46">
        <v>13163.0</v>
      </c>
      <c r="CY97" s="23">
        <v>39438.0</v>
      </c>
      <c r="CZ97" s="35"/>
      <c r="DA97" s="24">
        <f t="shared" si="3"/>
        <v>421952.4511</v>
      </c>
      <c r="DB97" s="23">
        <f t="shared" si="4"/>
        <v>11691942.67</v>
      </c>
      <c r="DC97" s="24">
        <f t="shared" si="5"/>
        <v>332203.5833</v>
      </c>
      <c r="DD97" s="23">
        <f t="shared" si="6"/>
        <v>3127585.98</v>
      </c>
      <c r="DE97" s="29"/>
      <c r="DF97" s="30"/>
      <c r="DG97" s="30"/>
      <c r="DH97" s="31">
        <f t="shared" si="14"/>
        <v>45474</v>
      </c>
      <c r="DI97" s="21"/>
      <c r="DJ97" s="32">
        <f t="shared" si="7"/>
        <v>14320882</v>
      </c>
      <c r="DK97" s="32">
        <f t="shared" si="8"/>
        <v>754156.0344</v>
      </c>
      <c r="DL97" s="32">
        <f t="shared" ref="DL97:DM97" si="168">+E97+M97+U97+AC97+AK97+AS97+BA97+BI97+BQ97+BY97+CG97+CO97+CW97</f>
        <v>113134.1936</v>
      </c>
      <c r="DM97" s="32">
        <f t="shared" si="168"/>
        <v>680618.6875</v>
      </c>
      <c r="DN97" s="26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</row>
    <row r="98" ht="15.75" customHeight="1">
      <c r="A98" s="20">
        <f t="shared" si="24"/>
        <v>45508</v>
      </c>
      <c r="B98" s="21">
        <f t="shared" si="106"/>
        <v>31385</v>
      </c>
      <c r="C98" s="21">
        <v>31752.0</v>
      </c>
      <c r="D98" s="21">
        <f t="shared" si="77"/>
        <v>0</v>
      </c>
      <c r="E98" s="21">
        <f t="shared" si="107"/>
        <v>367</v>
      </c>
      <c r="F98" s="21">
        <v>31385.0</v>
      </c>
      <c r="G98" s="21">
        <f t="shared" si="108"/>
        <v>929080</v>
      </c>
      <c r="H98" s="1"/>
      <c r="I98" s="20">
        <f t="shared" si="27"/>
        <v>45505</v>
      </c>
      <c r="J98" s="22">
        <f t="shared" si="112"/>
        <v>153690</v>
      </c>
      <c r="K98" s="22">
        <v>77876.0</v>
      </c>
      <c r="L98" s="22">
        <f t="shared" si="113"/>
        <v>77021</v>
      </c>
      <c r="M98" s="22">
        <f t="shared" si="114"/>
        <v>1207</v>
      </c>
      <c r="N98" s="22">
        <v>76669.0</v>
      </c>
      <c r="O98" s="22">
        <f t="shared" si="57"/>
        <v>2362979</v>
      </c>
      <c r="P98" s="1"/>
      <c r="Q98" s="20">
        <f t="shared" si="28"/>
        <v>45505</v>
      </c>
      <c r="R98" s="22"/>
      <c r="S98" s="21"/>
      <c r="T98" s="21"/>
      <c r="U98" s="21"/>
      <c r="V98" s="21"/>
      <c r="W98" s="22"/>
      <c r="X98" s="1"/>
      <c r="Y98" s="20">
        <f t="shared" si="29"/>
        <v>45505</v>
      </c>
      <c r="Z98" s="23">
        <f t="shared" si="115"/>
        <v>29075</v>
      </c>
      <c r="AA98" s="21">
        <v>29302.0</v>
      </c>
      <c r="AB98" s="23">
        <f t="shared" si="109"/>
        <v>0</v>
      </c>
      <c r="AC98" s="23">
        <f t="shared" si="110"/>
        <v>227</v>
      </c>
      <c r="AD98" s="23">
        <v>29075.0</v>
      </c>
      <c r="AE98" s="22">
        <f t="shared" si="59"/>
        <v>918077</v>
      </c>
      <c r="AF98" s="1"/>
      <c r="AG98" s="20">
        <f t="shared" si="30"/>
        <v>45505</v>
      </c>
      <c r="AH98" s="23">
        <f t="shared" si="89"/>
        <v>905985.95</v>
      </c>
      <c r="AI98" s="24">
        <v>46231.29</v>
      </c>
      <c r="AJ98" s="23">
        <f t="shared" si="90"/>
        <v>865530.28</v>
      </c>
      <c r="AK98" s="24">
        <v>5775.62</v>
      </c>
      <c r="AL98" s="24">
        <v>40455.67</v>
      </c>
      <c r="AM98" s="23">
        <f t="shared" si="91"/>
        <v>1434469.72</v>
      </c>
      <c r="AN98" s="1"/>
      <c r="AO98" s="20">
        <f t="shared" si="31"/>
        <v>45505</v>
      </c>
      <c r="AP98" s="23">
        <f t="shared" si="146"/>
        <v>2217345.94</v>
      </c>
      <c r="AQ98" s="21">
        <v>110078.0</v>
      </c>
      <c r="AR98" s="23">
        <f t="shared" si="95"/>
        <v>2136875.79</v>
      </c>
      <c r="AS98" s="24">
        <v>14012.72</v>
      </c>
      <c r="AT98" s="24">
        <v>96065.36</v>
      </c>
      <c r="AU98" s="23">
        <f t="shared" si="96"/>
        <v>3363124.21</v>
      </c>
      <c r="AV98" s="1"/>
      <c r="AW98" s="20">
        <f t="shared" si="32"/>
        <v>45505</v>
      </c>
      <c r="AX98" s="23">
        <f t="shared" si="161"/>
        <v>1158000</v>
      </c>
      <c r="AY98" s="22">
        <f t="shared" si="122"/>
        <v>7720</v>
      </c>
      <c r="AZ98" s="23">
        <f t="shared" si="159"/>
        <v>1119400</v>
      </c>
      <c r="BA98" s="24">
        <f t="shared" si="120"/>
        <v>8685</v>
      </c>
      <c r="BB98" s="24">
        <v>38600.0</v>
      </c>
      <c r="BC98" s="23">
        <f t="shared" si="97"/>
        <v>270600</v>
      </c>
      <c r="BD98" s="25"/>
      <c r="BE98" s="20">
        <f t="shared" si="33"/>
        <v>45505</v>
      </c>
      <c r="BF98" s="23">
        <f t="shared" si="130"/>
        <v>1412644.13</v>
      </c>
      <c r="BG98" s="21">
        <v>185290.25</v>
      </c>
      <c r="BH98" s="23">
        <f t="shared" si="123"/>
        <v>1412644.13</v>
      </c>
      <c r="BI98" s="24">
        <v>17112.4</v>
      </c>
      <c r="BJ98" s="24">
        <v>168177.85</v>
      </c>
      <c r="BK98" s="23">
        <f t="shared" si="92"/>
        <v>4087377.87</v>
      </c>
      <c r="BL98" s="25"/>
      <c r="BM98" s="20">
        <f t="shared" si="34"/>
        <v>45505</v>
      </c>
      <c r="BN98" s="24">
        <f t="shared" si="132"/>
        <v>1138073.89</v>
      </c>
      <c r="BO98" s="24">
        <v>36670.04</v>
      </c>
      <c r="BP98" s="24">
        <f t="shared" si="133"/>
        <v>1109180.67</v>
      </c>
      <c r="BQ98" s="24">
        <v>7776.82</v>
      </c>
      <c r="BR98" s="24">
        <v>28893.22</v>
      </c>
      <c r="BS98" s="23">
        <f t="shared" si="98"/>
        <v>690819.33</v>
      </c>
      <c r="BT98" s="25"/>
      <c r="BU98" s="20">
        <f t="shared" si="35"/>
        <v>45505</v>
      </c>
      <c r="BV98" s="26">
        <f t="shared" si="144"/>
        <v>320538.1772</v>
      </c>
      <c r="BW98" s="27">
        <v>20232.22106269936</v>
      </c>
      <c r="BX98" s="26">
        <f t="shared" si="83"/>
        <v>302454.2622</v>
      </c>
      <c r="BY98" s="27">
        <f t="shared" si="142"/>
        <v>2148.306112</v>
      </c>
      <c r="BZ98" s="27">
        <v>18083.914951034916</v>
      </c>
      <c r="CA98" s="23">
        <f t="shared" si="80"/>
        <v>696545.7378</v>
      </c>
      <c r="CB98" s="28"/>
      <c r="CC98" s="20">
        <f t="shared" si="36"/>
        <v>45505</v>
      </c>
      <c r="CD98" s="27">
        <f t="shared" si="155"/>
        <v>1795006.82</v>
      </c>
      <c r="CE98" s="27">
        <f t="shared" si="156"/>
        <v>42315</v>
      </c>
      <c r="CF98" s="27">
        <f t="shared" si="153"/>
        <v>1765855.6</v>
      </c>
      <c r="CG98" s="27">
        <v>13163.38</v>
      </c>
      <c r="CH98" s="27">
        <v>29151.22</v>
      </c>
      <c r="CI98" s="23">
        <f t="shared" si="99"/>
        <v>282144.4</v>
      </c>
      <c r="CJ98" s="28"/>
      <c r="CK98" s="20">
        <f t="shared" si="37"/>
        <v>45505</v>
      </c>
      <c r="CL98" s="27">
        <f t="shared" si="162"/>
        <v>4022366.03</v>
      </c>
      <c r="CM98" s="27">
        <f t="shared" si="165"/>
        <v>145533.9</v>
      </c>
      <c r="CN98" s="27">
        <f t="shared" si="163"/>
        <v>3906329.48</v>
      </c>
      <c r="CO98" s="27">
        <v>29497.35</v>
      </c>
      <c r="CP98" s="27">
        <v>116036.55</v>
      </c>
      <c r="CQ98" s="23">
        <f t="shared" si="100"/>
        <v>683670.52</v>
      </c>
      <c r="CR98" s="28"/>
      <c r="CS98" s="20">
        <v>45528.0</v>
      </c>
      <c r="CT98" s="46">
        <v>952998.0</v>
      </c>
      <c r="CU98" s="46">
        <v>20892.0</v>
      </c>
      <c r="CV98" s="46">
        <v>939730.0</v>
      </c>
      <c r="CW98" s="46">
        <v>7624.0</v>
      </c>
      <c r="CX98" s="46">
        <v>13268.0</v>
      </c>
      <c r="CY98" s="23">
        <v>52706.0</v>
      </c>
      <c r="CZ98" s="35"/>
      <c r="DA98" s="24">
        <f t="shared" si="3"/>
        <v>421952.4511</v>
      </c>
      <c r="DB98" s="23">
        <f t="shared" si="4"/>
        <v>11352314.81</v>
      </c>
      <c r="DC98" s="24">
        <f t="shared" si="5"/>
        <v>331940.25</v>
      </c>
      <c r="DD98" s="23">
        <f t="shared" si="6"/>
        <v>2784794.13</v>
      </c>
      <c r="DE98" s="29"/>
      <c r="DF98" s="30"/>
      <c r="DG98" s="30"/>
      <c r="DH98" s="31">
        <f t="shared" si="14"/>
        <v>45505</v>
      </c>
      <c r="DI98" s="21"/>
      <c r="DJ98" s="32">
        <f t="shared" si="7"/>
        <v>13635021.21</v>
      </c>
      <c r="DK98" s="32">
        <f t="shared" si="8"/>
        <v>753892.7011</v>
      </c>
      <c r="DL98" s="32">
        <f t="shared" ref="DL98:DM98" si="169">+E98+M98+U98+AC98+AK98+AS98+BA98+BI98+BQ98+BY98+CG98+CO98+CW98</f>
        <v>107596.5961</v>
      </c>
      <c r="DM98" s="32">
        <f t="shared" si="169"/>
        <v>685860.785</v>
      </c>
      <c r="DN98" s="2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</row>
    <row r="99" ht="15.75" customHeight="1">
      <c r="A99" s="20">
        <f t="shared" si="24"/>
        <v>45539</v>
      </c>
      <c r="B99" s="21"/>
      <c r="C99" s="21"/>
      <c r="D99" s="21"/>
      <c r="E99" s="21"/>
      <c r="F99" s="21"/>
      <c r="G99" s="21"/>
      <c r="H99" s="1"/>
      <c r="I99" s="20">
        <f t="shared" si="27"/>
        <v>45536</v>
      </c>
      <c r="J99" s="22">
        <f t="shared" si="112"/>
        <v>77021</v>
      </c>
      <c r="K99" s="22">
        <v>77626.0</v>
      </c>
      <c r="L99" s="22">
        <f t="shared" si="113"/>
        <v>0</v>
      </c>
      <c r="M99" s="22">
        <f t="shared" si="114"/>
        <v>605</v>
      </c>
      <c r="N99" s="22">
        <v>77021.0</v>
      </c>
      <c r="O99" s="22">
        <f t="shared" si="57"/>
        <v>2440000</v>
      </c>
      <c r="P99" s="1"/>
      <c r="Q99" s="20">
        <f t="shared" si="28"/>
        <v>45536</v>
      </c>
      <c r="R99" s="21"/>
      <c r="S99" s="21"/>
      <c r="T99" s="21"/>
      <c r="U99" s="21"/>
      <c r="V99" s="21"/>
      <c r="W99" s="21"/>
      <c r="X99" s="1"/>
      <c r="Y99" s="1"/>
      <c r="Z99" s="1"/>
      <c r="AA99" s="1"/>
      <c r="AB99" s="1"/>
      <c r="AC99" s="1"/>
      <c r="AD99" s="1"/>
      <c r="AE99" s="1"/>
      <c r="AF99" s="1"/>
      <c r="AG99" s="20">
        <f t="shared" si="30"/>
        <v>45536</v>
      </c>
      <c r="AH99" s="23">
        <f t="shared" si="89"/>
        <v>865530.28</v>
      </c>
      <c r="AI99" s="24">
        <v>46231.29</v>
      </c>
      <c r="AJ99" s="23">
        <f t="shared" si="90"/>
        <v>824816.71</v>
      </c>
      <c r="AK99" s="24">
        <v>5517.72</v>
      </c>
      <c r="AL99" s="24">
        <v>40713.57</v>
      </c>
      <c r="AM99" s="23">
        <f t="shared" si="91"/>
        <v>1475183.29</v>
      </c>
      <c r="AN99" s="1"/>
      <c r="AO99" s="20">
        <f t="shared" si="31"/>
        <v>45536</v>
      </c>
      <c r="AP99" s="23">
        <f t="shared" si="146"/>
        <v>2121280.58</v>
      </c>
      <c r="AQ99" s="21">
        <v>110078.0</v>
      </c>
      <c r="AR99" s="23">
        <f t="shared" si="95"/>
        <v>2040214.02</v>
      </c>
      <c r="AS99" s="24">
        <v>13416.31</v>
      </c>
      <c r="AT99" s="24">
        <v>96661.77</v>
      </c>
      <c r="AU99" s="23">
        <f t="shared" si="96"/>
        <v>3459785.98</v>
      </c>
      <c r="AV99" s="1"/>
      <c r="AW99" s="20">
        <f t="shared" si="32"/>
        <v>45536</v>
      </c>
      <c r="AX99" s="23">
        <f t="shared" si="161"/>
        <v>1119400</v>
      </c>
      <c r="AY99" s="22">
        <f t="shared" si="122"/>
        <v>7462.666667</v>
      </c>
      <c r="AZ99" s="23">
        <f t="shared" si="159"/>
        <v>1080800</v>
      </c>
      <c r="BA99" s="24">
        <f t="shared" si="120"/>
        <v>8395.5</v>
      </c>
      <c r="BB99" s="24">
        <v>38600.0</v>
      </c>
      <c r="BC99" s="23">
        <f t="shared" si="97"/>
        <v>309200</v>
      </c>
      <c r="BD99" s="25"/>
      <c r="BE99" s="20">
        <f t="shared" si="33"/>
        <v>45536</v>
      </c>
      <c r="BF99" s="23">
        <f t="shared" si="130"/>
        <v>1242645.75</v>
      </c>
      <c r="BG99" s="21">
        <v>185290.25</v>
      </c>
      <c r="BH99" s="23">
        <f t="shared" si="123"/>
        <v>1242645.75</v>
      </c>
      <c r="BI99" s="24">
        <v>15291.87</v>
      </c>
      <c r="BJ99" s="24">
        <v>169998.38</v>
      </c>
      <c r="BK99" s="23">
        <f t="shared" si="92"/>
        <v>4257376.25</v>
      </c>
      <c r="BL99" s="25"/>
      <c r="BM99" s="20">
        <f t="shared" si="34"/>
        <v>45536</v>
      </c>
      <c r="BN99" s="24">
        <f t="shared" si="132"/>
        <v>1109180.67</v>
      </c>
      <c r="BO99" s="24">
        <v>36670.04</v>
      </c>
      <c r="BP99" s="24">
        <f t="shared" si="133"/>
        <v>1080090.02</v>
      </c>
      <c r="BQ99" s="24">
        <v>7579.39</v>
      </c>
      <c r="BR99" s="24">
        <v>29090.65</v>
      </c>
      <c r="BS99" s="23">
        <f t="shared" si="98"/>
        <v>719909.98</v>
      </c>
      <c r="BT99" s="25"/>
      <c r="BU99" s="20">
        <f t="shared" si="35"/>
        <v>45536</v>
      </c>
      <c r="BV99" s="26">
        <f t="shared" si="144"/>
        <v>302454.2622</v>
      </c>
      <c r="BW99" s="27">
        <v>20232.22106269936</v>
      </c>
      <c r="BX99" s="26">
        <f t="shared" si="83"/>
        <v>284250.5414</v>
      </c>
      <c r="BY99" s="27">
        <f t="shared" si="142"/>
        <v>2028.500175</v>
      </c>
      <c r="BZ99" s="27">
        <v>18203.720887585525</v>
      </c>
      <c r="CA99" s="23">
        <f t="shared" si="80"/>
        <v>714749.4586</v>
      </c>
      <c r="CB99" s="28"/>
      <c r="CC99" s="20">
        <f t="shared" si="36"/>
        <v>45536</v>
      </c>
      <c r="CD99" s="27">
        <f t="shared" si="155"/>
        <v>1765855.6</v>
      </c>
      <c r="CE99" s="27">
        <f t="shared" si="156"/>
        <v>42315</v>
      </c>
      <c r="CF99" s="27">
        <f t="shared" si="153"/>
        <v>1736490.6</v>
      </c>
      <c r="CG99" s="27">
        <v>12949.6</v>
      </c>
      <c r="CH99" s="27">
        <v>29365.0</v>
      </c>
      <c r="CI99" s="23">
        <f t="shared" si="99"/>
        <v>311509.4</v>
      </c>
      <c r="CJ99" s="28"/>
      <c r="CK99" s="20">
        <f t="shared" si="37"/>
        <v>45536</v>
      </c>
      <c r="CL99" s="27">
        <f t="shared" si="162"/>
        <v>3906329.48</v>
      </c>
      <c r="CM99" s="27">
        <f t="shared" si="165"/>
        <v>145533.9</v>
      </c>
      <c r="CN99" s="27">
        <f t="shared" si="163"/>
        <v>3789442</v>
      </c>
      <c r="CO99" s="27">
        <v>28646.42</v>
      </c>
      <c r="CP99" s="27">
        <v>116887.48</v>
      </c>
      <c r="CQ99" s="23">
        <f t="shared" si="100"/>
        <v>800558</v>
      </c>
      <c r="CR99" s="28"/>
      <c r="CS99" s="20">
        <v>45559.0</v>
      </c>
      <c r="CT99" s="46">
        <v>939730.0</v>
      </c>
      <c r="CU99" s="46">
        <v>20892.0</v>
      </c>
      <c r="CV99" s="46">
        <v>926356.0</v>
      </c>
      <c r="CW99" s="46">
        <v>7518.0</v>
      </c>
      <c r="CX99" s="46">
        <v>13374.0</v>
      </c>
      <c r="CY99" s="23">
        <v>66080.0</v>
      </c>
      <c r="CZ99" s="35"/>
      <c r="DA99" s="24">
        <f t="shared" si="3"/>
        <v>421952.4511</v>
      </c>
      <c r="DB99" s="23">
        <f t="shared" si="4"/>
        <v>11010360.87</v>
      </c>
      <c r="DC99" s="24">
        <f t="shared" si="5"/>
        <v>270378.9167</v>
      </c>
      <c r="DD99" s="23">
        <f t="shared" si="6"/>
        <v>2439066.75</v>
      </c>
      <c r="DE99" s="29"/>
      <c r="DF99" s="30"/>
      <c r="DG99" s="30"/>
      <c r="DH99" s="31">
        <f t="shared" si="14"/>
        <v>45536</v>
      </c>
      <c r="DI99" s="21"/>
      <c r="DJ99" s="32">
        <f t="shared" si="7"/>
        <v>13005105.64</v>
      </c>
      <c r="DK99" s="32">
        <f t="shared" si="8"/>
        <v>692331.3677</v>
      </c>
      <c r="DL99" s="32">
        <f t="shared" ref="DL99:DM99" si="170">+E99+M99+U99+AC99+AK99+AS99+BA99+BI99+BQ99+BY99+CG99+CO99+CW99</f>
        <v>101948.3102</v>
      </c>
      <c r="DM99" s="32">
        <f t="shared" si="170"/>
        <v>629915.5709</v>
      </c>
      <c r="DN99" s="26">
        <f>SUM(DM97:DM99)</f>
        <v>1996395.043</v>
      </c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</row>
    <row r="100" ht="15.75" customHeight="1">
      <c r="A100" s="20">
        <f t="shared" si="24"/>
        <v>45569</v>
      </c>
      <c r="B100" s="21"/>
      <c r="C100" s="21"/>
      <c r="D100" s="21"/>
      <c r="E100" s="21"/>
      <c r="F100" s="21"/>
      <c r="G100" s="2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20">
        <f t="shared" si="30"/>
        <v>45566</v>
      </c>
      <c r="AH100" s="23">
        <f t="shared" si="89"/>
        <v>824816.71</v>
      </c>
      <c r="AI100" s="24">
        <v>46231.29</v>
      </c>
      <c r="AJ100" s="23">
        <f t="shared" si="90"/>
        <v>783843.59</v>
      </c>
      <c r="AK100" s="24">
        <v>5258.17</v>
      </c>
      <c r="AL100" s="24">
        <v>40973.12</v>
      </c>
      <c r="AM100" s="23">
        <f t="shared" si="91"/>
        <v>1516156.41</v>
      </c>
      <c r="AN100" s="1"/>
      <c r="AO100" s="20">
        <f t="shared" si="31"/>
        <v>45566</v>
      </c>
      <c r="AP100" s="23">
        <f t="shared" si="146"/>
        <v>2024618.81</v>
      </c>
      <c r="AQ100" s="21">
        <v>110078.0</v>
      </c>
      <c r="AR100" s="23">
        <f t="shared" si="95"/>
        <v>1942952.14</v>
      </c>
      <c r="AS100" s="24">
        <v>12816.2</v>
      </c>
      <c r="AT100" s="24">
        <v>97261.88</v>
      </c>
      <c r="AU100" s="23">
        <f t="shared" si="96"/>
        <v>3557047.86</v>
      </c>
      <c r="AV100" s="1"/>
      <c r="AW100" s="20">
        <f t="shared" si="32"/>
        <v>45566</v>
      </c>
      <c r="AX100" s="23">
        <f t="shared" si="161"/>
        <v>1080800</v>
      </c>
      <c r="AY100" s="22">
        <f t="shared" si="122"/>
        <v>7205.333333</v>
      </c>
      <c r="AZ100" s="23">
        <f t="shared" si="159"/>
        <v>1042200</v>
      </c>
      <c r="BA100" s="24">
        <f t="shared" si="120"/>
        <v>8106</v>
      </c>
      <c r="BB100" s="24">
        <v>38600.0</v>
      </c>
      <c r="BC100" s="23">
        <f t="shared" si="97"/>
        <v>347800</v>
      </c>
      <c r="BD100" s="25"/>
      <c r="BE100" s="20">
        <f t="shared" si="33"/>
        <v>45566</v>
      </c>
      <c r="BF100" s="23">
        <f t="shared" si="130"/>
        <v>1070807.14</v>
      </c>
      <c r="BG100" s="21">
        <v>185290.25</v>
      </c>
      <c r="BH100" s="23">
        <f t="shared" si="123"/>
        <v>1070807.14</v>
      </c>
      <c r="BI100" s="24">
        <v>13451.64</v>
      </c>
      <c r="BJ100" s="24">
        <v>171838.61</v>
      </c>
      <c r="BK100" s="23">
        <f t="shared" si="92"/>
        <v>4429214.86</v>
      </c>
      <c r="BL100" s="25"/>
      <c r="BM100" s="20">
        <f t="shared" si="34"/>
        <v>45566</v>
      </c>
      <c r="BN100" s="24">
        <f t="shared" si="132"/>
        <v>1080090.02</v>
      </c>
      <c r="BO100" s="24">
        <v>36670.04</v>
      </c>
      <c r="BP100" s="24">
        <f t="shared" si="133"/>
        <v>1050800.58</v>
      </c>
      <c r="BQ100" s="24">
        <v>7380.6</v>
      </c>
      <c r="BR100" s="24">
        <v>29289.44</v>
      </c>
      <c r="BS100" s="23">
        <f t="shared" si="98"/>
        <v>749199.42</v>
      </c>
      <c r="BT100" s="25"/>
      <c r="BU100" s="20">
        <f t="shared" si="35"/>
        <v>45566</v>
      </c>
      <c r="BV100" s="26">
        <f t="shared" si="144"/>
        <v>284250.5414</v>
      </c>
      <c r="BW100" s="27">
        <v>20232.22106269936</v>
      </c>
      <c r="BX100" s="26">
        <f t="shared" si="83"/>
        <v>265926.2208</v>
      </c>
      <c r="BY100" s="27">
        <f t="shared" si="142"/>
        <v>1907.900524</v>
      </c>
      <c r="BZ100" s="27">
        <v>18324.320538465778</v>
      </c>
      <c r="CA100" s="23">
        <f t="shared" si="80"/>
        <v>733073.7792</v>
      </c>
      <c r="CB100" s="28"/>
      <c r="CC100" s="20">
        <f t="shared" si="36"/>
        <v>45566</v>
      </c>
      <c r="CD100" s="27">
        <f t="shared" si="155"/>
        <v>1736490.6</v>
      </c>
      <c r="CE100" s="27">
        <f t="shared" si="156"/>
        <v>42315</v>
      </c>
      <c r="CF100" s="27">
        <f t="shared" si="153"/>
        <v>1706910.26</v>
      </c>
      <c r="CG100" s="27">
        <v>12734.26</v>
      </c>
      <c r="CH100" s="27">
        <v>29580.34</v>
      </c>
      <c r="CI100" s="23">
        <f t="shared" si="99"/>
        <v>341089.74</v>
      </c>
      <c r="CJ100" s="28"/>
      <c r="CK100" s="20">
        <f t="shared" si="37"/>
        <v>45566</v>
      </c>
      <c r="CL100" s="27">
        <f t="shared" si="162"/>
        <v>3789442</v>
      </c>
      <c r="CM100" s="27">
        <f t="shared" si="165"/>
        <v>145533.9</v>
      </c>
      <c r="CN100" s="27">
        <f t="shared" si="163"/>
        <v>3671697.34</v>
      </c>
      <c r="CO100" s="27">
        <v>27789.24</v>
      </c>
      <c r="CP100" s="27">
        <v>117744.66</v>
      </c>
      <c r="CQ100" s="23">
        <f t="shared" si="100"/>
        <v>918302.66</v>
      </c>
      <c r="CR100" s="28"/>
      <c r="CS100" s="20">
        <v>45589.0</v>
      </c>
      <c r="CT100" s="46">
        <v>926356.0</v>
      </c>
      <c r="CU100" s="46">
        <v>20892.0</v>
      </c>
      <c r="CV100" s="46">
        <v>912875.0</v>
      </c>
      <c r="CW100" s="46">
        <v>7411.0</v>
      </c>
      <c r="CX100" s="46">
        <v>13481.0</v>
      </c>
      <c r="CY100" s="23">
        <v>79561.0</v>
      </c>
      <c r="CZ100" s="35"/>
      <c r="DA100" s="24">
        <f t="shared" si="3"/>
        <v>421952.4511</v>
      </c>
      <c r="DB100" s="23">
        <f t="shared" si="4"/>
        <v>10666064.68</v>
      </c>
      <c r="DC100" s="24">
        <f t="shared" si="5"/>
        <v>192495.5833</v>
      </c>
      <c r="DD100" s="23">
        <f t="shared" si="6"/>
        <v>2151607.14</v>
      </c>
      <c r="DE100" s="29"/>
      <c r="DF100" s="30"/>
      <c r="DG100" s="30"/>
      <c r="DH100" s="31">
        <f t="shared" si="14"/>
        <v>45566</v>
      </c>
      <c r="DI100" s="21"/>
      <c r="DJ100" s="32">
        <f t="shared" si="7"/>
        <v>12448012.27</v>
      </c>
      <c r="DK100" s="32">
        <f t="shared" si="8"/>
        <v>614448.0344</v>
      </c>
      <c r="DL100" s="32">
        <f t="shared" ref="DL100:DM100" si="171">+E100+M100+U100+AC100+AK100+AS100+BA100+BI100+BQ100+BY100+CG100+CO100+CW100</f>
        <v>96855.01052</v>
      </c>
      <c r="DM100" s="32">
        <f t="shared" si="171"/>
        <v>557093.3705</v>
      </c>
      <c r="DN100" s="26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</row>
    <row r="101" ht="15.75" customHeight="1">
      <c r="A101" s="20">
        <f t="shared" si="24"/>
        <v>45600</v>
      </c>
      <c r="B101" s="21"/>
      <c r="C101" s="21"/>
      <c r="D101" s="21"/>
      <c r="E101" s="21"/>
      <c r="F101" s="21"/>
      <c r="G101" s="2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20">
        <f t="shared" si="30"/>
        <v>45597</v>
      </c>
      <c r="AH101" s="23">
        <f t="shared" si="89"/>
        <v>783843.59</v>
      </c>
      <c r="AI101" s="24">
        <v>46231.29</v>
      </c>
      <c r="AJ101" s="23">
        <f t="shared" si="90"/>
        <v>742609.26</v>
      </c>
      <c r="AK101" s="24">
        <v>4996.96</v>
      </c>
      <c r="AL101" s="24">
        <v>41234.33</v>
      </c>
      <c r="AM101" s="23">
        <f t="shared" si="91"/>
        <v>1557390.74</v>
      </c>
      <c r="AN101" s="1"/>
      <c r="AO101" s="20">
        <f t="shared" si="31"/>
        <v>45597</v>
      </c>
      <c r="AP101" s="23">
        <f t="shared" si="146"/>
        <v>1927356.93</v>
      </c>
      <c r="AQ101" s="21">
        <v>110078.0</v>
      </c>
      <c r="AR101" s="23">
        <f t="shared" si="95"/>
        <v>1845086.43</v>
      </c>
      <c r="AS101" s="24">
        <v>12212.37</v>
      </c>
      <c r="AT101" s="24">
        <v>97865.71</v>
      </c>
      <c r="AU101" s="23">
        <f t="shared" si="96"/>
        <v>3654913.57</v>
      </c>
      <c r="AV101" s="1"/>
      <c r="AW101" s="20">
        <f t="shared" si="32"/>
        <v>45597</v>
      </c>
      <c r="AX101" s="23">
        <f t="shared" si="161"/>
        <v>1042200</v>
      </c>
      <c r="AY101" s="22">
        <f t="shared" si="122"/>
        <v>6948</v>
      </c>
      <c r="AZ101" s="23">
        <f t="shared" si="159"/>
        <v>1003600</v>
      </c>
      <c r="BA101" s="24">
        <f t="shared" si="120"/>
        <v>7816.5</v>
      </c>
      <c r="BB101" s="24">
        <v>38600.0</v>
      </c>
      <c r="BC101" s="23">
        <f t="shared" si="97"/>
        <v>386400</v>
      </c>
      <c r="BD101" s="25"/>
      <c r="BE101" s="20">
        <f t="shared" si="33"/>
        <v>45597</v>
      </c>
      <c r="BF101" s="23">
        <f t="shared" si="130"/>
        <v>897108.38</v>
      </c>
      <c r="BG101" s="21">
        <v>185290.25</v>
      </c>
      <c r="BH101" s="23">
        <f t="shared" si="123"/>
        <v>897108.38</v>
      </c>
      <c r="BI101" s="24">
        <v>11591.49</v>
      </c>
      <c r="BJ101" s="24">
        <v>173698.76</v>
      </c>
      <c r="BK101" s="23">
        <f t="shared" si="92"/>
        <v>4602913.62</v>
      </c>
      <c r="BL101" s="25"/>
      <c r="BM101" s="20">
        <f t="shared" si="34"/>
        <v>45597</v>
      </c>
      <c r="BN101" s="24">
        <f t="shared" si="132"/>
        <v>1050800.58</v>
      </c>
      <c r="BO101" s="24">
        <v>36670.04</v>
      </c>
      <c r="BP101" s="24">
        <f t="shared" si="133"/>
        <v>1021311</v>
      </c>
      <c r="BQ101" s="24">
        <v>7180.46</v>
      </c>
      <c r="BR101" s="24">
        <v>29489.58</v>
      </c>
      <c r="BS101" s="23">
        <f t="shared" si="98"/>
        <v>778689</v>
      </c>
      <c r="BT101" s="25"/>
      <c r="BU101" s="20">
        <f t="shared" si="35"/>
        <v>45597</v>
      </c>
      <c r="BV101" s="26">
        <f t="shared" si="144"/>
        <v>265926.2208</v>
      </c>
      <c r="BW101" s="27">
        <v>20232.22106269936</v>
      </c>
      <c r="BX101" s="26">
        <f t="shared" si="83"/>
        <v>247480.5017</v>
      </c>
      <c r="BY101" s="27">
        <f t="shared" si="142"/>
        <v>1786.501901</v>
      </c>
      <c r="BZ101" s="27">
        <v>18445.719162033114</v>
      </c>
      <c r="CA101" s="23">
        <f t="shared" si="80"/>
        <v>751519.4983</v>
      </c>
      <c r="CB101" s="28"/>
      <c r="CC101" s="20">
        <f t="shared" si="36"/>
        <v>45597</v>
      </c>
      <c r="CD101" s="27">
        <f t="shared" si="155"/>
        <v>1706910.26</v>
      </c>
      <c r="CE101" s="27">
        <f t="shared" si="156"/>
        <v>42315</v>
      </c>
      <c r="CF101" s="27">
        <f t="shared" si="153"/>
        <v>1677112.99</v>
      </c>
      <c r="CG101" s="27">
        <v>12517.33</v>
      </c>
      <c r="CH101" s="27">
        <v>29797.27</v>
      </c>
      <c r="CI101" s="23">
        <f t="shared" si="99"/>
        <v>370887.01</v>
      </c>
      <c r="CJ101" s="28"/>
      <c r="CK101" s="20">
        <f t="shared" si="37"/>
        <v>45597</v>
      </c>
      <c r="CL101" s="27">
        <f t="shared" si="162"/>
        <v>3671697.34</v>
      </c>
      <c r="CM101" s="27">
        <f t="shared" si="165"/>
        <v>145533.9</v>
      </c>
      <c r="CN101" s="27">
        <f t="shared" si="163"/>
        <v>3553089.22</v>
      </c>
      <c r="CO101" s="27">
        <v>26925.78</v>
      </c>
      <c r="CP101" s="27">
        <v>118608.12</v>
      </c>
      <c r="CQ101" s="23">
        <f t="shared" si="100"/>
        <v>1036910.78</v>
      </c>
      <c r="CR101" s="28"/>
      <c r="CS101" s="20">
        <v>45620.0</v>
      </c>
      <c r="CT101" s="46">
        <v>912875.0</v>
      </c>
      <c r="CU101" s="46">
        <v>20892.0</v>
      </c>
      <c r="CV101" s="46">
        <v>899286.0</v>
      </c>
      <c r="CW101" s="46">
        <v>7303.0</v>
      </c>
      <c r="CX101" s="46">
        <v>13589.0</v>
      </c>
      <c r="CY101" s="23">
        <v>93150.0</v>
      </c>
      <c r="CZ101" s="35"/>
      <c r="DA101" s="24">
        <f t="shared" si="3"/>
        <v>421952.4511</v>
      </c>
      <c r="DB101" s="23">
        <f t="shared" si="4"/>
        <v>10319409.92</v>
      </c>
      <c r="DC101" s="24">
        <f t="shared" si="5"/>
        <v>192238.25</v>
      </c>
      <c r="DD101" s="23">
        <f t="shared" si="6"/>
        <v>1939308.38</v>
      </c>
      <c r="DE101" s="29"/>
      <c r="DF101" s="30"/>
      <c r="DG101" s="30"/>
      <c r="DH101" s="31">
        <f t="shared" si="14"/>
        <v>45597</v>
      </c>
      <c r="DI101" s="21"/>
      <c r="DJ101" s="32">
        <f t="shared" si="7"/>
        <v>11886683.78</v>
      </c>
      <c r="DK101" s="32">
        <f t="shared" si="8"/>
        <v>614190.7011</v>
      </c>
      <c r="DL101" s="32">
        <f t="shared" ref="DL101:DM101" si="172">+E101+M101+U101+AC101+AK101+AS101+BA101+BI101+BQ101+BY101+CG101+CO101+CW101</f>
        <v>92330.3919</v>
      </c>
      <c r="DM101" s="32">
        <f t="shared" si="172"/>
        <v>561328.4892</v>
      </c>
      <c r="DN101" s="2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</row>
    <row r="102" ht="15.75" customHeight="1">
      <c r="A102" s="20">
        <f t="shared" si="24"/>
        <v>45630</v>
      </c>
      <c r="B102" s="21"/>
      <c r="C102" s="21"/>
      <c r="D102" s="21"/>
      <c r="E102" s="21"/>
      <c r="F102" s="21"/>
      <c r="G102" s="2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20">
        <f t="shared" si="30"/>
        <v>45627</v>
      </c>
      <c r="AH102" s="23">
        <f t="shared" si="89"/>
        <v>742609.26</v>
      </c>
      <c r="AI102" s="24">
        <v>46231.29</v>
      </c>
      <c r="AJ102" s="23">
        <f t="shared" si="90"/>
        <v>701112.07</v>
      </c>
      <c r="AK102" s="24">
        <v>4734.1</v>
      </c>
      <c r="AL102" s="24">
        <v>41497.19</v>
      </c>
      <c r="AM102" s="23">
        <f t="shared" si="91"/>
        <v>1598887.93</v>
      </c>
      <c r="AN102" s="1"/>
      <c r="AO102" s="20">
        <f t="shared" si="31"/>
        <v>45627</v>
      </c>
      <c r="AP102" s="23">
        <f t="shared" si="146"/>
        <v>1829491.22</v>
      </c>
      <c r="AQ102" s="21">
        <v>110078.0</v>
      </c>
      <c r="AR102" s="23">
        <f t="shared" si="95"/>
        <v>1746613.14</v>
      </c>
      <c r="AS102" s="24">
        <v>11604.79</v>
      </c>
      <c r="AT102" s="24">
        <v>98473.29</v>
      </c>
      <c r="AU102" s="23">
        <f t="shared" si="96"/>
        <v>3753386.86</v>
      </c>
      <c r="AV102" s="1"/>
      <c r="AW102" s="20">
        <f t="shared" si="32"/>
        <v>45627</v>
      </c>
      <c r="AX102" s="23">
        <f t="shared" si="161"/>
        <v>1003600</v>
      </c>
      <c r="AY102" s="22">
        <f t="shared" si="122"/>
        <v>6690.666667</v>
      </c>
      <c r="AZ102" s="23">
        <f t="shared" si="159"/>
        <v>965000</v>
      </c>
      <c r="BA102" s="24">
        <f t="shared" si="120"/>
        <v>7527</v>
      </c>
      <c r="BB102" s="24">
        <v>38600.0</v>
      </c>
      <c r="BC102" s="23">
        <f t="shared" si="97"/>
        <v>425000</v>
      </c>
      <c r="BD102" s="25"/>
      <c r="BE102" s="20">
        <f t="shared" si="33"/>
        <v>45627</v>
      </c>
      <c r="BF102" s="23">
        <f t="shared" si="130"/>
        <v>721529.33</v>
      </c>
      <c r="BG102" s="21">
        <v>185290.25</v>
      </c>
      <c r="BH102" s="23">
        <f t="shared" si="123"/>
        <v>721529.33</v>
      </c>
      <c r="BI102" s="24">
        <v>9711.2</v>
      </c>
      <c r="BJ102" s="24">
        <v>175579.05</v>
      </c>
      <c r="BK102" s="23">
        <f t="shared" si="92"/>
        <v>4778492.67</v>
      </c>
      <c r="BL102" s="25"/>
      <c r="BM102" s="20">
        <f t="shared" si="34"/>
        <v>45627</v>
      </c>
      <c r="BN102" s="24">
        <f t="shared" si="132"/>
        <v>1021311</v>
      </c>
      <c r="BO102" s="24">
        <v>36670.04</v>
      </c>
      <c r="BP102" s="24">
        <f t="shared" si="133"/>
        <v>991619.9</v>
      </c>
      <c r="BQ102" s="24">
        <v>6978.94</v>
      </c>
      <c r="BR102" s="24">
        <v>29691.1</v>
      </c>
      <c r="BS102" s="23">
        <f t="shared" si="98"/>
        <v>808380.1</v>
      </c>
      <c r="BT102" s="25"/>
      <c r="BU102" s="20">
        <f t="shared" si="35"/>
        <v>45627</v>
      </c>
      <c r="BV102" s="26">
        <f t="shared" si="144"/>
        <v>247480.5017</v>
      </c>
      <c r="BW102" s="27">
        <v>20232.22106269936</v>
      </c>
      <c r="BX102" s="26">
        <f t="shared" si="83"/>
        <v>228912.5796</v>
      </c>
      <c r="BY102" s="27">
        <f t="shared" si="142"/>
        <v>1664.299011</v>
      </c>
      <c r="BZ102" s="27">
        <v>18567.922051481582</v>
      </c>
      <c r="CA102" s="23">
        <f t="shared" si="80"/>
        <v>770087.4204</v>
      </c>
      <c r="CB102" s="28"/>
      <c r="CC102" s="20">
        <f t="shared" si="36"/>
        <v>45627</v>
      </c>
      <c r="CD102" s="27">
        <f t="shared" si="155"/>
        <v>1677112.99</v>
      </c>
      <c r="CE102" s="27">
        <f t="shared" si="156"/>
        <v>42315</v>
      </c>
      <c r="CF102" s="27">
        <f t="shared" si="153"/>
        <v>1647097.21</v>
      </c>
      <c r="CG102" s="27">
        <v>12298.82</v>
      </c>
      <c r="CH102" s="27">
        <v>30015.78</v>
      </c>
      <c r="CI102" s="23">
        <f t="shared" si="99"/>
        <v>400902.79</v>
      </c>
      <c r="CJ102" s="28"/>
      <c r="CK102" s="20">
        <f t="shared" si="37"/>
        <v>45627</v>
      </c>
      <c r="CL102" s="27">
        <f t="shared" si="162"/>
        <v>3553089.22</v>
      </c>
      <c r="CM102" s="27">
        <f t="shared" si="165"/>
        <v>145533.9</v>
      </c>
      <c r="CN102" s="27">
        <f t="shared" si="163"/>
        <v>3433611.31</v>
      </c>
      <c r="CO102" s="27">
        <v>26055.99</v>
      </c>
      <c r="CP102" s="27">
        <v>119477.91</v>
      </c>
      <c r="CQ102" s="23">
        <f t="shared" si="100"/>
        <v>1156388.69</v>
      </c>
      <c r="CR102" s="28"/>
      <c r="CS102" s="20">
        <v>45650.0</v>
      </c>
      <c r="CT102" s="46">
        <v>899286.0</v>
      </c>
      <c r="CU102" s="46">
        <v>20892.0</v>
      </c>
      <c r="CV102" s="46">
        <v>885588.0</v>
      </c>
      <c r="CW102" s="46">
        <v>7194.0</v>
      </c>
      <c r="CX102" s="46">
        <v>13698.0</v>
      </c>
      <c r="CY102" s="23" t="s">
        <v>54</v>
      </c>
      <c r="CZ102" s="35"/>
      <c r="DA102" s="24">
        <f t="shared" si="3"/>
        <v>421952.4511</v>
      </c>
      <c r="DB102" s="23">
        <f t="shared" si="4"/>
        <v>9970380.192</v>
      </c>
      <c r="DC102" s="24">
        <f t="shared" si="5"/>
        <v>191980.9167</v>
      </c>
      <c r="DD102" s="23">
        <f t="shared" si="6"/>
        <v>1725129.33</v>
      </c>
      <c r="DE102" s="29"/>
      <c r="DF102" s="30"/>
      <c r="DG102" s="30"/>
      <c r="DH102" s="31">
        <f t="shared" si="14"/>
        <v>45627</v>
      </c>
      <c r="DI102" s="21"/>
      <c r="DJ102" s="32">
        <f t="shared" si="7"/>
        <v>11321083.54</v>
      </c>
      <c r="DK102" s="32">
        <f t="shared" si="8"/>
        <v>613933.3677</v>
      </c>
      <c r="DL102" s="32">
        <f t="shared" ref="DL102:DM102" si="173">+E102+M102+U102+AC102+AK102+AS102+BA102+BI102+BQ102+BY102+CG102+CO102+CW102</f>
        <v>87769.13901</v>
      </c>
      <c r="DM102" s="32">
        <f t="shared" si="173"/>
        <v>565600.2421</v>
      </c>
      <c r="DN102" s="26">
        <f>SUM(DM100:DM102)</f>
        <v>1684022.102</v>
      </c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</row>
    <row r="103" ht="15.75" customHeight="1">
      <c r="A103" s="20">
        <f t="shared" si="24"/>
        <v>45661</v>
      </c>
      <c r="B103" s="21"/>
      <c r="C103" s="21"/>
      <c r="D103" s="21"/>
      <c r="E103" s="21"/>
      <c r="F103" s="21"/>
      <c r="G103" s="2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20">
        <f t="shared" si="30"/>
        <v>45658</v>
      </c>
      <c r="AH103" s="23">
        <f t="shared" si="89"/>
        <v>701112.07</v>
      </c>
      <c r="AI103" s="24">
        <v>46231.29</v>
      </c>
      <c r="AJ103" s="23">
        <f t="shared" si="90"/>
        <v>659350.33</v>
      </c>
      <c r="AK103" s="24">
        <v>4469.55</v>
      </c>
      <c r="AL103" s="24">
        <v>41761.74</v>
      </c>
      <c r="AM103" s="23">
        <f t="shared" si="91"/>
        <v>1640649.67</v>
      </c>
      <c r="AN103" s="1"/>
      <c r="AO103" s="20">
        <f t="shared" si="31"/>
        <v>45658</v>
      </c>
      <c r="AP103" s="23">
        <f t="shared" si="146"/>
        <v>1731017.93</v>
      </c>
      <c r="AQ103" s="21">
        <v>110078.0</v>
      </c>
      <c r="AR103" s="23">
        <f t="shared" si="95"/>
        <v>1647528.49</v>
      </c>
      <c r="AS103" s="24">
        <v>10993.43</v>
      </c>
      <c r="AT103" s="24">
        <v>99084.65</v>
      </c>
      <c r="AU103" s="23">
        <f t="shared" si="96"/>
        <v>3852471.51</v>
      </c>
      <c r="AV103" s="1"/>
      <c r="AW103" s="20">
        <f t="shared" si="32"/>
        <v>45658</v>
      </c>
      <c r="AX103" s="23">
        <f t="shared" si="161"/>
        <v>965000</v>
      </c>
      <c r="AY103" s="22">
        <f t="shared" si="122"/>
        <v>6433.333333</v>
      </c>
      <c r="AZ103" s="23">
        <f t="shared" si="159"/>
        <v>926400</v>
      </c>
      <c r="BA103" s="24">
        <f t="shared" si="120"/>
        <v>7237.5</v>
      </c>
      <c r="BB103" s="24">
        <v>38600.0</v>
      </c>
      <c r="BC103" s="23">
        <f t="shared" si="97"/>
        <v>463600</v>
      </c>
      <c r="BD103" s="25"/>
      <c r="BE103" s="20">
        <f t="shared" si="33"/>
        <v>45658</v>
      </c>
      <c r="BF103" s="23">
        <f t="shared" si="130"/>
        <v>544049.63</v>
      </c>
      <c r="BG103" s="21">
        <v>185290.25</v>
      </c>
      <c r="BH103" s="23">
        <f t="shared" si="123"/>
        <v>544049.63</v>
      </c>
      <c r="BI103" s="24">
        <v>7810.55</v>
      </c>
      <c r="BJ103" s="24">
        <v>177479.7</v>
      </c>
      <c r="BK103" s="23">
        <f t="shared" si="92"/>
        <v>4955972.37</v>
      </c>
      <c r="BL103" s="25"/>
      <c r="BM103" s="20">
        <f t="shared" si="34"/>
        <v>45658</v>
      </c>
      <c r="BN103" s="24">
        <f t="shared" si="132"/>
        <v>991619.9</v>
      </c>
      <c r="BO103" s="24">
        <v>36670.04</v>
      </c>
      <c r="BP103" s="24">
        <f t="shared" si="133"/>
        <v>961725.92</v>
      </c>
      <c r="BQ103" s="24">
        <v>6776.06</v>
      </c>
      <c r="BR103" s="24">
        <v>29893.98</v>
      </c>
      <c r="BS103" s="23">
        <f t="shared" si="98"/>
        <v>838274.08</v>
      </c>
      <c r="BT103" s="25"/>
      <c r="BU103" s="20">
        <f t="shared" si="35"/>
        <v>45658</v>
      </c>
      <c r="BV103" s="26">
        <f t="shared" si="144"/>
        <v>228912.5796</v>
      </c>
      <c r="BW103" s="27">
        <v>20232.22106269936</v>
      </c>
      <c r="BX103" s="26">
        <f t="shared" si="83"/>
        <v>210221.6451</v>
      </c>
      <c r="BY103" s="27">
        <f t="shared" si="142"/>
        <v>1541.286528</v>
      </c>
      <c r="BZ103" s="27">
        <v>18690.93453507265</v>
      </c>
      <c r="CA103" s="23">
        <f t="shared" si="80"/>
        <v>788778.3549</v>
      </c>
      <c r="CB103" s="28"/>
      <c r="CC103" s="20">
        <f t="shared" si="36"/>
        <v>45658</v>
      </c>
      <c r="CD103" s="27">
        <f t="shared" si="155"/>
        <v>1647097.21</v>
      </c>
      <c r="CE103" s="27">
        <f t="shared" si="156"/>
        <v>42315</v>
      </c>
      <c r="CF103" s="27">
        <f t="shared" si="153"/>
        <v>1616861.32</v>
      </c>
      <c r="CG103" s="27">
        <v>12078.71</v>
      </c>
      <c r="CH103" s="27">
        <v>30235.89</v>
      </c>
      <c r="CI103" s="23">
        <f t="shared" si="99"/>
        <v>431138.68</v>
      </c>
      <c r="CJ103" s="28"/>
      <c r="CK103" s="20">
        <f t="shared" si="37"/>
        <v>45658</v>
      </c>
      <c r="CL103" s="27">
        <f t="shared" si="162"/>
        <v>3433611.31</v>
      </c>
      <c r="CM103" s="27">
        <f t="shared" si="165"/>
        <v>145533.9</v>
      </c>
      <c r="CN103" s="27">
        <f t="shared" si="163"/>
        <v>3313257.23</v>
      </c>
      <c r="CO103" s="27">
        <v>25179.82</v>
      </c>
      <c r="CP103" s="27">
        <v>120354.08</v>
      </c>
      <c r="CQ103" s="23">
        <f t="shared" si="100"/>
        <v>1276742.77</v>
      </c>
      <c r="CR103" s="28"/>
      <c r="CS103" s="20">
        <v>45316.0</v>
      </c>
      <c r="CT103" s="46">
        <v>885588.0</v>
      </c>
      <c r="CU103" s="46">
        <v>20892.0</v>
      </c>
      <c r="CV103" s="46">
        <v>871781.0</v>
      </c>
      <c r="CW103" s="46">
        <v>7085.0</v>
      </c>
      <c r="CX103" s="46">
        <v>13807.0</v>
      </c>
      <c r="CY103" s="23" t="s">
        <v>55</v>
      </c>
      <c r="CZ103" s="35"/>
      <c r="DA103" s="24">
        <f t="shared" si="3"/>
        <v>421952.4511</v>
      </c>
      <c r="DB103" s="23">
        <f t="shared" si="4"/>
        <v>9618959</v>
      </c>
      <c r="DC103" s="24">
        <f t="shared" si="5"/>
        <v>191723.5833</v>
      </c>
      <c r="DD103" s="23">
        <f t="shared" si="6"/>
        <v>1509049.63</v>
      </c>
      <c r="DE103" s="29"/>
      <c r="DF103" s="30"/>
      <c r="DG103" s="30"/>
      <c r="DH103" s="31">
        <f t="shared" si="14"/>
        <v>45658</v>
      </c>
      <c r="DI103" s="21"/>
      <c r="DJ103" s="32">
        <f t="shared" si="7"/>
        <v>10751175.57</v>
      </c>
      <c r="DK103" s="32">
        <f t="shared" si="8"/>
        <v>613676.0344</v>
      </c>
      <c r="DL103" s="32">
        <f t="shared" ref="DL103:DM103" si="174">+E103+M103+U103+AC103+AK103+AS103+BA103+BI103+BQ103+BY103+CG103+CO103+CW103</f>
        <v>83171.90653</v>
      </c>
      <c r="DM103" s="32">
        <f t="shared" si="174"/>
        <v>569907.9745</v>
      </c>
      <c r="DN103" s="26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</row>
    <row r="104" ht="15.75" customHeight="1">
      <c r="A104" s="20">
        <f t="shared" si="24"/>
        <v>45692</v>
      </c>
      <c r="B104" s="21"/>
      <c r="C104" s="21"/>
      <c r="D104" s="21"/>
      <c r="E104" s="21"/>
      <c r="F104" s="21"/>
      <c r="G104" s="2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20">
        <f t="shared" si="30"/>
        <v>45689</v>
      </c>
      <c r="AH104" s="23">
        <f t="shared" si="89"/>
        <v>659350.33</v>
      </c>
      <c r="AI104" s="24">
        <v>46231.29</v>
      </c>
      <c r="AJ104" s="23">
        <f t="shared" si="90"/>
        <v>617322.36</v>
      </c>
      <c r="AK104" s="24">
        <v>4203.32</v>
      </c>
      <c r="AL104" s="24">
        <v>42027.97</v>
      </c>
      <c r="AM104" s="23">
        <f t="shared" si="91"/>
        <v>1682677.64</v>
      </c>
      <c r="AN104" s="1"/>
      <c r="AO104" s="20">
        <f t="shared" si="31"/>
        <v>45689</v>
      </c>
      <c r="AP104" s="23">
        <f t="shared" si="146"/>
        <v>1631933.28</v>
      </c>
      <c r="AQ104" s="21">
        <v>110078.0</v>
      </c>
      <c r="AR104" s="23">
        <f t="shared" si="95"/>
        <v>1547828.69</v>
      </c>
      <c r="AS104" s="24">
        <v>10378.28</v>
      </c>
      <c r="AT104" s="24">
        <v>99699.8</v>
      </c>
      <c r="AU104" s="23">
        <f t="shared" si="96"/>
        <v>3952171.31</v>
      </c>
      <c r="AV104" s="1"/>
      <c r="AW104" s="20">
        <f t="shared" si="32"/>
        <v>45689</v>
      </c>
      <c r="AX104" s="23">
        <f t="shared" si="161"/>
        <v>926400</v>
      </c>
      <c r="AY104" s="22">
        <f t="shared" si="122"/>
        <v>6176</v>
      </c>
      <c r="AZ104" s="23">
        <f t="shared" si="159"/>
        <v>887800</v>
      </c>
      <c r="BA104" s="24">
        <f t="shared" si="120"/>
        <v>6948</v>
      </c>
      <c r="BB104" s="24">
        <v>38600.0</v>
      </c>
      <c r="BC104" s="23">
        <f t="shared" si="97"/>
        <v>502200</v>
      </c>
      <c r="BD104" s="25"/>
      <c r="BE104" s="20">
        <f t="shared" si="33"/>
        <v>45689</v>
      </c>
      <c r="BF104" s="23">
        <f t="shared" si="130"/>
        <v>364649.63</v>
      </c>
      <c r="BG104" s="21">
        <v>185290.25</v>
      </c>
      <c r="BH104" s="23">
        <f t="shared" si="123"/>
        <v>364649.63</v>
      </c>
      <c r="BI104" s="24">
        <v>5889.34</v>
      </c>
      <c r="BJ104" s="24">
        <v>179400.0</v>
      </c>
      <c r="BK104" s="23">
        <f t="shared" si="92"/>
        <v>5135372.37</v>
      </c>
      <c r="BL104" s="25"/>
      <c r="BM104" s="20">
        <f t="shared" si="34"/>
        <v>45689</v>
      </c>
      <c r="BN104" s="24">
        <f t="shared" si="132"/>
        <v>961725.92</v>
      </c>
      <c r="BO104" s="24">
        <v>36670.04</v>
      </c>
      <c r="BP104" s="24">
        <f t="shared" si="133"/>
        <v>931627.66</v>
      </c>
      <c r="BQ104" s="24">
        <v>6571.78</v>
      </c>
      <c r="BR104" s="24">
        <v>30098.26</v>
      </c>
      <c r="BS104" s="23">
        <f t="shared" si="98"/>
        <v>868372.34</v>
      </c>
      <c r="BT104" s="25"/>
      <c r="BU104" s="20">
        <f t="shared" si="35"/>
        <v>45689</v>
      </c>
      <c r="BV104" s="26">
        <f t="shared" si="144"/>
        <v>210221.6451</v>
      </c>
      <c r="BW104" s="27">
        <v>20232.22106269936</v>
      </c>
      <c r="BX104" s="26">
        <f t="shared" si="83"/>
        <v>191406.8831</v>
      </c>
      <c r="BY104" s="27">
        <f t="shared" si="142"/>
        <v>1417.459086</v>
      </c>
      <c r="BZ104" s="27">
        <v>18814.761976367507</v>
      </c>
      <c r="CA104" s="23">
        <f t="shared" si="80"/>
        <v>807593.1169</v>
      </c>
      <c r="CB104" s="28"/>
      <c r="CC104" s="20">
        <f t="shared" si="36"/>
        <v>45689</v>
      </c>
      <c r="CD104" s="27">
        <f t="shared" si="155"/>
        <v>1616861.32</v>
      </c>
      <c r="CE104" s="27">
        <f t="shared" si="156"/>
        <v>42315</v>
      </c>
      <c r="CF104" s="27">
        <f t="shared" si="153"/>
        <v>1586403.7</v>
      </c>
      <c r="CG104" s="27">
        <v>11856.98</v>
      </c>
      <c r="CH104" s="27">
        <v>30457.62</v>
      </c>
      <c r="CI104" s="23">
        <f t="shared" si="99"/>
        <v>461596.3</v>
      </c>
      <c r="CJ104" s="28"/>
      <c r="CK104" s="20">
        <f t="shared" si="37"/>
        <v>45689</v>
      </c>
      <c r="CL104" s="27">
        <f t="shared" si="162"/>
        <v>3313257.23</v>
      </c>
      <c r="CM104" s="27">
        <f t="shared" si="165"/>
        <v>145533.9</v>
      </c>
      <c r="CN104" s="27">
        <f t="shared" si="163"/>
        <v>3192020.55</v>
      </c>
      <c r="CO104" s="27">
        <v>24297.22</v>
      </c>
      <c r="CP104" s="27">
        <v>121236.68</v>
      </c>
      <c r="CQ104" s="23">
        <f t="shared" si="100"/>
        <v>1397979.45</v>
      </c>
      <c r="CR104" s="28"/>
      <c r="CS104" s="20">
        <v>45347.0</v>
      </c>
      <c r="CT104" s="46">
        <v>871781.0</v>
      </c>
      <c r="CU104" s="46">
        <v>20892.0</v>
      </c>
      <c r="CV104" s="46">
        <v>857863.0</v>
      </c>
      <c r="CW104" s="46">
        <v>6974.0</v>
      </c>
      <c r="CX104" s="46">
        <v>13918.0</v>
      </c>
      <c r="CY104" s="23" t="s">
        <v>56</v>
      </c>
      <c r="CZ104" s="35"/>
      <c r="DA104" s="24">
        <f t="shared" si="3"/>
        <v>421952.4511</v>
      </c>
      <c r="DB104" s="23">
        <f t="shared" si="4"/>
        <v>9265130.725</v>
      </c>
      <c r="DC104" s="24">
        <f t="shared" si="5"/>
        <v>191466.25</v>
      </c>
      <c r="DD104" s="23">
        <f t="shared" si="6"/>
        <v>1291049.63</v>
      </c>
      <c r="DE104" s="29"/>
      <c r="DF104" s="30"/>
      <c r="DG104" s="30"/>
      <c r="DH104" s="31">
        <f t="shared" si="14"/>
        <v>45689</v>
      </c>
      <c r="DI104" s="21"/>
      <c r="DJ104" s="32">
        <f t="shared" si="7"/>
        <v>10176922.47</v>
      </c>
      <c r="DK104" s="32">
        <f t="shared" si="8"/>
        <v>613418.7011</v>
      </c>
      <c r="DL104" s="32">
        <f t="shared" ref="DL104:DM104" si="175">+E104+M104+U104+AC104+AK104+AS104+BA104+BI104+BQ104+BY104+CG104+CO104+CW104</f>
        <v>78536.37909</v>
      </c>
      <c r="DM104" s="32">
        <f t="shared" si="175"/>
        <v>574253.092</v>
      </c>
      <c r="DN104" s="2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</row>
    <row r="105" ht="15.75" customHeight="1">
      <c r="A105" s="20">
        <f t="shared" si="24"/>
        <v>45720</v>
      </c>
      <c r="B105" s="21"/>
      <c r="C105" s="21"/>
      <c r="D105" s="21"/>
      <c r="E105" s="21"/>
      <c r="F105" s="21"/>
      <c r="G105" s="2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20">
        <f t="shared" si="30"/>
        <v>45717</v>
      </c>
      <c r="AH105" s="23">
        <f t="shared" si="89"/>
        <v>617322.36</v>
      </c>
      <c r="AI105" s="24">
        <v>46231.29</v>
      </c>
      <c r="AJ105" s="23">
        <f t="shared" si="90"/>
        <v>575026.46</v>
      </c>
      <c r="AK105" s="24">
        <v>3935.39</v>
      </c>
      <c r="AL105" s="24">
        <v>42295.9</v>
      </c>
      <c r="AM105" s="23">
        <f t="shared" si="91"/>
        <v>1724973.54</v>
      </c>
      <c r="AN105" s="1"/>
      <c r="AO105" s="20">
        <f t="shared" si="31"/>
        <v>45717</v>
      </c>
      <c r="AP105" s="23">
        <f t="shared" si="146"/>
        <v>1532233.48</v>
      </c>
      <c r="AQ105" s="21">
        <v>110078.0</v>
      </c>
      <c r="AR105" s="23">
        <f t="shared" si="95"/>
        <v>1447509.92</v>
      </c>
      <c r="AS105" s="24">
        <v>9759.31</v>
      </c>
      <c r="AT105" s="24">
        <v>100318.77</v>
      </c>
      <c r="AU105" s="23">
        <f t="shared" si="96"/>
        <v>4052490.08</v>
      </c>
      <c r="AV105" s="1"/>
      <c r="AW105" s="20">
        <f t="shared" si="32"/>
        <v>45717</v>
      </c>
      <c r="AX105" s="23">
        <f t="shared" si="161"/>
        <v>887800</v>
      </c>
      <c r="AY105" s="22">
        <f t="shared" si="122"/>
        <v>5918.666667</v>
      </c>
      <c r="AZ105" s="23">
        <f t="shared" si="159"/>
        <v>849200</v>
      </c>
      <c r="BA105" s="24">
        <f t="shared" si="120"/>
        <v>6658.5</v>
      </c>
      <c r="BB105" s="24">
        <v>38600.0</v>
      </c>
      <c r="BC105" s="23">
        <f t="shared" si="97"/>
        <v>540800</v>
      </c>
      <c r="BD105" s="25"/>
      <c r="BE105" s="20">
        <f t="shared" si="33"/>
        <v>45717</v>
      </c>
      <c r="BF105" s="23">
        <f t="shared" si="130"/>
        <v>183305.7</v>
      </c>
      <c r="BG105" s="21">
        <v>185290.25</v>
      </c>
      <c r="BH105" s="23">
        <f t="shared" si="123"/>
        <v>183305.7</v>
      </c>
      <c r="BI105" s="24">
        <v>3947.32</v>
      </c>
      <c r="BJ105" s="24">
        <f>181342.93+1</f>
        <v>181343.93</v>
      </c>
      <c r="BK105" s="23">
        <f t="shared" si="92"/>
        <v>5316716.3</v>
      </c>
      <c r="BL105" s="25"/>
      <c r="BM105" s="20">
        <f t="shared" si="34"/>
        <v>45717</v>
      </c>
      <c r="BN105" s="24">
        <f t="shared" si="132"/>
        <v>931627.66</v>
      </c>
      <c r="BO105" s="24">
        <v>36670.04</v>
      </c>
      <c r="BP105" s="24">
        <f t="shared" si="133"/>
        <v>901323.73</v>
      </c>
      <c r="BQ105" s="24">
        <v>6366.11</v>
      </c>
      <c r="BR105" s="24">
        <v>30303.93</v>
      </c>
      <c r="BS105" s="23">
        <f t="shared" si="98"/>
        <v>898676.27</v>
      </c>
      <c r="BT105" s="25"/>
      <c r="BU105" s="20">
        <f t="shared" si="35"/>
        <v>45717</v>
      </c>
      <c r="BV105" s="26">
        <f t="shared" si="144"/>
        <v>191406.8831</v>
      </c>
      <c r="BW105" s="27">
        <v>20232.22106269936</v>
      </c>
      <c r="BX105" s="26">
        <f t="shared" si="83"/>
        <v>172467.4733</v>
      </c>
      <c r="BY105" s="27">
        <f t="shared" si="142"/>
        <v>1292.811288</v>
      </c>
      <c r="BZ105" s="27">
        <v>18939.40977446094</v>
      </c>
      <c r="CA105" s="23">
        <f t="shared" si="80"/>
        <v>826532.5267</v>
      </c>
      <c r="CB105" s="28"/>
      <c r="CC105" s="20">
        <f t="shared" si="36"/>
        <v>45717</v>
      </c>
      <c r="CD105" s="27">
        <f t="shared" si="155"/>
        <v>1586403.7</v>
      </c>
      <c r="CE105" s="27">
        <f t="shared" si="156"/>
        <v>42315</v>
      </c>
      <c r="CF105" s="27">
        <f t="shared" si="153"/>
        <v>1555722.72</v>
      </c>
      <c r="CG105" s="27">
        <v>11633.62</v>
      </c>
      <c r="CH105" s="27">
        <v>30680.98</v>
      </c>
      <c r="CI105" s="23">
        <f t="shared" si="99"/>
        <v>492277.28</v>
      </c>
      <c r="CJ105" s="28"/>
      <c r="CK105" s="20">
        <f t="shared" si="37"/>
        <v>45717</v>
      </c>
      <c r="CL105" s="27">
        <f t="shared" si="162"/>
        <v>3192020.55</v>
      </c>
      <c r="CM105" s="27">
        <f t="shared" si="165"/>
        <v>145533.9</v>
      </c>
      <c r="CN105" s="27">
        <f t="shared" si="163"/>
        <v>3069894.8</v>
      </c>
      <c r="CO105" s="27">
        <v>23408.15</v>
      </c>
      <c r="CP105" s="27">
        <v>122125.75</v>
      </c>
      <c r="CQ105" s="23">
        <f t="shared" si="100"/>
        <v>1520105.2</v>
      </c>
      <c r="CR105" s="28"/>
      <c r="CS105" s="20">
        <v>45376.0</v>
      </c>
      <c r="CT105" s="46">
        <v>857863.0</v>
      </c>
      <c r="CU105" s="46">
        <v>20892.0</v>
      </c>
      <c r="CV105" s="46">
        <v>843834.0</v>
      </c>
      <c r="CW105" s="46">
        <v>6863.0</v>
      </c>
      <c r="CX105" s="46">
        <v>14029.0</v>
      </c>
      <c r="CY105" s="23" t="s">
        <v>57</v>
      </c>
      <c r="CZ105" s="35"/>
      <c r="DA105" s="24">
        <f t="shared" si="3"/>
        <v>421952.4511</v>
      </c>
      <c r="DB105" s="23">
        <f t="shared" si="4"/>
        <v>8908877.633</v>
      </c>
      <c r="DC105" s="24">
        <f t="shared" si="5"/>
        <v>191208.9167</v>
      </c>
      <c r="DD105" s="23">
        <f t="shared" si="6"/>
        <v>1071105.7</v>
      </c>
      <c r="DE105" s="29"/>
      <c r="DF105" s="30"/>
      <c r="DG105" s="30"/>
      <c r="DH105" s="31">
        <f t="shared" si="14"/>
        <v>45717</v>
      </c>
      <c r="DI105" s="21"/>
      <c r="DJ105" s="32">
        <f t="shared" si="7"/>
        <v>9598284.803</v>
      </c>
      <c r="DK105" s="32">
        <f t="shared" si="8"/>
        <v>613161.3677</v>
      </c>
      <c r="DL105" s="32">
        <f t="shared" ref="DL105:DM105" si="176">+E105+M105+U105+AC105+AK105+AS105+BA105+BI105+BQ105+BY105+CG105+CO105+CW105</f>
        <v>73864.21129</v>
      </c>
      <c r="DM105" s="32">
        <f t="shared" si="176"/>
        <v>578637.6698</v>
      </c>
      <c r="DN105" s="26">
        <f>SUM(DM103:DM105)</f>
        <v>1722798.736</v>
      </c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</row>
    <row r="106" ht="15.75" customHeight="1">
      <c r="A106" s="20">
        <f t="shared" si="24"/>
        <v>45751</v>
      </c>
      <c r="B106" s="21"/>
      <c r="C106" s="21"/>
      <c r="D106" s="21"/>
      <c r="E106" s="21"/>
      <c r="F106" s="21"/>
      <c r="G106" s="2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20">
        <f t="shared" si="30"/>
        <v>45748</v>
      </c>
      <c r="AH106" s="23">
        <f t="shared" si="89"/>
        <v>575026.46</v>
      </c>
      <c r="AI106" s="24">
        <v>46231.29</v>
      </c>
      <c r="AJ106" s="23">
        <f t="shared" si="90"/>
        <v>532460.93</v>
      </c>
      <c r="AK106" s="24">
        <v>3665.76</v>
      </c>
      <c r="AL106" s="24">
        <v>42565.53</v>
      </c>
      <c r="AM106" s="23">
        <f t="shared" si="91"/>
        <v>1767539.07</v>
      </c>
      <c r="AN106" s="1"/>
      <c r="AO106" s="20">
        <f t="shared" si="31"/>
        <v>45748</v>
      </c>
      <c r="AP106" s="23">
        <f t="shared" si="146"/>
        <v>1431914.71</v>
      </c>
      <c r="AQ106" s="21">
        <v>110078.0</v>
      </c>
      <c r="AR106" s="23">
        <f t="shared" si="95"/>
        <v>1346568.34</v>
      </c>
      <c r="AS106" s="24">
        <v>9136.5</v>
      </c>
      <c r="AT106" s="24">
        <v>100941.58</v>
      </c>
      <c r="AU106" s="23">
        <f t="shared" si="96"/>
        <v>4153431.66</v>
      </c>
      <c r="AV106" s="1"/>
      <c r="AW106" s="20">
        <f t="shared" si="32"/>
        <v>45748</v>
      </c>
      <c r="AX106" s="23">
        <f t="shared" si="161"/>
        <v>849200</v>
      </c>
      <c r="AY106" s="22">
        <f t="shared" si="122"/>
        <v>5661.333333</v>
      </c>
      <c r="AZ106" s="23">
        <f t="shared" si="159"/>
        <v>810600</v>
      </c>
      <c r="BA106" s="24">
        <f t="shared" si="120"/>
        <v>6369</v>
      </c>
      <c r="BB106" s="24">
        <v>38600.0</v>
      </c>
      <c r="BC106" s="23">
        <f t="shared" si="97"/>
        <v>579400</v>
      </c>
      <c r="BD106" s="25"/>
      <c r="BE106" s="20">
        <f t="shared" si="33"/>
        <v>45748</v>
      </c>
      <c r="BF106" s="23">
        <f t="shared" si="130"/>
        <v>-0.2600000003</v>
      </c>
      <c r="BG106" s="21">
        <v>185290.25</v>
      </c>
      <c r="BH106" s="23">
        <f t="shared" si="123"/>
        <v>-0.2600000003</v>
      </c>
      <c r="BI106" s="24">
        <v>0.0</v>
      </c>
      <c r="BJ106" s="24">
        <v>183305.96</v>
      </c>
      <c r="BK106" s="23">
        <f t="shared" si="92"/>
        <v>5500022.26</v>
      </c>
      <c r="BL106" s="25"/>
      <c r="BM106" s="20">
        <f t="shared" si="34"/>
        <v>45748</v>
      </c>
      <c r="BN106" s="24">
        <f t="shared" si="132"/>
        <v>901323.73</v>
      </c>
      <c r="BO106" s="24">
        <v>36670.04</v>
      </c>
      <c r="BP106" s="24">
        <f t="shared" si="133"/>
        <v>870812.72</v>
      </c>
      <c r="BQ106" s="24">
        <v>6159.03</v>
      </c>
      <c r="BR106" s="24">
        <v>30511.01</v>
      </c>
      <c r="BS106" s="23">
        <f t="shared" si="98"/>
        <v>929187.28</v>
      </c>
      <c r="BT106" s="25"/>
      <c r="BU106" s="20">
        <f t="shared" si="35"/>
        <v>45748</v>
      </c>
      <c r="BV106" s="26">
        <f t="shared" si="144"/>
        <v>172467.4733</v>
      </c>
      <c r="BW106" s="27">
        <v>20232.22106269936</v>
      </c>
      <c r="BX106" s="26">
        <f t="shared" si="83"/>
        <v>153402.59</v>
      </c>
      <c r="BY106" s="27">
        <f t="shared" si="142"/>
        <v>1167.337698</v>
      </c>
      <c r="BZ106" s="27">
        <v>19064.883364216745</v>
      </c>
      <c r="CA106" s="23">
        <f t="shared" si="80"/>
        <v>845597.41</v>
      </c>
      <c r="CB106" s="28"/>
      <c r="CC106" s="20">
        <f t="shared" si="36"/>
        <v>45748</v>
      </c>
      <c r="CD106" s="27">
        <f t="shared" si="155"/>
        <v>1555722.72</v>
      </c>
      <c r="CE106" s="27">
        <f t="shared" si="156"/>
        <v>42315</v>
      </c>
      <c r="CF106" s="27">
        <f t="shared" si="153"/>
        <v>1524816.75</v>
      </c>
      <c r="CG106" s="27">
        <v>11408.63</v>
      </c>
      <c r="CH106" s="27">
        <v>30905.97</v>
      </c>
      <c r="CI106" s="23">
        <f t="shared" si="99"/>
        <v>523183.25</v>
      </c>
      <c r="CJ106" s="28"/>
      <c r="CK106" s="20">
        <f t="shared" si="37"/>
        <v>45748</v>
      </c>
      <c r="CL106" s="27">
        <f t="shared" si="162"/>
        <v>3069894.8</v>
      </c>
      <c r="CM106" s="27">
        <f t="shared" si="165"/>
        <v>145533.9</v>
      </c>
      <c r="CN106" s="27">
        <f t="shared" si="163"/>
        <v>2946873.46</v>
      </c>
      <c r="CO106" s="27">
        <v>22512.56</v>
      </c>
      <c r="CP106" s="27">
        <v>123021.34</v>
      </c>
      <c r="CQ106" s="23">
        <f t="shared" si="100"/>
        <v>1643126.54</v>
      </c>
      <c r="CR106" s="28"/>
      <c r="CS106" s="20">
        <v>45407.0</v>
      </c>
      <c r="CT106" s="46">
        <v>843834.0</v>
      </c>
      <c r="CU106" s="46">
        <v>20892.0</v>
      </c>
      <c r="CV106" s="46">
        <v>829693.0</v>
      </c>
      <c r="CW106" s="46">
        <v>6751.0</v>
      </c>
      <c r="CX106" s="46">
        <v>14141.0</v>
      </c>
      <c r="CY106" s="23" t="s">
        <v>58</v>
      </c>
      <c r="CZ106" s="35"/>
      <c r="DA106" s="24">
        <f t="shared" si="3"/>
        <v>421952.4511</v>
      </c>
      <c r="DB106" s="23">
        <f t="shared" si="4"/>
        <v>8550183.893</v>
      </c>
      <c r="DC106" s="24">
        <f t="shared" si="5"/>
        <v>190951.5833</v>
      </c>
      <c r="DD106" s="23">
        <f t="shared" si="6"/>
        <v>849199.74</v>
      </c>
      <c r="DE106" s="29"/>
      <c r="DF106" s="30"/>
      <c r="DG106" s="30"/>
      <c r="DH106" s="31">
        <f t="shared" si="14"/>
        <v>45748</v>
      </c>
      <c r="DI106" s="21"/>
      <c r="DJ106" s="32">
        <f t="shared" si="7"/>
        <v>9015227.53</v>
      </c>
      <c r="DK106" s="32">
        <f t="shared" si="8"/>
        <v>612904.0344</v>
      </c>
      <c r="DL106" s="32">
        <f t="shared" ref="DL106:DM106" si="177">+E106+M106+U106+AC106+AK106+AS106+BA106+BI106+BQ106+BY106+CG106+CO106+CW106</f>
        <v>67169.8177</v>
      </c>
      <c r="DM106" s="32">
        <f t="shared" si="177"/>
        <v>583057.2734</v>
      </c>
      <c r="DN106" s="26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</row>
    <row r="107" ht="15.75" customHeight="1">
      <c r="A107" s="20">
        <f t="shared" si="24"/>
        <v>45781</v>
      </c>
      <c r="B107" s="21"/>
      <c r="C107" s="21"/>
      <c r="D107" s="21"/>
      <c r="E107" s="21"/>
      <c r="F107" s="21"/>
      <c r="G107" s="2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20">
        <f t="shared" si="30"/>
        <v>45778</v>
      </c>
      <c r="AH107" s="23">
        <f t="shared" si="89"/>
        <v>532460.93</v>
      </c>
      <c r="AI107" s="24">
        <v>46231.29</v>
      </c>
      <c r="AJ107" s="23">
        <f t="shared" si="90"/>
        <v>489624.04</v>
      </c>
      <c r="AK107" s="24">
        <v>3394.4</v>
      </c>
      <c r="AL107" s="24">
        <v>42836.89</v>
      </c>
      <c r="AM107" s="23">
        <f t="shared" si="91"/>
        <v>1810375.96</v>
      </c>
      <c r="AN107" s="1"/>
      <c r="AO107" s="20">
        <f t="shared" si="31"/>
        <v>45778</v>
      </c>
      <c r="AP107" s="23">
        <f t="shared" si="146"/>
        <v>1330973.13</v>
      </c>
      <c r="AQ107" s="21">
        <v>110078.0</v>
      </c>
      <c r="AR107" s="23">
        <f t="shared" si="95"/>
        <v>1245000.08</v>
      </c>
      <c r="AS107" s="24">
        <v>8509.82</v>
      </c>
      <c r="AT107" s="24">
        <v>101568.26</v>
      </c>
      <c r="AU107" s="23">
        <f t="shared" si="96"/>
        <v>4254999.92</v>
      </c>
      <c r="AV107" s="1"/>
      <c r="AW107" s="20">
        <f t="shared" si="32"/>
        <v>45778</v>
      </c>
      <c r="AX107" s="23">
        <f t="shared" si="161"/>
        <v>810600</v>
      </c>
      <c r="AY107" s="22">
        <f t="shared" si="122"/>
        <v>5404</v>
      </c>
      <c r="AZ107" s="23">
        <f t="shared" si="159"/>
        <v>772000</v>
      </c>
      <c r="BA107" s="24">
        <f t="shared" si="120"/>
        <v>6079.5</v>
      </c>
      <c r="BB107" s="24">
        <v>38600.0</v>
      </c>
      <c r="BC107" s="23">
        <f t="shared" si="97"/>
        <v>618000</v>
      </c>
      <c r="BD107" s="25"/>
      <c r="BE107" s="20">
        <f t="shared" si="33"/>
        <v>45778</v>
      </c>
      <c r="BF107" s="21"/>
      <c r="BG107" s="21"/>
      <c r="BH107" s="23" t="str">
        <f t="shared" si="123"/>
        <v/>
      </c>
      <c r="BI107" s="24">
        <f t="shared" ref="BI107:BI137" si="179">+BF106*0.666666666666667%</f>
        <v>-0.001733333336</v>
      </c>
      <c r="BJ107" s="24">
        <f t="shared" ref="BJ107:BJ120" si="180">+BG107-BI108</f>
        <v>0</v>
      </c>
      <c r="BK107" s="23">
        <f t="shared" si="92"/>
        <v>5500022.26</v>
      </c>
      <c r="BL107" s="25"/>
      <c r="BM107" s="20">
        <f t="shared" si="34"/>
        <v>45778</v>
      </c>
      <c r="BN107" s="24">
        <f t="shared" si="132"/>
        <v>870812.72</v>
      </c>
      <c r="BO107" s="24">
        <v>36670.04</v>
      </c>
      <c r="BP107" s="24">
        <f t="shared" si="133"/>
        <v>840093.22</v>
      </c>
      <c r="BQ107" s="24">
        <v>5950.54</v>
      </c>
      <c r="BR107" s="24">
        <v>30719.5</v>
      </c>
      <c r="BS107" s="23">
        <f t="shared" si="98"/>
        <v>959906.78</v>
      </c>
      <c r="BT107" s="25"/>
      <c r="BU107" s="20">
        <f t="shared" si="35"/>
        <v>45778</v>
      </c>
      <c r="BV107" s="26">
        <f t="shared" si="144"/>
        <v>153402.59</v>
      </c>
      <c r="BW107" s="27">
        <v>20232.22106269936</v>
      </c>
      <c r="BX107" s="26">
        <f t="shared" si="83"/>
        <v>134211.4017</v>
      </c>
      <c r="BY107" s="27">
        <f t="shared" si="142"/>
        <v>1041.032846</v>
      </c>
      <c r="BZ107" s="27">
        <v>19191.18821650468</v>
      </c>
      <c r="CA107" s="23">
        <f t="shared" si="80"/>
        <v>864788.5983</v>
      </c>
      <c r="CB107" s="28"/>
      <c r="CC107" s="20">
        <f t="shared" si="36"/>
        <v>45778</v>
      </c>
      <c r="CD107" s="27">
        <f t="shared" si="155"/>
        <v>1524816.75</v>
      </c>
      <c r="CE107" s="27">
        <f t="shared" si="156"/>
        <v>42315</v>
      </c>
      <c r="CF107" s="27">
        <f t="shared" si="153"/>
        <v>1493684.13</v>
      </c>
      <c r="CG107" s="27">
        <v>11181.98</v>
      </c>
      <c r="CH107" s="27">
        <v>31132.62</v>
      </c>
      <c r="CI107" s="23">
        <f t="shared" si="99"/>
        <v>554315.87</v>
      </c>
      <c r="CJ107" s="28"/>
      <c r="CK107" s="20">
        <f t="shared" si="37"/>
        <v>45778</v>
      </c>
      <c r="CL107" s="27">
        <f t="shared" si="162"/>
        <v>2946873.46</v>
      </c>
      <c r="CM107" s="27">
        <f t="shared" si="165"/>
        <v>145533.9</v>
      </c>
      <c r="CN107" s="27">
        <f t="shared" si="163"/>
        <v>2822949.97</v>
      </c>
      <c r="CO107" s="27">
        <v>21610.41</v>
      </c>
      <c r="CP107" s="27">
        <v>123923.49</v>
      </c>
      <c r="CQ107" s="23">
        <f t="shared" si="100"/>
        <v>1767050.03</v>
      </c>
      <c r="CR107" s="28"/>
      <c r="CS107" s="20">
        <v>45437.0</v>
      </c>
      <c r="CT107" s="46">
        <v>829693.0</v>
      </c>
      <c r="CU107" s="46">
        <v>20892.0</v>
      </c>
      <c r="CV107" s="46">
        <v>815439.0</v>
      </c>
      <c r="CW107" s="46">
        <v>6638.0</v>
      </c>
      <c r="CX107" s="46">
        <v>14254.0</v>
      </c>
      <c r="CY107" s="23" t="s">
        <v>59</v>
      </c>
      <c r="CZ107" s="35"/>
      <c r="DA107" s="24">
        <f t="shared" si="3"/>
        <v>421952.4511</v>
      </c>
      <c r="DB107" s="23">
        <f t="shared" si="4"/>
        <v>8189032.58</v>
      </c>
      <c r="DC107" s="24">
        <f t="shared" si="5"/>
        <v>5404</v>
      </c>
      <c r="DD107" s="23">
        <f t="shared" si="6"/>
        <v>810600</v>
      </c>
      <c r="DE107" s="29"/>
      <c r="DF107" s="30"/>
      <c r="DG107" s="30"/>
      <c r="DH107" s="31">
        <f t="shared" si="14"/>
        <v>45778</v>
      </c>
      <c r="DI107" s="21"/>
      <c r="DJ107" s="32">
        <f t="shared" si="7"/>
        <v>8613001.842</v>
      </c>
      <c r="DK107" s="32">
        <f t="shared" si="8"/>
        <v>427356.4511</v>
      </c>
      <c r="DL107" s="32">
        <f t="shared" ref="DL107:DM107" si="178">+E107+M107+U107+AC107+AK107+AS107+BA107+BI107+BQ107+BY107+CG107+CO107+CW107</f>
        <v>64405.68111</v>
      </c>
      <c r="DM107" s="32">
        <f t="shared" si="178"/>
        <v>402225.9482</v>
      </c>
      <c r="DN107" s="2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</row>
    <row r="108" ht="15.75" customHeight="1">
      <c r="A108" s="20">
        <f t="shared" si="24"/>
        <v>45812</v>
      </c>
      <c r="B108" s="21"/>
      <c r="C108" s="21"/>
      <c r="D108" s="21"/>
      <c r="E108" s="21"/>
      <c r="F108" s="21"/>
      <c r="G108" s="2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20">
        <f t="shared" si="30"/>
        <v>45809</v>
      </c>
      <c r="AH108" s="23">
        <f t="shared" si="89"/>
        <v>489624.04</v>
      </c>
      <c r="AI108" s="24">
        <v>46231.29</v>
      </c>
      <c r="AJ108" s="23">
        <f t="shared" si="90"/>
        <v>446514.06</v>
      </c>
      <c r="AK108" s="24">
        <v>3121.31</v>
      </c>
      <c r="AL108" s="24">
        <v>43109.98</v>
      </c>
      <c r="AM108" s="23">
        <f t="shared" si="91"/>
        <v>1853485.94</v>
      </c>
      <c r="AN108" s="1"/>
      <c r="AO108" s="20">
        <f t="shared" si="31"/>
        <v>45809</v>
      </c>
      <c r="AP108" s="23">
        <f t="shared" si="146"/>
        <v>1229404.87</v>
      </c>
      <c r="AQ108" s="21">
        <v>110078.0</v>
      </c>
      <c r="AR108" s="23">
        <f t="shared" si="95"/>
        <v>1142801.25</v>
      </c>
      <c r="AS108" s="24">
        <v>7879.25</v>
      </c>
      <c r="AT108" s="24">
        <v>102198.83</v>
      </c>
      <c r="AU108" s="23">
        <f t="shared" si="96"/>
        <v>4357198.75</v>
      </c>
      <c r="AV108" s="1"/>
      <c r="AW108" s="20">
        <f t="shared" si="32"/>
        <v>45809</v>
      </c>
      <c r="AX108" s="23">
        <f t="shared" si="161"/>
        <v>772000</v>
      </c>
      <c r="AY108" s="22">
        <f t="shared" si="122"/>
        <v>5146.666667</v>
      </c>
      <c r="AZ108" s="23">
        <f t="shared" si="159"/>
        <v>733400</v>
      </c>
      <c r="BA108" s="24">
        <f t="shared" si="120"/>
        <v>5790</v>
      </c>
      <c r="BB108" s="24">
        <v>38600.0</v>
      </c>
      <c r="BC108" s="23">
        <f t="shared" si="97"/>
        <v>656600</v>
      </c>
      <c r="BD108" s="25"/>
      <c r="BE108" s="20">
        <f t="shared" si="33"/>
        <v>45809</v>
      </c>
      <c r="BF108" s="21"/>
      <c r="BG108" s="21"/>
      <c r="BH108" s="23" t="str">
        <f t="shared" si="123"/>
        <v/>
      </c>
      <c r="BI108" s="24">
        <f t="shared" si="179"/>
        <v>0</v>
      </c>
      <c r="BJ108" s="24">
        <f t="shared" si="180"/>
        <v>0</v>
      </c>
      <c r="BK108" s="23">
        <f t="shared" si="92"/>
        <v>5500022.26</v>
      </c>
      <c r="BL108" s="25"/>
      <c r="BM108" s="20">
        <f t="shared" si="34"/>
        <v>45809</v>
      </c>
      <c r="BN108" s="24">
        <f t="shared" si="132"/>
        <v>840093.22</v>
      </c>
      <c r="BO108" s="24">
        <v>36670.04</v>
      </c>
      <c r="BP108" s="24">
        <f t="shared" si="133"/>
        <v>809163.8</v>
      </c>
      <c r="BQ108" s="24">
        <v>5740.62</v>
      </c>
      <c r="BR108" s="24">
        <v>30929.42</v>
      </c>
      <c r="BS108" s="23">
        <f t="shared" si="98"/>
        <v>990836.2</v>
      </c>
      <c r="BT108" s="25"/>
      <c r="BU108" s="20">
        <f t="shared" si="35"/>
        <v>45809</v>
      </c>
      <c r="BV108" s="26">
        <f t="shared" si="144"/>
        <v>134211.4017</v>
      </c>
      <c r="BW108" s="27">
        <v>20232.22106269936</v>
      </c>
      <c r="BX108" s="26">
        <f t="shared" si="83"/>
        <v>114893.0719</v>
      </c>
      <c r="BY108" s="27">
        <f t="shared" si="142"/>
        <v>913.8912243</v>
      </c>
      <c r="BZ108" s="27">
        <v>19318.329838439022</v>
      </c>
      <c r="CA108" s="23">
        <f t="shared" si="80"/>
        <v>884106.9281</v>
      </c>
      <c r="CB108" s="28"/>
      <c r="CC108" s="20">
        <f t="shared" si="36"/>
        <v>45809</v>
      </c>
      <c r="CD108" s="27">
        <f t="shared" si="155"/>
        <v>1493684.13</v>
      </c>
      <c r="CE108" s="27">
        <f t="shared" si="156"/>
        <v>42315</v>
      </c>
      <c r="CF108" s="27">
        <f t="shared" si="153"/>
        <v>1462323.21</v>
      </c>
      <c r="CG108" s="27">
        <v>10953.68</v>
      </c>
      <c r="CH108" s="27">
        <v>31360.92</v>
      </c>
      <c r="CI108" s="23">
        <f t="shared" si="99"/>
        <v>585676.79</v>
      </c>
      <c r="CJ108" s="28"/>
      <c r="CK108" s="20">
        <f t="shared" si="37"/>
        <v>45809</v>
      </c>
      <c r="CL108" s="27">
        <f t="shared" si="162"/>
        <v>2822949.97</v>
      </c>
      <c r="CM108" s="27">
        <f t="shared" si="165"/>
        <v>145533.9</v>
      </c>
      <c r="CN108" s="27">
        <f t="shared" si="163"/>
        <v>2698117.7</v>
      </c>
      <c r="CO108" s="27">
        <v>20701.63</v>
      </c>
      <c r="CP108" s="27">
        <v>124832.27</v>
      </c>
      <c r="CQ108" s="23">
        <f t="shared" si="100"/>
        <v>1891882.3</v>
      </c>
      <c r="CR108" s="28"/>
      <c r="CS108" s="20">
        <v>45468.0</v>
      </c>
      <c r="CT108" s="46">
        <v>815439.0</v>
      </c>
      <c r="CU108" s="46">
        <v>20892.0</v>
      </c>
      <c r="CV108" s="46">
        <v>801071.0</v>
      </c>
      <c r="CW108" s="46">
        <v>6524.0</v>
      </c>
      <c r="CX108" s="46">
        <v>14368.0</v>
      </c>
      <c r="CY108" s="23" t="s">
        <v>60</v>
      </c>
      <c r="CZ108" s="35"/>
      <c r="DA108" s="24">
        <f t="shared" si="3"/>
        <v>421952.4511</v>
      </c>
      <c r="DB108" s="23">
        <f t="shared" si="4"/>
        <v>7825406.632</v>
      </c>
      <c r="DC108" s="24">
        <f t="shared" si="5"/>
        <v>5146.666667</v>
      </c>
      <c r="DD108" s="23">
        <f t="shared" si="6"/>
        <v>772000</v>
      </c>
      <c r="DE108" s="29"/>
      <c r="DF108" s="30"/>
      <c r="DG108" s="30"/>
      <c r="DH108" s="31">
        <f t="shared" si="14"/>
        <v>45809</v>
      </c>
      <c r="DI108" s="21"/>
      <c r="DJ108" s="32">
        <f t="shared" si="7"/>
        <v>8208284.092</v>
      </c>
      <c r="DK108" s="32">
        <f t="shared" si="8"/>
        <v>427099.1177</v>
      </c>
      <c r="DL108" s="32">
        <f t="shared" ref="DL108:DM108" si="181">+E108+M108+U108+AC108+AK108+AS108+BA108+BI108+BQ108+BY108+CG108+CO108+CW108</f>
        <v>61624.38122</v>
      </c>
      <c r="DM108" s="32">
        <f t="shared" si="181"/>
        <v>404717.7498</v>
      </c>
      <c r="DN108" s="26">
        <f>SUM(DM106:DM108)</f>
        <v>1390000.971</v>
      </c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</row>
    <row r="109" ht="15.75" customHeight="1">
      <c r="A109" s="20">
        <f t="shared" si="24"/>
        <v>45842</v>
      </c>
      <c r="B109" s="21"/>
      <c r="C109" s="21"/>
      <c r="D109" s="21"/>
      <c r="E109" s="21"/>
      <c r="F109" s="21"/>
      <c r="G109" s="2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20">
        <f t="shared" si="30"/>
        <v>45839</v>
      </c>
      <c r="AH109" s="23">
        <f t="shared" si="89"/>
        <v>446514.06</v>
      </c>
      <c r="AI109" s="24">
        <v>46231.29</v>
      </c>
      <c r="AJ109" s="23">
        <f t="shared" si="90"/>
        <v>403129.26</v>
      </c>
      <c r="AK109" s="24">
        <v>2846.49</v>
      </c>
      <c r="AL109" s="24">
        <v>43384.8</v>
      </c>
      <c r="AM109" s="23">
        <f t="shared" si="91"/>
        <v>1896870.74</v>
      </c>
      <c r="AN109" s="1"/>
      <c r="AO109" s="20">
        <f t="shared" si="31"/>
        <v>45839</v>
      </c>
      <c r="AP109" s="23">
        <f t="shared" si="146"/>
        <v>1127206.04</v>
      </c>
      <c r="AQ109" s="21">
        <v>110078.0</v>
      </c>
      <c r="AR109" s="23">
        <f t="shared" si="95"/>
        <v>1039967.94</v>
      </c>
      <c r="AS109" s="24">
        <v>7244.77</v>
      </c>
      <c r="AT109" s="24">
        <v>102833.31</v>
      </c>
      <c r="AU109" s="23">
        <f t="shared" si="96"/>
        <v>4460032.06</v>
      </c>
      <c r="AV109" s="1"/>
      <c r="AW109" s="20">
        <f t="shared" si="32"/>
        <v>45839</v>
      </c>
      <c r="AX109" s="23">
        <f t="shared" si="161"/>
        <v>733400</v>
      </c>
      <c r="AY109" s="22">
        <f t="shared" si="122"/>
        <v>4889.333333</v>
      </c>
      <c r="AZ109" s="23">
        <f t="shared" si="159"/>
        <v>694800</v>
      </c>
      <c r="BA109" s="24">
        <f t="shared" si="120"/>
        <v>5500.5</v>
      </c>
      <c r="BB109" s="24">
        <v>38600.0</v>
      </c>
      <c r="BC109" s="23">
        <f t="shared" si="97"/>
        <v>695200</v>
      </c>
      <c r="BD109" s="25"/>
      <c r="BE109" s="20">
        <f t="shared" si="33"/>
        <v>45839</v>
      </c>
      <c r="BF109" s="21"/>
      <c r="BG109" s="21"/>
      <c r="BH109" s="23" t="str">
        <f t="shared" si="123"/>
        <v/>
      </c>
      <c r="BI109" s="24">
        <f t="shared" si="179"/>
        <v>0</v>
      </c>
      <c r="BJ109" s="24">
        <f t="shared" si="180"/>
        <v>0</v>
      </c>
      <c r="BK109" s="23">
        <f t="shared" si="92"/>
        <v>5500022.26</v>
      </c>
      <c r="BL109" s="25"/>
      <c r="BM109" s="20">
        <f t="shared" si="34"/>
        <v>45839</v>
      </c>
      <c r="BN109" s="24">
        <f t="shared" si="132"/>
        <v>809163.8</v>
      </c>
      <c r="BO109" s="24">
        <v>36670.04</v>
      </c>
      <c r="BP109" s="24">
        <f t="shared" si="133"/>
        <v>778023.03</v>
      </c>
      <c r="BQ109" s="24">
        <v>5529.27</v>
      </c>
      <c r="BR109" s="24">
        <v>31140.77</v>
      </c>
      <c r="BS109" s="23">
        <f t="shared" si="98"/>
        <v>1021976.97</v>
      </c>
      <c r="BT109" s="25"/>
      <c r="BU109" s="20">
        <f t="shared" si="35"/>
        <v>45839</v>
      </c>
      <c r="BV109" s="26">
        <f t="shared" si="144"/>
        <v>114893.0719</v>
      </c>
      <c r="BW109" s="27">
        <v>20232.22106269936</v>
      </c>
      <c r="BX109" s="26">
        <f t="shared" si="83"/>
        <v>95446.75813</v>
      </c>
      <c r="BY109" s="27">
        <f t="shared" si="142"/>
        <v>785.9072891</v>
      </c>
      <c r="BZ109" s="27">
        <v>19446.313773618684</v>
      </c>
      <c r="CA109" s="23">
        <f t="shared" si="80"/>
        <v>903553.2419</v>
      </c>
      <c r="CB109" s="28"/>
      <c r="CC109" s="20">
        <f t="shared" si="36"/>
        <v>45839</v>
      </c>
      <c r="CD109" s="27">
        <f t="shared" si="155"/>
        <v>1462323.21</v>
      </c>
      <c r="CE109" s="27">
        <f t="shared" si="156"/>
        <v>42315</v>
      </c>
      <c r="CF109" s="27">
        <f t="shared" si="153"/>
        <v>1430732.31</v>
      </c>
      <c r="CG109" s="27">
        <v>10723.7</v>
      </c>
      <c r="CH109" s="27">
        <v>31590.9</v>
      </c>
      <c r="CI109" s="23">
        <f t="shared" si="99"/>
        <v>617267.69</v>
      </c>
      <c r="CJ109" s="28"/>
      <c r="CK109" s="20">
        <f t="shared" si="37"/>
        <v>45839</v>
      </c>
      <c r="CL109" s="27">
        <f t="shared" si="162"/>
        <v>2698117.7</v>
      </c>
      <c r="CM109" s="27">
        <f t="shared" si="165"/>
        <v>145533.9</v>
      </c>
      <c r="CN109" s="27">
        <f t="shared" si="163"/>
        <v>2572370</v>
      </c>
      <c r="CO109" s="27">
        <v>19786.2</v>
      </c>
      <c r="CP109" s="27">
        <v>125747.7</v>
      </c>
      <c r="CQ109" s="23">
        <f t="shared" si="100"/>
        <v>2017630</v>
      </c>
      <c r="CR109" s="28"/>
      <c r="CS109" s="20">
        <v>45498.0</v>
      </c>
      <c r="CT109" s="46">
        <v>801071.0</v>
      </c>
      <c r="CU109" s="46">
        <v>20892.0</v>
      </c>
      <c r="CV109" s="46">
        <v>786588.0</v>
      </c>
      <c r="CW109" s="46">
        <v>6409.0</v>
      </c>
      <c r="CX109" s="46">
        <v>14483.0</v>
      </c>
      <c r="CY109" s="23" t="s">
        <v>61</v>
      </c>
      <c r="CZ109" s="35"/>
      <c r="DA109" s="24">
        <f t="shared" si="3"/>
        <v>421952.4511</v>
      </c>
      <c r="DB109" s="23">
        <f t="shared" si="4"/>
        <v>7459288.882</v>
      </c>
      <c r="DC109" s="24">
        <f t="shared" si="5"/>
        <v>4889.333333</v>
      </c>
      <c r="DD109" s="23">
        <f t="shared" si="6"/>
        <v>733400</v>
      </c>
      <c r="DE109" s="29"/>
      <c r="DF109" s="30"/>
      <c r="DG109" s="30"/>
      <c r="DH109" s="31">
        <f t="shared" si="14"/>
        <v>45839</v>
      </c>
      <c r="DI109" s="21"/>
      <c r="DJ109" s="32">
        <f t="shared" si="7"/>
        <v>7801057.298</v>
      </c>
      <c r="DK109" s="32">
        <f t="shared" si="8"/>
        <v>426841.7844</v>
      </c>
      <c r="DL109" s="32">
        <f t="shared" ref="DL109:DM109" si="182">+E109+M109+U109+AC109+AK109+AS109+BA109+BI109+BQ109+BY109+CG109+CO109+CW109</f>
        <v>58825.83729</v>
      </c>
      <c r="DM109" s="32">
        <f t="shared" si="182"/>
        <v>407226.7938</v>
      </c>
      <c r="DN109" s="26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</row>
    <row r="110" ht="15.75" customHeight="1">
      <c r="A110" s="20">
        <f t="shared" si="24"/>
        <v>45873</v>
      </c>
      <c r="B110" s="21"/>
      <c r="C110" s="21"/>
      <c r="D110" s="21"/>
      <c r="E110" s="21"/>
      <c r="F110" s="21"/>
      <c r="G110" s="2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20">
        <f t="shared" si="30"/>
        <v>45870</v>
      </c>
      <c r="AH110" s="23">
        <f t="shared" si="89"/>
        <v>403129.26</v>
      </c>
      <c r="AI110" s="24">
        <v>46231.29</v>
      </c>
      <c r="AJ110" s="23">
        <f t="shared" si="90"/>
        <v>359467.88</v>
      </c>
      <c r="AK110" s="24">
        <v>2569.91</v>
      </c>
      <c r="AL110" s="24">
        <v>43661.38</v>
      </c>
      <c r="AM110" s="23">
        <f t="shared" si="91"/>
        <v>1940532.12</v>
      </c>
      <c r="AN110" s="1"/>
      <c r="AO110" s="20">
        <f t="shared" si="31"/>
        <v>45870</v>
      </c>
      <c r="AP110" s="23">
        <f t="shared" si="146"/>
        <v>1024372.73</v>
      </c>
      <c r="AQ110" s="21">
        <v>110078.0</v>
      </c>
      <c r="AR110" s="23">
        <f t="shared" si="95"/>
        <v>936496.2</v>
      </c>
      <c r="AS110" s="24">
        <v>6606.34</v>
      </c>
      <c r="AT110" s="24">
        <v>103471.74</v>
      </c>
      <c r="AU110" s="23">
        <f t="shared" si="96"/>
        <v>4563503.8</v>
      </c>
      <c r="AV110" s="1"/>
      <c r="AW110" s="20">
        <f t="shared" si="32"/>
        <v>45870</v>
      </c>
      <c r="AX110" s="23">
        <f t="shared" si="161"/>
        <v>694800</v>
      </c>
      <c r="AY110" s="22">
        <f t="shared" si="122"/>
        <v>4632</v>
      </c>
      <c r="AZ110" s="23">
        <f t="shared" si="159"/>
        <v>656200</v>
      </c>
      <c r="BA110" s="24">
        <f t="shared" si="120"/>
        <v>5211</v>
      </c>
      <c r="BB110" s="24">
        <v>38600.0</v>
      </c>
      <c r="BC110" s="23">
        <f t="shared" si="97"/>
        <v>733800</v>
      </c>
      <c r="BD110" s="25"/>
      <c r="BE110" s="20">
        <f t="shared" si="33"/>
        <v>45870</v>
      </c>
      <c r="BF110" s="21"/>
      <c r="BG110" s="21"/>
      <c r="BH110" s="23" t="str">
        <f t="shared" si="123"/>
        <v/>
      </c>
      <c r="BI110" s="24">
        <f t="shared" si="179"/>
        <v>0</v>
      </c>
      <c r="BJ110" s="24">
        <f t="shared" si="180"/>
        <v>0</v>
      </c>
      <c r="BK110" s="23">
        <f t="shared" si="92"/>
        <v>5500022.26</v>
      </c>
      <c r="BL110" s="25"/>
      <c r="BM110" s="20">
        <f t="shared" si="34"/>
        <v>45870</v>
      </c>
      <c r="BN110" s="24">
        <f t="shared" si="132"/>
        <v>778023.03</v>
      </c>
      <c r="BO110" s="24">
        <v>36670.04</v>
      </c>
      <c r="BP110" s="24">
        <f t="shared" si="133"/>
        <v>746669.47</v>
      </c>
      <c r="BQ110" s="24">
        <v>5316.48</v>
      </c>
      <c r="BR110" s="24">
        <v>31353.56</v>
      </c>
      <c r="BS110" s="23">
        <f t="shared" si="98"/>
        <v>1053330.53</v>
      </c>
      <c r="BT110" s="25"/>
      <c r="BU110" s="20">
        <f t="shared" si="35"/>
        <v>45870</v>
      </c>
      <c r="BV110" s="26">
        <f t="shared" si="144"/>
        <v>95446.75813</v>
      </c>
      <c r="BW110" s="27">
        <v>20232.22106269936</v>
      </c>
      <c r="BX110" s="26">
        <f t="shared" si="83"/>
        <v>75871.61253</v>
      </c>
      <c r="BY110" s="27">
        <f t="shared" si="142"/>
        <v>657.0754603</v>
      </c>
      <c r="BZ110" s="27">
        <v>19575.145602368906</v>
      </c>
      <c r="CA110" s="23">
        <f t="shared" si="80"/>
        <v>923128.3875</v>
      </c>
      <c r="CB110" s="28"/>
      <c r="CC110" s="20">
        <f t="shared" si="36"/>
        <v>45870</v>
      </c>
      <c r="CD110" s="27">
        <f t="shared" si="155"/>
        <v>1430732.31</v>
      </c>
      <c r="CE110" s="27">
        <f t="shared" si="156"/>
        <v>42315</v>
      </c>
      <c r="CF110" s="27">
        <f t="shared" si="153"/>
        <v>1398909.74</v>
      </c>
      <c r="CG110" s="27">
        <v>10492.03</v>
      </c>
      <c r="CH110" s="27">
        <v>31822.57</v>
      </c>
      <c r="CI110" s="23">
        <f t="shared" si="99"/>
        <v>649090.26</v>
      </c>
      <c r="CJ110" s="28"/>
      <c r="CK110" s="20">
        <f t="shared" si="37"/>
        <v>45870</v>
      </c>
      <c r="CL110" s="27">
        <f t="shared" si="162"/>
        <v>2572370</v>
      </c>
      <c r="CM110" s="27">
        <f t="shared" si="165"/>
        <v>145533.9</v>
      </c>
      <c r="CN110" s="27">
        <f t="shared" si="163"/>
        <v>2445700.15</v>
      </c>
      <c r="CO110" s="27">
        <v>18864.05</v>
      </c>
      <c r="CP110" s="27">
        <v>126669.85</v>
      </c>
      <c r="CQ110" s="23">
        <f t="shared" si="100"/>
        <v>2144299.85</v>
      </c>
      <c r="CR110" s="28"/>
      <c r="CS110" s="20">
        <v>45529.0</v>
      </c>
      <c r="CT110" s="46">
        <v>786588.0</v>
      </c>
      <c r="CU110" s="46">
        <v>20892.0</v>
      </c>
      <c r="CV110" s="46">
        <v>771989.0</v>
      </c>
      <c r="CW110" s="46">
        <v>6293.0</v>
      </c>
      <c r="CX110" s="46">
        <v>14599.0</v>
      </c>
      <c r="CY110" s="23" t="s">
        <v>62</v>
      </c>
      <c r="CZ110" s="35"/>
      <c r="DA110" s="24">
        <f t="shared" si="3"/>
        <v>421952.4511</v>
      </c>
      <c r="DB110" s="23">
        <f t="shared" si="4"/>
        <v>7090662.088</v>
      </c>
      <c r="DC110" s="24">
        <f t="shared" si="5"/>
        <v>4632</v>
      </c>
      <c r="DD110" s="23">
        <f t="shared" si="6"/>
        <v>694800</v>
      </c>
      <c r="DE110" s="29"/>
      <c r="DF110" s="30"/>
      <c r="DG110" s="30"/>
      <c r="DH110" s="31">
        <f t="shared" si="14"/>
        <v>45870</v>
      </c>
      <c r="DI110" s="21"/>
      <c r="DJ110" s="32">
        <f t="shared" si="7"/>
        <v>7391304.053</v>
      </c>
      <c r="DK110" s="32">
        <f t="shared" si="8"/>
        <v>426584.4511</v>
      </c>
      <c r="DL110" s="32">
        <f t="shared" ref="DL110:DM110" si="183">+E110+M110+U110+AC110+AK110+AS110+BA110+BI110+BQ110+BY110+CG110+CO110+CW110</f>
        <v>56009.88546</v>
      </c>
      <c r="DM110" s="32">
        <f t="shared" si="183"/>
        <v>409753.2456</v>
      </c>
      <c r="DN110" s="2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</row>
    <row r="111" ht="15.75" customHeight="1">
      <c r="A111" s="20">
        <f t="shared" si="24"/>
        <v>45904</v>
      </c>
      <c r="B111" s="21"/>
      <c r="C111" s="21"/>
      <c r="D111" s="21"/>
      <c r="E111" s="21"/>
      <c r="F111" s="21"/>
      <c r="G111" s="2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20">
        <f t="shared" si="30"/>
        <v>45901</v>
      </c>
      <c r="AH111" s="23">
        <f t="shared" si="89"/>
        <v>359467.88</v>
      </c>
      <c r="AI111" s="24">
        <v>46231.29</v>
      </c>
      <c r="AJ111" s="23">
        <f t="shared" si="90"/>
        <v>315528.16</v>
      </c>
      <c r="AK111" s="24">
        <v>2291.57</v>
      </c>
      <c r="AL111" s="24">
        <v>43939.72</v>
      </c>
      <c r="AM111" s="23">
        <f t="shared" si="91"/>
        <v>1984471.84</v>
      </c>
      <c r="AN111" s="1"/>
      <c r="AO111" s="20">
        <f t="shared" si="31"/>
        <v>45901</v>
      </c>
      <c r="AP111" s="23">
        <f t="shared" si="146"/>
        <v>920900.99</v>
      </c>
      <c r="AQ111" s="21">
        <v>110078.0</v>
      </c>
      <c r="AR111" s="23">
        <f t="shared" si="95"/>
        <v>832382.08</v>
      </c>
      <c r="AS111" s="24">
        <v>5963.96</v>
      </c>
      <c r="AT111" s="24">
        <v>104114.12</v>
      </c>
      <c r="AU111" s="23">
        <f t="shared" si="96"/>
        <v>4667617.92</v>
      </c>
      <c r="AV111" s="1"/>
      <c r="AW111" s="20">
        <f t="shared" si="32"/>
        <v>45901</v>
      </c>
      <c r="AX111" s="23">
        <f t="shared" si="161"/>
        <v>656200</v>
      </c>
      <c r="AY111" s="22">
        <f t="shared" si="122"/>
        <v>4374.666667</v>
      </c>
      <c r="AZ111" s="23">
        <f t="shared" si="159"/>
        <v>617600</v>
      </c>
      <c r="BA111" s="24">
        <f t="shared" si="120"/>
        <v>4921.5</v>
      </c>
      <c r="BB111" s="24">
        <v>38600.0</v>
      </c>
      <c r="BC111" s="23">
        <f t="shared" si="97"/>
        <v>772400</v>
      </c>
      <c r="BD111" s="25"/>
      <c r="BE111" s="20">
        <f t="shared" si="33"/>
        <v>45901</v>
      </c>
      <c r="BF111" s="21"/>
      <c r="BG111" s="21"/>
      <c r="BH111" s="23" t="str">
        <f t="shared" si="123"/>
        <v/>
      </c>
      <c r="BI111" s="24">
        <f t="shared" si="179"/>
        <v>0</v>
      </c>
      <c r="BJ111" s="24">
        <f t="shared" si="180"/>
        <v>0</v>
      </c>
      <c r="BK111" s="23">
        <f t="shared" si="92"/>
        <v>5500022.26</v>
      </c>
      <c r="BL111" s="25"/>
      <c r="BM111" s="20">
        <f t="shared" si="34"/>
        <v>45901</v>
      </c>
      <c r="BN111" s="24">
        <f t="shared" si="132"/>
        <v>746669.47</v>
      </c>
      <c r="BO111" s="24">
        <v>36670.04</v>
      </c>
      <c r="BP111" s="24">
        <f t="shared" si="133"/>
        <v>715101.66</v>
      </c>
      <c r="BQ111" s="24">
        <v>5102.23</v>
      </c>
      <c r="BR111" s="24">
        <v>31567.81</v>
      </c>
      <c r="BS111" s="23">
        <f t="shared" si="98"/>
        <v>1084898.34</v>
      </c>
      <c r="BT111" s="25"/>
      <c r="BU111" s="20">
        <f t="shared" si="35"/>
        <v>45901</v>
      </c>
      <c r="BV111" s="26">
        <f t="shared" si="144"/>
        <v>75871.61253</v>
      </c>
      <c r="BW111" s="27">
        <v>20232.22106269936</v>
      </c>
      <c r="BX111" s="26">
        <f t="shared" si="83"/>
        <v>56166.78158</v>
      </c>
      <c r="BY111" s="27">
        <f t="shared" si="142"/>
        <v>527.3901207</v>
      </c>
      <c r="BZ111" s="27">
        <v>19704.8309419846</v>
      </c>
      <c r="CA111" s="23">
        <f t="shared" si="80"/>
        <v>942833.2184</v>
      </c>
      <c r="CB111" s="28"/>
      <c r="CC111" s="20">
        <f t="shared" si="36"/>
        <v>45901</v>
      </c>
      <c r="CD111" s="27">
        <f t="shared" si="155"/>
        <v>1398909.74</v>
      </c>
      <c r="CE111" s="27">
        <f t="shared" si="156"/>
        <v>42315</v>
      </c>
      <c r="CF111" s="27">
        <f t="shared" si="153"/>
        <v>1366853.8</v>
      </c>
      <c r="CG111" s="27">
        <v>10258.66</v>
      </c>
      <c r="CH111" s="27">
        <v>32055.94</v>
      </c>
      <c r="CI111" s="23">
        <f t="shared" si="99"/>
        <v>681146.2</v>
      </c>
      <c r="CJ111" s="28"/>
      <c r="CK111" s="20">
        <f t="shared" si="37"/>
        <v>45901</v>
      </c>
      <c r="CL111" s="27">
        <f t="shared" si="162"/>
        <v>2445700.15</v>
      </c>
      <c r="CM111" s="27">
        <f t="shared" si="165"/>
        <v>145533.9</v>
      </c>
      <c r="CN111" s="27">
        <f t="shared" si="163"/>
        <v>2318101.39</v>
      </c>
      <c r="CO111" s="27">
        <v>17935.13</v>
      </c>
      <c r="CP111" s="27">
        <v>127598.76</v>
      </c>
      <c r="CQ111" s="23">
        <f t="shared" si="100"/>
        <v>2271898.61</v>
      </c>
      <c r="CR111" s="28"/>
      <c r="CS111" s="20">
        <v>45560.0</v>
      </c>
      <c r="CT111" s="46">
        <v>771989.0</v>
      </c>
      <c r="CU111" s="46">
        <v>20892.0</v>
      </c>
      <c r="CV111" s="46">
        <v>757273.0</v>
      </c>
      <c r="CW111" s="46">
        <v>6176.0</v>
      </c>
      <c r="CX111" s="46">
        <v>14716.0</v>
      </c>
      <c r="CY111" s="23" t="s">
        <v>63</v>
      </c>
      <c r="CZ111" s="35"/>
      <c r="DA111" s="24">
        <f t="shared" si="3"/>
        <v>421952.4511</v>
      </c>
      <c r="DB111" s="23">
        <f t="shared" si="4"/>
        <v>6719508.843</v>
      </c>
      <c r="DC111" s="24">
        <f t="shared" si="5"/>
        <v>4374.666667</v>
      </c>
      <c r="DD111" s="23">
        <f t="shared" si="6"/>
        <v>656200</v>
      </c>
      <c r="DE111" s="29"/>
      <c r="DF111" s="30"/>
      <c r="DG111" s="30"/>
      <c r="DH111" s="31">
        <f t="shared" si="14"/>
        <v>45901</v>
      </c>
      <c r="DI111" s="21"/>
      <c r="DJ111" s="32">
        <f t="shared" si="7"/>
        <v>6979006.872</v>
      </c>
      <c r="DK111" s="32">
        <f t="shared" si="8"/>
        <v>426327.1177</v>
      </c>
      <c r="DL111" s="32">
        <f t="shared" ref="DL111:DM111" si="184">+E111+M111+U111+AC111+AK111+AS111+BA111+BI111+BQ111+BY111+CG111+CO111+CW111</f>
        <v>53176.44012</v>
      </c>
      <c r="DM111" s="32">
        <f t="shared" si="184"/>
        <v>412297.1809</v>
      </c>
      <c r="DN111" s="26">
        <f>SUM(DM109:DM111)</f>
        <v>1229277.22</v>
      </c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</row>
    <row r="112" ht="15.75" customHeight="1">
      <c r="A112" s="20">
        <f t="shared" si="24"/>
        <v>45934</v>
      </c>
      <c r="B112" s="21"/>
      <c r="C112" s="21"/>
      <c r="D112" s="21"/>
      <c r="E112" s="21"/>
      <c r="F112" s="21"/>
      <c r="G112" s="2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20">
        <f t="shared" si="30"/>
        <v>45931</v>
      </c>
      <c r="AH112" s="23">
        <f t="shared" si="89"/>
        <v>315528.16</v>
      </c>
      <c r="AI112" s="24">
        <v>46231.29</v>
      </c>
      <c r="AJ112" s="23">
        <f t="shared" si="90"/>
        <v>271308.32</v>
      </c>
      <c r="AK112" s="24">
        <v>2011.45</v>
      </c>
      <c r="AL112" s="24">
        <v>44219.84</v>
      </c>
      <c r="AM112" s="23">
        <f t="shared" si="91"/>
        <v>2028691.68</v>
      </c>
      <c r="AN112" s="1"/>
      <c r="AO112" s="20">
        <f t="shared" si="31"/>
        <v>45931</v>
      </c>
      <c r="AP112" s="23">
        <f t="shared" si="146"/>
        <v>816786.87</v>
      </c>
      <c r="AQ112" s="21">
        <v>110078.0</v>
      </c>
      <c r="AR112" s="23">
        <f t="shared" si="95"/>
        <v>727621.58</v>
      </c>
      <c r="AS112" s="24">
        <v>5317.58</v>
      </c>
      <c r="AT112" s="24">
        <v>104760.5</v>
      </c>
      <c r="AU112" s="23">
        <f t="shared" si="96"/>
        <v>4772378.42</v>
      </c>
      <c r="AV112" s="1"/>
      <c r="AW112" s="20">
        <f t="shared" si="32"/>
        <v>45931</v>
      </c>
      <c r="AX112" s="23">
        <f t="shared" si="161"/>
        <v>617600</v>
      </c>
      <c r="AY112" s="22">
        <f t="shared" si="122"/>
        <v>4117.333333</v>
      </c>
      <c r="AZ112" s="23">
        <f t="shared" si="159"/>
        <v>579000</v>
      </c>
      <c r="BA112" s="24">
        <f t="shared" si="120"/>
        <v>4632</v>
      </c>
      <c r="BB112" s="24">
        <v>38600.0</v>
      </c>
      <c r="BC112" s="23">
        <f t="shared" si="97"/>
        <v>811000</v>
      </c>
      <c r="BD112" s="25"/>
      <c r="BE112" s="20">
        <f t="shared" si="33"/>
        <v>45931</v>
      </c>
      <c r="BF112" s="21"/>
      <c r="BG112" s="21"/>
      <c r="BH112" s="23" t="str">
        <f t="shared" si="123"/>
        <v/>
      </c>
      <c r="BI112" s="24">
        <f t="shared" si="179"/>
        <v>0</v>
      </c>
      <c r="BJ112" s="24">
        <f t="shared" si="180"/>
        <v>0</v>
      </c>
      <c r="BK112" s="23">
        <f t="shared" si="92"/>
        <v>5500022.26</v>
      </c>
      <c r="BL112" s="25"/>
      <c r="BM112" s="20">
        <f t="shared" si="34"/>
        <v>45931</v>
      </c>
      <c r="BN112" s="24">
        <f t="shared" si="132"/>
        <v>715101.66</v>
      </c>
      <c r="BO112" s="24">
        <v>36670.04</v>
      </c>
      <c r="BP112" s="24">
        <f t="shared" si="133"/>
        <v>683318.13</v>
      </c>
      <c r="BQ112" s="24">
        <v>4886.51</v>
      </c>
      <c r="BR112" s="24">
        <v>31783.53</v>
      </c>
      <c r="BS112" s="23">
        <f t="shared" si="98"/>
        <v>1116681.87</v>
      </c>
      <c r="BT112" s="25"/>
      <c r="BU112" s="20">
        <f t="shared" si="35"/>
        <v>45931</v>
      </c>
      <c r="BV112" s="26">
        <f t="shared" si="144"/>
        <v>56166.78158</v>
      </c>
      <c r="BW112" s="27">
        <v>20232.22106269936</v>
      </c>
      <c r="BX112" s="26">
        <f t="shared" si="83"/>
        <v>36331.40614</v>
      </c>
      <c r="BY112" s="27">
        <f t="shared" si="142"/>
        <v>396.8456157</v>
      </c>
      <c r="BZ112" s="27">
        <v>19835.375446975246</v>
      </c>
      <c r="CA112" s="23">
        <f t="shared" si="80"/>
        <v>962668.5939</v>
      </c>
      <c r="CB112" s="28"/>
      <c r="CC112" s="20">
        <f t="shared" si="36"/>
        <v>45931</v>
      </c>
      <c r="CD112" s="27">
        <f t="shared" si="155"/>
        <v>1366853.8</v>
      </c>
      <c r="CE112" s="27">
        <f t="shared" si="156"/>
        <v>42315</v>
      </c>
      <c r="CF112" s="27">
        <f t="shared" si="153"/>
        <v>1334562.79</v>
      </c>
      <c r="CG112" s="27">
        <v>10023.59</v>
      </c>
      <c r="CH112" s="27">
        <v>32291.01</v>
      </c>
      <c r="CI112" s="23">
        <f t="shared" si="99"/>
        <v>713437.21</v>
      </c>
      <c r="CJ112" s="28"/>
      <c r="CK112" s="20">
        <f t="shared" si="37"/>
        <v>45931</v>
      </c>
      <c r="CL112" s="27">
        <f t="shared" si="162"/>
        <v>2318101.39</v>
      </c>
      <c r="CM112" s="27">
        <f t="shared" si="165"/>
        <v>145533.9</v>
      </c>
      <c r="CN112" s="27">
        <f t="shared" si="163"/>
        <v>2189566.9</v>
      </c>
      <c r="CO112" s="27">
        <v>16999.41</v>
      </c>
      <c r="CP112" s="27">
        <v>128534.49</v>
      </c>
      <c r="CQ112" s="23">
        <f t="shared" si="100"/>
        <v>2400433.1</v>
      </c>
      <c r="CR112" s="28"/>
      <c r="CS112" s="20">
        <v>45590.0</v>
      </c>
      <c r="CT112" s="46">
        <v>757273.0</v>
      </c>
      <c r="CU112" s="46">
        <v>20892.0</v>
      </c>
      <c r="CV112" s="46">
        <v>742439.0</v>
      </c>
      <c r="CW112" s="46">
        <v>6058.0</v>
      </c>
      <c r="CX112" s="46">
        <v>14834.0</v>
      </c>
      <c r="CY112" s="23" t="s">
        <v>64</v>
      </c>
      <c r="CZ112" s="35"/>
      <c r="DA112" s="24">
        <f t="shared" si="3"/>
        <v>421952.4511</v>
      </c>
      <c r="DB112" s="23">
        <f t="shared" si="4"/>
        <v>6345811.662</v>
      </c>
      <c r="DC112" s="24">
        <f t="shared" si="5"/>
        <v>4117.333333</v>
      </c>
      <c r="DD112" s="23">
        <f t="shared" si="6"/>
        <v>617600</v>
      </c>
      <c r="DE112" s="29"/>
      <c r="DF112" s="30"/>
      <c r="DG112" s="30"/>
      <c r="DH112" s="31">
        <f t="shared" si="14"/>
        <v>45931</v>
      </c>
      <c r="DI112" s="21"/>
      <c r="DJ112" s="32">
        <f t="shared" si="7"/>
        <v>6564148.126</v>
      </c>
      <c r="DK112" s="32">
        <f t="shared" si="8"/>
        <v>426069.7844</v>
      </c>
      <c r="DL112" s="32">
        <f t="shared" ref="DL112:DM112" si="185">+E112+M112+U112+AC112+AK112+AS112+BA112+BI112+BQ112+BY112+CG112+CO112+CW112</f>
        <v>50325.38562</v>
      </c>
      <c r="DM112" s="32">
        <f t="shared" si="185"/>
        <v>414858.7454</v>
      </c>
      <c r="DN112" s="26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</row>
    <row r="113" ht="15.75" customHeight="1">
      <c r="A113" s="20">
        <f t="shared" si="24"/>
        <v>45965</v>
      </c>
      <c r="B113" s="21"/>
      <c r="C113" s="21"/>
      <c r="D113" s="21"/>
      <c r="E113" s="21"/>
      <c r="F113" s="21"/>
      <c r="G113" s="2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20">
        <f t="shared" si="30"/>
        <v>45962</v>
      </c>
      <c r="AH113" s="23">
        <f t="shared" si="89"/>
        <v>271308.32</v>
      </c>
      <c r="AI113" s="24">
        <v>46231.29</v>
      </c>
      <c r="AJ113" s="23">
        <f t="shared" si="90"/>
        <v>226806.58</v>
      </c>
      <c r="AK113" s="24">
        <v>1729.55</v>
      </c>
      <c r="AL113" s="24">
        <v>44501.74</v>
      </c>
      <c r="AM113" s="23">
        <f t="shared" si="91"/>
        <v>2073193.42</v>
      </c>
      <c r="AN113" s="1"/>
      <c r="AO113" s="20">
        <f t="shared" si="31"/>
        <v>45962</v>
      </c>
      <c r="AP113" s="23">
        <f t="shared" si="146"/>
        <v>712026.37</v>
      </c>
      <c r="AQ113" s="21">
        <v>110078.0</v>
      </c>
      <c r="AR113" s="23">
        <f t="shared" si="95"/>
        <v>622210.69</v>
      </c>
      <c r="AS113" s="24">
        <v>4667.19</v>
      </c>
      <c r="AT113" s="24">
        <v>105410.89</v>
      </c>
      <c r="AU113" s="23">
        <f t="shared" si="96"/>
        <v>4877789.31</v>
      </c>
      <c r="AV113" s="1"/>
      <c r="AW113" s="20">
        <f t="shared" si="32"/>
        <v>45962</v>
      </c>
      <c r="AX113" s="23">
        <f t="shared" si="161"/>
        <v>579000</v>
      </c>
      <c r="AY113" s="22">
        <f t="shared" si="122"/>
        <v>3860</v>
      </c>
      <c r="AZ113" s="23">
        <f t="shared" si="159"/>
        <v>540400</v>
      </c>
      <c r="BA113" s="24">
        <f t="shared" si="120"/>
        <v>4342.5</v>
      </c>
      <c r="BB113" s="24">
        <v>38600.0</v>
      </c>
      <c r="BC113" s="23">
        <f t="shared" si="97"/>
        <v>849600</v>
      </c>
      <c r="BD113" s="25"/>
      <c r="BE113" s="20">
        <f t="shared" si="33"/>
        <v>45962</v>
      </c>
      <c r="BF113" s="21"/>
      <c r="BG113" s="21"/>
      <c r="BH113" s="23" t="str">
        <f t="shared" si="123"/>
        <v/>
      </c>
      <c r="BI113" s="24">
        <f t="shared" si="179"/>
        <v>0</v>
      </c>
      <c r="BJ113" s="24">
        <f t="shared" si="180"/>
        <v>0</v>
      </c>
      <c r="BK113" s="23">
        <f t="shared" si="92"/>
        <v>5500022.26</v>
      </c>
      <c r="BL113" s="25"/>
      <c r="BM113" s="20">
        <f t="shared" si="34"/>
        <v>45962</v>
      </c>
      <c r="BN113" s="24">
        <f t="shared" si="132"/>
        <v>683318.13</v>
      </c>
      <c r="BO113" s="24">
        <v>36670.04</v>
      </c>
      <c r="BP113" s="24">
        <f t="shared" si="133"/>
        <v>651317.42</v>
      </c>
      <c r="BQ113" s="24">
        <v>4669.33</v>
      </c>
      <c r="BR113" s="24">
        <v>32000.71</v>
      </c>
      <c r="BS113" s="23">
        <f t="shared" si="98"/>
        <v>1148682.58</v>
      </c>
      <c r="BT113" s="25"/>
      <c r="BU113" s="20">
        <f t="shared" si="35"/>
        <v>45962</v>
      </c>
      <c r="BV113" s="26">
        <f t="shared" si="144"/>
        <v>36331.40614</v>
      </c>
      <c r="BW113" s="27">
        <v>20232.22106269936</v>
      </c>
      <c r="BX113" s="26">
        <f t="shared" si="83"/>
        <v>16642.62133</v>
      </c>
      <c r="BY113" s="27">
        <f t="shared" si="142"/>
        <v>543.4362534</v>
      </c>
      <c r="BZ113" s="27">
        <f>19966.7848093115-278</f>
        <v>19688.78481</v>
      </c>
      <c r="CA113" s="23">
        <f t="shared" si="80"/>
        <v>982357.3787</v>
      </c>
      <c r="CB113" s="28"/>
      <c r="CC113" s="20">
        <f t="shared" si="36"/>
        <v>45962</v>
      </c>
      <c r="CD113" s="27">
        <f t="shared" si="155"/>
        <v>1334562.79</v>
      </c>
      <c r="CE113" s="27">
        <f t="shared" si="156"/>
        <v>42315</v>
      </c>
      <c r="CF113" s="27">
        <f t="shared" si="153"/>
        <v>1302034.98</v>
      </c>
      <c r="CG113" s="27">
        <v>9786.79</v>
      </c>
      <c r="CH113" s="27">
        <v>32527.81</v>
      </c>
      <c r="CI113" s="23">
        <f t="shared" si="99"/>
        <v>745965.02</v>
      </c>
      <c r="CJ113" s="28"/>
      <c r="CK113" s="20">
        <f t="shared" si="37"/>
        <v>45962</v>
      </c>
      <c r="CL113" s="27">
        <f t="shared" si="162"/>
        <v>2189566.9</v>
      </c>
      <c r="CM113" s="27">
        <f t="shared" si="165"/>
        <v>145533.9</v>
      </c>
      <c r="CN113" s="27">
        <f t="shared" si="163"/>
        <v>2060089.82</v>
      </c>
      <c r="CO113" s="27">
        <v>16056.82</v>
      </c>
      <c r="CP113" s="27">
        <v>129477.08</v>
      </c>
      <c r="CQ113" s="23">
        <f t="shared" si="100"/>
        <v>2529910.18</v>
      </c>
      <c r="CR113" s="28"/>
      <c r="CS113" s="20">
        <v>45621.0</v>
      </c>
      <c r="CT113" s="46">
        <v>742439.0</v>
      </c>
      <c r="CU113" s="46">
        <v>20892.0</v>
      </c>
      <c r="CV113" s="46">
        <v>727487.0</v>
      </c>
      <c r="CW113" s="46">
        <v>5940.0</v>
      </c>
      <c r="CX113" s="46">
        <v>14952.0</v>
      </c>
      <c r="CY113" s="23" t="s">
        <v>65</v>
      </c>
      <c r="CZ113" s="35"/>
      <c r="DA113" s="24">
        <f t="shared" si="3"/>
        <v>421952.4511</v>
      </c>
      <c r="DB113" s="23">
        <f t="shared" si="4"/>
        <v>5969552.916</v>
      </c>
      <c r="DC113" s="24">
        <f t="shared" si="5"/>
        <v>3860</v>
      </c>
      <c r="DD113" s="23">
        <f t="shared" si="6"/>
        <v>579000</v>
      </c>
      <c r="DE113" s="29"/>
      <c r="DF113" s="30"/>
      <c r="DG113" s="30"/>
      <c r="DH113" s="31">
        <f t="shared" si="14"/>
        <v>45962</v>
      </c>
      <c r="DI113" s="21"/>
      <c r="DJ113" s="32">
        <f t="shared" si="7"/>
        <v>6146989.111</v>
      </c>
      <c r="DK113" s="32">
        <f t="shared" si="8"/>
        <v>425812.4511</v>
      </c>
      <c r="DL113" s="32">
        <f t="shared" ref="DL113:DM113" si="186">+E113+M113+U113+AC113+AK113+AS113+BA113+BI113+BQ113+BY113+CG113+CO113+CW113</f>
        <v>47735.61625</v>
      </c>
      <c r="DM113" s="32">
        <f t="shared" si="186"/>
        <v>417159.0148</v>
      </c>
      <c r="DN113" s="2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</row>
    <row r="114" ht="15.75" customHeight="1">
      <c r="A114" s="20">
        <f t="shared" si="24"/>
        <v>45995</v>
      </c>
      <c r="B114" s="21"/>
      <c r="C114" s="21"/>
      <c r="D114" s="21"/>
      <c r="E114" s="21"/>
      <c r="F114" s="21"/>
      <c r="G114" s="2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20">
        <f t="shared" si="30"/>
        <v>45992</v>
      </c>
      <c r="AH114" s="23">
        <f t="shared" si="89"/>
        <v>226806.58</v>
      </c>
      <c r="AI114" s="24">
        <v>46231.29</v>
      </c>
      <c r="AJ114" s="23">
        <f t="shared" si="90"/>
        <v>182021.14</v>
      </c>
      <c r="AK114" s="24">
        <v>1445.85</v>
      </c>
      <c r="AL114" s="24">
        <v>44785.44</v>
      </c>
      <c r="AM114" s="23">
        <f t="shared" si="91"/>
        <v>2117978.86</v>
      </c>
      <c r="AN114" s="1"/>
      <c r="AO114" s="20">
        <f t="shared" si="31"/>
        <v>45992</v>
      </c>
      <c r="AP114" s="23">
        <f t="shared" si="146"/>
        <v>606615.48</v>
      </c>
      <c r="AQ114" s="21">
        <v>110078.0</v>
      </c>
      <c r="AR114" s="23">
        <f t="shared" si="95"/>
        <v>516145.38</v>
      </c>
      <c r="AS114" s="24">
        <v>4012.77</v>
      </c>
      <c r="AT114" s="24">
        <v>106065.31</v>
      </c>
      <c r="AU114" s="23">
        <f t="shared" si="96"/>
        <v>4983854.62</v>
      </c>
      <c r="AV114" s="1"/>
      <c r="AW114" s="20">
        <f t="shared" si="32"/>
        <v>45992</v>
      </c>
      <c r="AX114" s="23">
        <f t="shared" si="161"/>
        <v>540400</v>
      </c>
      <c r="AY114" s="22">
        <f t="shared" si="122"/>
        <v>3602.666667</v>
      </c>
      <c r="AZ114" s="23">
        <f t="shared" si="159"/>
        <v>501800</v>
      </c>
      <c r="BA114" s="24">
        <f t="shared" si="120"/>
        <v>4053</v>
      </c>
      <c r="BB114" s="24">
        <v>38600.0</v>
      </c>
      <c r="BC114" s="23">
        <f t="shared" si="97"/>
        <v>888200</v>
      </c>
      <c r="BD114" s="25"/>
      <c r="BE114" s="20">
        <f t="shared" si="33"/>
        <v>45992</v>
      </c>
      <c r="BF114" s="21"/>
      <c r="BG114" s="21"/>
      <c r="BH114" s="23" t="str">
        <f t="shared" si="123"/>
        <v/>
      </c>
      <c r="BI114" s="24">
        <f t="shared" si="179"/>
        <v>0</v>
      </c>
      <c r="BJ114" s="24">
        <f t="shared" si="180"/>
        <v>0</v>
      </c>
      <c r="BK114" s="23">
        <f t="shared" si="92"/>
        <v>5500022.26</v>
      </c>
      <c r="BL114" s="25"/>
      <c r="BM114" s="20">
        <f t="shared" si="34"/>
        <v>45992</v>
      </c>
      <c r="BN114" s="24">
        <f t="shared" si="132"/>
        <v>651317.42</v>
      </c>
      <c r="BO114" s="24">
        <v>36670.04</v>
      </c>
      <c r="BP114" s="24">
        <f t="shared" si="133"/>
        <v>619098.04</v>
      </c>
      <c r="BQ114" s="24">
        <v>4450.66</v>
      </c>
      <c r="BR114" s="24">
        <v>32219.38</v>
      </c>
      <c r="BS114" s="23">
        <f t="shared" si="98"/>
        <v>1180901.96</v>
      </c>
      <c r="BT114" s="25"/>
      <c r="BU114" s="20">
        <f t="shared" si="35"/>
        <v>45992</v>
      </c>
      <c r="BV114" s="26">
        <f t="shared" si="144"/>
        <v>16642.62133</v>
      </c>
      <c r="BW114" s="27">
        <v>20232.22106269936</v>
      </c>
      <c r="BX114" s="26">
        <f t="shared" si="83"/>
        <v>-3456.44343</v>
      </c>
      <c r="BY114" s="27">
        <f t="shared" si="142"/>
        <v>133.156304</v>
      </c>
      <c r="BZ114" s="27">
        <v>20099.064758673147</v>
      </c>
      <c r="CA114" s="23">
        <f t="shared" si="80"/>
        <v>1002456.443</v>
      </c>
      <c r="CB114" s="28"/>
      <c r="CC114" s="20">
        <f t="shared" si="36"/>
        <v>45992</v>
      </c>
      <c r="CD114" s="27">
        <f t="shared" si="155"/>
        <v>1302034.98</v>
      </c>
      <c r="CE114" s="27">
        <f t="shared" si="156"/>
        <v>42315</v>
      </c>
      <c r="CF114" s="27">
        <f t="shared" si="153"/>
        <v>1269268.63</v>
      </c>
      <c r="CG114" s="27">
        <v>9548.25</v>
      </c>
      <c r="CH114" s="27">
        <v>32766.35</v>
      </c>
      <c r="CI114" s="23">
        <f t="shared" si="99"/>
        <v>778731.37</v>
      </c>
      <c r="CJ114" s="28"/>
      <c r="CK114" s="20">
        <f t="shared" si="37"/>
        <v>45992</v>
      </c>
      <c r="CL114" s="27">
        <f t="shared" si="162"/>
        <v>2060089.82</v>
      </c>
      <c r="CM114" s="27">
        <f t="shared" si="165"/>
        <v>145533.9</v>
      </c>
      <c r="CN114" s="27">
        <f t="shared" si="163"/>
        <v>1929663.25</v>
      </c>
      <c r="CO114" s="27">
        <v>15107.33</v>
      </c>
      <c r="CP114" s="27">
        <v>130426.57</v>
      </c>
      <c r="CQ114" s="23">
        <f t="shared" si="100"/>
        <v>2660336.75</v>
      </c>
      <c r="CR114" s="28"/>
      <c r="CS114" s="20">
        <v>45651.0</v>
      </c>
      <c r="CT114" s="46">
        <v>727487.0</v>
      </c>
      <c r="CU114" s="46">
        <v>20892.0</v>
      </c>
      <c r="CV114" s="46">
        <v>712415.0</v>
      </c>
      <c r="CW114" s="46">
        <v>5820.0</v>
      </c>
      <c r="CX114" s="46">
        <v>15072.0</v>
      </c>
      <c r="CY114" s="23" t="s">
        <v>66</v>
      </c>
      <c r="CZ114" s="35"/>
      <c r="DA114" s="24">
        <f t="shared" si="3"/>
        <v>421952.4511</v>
      </c>
      <c r="DB114" s="23">
        <f t="shared" si="4"/>
        <v>5590993.901</v>
      </c>
      <c r="DC114" s="24">
        <f t="shared" si="5"/>
        <v>3602.666667</v>
      </c>
      <c r="DD114" s="23">
        <f t="shared" si="6"/>
        <v>540400</v>
      </c>
      <c r="DE114" s="29"/>
      <c r="DF114" s="30"/>
      <c r="DG114" s="30"/>
      <c r="DH114" s="31">
        <f t="shared" si="14"/>
        <v>45992</v>
      </c>
      <c r="DI114" s="21"/>
      <c r="DJ114" s="32">
        <f t="shared" si="7"/>
        <v>5726954.997</v>
      </c>
      <c r="DK114" s="32">
        <f t="shared" si="8"/>
        <v>425555.1177</v>
      </c>
      <c r="DL114" s="32">
        <f t="shared" ref="DL114:DM114" si="187">+E114+M114+U114+AC114+AK114+AS114+BA114+BI114+BQ114+BY114+CG114+CO114+CW114</f>
        <v>44571.0163</v>
      </c>
      <c r="DM114" s="32">
        <f t="shared" si="187"/>
        <v>420034.1148</v>
      </c>
      <c r="DN114" s="26">
        <f>SUM(DM112:DM114)</f>
        <v>1252051.875</v>
      </c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</row>
    <row r="115" ht="15.75" customHeight="1">
      <c r="A115" s="20">
        <f t="shared" si="24"/>
        <v>46026</v>
      </c>
      <c r="B115" s="21"/>
      <c r="C115" s="21"/>
      <c r="D115" s="21"/>
      <c r="E115" s="21"/>
      <c r="F115" s="21"/>
      <c r="G115" s="2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20">
        <f t="shared" si="30"/>
        <v>46023</v>
      </c>
      <c r="AH115" s="23">
        <f t="shared" si="89"/>
        <v>182021.14</v>
      </c>
      <c r="AI115" s="24">
        <v>46231.29</v>
      </c>
      <c r="AJ115" s="23">
        <f t="shared" si="90"/>
        <v>136950.2</v>
      </c>
      <c r="AK115" s="24">
        <v>1160.35</v>
      </c>
      <c r="AL115" s="24">
        <v>45070.94</v>
      </c>
      <c r="AM115" s="23">
        <f t="shared" si="91"/>
        <v>2163049.8</v>
      </c>
      <c r="AN115" s="1"/>
      <c r="AO115" s="20">
        <f t="shared" si="31"/>
        <v>46023</v>
      </c>
      <c r="AP115" s="23">
        <f t="shared" si="146"/>
        <v>500550.17</v>
      </c>
      <c r="AQ115" s="21">
        <v>110078.0</v>
      </c>
      <c r="AR115" s="23">
        <f t="shared" si="95"/>
        <v>409421.58</v>
      </c>
      <c r="AS115" s="24">
        <v>3354.28</v>
      </c>
      <c r="AT115" s="24">
        <v>106723.8</v>
      </c>
      <c r="AU115" s="23">
        <f t="shared" si="96"/>
        <v>5090578.42</v>
      </c>
      <c r="AV115" s="1"/>
      <c r="AW115" s="20">
        <f t="shared" si="32"/>
        <v>46023</v>
      </c>
      <c r="AX115" s="23">
        <f t="shared" si="161"/>
        <v>501800</v>
      </c>
      <c r="AY115" s="22">
        <f t="shared" si="122"/>
        <v>3345.333333</v>
      </c>
      <c r="AZ115" s="23">
        <f t="shared" si="159"/>
        <v>463200</v>
      </c>
      <c r="BA115" s="24">
        <f t="shared" si="120"/>
        <v>3763.5</v>
      </c>
      <c r="BB115" s="24">
        <v>38600.0</v>
      </c>
      <c r="BC115" s="23">
        <f t="shared" si="97"/>
        <v>926800</v>
      </c>
      <c r="BD115" s="25"/>
      <c r="BE115" s="20">
        <f t="shared" si="33"/>
        <v>46023</v>
      </c>
      <c r="BF115" s="21"/>
      <c r="BG115" s="21"/>
      <c r="BH115" s="23" t="str">
        <f t="shared" si="123"/>
        <v/>
      </c>
      <c r="BI115" s="24">
        <f t="shared" si="179"/>
        <v>0</v>
      </c>
      <c r="BJ115" s="24">
        <f t="shared" si="180"/>
        <v>0</v>
      </c>
      <c r="BK115" s="23">
        <f t="shared" si="92"/>
        <v>5500022.26</v>
      </c>
      <c r="BL115" s="25"/>
      <c r="BM115" s="20">
        <f t="shared" si="34"/>
        <v>46023</v>
      </c>
      <c r="BN115" s="24">
        <f t="shared" si="132"/>
        <v>619098.04</v>
      </c>
      <c r="BO115" s="24">
        <v>36670.04</v>
      </c>
      <c r="BP115" s="24">
        <f t="shared" si="133"/>
        <v>586658.49</v>
      </c>
      <c r="BQ115" s="24">
        <v>4230.49</v>
      </c>
      <c r="BR115" s="24">
        <v>32439.55</v>
      </c>
      <c r="BS115" s="23">
        <f t="shared" si="98"/>
        <v>1213341.51</v>
      </c>
      <c r="BT115" s="25"/>
      <c r="BU115" s="20">
        <f t="shared" si="35"/>
        <v>46023</v>
      </c>
      <c r="BV115" s="21"/>
      <c r="BW115" s="24"/>
      <c r="BX115" s="21"/>
      <c r="BY115" s="24"/>
      <c r="BZ115" s="24"/>
      <c r="CA115" s="23">
        <f t="shared" si="80"/>
        <v>1002456.443</v>
      </c>
      <c r="CB115" s="25"/>
      <c r="CC115" s="20">
        <f t="shared" si="36"/>
        <v>46023</v>
      </c>
      <c r="CD115" s="27">
        <f t="shared" si="155"/>
        <v>1269268.63</v>
      </c>
      <c r="CE115" s="27">
        <f t="shared" si="156"/>
        <v>42315</v>
      </c>
      <c r="CF115" s="27">
        <f t="shared" si="153"/>
        <v>1236261.99</v>
      </c>
      <c r="CG115" s="24">
        <v>9307.96</v>
      </c>
      <c r="CH115" s="24">
        <v>33006.64</v>
      </c>
      <c r="CI115" s="23">
        <f t="shared" si="99"/>
        <v>811738.01</v>
      </c>
      <c r="CJ115" s="25"/>
      <c r="CK115" s="20">
        <f t="shared" si="37"/>
        <v>46023</v>
      </c>
      <c r="CL115" s="27">
        <f t="shared" si="162"/>
        <v>1929663.25</v>
      </c>
      <c r="CM115" s="27">
        <f t="shared" si="165"/>
        <v>145533.9</v>
      </c>
      <c r="CN115" s="27">
        <f t="shared" si="163"/>
        <v>1798280.21</v>
      </c>
      <c r="CO115" s="27">
        <v>14150.86</v>
      </c>
      <c r="CP115" s="27">
        <v>131383.04</v>
      </c>
      <c r="CQ115" s="23">
        <f t="shared" si="100"/>
        <v>2791719.79</v>
      </c>
      <c r="CR115" s="25"/>
      <c r="CS115" s="20">
        <v>45317.0</v>
      </c>
      <c r="CT115" s="46">
        <v>712415.0</v>
      </c>
      <c r="CU115" s="46">
        <v>20892.0</v>
      </c>
      <c r="CV115" s="46">
        <v>697222.0</v>
      </c>
      <c r="CW115" s="46">
        <v>5699.0</v>
      </c>
      <c r="CX115" s="46">
        <v>15193.0</v>
      </c>
      <c r="CY115" s="23" t="s">
        <v>67</v>
      </c>
      <c r="CZ115" s="35"/>
      <c r="DA115" s="24">
        <f t="shared" si="3"/>
        <v>401720.23</v>
      </c>
      <c r="DB115" s="23">
        <f t="shared" si="4"/>
        <v>5213016.23</v>
      </c>
      <c r="DC115" s="24">
        <f t="shared" si="5"/>
        <v>3345.333333</v>
      </c>
      <c r="DD115" s="23">
        <f t="shared" si="6"/>
        <v>501800</v>
      </c>
      <c r="DE115" s="29"/>
      <c r="DF115" s="30"/>
      <c r="DG115" s="30"/>
      <c r="DH115" s="31">
        <f t="shared" si="14"/>
        <v>46023</v>
      </c>
      <c r="DI115" s="21"/>
      <c r="DJ115" s="32">
        <f t="shared" si="7"/>
        <v>5327994.47</v>
      </c>
      <c r="DK115" s="32">
        <f t="shared" si="8"/>
        <v>405065.5633</v>
      </c>
      <c r="DL115" s="32">
        <f t="shared" ref="DL115:DM115" si="188">+E115+M115+U115+AC115+AK115+AS115+BA115+BI115+BQ115+BY115+CG115+CO115+CW115</f>
        <v>41666.44</v>
      </c>
      <c r="DM115" s="32">
        <f t="shared" si="188"/>
        <v>402416.97</v>
      </c>
      <c r="DN115" s="26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</row>
    <row r="116" ht="15.75" customHeight="1">
      <c r="A116" s="20">
        <f t="shared" si="24"/>
        <v>46057</v>
      </c>
      <c r="B116" s="21"/>
      <c r="C116" s="21"/>
      <c r="D116" s="21"/>
      <c r="E116" s="21"/>
      <c r="F116" s="21"/>
      <c r="G116" s="2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20">
        <f t="shared" si="30"/>
        <v>46054</v>
      </c>
      <c r="AH116" s="23">
        <f t="shared" si="89"/>
        <v>136950.2</v>
      </c>
      <c r="AI116" s="24">
        <v>46231.29</v>
      </c>
      <c r="AJ116" s="23">
        <f t="shared" si="90"/>
        <v>91591.93</v>
      </c>
      <c r="AK116" s="24">
        <v>873.02</v>
      </c>
      <c r="AL116" s="24">
        <v>45358.27</v>
      </c>
      <c r="AM116" s="23">
        <f t="shared" si="91"/>
        <v>2208408.07</v>
      </c>
      <c r="AN116" s="1"/>
      <c r="AO116" s="20">
        <f t="shared" si="31"/>
        <v>46054</v>
      </c>
      <c r="AP116" s="23">
        <f t="shared" si="146"/>
        <v>393826.37</v>
      </c>
      <c r="AQ116" s="21">
        <v>110078.0</v>
      </c>
      <c r="AR116" s="23">
        <f t="shared" si="95"/>
        <v>302035.2</v>
      </c>
      <c r="AS116" s="24">
        <v>2691.7</v>
      </c>
      <c r="AT116" s="24">
        <v>107386.38</v>
      </c>
      <c r="AU116" s="23">
        <f t="shared" si="96"/>
        <v>5197964.8</v>
      </c>
      <c r="AV116" s="1"/>
      <c r="AW116" s="20">
        <f t="shared" si="32"/>
        <v>46054</v>
      </c>
      <c r="AX116" s="23">
        <f t="shared" si="161"/>
        <v>463200</v>
      </c>
      <c r="AY116" s="22">
        <f t="shared" si="122"/>
        <v>3088</v>
      </c>
      <c r="AZ116" s="23">
        <f t="shared" si="159"/>
        <v>424600</v>
      </c>
      <c r="BA116" s="24">
        <f t="shared" si="120"/>
        <v>3474</v>
      </c>
      <c r="BB116" s="24">
        <v>38600.0</v>
      </c>
      <c r="BC116" s="23">
        <f t="shared" si="97"/>
        <v>965400</v>
      </c>
      <c r="BD116" s="25"/>
      <c r="BE116" s="20">
        <f t="shared" si="33"/>
        <v>46054</v>
      </c>
      <c r="BF116" s="21"/>
      <c r="BG116" s="21"/>
      <c r="BH116" s="23" t="str">
        <f t="shared" si="123"/>
        <v/>
      </c>
      <c r="BI116" s="24">
        <f t="shared" si="179"/>
        <v>0</v>
      </c>
      <c r="BJ116" s="24">
        <f t="shared" si="180"/>
        <v>0</v>
      </c>
      <c r="BK116" s="23">
        <f t="shared" si="92"/>
        <v>5500022.26</v>
      </c>
      <c r="BL116" s="25"/>
      <c r="BM116" s="20">
        <f t="shared" si="34"/>
        <v>46054</v>
      </c>
      <c r="BN116" s="24">
        <f t="shared" si="132"/>
        <v>586658.49</v>
      </c>
      <c r="BO116" s="24">
        <v>36670.04</v>
      </c>
      <c r="BP116" s="24">
        <f t="shared" si="133"/>
        <v>553997.27</v>
      </c>
      <c r="BQ116" s="24">
        <v>4008.82</v>
      </c>
      <c r="BR116" s="24">
        <v>32661.22</v>
      </c>
      <c r="BS116" s="23">
        <f t="shared" si="98"/>
        <v>1246002.73</v>
      </c>
      <c r="BT116" s="25"/>
      <c r="BU116" s="20">
        <f t="shared" si="35"/>
        <v>46054</v>
      </c>
      <c r="BV116" s="21"/>
      <c r="BW116" s="24"/>
      <c r="BX116" s="21"/>
      <c r="BY116" s="24"/>
      <c r="BZ116" s="24"/>
      <c r="CA116" s="23">
        <f t="shared" si="80"/>
        <v>1002456.443</v>
      </c>
      <c r="CB116" s="25"/>
      <c r="CC116" s="20">
        <f t="shared" si="36"/>
        <v>46054</v>
      </c>
      <c r="CD116" s="27">
        <f t="shared" si="155"/>
        <v>1236261.99</v>
      </c>
      <c r="CE116" s="27">
        <f t="shared" si="156"/>
        <v>42315</v>
      </c>
      <c r="CF116" s="27">
        <f t="shared" si="153"/>
        <v>1203013.3</v>
      </c>
      <c r="CG116" s="24">
        <v>9065.91</v>
      </c>
      <c r="CH116" s="24">
        <v>33248.69</v>
      </c>
      <c r="CI116" s="23">
        <f t="shared" si="99"/>
        <v>844986.7</v>
      </c>
      <c r="CJ116" s="25"/>
      <c r="CK116" s="20">
        <f t="shared" si="37"/>
        <v>46054</v>
      </c>
      <c r="CL116" s="27">
        <f t="shared" si="162"/>
        <v>1798280.21</v>
      </c>
      <c r="CM116" s="27">
        <f t="shared" si="165"/>
        <v>145533.9</v>
      </c>
      <c r="CN116" s="27">
        <f t="shared" si="163"/>
        <v>1665933.7</v>
      </c>
      <c r="CO116" s="27">
        <v>13187.39</v>
      </c>
      <c r="CP116" s="27">
        <v>132346.51</v>
      </c>
      <c r="CQ116" s="23">
        <f t="shared" si="100"/>
        <v>2924066.3</v>
      </c>
      <c r="CR116" s="25"/>
      <c r="CS116" s="20">
        <v>45348.0</v>
      </c>
      <c r="CT116" s="46">
        <v>697222.0</v>
      </c>
      <c r="CU116" s="46">
        <v>20892.0</v>
      </c>
      <c r="CV116" s="46">
        <v>681908.0</v>
      </c>
      <c r="CW116" s="46">
        <v>5578.0</v>
      </c>
      <c r="CX116" s="46">
        <v>15314.0</v>
      </c>
      <c r="CY116" s="23" t="s">
        <v>68</v>
      </c>
      <c r="CZ116" s="35"/>
      <c r="DA116" s="24">
        <f t="shared" si="3"/>
        <v>401720.23</v>
      </c>
      <c r="DB116" s="23">
        <f t="shared" si="4"/>
        <v>4849199.26</v>
      </c>
      <c r="DC116" s="24">
        <f t="shared" si="5"/>
        <v>3088</v>
      </c>
      <c r="DD116" s="23">
        <f t="shared" si="6"/>
        <v>463200</v>
      </c>
      <c r="DE116" s="29"/>
      <c r="DF116" s="30"/>
      <c r="DG116" s="30"/>
      <c r="DH116" s="31">
        <f t="shared" si="14"/>
        <v>46054</v>
      </c>
      <c r="DI116" s="21"/>
      <c r="DJ116" s="32">
        <f t="shared" si="7"/>
        <v>4923079.4</v>
      </c>
      <c r="DK116" s="32">
        <f t="shared" si="8"/>
        <v>404808.23</v>
      </c>
      <c r="DL116" s="32">
        <f t="shared" ref="DL116:DM116" si="189">+E116+M116+U116+AC116+AK116+AS116+BA116+BI116+BQ116+BY116+CG116+CO116+CW116</f>
        <v>38878.84</v>
      </c>
      <c r="DM116" s="32">
        <f t="shared" si="189"/>
        <v>404915.07</v>
      </c>
      <c r="DN116" s="2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</row>
    <row r="117" ht="15.75" customHeight="1">
      <c r="A117" s="20">
        <f t="shared" si="24"/>
        <v>46085</v>
      </c>
      <c r="B117" s="21"/>
      <c r="C117" s="21"/>
      <c r="D117" s="21"/>
      <c r="E117" s="21"/>
      <c r="F117" s="21"/>
      <c r="G117" s="2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20">
        <f t="shared" si="30"/>
        <v>46082</v>
      </c>
      <c r="AH117" s="23">
        <f t="shared" si="89"/>
        <v>91591.93</v>
      </c>
      <c r="AI117" s="24">
        <v>46231.29</v>
      </c>
      <c r="AJ117" s="23">
        <f t="shared" si="90"/>
        <v>45944.5</v>
      </c>
      <c r="AK117" s="24">
        <v>583.86</v>
      </c>
      <c r="AL117" s="24">
        <v>45647.43</v>
      </c>
      <c r="AM117" s="23">
        <f t="shared" si="91"/>
        <v>2254055.5</v>
      </c>
      <c r="AN117" s="1"/>
      <c r="AO117" s="20">
        <f t="shared" si="31"/>
        <v>46082</v>
      </c>
      <c r="AP117" s="23">
        <f t="shared" si="146"/>
        <v>286439.99</v>
      </c>
      <c r="AQ117" s="21">
        <v>110078.0</v>
      </c>
      <c r="AR117" s="23">
        <f t="shared" si="95"/>
        <v>193982.13</v>
      </c>
      <c r="AS117" s="24">
        <v>2025.01</v>
      </c>
      <c r="AT117" s="24">
        <v>108053.07</v>
      </c>
      <c r="AU117" s="23">
        <f t="shared" si="96"/>
        <v>5306017.87</v>
      </c>
      <c r="AV117" s="1"/>
      <c r="AW117" s="20">
        <f t="shared" si="32"/>
        <v>46082</v>
      </c>
      <c r="AX117" s="23">
        <f t="shared" si="161"/>
        <v>424600</v>
      </c>
      <c r="AY117" s="22">
        <f t="shared" si="122"/>
        <v>2830.666667</v>
      </c>
      <c r="AZ117" s="23">
        <f t="shared" si="159"/>
        <v>386000</v>
      </c>
      <c r="BA117" s="24">
        <f t="shared" si="120"/>
        <v>3184.5</v>
      </c>
      <c r="BB117" s="24">
        <v>38600.0</v>
      </c>
      <c r="BC117" s="23">
        <f t="shared" si="97"/>
        <v>1004000</v>
      </c>
      <c r="BD117" s="25"/>
      <c r="BE117" s="20">
        <f t="shared" si="33"/>
        <v>46082</v>
      </c>
      <c r="BF117" s="21"/>
      <c r="BG117" s="21"/>
      <c r="BH117" s="23" t="str">
        <f t="shared" si="123"/>
        <v/>
      </c>
      <c r="BI117" s="24">
        <f t="shared" si="179"/>
        <v>0</v>
      </c>
      <c r="BJ117" s="24">
        <f t="shared" si="180"/>
        <v>0</v>
      </c>
      <c r="BK117" s="23">
        <f t="shared" si="92"/>
        <v>5500022.26</v>
      </c>
      <c r="BL117" s="25"/>
      <c r="BM117" s="20">
        <f t="shared" si="34"/>
        <v>46082</v>
      </c>
      <c r="BN117" s="24">
        <f t="shared" si="132"/>
        <v>553997.27</v>
      </c>
      <c r="BO117" s="24">
        <v>36670.04</v>
      </c>
      <c r="BP117" s="24">
        <f t="shared" si="133"/>
        <v>521112.86</v>
      </c>
      <c r="BQ117" s="24">
        <v>3785.63</v>
      </c>
      <c r="BR117" s="24">
        <v>32884.41</v>
      </c>
      <c r="BS117" s="23">
        <f t="shared" si="98"/>
        <v>1278887.14</v>
      </c>
      <c r="BT117" s="25"/>
      <c r="BU117" s="20">
        <f t="shared" si="35"/>
        <v>46082</v>
      </c>
      <c r="BV117" s="21"/>
      <c r="BW117" s="24"/>
      <c r="BX117" s="21"/>
      <c r="BY117" s="24"/>
      <c r="BZ117" s="24"/>
      <c r="CA117" s="23">
        <f t="shared" si="80"/>
        <v>1002456.443</v>
      </c>
      <c r="CB117" s="25"/>
      <c r="CC117" s="20">
        <f t="shared" si="36"/>
        <v>46082</v>
      </c>
      <c r="CD117" s="27">
        <f t="shared" si="155"/>
        <v>1203013.3</v>
      </c>
      <c r="CE117" s="27">
        <f t="shared" si="156"/>
        <v>42315</v>
      </c>
      <c r="CF117" s="27">
        <f t="shared" si="153"/>
        <v>1169520.79</v>
      </c>
      <c r="CG117" s="24">
        <v>8822.09</v>
      </c>
      <c r="CH117" s="24">
        <v>33492.51</v>
      </c>
      <c r="CI117" s="23">
        <f t="shared" si="99"/>
        <v>878479.21</v>
      </c>
      <c r="CJ117" s="25"/>
      <c r="CK117" s="20">
        <f t="shared" si="37"/>
        <v>46082</v>
      </c>
      <c r="CL117" s="27">
        <f t="shared" si="162"/>
        <v>1665933.7</v>
      </c>
      <c r="CM117" s="27">
        <f t="shared" si="165"/>
        <v>145533.9</v>
      </c>
      <c r="CN117" s="27">
        <f t="shared" si="163"/>
        <v>1532616.65</v>
      </c>
      <c r="CO117" s="27">
        <v>12216.85</v>
      </c>
      <c r="CP117" s="27">
        <v>133317.05</v>
      </c>
      <c r="CQ117" s="23">
        <f t="shared" si="100"/>
        <v>3057383.35</v>
      </c>
      <c r="CR117" s="25"/>
      <c r="CS117" s="20">
        <v>45377.0</v>
      </c>
      <c r="CT117" s="46">
        <v>681908.0</v>
      </c>
      <c r="CU117" s="46">
        <v>20892.0</v>
      </c>
      <c r="CV117" s="46">
        <v>666471.0</v>
      </c>
      <c r="CW117" s="46">
        <v>5455.0</v>
      </c>
      <c r="CX117" s="46">
        <v>15437.0</v>
      </c>
      <c r="CY117" s="23" t="s">
        <v>69</v>
      </c>
      <c r="CZ117" s="35"/>
      <c r="DA117" s="24">
        <f t="shared" si="3"/>
        <v>401720.23</v>
      </c>
      <c r="DB117" s="23">
        <f t="shared" si="4"/>
        <v>4482884.19</v>
      </c>
      <c r="DC117" s="24">
        <f t="shared" si="5"/>
        <v>2830.666667</v>
      </c>
      <c r="DD117" s="23">
        <f t="shared" si="6"/>
        <v>424600</v>
      </c>
      <c r="DE117" s="29"/>
      <c r="DF117" s="30"/>
      <c r="DG117" s="30"/>
      <c r="DH117" s="31">
        <f t="shared" si="14"/>
        <v>46082</v>
      </c>
      <c r="DI117" s="21"/>
      <c r="DJ117" s="32">
        <f t="shared" si="7"/>
        <v>4515647.93</v>
      </c>
      <c r="DK117" s="32">
        <f t="shared" si="8"/>
        <v>404550.8967</v>
      </c>
      <c r="DL117" s="32">
        <f t="shared" ref="DL117:DM117" si="190">+E117+M117+U117+AC117+AK117+AS117+BA117+BI117+BQ117+BY117+CG117+CO117+CW117</f>
        <v>36072.94</v>
      </c>
      <c r="DM117" s="32">
        <f t="shared" si="190"/>
        <v>407431.47</v>
      </c>
      <c r="DN117" s="26">
        <f>SUM(DM115:DM117)</f>
        <v>1214763.51</v>
      </c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</row>
    <row r="118" ht="15.75" customHeight="1">
      <c r="A118" s="20">
        <f t="shared" si="24"/>
        <v>46116</v>
      </c>
      <c r="B118" s="21"/>
      <c r="C118" s="21"/>
      <c r="D118" s="21"/>
      <c r="E118" s="21"/>
      <c r="F118" s="21"/>
      <c r="G118" s="2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20">
        <f t="shared" si="30"/>
        <v>46113</v>
      </c>
      <c r="AH118" s="23">
        <f t="shared" si="89"/>
        <v>45944.5</v>
      </c>
      <c r="AI118" s="24">
        <v>46231.29</v>
      </c>
      <c r="AJ118" s="23">
        <f t="shared" si="90"/>
        <v>6.07</v>
      </c>
      <c r="AK118" s="24">
        <v>292.86</v>
      </c>
      <c r="AL118" s="24">
        <v>45938.43</v>
      </c>
      <c r="AM118" s="23">
        <f t="shared" si="91"/>
        <v>2299993.93</v>
      </c>
      <c r="AN118" s="1"/>
      <c r="AO118" s="20">
        <f t="shared" si="31"/>
        <v>46113</v>
      </c>
      <c r="AP118" s="23">
        <f t="shared" si="146"/>
        <v>178386.92</v>
      </c>
      <c r="AQ118" s="21">
        <v>110078.0</v>
      </c>
      <c r="AR118" s="23">
        <f t="shared" si="95"/>
        <v>85258.23</v>
      </c>
      <c r="AS118" s="24">
        <v>1354.18</v>
      </c>
      <c r="AT118" s="24">
        <v>108723.9</v>
      </c>
      <c r="AU118" s="23">
        <f t="shared" si="96"/>
        <v>5414741.77</v>
      </c>
      <c r="AV118" s="1"/>
      <c r="AW118" s="20">
        <f t="shared" si="32"/>
        <v>46113</v>
      </c>
      <c r="AX118" s="23">
        <f t="shared" si="161"/>
        <v>386000</v>
      </c>
      <c r="AY118" s="22">
        <f t="shared" si="122"/>
        <v>2573.333333</v>
      </c>
      <c r="AZ118" s="23">
        <f t="shared" si="159"/>
        <v>347400</v>
      </c>
      <c r="BA118" s="24">
        <f t="shared" si="120"/>
        <v>2895</v>
      </c>
      <c r="BB118" s="24">
        <v>38600.0</v>
      </c>
      <c r="BC118" s="23">
        <f t="shared" si="97"/>
        <v>1042600</v>
      </c>
      <c r="BD118" s="25"/>
      <c r="BE118" s="20">
        <f t="shared" si="33"/>
        <v>46113</v>
      </c>
      <c r="BF118" s="21"/>
      <c r="BG118" s="21"/>
      <c r="BH118" s="23" t="str">
        <f t="shared" si="123"/>
        <v/>
      </c>
      <c r="BI118" s="24">
        <f t="shared" si="179"/>
        <v>0</v>
      </c>
      <c r="BJ118" s="24">
        <f t="shared" si="180"/>
        <v>0</v>
      </c>
      <c r="BK118" s="23">
        <f t="shared" si="92"/>
        <v>5500022.26</v>
      </c>
      <c r="BL118" s="25"/>
      <c r="BM118" s="20">
        <f t="shared" si="34"/>
        <v>46113</v>
      </c>
      <c r="BN118" s="24">
        <f t="shared" si="132"/>
        <v>521112.86</v>
      </c>
      <c r="BO118" s="24">
        <v>36670.04</v>
      </c>
      <c r="BP118" s="24">
        <f t="shared" si="133"/>
        <v>488003.74</v>
      </c>
      <c r="BQ118" s="24">
        <v>3560.92</v>
      </c>
      <c r="BR118" s="24">
        <v>33109.12</v>
      </c>
      <c r="BS118" s="23">
        <f t="shared" si="98"/>
        <v>1311996.26</v>
      </c>
      <c r="BT118" s="25"/>
      <c r="BU118" s="20">
        <f t="shared" si="35"/>
        <v>46113</v>
      </c>
      <c r="BV118" s="21"/>
      <c r="BW118" s="24"/>
      <c r="BX118" s="21"/>
      <c r="BY118" s="24"/>
      <c r="BZ118" s="24"/>
      <c r="CA118" s="23">
        <f t="shared" si="80"/>
        <v>1002456.443</v>
      </c>
      <c r="CB118" s="25"/>
      <c r="CC118" s="20">
        <f t="shared" si="36"/>
        <v>46113</v>
      </c>
      <c r="CD118" s="27">
        <f t="shared" si="155"/>
        <v>1169520.79</v>
      </c>
      <c r="CE118" s="27">
        <f t="shared" si="156"/>
        <v>42315</v>
      </c>
      <c r="CF118" s="27">
        <f t="shared" si="153"/>
        <v>1135782.67</v>
      </c>
      <c r="CG118" s="24">
        <v>8576.48</v>
      </c>
      <c r="CH118" s="24">
        <v>33738.12</v>
      </c>
      <c r="CI118" s="23">
        <f t="shared" si="99"/>
        <v>912217.33</v>
      </c>
      <c r="CJ118" s="25"/>
      <c r="CK118" s="20">
        <f t="shared" si="37"/>
        <v>46113</v>
      </c>
      <c r="CL118" s="27">
        <f t="shared" si="162"/>
        <v>1532616.65</v>
      </c>
      <c r="CM118" s="27">
        <f t="shared" si="165"/>
        <v>145533.9</v>
      </c>
      <c r="CN118" s="27">
        <f t="shared" si="163"/>
        <v>1398321.94</v>
      </c>
      <c r="CO118" s="27">
        <v>11239.19</v>
      </c>
      <c r="CP118" s="27">
        <v>134294.71</v>
      </c>
      <c r="CQ118" s="23">
        <f t="shared" si="100"/>
        <v>3191678.06</v>
      </c>
      <c r="CR118" s="25"/>
      <c r="CS118" s="20">
        <v>45408.0</v>
      </c>
      <c r="CT118" s="46">
        <v>666471.0</v>
      </c>
      <c r="CU118" s="46">
        <v>20892.0</v>
      </c>
      <c r="CV118" s="46">
        <v>650911.0</v>
      </c>
      <c r="CW118" s="46">
        <v>5332.0</v>
      </c>
      <c r="CX118" s="46">
        <v>15560.0</v>
      </c>
      <c r="CY118" s="23" t="s">
        <v>70</v>
      </c>
      <c r="CZ118" s="35"/>
      <c r="DA118" s="24">
        <f t="shared" si="3"/>
        <v>401720.23</v>
      </c>
      <c r="DB118" s="23">
        <f t="shared" si="4"/>
        <v>4114052.72</v>
      </c>
      <c r="DC118" s="24">
        <f t="shared" si="5"/>
        <v>2573.333333</v>
      </c>
      <c r="DD118" s="23">
        <f t="shared" si="6"/>
        <v>386000</v>
      </c>
      <c r="DE118" s="29"/>
      <c r="DF118" s="30"/>
      <c r="DG118" s="30"/>
      <c r="DH118" s="31">
        <f t="shared" si="14"/>
        <v>46113</v>
      </c>
      <c r="DI118" s="21"/>
      <c r="DJ118" s="32">
        <f t="shared" si="7"/>
        <v>4105683.65</v>
      </c>
      <c r="DK118" s="32">
        <f t="shared" si="8"/>
        <v>404293.5633</v>
      </c>
      <c r="DL118" s="32">
        <f t="shared" ref="DL118:DM118" si="191">+E118+M118+U118+AC118+AK118+AS118+BA118+BI118+BQ118+BY118+CG118+CO118+CW118</f>
        <v>33250.63</v>
      </c>
      <c r="DM118" s="32">
        <f t="shared" si="191"/>
        <v>409964.28</v>
      </c>
      <c r="DN118" s="26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</row>
    <row r="119" ht="15.75" customHeight="1">
      <c r="A119" s="20">
        <f t="shared" si="24"/>
        <v>46146</v>
      </c>
      <c r="B119" s="21"/>
      <c r="C119" s="21"/>
      <c r="D119" s="21"/>
      <c r="E119" s="21"/>
      <c r="F119" s="21"/>
      <c r="G119" s="2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20">
        <f t="shared" si="31"/>
        <v>46143</v>
      </c>
      <c r="AP119" s="23">
        <f t="shared" si="146"/>
        <v>69663.02</v>
      </c>
      <c r="AQ119" s="21">
        <v>110078.0</v>
      </c>
      <c r="AR119" s="23">
        <f t="shared" si="95"/>
        <v>-24140.66</v>
      </c>
      <c r="AS119" s="24">
        <v>679.19</v>
      </c>
      <c r="AT119" s="24">
        <v>109398.89</v>
      </c>
      <c r="AU119" s="23">
        <f t="shared" si="96"/>
        <v>5524140.66</v>
      </c>
      <c r="AV119" s="1"/>
      <c r="AW119" s="20">
        <f t="shared" si="32"/>
        <v>46143</v>
      </c>
      <c r="AX119" s="23">
        <f t="shared" si="161"/>
        <v>347400</v>
      </c>
      <c r="AY119" s="22">
        <f t="shared" si="122"/>
        <v>2316</v>
      </c>
      <c r="AZ119" s="23">
        <f t="shared" si="159"/>
        <v>308800</v>
      </c>
      <c r="BA119" s="24">
        <f t="shared" si="120"/>
        <v>2605.5</v>
      </c>
      <c r="BB119" s="24">
        <v>38600.0</v>
      </c>
      <c r="BC119" s="23">
        <f t="shared" si="97"/>
        <v>1081200</v>
      </c>
      <c r="BD119" s="25"/>
      <c r="BE119" s="20">
        <f t="shared" si="33"/>
        <v>46143</v>
      </c>
      <c r="BF119" s="21"/>
      <c r="BG119" s="21"/>
      <c r="BH119" s="23" t="str">
        <f t="shared" si="123"/>
        <v/>
      </c>
      <c r="BI119" s="24">
        <f t="shared" si="179"/>
        <v>0</v>
      </c>
      <c r="BJ119" s="24">
        <f t="shared" si="180"/>
        <v>0</v>
      </c>
      <c r="BK119" s="23">
        <f t="shared" si="92"/>
        <v>5500022.26</v>
      </c>
      <c r="BL119" s="25"/>
      <c r="BM119" s="20">
        <f t="shared" si="34"/>
        <v>46143</v>
      </c>
      <c r="BN119" s="24">
        <f t="shared" si="132"/>
        <v>488003.74</v>
      </c>
      <c r="BO119" s="24">
        <v>36670.04</v>
      </c>
      <c r="BP119" s="24">
        <f t="shared" si="133"/>
        <v>454668.38</v>
      </c>
      <c r="BQ119" s="24">
        <v>3334.68</v>
      </c>
      <c r="BR119" s="24">
        <v>33335.36</v>
      </c>
      <c r="BS119" s="23">
        <f t="shared" si="98"/>
        <v>1345331.62</v>
      </c>
      <c r="BT119" s="25"/>
      <c r="BU119" s="20">
        <f t="shared" si="35"/>
        <v>46143</v>
      </c>
      <c r="BV119" s="21"/>
      <c r="BW119" s="24"/>
      <c r="BX119" s="21"/>
      <c r="BY119" s="24"/>
      <c r="BZ119" s="24"/>
      <c r="CA119" s="23">
        <f t="shared" si="80"/>
        <v>1002456.443</v>
      </c>
      <c r="CB119" s="25"/>
      <c r="CC119" s="20">
        <f t="shared" si="36"/>
        <v>46143</v>
      </c>
      <c r="CD119" s="27">
        <f t="shared" si="155"/>
        <v>1135782.67</v>
      </c>
      <c r="CE119" s="27">
        <f t="shared" si="156"/>
        <v>42315</v>
      </c>
      <c r="CF119" s="27">
        <f t="shared" si="153"/>
        <v>1101797.14</v>
      </c>
      <c r="CG119" s="24">
        <v>8329.07</v>
      </c>
      <c r="CH119" s="24">
        <v>33985.53</v>
      </c>
      <c r="CI119" s="23">
        <f t="shared" si="99"/>
        <v>946202.86</v>
      </c>
      <c r="CJ119" s="25"/>
      <c r="CK119" s="20">
        <f t="shared" si="37"/>
        <v>46143</v>
      </c>
      <c r="CL119" s="27">
        <f t="shared" si="162"/>
        <v>1398321.94</v>
      </c>
      <c r="CM119" s="27">
        <f t="shared" si="165"/>
        <v>145533.9</v>
      </c>
      <c r="CN119" s="27">
        <f t="shared" si="163"/>
        <v>1263042.4</v>
      </c>
      <c r="CO119" s="27">
        <v>10254.36</v>
      </c>
      <c r="CP119" s="27">
        <v>135279.54</v>
      </c>
      <c r="CQ119" s="23">
        <f t="shared" si="100"/>
        <v>3326957.6</v>
      </c>
      <c r="CR119" s="25"/>
      <c r="CS119" s="20">
        <v>45438.0</v>
      </c>
      <c r="CT119" s="46">
        <v>650911.0</v>
      </c>
      <c r="CU119" s="46">
        <v>20892.0</v>
      </c>
      <c r="CV119" s="46">
        <v>635226.0</v>
      </c>
      <c r="CW119" s="46">
        <v>5207.0</v>
      </c>
      <c r="CX119" s="46">
        <v>15685.0</v>
      </c>
      <c r="CY119" s="23" t="s">
        <v>71</v>
      </c>
      <c r="CZ119" s="35"/>
      <c r="DA119" s="24">
        <f t="shared" si="3"/>
        <v>355488.94</v>
      </c>
      <c r="DB119" s="23">
        <f t="shared" si="4"/>
        <v>3742682.37</v>
      </c>
      <c r="DC119" s="24">
        <f t="shared" si="5"/>
        <v>2316</v>
      </c>
      <c r="DD119" s="23">
        <f t="shared" si="6"/>
        <v>347400</v>
      </c>
      <c r="DE119" s="29"/>
      <c r="DF119" s="30"/>
      <c r="DG119" s="30"/>
      <c r="DH119" s="31">
        <f t="shared" si="14"/>
        <v>46143</v>
      </c>
      <c r="DI119" s="21"/>
      <c r="DJ119" s="32">
        <f t="shared" si="7"/>
        <v>3739393.26</v>
      </c>
      <c r="DK119" s="32">
        <f t="shared" si="8"/>
        <v>357804.94</v>
      </c>
      <c r="DL119" s="32">
        <f t="shared" ref="DL119:DM119" si="192">+E119+M119+U119+AC119+AK119+AS119+BA119+BI119+BQ119+BY119+CG119+CO119+CW119</f>
        <v>30409.8</v>
      </c>
      <c r="DM119" s="32">
        <f t="shared" si="192"/>
        <v>366284.32</v>
      </c>
      <c r="DN119" s="2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</row>
    <row r="120" ht="15.75" customHeight="1">
      <c r="A120" s="20">
        <f t="shared" si="24"/>
        <v>46177</v>
      </c>
      <c r="B120" s="21"/>
      <c r="C120" s="21"/>
      <c r="D120" s="21"/>
      <c r="E120" s="21"/>
      <c r="F120" s="21"/>
      <c r="G120" s="2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20">
        <f t="shared" si="32"/>
        <v>46174</v>
      </c>
      <c r="AX120" s="23">
        <f t="shared" si="161"/>
        <v>308800</v>
      </c>
      <c r="AY120" s="22">
        <f t="shared" si="122"/>
        <v>2058.666667</v>
      </c>
      <c r="AZ120" s="23">
        <f t="shared" si="159"/>
        <v>270200</v>
      </c>
      <c r="BA120" s="24">
        <f t="shared" si="120"/>
        <v>2316</v>
      </c>
      <c r="BB120" s="24">
        <v>38600.0</v>
      </c>
      <c r="BC120" s="23">
        <f t="shared" si="97"/>
        <v>1119800</v>
      </c>
      <c r="BD120" s="1"/>
      <c r="BE120" s="20">
        <f t="shared" si="33"/>
        <v>46174</v>
      </c>
      <c r="BF120" s="21"/>
      <c r="BG120" s="21"/>
      <c r="BH120" s="23" t="str">
        <f t="shared" si="123"/>
        <v/>
      </c>
      <c r="BI120" s="24">
        <f t="shared" si="179"/>
        <v>0</v>
      </c>
      <c r="BJ120" s="24">
        <f t="shared" si="180"/>
        <v>0</v>
      </c>
      <c r="BK120" s="23">
        <f t="shared" si="92"/>
        <v>5500022.26</v>
      </c>
      <c r="BL120" s="1"/>
      <c r="BM120" s="20">
        <f t="shared" si="34"/>
        <v>46174</v>
      </c>
      <c r="BN120" s="24">
        <f t="shared" si="132"/>
        <v>454668.38</v>
      </c>
      <c r="BO120" s="24">
        <v>36670.04</v>
      </c>
      <c r="BP120" s="24">
        <f t="shared" si="133"/>
        <v>421105.23</v>
      </c>
      <c r="BQ120" s="24">
        <v>3106.89</v>
      </c>
      <c r="BR120" s="24">
        <v>33563.15</v>
      </c>
      <c r="BS120" s="23">
        <f t="shared" si="98"/>
        <v>1378894.77</v>
      </c>
      <c r="BT120" s="25"/>
      <c r="BU120" s="20">
        <f t="shared" si="35"/>
        <v>46174</v>
      </c>
      <c r="BV120" s="21"/>
      <c r="BW120" s="24"/>
      <c r="BX120" s="21"/>
      <c r="BY120" s="24"/>
      <c r="BZ120" s="24"/>
      <c r="CA120" s="23">
        <f t="shared" si="80"/>
        <v>1002456.443</v>
      </c>
      <c r="CB120" s="25"/>
      <c r="CC120" s="20">
        <f t="shared" si="36"/>
        <v>46174</v>
      </c>
      <c r="CD120" s="27">
        <f t="shared" si="155"/>
        <v>1101797.14</v>
      </c>
      <c r="CE120" s="27">
        <f t="shared" si="156"/>
        <v>42315</v>
      </c>
      <c r="CF120" s="27">
        <f t="shared" si="153"/>
        <v>1067562.38</v>
      </c>
      <c r="CG120" s="24">
        <v>8079.84</v>
      </c>
      <c r="CH120" s="24">
        <v>34234.76</v>
      </c>
      <c r="CI120" s="23">
        <f t="shared" si="99"/>
        <v>980437.62</v>
      </c>
      <c r="CJ120" s="25"/>
      <c r="CK120" s="20">
        <f t="shared" si="37"/>
        <v>46174</v>
      </c>
      <c r="CL120" s="27">
        <f t="shared" si="162"/>
        <v>1263042.4</v>
      </c>
      <c r="CM120" s="27">
        <f t="shared" si="165"/>
        <v>145533.9</v>
      </c>
      <c r="CN120" s="27">
        <f t="shared" si="163"/>
        <v>1126770.81</v>
      </c>
      <c r="CO120" s="27">
        <v>9262.31</v>
      </c>
      <c r="CP120" s="27">
        <v>136271.59</v>
      </c>
      <c r="CQ120" s="23">
        <f t="shared" si="100"/>
        <v>3463229.19</v>
      </c>
      <c r="CR120" s="25"/>
      <c r="CS120" s="20">
        <v>45469.0</v>
      </c>
      <c r="CT120" s="46">
        <v>635226.0</v>
      </c>
      <c r="CU120" s="46">
        <v>20892.0</v>
      </c>
      <c r="CV120" s="46">
        <v>619416.0</v>
      </c>
      <c r="CW120" s="46">
        <v>5082.0</v>
      </c>
      <c r="CX120" s="46">
        <v>15810.0</v>
      </c>
      <c r="CY120" s="23" t="s">
        <v>72</v>
      </c>
      <c r="CZ120" s="35"/>
      <c r="DA120" s="24">
        <f t="shared" si="3"/>
        <v>245410.94</v>
      </c>
      <c r="DB120" s="23">
        <f t="shared" si="4"/>
        <v>3454733.92</v>
      </c>
      <c r="DC120" s="24">
        <f t="shared" si="5"/>
        <v>2058.666667</v>
      </c>
      <c r="DD120" s="23">
        <f t="shared" si="6"/>
        <v>308800</v>
      </c>
      <c r="DE120" s="29"/>
      <c r="DF120" s="30"/>
      <c r="DG120" s="30"/>
      <c r="DH120" s="31">
        <f t="shared" si="14"/>
        <v>46174</v>
      </c>
      <c r="DI120" s="21"/>
      <c r="DJ120" s="32">
        <f t="shared" si="7"/>
        <v>3505054.42</v>
      </c>
      <c r="DK120" s="32">
        <f t="shared" si="8"/>
        <v>247469.6067</v>
      </c>
      <c r="DL120" s="32">
        <f t="shared" ref="DL120:DM120" si="193">+E120+M120+U120+AC120+AK120+AS120+BA120+BI120+BQ120+BY120+CG120+CO120+CW120</f>
        <v>27847.04</v>
      </c>
      <c r="DM120" s="32">
        <f t="shared" si="193"/>
        <v>258479.5</v>
      </c>
      <c r="DN120" s="26">
        <f>SUM(DM118:DM120)</f>
        <v>1034728.1</v>
      </c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</row>
    <row r="121" ht="15.75" customHeight="1">
      <c r="A121" s="20">
        <f t="shared" si="24"/>
        <v>46207</v>
      </c>
      <c r="B121" s="21"/>
      <c r="C121" s="21"/>
      <c r="D121" s="21"/>
      <c r="E121" s="21"/>
      <c r="F121" s="21"/>
      <c r="G121" s="2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20">
        <f t="shared" si="32"/>
        <v>46204</v>
      </c>
      <c r="AX121" s="23">
        <f t="shared" si="161"/>
        <v>270200</v>
      </c>
      <c r="AY121" s="22">
        <f t="shared" si="122"/>
        <v>1801.333333</v>
      </c>
      <c r="AZ121" s="23">
        <f t="shared" si="159"/>
        <v>231600</v>
      </c>
      <c r="BA121" s="24">
        <f t="shared" si="120"/>
        <v>2026.5</v>
      </c>
      <c r="BB121" s="24">
        <v>38600.0</v>
      </c>
      <c r="BC121" s="23">
        <f t="shared" si="97"/>
        <v>1158400</v>
      </c>
      <c r="BD121" s="1"/>
      <c r="BE121" s="20">
        <f t="shared" si="33"/>
        <v>46204</v>
      </c>
      <c r="BF121" s="21"/>
      <c r="BG121" s="21"/>
      <c r="BH121" s="21"/>
      <c r="BI121" s="24">
        <f t="shared" si="179"/>
        <v>0</v>
      </c>
      <c r="BJ121" s="21"/>
      <c r="BK121" s="23">
        <f t="shared" si="92"/>
        <v>5500022.26</v>
      </c>
      <c r="BL121" s="1"/>
      <c r="BM121" s="20">
        <f t="shared" si="34"/>
        <v>46204</v>
      </c>
      <c r="BN121" s="24">
        <f t="shared" si="132"/>
        <v>421105.23</v>
      </c>
      <c r="BO121" s="24">
        <v>36670.04</v>
      </c>
      <c r="BP121" s="24">
        <f t="shared" si="133"/>
        <v>387312.73</v>
      </c>
      <c r="BQ121" s="24">
        <v>2877.54</v>
      </c>
      <c r="BR121" s="24">
        <v>33792.5</v>
      </c>
      <c r="BS121" s="23">
        <f t="shared" si="98"/>
        <v>1412687.27</v>
      </c>
      <c r="BT121" s="25"/>
      <c r="BU121" s="20">
        <f t="shared" si="35"/>
        <v>46204</v>
      </c>
      <c r="BV121" s="24"/>
      <c r="BW121" s="24"/>
      <c r="BX121" s="24"/>
      <c r="BY121" s="24"/>
      <c r="BZ121" s="21"/>
      <c r="CA121" s="23">
        <f t="shared" si="80"/>
        <v>1002456.443</v>
      </c>
      <c r="CB121" s="1"/>
      <c r="CC121" s="20">
        <f t="shared" si="36"/>
        <v>46204</v>
      </c>
      <c r="CD121" s="27">
        <f t="shared" si="155"/>
        <v>1067562.38</v>
      </c>
      <c r="CE121" s="27">
        <f t="shared" si="156"/>
        <v>42315</v>
      </c>
      <c r="CF121" s="27">
        <f t="shared" si="153"/>
        <v>1033076.56</v>
      </c>
      <c r="CG121" s="21">
        <v>7828.78</v>
      </c>
      <c r="CH121" s="21">
        <v>34485.82</v>
      </c>
      <c r="CI121" s="23">
        <f t="shared" si="99"/>
        <v>1014923.44</v>
      </c>
      <c r="CJ121" s="1"/>
      <c r="CK121" s="20">
        <f t="shared" si="37"/>
        <v>46204</v>
      </c>
      <c r="CL121" s="27">
        <f t="shared" si="162"/>
        <v>1126770.81</v>
      </c>
      <c r="CM121" s="27">
        <f t="shared" si="165"/>
        <v>145533.9</v>
      </c>
      <c r="CN121" s="27">
        <f t="shared" si="163"/>
        <v>989499.9</v>
      </c>
      <c r="CO121" s="27">
        <v>8262.99</v>
      </c>
      <c r="CP121" s="27">
        <v>137270.91</v>
      </c>
      <c r="CQ121" s="23">
        <f t="shared" si="100"/>
        <v>3600500.1</v>
      </c>
      <c r="CR121" s="1"/>
      <c r="CS121" s="20">
        <v>45499.0</v>
      </c>
      <c r="CT121" s="46">
        <v>619416.0</v>
      </c>
      <c r="CU121" s="46">
        <v>20892.0</v>
      </c>
      <c r="CV121" s="46">
        <v>603479.0</v>
      </c>
      <c r="CW121" s="46">
        <v>4955.0</v>
      </c>
      <c r="CX121" s="46">
        <v>15937.0</v>
      </c>
      <c r="CY121" s="23" t="s">
        <v>73</v>
      </c>
      <c r="CZ121" s="35"/>
      <c r="DA121" s="24">
        <f t="shared" si="3"/>
        <v>245410.94</v>
      </c>
      <c r="DB121" s="23">
        <f t="shared" si="4"/>
        <v>3234854.42</v>
      </c>
      <c r="DC121" s="24">
        <f t="shared" si="5"/>
        <v>1801.333333</v>
      </c>
      <c r="DD121" s="23">
        <f t="shared" si="6"/>
        <v>270200</v>
      </c>
      <c r="DE121" s="29"/>
      <c r="DF121" s="30"/>
      <c r="DG121" s="30"/>
      <c r="DH121" s="31">
        <f t="shared" si="14"/>
        <v>46204</v>
      </c>
      <c r="DI121" s="21"/>
      <c r="DJ121" s="32">
        <f t="shared" si="7"/>
        <v>3244968.19</v>
      </c>
      <c r="DK121" s="32">
        <f t="shared" si="8"/>
        <v>247212.2733</v>
      </c>
      <c r="DL121" s="32">
        <f t="shared" ref="DL121:DM121" si="194">+E121+M121+U121+AC121+AK121+AS121+BA121+BI121+BQ121+BY121+CG121+CO121+CW121</f>
        <v>25950.81</v>
      </c>
      <c r="DM121" s="32">
        <f t="shared" si="194"/>
        <v>260086.23</v>
      </c>
      <c r="DN121" s="26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</row>
    <row r="122" ht="15.75" customHeight="1">
      <c r="A122" s="20">
        <f t="shared" si="24"/>
        <v>46238</v>
      </c>
      <c r="B122" s="21"/>
      <c r="C122" s="21"/>
      <c r="D122" s="21"/>
      <c r="E122" s="21"/>
      <c r="F122" s="21"/>
      <c r="G122" s="2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20">
        <f t="shared" si="32"/>
        <v>46235</v>
      </c>
      <c r="AX122" s="23">
        <f t="shared" si="161"/>
        <v>231600</v>
      </c>
      <c r="AY122" s="22">
        <f t="shared" si="122"/>
        <v>1544</v>
      </c>
      <c r="AZ122" s="23">
        <f t="shared" si="159"/>
        <v>193000</v>
      </c>
      <c r="BA122" s="24">
        <f t="shared" si="120"/>
        <v>1737</v>
      </c>
      <c r="BB122" s="24">
        <v>38600.0</v>
      </c>
      <c r="BC122" s="23">
        <f t="shared" si="97"/>
        <v>1197000</v>
      </c>
      <c r="BD122" s="1"/>
      <c r="BE122" s="20">
        <f t="shared" si="33"/>
        <v>46235</v>
      </c>
      <c r="BF122" s="21"/>
      <c r="BG122" s="21"/>
      <c r="BH122" s="21"/>
      <c r="BI122" s="24">
        <f t="shared" si="179"/>
        <v>0</v>
      </c>
      <c r="BJ122" s="21"/>
      <c r="BK122" s="23">
        <f t="shared" si="92"/>
        <v>5500022.26</v>
      </c>
      <c r="BL122" s="1"/>
      <c r="BM122" s="20">
        <f t="shared" si="34"/>
        <v>46235</v>
      </c>
      <c r="BN122" s="24">
        <f t="shared" si="132"/>
        <v>387312.73</v>
      </c>
      <c r="BO122" s="24">
        <v>36670.04</v>
      </c>
      <c r="BP122" s="24">
        <f t="shared" si="133"/>
        <v>353289.31</v>
      </c>
      <c r="BQ122" s="24">
        <v>2646.62</v>
      </c>
      <c r="BR122" s="24">
        <v>34023.42</v>
      </c>
      <c r="BS122" s="23">
        <f t="shared" si="98"/>
        <v>1446710.69</v>
      </c>
      <c r="BT122" s="25"/>
      <c r="BU122" s="20">
        <f t="shared" si="35"/>
        <v>46235</v>
      </c>
      <c r="BV122" s="24"/>
      <c r="BW122" s="24"/>
      <c r="BX122" s="24"/>
      <c r="BY122" s="24"/>
      <c r="BZ122" s="21"/>
      <c r="CA122" s="23">
        <f t="shared" si="80"/>
        <v>1002456.443</v>
      </c>
      <c r="CB122" s="1"/>
      <c r="CC122" s="20">
        <f t="shared" si="36"/>
        <v>46235</v>
      </c>
      <c r="CD122" s="27">
        <f t="shared" si="155"/>
        <v>1033076.56</v>
      </c>
      <c r="CE122" s="27">
        <f t="shared" si="156"/>
        <v>42315</v>
      </c>
      <c r="CF122" s="27">
        <f t="shared" si="153"/>
        <v>998337.85</v>
      </c>
      <c r="CG122" s="21">
        <v>7575.89</v>
      </c>
      <c r="CH122" s="21">
        <v>34738.71</v>
      </c>
      <c r="CI122" s="23">
        <f t="shared" si="99"/>
        <v>1049662.15</v>
      </c>
      <c r="CJ122" s="1"/>
      <c r="CK122" s="20">
        <f t="shared" si="37"/>
        <v>46235</v>
      </c>
      <c r="CL122" s="27">
        <f t="shared" si="162"/>
        <v>989499.9</v>
      </c>
      <c r="CM122" s="27">
        <f t="shared" si="165"/>
        <v>145533.9</v>
      </c>
      <c r="CN122" s="27">
        <f t="shared" si="163"/>
        <v>851222.33</v>
      </c>
      <c r="CO122" s="27">
        <v>7256.33</v>
      </c>
      <c r="CP122" s="27">
        <v>138277.57</v>
      </c>
      <c r="CQ122" s="23">
        <f t="shared" si="100"/>
        <v>3738777.67</v>
      </c>
      <c r="CR122" s="1"/>
      <c r="CS122" s="20">
        <v>45530.0</v>
      </c>
      <c r="CT122" s="46">
        <v>603479.0</v>
      </c>
      <c r="CU122" s="46">
        <v>20892.0</v>
      </c>
      <c r="CV122" s="46">
        <v>587415.0</v>
      </c>
      <c r="CW122" s="46">
        <v>4828.0</v>
      </c>
      <c r="CX122" s="46">
        <v>16064.0</v>
      </c>
      <c r="CY122" s="23" t="s">
        <v>74</v>
      </c>
      <c r="CZ122" s="35"/>
      <c r="DA122" s="24">
        <f t="shared" si="3"/>
        <v>245410.94</v>
      </c>
      <c r="DB122" s="23">
        <f t="shared" si="4"/>
        <v>3013368.19</v>
      </c>
      <c r="DC122" s="24">
        <f t="shared" si="5"/>
        <v>1544</v>
      </c>
      <c r="DD122" s="23">
        <f t="shared" si="6"/>
        <v>231600</v>
      </c>
      <c r="DE122" s="29"/>
      <c r="DF122" s="30"/>
      <c r="DG122" s="30"/>
      <c r="DH122" s="31">
        <f t="shared" si="14"/>
        <v>46235</v>
      </c>
      <c r="DI122" s="21"/>
      <c r="DJ122" s="32">
        <f t="shared" si="7"/>
        <v>2983264.49</v>
      </c>
      <c r="DK122" s="32">
        <f t="shared" si="8"/>
        <v>246954.94</v>
      </c>
      <c r="DL122" s="32">
        <f t="shared" ref="DL122:DM122" si="195">+E122+M122+U122+AC122+AK122+AS122+BA122+BI122+BQ122+BY122+CG122+CO122+CW122</f>
        <v>24043.84</v>
      </c>
      <c r="DM122" s="32">
        <f t="shared" si="195"/>
        <v>261703.7</v>
      </c>
      <c r="DN122" s="2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</row>
    <row r="123" ht="15.75" customHeight="1">
      <c r="A123" s="20">
        <f t="shared" si="24"/>
        <v>46269</v>
      </c>
      <c r="B123" s="21"/>
      <c r="C123" s="21"/>
      <c r="D123" s="21"/>
      <c r="E123" s="21"/>
      <c r="F123" s="21"/>
      <c r="G123" s="2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20">
        <f t="shared" si="32"/>
        <v>46266</v>
      </c>
      <c r="AX123" s="23">
        <f t="shared" si="161"/>
        <v>193000</v>
      </c>
      <c r="AY123" s="22">
        <f t="shared" si="122"/>
        <v>1286.666667</v>
      </c>
      <c r="AZ123" s="23">
        <f t="shared" si="159"/>
        <v>154400</v>
      </c>
      <c r="BA123" s="24">
        <f t="shared" si="120"/>
        <v>1447.5</v>
      </c>
      <c r="BB123" s="24">
        <v>38600.0</v>
      </c>
      <c r="BC123" s="23">
        <f t="shared" si="97"/>
        <v>1235600</v>
      </c>
      <c r="BD123" s="1"/>
      <c r="BE123" s="20">
        <f t="shared" si="33"/>
        <v>46266</v>
      </c>
      <c r="BF123" s="21"/>
      <c r="BG123" s="21"/>
      <c r="BH123" s="21"/>
      <c r="BI123" s="24">
        <f t="shared" si="179"/>
        <v>0</v>
      </c>
      <c r="BJ123" s="21"/>
      <c r="BK123" s="23">
        <f t="shared" si="92"/>
        <v>5500022.26</v>
      </c>
      <c r="BL123" s="1"/>
      <c r="BM123" s="20">
        <f t="shared" si="34"/>
        <v>46266</v>
      </c>
      <c r="BN123" s="24">
        <f t="shared" si="132"/>
        <v>353289.31</v>
      </c>
      <c r="BO123" s="24">
        <v>36670.04</v>
      </c>
      <c r="BP123" s="24">
        <f t="shared" si="133"/>
        <v>319033.4</v>
      </c>
      <c r="BQ123" s="24">
        <v>2414.13</v>
      </c>
      <c r="BR123" s="24">
        <v>34255.91</v>
      </c>
      <c r="BS123" s="23">
        <f t="shared" si="98"/>
        <v>1480966.6</v>
      </c>
      <c r="BT123" s="25"/>
      <c r="BU123" s="20">
        <f t="shared" si="35"/>
        <v>46266</v>
      </c>
      <c r="BV123" s="24"/>
      <c r="BW123" s="24"/>
      <c r="BX123" s="24"/>
      <c r="BY123" s="24"/>
      <c r="BZ123" s="21"/>
      <c r="CA123" s="23">
        <f t="shared" si="80"/>
        <v>1002456.443</v>
      </c>
      <c r="CB123" s="1"/>
      <c r="CC123" s="20">
        <f t="shared" si="36"/>
        <v>46266</v>
      </c>
      <c r="CD123" s="27">
        <f t="shared" si="155"/>
        <v>998337.85</v>
      </c>
      <c r="CE123" s="27">
        <f t="shared" si="156"/>
        <v>42315</v>
      </c>
      <c r="CF123" s="27">
        <f t="shared" si="153"/>
        <v>963344.39</v>
      </c>
      <c r="CG123" s="21">
        <v>7321.14</v>
      </c>
      <c r="CH123" s="21">
        <v>34993.46</v>
      </c>
      <c r="CI123" s="23">
        <f t="shared" si="99"/>
        <v>1084655.61</v>
      </c>
      <c r="CJ123" s="1"/>
      <c r="CK123" s="20">
        <f t="shared" si="37"/>
        <v>46266</v>
      </c>
      <c r="CL123" s="27">
        <f t="shared" si="162"/>
        <v>851222.33</v>
      </c>
      <c r="CM123" s="27">
        <f t="shared" si="165"/>
        <v>145533.9</v>
      </c>
      <c r="CN123" s="27">
        <f t="shared" si="163"/>
        <v>711930.73</v>
      </c>
      <c r="CO123" s="27">
        <v>6242.3</v>
      </c>
      <c r="CP123" s="27">
        <v>139291.6</v>
      </c>
      <c r="CQ123" s="23">
        <f t="shared" si="100"/>
        <v>3878069.27</v>
      </c>
      <c r="CR123" s="1"/>
      <c r="CS123" s="20">
        <v>45561.0</v>
      </c>
      <c r="CT123" s="46">
        <v>587415.0</v>
      </c>
      <c r="CU123" s="46">
        <v>20892.0</v>
      </c>
      <c r="CV123" s="46">
        <v>571222.0</v>
      </c>
      <c r="CW123" s="46">
        <v>4699.0</v>
      </c>
      <c r="CX123" s="46">
        <v>16193.0</v>
      </c>
      <c r="CY123" s="23" t="s">
        <v>75</v>
      </c>
      <c r="CZ123" s="35"/>
      <c r="DA123" s="24">
        <f t="shared" si="3"/>
        <v>245410.94</v>
      </c>
      <c r="DB123" s="23">
        <f t="shared" si="4"/>
        <v>2790264.49</v>
      </c>
      <c r="DC123" s="24">
        <f t="shared" si="5"/>
        <v>1286.666667</v>
      </c>
      <c r="DD123" s="23">
        <f t="shared" si="6"/>
        <v>193000</v>
      </c>
      <c r="DE123" s="29"/>
      <c r="DF123" s="30"/>
      <c r="DG123" s="30"/>
      <c r="DH123" s="31">
        <f t="shared" si="14"/>
        <v>46266</v>
      </c>
      <c r="DI123" s="21"/>
      <c r="DJ123" s="32">
        <f t="shared" si="7"/>
        <v>2719930.52</v>
      </c>
      <c r="DK123" s="32">
        <f t="shared" si="8"/>
        <v>246697.6067</v>
      </c>
      <c r="DL123" s="32">
        <f t="shared" ref="DL123:DM123" si="196">+E123+M123+U123+AC123+AK123+AS123+BA123+BI123+BQ123+BY123+CG123+CO123+CW123</f>
        <v>22124.07</v>
      </c>
      <c r="DM123" s="32">
        <f t="shared" si="196"/>
        <v>263333.97</v>
      </c>
      <c r="DN123" s="26">
        <f>SUM(DM121:DM123)</f>
        <v>785123.9</v>
      </c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</row>
    <row r="124" ht="15.75" customHeight="1">
      <c r="A124" s="20">
        <f t="shared" si="24"/>
        <v>46299</v>
      </c>
      <c r="B124" s="21"/>
      <c r="C124" s="21"/>
      <c r="D124" s="21"/>
      <c r="E124" s="21"/>
      <c r="F124" s="21"/>
      <c r="G124" s="2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20">
        <f t="shared" si="32"/>
        <v>46296</v>
      </c>
      <c r="AX124" s="23">
        <f t="shared" si="161"/>
        <v>154400</v>
      </c>
      <c r="AY124" s="22">
        <f t="shared" si="122"/>
        <v>1029.333333</v>
      </c>
      <c r="AZ124" s="23">
        <f t="shared" si="159"/>
        <v>115800</v>
      </c>
      <c r="BA124" s="24">
        <f t="shared" si="120"/>
        <v>1158</v>
      </c>
      <c r="BB124" s="24">
        <v>38600.0</v>
      </c>
      <c r="BC124" s="23">
        <f t="shared" si="97"/>
        <v>1274200</v>
      </c>
      <c r="BD124" s="1"/>
      <c r="BE124" s="20">
        <f t="shared" si="33"/>
        <v>46296</v>
      </c>
      <c r="BF124" s="21"/>
      <c r="BG124" s="21"/>
      <c r="BH124" s="21"/>
      <c r="BI124" s="24">
        <f t="shared" si="179"/>
        <v>0</v>
      </c>
      <c r="BJ124" s="21"/>
      <c r="BK124" s="23">
        <f t="shared" si="92"/>
        <v>5500022.26</v>
      </c>
      <c r="BL124" s="1"/>
      <c r="BM124" s="20">
        <f t="shared" si="34"/>
        <v>46296</v>
      </c>
      <c r="BN124" s="24">
        <f t="shared" si="132"/>
        <v>319033.4</v>
      </c>
      <c r="BO124" s="24">
        <v>36670.04</v>
      </c>
      <c r="BP124" s="24">
        <f t="shared" si="133"/>
        <v>284543.41</v>
      </c>
      <c r="BQ124" s="24">
        <v>2180.05</v>
      </c>
      <c r="BR124" s="24">
        <v>34489.99</v>
      </c>
      <c r="BS124" s="23">
        <f t="shared" si="98"/>
        <v>1515456.59</v>
      </c>
      <c r="BT124" s="25"/>
      <c r="BU124" s="20">
        <f t="shared" si="35"/>
        <v>46296</v>
      </c>
      <c r="BV124" s="24"/>
      <c r="BW124" s="24"/>
      <c r="BX124" s="24"/>
      <c r="BY124" s="24"/>
      <c r="BZ124" s="21"/>
      <c r="CA124" s="23">
        <f t="shared" si="80"/>
        <v>1002456.443</v>
      </c>
      <c r="CB124" s="1"/>
      <c r="CC124" s="20">
        <f t="shared" si="36"/>
        <v>46296</v>
      </c>
      <c r="CD124" s="27">
        <f t="shared" si="155"/>
        <v>963344.39</v>
      </c>
      <c r="CE124" s="27">
        <f t="shared" si="156"/>
        <v>42315</v>
      </c>
      <c r="CF124" s="27">
        <f t="shared" si="153"/>
        <v>928094.31</v>
      </c>
      <c r="CG124" s="21">
        <v>7064.52</v>
      </c>
      <c r="CH124" s="21">
        <v>35250.08</v>
      </c>
      <c r="CI124" s="23">
        <f t="shared" si="99"/>
        <v>1119905.69</v>
      </c>
      <c r="CJ124" s="1"/>
      <c r="CK124" s="20">
        <f t="shared" si="37"/>
        <v>46296</v>
      </c>
      <c r="CL124" s="27">
        <f t="shared" si="162"/>
        <v>711930.73</v>
      </c>
      <c r="CM124" s="27">
        <f t="shared" si="165"/>
        <v>145533.9</v>
      </c>
      <c r="CN124" s="27">
        <f t="shared" si="163"/>
        <v>571617.66</v>
      </c>
      <c r="CO124" s="27">
        <v>5220.83</v>
      </c>
      <c r="CP124" s="27">
        <v>140313.07</v>
      </c>
      <c r="CQ124" s="23">
        <f t="shared" si="100"/>
        <v>4018382.34</v>
      </c>
      <c r="CR124" s="1"/>
      <c r="CS124" s="20">
        <v>45591.0</v>
      </c>
      <c r="CT124" s="46">
        <v>571222.0</v>
      </c>
      <c r="CU124" s="46">
        <v>20892.0</v>
      </c>
      <c r="CV124" s="46">
        <v>554900.0</v>
      </c>
      <c r="CW124" s="46">
        <v>4570.0</v>
      </c>
      <c r="CX124" s="46">
        <v>16322.0</v>
      </c>
      <c r="CY124" s="23" t="s">
        <v>76</v>
      </c>
      <c r="CZ124" s="35"/>
      <c r="DA124" s="24">
        <f t="shared" si="3"/>
        <v>245410.94</v>
      </c>
      <c r="DB124" s="23">
        <f t="shared" si="4"/>
        <v>2565530.52</v>
      </c>
      <c r="DC124" s="24">
        <f t="shared" si="5"/>
        <v>1029.333333</v>
      </c>
      <c r="DD124" s="23">
        <f t="shared" si="6"/>
        <v>154400</v>
      </c>
      <c r="DE124" s="29"/>
      <c r="DF124" s="30"/>
      <c r="DG124" s="30"/>
      <c r="DH124" s="31">
        <f t="shared" si="14"/>
        <v>46296</v>
      </c>
      <c r="DI124" s="21"/>
      <c r="DJ124" s="32">
        <f t="shared" si="7"/>
        <v>2454955.38</v>
      </c>
      <c r="DK124" s="32">
        <f t="shared" si="8"/>
        <v>246440.2733</v>
      </c>
      <c r="DL124" s="32">
        <f t="shared" ref="DL124:DM124" si="197">+E124+M124+U124+AC124+AK124+AS124+BA124+BI124+BQ124+BY124+CG124+CO124+CW124</f>
        <v>20193.4</v>
      </c>
      <c r="DM124" s="32">
        <f t="shared" si="197"/>
        <v>264975.14</v>
      </c>
      <c r="DN124" s="26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</row>
    <row r="125" ht="15.75" customHeight="1">
      <c r="A125" s="20">
        <f t="shared" si="24"/>
        <v>46330</v>
      </c>
      <c r="B125" s="21"/>
      <c r="C125" s="21"/>
      <c r="D125" s="21"/>
      <c r="E125" s="21"/>
      <c r="F125" s="21"/>
      <c r="G125" s="2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20">
        <f t="shared" si="32"/>
        <v>46327</v>
      </c>
      <c r="AX125" s="23">
        <f t="shared" si="161"/>
        <v>115800</v>
      </c>
      <c r="AY125" s="22">
        <f t="shared" si="122"/>
        <v>772</v>
      </c>
      <c r="AZ125" s="23">
        <f t="shared" si="159"/>
        <v>77200</v>
      </c>
      <c r="BA125" s="24">
        <f t="shared" si="120"/>
        <v>868.5</v>
      </c>
      <c r="BB125" s="24">
        <v>38600.0</v>
      </c>
      <c r="BC125" s="23">
        <f t="shared" si="97"/>
        <v>1312800</v>
      </c>
      <c r="BD125" s="1"/>
      <c r="BE125" s="20">
        <f t="shared" si="33"/>
        <v>46327</v>
      </c>
      <c r="BF125" s="21"/>
      <c r="BG125" s="21"/>
      <c r="BH125" s="21"/>
      <c r="BI125" s="24">
        <f t="shared" si="179"/>
        <v>0</v>
      </c>
      <c r="BJ125" s="21"/>
      <c r="BK125" s="23">
        <f t="shared" si="92"/>
        <v>5500022.26</v>
      </c>
      <c r="BL125" s="1"/>
      <c r="BM125" s="20">
        <f t="shared" si="34"/>
        <v>46327</v>
      </c>
      <c r="BN125" s="24">
        <f t="shared" si="132"/>
        <v>284543.41</v>
      </c>
      <c r="BO125" s="24">
        <v>36670.04</v>
      </c>
      <c r="BP125" s="24">
        <f t="shared" si="133"/>
        <v>249817.74</v>
      </c>
      <c r="BQ125" s="24">
        <v>1944.37</v>
      </c>
      <c r="BR125" s="24">
        <v>34725.67</v>
      </c>
      <c r="BS125" s="23">
        <f t="shared" si="98"/>
        <v>1550182.26</v>
      </c>
      <c r="BT125" s="25"/>
      <c r="BU125" s="20">
        <f t="shared" si="35"/>
        <v>46327</v>
      </c>
      <c r="BV125" s="24"/>
      <c r="BW125" s="24"/>
      <c r="BX125" s="24"/>
      <c r="BY125" s="24"/>
      <c r="BZ125" s="21"/>
      <c r="CA125" s="23">
        <f t="shared" si="80"/>
        <v>1002456.443</v>
      </c>
      <c r="CB125" s="1"/>
      <c r="CC125" s="20">
        <f t="shared" si="36"/>
        <v>46327</v>
      </c>
      <c r="CD125" s="27">
        <f t="shared" si="155"/>
        <v>928094.31</v>
      </c>
      <c r="CE125" s="27">
        <f t="shared" si="156"/>
        <v>42315</v>
      </c>
      <c r="CF125" s="27">
        <f t="shared" si="153"/>
        <v>892585.73</v>
      </c>
      <c r="CG125" s="21">
        <v>6806.02</v>
      </c>
      <c r="CH125" s="21">
        <v>35508.58</v>
      </c>
      <c r="CI125" s="23">
        <f t="shared" si="99"/>
        <v>1155414.27</v>
      </c>
      <c r="CJ125" s="1"/>
      <c r="CK125" s="20">
        <f t="shared" si="37"/>
        <v>46327</v>
      </c>
      <c r="CL125" s="27">
        <f t="shared" si="162"/>
        <v>571617.66</v>
      </c>
      <c r="CM125" s="27">
        <f t="shared" si="165"/>
        <v>145533.9</v>
      </c>
      <c r="CN125" s="27">
        <f t="shared" si="163"/>
        <v>430275.62</v>
      </c>
      <c r="CO125" s="27">
        <v>4191.86</v>
      </c>
      <c r="CP125" s="27">
        <v>141342.04</v>
      </c>
      <c r="CQ125" s="23">
        <f t="shared" si="100"/>
        <v>4159724.38</v>
      </c>
      <c r="CR125" s="1"/>
      <c r="CS125" s="20">
        <v>45622.0</v>
      </c>
      <c r="CT125" s="46">
        <v>554900.0</v>
      </c>
      <c r="CU125" s="46">
        <v>20892.0</v>
      </c>
      <c r="CV125" s="46">
        <v>538447.0</v>
      </c>
      <c r="CW125" s="46">
        <v>4439.0</v>
      </c>
      <c r="CX125" s="46">
        <v>16453.0</v>
      </c>
      <c r="CY125" s="23" t="s">
        <v>77</v>
      </c>
      <c r="CZ125" s="35"/>
      <c r="DA125" s="24">
        <f t="shared" si="3"/>
        <v>245410.94</v>
      </c>
      <c r="DB125" s="23">
        <f t="shared" si="4"/>
        <v>2339155.38</v>
      </c>
      <c r="DC125" s="24">
        <f t="shared" si="5"/>
        <v>772</v>
      </c>
      <c r="DD125" s="23">
        <f t="shared" si="6"/>
        <v>115800</v>
      </c>
      <c r="DE125" s="29"/>
      <c r="DF125" s="30"/>
      <c r="DG125" s="30"/>
      <c r="DH125" s="31">
        <f t="shared" si="14"/>
        <v>46327</v>
      </c>
      <c r="DI125" s="21"/>
      <c r="DJ125" s="32">
        <f t="shared" si="7"/>
        <v>2188326.09</v>
      </c>
      <c r="DK125" s="32">
        <f t="shared" si="8"/>
        <v>246182.94</v>
      </c>
      <c r="DL125" s="32">
        <f t="shared" ref="DL125:DM125" si="198">+E125+M125+U125+AC125+AK125+AS125+BA125+BI125+BQ125+BY125+CG125+CO125+CW125</f>
        <v>18249.75</v>
      </c>
      <c r="DM125" s="32">
        <f t="shared" si="198"/>
        <v>266629.29</v>
      </c>
      <c r="DN125" s="2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</row>
    <row r="126" ht="15.75" customHeight="1">
      <c r="A126" s="20">
        <f t="shared" si="24"/>
        <v>46360</v>
      </c>
      <c r="B126" s="21"/>
      <c r="C126" s="21"/>
      <c r="D126" s="21"/>
      <c r="E126" s="21"/>
      <c r="F126" s="21"/>
      <c r="G126" s="2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20">
        <f t="shared" si="32"/>
        <v>46357</v>
      </c>
      <c r="AX126" s="23">
        <f t="shared" si="161"/>
        <v>77200</v>
      </c>
      <c r="AY126" s="22">
        <f t="shared" si="122"/>
        <v>514.6666667</v>
      </c>
      <c r="AZ126" s="23">
        <f t="shared" si="159"/>
        <v>38600</v>
      </c>
      <c r="BA126" s="24">
        <f t="shared" si="120"/>
        <v>579</v>
      </c>
      <c r="BB126" s="24">
        <v>38600.0</v>
      </c>
      <c r="BC126" s="23">
        <f t="shared" si="97"/>
        <v>1351400</v>
      </c>
      <c r="BD126" s="1"/>
      <c r="BE126" s="20">
        <f t="shared" si="33"/>
        <v>46357</v>
      </c>
      <c r="BF126" s="21"/>
      <c r="BG126" s="21"/>
      <c r="BH126" s="21"/>
      <c r="BI126" s="24">
        <f t="shared" si="179"/>
        <v>0</v>
      </c>
      <c r="BJ126" s="21"/>
      <c r="BK126" s="23">
        <f t="shared" si="92"/>
        <v>5500022.26</v>
      </c>
      <c r="BL126" s="1"/>
      <c r="BM126" s="20">
        <f t="shared" si="34"/>
        <v>46357</v>
      </c>
      <c r="BN126" s="24">
        <f t="shared" si="132"/>
        <v>249817.74</v>
      </c>
      <c r="BO126" s="24">
        <v>36670.04</v>
      </c>
      <c r="BP126" s="24">
        <f t="shared" si="133"/>
        <v>214854.77</v>
      </c>
      <c r="BQ126" s="24">
        <v>1707.07</v>
      </c>
      <c r="BR126" s="24">
        <v>34962.97</v>
      </c>
      <c r="BS126" s="23">
        <f t="shared" si="98"/>
        <v>1585145.23</v>
      </c>
      <c r="BT126" s="25"/>
      <c r="BU126" s="20">
        <f t="shared" si="35"/>
        <v>46357</v>
      </c>
      <c r="BV126" s="24"/>
      <c r="BW126" s="24"/>
      <c r="BX126" s="24"/>
      <c r="BY126" s="24"/>
      <c r="BZ126" s="21"/>
      <c r="CA126" s="23">
        <f t="shared" si="80"/>
        <v>1002456.443</v>
      </c>
      <c r="CB126" s="1"/>
      <c r="CC126" s="20">
        <f t="shared" si="36"/>
        <v>46357</v>
      </c>
      <c r="CD126" s="27">
        <f t="shared" si="155"/>
        <v>892585.73</v>
      </c>
      <c r="CE126" s="27">
        <f t="shared" si="156"/>
        <v>42315</v>
      </c>
      <c r="CF126" s="27">
        <f t="shared" si="153"/>
        <v>856816.75</v>
      </c>
      <c r="CG126" s="21">
        <v>6545.62</v>
      </c>
      <c r="CH126" s="21">
        <v>35768.98</v>
      </c>
      <c r="CI126" s="23">
        <f t="shared" si="99"/>
        <v>1191183.25</v>
      </c>
      <c r="CJ126" s="1"/>
      <c r="CK126" s="20">
        <f t="shared" si="37"/>
        <v>46357</v>
      </c>
      <c r="CL126" s="27">
        <f t="shared" si="162"/>
        <v>430275.62</v>
      </c>
      <c r="CM126" s="27">
        <f t="shared" si="165"/>
        <v>145533.9</v>
      </c>
      <c r="CN126" s="27">
        <f t="shared" si="163"/>
        <v>287897.08</v>
      </c>
      <c r="CO126" s="27">
        <v>3155.35</v>
      </c>
      <c r="CP126" s="27">
        <v>142378.54</v>
      </c>
      <c r="CQ126" s="23">
        <f t="shared" si="100"/>
        <v>4302102.92</v>
      </c>
      <c r="CR126" s="1"/>
      <c r="CS126" s="20">
        <v>45652.0</v>
      </c>
      <c r="CT126" s="46">
        <v>538447.0</v>
      </c>
      <c r="CU126" s="46">
        <v>20892.0</v>
      </c>
      <c r="CV126" s="46">
        <v>521863.0</v>
      </c>
      <c r="CW126" s="46">
        <v>4308.0</v>
      </c>
      <c r="CX126" s="46">
        <v>16584.0</v>
      </c>
      <c r="CY126" s="23" t="s">
        <v>78</v>
      </c>
      <c r="CZ126" s="35"/>
      <c r="DA126" s="24">
        <f t="shared" si="3"/>
        <v>245410.94</v>
      </c>
      <c r="DB126" s="23">
        <f t="shared" si="4"/>
        <v>2111126.09</v>
      </c>
      <c r="DC126" s="24">
        <f t="shared" si="5"/>
        <v>514.6666667</v>
      </c>
      <c r="DD126" s="23">
        <f t="shared" si="6"/>
        <v>77200</v>
      </c>
      <c r="DE126" s="29"/>
      <c r="DF126" s="30"/>
      <c r="DG126" s="30"/>
      <c r="DH126" s="31">
        <f t="shared" si="14"/>
        <v>46357</v>
      </c>
      <c r="DI126" s="21"/>
      <c r="DJ126" s="32">
        <f t="shared" si="7"/>
        <v>1920031.6</v>
      </c>
      <c r="DK126" s="32">
        <f t="shared" si="8"/>
        <v>245925.6067</v>
      </c>
      <c r="DL126" s="32">
        <f t="shared" ref="DL126:DM126" si="199">+E126+M126+U126+AC126+AK126+AS126+BA126+BI126+BQ126+BY126+CG126+CO126+CW126</f>
        <v>16295.04</v>
      </c>
      <c r="DM126" s="32">
        <f t="shared" si="199"/>
        <v>268294.49</v>
      </c>
      <c r="DN126" s="26">
        <f>SUM(DM124:DM126)</f>
        <v>799898.92</v>
      </c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</row>
    <row r="127" ht="15.75" customHeight="1">
      <c r="A127" s="20">
        <f t="shared" si="24"/>
        <v>46391</v>
      </c>
      <c r="B127" s="21"/>
      <c r="C127" s="21"/>
      <c r="D127" s="21"/>
      <c r="E127" s="21"/>
      <c r="F127" s="21"/>
      <c r="G127" s="2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20">
        <f t="shared" si="32"/>
        <v>46388</v>
      </c>
      <c r="AX127" s="23">
        <f t="shared" si="161"/>
        <v>38600</v>
      </c>
      <c r="AY127" s="22">
        <f t="shared" si="122"/>
        <v>257.3333333</v>
      </c>
      <c r="AZ127" s="23">
        <f t="shared" si="159"/>
        <v>0</v>
      </c>
      <c r="BA127" s="24">
        <f t="shared" si="120"/>
        <v>289.5</v>
      </c>
      <c r="BB127" s="24">
        <v>38600.0</v>
      </c>
      <c r="BC127" s="23">
        <f t="shared" si="97"/>
        <v>1390000</v>
      </c>
      <c r="BD127" s="1"/>
      <c r="BE127" s="20">
        <f t="shared" si="33"/>
        <v>46388</v>
      </c>
      <c r="BF127" s="21"/>
      <c r="BG127" s="21"/>
      <c r="BH127" s="21"/>
      <c r="BI127" s="24">
        <f t="shared" si="179"/>
        <v>0</v>
      </c>
      <c r="BJ127" s="21"/>
      <c r="BK127" s="23">
        <v>0.0</v>
      </c>
      <c r="BL127" s="1"/>
      <c r="BM127" s="20">
        <f t="shared" si="34"/>
        <v>46388</v>
      </c>
      <c r="BN127" s="24">
        <f t="shared" si="132"/>
        <v>214854.77</v>
      </c>
      <c r="BO127" s="24">
        <v>36670.04</v>
      </c>
      <c r="BP127" s="24">
        <f t="shared" si="133"/>
        <v>179652.89</v>
      </c>
      <c r="BQ127" s="24">
        <v>1468.16</v>
      </c>
      <c r="BR127" s="24">
        <v>35201.88</v>
      </c>
      <c r="BS127" s="23">
        <f t="shared" si="98"/>
        <v>1620347.11</v>
      </c>
      <c r="BT127" s="25"/>
      <c r="BU127" s="20">
        <f t="shared" si="35"/>
        <v>46388</v>
      </c>
      <c r="BV127" s="24"/>
      <c r="BW127" s="24"/>
      <c r="BX127" s="24"/>
      <c r="BY127" s="24"/>
      <c r="BZ127" s="21"/>
      <c r="CA127" s="23">
        <f t="shared" si="80"/>
        <v>1002456.443</v>
      </c>
      <c r="CB127" s="1"/>
      <c r="CC127" s="20">
        <f t="shared" si="36"/>
        <v>46388</v>
      </c>
      <c r="CD127" s="27">
        <f t="shared" si="155"/>
        <v>856816.75</v>
      </c>
      <c r="CE127" s="27">
        <f t="shared" si="156"/>
        <v>42315</v>
      </c>
      <c r="CF127" s="27">
        <f t="shared" si="153"/>
        <v>820785.47</v>
      </c>
      <c r="CG127" s="21">
        <v>6283.32</v>
      </c>
      <c r="CH127" s="21">
        <v>36031.28</v>
      </c>
      <c r="CI127" s="23">
        <f t="shared" si="99"/>
        <v>1227214.53</v>
      </c>
      <c r="CJ127" s="1"/>
      <c r="CK127" s="20">
        <f t="shared" si="37"/>
        <v>46388</v>
      </c>
      <c r="CL127" s="27">
        <f t="shared" si="162"/>
        <v>287897.08</v>
      </c>
      <c r="CM127" s="27">
        <f t="shared" si="165"/>
        <v>145533.9</v>
      </c>
      <c r="CN127" s="27">
        <f t="shared" si="163"/>
        <v>144474.43</v>
      </c>
      <c r="CO127" s="27">
        <v>2111.25</v>
      </c>
      <c r="CP127" s="27">
        <v>143422.65</v>
      </c>
      <c r="CQ127" s="23">
        <f t="shared" si="100"/>
        <v>4445525.57</v>
      </c>
      <c r="CR127" s="1"/>
      <c r="CS127" s="20">
        <v>45318.0</v>
      </c>
      <c r="CT127" s="46">
        <v>521863.0</v>
      </c>
      <c r="CU127" s="46">
        <v>20892.0</v>
      </c>
      <c r="CV127" s="46">
        <v>505146.0</v>
      </c>
      <c r="CW127" s="46">
        <v>4175.0</v>
      </c>
      <c r="CX127" s="46">
        <v>16717.0</v>
      </c>
      <c r="CY127" s="23" t="s">
        <v>79</v>
      </c>
      <c r="CZ127" s="35"/>
      <c r="DA127" s="24">
        <f t="shared" si="3"/>
        <v>245410.94</v>
      </c>
      <c r="DB127" s="23">
        <f t="shared" si="4"/>
        <v>1881431.6</v>
      </c>
      <c r="DC127" s="24">
        <f t="shared" si="5"/>
        <v>257.3333333</v>
      </c>
      <c r="DD127" s="23">
        <f t="shared" si="6"/>
        <v>38600</v>
      </c>
      <c r="DE127" s="29"/>
      <c r="DF127" s="30"/>
      <c r="DG127" s="30"/>
      <c r="DH127" s="31">
        <f t="shared" si="14"/>
        <v>46388</v>
      </c>
      <c r="DI127" s="21"/>
      <c r="DJ127" s="32">
        <f t="shared" si="7"/>
        <v>1650058.79</v>
      </c>
      <c r="DK127" s="32">
        <f t="shared" si="8"/>
        <v>245668.2733</v>
      </c>
      <c r="DL127" s="32">
        <f t="shared" ref="DL127:DM127" si="200">+E127+M127+U127+AC127+AK127+AS127+BA127+BI127+BQ127+BY127+CG127+CO127+CW127</f>
        <v>14327.23</v>
      </c>
      <c r="DM127" s="32">
        <f t="shared" si="200"/>
        <v>269972.81</v>
      </c>
      <c r="DN127" s="26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</row>
    <row r="128" ht="15.75" customHeight="1">
      <c r="A128" s="20">
        <f t="shared" si="24"/>
        <v>46422</v>
      </c>
      <c r="B128" s="21"/>
      <c r="C128" s="21"/>
      <c r="D128" s="21"/>
      <c r="E128" s="21"/>
      <c r="F128" s="21"/>
      <c r="G128" s="2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20">
        <f t="shared" si="32"/>
        <v>46419</v>
      </c>
      <c r="AX128" s="23">
        <f t="shared" si="161"/>
        <v>0</v>
      </c>
      <c r="AY128" s="22">
        <f t="shared" si="122"/>
        <v>0</v>
      </c>
      <c r="AZ128" s="23">
        <f t="shared" si="159"/>
        <v>0</v>
      </c>
      <c r="BA128" s="24">
        <f t="shared" si="120"/>
        <v>0</v>
      </c>
      <c r="BB128" s="24">
        <v>0.0</v>
      </c>
      <c r="BC128" s="23">
        <v>0.0</v>
      </c>
      <c r="BD128" s="1"/>
      <c r="BE128" s="20">
        <f t="shared" si="33"/>
        <v>46419</v>
      </c>
      <c r="BF128" s="21"/>
      <c r="BG128" s="21"/>
      <c r="BH128" s="21"/>
      <c r="BI128" s="24">
        <f t="shared" si="179"/>
        <v>0</v>
      </c>
      <c r="BJ128" s="21"/>
      <c r="BK128" s="23"/>
      <c r="BL128" s="1"/>
      <c r="BM128" s="20">
        <f t="shared" si="34"/>
        <v>46419</v>
      </c>
      <c r="BN128" s="24">
        <f t="shared" si="132"/>
        <v>179652.89</v>
      </c>
      <c r="BO128" s="24">
        <v>36670.04</v>
      </c>
      <c r="BP128" s="24">
        <f t="shared" si="133"/>
        <v>144210.46</v>
      </c>
      <c r="BQ128" s="24">
        <v>1227.61</v>
      </c>
      <c r="BR128" s="24">
        <v>35442.43</v>
      </c>
      <c r="BS128" s="23">
        <f t="shared" si="98"/>
        <v>1655789.54</v>
      </c>
      <c r="BT128" s="25"/>
      <c r="BU128" s="20">
        <f t="shared" si="35"/>
        <v>46419</v>
      </c>
      <c r="BV128" s="24"/>
      <c r="BW128" s="24"/>
      <c r="BX128" s="24"/>
      <c r="BY128" s="24"/>
      <c r="BZ128" s="21"/>
      <c r="CA128" s="23">
        <v>0.0</v>
      </c>
      <c r="CB128" s="1"/>
      <c r="CC128" s="20">
        <f t="shared" si="36"/>
        <v>46419</v>
      </c>
      <c r="CD128" s="27">
        <f t="shared" si="155"/>
        <v>820785.47</v>
      </c>
      <c r="CE128" s="27">
        <f t="shared" si="156"/>
        <v>42315</v>
      </c>
      <c r="CF128" s="27">
        <f t="shared" si="153"/>
        <v>784489.96</v>
      </c>
      <c r="CG128" s="21">
        <v>6019.09</v>
      </c>
      <c r="CH128" s="21">
        <v>36295.51</v>
      </c>
      <c r="CI128" s="23">
        <v>0.0</v>
      </c>
      <c r="CJ128" s="1"/>
      <c r="CK128" s="20">
        <f t="shared" si="37"/>
        <v>46419</v>
      </c>
      <c r="CL128" s="27">
        <f t="shared" si="162"/>
        <v>144474.43</v>
      </c>
      <c r="CM128" s="27">
        <f t="shared" si="165"/>
        <v>145533.9</v>
      </c>
      <c r="CN128" s="27">
        <f t="shared" si="163"/>
        <v>0.009999998205</v>
      </c>
      <c r="CO128" s="27">
        <v>1059.48</v>
      </c>
      <c r="CP128" s="27">
        <v>144474.42</v>
      </c>
      <c r="CQ128" s="23">
        <v>0.0</v>
      </c>
      <c r="CR128" s="1"/>
      <c r="CS128" s="20">
        <v>45349.0</v>
      </c>
      <c r="CT128" s="46">
        <v>505146.0</v>
      </c>
      <c r="CU128" s="46">
        <v>20892.0</v>
      </c>
      <c r="CV128" s="46">
        <v>488295.0</v>
      </c>
      <c r="CW128" s="46">
        <v>4041.0</v>
      </c>
      <c r="CX128" s="46">
        <v>16851.0</v>
      </c>
      <c r="CY128" s="23" t="s">
        <v>80</v>
      </c>
      <c r="CZ128" s="35"/>
      <c r="DA128" s="24">
        <f t="shared" si="3"/>
        <v>245410.94</v>
      </c>
      <c r="DB128" s="23">
        <f t="shared" si="4"/>
        <v>1650058.79</v>
      </c>
      <c r="DC128" s="24">
        <f t="shared" si="5"/>
        <v>0</v>
      </c>
      <c r="DD128" s="23">
        <f t="shared" si="6"/>
        <v>0</v>
      </c>
      <c r="DE128" s="29"/>
      <c r="DF128" s="30"/>
      <c r="DG128" s="30"/>
      <c r="DH128" s="31">
        <f t="shared" si="14"/>
        <v>46419</v>
      </c>
      <c r="DI128" s="21"/>
      <c r="DJ128" s="32">
        <f t="shared" si="7"/>
        <v>1416995.43</v>
      </c>
      <c r="DK128" s="32">
        <f t="shared" si="8"/>
        <v>245410.94</v>
      </c>
      <c r="DL128" s="32">
        <f t="shared" ref="DL128:DM128" si="201">+E128+M128+U128+AC128+AK128+AS128+BA128+BI128+BQ128+BY128+CG128+CO128+CW128</f>
        <v>12347.18</v>
      </c>
      <c r="DM128" s="32">
        <f t="shared" si="201"/>
        <v>233063.36</v>
      </c>
      <c r="DN128" s="2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</row>
    <row r="129" ht="15.75" customHeight="1">
      <c r="A129" s="20">
        <f t="shared" si="24"/>
        <v>46450</v>
      </c>
      <c r="B129" s="21"/>
      <c r="C129" s="21"/>
      <c r="D129" s="21"/>
      <c r="E129" s="21"/>
      <c r="F129" s="21"/>
      <c r="G129" s="2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20">
        <f t="shared" si="32"/>
        <v>46447</v>
      </c>
      <c r="AX129" s="21"/>
      <c r="AY129" s="21"/>
      <c r="AZ129" s="23"/>
      <c r="BA129" s="24"/>
      <c r="BB129" s="24"/>
      <c r="BC129" s="23"/>
      <c r="BD129" s="1"/>
      <c r="BE129" s="20">
        <f t="shared" si="33"/>
        <v>46447</v>
      </c>
      <c r="BF129" s="21"/>
      <c r="BG129" s="21"/>
      <c r="BH129" s="21"/>
      <c r="BI129" s="24">
        <f t="shared" si="179"/>
        <v>0</v>
      </c>
      <c r="BJ129" s="21"/>
      <c r="BK129" s="23"/>
      <c r="BL129" s="1"/>
      <c r="BM129" s="20">
        <f t="shared" si="34"/>
        <v>46447</v>
      </c>
      <c r="BN129" s="24">
        <f t="shared" si="132"/>
        <v>144210.46</v>
      </c>
      <c r="BO129" s="24">
        <v>36670.04</v>
      </c>
      <c r="BP129" s="24">
        <f t="shared" si="133"/>
        <v>108525.84</v>
      </c>
      <c r="BQ129" s="24">
        <v>985.42</v>
      </c>
      <c r="BR129" s="24">
        <v>35684.62</v>
      </c>
      <c r="BS129" s="23">
        <f t="shared" si="98"/>
        <v>1691474.16</v>
      </c>
      <c r="BT129" s="25"/>
      <c r="BU129" s="20">
        <f t="shared" si="35"/>
        <v>46447</v>
      </c>
      <c r="BV129" s="24"/>
      <c r="BW129" s="24"/>
      <c r="BX129" s="24"/>
      <c r="BY129" s="24"/>
      <c r="BZ129" s="21"/>
      <c r="CA129" s="23"/>
      <c r="CB129" s="1"/>
      <c r="CC129" s="20">
        <f t="shared" si="36"/>
        <v>46447</v>
      </c>
      <c r="CD129" s="27">
        <f t="shared" si="155"/>
        <v>784489.96</v>
      </c>
      <c r="CE129" s="27">
        <f t="shared" si="156"/>
        <v>42315</v>
      </c>
      <c r="CF129" s="27">
        <f t="shared" si="153"/>
        <v>747928.28</v>
      </c>
      <c r="CG129" s="21">
        <v>5752.92</v>
      </c>
      <c r="CH129" s="21">
        <v>36561.68</v>
      </c>
      <c r="CI129" s="23"/>
      <c r="CJ129" s="1"/>
      <c r="CK129" s="20"/>
      <c r="CL129" s="27"/>
      <c r="CM129" s="27"/>
      <c r="CN129" s="27"/>
      <c r="CO129" s="27"/>
      <c r="CP129" s="27"/>
      <c r="CQ129" s="23"/>
      <c r="CR129" s="1"/>
      <c r="CS129" s="20">
        <v>45378.0</v>
      </c>
      <c r="CT129" s="46">
        <v>488295.0</v>
      </c>
      <c r="CU129" s="46">
        <v>20892.0</v>
      </c>
      <c r="CV129" s="46">
        <v>471309.0</v>
      </c>
      <c r="CW129" s="46">
        <v>3906.0</v>
      </c>
      <c r="CX129" s="46">
        <v>16986.0</v>
      </c>
      <c r="CY129" s="23" t="s">
        <v>81</v>
      </c>
      <c r="CZ129" s="35"/>
      <c r="DA129" s="24">
        <f t="shared" si="3"/>
        <v>99877.04</v>
      </c>
      <c r="DB129" s="23">
        <f t="shared" si="4"/>
        <v>1416995.42</v>
      </c>
      <c r="DC129" s="24">
        <f t="shared" si="5"/>
        <v>0</v>
      </c>
      <c r="DD129" s="23">
        <f t="shared" si="6"/>
        <v>0</v>
      </c>
      <c r="DE129" s="29"/>
      <c r="DF129" s="30"/>
      <c r="DG129" s="30"/>
      <c r="DH129" s="31">
        <f t="shared" si="14"/>
        <v>46447</v>
      </c>
      <c r="DI129" s="21"/>
      <c r="DJ129" s="32">
        <f t="shared" si="7"/>
        <v>1327763.12</v>
      </c>
      <c r="DK129" s="32">
        <f t="shared" si="8"/>
        <v>99877.04</v>
      </c>
      <c r="DL129" s="32">
        <f t="shared" ref="DL129:DM129" si="202">+E129+M129+U129+AC129+AK129+AS129+BA129+BI129+BQ129+BY129+CG129+CO129+CW129</f>
        <v>10644.34</v>
      </c>
      <c r="DM129" s="32">
        <f t="shared" si="202"/>
        <v>89232.3</v>
      </c>
      <c r="DN129" s="26">
        <f>SUM(DM127:DM129)</f>
        <v>592268.47</v>
      </c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</row>
    <row r="130" ht="15.75" customHeight="1">
      <c r="A130" s="20">
        <f t="shared" si="24"/>
        <v>46481</v>
      </c>
      <c r="B130" s="21"/>
      <c r="C130" s="21"/>
      <c r="D130" s="21"/>
      <c r="E130" s="21"/>
      <c r="F130" s="21"/>
      <c r="G130" s="2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20">
        <f t="shared" si="32"/>
        <v>46478</v>
      </c>
      <c r="AX130" s="21"/>
      <c r="AY130" s="21"/>
      <c r="AZ130" s="23"/>
      <c r="BA130" s="24"/>
      <c r="BB130" s="24"/>
      <c r="BC130" s="23"/>
      <c r="BD130" s="1"/>
      <c r="BE130" s="20">
        <f t="shared" si="33"/>
        <v>46478</v>
      </c>
      <c r="BF130" s="21"/>
      <c r="BG130" s="21"/>
      <c r="BH130" s="21"/>
      <c r="BI130" s="24">
        <f t="shared" si="179"/>
        <v>0</v>
      </c>
      <c r="BJ130" s="21"/>
      <c r="BK130" s="23"/>
      <c r="BL130" s="1"/>
      <c r="BM130" s="20">
        <f t="shared" si="34"/>
        <v>46478</v>
      </c>
      <c r="BN130" s="24">
        <f t="shared" si="132"/>
        <v>108525.84</v>
      </c>
      <c r="BO130" s="24">
        <v>36670.04</v>
      </c>
      <c r="BP130" s="24">
        <f t="shared" si="133"/>
        <v>72597.38</v>
      </c>
      <c r="BQ130" s="24">
        <v>741.58</v>
      </c>
      <c r="BR130" s="24">
        <v>35928.46</v>
      </c>
      <c r="BS130" s="23">
        <f t="shared" si="98"/>
        <v>1727402.62</v>
      </c>
      <c r="BT130" s="25"/>
      <c r="BU130" s="20">
        <f t="shared" si="35"/>
        <v>46478</v>
      </c>
      <c r="BV130" s="24"/>
      <c r="BW130" s="24"/>
      <c r="BX130" s="24"/>
      <c r="BY130" s="24"/>
      <c r="BZ130" s="21"/>
      <c r="CA130" s="23"/>
      <c r="CB130" s="1"/>
      <c r="CC130" s="20">
        <f t="shared" si="36"/>
        <v>46478</v>
      </c>
      <c r="CD130" s="27">
        <f t="shared" si="155"/>
        <v>747928.28</v>
      </c>
      <c r="CE130" s="27">
        <f t="shared" si="156"/>
        <v>42315</v>
      </c>
      <c r="CF130" s="27">
        <f t="shared" si="153"/>
        <v>711098.48</v>
      </c>
      <c r="CG130" s="21">
        <v>5484.8</v>
      </c>
      <c r="CH130" s="21">
        <v>36829.8</v>
      </c>
      <c r="CI130" s="23"/>
      <c r="CJ130" s="1"/>
      <c r="CK130" s="21"/>
      <c r="CL130" s="27"/>
      <c r="CM130" s="27"/>
      <c r="CN130" s="27"/>
      <c r="CO130" s="27"/>
      <c r="CP130" s="27"/>
      <c r="CQ130" s="23"/>
      <c r="CR130" s="1"/>
      <c r="CS130" s="20">
        <v>45409.0</v>
      </c>
      <c r="CT130" s="46">
        <v>471309.0</v>
      </c>
      <c r="CU130" s="46">
        <v>20892.0</v>
      </c>
      <c r="CV130" s="46">
        <v>454187.0</v>
      </c>
      <c r="CW130" s="46">
        <v>3770.0</v>
      </c>
      <c r="CX130" s="46">
        <v>17122.0</v>
      </c>
      <c r="CY130" s="23" t="s">
        <v>82</v>
      </c>
      <c r="CZ130" s="35"/>
      <c r="DA130" s="24">
        <f t="shared" si="3"/>
        <v>99877.04</v>
      </c>
      <c r="DB130" s="23">
        <f t="shared" si="4"/>
        <v>1327763.12</v>
      </c>
      <c r="DC130" s="24">
        <f t="shared" si="5"/>
        <v>0</v>
      </c>
      <c r="DD130" s="23">
        <f t="shared" si="6"/>
        <v>0</v>
      </c>
      <c r="DE130" s="29"/>
      <c r="DF130" s="30"/>
      <c r="DG130" s="30"/>
      <c r="DH130" s="31">
        <f t="shared" si="14"/>
        <v>46478</v>
      </c>
      <c r="DI130" s="21"/>
      <c r="DJ130" s="32">
        <f t="shared" si="7"/>
        <v>1237882.86</v>
      </c>
      <c r="DK130" s="32">
        <f t="shared" si="8"/>
        <v>99877.04</v>
      </c>
      <c r="DL130" s="32">
        <f t="shared" ref="DL130:DM130" si="203">+E130+M130+U130+AC130+AK130+AS130+BA130+BI130+BQ130+BY130+CG130+CO130+CW130</f>
        <v>9996.38</v>
      </c>
      <c r="DM130" s="32">
        <f t="shared" si="203"/>
        <v>89880.26</v>
      </c>
      <c r="DN130" s="26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</row>
    <row r="131" ht="15.75" customHeight="1">
      <c r="A131" s="20">
        <f t="shared" si="24"/>
        <v>46511</v>
      </c>
      <c r="B131" s="21"/>
      <c r="C131" s="21"/>
      <c r="D131" s="21"/>
      <c r="E131" s="21"/>
      <c r="F131" s="21"/>
      <c r="G131" s="2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20">
        <f t="shared" si="32"/>
        <v>46508</v>
      </c>
      <c r="AX131" s="21"/>
      <c r="AY131" s="21"/>
      <c r="AZ131" s="23"/>
      <c r="BA131" s="24"/>
      <c r="BB131" s="24"/>
      <c r="BC131" s="23"/>
      <c r="BD131" s="1"/>
      <c r="BE131" s="20">
        <f t="shared" si="33"/>
        <v>46508</v>
      </c>
      <c r="BF131" s="21"/>
      <c r="BG131" s="21"/>
      <c r="BH131" s="21"/>
      <c r="BI131" s="24">
        <f t="shared" si="179"/>
        <v>0</v>
      </c>
      <c r="BJ131" s="21"/>
      <c r="BK131" s="23"/>
      <c r="BL131" s="1"/>
      <c r="BM131" s="20">
        <f t="shared" si="34"/>
        <v>46508</v>
      </c>
      <c r="BN131" s="24">
        <f t="shared" si="132"/>
        <v>72597.38</v>
      </c>
      <c r="BO131" s="21">
        <v>36670.04</v>
      </c>
      <c r="BP131" s="24">
        <f t="shared" si="133"/>
        <v>36423.41</v>
      </c>
      <c r="BQ131" s="21">
        <v>496.07</v>
      </c>
      <c r="BR131" s="21">
        <v>36173.97</v>
      </c>
      <c r="BS131" s="23">
        <f t="shared" si="98"/>
        <v>1763576.59</v>
      </c>
      <c r="BT131" s="1"/>
      <c r="BU131" s="20">
        <f t="shared" si="35"/>
        <v>46508</v>
      </c>
      <c r="BV131" s="21"/>
      <c r="BW131" s="21"/>
      <c r="BX131" s="21"/>
      <c r="BY131" s="21"/>
      <c r="BZ131" s="21"/>
      <c r="CA131" s="23"/>
      <c r="CB131" s="1"/>
      <c r="CC131" s="20">
        <f t="shared" si="36"/>
        <v>46508</v>
      </c>
      <c r="CD131" s="27">
        <f t="shared" si="155"/>
        <v>711098.48</v>
      </c>
      <c r="CE131" s="27">
        <f t="shared" si="156"/>
        <v>42315</v>
      </c>
      <c r="CF131" s="27">
        <f t="shared" si="153"/>
        <v>673998.59</v>
      </c>
      <c r="CG131" s="21">
        <v>5214.71</v>
      </c>
      <c r="CH131" s="21">
        <v>37099.89</v>
      </c>
      <c r="CI131" s="23"/>
      <c r="CJ131" s="1"/>
      <c r="CK131" s="21"/>
      <c r="CL131" s="27"/>
      <c r="CM131" s="27"/>
      <c r="CN131" s="27"/>
      <c r="CO131" s="27"/>
      <c r="CP131" s="27"/>
      <c r="CQ131" s="23"/>
      <c r="CR131" s="1"/>
      <c r="CS131" s="20">
        <v>45439.0</v>
      </c>
      <c r="CT131" s="46">
        <v>454187.0</v>
      </c>
      <c r="CU131" s="46">
        <v>20892.0</v>
      </c>
      <c r="CV131" s="46">
        <v>436928.0</v>
      </c>
      <c r="CW131" s="46">
        <v>3633.0</v>
      </c>
      <c r="CX131" s="46">
        <v>17259.0</v>
      </c>
      <c r="CY131" s="23" t="s">
        <v>83</v>
      </c>
      <c r="CZ131" s="35"/>
      <c r="DA131" s="24">
        <f t="shared" si="3"/>
        <v>99877.04</v>
      </c>
      <c r="DB131" s="23">
        <f t="shared" si="4"/>
        <v>1237882.86</v>
      </c>
      <c r="DC131" s="24">
        <f t="shared" si="5"/>
        <v>0</v>
      </c>
      <c r="DD131" s="23">
        <f t="shared" si="6"/>
        <v>0</v>
      </c>
      <c r="DE131" s="29"/>
      <c r="DF131" s="30"/>
      <c r="DG131" s="30"/>
      <c r="DH131" s="31">
        <f t="shared" si="14"/>
        <v>46508</v>
      </c>
      <c r="DI131" s="21"/>
      <c r="DJ131" s="32">
        <f t="shared" si="7"/>
        <v>1147350</v>
      </c>
      <c r="DK131" s="32">
        <f t="shared" si="8"/>
        <v>99877.04</v>
      </c>
      <c r="DL131" s="32">
        <f t="shared" ref="DL131:DM131" si="204">+E131+M131+U131+AC131+AK131+AS131+BA131+BI131+BQ131+BY131+CG131+CO131+CW131</f>
        <v>9343.78</v>
      </c>
      <c r="DM131" s="32">
        <f t="shared" si="204"/>
        <v>90532.86</v>
      </c>
      <c r="DN131" s="2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</row>
    <row r="132" ht="15.75" customHeight="1">
      <c r="A132" s="20">
        <f t="shared" si="24"/>
        <v>46542</v>
      </c>
      <c r="B132" s="21"/>
      <c r="C132" s="21"/>
      <c r="D132" s="21"/>
      <c r="E132" s="21"/>
      <c r="F132" s="21"/>
      <c r="G132" s="2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20">
        <f t="shared" si="32"/>
        <v>46539</v>
      </c>
      <c r="AX132" s="21"/>
      <c r="AY132" s="21"/>
      <c r="AZ132" s="23"/>
      <c r="BA132" s="24"/>
      <c r="BB132" s="24"/>
      <c r="BC132" s="23"/>
      <c r="BD132" s="1"/>
      <c r="BE132" s="20">
        <f t="shared" si="33"/>
        <v>46539</v>
      </c>
      <c r="BF132" s="21"/>
      <c r="BG132" s="21"/>
      <c r="BH132" s="21"/>
      <c r="BI132" s="24">
        <f t="shared" si="179"/>
        <v>0</v>
      </c>
      <c r="BJ132" s="21"/>
      <c r="BK132" s="23"/>
      <c r="BL132" s="1"/>
      <c r="BM132" s="20">
        <f t="shared" si="34"/>
        <v>46539</v>
      </c>
      <c r="BN132" s="24">
        <f t="shared" si="132"/>
        <v>36423.41</v>
      </c>
      <c r="BO132" s="21">
        <v>36670.04</v>
      </c>
      <c r="BP132" s="24">
        <f t="shared" si="133"/>
        <v>2.25</v>
      </c>
      <c r="BQ132" s="21">
        <v>248.88</v>
      </c>
      <c r="BR132" s="21">
        <v>36421.16</v>
      </c>
      <c r="BS132" s="23">
        <f t="shared" si="98"/>
        <v>1799997.75</v>
      </c>
      <c r="BT132" s="1"/>
      <c r="BU132" s="20">
        <f t="shared" si="35"/>
        <v>46539</v>
      </c>
      <c r="BV132" s="21"/>
      <c r="BW132" s="21"/>
      <c r="BX132" s="21"/>
      <c r="BY132" s="21"/>
      <c r="BZ132" s="21"/>
      <c r="CA132" s="23"/>
      <c r="CB132" s="1"/>
      <c r="CC132" s="20">
        <f t="shared" si="36"/>
        <v>46539</v>
      </c>
      <c r="CD132" s="27">
        <f t="shared" si="155"/>
        <v>673998.59</v>
      </c>
      <c r="CE132" s="27">
        <f t="shared" si="156"/>
        <v>42315</v>
      </c>
      <c r="CF132" s="27">
        <f t="shared" si="153"/>
        <v>636626.64</v>
      </c>
      <c r="CG132" s="21">
        <v>4942.65</v>
      </c>
      <c r="CH132" s="21">
        <v>37371.95</v>
      </c>
      <c r="CI132" s="23"/>
      <c r="CJ132" s="1"/>
      <c r="CK132" s="21"/>
      <c r="CL132" s="27"/>
      <c r="CM132" s="27"/>
      <c r="CN132" s="27"/>
      <c r="CO132" s="27"/>
      <c r="CP132" s="27"/>
      <c r="CQ132" s="23"/>
      <c r="CR132" s="1"/>
      <c r="CS132" s="20">
        <v>45470.0</v>
      </c>
      <c r="CT132" s="46">
        <v>436928.0</v>
      </c>
      <c r="CU132" s="46">
        <v>20892.0</v>
      </c>
      <c r="CV132" s="46">
        <v>419531.0</v>
      </c>
      <c r="CW132" s="46">
        <v>3495.0</v>
      </c>
      <c r="CX132" s="46">
        <v>17397.0</v>
      </c>
      <c r="CY132" s="23" t="s">
        <v>84</v>
      </c>
      <c r="CZ132" s="35"/>
      <c r="DA132" s="24">
        <f t="shared" si="3"/>
        <v>99877.04</v>
      </c>
      <c r="DB132" s="23">
        <f t="shared" si="4"/>
        <v>1147350</v>
      </c>
      <c r="DC132" s="24">
        <f t="shared" si="5"/>
        <v>0</v>
      </c>
      <c r="DD132" s="23">
        <f t="shared" si="6"/>
        <v>0</v>
      </c>
      <c r="DE132" s="29"/>
      <c r="DF132" s="30"/>
      <c r="DG132" s="30"/>
      <c r="DH132" s="31">
        <f t="shared" si="14"/>
        <v>46539</v>
      </c>
      <c r="DI132" s="21"/>
      <c r="DJ132" s="32">
        <f t="shared" si="7"/>
        <v>1056159.89</v>
      </c>
      <c r="DK132" s="32">
        <f t="shared" si="8"/>
        <v>99877.04</v>
      </c>
      <c r="DL132" s="32">
        <f t="shared" ref="DL132:DM132" si="205">+E132+M132+U132+AC132+AK132+AS132+BA132+BI132+BQ132+BY132+CG132+CO132+CW132</f>
        <v>8686.53</v>
      </c>
      <c r="DM132" s="32">
        <f t="shared" si="205"/>
        <v>91190.11</v>
      </c>
      <c r="DN132" s="26">
        <f>SUM(DM130:DM132)</f>
        <v>271603.23</v>
      </c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</row>
    <row r="133" ht="15.75" customHeight="1">
      <c r="A133" s="20">
        <f t="shared" si="24"/>
        <v>46572</v>
      </c>
      <c r="B133" s="21"/>
      <c r="C133" s="21"/>
      <c r="D133" s="21"/>
      <c r="E133" s="21"/>
      <c r="F133" s="21"/>
      <c r="G133" s="2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20">
        <f t="shared" si="32"/>
        <v>46569</v>
      </c>
      <c r="AX133" s="21"/>
      <c r="AY133" s="21"/>
      <c r="AZ133" s="23"/>
      <c r="BA133" s="24"/>
      <c r="BB133" s="24"/>
      <c r="BC133" s="23"/>
      <c r="BD133" s="1"/>
      <c r="BE133" s="20">
        <f t="shared" si="33"/>
        <v>46569</v>
      </c>
      <c r="BF133" s="21"/>
      <c r="BG133" s="21"/>
      <c r="BH133" s="21"/>
      <c r="BI133" s="24">
        <f t="shared" si="179"/>
        <v>0</v>
      </c>
      <c r="BJ133" s="21"/>
      <c r="BK133" s="23"/>
      <c r="BL133" s="1"/>
      <c r="BM133" s="20">
        <f t="shared" si="34"/>
        <v>46569</v>
      </c>
      <c r="BN133" s="21"/>
      <c r="BO133" s="21"/>
      <c r="BP133" s="21"/>
      <c r="BQ133" s="21"/>
      <c r="BR133" s="21"/>
      <c r="BS133" s="23"/>
      <c r="BT133" s="1"/>
      <c r="BU133" s="20">
        <f t="shared" si="35"/>
        <v>46569</v>
      </c>
      <c r="BV133" s="21"/>
      <c r="BW133" s="21"/>
      <c r="BX133" s="21"/>
      <c r="BY133" s="21"/>
      <c r="BZ133" s="21"/>
      <c r="CA133" s="23"/>
      <c r="CB133" s="1"/>
      <c r="CC133" s="20">
        <f t="shared" si="36"/>
        <v>46569</v>
      </c>
      <c r="CD133" s="27">
        <f t="shared" si="155"/>
        <v>636626.64</v>
      </c>
      <c r="CE133" s="27">
        <f t="shared" si="156"/>
        <v>42315</v>
      </c>
      <c r="CF133" s="27">
        <f t="shared" si="153"/>
        <v>598980.63</v>
      </c>
      <c r="CG133" s="21">
        <v>4668.59</v>
      </c>
      <c r="CH133" s="21">
        <v>37646.01</v>
      </c>
      <c r="CI133" s="23"/>
      <c r="CJ133" s="1"/>
      <c r="CK133" s="21"/>
      <c r="CL133" s="27"/>
      <c r="CM133" s="27"/>
      <c r="CN133" s="27"/>
      <c r="CO133" s="27"/>
      <c r="CP133" s="27"/>
      <c r="CQ133" s="23"/>
      <c r="CR133" s="1"/>
      <c r="CS133" s="20">
        <v>45500.0</v>
      </c>
      <c r="CT133" s="46">
        <v>419531.0</v>
      </c>
      <c r="CU133" s="46">
        <v>20892.0</v>
      </c>
      <c r="CV133" s="46">
        <v>401995.0</v>
      </c>
      <c r="CW133" s="46">
        <v>3356.0</v>
      </c>
      <c r="CX133" s="46">
        <v>17536.0</v>
      </c>
      <c r="CY133" s="23" t="s">
        <v>85</v>
      </c>
      <c r="CZ133" s="35"/>
      <c r="DA133" s="24">
        <f t="shared" si="3"/>
        <v>63207</v>
      </c>
      <c r="DB133" s="23">
        <f t="shared" si="4"/>
        <v>1056157.64</v>
      </c>
      <c r="DC133" s="24">
        <f t="shared" si="5"/>
        <v>0</v>
      </c>
      <c r="DD133" s="23">
        <f t="shared" si="6"/>
        <v>0</v>
      </c>
      <c r="DE133" s="29"/>
      <c r="DF133" s="30"/>
      <c r="DG133" s="30"/>
      <c r="DH133" s="31">
        <f t="shared" si="14"/>
        <v>46569</v>
      </c>
      <c r="DI133" s="21"/>
      <c r="DJ133" s="32">
        <f t="shared" si="7"/>
        <v>1000975.63</v>
      </c>
      <c r="DK133" s="32">
        <f t="shared" si="8"/>
        <v>63207</v>
      </c>
      <c r="DL133" s="32">
        <f t="shared" ref="DL133:DM133" si="206">+E133+M133+U133+AC133+AK133+AS133+BA133+BI133+BQ133+BY133+CG133+CO133+CW133</f>
        <v>8024.59</v>
      </c>
      <c r="DM133" s="32">
        <f t="shared" si="206"/>
        <v>55182.01</v>
      </c>
      <c r="DN133" s="26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</row>
    <row r="134" ht="15.75" customHeight="1">
      <c r="A134" s="20">
        <f t="shared" si="24"/>
        <v>46603</v>
      </c>
      <c r="B134" s="21"/>
      <c r="C134" s="21"/>
      <c r="D134" s="21"/>
      <c r="E134" s="21"/>
      <c r="F134" s="21"/>
      <c r="G134" s="2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20">
        <f t="shared" si="32"/>
        <v>46600</v>
      </c>
      <c r="AX134" s="21"/>
      <c r="AY134" s="21"/>
      <c r="AZ134" s="23"/>
      <c r="BA134" s="24"/>
      <c r="BB134" s="24"/>
      <c r="BC134" s="23"/>
      <c r="BD134" s="1"/>
      <c r="BE134" s="20">
        <f t="shared" si="33"/>
        <v>46600</v>
      </c>
      <c r="BF134" s="21"/>
      <c r="BG134" s="21"/>
      <c r="BH134" s="21"/>
      <c r="BI134" s="24">
        <f t="shared" si="179"/>
        <v>0</v>
      </c>
      <c r="BJ134" s="21"/>
      <c r="BK134" s="23"/>
      <c r="BL134" s="1"/>
      <c r="BM134" s="20">
        <f t="shared" si="34"/>
        <v>46600</v>
      </c>
      <c r="BN134" s="21"/>
      <c r="BO134" s="21"/>
      <c r="BP134" s="21"/>
      <c r="BQ134" s="21"/>
      <c r="BR134" s="21"/>
      <c r="BS134" s="23"/>
      <c r="BT134" s="1"/>
      <c r="BU134" s="20">
        <f t="shared" si="35"/>
        <v>46600</v>
      </c>
      <c r="BV134" s="21"/>
      <c r="BW134" s="21"/>
      <c r="BX134" s="21"/>
      <c r="BY134" s="21"/>
      <c r="BZ134" s="21"/>
      <c r="CA134" s="23"/>
      <c r="CB134" s="1"/>
      <c r="CC134" s="20">
        <f t="shared" si="36"/>
        <v>46600</v>
      </c>
      <c r="CD134" s="27">
        <f t="shared" si="155"/>
        <v>598980.63</v>
      </c>
      <c r="CE134" s="27">
        <f t="shared" si="156"/>
        <v>42315</v>
      </c>
      <c r="CF134" s="27">
        <f t="shared" si="153"/>
        <v>561058.55</v>
      </c>
      <c r="CG134" s="21">
        <v>4392.52</v>
      </c>
      <c r="CH134" s="21">
        <v>37922.08</v>
      </c>
      <c r="CI134" s="23"/>
      <c r="CJ134" s="1"/>
      <c r="CK134" s="21"/>
      <c r="CL134" s="27"/>
      <c r="CM134" s="27"/>
      <c r="CN134" s="27"/>
      <c r="CO134" s="27"/>
      <c r="CP134" s="27"/>
      <c r="CQ134" s="23"/>
      <c r="CR134" s="1"/>
      <c r="CS134" s="20">
        <v>45531.0</v>
      </c>
      <c r="CT134" s="46">
        <v>401995.0</v>
      </c>
      <c r="CU134" s="46">
        <v>20892.0</v>
      </c>
      <c r="CV134" s="46">
        <v>384319.0</v>
      </c>
      <c r="CW134" s="46">
        <v>3216.0</v>
      </c>
      <c r="CX134" s="46">
        <v>17676.0</v>
      </c>
      <c r="CY134" s="23" t="s">
        <v>86</v>
      </c>
      <c r="CZ134" s="35"/>
      <c r="DA134" s="24">
        <f t="shared" si="3"/>
        <v>63207</v>
      </c>
      <c r="DB134" s="23">
        <f t="shared" si="4"/>
        <v>1000975.63</v>
      </c>
      <c r="DC134" s="24">
        <f t="shared" si="5"/>
        <v>0</v>
      </c>
      <c r="DD134" s="23">
        <f t="shared" si="6"/>
        <v>0</v>
      </c>
      <c r="DE134" s="29"/>
      <c r="DF134" s="30"/>
      <c r="DG134" s="30"/>
      <c r="DH134" s="31">
        <f t="shared" si="14"/>
        <v>46600</v>
      </c>
      <c r="DI134" s="21"/>
      <c r="DJ134" s="32">
        <f t="shared" si="7"/>
        <v>945377.55</v>
      </c>
      <c r="DK134" s="32">
        <f t="shared" si="8"/>
        <v>63207</v>
      </c>
      <c r="DL134" s="32">
        <f t="shared" ref="DL134:DM134" si="207">+E134+M134+U134+AC134+AK134+AS134+BA134+BI134+BQ134+BY134+CG134+CO134+CW134</f>
        <v>7608.52</v>
      </c>
      <c r="DM134" s="32">
        <f t="shared" si="207"/>
        <v>55598.08</v>
      </c>
      <c r="DN134" s="2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</row>
    <row r="135" ht="15.75" customHeight="1">
      <c r="A135" s="20">
        <f t="shared" si="24"/>
        <v>46634</v>
      </c>
      <c r="B135" s="21"/>
      <c r="C135" s="21"/>
      <c r="D135" s="21"/>
      <c r="E135" s="21"/>
      <c r="F135" s="21"/>
      <c r="G135" s="2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20">
        <f t="shared" si="32"/>
        <v>46631</v>
      </c>
      <c r="AX135" s="21"/>
      <c r="AY135" s="21"/>
      <c r="AZ135" s="23"/>
      <c r="BA135" s="24"/>
      <c r="BB135" s="24"/>
      <c r="BC135" s="23"/>
      <c r="BD135" s="1"/>
      <c r="BE135" s="20">
        <f t="shared" si="33"/>
        <v>46631</v>
      </c>
      <c r="BF135" s="21"/>
      <c r="BG135" s="21"/>
      <c r="BH135" s="21"/>
      <c r="BI135" s="24">
        <f t="shared" si="179"/>
        <v>0</v>
      </c>
      <c r="BJ135" s="21"/>
      <c r="BK135" s="23"/>
      <c r="BL135" s="1"/>
      <c r="BM135" s="20">
        <f t="shared" si="34"/>
        <v>46631</v>
      </c>
      <c r="BN135" s="21"/>
      <c r="BO135" s="21"/>
      <c r="BP135" s="21"/>
      <c r="BQ135" s="21"/>
      <c r="BR135" s="21"/>
      <c r="BS135" s="23"/>
      <c r="BT135" s="1"/>
      <c r="BU135" s="20">
        <f t="shared" si="35"/>
        <v>46631</v>
      </c>
      <c r="BV135" s="21"/>
      <c r="BW135" s="21"/>
      <c r="BX135" s="21"/>
      <c r="BY135" s="21"/>
      <c r="BZ135" s="21"/>
      <c r="CA135" s="23"/>
      <c r="CB135" s="1"/>
      <c r="CC135" s="20">
        <f t="shared" si="36"/>
        <v>46631</v>
      </c>
      <c r="CD135" s="27">
        <f t="shared" si="155"/>
        <v>561058.55</v>
      </c>
      <c r="CE135" s="27">
        <f t="shared" si="156"/>
        <v>42315</v>
      </c>
      <c r="CF135" s="27">
        <f t="shared" si="153"/>
        <v>522858.37</v>
      </c>
      <c r="CG135" s="21">
        <v>4114.42</v>
      </c>
      <c r="CH135" s="21">
        <v>38200.18</v>
      </c>
      <c r="CI135" s="23"/>
      <c r="CJ135" s="1"/>
      <c r="CK135" s="21"/>
      <c r="CL135" s="27"/>
      <c r="CM135" s="27"/>
      <c r="CN135" s="27"/>
      <c r="CO135" s="27"/>
      <c r="CP135" s="27"/>
      <c r="CQ135" s="23"/>
      <c r="CR135" s="1"/>
      <c r="CS135" s="20">
        <v>45562.0</v>
      </c>
      <c r="CT135" s="46">
        <v>384319.0</v>
      </c>
      <c r="CU135" s="46">
        <v>20892.0</v>
      </c>
      <c r="CV135" s="46">
        <v>366502.0</v>
      </c>
      <c r="CW135" s="46">
        <v>3075.0</v>
      </c>
      <c r="CX135" s="46">
        <v>17817.0</v>
      </c>
      <c r="CY135" s="23" t="s">
        <v>87</v>
      </c>
      <c r="CZ135" s="35"/>
      <c r="DA135" s="24">
        <f t="shared" si="3"/>
        <v>63207</v>
      </c>
      <c r="DB135" s="23">
        <f t="shared" si="4"/>
        <v>945377.55</v>
      </c>
      <c r="DC135" s="24">
        <f t="shared" si="5"/>
        <v>0</v>
      </c>
      <c r="DD135" s="23">
        <f t="shared" si="6"/>
        <v>0</v>
      </c>
      <c r="DE135" s="29"/>
      <c r="DF135" s="30"/>
      <c r="DG135" s="30"/>
      <c r="DH135" s="31">
        <f t="shared" si="14"/>
        <v>46631</v>
      </c>
      <c r="DI135" s="21"/>
      <c r="DJ135" s="32">
        <f t="shared" si="7"/>
        <v>889360.37</v>
      </c>
      <c r="DK135" s="32">
        <f t="shared" si="8"/>
        <v>63207</v>
      </c>
      <c r="DL135" s="32">
        <f t="shared" ref="DL135:DM135" si="208">+E135+M135+U135+AC135+AK135+AS135+BA135+BI135+BQ135+BY135+CG135+CO135+CW135</f>
        <v>7189.42</v>
      </c>
      <c r="DM135" s="32">
        <f t="shared" si="208"/>
        <v>56017.18</v>
      </c>
      <c r="DN135" s="26">
        <f>SUM(DM133:DM135)</f>
        <v>166797.27</v>
      </c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</row>
    <row r="136" ht="15.75" customHeight="1">
      <c r="A136" s="20">
        <f t="shared" si="24"/>
        <v>46664</v>
      </c>
      <c r="B136" s="21"/>
      <c r="C136" s="21"/>
      <c r="D136" s="21"/>
      <c r="E136" s="21"/>
      <c r="F136" s="21"/>
      <c r="G136" s="2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20">
        <f t="shared" si="32"/>
        <v>46661</v>
      </c>
      <c r="AX136" s="21"/>
      <c r="AY136" s="21"/>
      <c r="AZ136" s="23"/>
      <c r="BA136" s="24"/>
      <c r="BB136" s="24"/>
      <c r="BC136" s="23"/>
      <c r="BD136" s="1"/>
      <c r="BE136" s="20">
        <f t="shared" si="33"/>
        <v>46661</v>
      </c>
      <c r="BF136" s="21"/>
      <c r="BG136" s="21"/>
      <c r="BH136" s="21"/>
      <c r="BI136" s="24">
        <f t="shared" si="179"/>
        <v>0</v>
      </c>
      <c r="BJ136" s="21"/>
      <c r="BK136" s="23"/>
      <c r="BL136" s="1"/>
      <c r="BM136" s="20">
        <f t="shared" si="34"/>
        <v>46661</v>
      </c>
      <c r="BN136" s="21"/>
      <c r="BO136" s="21"/>
      <c r="BP136" s="21"/>
      <c r="BQ136" s="21"/>
      <c r="BR136" s="21"/>
      <c r="BS136" s="23"/>
      <c r="BT136" s="1"/>
      <c r="BU136" s="20">
        <f t="shared" si="35"/>
        <v>46661</v>
      </c>
      <c r="BV136" s="21"/>
      <c r="BW136" s="21"/>
      <c r="BX136" s="21"/>
      <c r="BY136" s="21"/>
      <c r="BZ136" s="21"/>
      <c r="CA136" s="23"/>
      <c r="CB136" s="1"/>
      <c r="CC136" s="20">
        <f t="shared" si="36"/>
        <v>46661</v>
      </c>
      <c r="CD136" s="27">
        <f t="shared" si="155"/>
        <v>522858.37</v>
      </c>
      <c r="CE136" s="27">
        <f t="shared" si="156"/>
        <v>42315</v>
      </c>
      <c r="CF136" s="27">
        <f t="shared" si="153"/>
        <v>484378.06</v>
      </c>
      <c r="CG136" s="21">
        <v>3834.29</v>
      </c>
      <c r="CH136" s="21">
        <v>38480.31</v>
      </c>
      <c r="CI136" s="23"/>
      <c r="CJ136" s="1"/>
      <c r="CK136" s="21"/>
      <c r="CL136" s="27"/>
      <c r="CM136" s="27"/>
      <c r="CN136" s="27"/>
      <c r="CO136" s="27"/>
      <c r="CP136" s="27"/>
      <c r="CQ136" s="23"/>
      <c r="CR136" s="1"/>
      <c r="CS136" s="20">
        <v>45592.0</v>
      </c>
      <c r="CT136" s="46">
        <v>366502.0</v>
      </c>
      <c r="CU136" s="46">
        <v>20892.0</v>
      </c>
      <c r="CV136" s="46">
        <v>348542.0</v>
      </c>
      <c r="CW136" s="46">
        <v>2932.0</v>
      </c>
      <c r="CX136" s="46">
        <v>17960.0</v>
      </c>
      <c r="CY136" s="23" t="s">
        <v>88</v>
      </c>
      <c r="CZ136" s="35"/>
      <c r="DA136" s="24">
        <f t="shared" si="3"/>
        <v>63207</v>
      </c>
      <c r="DB136" s="23">
        <f t="shared" si="4"/>
        <v>889360.37</v>
      </c>
      <c r="DC136" s="24">
        <f t="shared" si="5"/>
        <v>0</v>
      </c>
      <c r="DD136" s="23">
        <f t="shared" si="6"/>
        <v>0</v>
      </c>
      <c r="DE136" s="29"/>
      <c r="DF136" s="30"/>
      <c r="DG136" s="30"/>
      <c r="DH136" s="31">
        <f t="shared" si="14"/>
        <v>46661</v>
      </c>
      <c r="DI136" s="21"/>
      <c r="DJ136" s="32">
        <f t="shared" si="7"/>
        <v>832920.06</v>
      </c>
      <c r="DK136" s="32">
        <f t="shared" si="8"/>
        <v>63207</v>
      </c>
      <c r="DL136" s="32">
        <f t="shared" ref="DL136:DM136" si="209">+E136+M136+U136+AC136+AK136+AS136+BA136+BI136+BQ136+BY136+CG136+CO136+CW136</f>
        <v>6766.29</v>
      </c>
      <c r="DM136" s="32">
        <f t="shared" si="209"/>
        <v>56440.31</v>
      </c>
      <c r="DN136" s="26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</row>
    <row r="137" ht="15.75" customHeight="1">
      <c r="A137" s="20">
        <f t="shared" si="24"/>
        <v>46695</v>
      </c>
      <c r="B137" s="21"/>
      <c r="C137" s="21"/>
      <c r="D137" s="21"/>
      <c r="E137" s="21"/>
      <c r="F137" s="21"/>
      <c r="G137" s="2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20">
        <f t="shared" si="32"/>
        <v>46692</v>
      </c>
      <c r="AX137" s="21"/>
      <c r="AY137" s="21"/>
      <c r="AZ137" s="23"/>
      <c r="BA137" s="24"/>
      <c r="BB137" s="24"/>
      <c r="BC137" s="23"/>
      <c r="BD137" s="1"/>
      <c r="BE137" s="20">
        <f t="shared" si="33"/>
        <v>46692</v>
      </c>
      <c r="BF137" s="21"/>
      <c r="BG137" s="21"/>
      <c r="BH137" s="21"/>
      <c r="BI137" s="24">
        <f t="shared" si="179"/>
        <v>0</v>
      </c>
      <c r="BJ137" s="21"/>
      <c r="BK137" s="23"/>
      <c r="BL137" s="1"/>
      <c r="BM137" s="20">
        <f t="shared" si="34"/>
        <v>46692</v>
      </c>
      <c r="BN137" s="21"/>
      <c r="BO137" s="21"/>
      <c r="BP137" s="21"/>
      <c r="BQ137" s="21"/>
      <c r="BR137" s="21"/>
      <c r="BS137" s="23"/>
      <c r="BT137" s="1"/>
      <c r="BU137" s="20">
        <f t="shared" si="35"/>
        <v>46692</v>
      </c>
      <c r="BV137" s="21"/>
      <c r="BW137" s="21"/>
      <c r="BX137" s="21"/>
      <c r="BY137" s="21"/>
      <c r="BZ137" s="21"/>
      <c r="CA137" s="23"/>
      <c r="CB137" s="1"/>
      <c r="CC137" s="20">
        <f t="shared" si="36"/>
        <v>46692</v>
      </c>
      <c r="CD137" s="27">
        <f t="shared" si="155"/>
        <v>484378.06</v>
      </c>
      <c r="CE137" s="27">
        <f t="shared" si="156"/>
        <v>42315</v>
      </c>
      <c r="CF137" s="27">
        <f t="shared" si="153"/>
        <v>445615.56</v>
      </c>
      <c r="CG137" s="21">
        <v>3552.1</v>
      </c>
      <c r="CH137" s="21">
        <v>38762.5</v>
      </c>
      <c r="CI137" s="23"/>
      <c r="CJ137" s="1"/>
      <c r="CK137" s="21"/>
      <c r="CL137" s="27"/>
      <c r="CM137" s="27"/>
      <c r="CN137" s="27"/>
      <c r="CO137" s="27"/>
      <c r="CP137" s="27"/>
      <c r="CQ137" s="23"/>
      <c r="CR137" s="1"/>
      <c r="CS137" s="20">
        <v>45623.0</v>
      </c>
      <c r="CT137" s="46">
        <v>348542.0</v>
      </c>
      <c r="CU137" s="46">
        <v>20892.0</v>
      </c>
      <c r="CV137" s="46">
        <v>330438.0</v>
      </c>
      <c r="CW137" s="46">
        <v>2788.0</v>
      </c>
      <c r="CX137" s="46">
        <v>18104.0</v>
      </c>
      <c r="CY137" s="23" t="s">
        <v>89</v>
      </c>
      <c r="CZ137" s="35"/>
      <c r="DA137" s="24">
        <f t="shared" si="3"/>
        <v>63207</v>
      </c>
      <c r="DB137" s="23">
        <f t="shared" si="4"/>
        <v>832920.06</v>
      </c>
      <c r="DC137" s="24">
        <f t="shared" si="5"/>
        <v>0</v>
      </c>
      <c r="DD137" s="23">
        <f t="shared" si="6"/>
        <v>0</v>
      </c>
      <c r="DE137" s="29"/>
      <c r="DF137" s="30"/>
      <c r="DG137" s="30"/>
      <c r="DH137" s="31">
        <f t="shared" si="14"/>
        <v>46692</v>
      </c>
      <c r="DI137" s="21"/>
      <c r="DJ137" s="32">
        <f t="shared" si="7"/>
        <v>776053.56</v>
      </c>
      <c r="DK137" s="32">
        <f t="shared" si="8"/>
        <v>63207</v>
      </c>
      <c r="DL137" s="32">
        <f t="shared" ref="DL137:DM137" si="210">+E137+M137+U137+AC137+AK137+AS137+BA137+BI137+BQ137+BY137+CG137+CO137+CW137</f>
        <v>6340.1</v>
      </c>
      <c r="DM137" s="32">
        <f t="shared" si="210"/>
        <v>56866.5</v>
      </c>
      <c r="DN137" s="2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</row>
    <row r="138" ht="15.75" customHeight="1">
      <c r="A138" s="20">
        <f t="shared" si="24"/>
        <v>46725</v>
      </c>
      <c r="B138" s="21"/>
      <c r="C138" s="21"/>
      <c r="D138" s="21"/>
      <c r="E138" s="21"/>
      <c r="F138" s="21"/>
      <c r="G138" s="2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20">
        <f t="shared" si="32"/>
        <v>46722</v>
      </c>
      <c r="AX138" s="21"/>
      <c r="AY138" s="21"/>
      <c r="AZ138" s="23"/>
      <c r="BA138" s="24"/>
      <c r="BB138" s="24"/>
      <c r="BC138" s="23"/>
      <c r="BD138" s="1"/>
      <c r="BE138" s="20">
        <f t="shared" si="33"/>
        <v>46722</v>
      </c>
      <c r="BF138" s="1"/>
      <c r="BG138" s="1"/>
      <c r="BH138" s="1"/>
      <c r="BI138" s="1"/>
      <c r="BJ138" s="1"/>
      <c r="BK138" s="1"/>
      <c r="BL138" s="1"/>
      <c r="BM138" s="20">
        <f t="shared" si="34"/>
        <v>46722</v>
      </c>
      <c r="BN138" s="21"/>
      <c r="BO138" s="21"/>
      <c r="BP138" s="21"/>
      <c r="BQ138" s="21"/>
      <c r="BR138" s="21"/>
      <c r="BS138" s="23"/>
      <c r="BT138" s="1"/>
      <c r="BU138" s="20">
        <f t="shared" si="35"/>
        <v>46722</v>
      </c>
      <c r="BV138" s="21"/>
      <c r="BW138" s="21"/>
      <c r="BX138" s="21"/>
      <c r="BY138" s="21"/>
      <c r="BZ138" s="21"/>
      <c r="CA138" s="23"/>
      <c r="CB138" s="1"/>
      <c r="CC138" s="20">
        <f t="shared" si="36"/>
        <v>46722</v>
      </c>
      <c r="CD138" s="27">
        <f t="shared" si="155"/>
        <v>445615.56</v>
      </c>
      <c r="CE138" s="27">
        <f t="shared" si="156"/>
        <v>42315</v>
      </c>
      <c r="CF138" s="27">
        <f t="shared" si="153"/>
        <v>406568.8</v>
      </c>
      <c r="CG138" s="21">
        <v>3267.84</v>
      </c>
      <c r="CH138" s="21">
        <v>39046.76</v>
      </c>
      <c r="CI138" s="23"/>
      <c r="CJ138" s="1"/>
      <c r="CK138" s="21"/>
      <c r="CL138" s="27"/>
      <c r="CM138" s="27"/>
      <c r="CN138" s="27"/>
      <c r="CO138" s="27"/>
      <c r="CP138" s="27"/>
      <c r="CQ138" s="23"/>
      <c r="CR138" s="1"/>
      <c r="CS138" s="20">
        <v>45653.0</v>
      </c>
      <c r="CT138" s="46">
        <v>330438.0</v>
      </c>
      <c r="CU138" s="46">
        <v>20892.0</v>
      </c>
      <c r="CV138" s="46">
        <v>312190.0</v>
      </c>
      <c r="CW138" s="46">
        <v>2644.0</v>
      </c>
      <c r="CX138" s="46">
        <v>18248.0</v>
      </c>
      <c r="CY138" s="23" t="s">
        <v>90</v>
      </c>
      <c r="CZ138" s="35"/>
      <c r="DA138" s="24">
        <f t="shared" si="3"/>
        <v>63207</v>
      </c>
      <c r="DB138" s="23">
        <f t="shared" si="4"/>
        <v>776053.56</v>
      </c>
      <c r="DC138" s="24">
        <f t="shared" si="5"/>
        <v>0</v>
      </c>
      <c r="DD138" s="23">
        <f t="shared" si="6"/>
        <v>0</v>
      </c>
      <c r="DE138" s="29"/>
      <c r="DF138" s="30"/>
      <c r="DG138" s="30"/>
      <c r="DH138" s="31">
        <f t="shared" si="14"/>
        <v>46722</v>
      </c>
      <c r="DI138" s="21"/>
      <c r="DJ138" s="32">
        <f t="shared" si="7"/>
        <v>718758.8</v>
      </c>
      <c r="DK138" s="32">
        <f t="shared" si="8"/>
        <v>63207</v>
      </c>
      <c r="DL138" s="32">
        <f t="shared" ref="DL138:DM138" si="211">+E138+M138+U138+AC138+AK138+AS138+BA138+BI138+BQ138+BY138+CG138+CO138+CW138</f>
        <v>5911.84</v>
      </c>
      <c r="DM138" s="32">
        <f t="shared" si="211"/>
        <v>57294.76</v>
      </c>
      <c r="DN138" s="26">
        <f>SUM(DM136:DM138)</f>
        <v>170601.57</v>
      </c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20">
        <f t="shared" si="36"/>
        <v>46753</v>
      </c>
      <c r="CD139" s="27">
        <f t="shared" si="155"/>
        <v>406568.8</v>
      </c>
      <c r="CE139" s="27">
        <f t="shared" si="156"/>
        <v>42315</v>
      </c>
      <c r="CF139" s="27">
        <f t="shared" si="153"/>
        <v>367235.7</v>
      </c>
      <c r="CG139" s="21">
        <v>2981.5</v>
      </c>
      <c r="CH139" s="21">
        <v>39333.1</v>
      </c>
      <c r="CI139" s="1"/>
      <c r="CJ139" s="1"/>
      <c r="CK139" s="21"/>
      <c r="CL139" s="27"/>
      <c r="CM139" s="27"/>
      <c r="CN139" s="27"/>
      <c r="CO139" s="27"/>
      <c r="CP139" s="27"/>
      <c r="CQ139" s="1"/>
      <c r="CR139" s="1"/>
      <c r="CS139" s="20">
        <v>45319.0</v>
      </c>
      <c r="CT139" s="46">
        <v>312190.0</v>
      </c>
      <c r="CU139" s="46">
        <v>20892.0</v>
      </c>
      <c r="CV139" s="46">
        <v>293796.0</v>
      </c>
      <c r="CW139" s="46">
        <v>2498.0</v>
      </c>
      <c r="CX139" s="46">
        <v>18394.0</v>
      </c>
      <c r="CY139" s="23" t="s">
        <v>91</v>
      </c>
      <c r="CZ139" s="35"/>
      <c r="DA139" s="24">
        <f t="shared" si="3"/>
        <v>63207</v>
      </c>
      <c r="DB139" s="23">
        <f t="shared" si="4"/>
        <v>718758.8</v>
      </c>
      <c r="DC139" s="24">
        <f t="shared" si="5"/>
        <v>0</v>
      </c>
      <c r="DD139" s="23">
        <f t="shared" si="6"/>
        <v>0</v>
      </c>
      <c r="DE139" s="29"/>
      <c r="DF139" s="30"/>
      <c r="DG139" s="30"/>
      <c r="DH139" s="31">
        <f t="shared" si="14"/>
        <v>46753</v>
      </c>
      <c r="DI139" s="21"/>
      <c r="DJ139" s="32">
        <f t="shared" si="7"/>
        <v>661031.7</v>
      </c>
      <c r="DK139" s="32">
        <f t="shared" si="8"/>
        <v>63207</v>
      </c>
      <c r="DL139" s="32">
        <f t="shared" ref="DL139:DM139" si="212">+E139+M139+U139+AC139+AK139+AS139+BA139+BI139+BQ139+BY139+CG139+CO139+CW139</f>
        <v>5479.5</v>
      </c>
      <c r="DM139" s="32">
        <f t="shared" si="212"/>
        <v>57727.1</v>
      </c>
      <c r="DN139" s="26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20">
        <f t="shared" si="36"/>
        <v>46784</v>
      </c>
      <c r="CD140" s="27">
        <f t="shared" si="155"/>
        <v>367235.7</v>
      </c>
      <c r="CE140" s="27">
        <f t="shared" si="156"/>
        <v>42315</v>
      </c>
      <c r="CF140" s="27">
        <f t="shared" si="153"/>
        <v>327614.15</v>
      </c>
      <c r="CG140" s="21">
        <v>2693.05</v>
      </c>
      <c r="CH140" s="21">
        <v>39621.55</v>
      </c>
      <c r="CI140" s="1"/>
      <c r="CJ140" s="1"/>
      <c r="CK140" s="21"/>
      <c r="CL140" s="27"/>
      <c r="CM140" s="27"/>
      <c r="CN140" s="27"/>
      <c r="CO140" s="27"/>
      <c r="CP140" s="27"/>
      <c r="CQ140" s="1"/>
      <c r="CR140" s="1"/>
      <c r="CS140" s="20">
        <v>45350.0</v>
      </c>
      <c r="CT140" s="46">
        <v>293796.0</v>
      </c>
      <c r="CU140" s="46">
        <v>20892.0</v>
      </c>
      <c r="CV140" s="46">
        <v>275254.0</v>
      </c>
      <c r="CW140" s="46">
        <v>2350.0</v>
      </c>
      <c r="CX140" s="46">
        <v>18542.0</v>
      </c>
      <c r="CY140" s="23" t="s">
        <v>92</v>
      </c>
      <c r="CZ140" s="35"/>
      <c r="DA140" s="24">
        <f t="shared" si="3"/>
        <v>63207</v>
      </c>
      <c r="DB140" s="23">
        <f t="shared" si="4"/>
        <v>661031.7</v>
      </c>
      <c r="DC140" s="24">
        <f t="shared" si="5"/>
        <v>0</v>
      </c>
      <c r="DD140" s="23">
        <f t="shared" si="6"/>
        <v>0</v>
      </c>
      <c r="DE140" s="29"/>
      <c r="DF140" s="30"/>
      <c r="DG140" s="30"/>
      <c r="DH140" s="31">
        <f t="shared" si="14"/>
        <v>46784</v>
      </c>
      <c r="DI140" s="21"/>
      <c r="DJ140" s="32">
        <f t="shared" si="7"/>
        <v>602868.15</v>
      </c>
      <c r="DK140" s="32">
        <f t="shared" si="8"/>
        <v>63207</v>
      </c>
      <c r="DL140" s="32">
        <f t="shared" ref="DL140:DM140" si="213">+E140+M140+U140+AC140+AK140+AS140+BA140+BI140+BQ140+BY140+CG140+CO140+CW140</f>
        <v>5043.05</v>
      </c>
      <c r="DM140" s="32">
        <f t="shared" si="213"/>
        <v>58163.55</v>
      </c>
      <c r="DN140" s="2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20">
        <f t="shared" si="36"/>
        <v>46813</v>
      </c>
      <c r="CD141" s="27">
        <f t="shared" si="155"/>
        <v>327614.15</v>
      </c>
      <c r="CE141" s="27">
        <f t="shared" si="156"/>
        <v>42315</v>
      </c>
      <c r="CF141" s="27">
        <f t="shared" si="153"/>
        <v>287702.05</v>
      </c>
      <c r="CG141" s="21">
        <v>2402.5</v>
      </c>
      <c r="CH141" s="21">
        <v>39912.1</v>
      </c>
      <c r="CI141" s="1"/>
      <c r="CJ141" s="1"/>
      <c r="CK141" s="21"/>
      <c r="CL141" s="27"/>
      <c r="CM141" s="27"/>
      <c r="CN141" s="27"/>
      <c r="CO141" s="27"/>
      <c r="CP141" s="27"/>
      <c r="CQ141" s="1"/>
      <c r="CR141" s="1"/>
      <c r="CS141" s="20">
        <v>45379.0</v>
      </c>
      <c r="CT141" s="46">
        <v>275254.0</v>
      </c>
      <c r="CU141" s="46">
        <v>20892.0</v>
      </c>
      <c r="CV141" s="46">
        <v>256564.0</v>
      </c>
      <c r="CW141" s="46">
        <v>2202.0</v>
      </c>
      <c r="CX141" s="46">
        <v>18690.0</v>
      </c>
      <c r="CY141" s="23" t="s">
        <v>93</v>
      </c>
      <c r="CZ141" s="35"/>
      <c r="DA141" s="24">
        <f t="shared" si="3"/>
        <v>63207</v>
      </c>
      <c r="DB141" s="23">
        <f t="shared" si="4"/>
        <v>602868.15</v>
      </c>
      <c r="DC141" s="24">
        <f t="shared" si="5"/>
        <v>0</v>
      </c>
      <c r="DD141" s="23">
        <f t="shared" si="6"/>
        <v>0</v>
      </c>
      <c r="DE141" s="29"/>
      <c r="DF141" s="30"/>
      <c r="DG141" s="30"/>
      <c r="DH141" s="31">
        <f t="shared" si="14"/>
        <v>46813</v>
      </c>
      <c r="DI141" s="21"/>
      <c r="DJ141" s="32">
        <f t="shared" si="7"/>
        <v>544266.05</v>
      </c>
      <c r="DK141" s="32">
        <f t="shared" si="8"/>
        <v>63207</v>
      </c>
      <c r="DL141" s="32">
        <f t="shared" ref="DL141:DM141" si="214">+E141+M141+U141+AC141+AK141+AS141+BA141+BI141+BQ141+BY141+CG141+CO141+CW141</f>
        <v>4604.5</v>
      </c>
      <c r="DM141" s="32">
        <f t="shared" si="214"/>
        <v>58602.1</v>
      </c>
      <c r="DN141" s="26">
        <f>SUM(DM139:DM141)</f>
        <v>174492.75</v>
      </c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20">
        <f t="shared" si="36"/>
        <v>46844</v>
      </c>
      <c r="CD142" s="27">
        <f t="shared" si="155"/>
        <v>287702.05</v>
      </c>
      <c r="CE142" s="27">
        <f t="shared" si="156"/>
        <v>42315</v>
      </c>
      <c r="CF142" s="27">
        <f t="shared" si="153"/>
        <v>247497.26</v>
      </c>
      <c r="CG142" s="21">
        <v>2109.81</v>
      </c>
      <c r="CH142" s="21">
        <v>40204.79</v>
      </c>
      <c r="CI142" s="1"/>
      <c r="CJ142" s="1"/>
      <c r="CK142" s="21"/>
      <c r="CL142" s="27"/>
      <c r="CM142" s="27"/>
      <c r="CN142" s="27"/>
      <c r="CO142" s="27"/>
      <c r="CP142" s="27"/>
      <c r="CQ142" s="1"/>
      <c r="CR142" s="1"/>
      <c r="CS142" s="20">
        <v>45410.0</v>
      </c>
      <c r="CT142" s="46">
        <v>256564.0</v>
      </c>
      <c r="CU142" s="46">
        <v>20892.0</v>
      </c>
      <c r="CV142" s="46">
        <v>237725.0</v>
      </c>
      <c r="CW142" s="46">
        <v>2053.0</v>
      </c>
      <c r="CX142" s="46">
        <v>18839.0</v>
      </c>
      <c r="CY142" s="23" t="s">
        <v>94</v>
      </c>
      <c r="CZ142" s="35"/>
      <c r="DA142" s="24">
        <f t="shared" si="3"/>
        <v>63207</v>
      </c>
      <c r="DB142" s="23">
        <f t="shared" si="4"/>
        <v>544266.05</v>
      </c>
      <c r="DC142" s="24">
        <f t="shared" si="5"/>
        <v>0</v>
      </c>
      <c r="DD142" s="23">
        <f t="shared" si="6"/>
        <v>0</v>
      </c>
      <c r="DE142" s="29"/>
      <c r="DF142" s="30"/>
      <c r="DG142" s="30"/>
      <c r="DH142" s="31">
        <f t="shared" si="14"/>
        <v>46844</v>
      </c>
      <c r="DI142" s="21"/>
      <c r="DJ142" s="32">
        <f t="shared" si="7"/>
        <v>485222.26</v>
      </c>
      <c r="DK142" s="32">
        <f t="shared" si="8"/>
        <v>63207</v>
      </c>
      <c r="DL142" s="32">
        <f t="shared" ref="DL142:DM142" si="215">+E142+M142+U142+AC142+AK142+AS142+BA142+BI142+BQ142+BY142+CG142+CO142+CW142</f>
        <v>4162.81</v>
      </c>
      <c r="DM142" s="32">
        <f t="shared" si="215"/>
        <v>59043.79</v>
      </c>
      <c r="DN142" s="26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20">
        <f t="shared" si="36"/>
        <v>46874</v>
      </c>
      <c r="CD143" s="27">
        <f t="shared" si="155"/>
        <v>247497.26</v>
      </c>
      <c r="CE143" s="27">
        <f t="shared" si="156"/>
        <v>42315</v>
      </c>
      <c r="CF143" s="27">
        <f t="shared" si="153"/>
        <v>206997.63</v>
      </c>
      <c r="CG143" s="21">
        <v>1814.97</v>
      </c>
      <c r="CH143" s="21">
        <v>40499.63</v>
      </c>
      <c r="CI143" s="1"/>
      <c r="CJ143" s="1"/>
      <c r="CK143" s="21"/>
      <c r="CL143" s="27"/>
      <c r="CM143" s="27"/>
      <c r="CN143" s="27"/>
      <c r="CO143" s="27"/>
      <c r="CP143" s="27"/>
      <c r="CQ143" s="1"/>
      <c r="CR143" s="1"/>
      <c r="CS143" s="20">
        <v>45440.0</v>
      </c>
      <c r="CT143" s="46">
        <v>237725.0</v>
      </c>
      <c r="CU143" s="46">
        <v>20892.0</v>
      </c>
      <c r="CV143" s="46">
        <v>218735.0</v>
      </c>
      <c r="CW143" s="46">
        <v>1902.0</v>
      </c>
      <c r="CX143" s="46">
        <v>18990.0</v>
      </c>
      <c r="CY143" s="23" t="s">
        <v>95</v>
      </c>
      <c r="CZ143" s="35"/>
      <c r="DA143" s="24">
        <f t="shared" si="3"/>
        <v>63207</v>
      </c>
      <c r="DB143" s="23">
        <f t="shared" si="4"/>
        <v>485222.26</v>
      </c>
      <c r="DC143" s="24">
        <f t="shared" si="5"/>
        <v>0</v>
      </c>
      <c r="DD143" s="23">
        <f t="shared" si="6"/>
        <v>0</v>
      </c>
      <c r="DE143" s="29"/>
      <c r="DF143" s="30"/>
      <c r="DG143" s="30"/>
      <c r="DH143" s="31">
        <f t="shared" si="14"/>
        <v>46874</v>
      </c>
      <c r="DI143" s="21"/>
      <c r="DJ143" s="32">
        <f t="shared" si="7"/>
        <v>425732.63</v>
      </c>
      <c r="DK143" s="32">
        <f t="shared" si="8"/>
        <v>63207</v>
      </c>
      <c r="DL143" s="32">
        <f t="shared" ref="DL143:DM143" si="216">+E143+M143+U143+AC143+AK143+AS143+BA143+BI143+BQ143+BY143+CG143+CO143+CW143</f>
        <v>3716.97</v>
      </c>
      <c r="DM143" s="32">
        <f t="shared" si="216"/>
        <v>59489.63</v>
      </c>
      <c r="DN143" s="2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20">
        <f t="shared" si="36"/>
        <v>46905</v>
      </c>
      <c r="CD144" s="27">
        <f t="shared" si="155"/>
        <v>206997.63</v>
      </c>
      <c r="CE144" s="27">
        <f t="shared" si="156"/>
        <v>42315</v>
      </c>
      <c r="CF144" s="27">
        <f t="shared" si="153"/>
        <v>166201</v>
      </c>
      <c r="CG144" s="21">
        <v>1517.97</v>
      </c>
      <c r="CH144" s="21">
        <v>40796.63</v>
      </c>
      <c r="CI144" s="1"/>
      <c r="CJ144" s="1"/>
      <c r="CK144" s="21"/>
      <c r="CL144" s="27"/>
      <c r="CM144" s="27"/>
      <c r="CN144" s="27"/>
      <c r="CO144" s="27"/>
      <c r="CP144" s="27"/>
      <c r="CQ144" s="1"/>
      <c r="CR144" s="1"/>
      <c r="CS144" s="20">
        <v>45471.0</v>
      </c>
      <c r="CT144" s="46">
        <v>218735.0</v>
      </c>
      <c r="CU144" s="46">
        <v>20892.0</v>
      </c>
      <c r="CV144" s="46">
        <v>199593.0</v>
      </c>
      <c r="CW144" s="46">
        <v>1750.0</v>
      </c>
      <c r="CX144" s="46">
        <v>19142.0</v>
      </c>
      <c r="CY144" s="23" t="s">
        <v>96</v>
      </c>
      <c r="CZ144" s="35"/>
      <c r="DA144" s="24">
        <f t="shared" si="3"/>
        <v>63207</v>
      </c>
      <c r="DB144" s="23">
        <f t="shared" si="4"/>
        <v>425732.63</v>
      </c>
      <c r="DC144" s="24">
        <f t="shared" si="5"/>
        <v>0</v>
      </c>
      <c r="DD144" s="23">
        <f t="shared" si="6"/>
        <v>0</v>
      </c>
      <c r="DE144" s="29"/>
      <c r="DF144" s="30"/>
      <c r="DG144" s="30"/>
      <c r="DH144" s="31">
        <f t="shared" si="14"/>
        <v>46905</v>
      </c>
      <c r="DI144" s="21"/>
      <c r="DJ144" s="32">
        <f t="shared" si="7"/>
        <v>365794</v>
      </c>
      <c r="DK144" s="32">
        <f t="shared" si="8"/>
        <v>63207</v>
      </c>
      <c r="DL144" s="32">
        <f t="shared" ref="DL144:DM144" si="217">+E144+M144+U144+AC144+AK144+AS144+BA144+BI144+BQ144+BY144+CG144+CO144+CW144</f>
        <v>3267.97</v>
      </c>
      <c r="DM144" s="32">
        <f t="shared" si="217"/>
        <v>59938.63</v>
      </c>
      <c r="DN144" s="26">
        <f>SUM(DM142:DM144)</f>
        <v>178472.05</v>
      </c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20">
        <f t="shared" si="36"/>
        <v>46935</v>
      </c>
      <c r="CD145" s="27">
        <f t="shared" si="155"/>
        <v>166201</v>
      </c>
      <c r="CE145" s="27">
        <f t="shared" si="156"/>
        <v>42315</v>
      </c>
      <c r="CF145" s="27">
        <f t="shared" si="153"/>
        <v>125105.2</v>
      </c>
      <c r="CG145" s="21">
        <v>1218.8</v>
      </c>
      <c r="CH145" s="21">
        <v>41095.8</v>
      </c>
      <c r="CI145" s="1"/>
      <c r="CJ145" s="1"/>
      <c r="CK145" s="21"/>
      <c r="CL145" s="27"/>
      <c r="CM145" s="27"/>
      <c r="CN145" s="27"/>
      <c r="CO145" s="27"/>
      <c r="CP145" s="27"/>
      <c r="CQ145" s="1"/>
      <c r="CR145" s="1"/>
      <c r="CS145" s="20">
        <v>45501.0</v>
      </c>
      <c r="CT145" s="46">
        <v>199593.0</v>
      </c>
      <c r="CU145" s="46">
        <v>20892.0</v>
      </c>
      <c r="CV145" s="46">
        <v>180298.0</v>
      </c>
      <c r="CW145" s="46">
        <v>1597.0</v>
      </c>
      <c r="CX145" s="46">
        <v>19295.0</v>
      </c>
      <c r="CY145" s="23" t="s">
        <v>97</v>
      </c>
      <c r="CZ145" s="35"/>
      <c r="DA145" s="24">
        <f t="shared" si="3"/>
        <v>63207</v>
      </c>
      <c r="DB145" s="23">
        <f t="shared" si="4"/>
        <v>365794</v>
      </c>
      <c r="DC145" s="24">
        <f t="shared" si="5"/>
        <v>0</v>
      </c>
      <c r="DD145" s="23">
        <f t="shared" si="6"/>
        <v>0</v>
      </c>
      <c r="DE145" s="29"/>
      <c r="DF145" s="30"/>
      <c r="DG145" s="30"/>
      <c r="DH145" s="31">
        <f t="shared" si="14"/>
        <v>46935</v>
      </c>
      <c r="DI145" s="21"/>
      <c r="DJ145" s="32">
        <f t="shared" si="7"/>
        <v>305403.2</v>
      </c>
      <c r="DK145" s="32">
        <f t="shared" si="8"/>
        <v>63207</v>
      </c>
      <c r="DL145" s="32">
        <f t="shared" ref="DL145:DM145" si="218">+E145+M145+U145+AC145+AK145+AS145+BA145+BI145+BQ145+BY145+CG145+CO145+CW145</f>
        <v>2815.8</v>
      </c>
      <c r="DM145" s="32">
        <f t="shared" si="218"/>
        <v>60390.8</v>
      </c>
      <c r="DN145" s="26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20">
        <f t="shared" si="36"/>
        <v>46966</v>
      </c>
      <c r="CD146" s="27">
        <f t="shared" si="155"/>
        <v>125105.2</v>
      </c>
      <c r="CE146" s="27">
        <f t="shared" si="156"/>
        <v>42315</v>
      </c>
      <c r="CF146" s="27">
        <f t="shared" si="153"/>
        <v>83708.03</v>
      </c>
      <c r="CG146" s="21">
        <v>917.43</v>
      </c>
      <c r="CH146" s="21">
        <v>41397.17</v>
      </c>
      <c r="CI146" s="1"/>
      <c r="CJ146" s="1"/>
      <c r="CK146" s="21"/>
      <c r="CL146" s="27"/>
      <c r="CM146" s="27"/>
      <c r="CN146" s="27"/>
      <c r="CO146" s="27"/>
      <c r="CP146" s="27"/>
      <c r="CQ146" s="1"/>
      <c r="CR146" s="1"/>
      <c r="CS146" s="20">
        <v>45532.0</v>
      </c>
      <c r="CT146" s="46">
        <v>180298.0</v>
      </c>
      <c r="CU146" s="46">
        <v>20892.0</v>
      </c>
      <c r="CV146" s="46">
        <v>160848.0</v>
      </c>
      <c r="CW146" s="46">
        <v>1442.0</v>
      </c>
      <c r="CX146" s="46">
        <v>19450.0</v>
      </c>
      <c r="CY146" s="23" t="s">
        <v>98</v>
      </c>
      <c r="CZ146" s="35"/>
      <c r="DA146" s="24">
        <f t="shared" si="3"/>
        <v>63207</v>
      </c>
      <c r="DB146" s="23">
        <f t="shared" si="4"/>
        <v>305403.2</v>
      </c>
      <c r="DC146" s="24">
        <f t="shared" si="5"/>
        <v>0</v>
      </c>
      <c r="DD146" s="23">
        <f t="shared" si="6"/>
        <v>0</v>
      </c>
      <c r="DE146" s="29"/>
      <c r="DF146" s="30"/>
      <c r="DG146" s="30"/>
      <c r="DH146" s="31">
        <f t="shared" si="14"/>
        <v>46966</v>
      </c>
      <c r="DI146" s="21"/>
      <c r="DJ146" s="32">
        <f t="shared" si="7"/>
        <v>244556.03</v>
      </c>
      <c r="DK146" s="32">
        <f t="shared" si="8"/>
        <v>63207</v>
      </c>
      <c r="DL146" s="32">
        <f t="shared" ref="DL146:DM146" si="219">+E146+M146+U146+AC146+AK146+AS146+BA146+BI146+BQ146+BY146+CG146+CO146+CW146</f>
        <v>2359.43</v>
      </c>
      <c r="DM146" s="32">
        <f t="shared" si="219"/>
        <v>60847.17</v>
      </c>
      <c r="DN146" s="2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20">
        <f t="shared" si="36"/>
        <v>46997</v>
      </c>
      <c r="CD147" s="27">
        <f t="shared" si="155"/>
        <v>83708.03</v>
      </c>
      <c r="CE147" s="27">
        <f t="shared" si="156"/>
        <v>42315</v>
      </c>
      <c r="CF147" s="27">
        <f t="shared" si="153"/>
        <v>42007.28</v>
      </c>
      <c r="CG147" s="21">
        <v>613.85</v>
      </c>
      <c r="CH147" s="21">
        <v>41700.75</v>
      </c>
      <c r="CI147" s="1"/>
      <c r="CJ147" s="1"/>
      <c r="CK147" s="21"/>
      <c r="CL147" s="27"/>
      <c r="CM147" s="27"/>
      <c r="CN147" s="27"/>
      <c r="CO147" s="27"/>
      <c r="CP147" s="27"/>
      <c r="CQ147" s="1"/>
      <c r="CR147" s="1"/>
      <c r="CS147" s="20">
        <v>45563.0</v>
      </c>
      <c r="CT147" s="46">
        <v>160848.0</v>
      </c>
      <c r="CU147" s="46">
        <v>20892.0</v>
      </c>
      <c r="CV147" s="46">
        <v>141243.0</v>
      </c>
      <c r="CW147" s="46">
        <v>1287.0</v>
      </c>
      <c r="CX147" s="46">
        <v>19605.0</v>
      </c>
      <c r="CY147" s="23" t="s">
        <v>99</v>
      </c>
      <c r="CZ147" s="35"/>
      <c r="DA147" s="24">
        <f t="shared" si="3"/>
        <v>63207</v>
      </c>
      <c r="DB147" s="23">
        <f t="shared" si="4"/>
        <v>244556.03</v>
      </c>
      <c r="DC147" s="24">
        <f t="shared" si="5"/>
        <v>0</v>
      </c>
      <c r="DD147" s="23">
        <f t="shared" si="6"/>
        <v>0</v>
      </c>
      <c r="DE147" s="29"/>
      <c r="DF147" s="30"/>
      <c r="DG147" s="30"/>
      <c r="DH147" s="31">
        <f t="shared" si="14"/>
        <v>46997</v>
      </c>
      <c r="DI147" s="21"/>
      <c r="DJ147" s="32">
        <f t="shared" si="7"/>
        <v>183250.28</v>
      </c>
      <c r="DK147" s="32">
        <f t="shared" si="8"/>
        <v>63207</v>
      </c>
      <c r="DL147" s="32">
        <f t="shared" ref="DL147:DM147" si="220">+E147+M147+U147+AC147+AK147+AS147+BA147+BI147+BQ147+BY147+CG147+CO147+CW147</f>
        <v>1900.85</v>
      </c>
      <c r="DM147" s="32">
        <f t="shared" si="220"/>
        <v>61305.75</v>
      </c>
      <c r="DN147" s="26">
        <f>SUM(DM145:DM147)</f>
        <v>182543.72</v>
      </c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20">
        <f t="shared" si="36"/>
        <v>47027</v>
      </c>
      <c r="CD148" s="27">
        <f t="shared" si="155"/>
        <v>42007.28</v>
      </c>
      <c r="CE148" s="27">
        <f t="shared" si="156"/>
        <v>42315</v>
      </c>
      <c r="CF148" s="27">
        <f t="shared" si="153"/>
        <v>0.7299999999</v>
      </c>
      <c r="CG148" s="21">
        <v>308.05</v>
      </c>
      <c r="CH148" s="21">
        <v>42006.55</v>
      </c>
      <c r="CI148" s="1"/>
      <c r="CJ148" s="1"/>
      <c r="CK148" s="21"/>
      <c r="CL148" s="27"/>
      <c r="CM148" s="27"/>
      <c r="CN148" s="27"/>
      <c r="CO148" s="27"/>
      <c r="CP148" s="27"/>
      <c r="CQ148" s="1"/>
      <c r="CR148" s="1"/>
      <c r="CS148" s="20">
        <v>45593.0</v>
      </c>
      <c r="CT148" s="46">
        <v>141243.0</v>
      </c>
      <c r="CU148" s="46">
        <v>20892.0</v>
      </c>
      <c r="CV148" s="46">
        <v>121481.0</v>
      </c>
      <c r="CW148" s="46">
        <v>1130.0</v>
      </c>
      <c r="CX148" s="46">
        <v>19762.0</v>
      </c>
      <c r="CY148" s="23" t="s">
        <v>100</v>
      </c>
      <c r="CZ148" s="35"/>
      <c r="DA148" s="24">
        <f t="shared" si="3"/>
        <v>63207</v>
      </c>
      <c r="DB148" s="23">
        <f t="shared" si="4"/>
        <v>183250.28</v>
      </c>
      <c r="DC148" s="24">
        <f t="shared" si="5"/>
        <v>0</v>
      </c>
      <c r="DD148" s="23">
        <f t="shared" si="6"/>
        <v>0</v>
      </c>
      <c r="DE148" s="29"/>
      <c r="DF148" s="30"/>
      <c r="DG148" s="30"/>
      <c r="DH148" s="31">
        <f t="shared" si="14"/>
        <v>47027</v>
      </c>
      <c r="DI148" s="21"/>
      <c r="DJ148" s="32">
        <f t="shared" si="7"/>
        <v>121481.73</v>
      </c>
      <c r="DK148" s="32">
        <f t="shared" si="8"/>
        <v>63207</v>
      </c>
      <c r="DL148" s="32">
        <f t="shared" ref="DL148:DM148" si="221">+E148+M148+U148+AC148+AK148+AS148+BA148+BI148+BQ148+BY148+CG148+CO148+CW148</f>
        <v>1438.05</v>
      </c>
      <c r="DM148" s="32">
        <f t="shared" si="221"/>
        <v>61768.55</v>
      </c>
      <c r="DN148" s="2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20">
        <v>45624.0</v>
      </c>
      <c r="CT149" s="46">
        <v>121481.0</v>
      </c>
      <c r="CU149" s="46">
        <v>20892.0</v>
      </c>
      <c r="CV149" s="46">
        <v>101561.0</v>
      </c>
      <c r="CW149" s="27">
        <v>972.0</v>
      </c>
      <c r="CX149" s="46">
        <v>19920.0</v>
      </c>
      <c r="CY149" s="23" t="s">
        <v>101</v>
      </c>
      <c r="CZ149" s="1"/>
      <c r="DA149" s="24">
        <f t="shared" si="3"/>
        <v>20892</v>
      </c>
      <c r="DB149" s="23">
        <f t="shared" si="4"/>
        <v>121481</v>
      </c>
      <c r="DC149" s="24">
        <f t="shared" si="5"/>
        <v>0</v>
      </c>
      <c r="DD149" s="23">
        <f t="shared" si="6"/>
        <v>0</v>
      </c>
      <c r="DE149" s="1"/>
      <c r="DF149" s="1"/>
      <c r="DG149" s="1"/>
      <c r="DH149" s="31">
        <f t="shared" si="14"/>
        <v>47058</v>
      </c>
      <c r="DI149" s="21"/>
      <c r="DJ149" s="32">
        <f t="shared" si="7"/>
        <v>101561</v>
      </c>
      <c r="DK149" s="32">
        <f t="shared" si="8"/>
        <v>20892</v>
      </c>
      <c r="DL149" s="32">
        <f t="shared" ref="DL149:DM149" si="222">+E149+M149+U149+AC149+AK149+AS149+BA149+BI149+BQ149+BY149+CG149+CO149+CW149</f>
        <v>972</v>
      </c>
      <c r="DM149" s="32">
        <f t="shared" si="222"/>
        <v>19920</v>
      </c>
      <c r="DN149" s="2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20">
        <v>45654.0</v>
      </c>
      <c r="CT150" s="46">
        <v>101561.0</v>
      </c>
      <c r="CU150" s="46">
        <v>20892.0</v>
      </c>
      <c r="CV150" s="46">
        <v>81481.0</v>
      </c>
      <c r="CW150" s="27">
        <v>812.0</v>
      </c>
      <c r="CX150" s="46">
        <v>20080.0</v>
      </c>
      <c r="CY150" s="23" t="s">
        <v>102</v>
      </c>
      <c r="CZ150" s="1"/>
      <c r="DA150" s="24">
        <f t="shared" si="3"/>
        <v>20892</v>
      </c>
      <c r="DB150" s="23">
        <f t="shared" si="4"/>
        <v>101561</v>
      </c>
      <c r="DC150" s="24">
        <f t="shared" si="5"/>
        <v>0</v>
      </c>
      <c r="DD150" s="23">
        <f t="shared" si="6"/>
        <v>0</v>
      </c>
      <c r="DE150" s="1"/>
      <c r="DF150" s="1"/>
      <c r="DG150" s="1"/>
      <c r="DH150" s="31">
        <f t="shared" si="14"/>
        <v>47088</v>
      </c>
      <c r="DI150" s="21"/>
      <c r="DJ150" s="32">
        <f t="shared" si="7"/>
        <v>81481</v>
      </c>
      <c r="DK150" s="32">
        <f t="shared" si="8"/>
        <v>20892</v>
      </c>
      <c r="DL150" s="32">
        <f t="shared" ref="DL150:DM150" si="223">+E150+M150+U150+AC150+AK150+AS150+BA150+BI150+BQ150+BY150+CG150+CO150+CW150</f>
        <v>812</v>
      </c>
      <c r="DM150" s="32">
        <f t="shared" si="223"/>
        <v>20080</v>
      </c>
      <c r="DN150" s="26">
        <f>SUM(DM148:DM150)</f>
        <v>101768.55</v>
      </c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20">
        <v>45320.0</v>
      </c>
      <c r="CT151" s="46">
        <v>81481.0</v>
      </c>
      <c r="CU151" s="46">
        <v>20892.0</v>
      </c>
      <c r="CV151" s="46">
        <v>61241.0</v>
      </c>
      <c r="CW151" s="27">
        <v>652.0</v>
      </c>
      <c r="CX151" s="46">
        <v>20240.0</v>
      </c>
      <c r="CY151" s="23" t="s">
        <v>103</v>
      </c>
      <c r="CZ151" s="1"/>
      <c r="DA151" s="24">
        <f t="shared" si="3"/>
        <v>20892</v>
      </c>
      <c r="DB151" s="23">
        <f t="shared" si="4"/>
        <v>81481</v>
      </c>
      <c r="DC151" s="24">
        <f t="shared" si="5"/>
        <v>0</v>
      </c>
      <c r="DD151" s="23">
        <f t="shared" si="6"/>
        <v>0</v>
      </c>
      <c r="DE151" s="1"/>
      <c r="DF151" s="1"/>
      <c r="DG151" s="1"/>
      <c r="DH151" s="31">
        <f t="shared" si="14"/>
        <v>47119</v>
      </c>
      <c r="DI151" s="21"/>
      <c r="DJ151" s="32">
        <f t="shared" si="7"/>
        <v>61241</v>
      </c>
      <c r="DK151" s="32">
        <f t="shared" si="8"/>
        <v>20892</v>
      </c>
      <c r="DL151" s="32">
        <f t="shared" ref="DL151:DM151" si="224">+E151+M151+U151+AC151+AK151+AS151+BA151+BI151+BQ151+BY151+CG151+CO151+CW151</f>
        <v>652</v>
      </c>
      <c r="DM151" s="32">
        <f t="shared" si="224"/>
        <v>20240</v>
      </c>
      <c r="DN151" s="2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20">
        <v>45351.0</v>
      </c>
      <c r="CT152" s="46">
        <v>61241.0</v>
      </c>
      <c r="CU152" s="46">
        <v>20892.0</v>
      </c>
      <c r="CV152" s="46">
        <v>40839.0</v>
      </c>
      <c r="CW152" s="27">
        <v>490.0</v>
      </c>
      <c r="CX152" s="46">
        <v>20402.0</v>
      </c>
      <c r="CY152" s="23" t="s">
        <v>104</v>
      </c>
      <c r="CZ152" s="1"/>
      <c r="DA152" s="24">
        <f t="shared" si="3"/>
        <v>20892</v>
      </c>
      <c r="DB152" s="23">
        <f t="shared" si="4"/>
        <v>61241</v>
      </c>
      <c r="DC152" s="24">
        <f t="shared" si="5"/>
        <v>0</v>
      </c>
      <c r="DD152" s="23">
        <f t="shared" si="6"/>
        <v>0</v>
      </c>
      <c r="DE152" s="1"/>
      <c r="DF152" s="1"/>
      <c r="DG152" s="1"/>
      <c r="DH152" s="31">
        <f t="shared" si="14"/>
        <v>47150</v>
      </c>
      <c r="DI152" s="21"/>
      <c r="DJ152" s="32">
        <f t="shared" si="7"/>
        <v>40839</v>
      </c>
      <c r="DK152" s="32">
        <f t="shared" si="8"/>
        <v>20892</v>
      </c>
      <c r="DL152" s="32">
        <f t="shared" ref="DL152:DM152" si="225">+E152+M152+U152+AC152+AK152+AS152+BA152+BI152+BQ152+BY152+CG152+CO152+CW152</f>
        <v>490</v>
      </c>
      <c r="DM152" s="32">
        <f t="shared" si="225"/>
        <v>20402</v>
      </c>
      <c r="DN152" s="2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20">
        <v>45380.0</v>
      </c>
      <c r="CT153" s="46">
        <v>40839.0</v>
      </c>
      <c r="CU153" s="46">
        <v>20892.0</v>
      </c>
      <c r="CV153" s="46">
        <v>20274.0</v>
      </c>
      <c r="CW153" s="27">
        <v>327.0</v>
      </c>
      <c r="CX153" s="46">
        <v>20565.0</v>
      </c>
      <c r="CY153" s="23" t="s">
        <v>105</v>
      </c>
      <c r="CZ153" s="1"/>
      <c r="DA153" s="24">
        <f t="shared" si="3"/>
        <v>20892</v>
      </c>
      <c r="DB153" s="23">
        <f t="shared" si="4"/>
        <v>40839</v>
      </c>
      <c r="DC153" s="24">
        <f t="shared" si="5"/>
        <v>0</v>
      </c>
      <c r="DD153" s="23">
        <f t="shared" si="6"/>
        <v>0</v>
      </c>
      <c r="DE153" s="1"/>
      <c r="DF153" s="1"/>
      <c r="DG153" s="1"/>
      <c r="DH153" s="31">
        <f t="shared" si="14"/>
        <v>47178</v>
      </c>
      <c r="DI153" s="21"/>
      <c r="DJ153" s="32">
        <f t="shared" si="7"/>
        <v>20274</v>
      </c>
      <c r="DK153" s="32">
        <f t="shared" si="8"/>
        <v>20892</v>
      </c>
      <c r="DL153" s="32">
        <f t="shared" ref="DL153:DM153" si="226">+E153+M153+U153+AC153+AK153+AS153+BA153+BI153+BQ153+BY153+CG153+CO153+CW153</f>
        <v>327</v>
      </c>
      <c r="DM153" s="32">
        <f t="shared" si="226"/>
        <v>20565</v>
      </c>
      <c r="DN153" s="26">
        <f>SUM(DM151:DM153)</f>
        <v>61207</v>
      </c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20">
        <v>45411.0</v>
      </c>
      <c r="CT154" s="46">
        <v>20274.0</v>
      </c>
      <c r="CU154" s="46">
        <v>20436.0</v>
      </c>
      <c r="CV154" s="46">
        <v>0.0</v>
      </c>
      <c r="CW154" s="27">
        <v>162.0</v>
      </c>
      <c r="CX154" s="46">
        <v>20274.0</v>
      </c>
      <c r="CY154" s="23" t="s">
        <v>106</v>
      </c>
      <c r="CZ154" s="1"/>
      <c r="DA154" s="24">
        <f t="shared" si="3"/>
        <v>20436</v>
      </c>
      <c r="DB154" s="23">
        <f t="shared" si="4"/>
        <v>20274</v>
      </c>
      <c r="DC154" s="24">
        <f t="shared" si="5"/>
        <v>0</v>
      </c>
      <c r="DD154" s="23">
        <f t="shared" si="6"/>
        <v>0</v>
      </c>
      <c r="DE154" s="1"/>
      <c r="DF154" s="1"/>
      <c r="DG154" s="1"/>
      <c r="DH154" s="31">
        <f t="shared" si="14"/>
        <v>47209</v>
      </c>
      <c r="DI154" s="21"/>
      <c r="DJ154" s="32">
        <f t="shared" si="7"/>
        <v>0</v>
      </c>
      <c r="DK154" s="32">
        <f t="shared" si="8"/>
        <v>20436</v>
      </c>
      <c r="DL154" s="32">
        <f t="shared" ref="DL154:DM154" si="227">+E154+M154+U154+AC154+AK154+AS154+BA154+BI154+BQ154+BY154+CG154+CO154+CW154</f>
        <v>162</v>
      </c>
      <c r="DM154" s="32">
        <f t="shared" si="227"/>
        <v>20274</v>
      </c>
      <c r="DN154" s="2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7" t="s">
        <v>35</v>
      </c>
      <c r="B1" s="48" t="s">
        <v>107</v>
      </c>
      <c r="C1" s="49" t="s">
        <v>108</v>
      </c>
      <c r="D1" s="49" t="s">
        <v>109</v>
      </c>
      <c r="E1" s="49" t="s">
        <v>110</v>
      </c>
      <c r="F1" s="49" t="s">
        <v>111</v>
      </c>
      <c r="G1" s="49" t="s">
        <v>112</v>
      </c>
      <c r="H1" s="49" t="s">
        <v>113</v>
      </c>
      <c r="I1" s="49" t="s">
        <v>114</v>
      </c>
      <c r="J1" s="48" t="s">
        <v>115</v>
      </c>
      <c r="K1" s="48" t="s">
        <v>116</v>
      </c>
      <c r="L1" s="48" t="s">
        <v>117</v>
      </c>
      <c r="M1" s="48" t="s">
        <v>118</v>
      </c>
      <c r="N1" s="48" t="s">
        <v>119</v>
      </c>
      <c r="O1" s="48" t="s">
        <v>120</v>
      </c>
      <c r="P1" s="48" t="s">
        <v>121</v>
      </c>
      <c r="Q1" s="48" t="s">
        <v>122</v>
      </c>
      <c r="R1" s="48" t="s">
        <v>123</v>
      </c>
      <c r="S1" s="48" t="s">
        <v>124</v>
      </c>
      <c r="T1" s="48" t="s">
        <v>125</v>
      </c>
      <c r="U1" s="48" t="s">
        <v>126</v>
      </c>
      <c r="V1" s="50"/>
    </row>
    <row r="2">
      <c r="A2" s="51">
        <v>44348.0</v>
      </c>
      <c r="B2" s="52">
        <v>0.0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4"/>
    </row>
    <row r="3">
      <c r="A3" s="51">
        <v>44378.0</v>
      </c>
      <c r="B3" s="52">
        <v>196383.36</v>
      </c>
      <c r="C3" s="55">
        <v>196383.36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4"/>
    </row>
    <row r="4">
      <c r="A4" s="51">
        <v>44409.0</v>
      </c>
      <c r="B4" s="52">
        <v>0.0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4"/>
    </row>
    <row r="5">
      <c r="A5" s="51">
        <v>44440.0</v>
      </c>
      <c r="B5" s="52">
        <v>246380.52</v>
      </c>
      <c r="C5" s="53"/>
      <c r="D5" s="55">
        <v>246380.52</v>
      </c>
      <c r="E5" s="56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4"/>
    </row>
    <row r="6">
      <c r="A6" s="51">
        <v>44470.0</v>
      </c>
      <c r="B6" s="52">
        <v>500954.7</v>
      </c>
      <c r="C6" s="52">
        <v>196383.36</v>
      </c>
      <c r="D6" s="53"/>
      <c r="E6" s="55">
        <v>252219.96</v>
      </c>
      <c r="F6" s="55">
        <v>52351.38</v>
      </c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4"/>
    </row>
    <row r="7">
      <c r="A7" s="51">
        <v>44501.0</v>
      </c>
      <c r="B7" s="52">
        <v>0.0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4"/>
    </row>
    <row r="8">
      <c r="A8" s="51">
        <v>44531.0</v>
      </c>
      <c r="B8" s="52">
        <v>394226.0</v>
      </c>
      <c r="C8" s="53"/>
      <c r="D8" s="52">
        <v>246380.52</v>
      </c>
      <c r="E8" s="53"/>
      <c r="F8" s="53"/>
      <c r="G8" s="55">
        <v>147845.48</v>
      </c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4"/>
    </row>
    <row r="9">
      <c r="A9" s="51">
        <v>44562.0</v>
      </c>
      <c r="B9" s="52">
        <v>642225.3</v>
      </c>
      <c r="C9" s="52">
        <v>196383.36</v>
      </c>
      <c r="D9" s="53"/>
      <c r="E9" s="52">
        <v>252219.96</v>
      </c>
      <c r="F9" s="52">
        <v>52351.38</v>
      </c>
      <c r="G9" s="53"/>
      <c r="H9" s="55">
        <v>141270.6</v>
      </c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4"/>
    </row>
    <row r="10">
      <c r="A10" s="51">
        <v>44593.0</v>
      </c>
      <c r="B10" s="52">
        <v>0.0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4"/>
    </row>
    <row r="11">
      <c r="A11" s="51">
        <v>44621.0</v>
      </c>
      <c r="B11" s="52">
        <v>394226.0</v>
      </c>
      <c r="C11" s="53"/>
      <c r="D11" s="52">
        <v>246380.52</v>
      </c>
      <c r="E11" s="53"/>
      <c r="F11" s="53"/>
      <c r="G11" s="52">
        <v>147845.48</v>
      </c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4"/>
    </row>
    <row r="12">
      <c r="A12" s="51">
        <v>44652.0</v>
      </c>
      <c r="B12" s="52">
        <v>801350.3</v>
      </c>
      <c r="C12" s="52">
        <v>196383.36</v>
      </c>
      <c r="D12" s="53"/>
      <c r="E12" s="52">
        <v>252219.96</v>
      </c>
      <c r="F12" s="52">
        <v>52351.38</v>
      </c>
      <c r="G12" s="53"/>
      <c r="H12" s="52">
        <v>141270.6</v>
      </c>
      <c r="I12" s="52">
        <v>159125.0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4"/>
    </row>
    <row r="13">
      <c r="A13" s="57">
        <v>44682.0</v>
      </c>
      <c r="B13" s="52">
        <v>266822.0</v>
      </c>
      <c r="C13" s="53"/>
      <c r="D13" s="53"/>
      <c r="E13" s="53"/>
      <c r="F13" s="53"/>
      <c r="G13" s="53"/>
      <c r="H13" s="53"/>
      <c r="I13" s="53"/>
      <c r="J13" s="52">
        <v>266822.0</v>
      </c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4"/>
    </row>
    <row r="14">
      <c r="A14" s="51">
        <v>44713.0</v>
      </c>
      <c r="B14" s="52">
        <v>1071674.0</v>
      </c>
      <c r="C14" s="53"/>
      <c r="D14" s="52">
        <v>246380.52</v>
      </c>
      <c r="E14" s="53"/>
      <c r="F14" s="53"/>
      <c r="G14" s="52">
        <v>147845.48</v>
      </c>
      <c r="H14" s="53"/>
      <c r="I14" s="53"/>
      <c r="J14" s="53"/>
      <c r="K14" s="52">
        <v>190848.0</v>
      </c>
      <c r="L14" s="52">
        <v>486600.0</v>
      </c>
      <c r="M14" s="53"/>
      <c r="N14" s="53"/>
      <c r="O14" s="53"/>
      <c r="P14" s="53"/>
      <c r="Q14" s="53"/>
      <c r="R14" s="53"/>
      <c r="S14" s="53"/>
      <c r="T14" s="53"/>
      <c r="U14" s="53"/>
      <c r="V14" s="54"/>
    </row>
    <row r="15">
      <c r="A15" s="51">
        <v>44743.0</v>
      </c>
      <c r="B15" s="52">
        <v>1410496.3</v>
      </c>
      <c r="C15" s="52">
        <v>196383.36</v>
      </c>
      <c r="D15" s="53"/>
      <c r="E15" s="52">
        <v>252219.96</v>
      </c>
      <c r="F15" s="52">
        <v>52351.38</v>
      </c>
      <c r="G15" s="53"/>
      <c r="H15" s="52">
        <v>141270.6</v>
      </c>
      <c r="I15" s="52">
        <v>159125.0</v>
      </c>
      <c r="J15" s="53"/>
      <c r="K15" s="53"/>
      <c r="L15" s="53"/>
      <c r="M15" s="52">
        <v>609146.0</v>
      </c>
      <c r="N15" s="53"/>
      <c r="O15" s="53"/>
      <c r="P15" s="53"/>
      <c r="Q15" s="53"/>
      <c r="R15" s="53"/>
      <c r="S15" s="53"/>
      <c r="T15" s="53"/>
      <c r="U15" s="53"/>
      <c r="V15" s="54"/>
    </row>
    <row r="16">
      <c r="A16" s="51">
        <v>44774.0</v>
      </c>
      <c r="B16" s="52">
        <v>266822.0</v>
      </c>
      <c r="C16" s="53"/>
      <c r="D16" s="53"/>
      <c r="E16" s="53"/>
      <c r="F16" s="53"/>
      <c r="G16" s="53"/>
      <c r="H16" s="53"/>
      <c r="I16" s="53"/>
      <c r="J16" s="52">
        <v>266822.0</v>
      </c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4"/>
    </row>
    <row r="17">
      <c r="A17" s="51">
        <v>44805.0</v>
      </c>
      <c r="B17" s="52">
        <v>1071674.0</v>
      </c>
      <c r="C17" s="53"/>
      <c r="D17" s="52">
        <v>246380.52</v>
      </c>
      <c r="E17" s="53"/>
      <c r="F17" s="53"/>
      <c r="G17" s="52">
        <v>147845.48</v>
      </c>
      <c r="H17" s="53"/>
      <c r="I17" s="53"/>
      <c r="J17" s="53"/>
      <c r="K17" s="52">
        <v>190848.0</v>
      </c>
      <c r="L17" s="52">
        <v>486600.0</v>
      </c>
      <c r="M17" s="53"/>
      <c r="N17" s="53"/>
      <c r="O17" s="53"/>
      <c r="P17" s="53"/>
      <c r="Q17" s="53"/>
      <c r="R17" s="53"/>
      <c r="S17" s="53"/>
      <c r="T17" s="53"/>
      <c r="U17" s="53"/>
      <c r="V17" s="54"/>
    </row>
    <row r="18">
      <c r="A18" s="51">
        <v>44835.0</v>
      </c>
      <c r="B18" s="52">
        <v>1410496.3</v>
      </c>
      <c r="C18" s="52">
        <v>196383.36</v>
      </c>
      <c r="D18" s="53"/>
      <c r="E18" s="52">
        <v>252219.96</v>
      </c>
      <c r="F18" s="52">
        <v>52351.38</v>
      </c>
      <c r="G18" s="53"/>
      <c r="H18" s="52">
        <v>141270.6</v>
      </c>
      <c r="I18" s="52">
        <v>159125.0</v>
      </c>
      <c r="J18" s="53"/>
      <c r="K18" s="53"/>
      <c r="L18" s="53"/>
      <c r="M18" s="52">
        <v>609146.0</v>
      </c>
      <c r="N18" s="53"/>
      <c r="O18" s="53"/>
      <c r="P18" s="53"/>
      <c r="Q18" s="53"/>
      <c r="R18" s="53"/>
      <c r="S18" s="53"/>
      <c r="T18" s="53"/>
      <c r="U18" s="53"/>
      <c r="V18" s="54"/>
    </row>
    <row r="19">
      <c r="A19" s="51">
        <v>44866.0</v>
      </c>
      <c r="B19" s="52">
        <v>266822.0</v>
      </c>
      <c r="C19" s="53"/>
      <c r="D19" s="53"/>
      <c r="E19" s="53"/>
      <c r="F19" s="53"/>
      <c r="G19" s="53"/>
      <c r="H19" s="53"/>
      <c r="I19" s="53"/>
      <c r="J19" s="52">
        <v>266822.0</v>
      </c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4"/>
    </row>
    <row r="20">
      <c r="A20" s="51">
        <v>44896.0</v>
      </c>
      <c r="B20" s="52">
        <v>1196315.0</v>
      </c>
      <c r="C20" s="53"/>
      <c r="D20" s="52">
        <v>246380.52</v>
      </c>
      <c r="E20" s="53"/>
      <c r="F20" s="53"/>
      <c r="G20" s="52">
        <v>147845.48</v>
      </c>
      <c r="H20" s="53"/>
      <c r="I20" s="53"/>
      <c r="J20" s="53"/>
      <c r="K20" s="52">
        <v>190848.0</v>
      </c>
      <c r="L20" s="52">
        <v>486600.0</v>
      </c>
      <c r="M20" s="53"/>
      <c r="N20" s="52">
        <v>124641.0</v>
      </c>
      <c r="O20" s="53"/>
      <c r="P20" s="53"/>
      <c r="Q20" s="53"/>
      <c r="R20" s="53"/>
      <c r="S20" s="53"/>
      <c r="T20" s="53"/>
      <c r="U20" s="53"/>
      <c r="V20" s="54"/>
    </row>
    <row r="21">
      <c r="A21" s="51">
        <v>44927.0</v>
      </c>
      <c r="B21" s="52">
        <v>1410496.3</v>
      </c>
      <c r="C21" s="52">
        <v>196383.36</v>
      </c>
      <c r="D21" s="53"/>
      <c r="E21" s="52">
        <v>252219.96</v>
      </c>
      <c r="F21" s="52">
        <v>52351.38</v>
      </c>
      <c r="G21" s="53"/>
      <c r="H21" s="52">
        <v>141270.6</v>
      </c>
      <c r="I21" s="52">
        <v>159125.0</v>
      </c>
      <c r="J21" s="53"/>
      <c r="K21" s="53"/>
      <c r="L21" s="53"/>
      <c r="M21" s="52">
        <v>609146.0</v>
      </c>
      <c r="N21" s="53"/>
      <c r="O21" s="53"/>
      <c r="P21" s="53"/>
      <c r="Q21" s="53"/>
      <c r="R21" s="53"/>
      <c r="S21" s="53"/>
      <c r="T21" s="53"/>
      <c r="U21" s="53"/>
      <c r="V21" s="54"/>
    </row>
    <row r="22">
      <c r="A22" s="51">
        <v>44958.0</v>
      </c>
      <c r="B22" s="52">
        <v>266822.0</v>
      </c>
      <c r="C22" s="53"/>
      <c r="D22" s="53"/>
      <c r="E22" s="53"/>
      <c r="F22" s="53"/>
      <c r="G22" s="53"/>
      <c r="H22" s="53"/>
      <c r="I22" s="53"/>
      <c r="J22" s="52">
        <v>266822.0</v>
      </c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4"/>
    </row>
    <row r="23">
      <c r="A23" s="51">
        <v>44986.0</v>
      </c>
      <c r="B23" s="52">
        <v>1196315.0</v>
      </c>
      <c r="C23" s="53"/>
      <c r="D23" s="52">
        <v>246380.52</v>
      </c>
      <c r="E23" s="53"/>
      <c r="F23" s="53"/>
      <c r="G23" s="52">
        <v>147845.48</v>
      </c>
      <c r="H23" s="53"/>
      <c r="I23" s="53"/>
      <c r="J23" s="53"/>
      <c r="K23" s="52">
        <v>190848.0</v>
      </c>
      <c r="L23" s="52">
        <v>486600.0</v>
      </c>
      <c r="M23" s="53"/>
      <c r="N23" s="52">
        <v>124641.0</v>
      </c>
      <c r="O23" s="53"/>
      <c r="P23" s="53"/>
      <c r="Q23" s="53"/>
      <c r="R23" s="53"/>
      <c r="S23" s="53"/>
      <c r="T23" s="53"/>
      <c r="U23" s="53"/>
      <c r="V23" s="54"/>
    </row>
    <row r="24">
      <c r="A24" s="51">
        <v>45017.0</v>
      </c>
      <c r="B24" s="52">
        <v>1410496.3</v>
      </c>
      <c r="C24" s="52">
        <v>196383.36</v>
      </c>
      <c r="D24" s="53"/>
      <c r="E24" s="52">
        <v>252219.96</v>
      </c>
      <c r="F24" s="52">
        <v>52351.38</v>
      </c>
      <c r="G24" s="53"/>
      <c r="H24" s="52">
        <v>141270.6</v>
      </c>
      <c r="I24" s="52">
        <v>159125.0</v>
      </c>
      <c r="J24" s="53"/>
      <c r="K24" s="53"/>
      <c r="L24" s="53"/>
      <c r="M24" s="52">
        <v>609146.0</v>
      </c>
      <c r="N24" s="53"/>
      <c r="O24" s="53"/>
      <c r="P24" s="53"/>
      <c r="Q24" s="53"/>
      <c r="R24" s="53"/>
      <c r="S24" s="53"/>
      <c r="T24" s="53"/>
      <c r="U24" s="53"/>
      <c r="V24" s="54"/>
    </row>
    <row r="25">
      <c r="A25" s="57">
        <v>45047.0</v>
      </c>
      <c r="B25" s="52">
        <v>266822.0</v>
      </c>
      <c r="C25" s="53"/>
      <c r="D25" s="53"/>
      <c r="E25" s="53"/>
      <c r="F25" s="53"/>
      <c r="G25" s="53"/>
      <c r="H25" s="53"/>
      <c r="I25" s="53"/>
      <c r="J25" s="52">
        <v>266822.0</v>
      </c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4"/>
    </row>
    <row r="26">
      <c r="A26" s="51">
        <v>45078.0</v>
      </c>
      <c r="B26" s="52">
        <v>1196315.0</v>
      </c>
      <c r="C26" s="53"/>
      <c r="D26" s="52">
        <v>246380.52</v>
      </c>
      <c r="E26" s="53"/>
      <c r="F26" s="53"/>
      <c r="G26" s="52">
        <v>147845.48</v>
      </c>
      <c r="H26" s="53"/>
      <c r="I26" s="53"/>
      <c r="J26" s="53"/>
      <c r="K26" s="52">
        <v>190848.0</v>
      </c>
      <c r="L26" s="52">
        <v>486600.0</v>
      </c>
      <c r="M26" s="53"/>
      <c r="N26" s="52">
        <v>124641.0</v>
      </c>
      <c r="O26" s="53"/>
      <c r="P26" s="53"/>
      <c r="Q26" s="53"/>
      <c r="R26" s="53"/>
      <c r="S26" s="53"/>
      <c r="T26" s="53"/>
      <c r="U26" s="53"/>
      <c r="V26" s="54"/>
    </row>
    <row r="27">
      <c r="A27" s="51">
        <v>45108.0</v>
      </c>
      <c r="B27" s="52">
        <v>1410496.3</v>
      </c>
      <c r="C27" s="52">
        <v>196383.36</v>
      </c>
      <c r="D27" s="53"/>
      <c r="E27" s="52">
        <v>252219.96</v>
      </c>
      <c r="F27" s="52">
        <v>52351.38</v>
      </c>
      <c r="G27" s="53"/>
      <c r="H27" s="52">
        <v>141270.6</v>
      </c>
      <c r="I27" s="52">
        <v>159125.0</v>
      </c>
      <c r="J27" s="53"/>
      <c r="K27" s="53"/>
      <c r="L27" s="53"/>
      <c r="M27" s="52">
        <v>609146.0</v>
      </c>
      <c r="N27" s="53"/>
      <c r="O27" s="53"/>
      <c r="P27" s="53"/>
      <c r="Q27" s="53"/>
      <c r="R27" s="53"/>
      <c r="S27" s="53"/>
      <c r="T27" s="53"/>
      <c r="U27" s="53"/>
      <c r="V27" s="54"/>
    </row>
    <row r="28">
      <c r="A28" s="51">
        <v>45139.0</v>
      </c>
      <c r="B28" s="52">
        <v>266822.0</v>
      </c>
      <c r="C28" s="53"/>
      <c r="D28" s="53"/>
      <c r="E28" s="53"/>
      <c r="F28" s="53"/>
      <c r="G28" s="53"/>
      <c r="H28" s="53"/>
      <c r="I28" s="53"/>
      <c r="J28" s="52">
        <v>266822.0</v>
      </c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4"/>
    </row>
    <row r="29">
      <c r="A29" s="51">
        <v>45170.0</v>
      </c>
      <c r="B29" s="52">
        <v>1196315.0</v>
      </c>
      <c r="C29" s="53"/>
      <c r="D29" s="52">
        <v>246380.52</v>
      </c>
      <c r="E29" s="53"/>
      <c r="F29" s="53"/>
      <c r="G29" s="52">
        <v>147845.48</v>
      </c>
      <c r="H29" s="53"/>
      <c r="I29" s="53"/>
      <c r="J29" s="53"/>
      <c r="K29" s="52">
        <v>190848.0</v>
      </c>
      <c r="L29" s="52">
        <v>486600.0</v>
      </c>
      <c r="M29" s="53"/>
      <c r="N29" s="52">
        <v>124641.0</v>
      </c>
      <c r="O29" s="53"/>
      <c r="P29" s="53"/>
      <c r="Q29" s="53"/>
      <c r="R29" s="53"/>
      <c r="S29" s="53"/>
      <c r="T29" s="53"/>
      <c r="U29" s="53"/>
      <c r="V29" s="54"/>
    </row>
    <row r="30">
      <c r="A30" s="51">
        <v>45200.0</v>
      </c>
      <c r="B30" s="52">
        <v>1608421.3</v>
      </c>
      <c r="C30" s="52">
        <v>196383.36</v>
      </c>
      <c r="D30" s="53"/>
      <c r="E30" s="52">
        <v>252219.96</v>
      </c>
      <c r="F30" s="52">
        <v>52351.38</v>
      </c>
      <c r="G30" s="53"/>
      <c r="H30" s="52">
        <v>141270.6</v>
      </c>
      <c r="I30" s="52">
        <v>159125.0</v>
      </c>
      <c r="J30" s="53"/>
      <c r="K30" s="53"/>
      <c r="L30" s="53"/>
      <c r="M30" s="52">
        <v>609146.0</v>
      </c>
      <c r="N30" s="53"/>
      <c r="O30" s="52">
        <v>197925.0</v>
      </c>
      <c r="P30" s="53"/>
      <c r="Q30" s="53"/>
      <c r="R30" s="53"/>
      <c r="S30" s="53"/>
      <c r="T30" s="53"/>
      <c r="U30" s="53"/>
      <c r="V30" s="54"/>
    </row>
    <row r="31">
      <c r="A31" s="51">
        <v>45231.0</v>
      </c>
      <c r="B31" s="52">
        <v>266822.0</v>
      </c>
      <c r="C31" s="53"/>
      <c r="D31" s="53"/>
      <c r="E31" s="53"/>
      <c r="F31" s="53"/>
      <c r="G31" s="53"/>
      <c r="H31" s="53"/>
      <c r="I31" s="53"/>
      <c r="J31" s="52">
        <v>266822.0</v>
      </c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</row>
    <row r="32">
      <c r="A32" s="51">
        <v>45261.0</v>
      </c>
      <c r="B32" s="52">
        <v>1196315.0</v>
      </c>
      <c r="C32" s="53"/>
      <c r="D32" s="52">
        <v>246380.52</v>
      </c>
      <c r="E32" s="53"/>
      <c r="F32" s="53"/>
      <c r="G32" s="52">
        <v>147845.48</v>
      </c>
      <c r="H32" s="53"/>
      <c r="I32" s="53"/>
      <c r="J32" s="53"/>
      <c r="K32" s="52">
        <v>190848.0</v>
      </c>
      <c r="L32" s="52">
        <v>486600.0</v>
      </c>
      <c r="M32" s="53"/>
      <c r="N32" s="52">
        <v>124641.0</v>
      </c>
      <c r="O32" s="53"/>
      <c r="P32" s="53"/>
      <c r="Q32" s="53"/>
      <c r="R32" s="53"/>
      <c r="S32" s="53"/>
      <c r="T32" s="53"/>
      <c r="U32" s="53"/>
      <c r="V32" s="54"/>
    </row>
    <row r="33">
      <c r="A33" s="51">
        <v>45292.0</v>
      </c>
      <c r="B33" s="52">
        <v>1924245.3</v>
      </c>
      <c r="C33" s="52">
        <v>196383.36</v>
      </c>
      <c r="D33" s="53"/>
      <c r="E33" s="52">
        <v>252219.96</v>
      </c>
      <c r="F33" s="52">
        <v>52351.38</v>
      </c>
      <c r="G33" s="53"/>
      <c r="H33" s="52">
        <v>141270.6</v>
      </c>
      <c r="I33" s="52">
        <v>159125.0</v>
      </c>
      <c r="J33" s="53"/>
      <c r="K33" s="53"/>
      <c r="L33" s="53"/>
      <c r="M33" s="52">
        <v>609146.0</v>
      </c>
      <c r="N33" s="53"/>
      <c r="O33" s="52">
        <v>197925.0</v>
      </c>
      <c r="P33" s="58">
        <v>119053.0</v>
      </c>
      <c r="Q33" s="52">
        <v>196771.0</v>
      </c>
      <c r="R33" s="53"/>
      <c r="S33" s="53"/>
      <c r="T33" s="53"/>
      <c r="U33" s="53"/>
      <c r="V33" s="54"/>
    </row>
    <row r="34">
      <c r="A34" s="51">
        <v>45323.0</v>
      </c>
      <c r="B34" s="52">
        <v>282344.0</v>
      </c>
      <c r="C34" s="53"/>
      <c r="D34" s="53"/>
      <c r="E34" s="53"/>
      <c r="F34" s="53"/>
      <c r="G34" s="53"/>
      <c r="H34" s="53"/>
      <c r="I34" s="53"/>
      <c r="J34" s="52">
        <v>266822.0</v>
      </c>
      <c r="K34" s="53"/>
      <c r="L34" s="53"/>
      <c r="M34" s="53"/>
      <c r="N34" s="53"/>
      <c r="O34" s="53"/>
      <c r="P34" s="53"/>
      <c r="Q34" s="53"/>
      <c r="R34" s="52">
        <v>15522.0</v>
      </c>
      <c r="S34" s="53"/>
      <c r="T34" s="53"/>
      <c r="U34" s="53"/>
      <c r="V34" s="54"/>
    </row>
    <row r="35">
      <c r="A35" s="51">
        <v>45352.0</v>
      </c>
      <c r="B35" s="52">
        <v>1196315.0</v>
      </c>
      <c r="C35" s="53"/>
      <c r="D35" s="52">
        <v>246380.52</v>
      </c>
      <c r="E35" s="53"/>
      <c r="F35" s="53"/>
      <c r="G35" s="52">
        <v>147845.48</v>
      </c>
      <c r="H35" s="53"/>
      <c r="I35" s="53"/>
      <c r="J35" s="53"/>
      <c r="K35" s="52">
        <v>190848.0</v>
      </c>
      <c r="L35" s="52">
        <v>486600.0</v>
      </c>
      <c r="M35" s="53"/>
      <c r="N35" s="52">
        <v>124641.0</v>
      </c>
      <c r="O35" s="53"/>
      <c r="P35" s="53"/>
      <c r="Q35" s="53"/>
      <c r="R35" s="53"/>
      <c r="S35" s="53"/>
      <c r="T35" s="53"/>
      <c r="U35" s="53"/>
      <c r="V35" s="54"/>
    </row>
    <row r="36">
      <c r="A36" s="51">
        <v>45383.0</v>
      </c>
      <c r="B36" s="52">
        <v>1924245.3</v>
      </c>
      <c r="C36" s="52">
        <v>196383.36</v>
      </c>
      <c r="D36" s="53"/>
      <c r="E36" s="52">
        <v>252219.96</v>
      </c>
      <c r="F36" s="52">
        <v>52351.38</v>
      </c>
      <c r="G36" s="53"/>
      <c r="H36" s="52">
        <v>141270.6</v>
      </c>
      <c r="I36" s="52">
        <v>159125.0</v>
      </c>
      <c r="J36" s="53"/>
      <c r="K36" s="53"/>
      <c r="L36" s="53"/>
      <c r="M36" s="52">
        <v>609146.0</v>
      </c>
      <c r="N36" s="53"/>
      <c r="O36" s="52">
        <v>197925.0</v>
      </c>
      <c r="P36" s="58">
        <v>119053.0</v>
      </c>
      <c r="Q36" s="52">
        <v>196771.0</v>
      </c>
      <c r="R36" s="53"/>
      <c r="S36" s="53"/>
      <c r="T36" s="53"/>
      <c r="U36" s="53"/>
      <c r="V36" s="54"/>
    </row>
    <row r="37">
      <c r="A37" s="57">
        <v>45413.0</v>
      </c>
      <c r="B37" s="52">
        <v>282344.0</v>
      </c>
      <c r="C37" s="53"/>
      <c r="D37" s="53"/>
      <c r="E37" s="53"/>
      <c r="F37" s="53"/>
      <c r="G37" s="53"/>
      <c r="H37" s="53"/>
      <c r="I37" s="53"/>
      <c r="J37" s="52">
        <v>266822.0</v>
      </c>
      <c r="K37" s="53"/>
      <c r="L37" s="53"/>
      <c r="M37" s="53"/>
      <c r="N37" s="53"/>
      <c r="O37" s="53"/>
      <c r="P37" s="53"/>
      <c r="Q37" s="53"/>
      <c r="R37" s="52">
        <v>15522.0</v>
      </c>
      <c r="S37" s="53"/>
      <c r="T37" s="53"/>
      <c r="U37" s="53"/>
      <c r="V37" s="54"/>
    </row>
    <row r="38">
      <c r="A38" s="51">
        <v>45444.0</v>
      </c>
      <c r="B38" s="52">
        <v>1196315.0</v>
      </c>
      <c r="C38" s="53"/>
      <c r="D38" s="52">
        <v>246380.52</v>
      </c>
      <c r="E38" s="53"/>
      <c r="F38" s="53"/>
      <c r="G38" s="52">
        <v>147845.48</v>
      </c>
      <c r="H38" s="53"/>
      <c r="I38" s="53"/>
      <c r="J38" s="53"/>
      <c r="K38" s="52">
        <v>190848.0</v>
      </c>
      <c r="L38" s="52">
        <v>486600.0</v>
      </c>
      <c r="M38" s="53"/>
      <c r="N38" s="52">
        <v>124641.0</v>
      </c>
      <c r="O38" s="53"/>
      <c r="P38" s="53"/>
      <c r="Q38" s="53"/>
      <c r="R38" s="53"/>
      <c r="S38" s="53"/>
      <c r="T38" s="53"/>
      <c r="U38" s="53"/>
      <c r="V38" s="54"/>
    </row>
    <row r="39">
      <c r="A39" s="51">
        <v>45474.0</v>
      </c>
      <c r="B39" s="52">
        <v>1727861.94</v>
      </c>
      <c r="C39" s="53"/>
      <c r="D39" s="53"/>
      <c r="E39" s="52">
        <v>252219.96</v>
      </c>
      <c r="F39" s="52">
        <v>52351.38</v>
      </c>
      <c r="G39" s="53"/>
      <c r="H39" s="52">
        <v>141270.6</v>
      </c>
      <c r="I39" s="52">
        <v>159125.0</v>
      </c>
      <c r="J39" s="53"/>
      <c r="K39" s="53"/>
      <c r="L39" s="53"/>
      <c r="M39" s="52">
        <v>609146.0</v>
      </c>
      <c r="N39" s="53"/>
      <c r="O39" s="52">
        <v>197925.0</v>
      </c>
      <c r="P39" s="58">
        <v>119053.0</v>
      </c>
      <c r="Q39" s="52">
        <v>196771.0</v>
      </c>
      <c r="R39" s="53"/>
      <c r="S39" s="53"/>
      <c r="T39" s="53"/>
      <c r="U39" s="53"/>
      <c r="V39" s="54"/>
    </row>
    <row r="40">
      <c r="A40" s="51">
        <v>45505.0</v>
      </c>
      <c r="B40" s="52">
        <v>282344.0</v>
      </c>
      <c r="C40" s="53"/>
      <c r="D40" s="53"/>
      <c r="E40" s="53"/>
      <c r="F40" s="53"/>
      <c r="G40" s="53"/>
      <c r="H40" s="53"/>
      <c r="I40" s="53"/>
      <c r="J40" s="52">
        <v>266822.0</v>
      </c>
      <c r="K40" s="53"/>
      <c r="L40" s="53"/>
      <c r="M40" s="53"/>
      <c r="N40" s="53"/>
      <c r="O40" s="53"/>
      <c r="P40" s="53"/>
      <c r="Q40" s="53"/>
      <c r="R40" s="52">
        <v>15522.0</v>
      </c>
      <c r="S40" s="53"/>
      <c r="T40" s="53"/>
      <c r="U40" s="53"/>
      <c r="V40" s="54"/>
    </row>
    <row r="41">
      <c r="A41" s="51">
        <v>45536.0</v>
      </c>
      <c r="B41" s="52">
        <v>949934.48</v>
      </c>
      <c r="C41" s="53"/>
      <c r="D41" s="53"/>
      <c r="E41" s="53"/>
      <c r="F41" s="53"/>
      <c r="G41" s="52">
        <v>147845.48</v>
      </c>
      <c r="H41" s="53"/>
      <c r="I41" s="53"/>
      <c r="J41" s="53"/>
      <c r="K41" s="52">
        <v>190848.0</v>
      </c>
      <c r="L41" s="52">
        <v>486600.0</v>
      </c>
      <c r="M41" s="53"/>
      <c r="N41" s="52">
        <v>124641.0</v>
      </c>
      <c r="O41" s="53"/>
      <c r="P41" s="53"/>
      <c r="Q41" s="53"/>
      <c r="R41" s="53"/>
      <c r="S41" s="53"/>
      <c r="T41" s="53"/>
      <c r="U41" s="53"/>
      <c r="V41" s="54"/>
    </row>
    <row r="42">
      <c r="A42" s="51">
        <v>45566.0</v>
      </c>
      <c r="B42" s="52">
        <v>1423290.6</v>
      </c>
      <c r="C42" s="53"/>
      <c r="D42" s="53"/>
      <c r="E42" s="53"/>
      <c r="F42" s="53"/>
      <c r="G42" s="53"/>
      <c r="H42" s="52">
        <v>141270.6</v>
      </c>
      <c r="I42" s="52">
        <v>159125.0</v>
      </c>
      <c r="J42" s="53"/>
      <c r="K42" s="53"/>
      <c r="L42" s="53"/>
      <c r="M42" s="52">
        <v>609146.0</v>
      </c>
      <c r="N42" s="53"/>
      <c r="O42" s="52">
        <v>197925.0</v>
      </c>
      <c r="P42" s="58">
        <v>119053.0</v>
      </c>
      <c r="Q42" s="52">
        <v>196771.0</v>
      </c>
      <c r="R42" s="53"/>
      <c r="S42" s="53"/>
      <c r="T42" s="53"/>
      <c r="U42" s="53"/>
      <c r="V42" s="54"/>
    </row>
    <row r="43">
      <c r="A43" s="51">
        <v>45597.0</v>
      </c>
      <c r="B43" s="52">
        <v>282344.0</v>
      </c>
      <c r="C43" s="53"/>
      <c r="D43" s="53"/>
      <c r="E43" s="53"/>
      <c r="F43" s="53"/>
      <c r="G43" s="53"/>
      <c r="H43" s="53"/>
      <c r="I43" s="53"/>
      <c r="J43" s="52">
        <v>266822.0</v>
      </c>
      <c r="K43" s="53"/>
      <c r="L43" s="53"/>
      <c r="M43" s="53"/>
      <c r="N43" s="53"/>
      <c r="O43" s="53"/>
      <c r="P43" s="53"/>
      <c r="Q43" s="53"/>
      <c r="R43" s="52">
        <v>15522.0</v>
      </c>
      <c r="S43" s="53"/>
      <c r="T43" s="53"/>
      <c r="U43" s="53"/>
      <c r="V43" s="54"/>
    </row>
    <row r="44">
      <c r="A44" s="51">
        <v>45627.0</v>
      </c>
      <c r="B44" s="52">
        <v>802089.0</v>
      </c>
      <c r="C44" s="53"/>
      <c r="D44" s="53"/>
      <c r="E44" s="53"/>
      <c r="F44" s="53"/>
      <c r="G44" s="53"/>
      <c r="H44" s="53"/>
      <c r="I44" s="53"/>
      <c r="J44" s="53"/>
      <c r="K44" s="52">
        <v>190848.0</v>
      </c>
      <c r="L44" s="52">
        <v>486600.0</v>
      </c>
      <c r="M44" s="53"/>
      <c r="N44" s="52">
        <v>124641.0</v>
      </c>
      <c r="O44" s="53"/>
      <c r="P44" s="53"/>
      <c r="Q44" s="53"/>
      <c r="R44" s="53"/>
      <c r="S44" s="53"/>
      <c r="T44" s="53"/>
      <c r="U44" s="53"/>
      <c r="V44" s="54"/>
    </row>
    <row r="45">
      <c r="A45" s="51">
        <v>45658.0</v>
      </c>
      <c r="B45" s="52">
        <v>1282020.0</v>
      </c>
      <c r="C45" s="53"/>
      <c r="D45" s="53"/>
      <c r="E45" s="53"/>
      <c r="F45" s="53"/>
      <c r="G45" s="53"/>
      <c r="H45" s="53"/>
      <c r="I45" s="52">
        <v>159125.0</v>
      </c>
      <c r="J45" s="53"/>
      <c r="K45" s="53"/>
      <c r="L45" s="53"/>
      <c r="M45" s="52">
        <v>609146.0</v>
      </c>
      <c r="N45" s="53"/>
      <c r="O45" s="52">
        <v>197925.0</v>
      </c>
      <c r="P45" s="58">
        <v>119053.0</v>
      </c>
      <c r="Q45" s="52">
        <v>196771.0</v>
      </c>
      <c r="R45" s="53"/>
      <c r="S45" s="53"/>
      <c r="T45" s="53"/>
      <c r="U45" s="53"/>
      <c r="V45" s="54"/>
    </row>
    <row r="46">
      <c r="A46" s="51">
        <v>45689.0</v>
      </c>
      <c r="B46" s="52">
        <v>282344.0</v>
      </c>
      <c r="C46" s="53"/>
      <c r="D46" s="53"/>
      <c r="E46" s="53"/>
      <c r="F46" s="53"/>
      <c r="G46" s="53"/>
      <c r="H46" s="53"/>
      <c r="I46" s="53"/>
      <c r="J46" s="52">
        <v>266822.0</v>
      </c>
      <c r="K46" s="53"/>
      <c r="L46" s="53"/>
      <c r="M46" s="53"/>
      <c r="N46" s="53"/>
      <c r="O46" s="53"/>
      <c r="P46" s="53"/>
      <c r="Q46" s="53"/>
      <c r="R46" s="52">
        <v>15522.0</v>
      </c>
      <c r="S46" s="53"/>
      <c r="T46" s="53"/>
      <c r="U46" s="53"/>
      <c r="V46" s="54"/>
    </row>
    <row r="47">
      <c r="A47" s="51">
        <v>45717.0</v>
      </c>
      <c r="B47" s="52">
        <v>802089.0</v>
      </c>
      <c r="C47" s="53"/>
      <c r="D47" s="53"/>
      <c r="E47" s="53"/>
      <c r="F47" s="53"/>
      <c r="G47" s="53"/>
      <c r="H47" s="53"/>
      <c r="I47" s="53"/>
      <c r="J47" s="53"/>
      <c r="K47" s="52">
        <v>190848.0</v>
      </c>
      <c r="L47" s="52">
        <v>486600.0</v>
      </c>
      <c r="M47" s="53"/>
      <c r="N47" s="52">
        <v>124641.0</v>
      </c>
      <c r="O47" s="53"/>
      <c r="P47" s="53"/>
      <c r="Q47" s="53"/>
      <c r="R47" s="53"/>
      <c r="S47" s="53"/>
      <c r="T47" s="53"/>
      <c r="U47" s="53"/>
      <c r="V47" s="54"/>
    </row>
    <row r="48">
      <c r="A48" s="51">
        <v>45748.0</v>
      </c>
      <c r="B48" s="52">
        <v>1122895.0</v>
      </c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2">
        <v>609146.0</v>
      </c>
      <c r="N48" s="53"/>
      <c r="O48" s="52">
        <v>197925.0</v>
      </c>
      <c r="P48" s="58">
        <v>119053.0</v>
      </c>
      <c r="Q48" s="52">
        <v>196771.0</v>
      </c>
      <c r="R48" s="53"/>
      <c r="S48" s="53"/>
      <c r="T48" s="53"/>
      <c r="U48" s="53"/>
      <c r="V48" s="54"/>
    </row>
    <row r="49">
      <c r="A49" s="57">
        <v>45778.0</v>
      </c>
      <c r="B49" s="52">
        <v>15522.0</v>
      </c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2">
        <v>15522.0</v>
      </c>
      <c r="S49" s="53"/>
      <c r="T49" s="53"/>
      <c r="U49" s="53"/>
      <c r="V49" s="54"/>
    </row>
    <row r="50">
      <c r="A50" s="51">
        <v>45809.0</v>
      </c>
      <c r="B50" s="52">
        <v>124641.0</v>
      </c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2">
        <v>124641.0</v>
      </c>
      <c r="O50" s="53"/>
      <c r="P50" s="53"/>
      <c r="Q50" s="53"/>
      <c r="R50" s="53"/>
      <c r="S50" s="53"/>
      <c r="T50" s="53"/>
      <c r="U50" s="53"/>
      <c r="V50" s="54"/>
    </row>
    <row r="51">
      <c r="A51" s="51">
        <v>45839.0</v>
      </c>
      <c r="B51" s="52">
        <v>513749.0</v>
      </c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2">
        <v>197925.0</v>
      </c>
      <c r="P51" s="58">
        <v>119053.0</v>
      </c>
      <c r="Q51" s="52">
        <v>196771.0</v>
      </c>
      <c r="R51" s="53"/>
      <c r="S51" s="53"/>
      <c r="T51" s="53"/>
      <c r="U51" s="53"/>
      <c r="V51" s="54"/>
    </row>
    <row r="52">
      <c r="A52" s="51">
        <v>45870.0</v>
      </c>
      <c r="B52" s="52">
        <v>15522.0</v>
      </c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2">
        <v>15522.0</v>
      </c>
      <c r="S52" s="53"/>
      <c r="T52" s="53"/>
      <c r="U52" s="53"/>
      <c r="V52" s="54"/>
    </row>
    <row r="53">
      <c r="A53" s="51">
        <v>45901.0</v>
      </c>
      <c r="B53" s="52">
        <v>124641.0</v>
      </c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2">
        <v>124641.0</v>
      </c>
      <c r="O53" s="53"/>
      <c r="P53" s="53"/>
      <c r="Q53" s="53"/>
      <c r="R53" s="53"/>
      <c r="S53" s="53"/>
      <c r="T53" s="53"/>
      <c r="U53" s="53"/>
      <c r="V53" s="54"/>
    </row>
    <row r="54">
      <c r="A54" s="51">
        <v>45931.0</v>
      </c>
      <c r="B54" s="52">
        <v>513749.0</v>
      </c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2">
        <v>197925.0</v>
      </c>
      <c r="P54" s="58">
        <v>119053.0</v>
      </c>
      <c r="Q54" s="52">
        <v>196771.0</v>
      </c>
      <c r="R54" s="53"/>
      <c r="S54" s="53"/>
      <c r="T54" s="53"/>
      <c r="U54" s="53"/>
      <c r="V54" s="54"/>
    </row>
    <row r="55">
      <c r="A55" s="51">
        <v>45962.0</v>
      </c>
      <c r="B55" s="52">
        <v>15522.0</v>
      </c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2">
        <v>15522.0</v>
      </c>
      <c r="S55" s="53"/>
      <c r="T55" s="53"/>
      <c r="U55" s="53"/>
      <c r="V55" s="54"/>
    </row>
    <row r="56">
      <c r="A56" s="51">
        <v>45992.0</v>
      </c>
      <c r="B56" s="52">
        <v>0.0</v>
      </c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4"/>
    </row>
    <row r="57">
      <c r="A57" s="51">
        <v>46023.0</v>
      </c>
      <c r="B57" s="52">
        <v>513749.0</v>
      </c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2">
        <v>197925.0</v>
      </c>
      <c r="P57" s="58">
        <v>119053.0</v>
      </c>
      <c r="Q57" s="52">
        <v>196771.0</v>
      </c>
      <c r="R57" s="53"/>
      <c r="S57" s="53"/>
      <c r="T57" s="53"/>
      <c r="U57" s="53"/>
      <c r="V57" s="54"/>
    </row>
    <row r="58">
      <c r="A58" s="51">
        <v>46054.0</v>
      </c>
      <c r="B58" s="52">
        <v>15522.0</v>
      </c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2">
        <v>15522.0</v>
      </c>
      <c r="S58" s="53"/>
      <c r="T58" s="53"/>
      <c r="U58" s="53"/>
      <c r="V58" s="54"/>
    </row>
    <row r="59">
      <c r="A59" s="51">
        <v>46082.0</v>
      </c>
      <c r="B59" s="52">
        <v>0.0</v>
      </c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4"/>
    </row>
    <row r="60">
      <c r="A60" s="51">
        <v>46113.0</v>
      </c>
      <c r="B60" s="52">
        <v>513749.0</v>
      </c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2">
        <v>197925.0</v>
      </c>
      <c r="P60" s="58">
        <v>119053.0</v>
      </c>
      <c r="Q60" s="52">
        <v>196771.0</v>
      </c>
      <c r="R60" s="53"/>
      <c r="S60" s="53"/>
      <c r="T60" s="53"/>
      <c r="U60" s="53"/>
      <c r="V60" s="54"/>
    </row>
    <row r="61">
      <c r="A61" s="57">
        <v>46143.0</v>
      </c>
      <c r="B61" s="52">
        <v>15522.0</v>
      </c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2">
        <v>15522.0</v>
      </c>
      <c r="S61" s="53"/>
      <c r="T61" s="53"/>
      <c r="U61" s="53"/>
      <c r="V61" s="54"/>
    </row>
    <row r="62">
      <c r="A62" s="51">
        <v>46174.0</v>
      </c>
      <c r="B62" s="52">
        <v>0.0</v>
      </c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4"/>
    </row>
    <row r="63">
      <c r="A63" s="51">
        <v>46204.0</v>
      </c>
      <c r="B63" s="52">
        <v>513749.0</v>
      </c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2">
        <v>197925.0</v>
      </c>
      <c r="P63" s="58">
        <v>119053.0</v>
      </c>
      <c r="Q63" s="52">
        <v>196771.0</v>
      </c>
      <c r="R63" s="53"/>
      <c r="S63" s="53"/>
      <c r="T63" s="53"/>
      <c r="U63" s="53"/>
      <c r="V63" s="54"/>
    </row>
    <row r="64">
      <c r="A64" s="51">
        <v>46235.0</v>
      </c>
      <c r="B64" s="52">
        <v>15522.0</v>
      </c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2">
        <v>15522.0</v>
      </c>
      <c r="S64" s="53"/>
      <c r="T64" s="53"/>
      <c r="U64" s="53"/>
      <c r="V64" s="54"/>
    </row>
    <row r="65">
      <c r="A65" s="51">
        <v>46266.0</v>
      </c>
      <c r="B65" s="52">
        <v>0.0</v>
      </c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4"/>
    </row>
    <row r="66">
      <c r="A66" s="51">
        <v>46296.0</v>
      </c>
      <c r="B66" s="52">
        <v>315824.0</v>
      </c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8">
        <v>119053.0</v>
      </c>
      <c r="Q66" s="52">
        <v>196771.0</v>
      </c>
      <c r="R66" s="53"/>
      <c r="S66" s="53"/>
      <c r="T66" s="53"/>
      <c r="U66" s="53"/>
      <c r="V66" s="54"/>
    </row>
    <row r="67">
      <c r="A67" s="51">
        <v>46327.0</v>
      </c>
      <c r="B67" s="52">
        <v>15522.0</v>
      </c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2">
        <v>15522.0</v>
      </c>
      <c r="S67" s="53"/>
      <c r="T67" s="53"/>
      <c r="U67" s="53"/>
      <c r="V67" s="54"/>
    </row>
    <row r="68">
      <c r="A68" s="51">
        <v>46357.0</v>
      </c>
      <c r="B68" s="52">
        <v>0.0</v>
      </c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4"/>
    </row>
    <row r="69">
      <c r="A69" s="51">
        <v>46388.0</v>
      </c>
      <c r="B69" s="52">
        <v>0.0</v>
      </c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2024-05-21T05:59:47Z</dcterms:created>
  <dc:creator>Nitin Kumar</dc:creator>
</cp:coreProperties>
</file>