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0d4366cd5dffe92/Documents/"/>
    </mc:Choice>
  </mc:AlternateContent>
  <xr:revisionPtr revIDLastSave="0" documentId="8_{9F9CAF5C-6B9E-4CCB-9B2A-588948255201}" xr6:coauthVersionLast="47" xr6:coauthVersionMax="47" xr10:uidLastSave="{00000000-0000-0000-0000-000000000000}"/>
  <bookViews>
    <workbookView xWindow="-108" yWindow="-108" windowWidth="23256" windowHeight="13896" xr2:uid="{04877F49-F6B2-4DEB-9942-4B6DF6A9889F}"/>
  </bookViews>
  <sheets>
    <sheet name="CHRO" sheetId="1" r:id="rId1"/>
    <sheet name="CFO" sheetId="2" r:id="rId2"/>
    <sheet name="Business Consult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4" i="1" l="1"/>
  <c r="AH44" i="1"/>
  <c r="AF44" i="1"/>
  <c r="AD44" i="1"/>
  <c r="AB44" i="1"/>
  <c r="Z44" i="1"/>
  <c r="X44" i="1"/>
  <c r="V44" i="1"/>
  <c r="T44" i="1"/>
  <c r="R44" i="1"/>
  <c r="P44" i="1"/>
  <c r="N44" i="1"/>
  <c r="AF43" i="1"/>
  <c r="Z43" i="1"/>
  <c r="T43" i="1"/>
  <c r="R43" i="1"/>
  <c r="P43" i="1"/>
  <c r="N43" i="1"/>
  <c r="AJ42" i="1"/>
  <c r="AH42" i="1"/>
  <c r="AF42" i="1"/>
  <c r="AD42" i="1"/>
  <c r="AB42" i="1"/>
  <c r="Z42" i="1"/>
  <c r="X42" i="1"/>
  <c r="V42" i="1"/>
  <c r="T42" i="1"/>
  <c r="R42" i="1"/>
  <c r="P42" i="1"/>
  <c r="N42" i="1"/>
  <c r="P41" i="1"/>
  <c r="AJ40" i="1"/>
  <c r="AH40" i="1"/>
  <c r="AF40" i="1"/>
  <c r="AD40" i="1"/>
  <c r="AB40" i="1"/>
  <c r="Z40" i="1"/>
  <c r="X40" i="1"/>
  <c r="V40" i="1"/>
  <c r="T40" i="1"/>
  <c r="R40" i="1"/>
  <c r="P40" i="1"/>
  <c r="AJ39" i="1"/>
  <c r="AH39" i="1"/>
  <c r="AF39" i="1"/>
  <c r="AD39" i="1"/>
  <c r="AB39" i="1"/>
  <c r="Z39" i="1"/>
  <c r="X39" i="1"/>
  <c r="V39" i="1"/>
  <c r="T39" i="1"/>
  <c r="R39" i="1"/>
  <c r="P39" i="1"/>
  <c r="N39" i="1"/>
  <c r="AJ38" i="1"/>
  <c r="AH38" i="1"/>
  <c r="AF38" i="1"/>
  <c r="AD38" i="1"/>
  <c r="AB38" i="1"/>
  <c r="Z38" i="1"/>
  <c r="X38" i="1"/>
  <c r="V38" i="1"/>
  <c r="T38" i="1"/>
  <c r="R38" i="1"/>
  <c r="P38" i="1"/>
  <c r="N38" i="1"/>
  <c r="R37" i="1"/>
  <c r="P37" i="1"/>
  <c r="AJ36" i="1"/>
  <c r="AH36" i="1"/>
  <c r="AF36" i="1"/>
  <c r="AD36" i="1"/>
  <c r="AB36" i="1"/>
  <c r="Z36" i="1"/>
  <c r="X36" i="1"/>
  <c r="V36" i="1"/>
  <c r="T36" i="1"/>
  <c r="R36" i="1"/>
  <c r="P36" i="1"/>
  <c r="N36" i="1"/>
  <c r="AJ35" i="1"/>
  <c r="AH35" i="1"/>
  <c r="AF35" i="1"/>
  <c r="AD35" i="1"/>
  <c r="AB35" i="1"/>
  <c r="Z35" i="1"/>
  <c r="X35" i="1"/>
  <c r="V35" i="1"/>
  <c r="T35" i="1"/>
  <c r="R35" i="1"/>
  <c r="P35" i="1"/>
  <c r="N35" i="1"/>
  <c r="AI34" i="1"/>
  <c r="AJ34" i="1" s="1"/>
  <c r="AH34" i="1"/>
  <c r="AH33" i="1"/>
  <c r="AJ32" i="1"/>
  <c r="AH32" i="1"/>
  <c r="AI31" i="1"/>
  <c r="AJ31" i="1" s="1"/>
  <c r="AH31" i="1"/>
  <c r="AG31" i="1"/>
  <c r="AH30" i="1"/>
  <c r="AB29" i="1"/>
  <c r="V29" i="1"/>
  <c r="T28" i="1"/>
  <c r="R28" i="1"/>
  <c r="P28" i="1"/>
  <c r="N28" i="1"/>
  <c r="AJ27" i="1"/>
  <c r="AH27" i="1"/>
  <c r="AF27" i="1"/>
  <c r="AD27" i="1"/>
  <c r="AB27" i="1"/>
  <c r="Z27" i="1"/>
  <c r="X27" i="1"/>
  <c r="V27" i="1"/>
  <c r="T27" i="1"/>
  <c r="R27" i="1"/>
  <c r="P27" i="1"/>
  <c r="N27" i="1"/>
  <c r="AJ26" i="1"/>
  <c r="AH26" i="1"/>
  <c r="AF26" i="1"/>
  <c r="AD26" i="1"/>
  <c r="AB26" i="1"/>
  <c r="Z26" i="1"/>
  <c r="X26" i="1"/>
  <c r="V26" i="1"/>
  <c r="T26" i="1"/>
  <c r="R26" i="1"/>
  <c r="P26" i="1"/>
  <c r="AL25" i="1"/>
  <c r="AJ25" i="1"/>
  <c r="AH25" i="1"/>
  <c r="AF25" i="1"/>
  <c r="AD25" i="1"/>
  <c r="AB25" i="1"/>
  <c r="Z25" i="1"/>
  <c r="X25" i="1"/>
  <c r="V25" i="1"/>
  <c r="T25" i="1"/>
  <c r="Q25" i="1"/>
  <c r="R25" i="1" s="1"/>
  <c r="P25" i="1"/>
  <c r="N25" i="1"/>
  <c r="AJ24" i="1"/>
  <c r="AH24" i="1"/>
  <c r="AF24" i="1"/>
  <c r="AD24" i="1"/>
  <c r="AB24" i="1"/>
  <c r="Z24" i="1"/>
  <c r="X24" i="1"/>
  <c r="V24" i="1"/>
  <c r="T24" i="1"/>
  <c r="R24" i="1"/>
  <c r="P24" i="1"/>
  <c r="N24" i="1"/>
  <c r="AJ23" i="1"/>
  <c r="AH23" i="1"/>
  <c r="AF23" i="1"/>
  <c r="AD23" i="1"/>
  <c r="AB23" i="1"/>
  <c r="Z23" i="1"/>
  <c r="AJ22" i="1"/>
  <c r="AH22" i="1"/>
  <c r="AF22" i="1"/>
  <c r="AD22" i="1"/>
  <c r="AB22" i="1"/>
  <c r="Z22" i="1"/>
  <c r="AJ21" i="1"/>
  <c r="AH21" i="1"/>
  <c r="AF21" i="1"/>
  <c r="AD21" i="1"/>
  <c r="AB21" i="1"/>
  <c r="Z21" i="1"/>
  <c r="X21" i="1"/>
  <c r="V21" i="1"/>
  <c r="T21" i="1"/>
  <c r="R21" i="1"/>
  <c r="P21" i="1"/>
  <c r="N21" i="1"/>
  <c r="AJ20" i="1"/>
  <c r="AH20" i="1"/>
  <c r="AF20" i="1"/>
  <c r="AD20" i="1"/>
  <c r="AB20" i="1"/>
  <c r="Z20" i="1"/>
  <c r="X20" i="1"/>
  <c r="V20" i="1"/>
  <c r="T20" i="1"/>
  <c r="R20" i="1"/>
  <c r="P20" i="1"/>
  <c r="N20" i="1"/>
  <c r="AJ19" i="1"/>
  <c r="AH19" i="1"/>
  <c r="AJ18" i="1"/>
  <c r="AG18" i="1"/>
  <c r="AH18" i="1" s="1"/>
  <c r="AJ17" i="1"/>
  <c r="AH17" i="1"/>
  <c r="AG17" i="1"/>
  <c r="AJ16" i="1"/>
  <c r="AJ15" i="1"/>
  <c r="AH15" i="1"/>
  <c r="AF15" i="1"/>
  <c r="AD15" i="1"/>
  <c r="AB15" i="1"/>
  <c r="Z15" i="1"/>
  <c r="X15" i="1"/>
  <c r="V15" i="1"/>
  <c r="T15" i="1"/>
  <c r="P15" i="1"/>
  <c r="AJ14" i="1"/>
  <c r="AG14" i="1"/>
  <c r="AH14" i="1" s="1"/>
  <c r="AF14" i="1"/>
  <c r="AD14" i="1"/>
  <c r="AB14" i="1"/>
  <c r="Z14" i="1"/>
  <c r="X14" i="1"/>
  <c r="V14" i="1"/>
  <c r="T14" i="1"/>
  <c r="R14" i="1"/>
  <c r="P14" i="1"/>
  <c r="N14" i="1"/>
  <c r="AJ13" i="1"/>
  <c r="AH13" i="1"/>
  <c r="AF13" i="1"/>
  <c r="N13" i="1"/>
  <c r="AJ12" i="1"/>
  <c r="AH12" i="1"/>
  <c r="AF12" i="1"/>
  <c r="AD12" i="1"/>
  <c r="AB12" i="1"/>
  <c r="N12" i="1"/>
  <c r="AJ11" i="1"/>
  <c r="AH11" i="1"/>
  <c r="AF11" i="1"/>
  <c r="AD11" i="1"/>
  <c r="AB11" i="1"/>
  <c r="Z11" i="1"/>
  <c r="T11" i="1"/>
  <c r="N11" i="1"/>
  <c r="AJ10" i="1"/>
  <c r="AH10" i="1"/>
  <c r="AF10" i="1"/>
  <c r="AD10" i="1"/>
  <c r="AB10" i="1"/>
  <c r="Z10" i="1"/>
  <c r="X10" i="1"/>
  <c r="T10" i="1"/>
  <c r="P10" i="1"/>
  <c r="N10" i="1"/>
  <c r="AJ9" i="1"/>
  <c r="AH9" i="1"/>
  <c r="AF9" i="1"/>
  <c r="AD9" i="1"/>
  <c r="AB9" i="1"/>
  <c r="Z9" i="1"/>
  <c r="X9" i="1"/>
  <c r="N9" i="1"/>
  <c r="AJ8" i="1"/>
  <c r="AH8" i="1"/>
  <c r="AF8" i="1"/>
  <c r="AD8" i="1"/>
  <c r="AB8" i="1"/>
  <c r="Z8" i="1"/>
  <c r="X8" i="1"/>
  <c r="V8" i="1"/>
  <c r="T8" i="1"/>
  <c r="R8" i="1"/>
  <c r="N8" i="1"/>
  <c r="AJ7" i="1"/>
  <c r="AH7" i="1"/>
  <c r="AF7" i="1"/>
  <c r="AD7" i="1"/>
  <c r="AB7" i="1"/>
  <c r="Z7" i="1"/>
  <c r="X7" i="1"/>
  <c r="V7" i="1"/>
  <c r="T7" i="1"/>
  <c r="R7" i="1"/>
  <c r="P7" i="1"/>
  <c r="N7" i="1"/>
  <c r="AJ6" i="1"/>
  <c r="AH6" i="1"/>
  <c r="AF6" i="1"/>
  <c r="AD6" i="1"/>
  <c r="AB6" i="1"/>
  <c r="Z6" i="1"/>
  <c r="X6" i="1"/>
  <c r="V6" i="1"/>
  <c r="T6" i="1"/>
  <c r="R6" i="1"/>
  <c r="P6" i="1"/>
  <c r="N6" i="1"/>
  <c r="AJ5" i="1"/>
  <c r="AH5" i="1"/>
  <c r="AF5" i="1"/>
  <c r="AD5" i="1"/>
  <c r="AB5" i="1"/>
  <c r="Z5" i="1"/>
  <c r="X5" i="1"/>
  <c r="V5" i="1"/>
  <c r="T5" i="1"/>
  <c r="R5" i="1"/>
  <c r="P5" i="1"/>
  <c r="N5" i="1"/>
  <c r="AJ4" i="1"/>
  <c r="AJ3" i="1"/>
  <c r="AH3" i="1"/>
  <c r="AF3" i="1"/>
  <c r="AD3" i="1"/>
  <c r="AB3" i="1"/>
  <c r="Z3" i="1"/>
  <c r="X3" i="1"/>
  <c r="V3" i="1"/>
  <c r="T3" i="1"/>
  <c r="R3" i="1"/>
  <c r="P3" i="1"/>
  <c r="N3" i="1"/>
  <c r="AJ2" i="1"/>
  <c r="AH2" i="1"/>
  <c r="AF2" i="1"/>
  <c r="AD2" i="1"/>
  <c r="AB2" i="1"/>
  <c r="Z2" i="1"/>
  <c r="X2" i="1"/>
  <c r="V2" i="1"/>
  <c r="T2" i="1"/>
  <c r="R2" i="1"/>
  <c r="P2" i="1"/>
  <c r="N2" i="1"/>
</calcChain>
</file>

<file path=xl/sharedStrings.xml><?xml version="1.0" encoding="utf-8"?>
<sst xmlns="http://schemas.openxmlformats.org/spreadsheetml/2006/main" count="262" uniqueCount="150">
  <si>
    <t>Lean App</t>
  </si>
  <si>
    <t>Lean App - Variable</t>
  </si>
  <si>
    <t>Agriplast  Protected Pvt Ltd</t>
  </si>
  <si>
    <t xml:space="preserve">Agriplast Tech India Pvt Ltd </t>
  </si>
  <si>
    <t>Kandui Industries Pvt Ltd - DS</t>
  </si>
  <si>
    <t>Komal Exotic Spices Pvt Ltd</t>
  </si>
  <si>
    <t>PVR Controls</t>
  </si>
  <si>
    <t>Veljibhai Dosabhai And Sons Pvt Ltd</t>
  </si>
  <si>
    <t>Trishul Transport</t>
  </si>
  <si>
    <t>Manubhai Jewlers</t>
  </si>
  <si>
    <t>Incertech</t>
  </si>
  <si>
    <t>Hi Cool - Without TDS - DS</t>
  </si>
  <si>
    <t>Hi Cool Variable WTDS - DS</t>
  </si>
  <si>
    <t>Essenzaa Nutrition Private Limited</t>
  </si>
  <si>
    <t>Vedam Design</t>
  </si>
  <si>
    <t>LGPL Paper</t>
  </si>
  <si>
    <t>Advance Paints Pvt Ltd</t>
  </si>
  <si>
    <t>Yottec Systems LLP</t>
  </si>
  <si>
    <t xml:space="preserve">Girdharilal Agarwal </t>
  </si>
  <si>
    <t>GA Steeltech LLP</t>
  </si>
  <si>
    <t>BLUE OCEAN STEELS LLP</t>
  </si>
  <si>
    <t>Gemini Power Hydraulics Pvt. Ltd.</t>
  </si>
  <si>
    <t>NeoNiche Integrated Solutions Pvt Ltd - DS</t>
  </si>
  <si>
    <t>BMP</t>
  </si>
  <si>
    <t>Xplanck - Adyogi</t>
  </si>
  <si>
    <t>Cross Asyst / CFO</t>
  </si>
  <si>
    <t>Xplanck - Adyogi - Veriavle</t>
  </si>
  <si>
    <t>Endress &amp; Hauser Process Automation UAE Trading LLC</t>
  </si>
  <si>
    <t>Khemka Export</t>
  </si>
  <si>
    <t>Khemka Export - Asutosh</t>
  </si>
  <si>
    <t>Esomoire Private Limited - Jeans</t>
  </si>
  <si>
    <t>General Aeronautics</t>
  </si>
  <si>
    <t>VSynergize</t>
  </si>
  <si>
    <t>NewAge - Without TDS</t>
  </si>
  <si>
    <t>NewAge - Veriable</t>
  </si>
  <si>
    <t>Mahavir The Home Store</t>
  </si>
  <si>
    <t>Synedyne Systems - DS</t>
  </si>
  <si>
    <t>NeoNiche Then LLP - DS</t>
  </si>
  <si>
    <t>NeoNiche Then LLP - DS - Vriable</t>
  </si>
  <si>
    <t>Supreme</t>
  </si>
  <si>
    <t>AcePipe</t>
  </si>
  <si>
    <t>United Ekta Engineering Udyog Private Limited - DS</t>
  </si>
  <si>
    <t xml:space="preserve">ana.danov@theleanapps.com </t>
  </si>
  <si>
    <t>Alok Ranjan</t>
  </si>
  <si>
    <t>20th Jan 2022 to 19th Jan 2023</t>
  </si>
  <si>
    <t>CHRO</t>
  </si>
  <si>
    <t>1st</t>
  </si>
  <si>
    <t>July</t>
  </si>
  <si>
    <t>30 Days</t>
  </si>
  <si>
    <t xml:space="preserve">Agreement date 20th Jan 2022  Incentive Rs. 25,000/- Per Month Bill Quaterly 20th Jan to 19th Sep Invoice raised, </t>
  </si>
  <si>
    <t>jafar@protectedcultivation.com</t>
  </si>
  <si>
    <t>Pushty</t>
  </si>
  <si>
    <t>1st April 2023 to 31st March 2024</t>
  </si>
  <si>
    <t>sridhar@agriplast.co.in</t>
  </si>
  <si>
    <t>priyanka@kandui.in, executivepurchase@kandui.in, enggpurchase@kandui.in</t>
  </si>
  <si>
    <t>prerna.ahuja@kahujafoods.com ,info@kahujafoods.com  Ruchita</t>
  </si>
  <si>
    <t>ashwini.naik@pvrcontrols.com</t>
  </si>
  <si>
    <t>nimesh@veljidosabhai.com</t>
  </si>
  <si>
    <t>heema.dave@manubhai.in</t>
  </si>
  <si>
    <t>accounts@incertech.com Ankita</t>
  </si>
  <si>
    <t>accounts@hicoolfans.com , sarikakatkar@hicoolfans.com</t>
  </si>
  <si>
    <t>Niyathi Rao</t>
  </si>
  <si>
    <t>INR. 27,500/- Monthly, Invoice Quaterly</t>
  </si>
  <si>
    <t>6th</t>
  </si>
  <si>
    <t>accounts@vedamdesign.com Reeta Sharma</t>
  </si>
  <si>
    <t>7th</t>
  </si>
  <si>
    <t>hr@lotus-global.co.in , Udaya</t>
  </si>
  <si>
    <t>15th</t>
  </si>
  <si>
    <t>aayush.parikh@advancepaints.com , Aayush Parikh</t>
  </si>
  <si>
    <t>19th</t>
  </si>
  <si>
    <t>siddharth.jain@yottec.com, accounts@yottec.com Keshav</t>
  </si>
  <si>
    <t>25th</t>
  </si>
  <si>
    <t xml:space="preserve">chetan.shah@gasteels.com </t>
  </si>
  <si>
    <t>March - Agreement Sent to Prabhash</t>
  </si>
  <si>
    <t>Seven Day</t>
  </si>
  <si>
    <t>hema.jaisinghani@geminiindia.com, rohan.kerkar@geminiindia.com, shrikant.nalage@geminiindia.com</t>
  </si>
  <si>
    <t>Yes - Till 31st May 2022</t>
  </si>
  <si>
    <t>maqsood.dongarkar@neoniche.com</t>
  </si>
  <si>
    <t>Nidhi</t>
  </si>
  <si>
    <t>15th Oct 2022</t>
  </si>
  <si>
    <t>accounts@bmpadco.com - Ashwij</t>
  </si>
  <si>
    <t xml:space="preserve">vinit@adyogi.com </t>
  </si>
  <si>
    <t>Rohit Sinha</t>
  </si>
  <si>
    <t>1st Oct 2021 to 30th Sep 2022</t>
  </si>
  <si>
    <t xml:space="preserve">25th </t>
  </si>
  <si>
    <t>Travel and Stay Extra at actual</t>
  </si>
  <si>
    <t>gaurav.prajapat@flipcarbon.in</t>
  </si>
  <si>
    <t>1st Nov 2022</t>
  </si>
  <si>
    <t xml:space="preserve">30th </t>
  </si>
  <si>
    <t>14th</t>
  </si>
  <si>
    <t>sayed.ali@esomoire.com</t>
  </si>
  <si>
    <t>29th</t>
  </si>
  <si>
    <t>accounts@vsynergize.com, finance@vsynergize.com, trish.a@vsynergize.com</t>
  </si>
  <si>
    <t>Prabhash</t>
  </si>
  <si>
    <t>1st Sep 2022 to 31st Aug 2023</t>
  </si>
  <si>
    <t>Rs. 50,000/- incentive. Quaterly Nov, Feb, May, Aug</t>
  </si>
  <si>
    <t>jai@newage-concepts.com , Accounts1@newage-concepts.com</t>
  </si>
  <si>
    <t>1st Nov 2022 to 31st Oct 2023</t>
  </si>
  <si>
    <t>1st Oct 2021 Incentive Oct-Nov-Dec Rs. 90,000/-, Jan-Feb-March Rs. 90,000/-, April-May-June Rs. 90,000/- July-Aug-Sep Rs. 90,000/-, Oct-Nov-Dec Rs. 90,000/-</t>
  </si>
  <si>
    <t xml:space="preserve">bharat@mahavirhomestore.com </t>
  </si>
  <si>
    <t>March</t>
  </si>
  <si>
    <t>kantegowda.mp@synedynesystems.com, Sankeerthan.R@synedynesystems.com</t>
  </si>
  <si>
    <t>1st Aug 2022 to 31st July 2023</t>
  </si>
  <si>
    <t>sreekumar@supremeuniversal.in, pooja.kirodian@supremeuniversal.in</t>
  </si>
  <si>
    <t>15th Dec 2021 to 14th Dec 2022</t>
  </si>
  <si>
    <t>11th</t>
  </si>
  <si>
    <t>15th June to 14th July</t>
  </si>
  <si>
    <t>sudhir.acepipeline@gmail.com , amit.parmar@acepipeline.co.in</t>
  </si>
  <si>
    <t>17th Jan 2022 to 16th Jan 2023</t>
  </si>
  <si>
    <t>17th July to 16th Oct</t>
  </si>
  <si>
    <t>naved@unitedektagroup.com , cfo@unitedektagroup.com, sanjeev@unitedektagroup.com</t>
  </si>
  <si>
    <t>Archana - Rohit Sinha</t>
  </si>
  <si>
    <t>15th Nov 2021 to 31st Dec 2022</t>
  </si>
  <si>
    <t>Six month from April 25th</t>
  </si>
  <si>
    <t>Name</t>
  </si>
  <si>
    <t>Email ID</t>
  </si>
  <si>
    <t>Contact #</t>
  </si>
  <si>
    <t>Principal Consultant</t>
  </si>
  <si>
    <t>Client engement manager</t>
  </si>
  <si>
    <t>Agreement</t>
  </si>
  <si>
    <t>Agreement Due Date</t>
  </si>
  <si>
    <t>Department</t>
  </si>
  <si>
    <t>Invoice Date</t>
  </si>
  <si>
    <t>Amount</t>
  </si>
  <si>
    <t>Period</t>
  </si>
  <si>
    <t>April'23</t>
  </si>
  <si>
    <t>April'23 GST</t>
  </si>
  <si>
    <t>May'23</t>
  </si>
  <si>
    <t>May'23 GST</t>
  </si>
  <si>
    <t>June'23</t>
  </si>
  <si>
    <t>June'23 GST</t>
  </si>
  <si>
    <t>July'23</t>
  </si>
  <si>
    <t>July'23 GST</t>
  </si>
  <si>
    <t>Aug</t>
  </si>
  <si>
    <t>Aug GST</t>
  </si>
  <si>
    <t>Sep</t>
  </si>
  <si>
    <t>Sep GST</t>
  </si>
  <si>
    <t>Oct</t>
  </si>
  <si>
    <t>Oct GST</t>
  </si>
  <si>
    <t>Nov</t>
  </si>
  <si>
    <t>Nov GST</t>
  </si>
  <si>
    <t>Dec</t>
  </si>
  <si>
    <t>Dec GST</t>
  </si>
  <si>
    <t xml:space="preserve">Jan </t>
  </si>
  <si>
    <t>Jan GST</t>
  </si>
  <si>
    <t>Feb</t>
  </si>
  <si>
    <t>Feb GST</t>
  </si>
  <si>
    <t>March GST</t>
  </si>
  <si>
    <t>Payment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</si>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</sst>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33333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3" fillId="0" borderId="1" xfId="0" applyFont="1" applyBorder="1"/>
    <xf numFmtId="14" fontId="2" fillId="0" borderId="1" xfId="0" applyNumberFormat="1" applyFont="1" applyBorder="1"/>
    <xf numFmtId="164" fontId="2" fillId="0" borderId="1" xfId="1" applyNumberFormat="1" applyFont="1" applyFill="1" applyBorder="1"/>
    <xf numFmtId="164" fontId="1" fillId="0" borderId="1" xfId="1" applyNumberFormat="1" applyFont="1" applyFill="1" applyBorder="1"/>
    <xf numFmtId="164" fontId="0" fillId="0" borderId="1" xfId="0" applyNumberFormat="1" applyBorder="1"/>
    <xf numFmtId="14" fontId="0" fillId="0" borderId="1" xfId="0" applyNumberFormat="1" applyBorder="1"/>
    <xf numFmtId="0" fontId="4" fillId="0" borderId="1" xfId="2" applyBorder="1"/>
    <xf numFmtId="0" fontId="5" fillId="0" borderId="1" xfId="2" applyFont="1" applyFill="1" applyBorder="1"/>
    <xf numFmtId="0" fontId="4" fillId="0" borderId="1" xfId="2" applyFill="1" applyBorder="1" applyAlignment="1">
      <alignment vertical="center"/>
    </xf>
    <xf numFmtId="0" fontId="4" fillId="0" borderId="1" xfId="2" applyFill="1" applyBorder="1"/>
    <xf numFmtId="0" fontId="4" fillId="2" borderId="2" xfId="2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2" fillId="0" borderId="1" xfId="2" applyFont="1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yush.parikh@advancepaints.com%20,%20Aayush%20Parikh" TargetMode="External"/><Relationship Id="rId2" Type="http://schemas.openxmlformats.org/officeDocument/2006/relationships/hyperlink" Target="mailto:accounts@vedamdesign.com%20Reeta%20Sharma" TargetMode="External"/><Relationship Id="rId1" Type="http://schemas.openxmlformats.org/officeDocument/2006/relationships/hyperlink" Target="mailto:accounts@incertech.com%20Ankita" TargetMode="External"/><Relationship Id="rId6" Type="http://schemas.openxmlformats.org/officeDocument/2006/relationships/hyperlink" Target="mailto:sridhar@agriplast.co.in" TargetMode="External"/><Relationship Id="rId5" Type="http://schemas.openxmlformats.org/officeDocument/2006/relationships/hyperlink" Target="mailto:prerna.ahuja@kahujafoods.com%20,info@kahujafoods.com%20%20Ruchita" TargetMode="External"/><Relationship Id="rId4" Type="http://schemas.openxmlformats.org/officeDocument/2006/relationships/hyperlink" Target="mailto:hr@lotus-global.co.in%20,%20Uda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1C49-10DC-4F9B-86D8-4AA23567E0D8}">
  <dimension ref="A1:AL44"/>
  <sheetViews>
    <sheetView tabSelected="1" workbookViewId="0">
      <selection sqref="A1:AL1"/>
    </sheetView>
  </sheetViews>
  <sheetFormatPr defaultRowHeight="14.4" x14ac:dyDescent="0.3"/>
  <cols>
    <col min="1" max="1" width="45.77734375" bestFit="1" customWidth="1"/>
    <col min="2" max="2" width="86.109375" bestFit="1" customWidth="1"/>
    <col min="3" max="3" width="11" bestFit="1" customWidth="1"/>
    <col min="4" max="4" width="18.21875" bestFit="1" customWidth="1"/>
    <col min="6" max="6" width="30.5546875" bestFit="1" customWidth="1"/>
    <col min="7" max="8" width="10.33203125" bestFit="1" customWidth="1"/>
    <col min="9" max="9" width="6" bestFit="1" customWidth="1"/>
    <col min="10" max="10" width="4.88671875" bestFit="1" customWidth="1"/>
    <col min="11" max="11" width="8.77734375" bestFit="1" customWidth="1"/>
    <col min="12" max="12" width="18.44140625" bestFit="1" customWidth="1"/>
    <col min="13" max="36" width="8.77734375" bestFit="1" customWidth="1"/>
    <col min="37" max="37" width="9.77734375" bestFit="1" customWidth="1"/>
    <col min="38" max="38" width="131" bestFit="1" customWidth="1"/>
  </cols>
  <sheetData>
    <row r="1" spans="1:38" x14ac:dyDescent="0.3">
      <c r="A1" s="17" t="s">
        <v>114</v>
      </c>
      <c r="B1" s="17" t="s">
        <v>115</v>
      </c>
      <c r="C1" s="17" t="s">
        <v>116</v>
      </c>
      <c r="D1" s="17" t="s">
        <v>117</v>
      </c>
      <c r="E1" s="17" t="s">
        <v>118</v>
      </c>
      <c r="F1" s="17" t="s">
        <v>119</v>
      </c>
      <c r="G1" s="17"/>
      <c r="H1" s="17" t="s">
        <v>120</v>
      </c>
      <c r="I1" s="17" t="s">
        <v>121</v>
      </c>
      <c r="J1" s="18" t="s">
        <v>122</v>
      </c>
      <c r="K1" s="19" t="s">
        <v>123</v>
      </c>
      <c r="L1" s="19" t="s">
        <v>124</v>
      </c>
      <c r="M1" s="20" t="s">
        <v>125</v>
      </c>
      <c r="N1" s="20" t="s">
        <v>126</v>
      </c>
      <c r="O1" s="20" t="s">
        <v>127</v>
      </c>
      <c r="P1" s="20" t="s">
        <v>128</v>
      </c>
      <c r="Q1" s="20" t="s">
        <v>129</v>
      </c>
      <c r="R1" s="20" t="s">
        <v>130</v>
      </c>
      <c r="S1" s="20" t="s">
        <v>131</v>
      </c>
      <c r="T1" s="20" t="s">
        <v>132</v>
      </c>
      <c r="U1" s="20" t="s">
        <v>133</v>
      </c>
      <c r="V1" s="20" t="s">
        <v>134</v>
      </c>
      <c r="W1" s="20" t="s">
        <v>135</v>
      </c>
      <c r="X1" s="20" t="s">
        <v>136</v>
      </c>
      <c r="Y1" s="20" t="s">
        <v>137</v>
      </c>
      <c r="Z1" s="20" t="s">
        <v>138</v>
      </c>
      <c r="AA1" s="20" t="s">
        <v>139</v>
      </c>
      <c r="AB1" s="20" t="s">
        <v>140</v>
      </c>
      <c r="AC1" s="20" t="s">
        <v>141</v>
      </c>
      <c r="AD1" s="20" t="s">
        <v>142</v>
      </c>
      <c r="AE1" s="20" t="s">
        <v>143</v>
      </c>
      <c r="AF1" s="20" t="s">
        <v>144</v>
      </c>
      <c r="AG1" s="20" t="s">
        <v>145</v>
      </c>
      <c r="AH1" s="20" t="s">
        <v>146</v>
      </c>
      <c r="AI1" s="20" t="s">
        <v>100</v>
      </c>
      <c r="AJ1" s="20" t="s">
        <v>147</v>
      </c>
      <c r="AK1" s="21" t="s">
        <v>148</v>
      </c>
      <c r="AL1" s="21" t="s">
        <v>149</v>
      </c>
    </row>
    <row r="2" spans="1:38" x14ac:dyDescent="0.3">
      <c r="A2" s="1" t="s">
        <v>0</v>
      </c>
      <c r="B2" s="1" t="s">
        <v>42</v>
      </c>
      <c r="C2" s="1"/>
      <c r="D2" s="1" t="s">
        <v>43</v>
      </c>
      <c r="E2" s="1"/>
      <c r="F2" s="1" t="s">
        <v>44</v>
      </c>
      <c r="G2" s="5">
        <v>44581</v>
      </c>
      <c r="H2" s="5">
        <v>44945</v>
      </c>
      <c r="I2" s="5" t="s">
        <v>45</v>
      </c>
      <c r="J2" s="2" t="s">
        <v>46</v>
      </c>
      <c r="K2" s="6">
        <v>125000</v>
      </c>
      <c r="L2" s="6" t="s">
        <v>47</v>
      </c>
      <c r="M2" s="7">
        <v>125000</v>
      </c>
      <c r="N2" s="7">
        <f>+M2</f>
        <v>125000</v>
      </c>
      <c r="O2" s="7">
        <v>125000</v>
      </c>
      <c r="P2" s="7">
        <f>+O2</f>
        <v>125000</v>
      </c>
      <c r="Q2" s="7">
        <v>125000</v>
      </c>
      <c r="R2" s="7">
        <f>+Q2</f>
        <v>125000</v>
      </c>
      <c r="S2" s="7">
        <v>125000</v>
      </c>
      <c r="T2" s="7">
        <f t="shared" ref="T2:T3" si="0">+S2</f>
        <v>125000</v>
      </c>
      <c r="U2" s="7">
        <v>125000</v>
      </c>
      <c r="V2" s="7">
        <f t="shared" ref="V2" si="1">+U2</f>
        <v>125000</v>
      </c>
      <c r="W2" s="7">
        <v>160000</v>
      </c>
      <c r="X2" s="7">
        <f t="shared" ref="X2:X3" si="2">+W2</f>
        <v>160000</v>
      </c>
      <c r="Y2" s="7">
        <v>160000</v>
      </c>
      <c r="Z2" s="7">
        <f t="shared" ref="Z2:Z3" si="3">+Y2</f>
        <v>160000</v>
      </c>
      <c r="AA2" s="7">
        <v>160000</v>
      </c>
      <c r="AB2" s="7">
        <f t="shared" ref="AB2:AB3" si="4">+AA2</f>
        <v>160000</v>
      </c>
      <c r="AC2" s="7">
        <v>160000</v>
      </c>
      <c r="AD2" s="7">
        <f t="shared" ref="AD2:AD3" si="5">+AC2</f>
        <v>160000</v>
      </c>
      <c r="AE2" s="7">
        <v>160000</v>
      </c>
      <c r="AF2" s="7">
        <f>+AE2</f>
        <v>160000</v>
      </c>
      <c r="AG2" s="7">
        <v>160000</v>
      </c>
      <c r="AH2" s="7">
        <f t="shared" ref="AH2:AH3" si="6">+AG2</f>
        <v>160000</v>
      </c>
      <c r="AI2" s="7">
        <v>160000</v>
      </c>
      <c r="AJ2" s="7">
        <f t="shared" ref="AJ2:AJ4" si="7">+AI2</f>
        <v>160000</v>
      </c>
      <c r="AK2" s="8" t="s">
        <v>48</v>
      </c>
      <c r="AL2" s="2" t="s">
        <v>49</v>
      </c>
    </row>
    <row r="3" spans="1:38" x14ac:dyDescent="0.3">
      <c r="A3" s="1" t="s">
        <v>0</v>
      </c>
      <c r="B3" s="1" t="s">
        <v>42</v>
      </c>
      <c r="C3" s="1"/>
      <c r="D3" s="1" t="s">
        <v>43</v>
      </c>
      <c r="E3" s="1"/>
      <c r="F3" s="1" t="s">
        <v>44</v>
      </c>
      <c r="G3" s="5"/>
      <c r="H3" s="5">
        <v>44945</v>
      </c>
      <c r="I3" s="5" t="s">
        <v>45</v>
      </c>
      <c r="J3" s="2" t="s">
        <v>46</v>
      </c>
      <c r="K3" s="6">
        <v>102642</v>
      </c>
      <c r="L3" s="6" t="s">
        <v>47</v>
      </c>
      <c r="M3" s="7">
        <v>102642</v>
      </c>
      <c r="N3" s="7">
        <f>+M3</f>
        <v>102642</v>
      </c>
      <c r="O3" s="7">
        <v>102642</v>
      </c>
      <c r="P3" s="7">
        <f>+O3</f>
        <v>102642</v>
      </c>
      <c r="Q3" s="7">
        <v>102642</v>
      </c>
      <c r="R3" s="7">
        <f>+Q3</f>
        <v>102642</v>
      </c>
      <c r="S3" s="7">
        <v>102642</v>
      </c>
      <c r="T3" s="7">
        <f t="shared" si="0"/>
        <v>102642</v>
      </c>
      <c r="U3" s="7">
        <v>138265</v>
      </c>
      <c r="V3" s="7">
        <f>108777+29488</f>
        <v>138265</v>
      </c>
      <c r="W3" s="7">
        <v>108778</v>
      </c>
      <c r="X3" s="7">
        <f t="shared" si="2"/>
        <v>108778</v>
      </c>
      <c r="Y3" s="7">
        <v>108778</v>
      </c>
      <c r="Z3" s="7">
        <f t="shared" si="3"/>
        <v>108778</v>
      </c>
      <c r="AA3" s="7">
        <v>108778</v>
      </c>
      <c r="AB3" s="7">
        <f t="shared" si="4"/>
        <v>108778</v>
      </c>
      <c r="AC3" s="7">
        <v>108778</v>
      </c>
      <c r="AD3" s="7">
        <f t="shared" si="5"/>
        <v>108778</v>
      </c>
      <c r="AE3" s="7">
        <v>108778</v>
      </c>
      <c r="AF3" s="7">
        <f>+AE3</f>
        <v>108778</v>
      </c>
      <c r="AG3" s="7">
        <v>108778</v>
      </c>
      <c r="AH3" s="7">
        <f t="shared" si="6"/>
        <v>108778</v>
      </c>
      <c r="AI3" s="7">
        <v>108778</v>
      </c>
      <c r="AJ3" s="7">
        <f t="shared" si="7"/>
        <v>108778</v>
      </c>
      <c r="AK3" s="8" t="s">
        <v>48</v>
      </c>
      <c r="AL3" s="2"/>
    </row>
    <row r="4" spans="1:38" x14ac:dyDescent="0.3">
      <c r="A4" s="1" t="s">
        <v>1</v>
      </c>
      <c r="B4" s="1" t="s">
        <v>42</v>
      </c>
      <c r="C4" s="1"/>
      <c r="D4" s="1"/>
      <c r="E4" s="1"/>
      <c r="F4" s="1"/>
      <c r="G4" s="5"/>
      <c r="H4" s="5"/>
      <c r="I4" s="5" t="s">
        <v>45</v>
      </c>
      <c r="J4" s="2" t="s">
        <v>46</v>
      </c>
      <c r="K4" s="6"/>
      <c r="L4" s="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>
        <v>120000</v>
      </c>
      <c r="AJ4" s="7">
        <f t="shared" si="7"/>
        <v>120000</v>
      </c>
      <c r="AK4" s="8"/>
      <c r="AL4" s="2"/>
    </row>
    <row r="5" spans="1:38" x14ac:dyDescent="0.3">
      <c r="A5" s="2" t="s">
        <v>2</v>
      </c>
      <c r="B5" s="2" t="s">
        <v>50</v>
      </c>
      <c r="C5" s="2">
        <v>8220412555</v>
      </c>
      <c r="D5" s="2" t="s">
        <v>51</v>
      </c>
      <c r="E5" s="2"/>
      <c r="F5" s="2" t="s">
        <v>52</v>
      </c>
      <c r="G5" s="9"/>
      <c r="H5" s="9"/>
      <c r="I5" s="9" t="s">
        <v>45</v>
      </c>
      <c r="J5" s="2" t="s">
        <v>46</v>
      </c>
      <c r="K5" s="7">
        <v>75000</v>
      </c>
      <c r="L5" s="7" t="s">
        <v>47</v>
      </c>
      <c r="M5" s="7">
        <v>75000</v>
      </c>
      <c r="N5" s="7">
        <f>+M5*1.18</f>
        <v>88500</v>
      </c>
      <c r="O5" s="7">
        <v>75000</v>
      </c>
      <c r="P5" s="7">
        <f t="shared" ref="P5:P26" si="8">+O5*1.18</f>
        <v>88500</v>
      </c>
      <c r="Q5" s="7">
        <v>75000</v>
      </c>
      <c r="R5" s="7">
        <f>+Q5*1.18</f>
        <v>88500</v>
      </c>
      <c r="S5" s="7">
        <v>75000</v>
      </c>
      <c r="T5" s="7">
        <f t="shared" ref="T5:T15" si="9">+S5*1.18</f>
        <v>88500</v>
      </c>
      <c r="U5" s="7">
        <v>75000</v>
      </c>
      <c r="V5" s="7">
        <f t="shared" ref="V5:V6" si="10">+U5*1.18</f>
        <v>88500</v>
      </c>
      <c r="W5" s="7">
        <v>75000</v>
      </c>
      <c r="X5" s="7">
        <f t="shared" ref="X5:X6" si="11">+W5*1.18</f>
        <v>88500</v>
      </c>
      <c r="Y5" s="7">
        <v>75000</v>
      </c>
      <c r="Z5" s="7">
        <f t="shared" ref="Z5:Z15" si="12">+Y5*1.18</f>
        <v>88500</v>
      </c>
      <c r="AA5" s="7">
        <v>75000</v>
      </c>
      <c r="AB5" s="7">
        <f t="shared" ref="AB5:AB6" si="13">+AA5*1.18</f>
        <v>88500</v>
      </c>
      <c r="AC5" s="7">
        <v>75000</v>
      </c>
      <c r="AD5" s="7">
        <f t="shared" ref="AD5:AD6" si="14">+AC5*1.18</f>
        <v>88500</v>
      </c>
      <c r="AE5" s="7">
        <v>75000</v>
      </c>
      <c r="AF5" s="7">
        <f t="shared" ref="AF5:AF15" si="15">+AE5*1.18</f>
        <v>88500</v>
      </c>
      <c r="AG5" s="7">
        <v>75000</v>
      </c>
      <c r="AH5" s="7">
        <f t="shared" ref="AH5:AH6" si="16">+AG5*1.18</f>
        <v>88500</v>
      </c>
      <c r="AI5" s="7">
        <v>75000</v>
      </c>
      <c r="AJ5" s="7">
        <f t="shared" ref="AJ5:AJ6" si="17">+AI5*1.18</f>
        <v>88500</v>
      </c>
      <c r="AK5" s="8"/>
      <c r="AL5" s="2"/>
    </row>
    <row r="6" spans="1:38" x14ac:dyDescent="0.3">
      <c r="A6" s="2" t="s">
        <v>3</v>
      </c>
      <c r="B6" s="10" t="s">
        <v>53</v>
      </c>
      <c r="C6" s="2"/>
      <c r="D6" s="2" t="s">
        <v>51</v>
      </c>
      <c r="E6" s="2"/>
      <c r="F6" s="2" t="s">
        <v>52</v>
      </c>
      <c r="G6" s="9"/>
      <c r="H6" s="9"/>
      <c r="I6" s="9" t="s">
        <v>45</v>
      </c>
      <c r="J6" s="2" t="s">
        <v>46</v>
      </c>
      <c r="K6" s="7">
        <v>100000</v>
      </c>
      <c r="L6" s="7" t="s">
        <v>47</v>
      </c>
      <c r="M6" s="7">
        <v>100000</v>
      </c>
      <c r="N6" s="7">
        <f t="shared" ref="N6:N25" si="18">+M6*1.18</f>
        <v>118000</v>
      </c>
      <c r="O6" s="7">
        <v>100000</v>
      </c>
      <c r="P6" s="7">
        <f t="shared" si="8"/>
        <v>118000</v>
      </c>
      <c r="Q6" s="7">
        <v>100000</v>
      </c>
      <c r="R6" s="7">
        <f t="shared" ref="R6:R26" si="19">+Q6*1.18</f>
        <v>118000</v>
      </c>
      <c r="S6" s="7">
        <v>100000</v>
      </c>
      <c r="T6" s="7">
        <f t="shared" si="9"/>
        <v>118000</v>
      </c>
      <c r="U6" s="7">
        <v>100000</v>
      </c>
      <c r="V6" s="7">
        <f t="shared" si="10"/>
        <v>118000</v>
      </c>
      <c r="W6" s="7">
        <v>100000</v>
      </c>
      <c r="X6" s="7">
        <f t="shared" si="11"/>
        <v>118000</v>
      </c>
      <c r="Y6" s="7">
        <v>100000</v>
      </c>
      <c r="Z6" s="7">
        <f t="shared" si="12"/>
        <v>118000</v>
      </c>
      <c r="AA6" s="7">
        <v>100000</v>
      </c>
      <c r="AB6" s="7">
        <f t="shared" si="13"/>
        <v>118000</v>
      </c>
      <c r="AC6" s="7">
        <v>100000</v>
      </c>
      <c r="AD6" s="7">
        <f t="shared" si="14"/>
        <v>118000</v>
      </c>
      <c r="AE6" s="7">
        <v>100000</v>
      </c>
      <c r="AF6" s="7">
        <f t="shared" si="15"/>
        <v>118000</v>
      </c>
      <c r="AG6" s="7">
        <v>100000</v>
      </c>
      <c r="AH6" s="7">
        <f t="shared" si="16"/>
        <v>118000</v>
      </c>
      <c r="AI6" s="7">
        <v>100000</v>
      </c>
      <c r="AJ6" s="7">
        <f t="shared" si="17"/>
        <v>118000</v>
      </c>
      <c r="AK6" s="8"/>
      <c r="AL6" s="2"/>
    </row>
    <row r="7" spans="1:38" x14ac:dyDescent="0.3">
      <c r="A7" s="2" t="s">
        <v>4</v>
      </c>
      <c r="B7" s="11" t="s">
        <v>54</v>
      </c>
      <c r="C7" s="2"/>
      <c r="D7" s="2"/>
      <c r="E7" s="2"/>
      <c r="F7" s="2"/>
      <c r="G7" s="9"/>
      <c r="H7" s="9"/>
      <c r="I7" s="9" t="s">
        <v>45</v>
      </c>
      <c r="J7" s="2" t="s">
        <v>46</v>
      </c>
      <c r="K7" s="7">
        <v>200000</v>
      </c>
      <c r="L7" s="7" t="s">
        <v>47</v>
      </c>
      <c r="M7" s="7">
        <v>0</v>
      </c>
      <c r="N7" s="7">
        <f>+M7*1.18</f>
        <v>0</v>
      </c>
      <c r="O7" s="7">
        <v>98000</v>
      </c>
      <c r="P7" s="7">
        <f>+O7*1.18</f>
        <v>115640</v>
      </c>
      <c r="Q7" s="7">
        <v>98000</v>
      </c>
      <c r="R7" s="7">
        <f>+Q7*1.18</f>
        <v>115640</v>
      </c>
      <c r="S7" s="7">
        <v>98000</v>
      </c>
      <c r="T7" s="7">
        <f>+S7*1.18</f>
        <v>115640</v>
      </c>
      <c r="U7" s="7">
        <v>98000</v>
      </c>
      <c r="V7" s="7">
        <f>+U7*1.18</f>
        <v>115640</v>
      </c>
      <c r="W7" s="7">
        <v>98000</v>
      </c>
      <c r="X7" s="7">
        <f>+W7*1.18</f>
        <v>115640</v>
      </c>
      <c r="Y7" s="7">
        <v>98000</v>
      </c>
      <c r="Z7" s="7">
        <f>+Y7*1.18</f>
        <v>115640</v>
      </c>
      <c r="AA7" s="7">
        <v>98000</v>
      </c>
      <c r="AB7" s="7">
        <f>+AA7*1.18</f>
        <v>115640</v>
      </c>
      <c r="AC7" s="7">
        <v>98000</v>
      </c>
      <c r="AD7" s="7">
        <f>+AC7*1.18</f>
        <v>115640</v>
      </c>
      <c r="AE7" s="7">
        <v>98000</v>
      </c>
      <c r="AF7" s="7">
        <f>+AE7*1.18</f>
        <v>115640</v>
      </c>
      <c r="AG7" s="7">
        <v>98000</v>
      </c>
      <c r="AH7" s="7">
        <f>+AG7*1.18</f>
        <v>115640</v>
      </c>
      <c r="AI7" s="7">
        <v>98000</v>
      </c>
      <c r="AJ7" s="7">
        <f>+AI7*1.18</f>
        <v>115640</v>
      </c>
      <c r="AK7" s="8"/>
      <c r="AL7" s="2"/>
    </row>
    <row r="8" spans="1:38" x14ac:dyDescent="0.3">
      <c r="A8" s="2" t="s">
        <v>5</v>
      </c>
      <c r="B8" s="10" t="s">
        <v>55</v>
      </c>
      <c r="C8" s="2"/>
      <c r="D8" s="2"/>
      <c r="E8" s="2"/>
      <c r="F8" s="2"/>
      <c r="G8" s="9"/>
      <c r="H8" s="9"/>
      <c r="I8" s="9" t="s">
        <v>45</v>
      </c>
      <c r="J8" s="2" t="s">
        <v>46</v>
      </c>
      <c r="K8" s="7">
        <v>100000</v>
      </c>
      <c r="L8" s="7" t="s">
        <v>47</v>
      </c>
      <c r="M8" s="7">
        <v>0</v>
      </c>
      <c r="N8" s="7">
        <f t="shared" si="18"/>
        <v>0</v>
      </c>
      <c r="O8" s="7"/>
      <c r="P8" s="7"/>
      <c r="Q8" s="7">
        <v>100000</v>
      </c>
      <c r="R8" s="7">
        <f>+Q8*1.18</f>
        <v>118000</v>
      </c>
      <c r="S8" s="7">
        <v>100000</v>
      </c>
      <c r="T8" s="7">
        <f t="shared" ref="T8" si="20">+S8*1.18</f>
        <v>118000</v>
      </c>
      <c r="U8" s="7">
        <v>100000</v>
      </c>
      <c r="V8" s="7">
        <f t="shared" ref="V8" si="21">+U8*1.18</f>
        <v>118000</v>
      </c>
      <c r="W8" s="7">
        <v>100000</v>
      </c>
      <c r="X8" s="7">
        <f t="shared" ref="X8:X9" si="22">+W8*1.18</f>
        <v>118000</v>
      </c>
      <c r="Y8" s="7">
        <v>100000</v>
      </c>
      <c r="Z8" s="7">
        <f t="shared" ref="Z8:Z11" si="23">+Y8*1.18</f>
        <v>118000</v>
      </c>
      <c r="AA8" s="7">
        <v>100000</v>
      </c>
      <c r="AB8" s="7">
        <f t="shared" ref="AB8:AB11" si="24">+AA8*1.18</f>
        <v>118000</v>
      </c>
      <c r="AC8" s="7">
        <v>100000</v>
      </c>
      <c r="AD8" s="7">
        <f t="shared" ref="AD8:AD12" si="25">+AC8*1.18</f>
        <v>118000</v>
      </c>
      <c r="AE8" s="7">
        <v>100000</v>
      </c>
      <c r="AF8" s="7">
        <f t="shared" ref="AF8:AF13" si="26">+AE8*1.18</f>
        <v>118000</v>
      </c>
      <c r="AG8" s="7">
        <v>100000</v>
      </c>
      <c r="AH8" s="7">
        <f t="shared" ref="AH8:AH15" si="27">+AG8*1.18</f>
        <v>118000</v>
      </c>
      <c r="AI8" s="7">
        <v>100000</v>
      </c>
      <c r="AJ8" s="7">
        <f t="shared" ref="AJ8:AJ16" si="28">+AI8*1.18</f>
        <v>118000</v>
      </c>
      <c r="AK8" s="8"/>
      <c r="AL8" s="2"/>
    </row>
    <row r="9" spans="1:38" x14ac:dyDescent="0.3">
      <c r="A9" s="2" t="s">
        <v>6</v>
      </c>
      <c r="B9" s="2" t="s">
        <v>56</v>
      </c>
      <c r="C9" s="2"/>
      <c r="D9" s="2"/>
      <c r="E9" s="2"/>
      <c r="F9" s="2"/>
      <c r="G9" s="2"/>
      <c r="H9" s="9"/>
      <c r="I9" s="9" t="s">
        <v>45</v>
      </c>
      <c r="J9" s="2" t="s">
        <v>46</v>
      </c>
      <c r="K9" s="7"/>
      <c r="L9" s="7"/>
      <c r="M9" s="7">
        <v>0</v>
      </c>
      <c r="N9" s="7">
        <f t="shared" si="18"/>
        <v>0</v>
      </c>
      <c r="O9" s="7"/>
      <c r="P9" s="7"/>
      <c r="Q9" s="7"/>
      <c r="R9" s="7"/>
      <c r="S9" s="7"/>
      <c r="T9" s="7"/>
      <c r="U9" s="7"/>
      <c r="V9" s="7"/>
      <c r="W9" s="7">
        <v>150000</v>
      </c>
      <c r="X9" s="7">
        <f t="shared" si="22"/>
        <v>177000</v>
      </c>
      <c r="Y9" s="7">
        <v>150000</v>
      </c>
      <c r="Z9" s="7">
        <f t="shared" si="23"/>
        <v>177000</v>
      </c>
      <c r="AA9" s="7">
        <v>150000</v>
      </c>
      <c r="AB9" s="7">
        <f t="shared" si="24"/>
        <v>177000</v>
      </c>
      <c r="AC9" s="7">
        <v>150000</v>
      </c>
      <c r="AD9" s="7">
        <f t="shared" si="25"/>
        <v>177000</v>
      </c>
      <c r="AE9" s="7">
        <v>150000</v>
      </c>
      <c r="AF9" s="7">
        <f t="shared" si="26"/>
        <v>177000</v>
      </c>
      <c r="AG9" s="7">
        <v>150000</v>
      </c>
      <c r="AH9" s="7">
        <f t="shared" si="27"/>
        <v>177000</v>
      </c>
      <c r="AI9" s="7">
        <v>150000</v>
      </c>
      <c r="AJ9" s="7">
        <f t="shared" si="28"/>
        <v>177000</v>
      </c>
      <c r="AK9" s="8"/>
      <c r="AL9" s="2"/>
    </row>
    <row r="10" spans="1:38" x14ac:dyDescent="0.3">
      <c r="A10" s="3" t="s">
        <v>7</v>
      </c>
      <c r="B10" s="12" t="s">
        <v>57</v>
      </c>
      <c r="C10" s="2"/>
      <c r="D10" s="2"/>
      <c r="E10" s="2"/>
      <c r="F10" s="2"/>
      <c r="G10" s="2"/>
      <c r="H10" s="9"/>
      <c r="I10" s="9" t="s">
        <v>45</v>
      </c>
      <c r="J10" s="2" t="s">
        <v>46</v>
      </c>
      <c r="K10" s="7"/>
      <c r="L10" s="7"/>
      <c r="M10" s="7">
        <v>0</v>
      </c>
      <c r="N10" s="7">
        <f t="shared" si="18"/>
        <v>0</v>
      </c>
      <c r="O10" s="7"/>
      <c r="P10" s="7">
        <f>+O10*1.18</f>
        <v>0</v>
      </c>
      <c r="Q10" s="7"/>
      <c r="R10" s="7"/>
      <c r="S10" s="7"/>
      <c r="T10" s="7">
        <f>+S10*1.18</f>
        <v>0</v>
      </c>
      <c r="U10" s="7"/>
      <c r="V10" s="7"/>
      <c r="W10" s="7"/>
      <c r="X10" s="7">
        <f>+W10*1.18</f>
        <v>0</v>
      </c>
      <c r="Y10" s="7">
        <v>75000</v>
      </c>
      <c r="Z10" s="7">
        <f t="shared" si="23"/>
        <v>88500</v>
      </c>
      <c r="AA10" s="7">
        <v>75000</v>
      </c>
      <c r="AB10" s="7">
        <f t="shared" si="24"/>
        <v>88500</v>
      </c>
      <c r="AC10" s="7">
        <v>75000</v>
      </c>
      <c r="AD10" s="7">
        <f t="shared" si="25"/>
        <v>88500</v>
      </c>
      <c r="AE10" s="7">
        <v>75000</v>
      </c>
      <c r="AF10" s="7">
        <f t="shared" si="26"/>
        <v>88500</v>
      </c>
      <c r="AG10" s="7">
        <v>75000</v>
      </c>
      <c r="AH10" s="7">
        <f t="shared" si="27"/>
        <v>88500</v>
      </c>
      <c r="AI10" s="7">
        <v>75000</v>
      </c>
      <c r="AJ10" s="7">
        <f t="shared" si="28"/>
        <v>88500</v>
      </c>
      <c r="AK10" s="8"/>
      <c r="AL10" s="2"/>
    </row>
    <row r="11" spans="1:38" x14ac:dyDescent="0.3">
      <c r="A11" s="3" t="s">
        <v>8</v>
      </c>
      <c r="B11" s="12" t="s">
        <v>57</v>
      </c>
      <c r="C11" s="2"/>
      <c r="D11" s="2"/>
      <c r="E11" s="2"/>
      <c r="F11" s="2"/>
      <c r="G11" s="2"/>
      <c r="H11" s="9"/>
      <c r="I11" s="9" t="s">
        <v>45</v>
      </c>
      <c r="J11" s="2" t="s">
        <v>46</v>
      </c>
      <c r="K11" s="7"/>
      <c r="L11" s="7"/>
      <c r="M11" s="7">
        <v>0</v>
      </c>
      <c r="N11" s="7">
        <f t="shared" si="18"/>
        <v>0</v>
      </c>
      <c r="O11" s="7"/>
      <c r="P11" s="7"/>
      <c r="Q11" s="7"/>
      <c r="R11" s="7"/>
      <c r="S11" s="7"/>
      <c r="T11" s="7">
        <f>+S11*1.18</f>
        <v>0</v>
      </c>
      <c r="U11" s="7"/>
      <c r="V11" s="7"/>
      <c r="W11" s="7"/>
      <c r="X11" s="7"/>
      <c r="Y11" s="7">
        <v>75000</v>
      </c>
      <c r="Z11" s="7">
        <f t="shared" si="23"/>
        <v>88500</v>
      </c>
      <c r="AA11" s="7">
        <v>75000</v>
      </c>
      <c r="AB11" s="7">
        <f t="shared" si="24"/>
        <v>88500</v>
      </c>
      <c r="AC11" s="7">
        <v>75000</v>
      </c>
      <c r="AD11" s="7">
        <f t="shared" si="25"/>
        <v>88500</v>
      </c>
      <c r="AE11" s="7">
        <v>75000</v>
      </c>
      <c r="AF11" s="7">
        <f t="shared" si="26"/>
        <v>88500</v>
      </c>
      <c r="AG11" s="7">
        <v>75000</v>
      </c>
      <c r="AH11" s="7">
        <f t="shared" si="27"/>
        <v>88500</v>
      </c>
      <c r="AI11" s="7">
        <v>75000</v>
      </c>
      <c r="AJ11" s="7">
        <f t="shared" si="28"/>
        <v>88500</v>
      </c>
      <c r="AK11" s="8"/>
      <c r="AL11" s="2"/>
    </row>
    <row r="12" spans="1:38" x14ac:dyDescent="0.3">
      <c r="A12" s="2" t="s">
        <v>9</v>
      </c>
      <c r="B12" s="13" t="s">
        <v>58</v>
      </c>
      <c r="C12" s="2"/>
      <c r="D12" s="2"/>
      <c r="E12" s="2"/>
      <c r="F12" s="2"/>
      <c r="G12" s="2"/>
      <c r="H12" s="9"/>
      <c r="I12" s="9" t="s">
        <v>45</v>
      </c>
      <c r="J12" s="2" t="s">
        <v>46</v>
      </c>
      <c r="K12" s="7"/>
      <c r="L12" s="7"/>
      <c r="M12" s="7">
        <v>0</v>
      </c>
      <c r="N12" s="7">
        <f t="shared" si="18"/>
        <v>0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>
        <v>125000</v>
      </c>
      <c r="AB12" s="7">
        <f>+AA12*1.18</f>
        <v>147500</v>
      </c>
      <c r="AC12" s="7">
        <v>125000</v>
      </c>
      <c r="AD12" s="7">
        <f t="shared" si="25"/>
        <v>147500</v>
      </c>
      <c r="AE12" s="7">
        <v>125000</v>
      </c>
      <c r="AF12" s="7">
        <f t="shared" si="26"/>
        <v>147500</v>
      </c>
      <c r="AG12" s="7">
        <v>125000</v>
      </c>
      <c r="AH12" s="7">
        <f t="shared" si="27"/>
        <v>147500</v>
      </c>
      <c r="AI12" s="7">
        <v>125000</v>
      </c>
      <c r="AJ12" s="7">
        <f t="shared" si="28"/>
        <v>147500</v>
      </c>
      <c r="AK12" s="8"/>
      <c r="AL12" s="2"/>
    </row>
    <row r="13" spans="1:38" ht="57.6" x14ac:dyDescent="0.3">
      <c r="A13" s="2" t="s">
        <v>10</v>
      </c>
      <c r="B13" s="14" t="s">
        <v>59</v>
      </c>
      <c r="C13" s="15"/>
      <c r="D13" s="2"/>
      <c r="E13" s="2"/>
      <c r="F13" s="2"/>
      <c r="G13" s="2"/>
      <c r="H13" s="9"/>
      <c r="I13" s="9" t="s">
        <v>45</v>
      </c>
      <c r="J13" s="2" t="s">
        <v>46</v>
      </c>
      <c r="K13" s="7"/>
      <c r="L13" s="7"/>
      <c r="M13" s="7">
        <v>0</v>
      </c>
      <c r="N13" s="7">
        <f t="shared" si="18"/>
        <v>0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>
        <v>150000</v>
      </c>
      <c r="AF13" s="7">
        <f t="shared" si="26"/>
        <v>177000</v>
      </c>
      <c r="AG13" s="7">
        <v>150000</v>
      </c>
      <c r="AH13" s="7">
        <f t="shared" si="27"/>
        <v>177000</v>
      </c>
      <c r="AI13" s="7">
        <v>150000</v>
      </c>
      <c r="AJ13" s="7">
        <f t="shared" si="28"/>
        <v>177000</v>
      </c>
      <c r="AK13" s="8"/>
      <c r="AL13" s="2"/>
    </row>
    <row r="14" spans="1:38" x14ac:dyDescent="0.3">
      <c r="A14" s="2" t="s">
        <v>11</v>
      </c>
      <c r="B14" s="1" t="s">
        <v>60</v>
      </c>
      <c r="C14" s="2"/>
      <c r="D14" s="2" t="s">
        <v>61</v>
      </c>
      <c r="E14" s="2"/>
      <c r="F14" s="2"/>
      <c r="G14" s="9"/>
      <c r="H14" s="9"/>
      <c r="I14" s="9" t="s">
        <v>45</v>
      </c>
      <c r="J14" s="2" t="s">
        <v>46</v>
      </c>
      <c r="K14" s="7">
        <v>125000</v>
      </c>
      <c r="L14" s="7" t="s">
        <v>47</v>
      </c>
      <c r="M14" s="7">
        <v>125000</v>
      </c>
      <c r="N14" s="7">
        <f t="shared" si="18"/>
        <v>147500</v>
      </c>
      <c r="O14" s="7">
        <v>125000</v>
      </c>
      <c r="P14" s="7">
        <f t="shared" si="8"/>
        <v>147500</v>
      </c>
      <c r="Q14" s="7">
        <v>125000</v>
      </c>
      <c r="R14" s="7">
        <f t="shared" si="19"/>
        <v>147500</v>
      </c>
      <c r="S14" s="7">
        <v>125000</v>
      </c>
      <c r="T14" s="7">
        <f t="shared" si="9"/>
        <v>147500</v>
      </c>
      <c r="U14" s="7">
        <v>125000</v>
      </c>
      <c r="V14" s="7">
        <f t="shared" ref="V14:V15" si="29">+U14*1.18</f>
        <v>147500</v>
      </c>
      <c r="W14" s="7">
        <v>125000</v>
      </c>
      <c r="X14" s="7">
        <f t="shared" ref="X14:X15" si="30">+W14*1.18</f>
        <v>147500</v>
      </c>
      <c r="Y14" s="7">
        <v>125000</v>
      </c>
      <c r="Z14" s="7">
        <f t="shared" si="12"/>
        <v>147500</v>
      </c>
      <c r="AA14" s="7">
        <v>125000</v>
      </c>
      <c r="AB14" s="7">
        <f t="shared" ref="AB14:AB15" si="31">+AA14*1.18</f>
        <v>147500</v>
      </c>
      <c r="AC14" s="7">
        <v>125000</v>
      </c>
      <c r="AD14" s="7">
        <f t="shared" ref="AD14:AD15" si="32">+AC14*1.18</f>
        <v>147500</v>
      </c>
      <c r="AE14" s="7">
        <v>125000</v>
      </c>
      <c r="AF14" s="7">
        <f t="shared" si="15"/>
        <v>147500</v>
      </c>
      <c r="AG14" s="7">
        <f>125000*1.1</f>
        <v>137500</v>
      </c>
      <c r="AH14" s="7">
        <f t="shared" si="27"/>
        <v>162250</v>
      </c>
      <c r="AI14" s="7">
        <v>137500</v>
      </c>
      <c r="AJ14" s="7">
        <f t="shared" si="28"/>
        <v>162250</v>
      </c>
      <c r="AK14" s="8"/>
      <c r="AL14" s="2"/>
    </row>
    <row r="15" spans="1:38" x14ac:dyDescent="0.3">
      <c r="A15" s="2" t="s">
        <v>12</v>
      </c>
      <c r="B15" s="1" t="s">
        <v>60</v>
      </c>
      <c r="C15" s="2"/>
      <c r="D15" s="2"/>
      <c r="E15" s="2"/>
      <c r="F15" s="2"/>
      <c r="G15" s="9"/>
      <c r="H15" s="9"/>
      <c r="I15" s="9" t="s">
        <v>45</v>
      </c>
      <c r="J15" s="2" t="s">
        <v>46</v>
      </c>
      <c r="K15" s="7">
        <v>25000</v>
      </c>
      <c r="L15" s="7"/>
      <c r="M15" s="7"/>
      <c r="N15" s="7"/>
      <c r="O15" s="7"/>
      <c r="P15" s="7">
        <f t="shared" si="8"/>
        <v>0</v>
      </c>
      <c r="Q15" s="7"/>
      <c r="R15" s="7"/>
      <c r="S15" s="7"/>
      <c r="T15" s="7">
        <f t="shared" si="9"/>
        <v>0</v>
      </c>
      <c r="U15" s="7"/>
      <c r="V15" s="7">
        <f t="shared" si="29"/>
        <v>0</v>
      </c>
      <c r="W15" s="7"/>
      <c r="X15" s="7">
        <f t="shared" si="30"/>
        <v>0</v>
      </c>
      <c r="Y15" s="7"/>
      <c r="Z15" s="7">
        <f t="shared" si="12"/>
        <v>0</v>
      </c>
      <c r="AA15" s="7"/>
      <c r="AB15" s="7">
        <f t="shared" si="31"/>
        <v>0</v>
      </c>
      <c r="AC15" s="7"/>
      <c r="AD15" s="7">
        <f t="shared" si="32"/>
        <v>0</v>
      </c>
      <c r="AE15" s="7">
        <v>300000</v>
      </c>
      <c r="AF15" s="7">
        <f t="shared" si="15"/>
        <v>354000</v>
      </c>
      <c r="AG15" s="7">
        <v>-50000</v>
      </c>
      <c r="AH15" s="7">
        <f t="shared" si="27"/>
        <v>-59000</v>
      </c>
      <c r="AI15" s="7">
        <v>0</v>
      </c>
      <c r="AJ15" s="7">
        <f t="shared" si="28"/>
        <v>0</v>
      </c>
      <c r="AK15" s="8"/>
      <c r="AL15" s="2" t="s">
        <v>62</v>
      </c>
    </row>
    <row r="16" spans="1:38" x14ac:dyDescent="0.3">
      <c r="A16" s="2" t="s">
        <v>13</v>
      </c>
      <c r="B16" s="1"/>
      <c r="C16" s="2"/>
      <c r="D16" s="2"/>
      <c r="E16" s="2"/>
      <c r="F16" s="2"/>
      <c r="G16" s="9"/>
      <c r="H16" s="9"/>
      <c r="I16" s="9"/>
      <c r="J16" s="2" t="s">
        <v>63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v>125000</v>
      </c>
      <c r="AJ16" s="7">
        <f t="shared" si="28"/>
        <v>147500</v>
      </c>
      <c r="AK16" s="8"/>
      <c r="AL16" s="2"/>
    </row>
    <row r="17" spans="1:38" x14ac:dyDescent="0.3">
      <c r="A17" s="2" t="s">
        <v>14</v>
      </c>
      <c r="B17" s="10" t="s">
        <v>64</v>
      </c>
      <c r="C17" s="2"/>
      <c r="D17" s="2"/>
      <c r="E17" s="2"/>
      <c r="F17" s="2"/>
      <c r="G17" s="9"/>
      <c r="H17" s="9"/>
      <c r="I17" s="9"/>
      <c r="J17" s="2" t="s">
        <v>65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>
        <f>900000*0.2</f>
        <v>180000</v>
      </c>
      <c r="AH17" s="7">
        <f>+AG17*1.18</f>
        <v>212400</v>
      </c>
      <c r="AI17" s="7">
        <v>180000</v>
      </c>
      <c r="AJ17" s="7">
        <f>+AI17*1.18</f>
        <v>212400</v>
      </c>
      <c r="AK17" s="8"/>
      <c r="AL17" s="2"/>
    </row>
    <row r="18" spans="1:38" x14ac:dyDescent="0.3">
      <c r="A18" s="2" t="s">
        <v>15</v>
      </c>
      <c r="B18" s="10" t="s">
        <v>66</v>
      </c>
      <c r="D18" s="2"/>
      <c r="E18" s="2"/>
      <c r="F18" s="2"/>
      <c r="G18" s="9"/>
      <c r="H18" s="9"/>
      <c r="I18" s="9"/>
      <c r="J18" s="2" t="s">
        <v>67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>
        <f>175000*0.8</f>
        <v>140000</v>
      </c>
      <c r="AH18" s="7">
        <f>+AG18*1.18</f>
        <v>165200</v>
      </c>
      <c r="AI18" s="7">
        <v>35000</v>
      </c>
      <c r="AJ18" s="7">
        <f>+AI18</f>
        <v>35000</v>
      </c>
      <c r="AK18" s="8"/>
      <c r="AL18" s="2"/>
    </row>
    <row r="19" spans="1:38" x14ac:dyDescent="0.3">
      <c r="A19" s="2" t="s">
        <v>16</v>
      </c>
      <c r="B19" s="10" t="s">
        <v>68</v>
      </c>
      <c r="C19">
        <v>9321760266</v>
      </c>
      <c r="D19" s="2"/>
      <c r="E19" s="2"/>
      <c r="F19" s="2"/>
      <c r="G19" s="9"/>
      <c r="H19" s="9"/>
      <c r="I19" s="9" t="s">
        <v>45</v>
      </c>
      <c r="J19" s="2" t="s">
        <v>69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>
        <v>125000</v>
      </c>
      <c r="AH19" s="7">
        <f>+AG19*1.18</f>
        <v>147500</v>
      </c>
      <c r="AI19" s="7">
        <v>125000</v>
      </c>
      <c r="AJ19" s="7">
        <f>+AI19</f>
        <v>125000</v>
      </c>
      <c r="AK19" s="8"/>
      <c r="AL19" s="2"/>
    </row>
    <row r="20" spans="1:38" x14ac:dyDescent="0.3">
      <c r="A20" s="2" t="s">
        <v>17</v>
      </c>
      <c r="B20" s="2" t="s">
        <v>70</v>
      </c>
      <c r="C20" s="2"/>
      <c r="D20" s="2" t="s">
        <v>51</v>
      </c>
      <c r="E20" s="2"/>
      <c r="F20" s="2"/>
      <c r="G20" s="9"/>
      <c r="H20" s="9"/>
      <c r="I20" s="9" t="s">
        <v>45</v>
      </c>
      <c r="J20" s="2" t="s">
        <v>71</v>
      </c>
      <c r="K20" s="7">
        <v>150000</v>
      </c>
      <c r="L20" s="7" t="s">
        <v>47</v>
      </c>
      <c r="M20" s="7">
        <v>150000</v>
      </c>
      <c r="N20" s="7">
        <f>+M20*1.18</f>
        <v>177000</v>
      </c>
      <c r="O20" s="7">
        <v>150000</v>
      </c>
      <c r="P20" s="7">
        <f>+O20*1.18</f>
        <v>177000</v>
      </c>
      <c r="Q20" s="7">
        <v>150000</v>
      </c>
      <c r="R20" s="7">
        <f>+Q20*1.18</f>
        <v>177000</v>
      </c>
      <c r="S20" s="7">
        <v>150000</v>
      </c>
      <c r="T20" s="7">
        <f>+S20*1.18</f>
        <v>177000</v>
      </c>
      <c r="U20" s="7">
        <v>150000</v>
      </c>
      <c r="V20" s="7">
        <f>+U20*1.18</f>
        <v>177000</v>
      </c>
      <c r="W20" s="7">
        <v>150000</v>
      </c>
      <c r="X20" s="7">
        <f>+W20*1.18</f>
        <v>177000</v>
      </c>
      <c r="Y20" s="7">
        <v>150000</v>
      </c>
      <c r="Z20" s="7">
        <f>+Y20*1.18</f>
        <v>177000</v>
      </c>
      <c r="AA20" s="7">
        <v>150000</v>
      </c>
      <c r="AB20" s="7">
        <f>+AA20*1.18</f>
        <v>177000</v>
      </c>
      <c r="AC20" s="7">
        <v>150000</v>
      </c>
      <c r="AD20" s="7">
        <f>+AC20*1.18</f>
        <v>177000</v>
      </c>
      <c r="AE20" s="7">
        <v>150000</v>
      </c>
      <c r="AF20" s="7">
        <f>+AE20*1.18</f>
        <v>177000</v>
      </c>
      <c r="AG20" s="7">
        <v>150000</v>
      </c>
      <c r="AH20" s="7">
        <f>+AG20*1.18</f>
        <v>177000</v>
      </c>
      <c r="AI20" s="7">
        <v>150000</v>
      </c>
      <c r="AJ20" s="7">
        <f>+AI20*1.18</f>
        <v>177000</v>
      </c>
      <c r="AK20" s="8"/>
      <c r="AL20" s="2"/>
    </row>
    <row r="21" spans="1:38" x14ac:dyDescent="0.3">
      <c r="A21" s="2" t="s">
        <v>18</v>
      </c>
      <c r="B21" s="1" t="s">
        <v>72</v>
      </c>
      <c r="C21" s="2"/>
      <c r="D21" s="2" t="s">
        <v>61</v>
      </c>
      <c r="E21" s="2"/>
      <c r="F21" s="2" t="s">
        <v>73</v>
      </c>
      <c r="G21" s="9">
        <v>44270</v>
      </c>
      <c r="H21" s="9">
        <v>44999</v>
      </c>
      <c r="I21" s="9" t="s">
        <v>45</v>
      </c>
      <c r="J21" s="2" t="s">
        <v>71</v>
      </c>
      <c r="K21" s="7">
        <v>100000</v>
      </c>
      <c r="L21" s="7" t="s">
        <v>47</v>
      </c>
      <c r="M21" s="7">
        <v>100000</v>
      </c>
      <c r="N21" s="7">
        <f t="shared" si="18"/>
        <v>118000</v>
      </c>
      <c r="O21" s="7">
        <v>100000</v>
      </c>
      <c r="P21" s="7">
        <f t="shared" si="8"/>
        <v>118000</v>
      </c>
      <c r="Q21" s="7">
        <v>100000</v>
      </c>
      <c r="R21" s="7">
        <f t="shared" si="19"/>
        <v>118000</v>
      </c>
      <c r="S21" s="7">
        <v>100000</v>
      </c>
      <c r="T21" s="7">
        <f t="shared" ref="T21:T25" si="33">+S21*1.18</f>
        <v>118000</v>
      </c>
      <c r="U21" s="7">
        <v>100000</v>
      </c>
      <c r="V21" s="7">
        <f t="shared" ref="V21:V26" si="34">+U21*1.18</f>
        <v>118000</v>
      </c>
      <c r="W21" s="7">
        <v>125000</v>
      </c>
      <c r="X21" s="7">
        <f t="shared" ref="X21:X25" si="35">+W21*1.18</f>
        <v>147500</v>
      </c>
      <c r="Y21" s="7">
        <v>125000</v>
      </c>
      <c r="Z21" s="7">
        <f t="shared" ref="Z21:Z26" si="36">+Y21*1.18</f>
        <v>147500</v>
      </c>
      <c r="AA21" s="7">
        <v>125000</v>
      </c>
      <c r="AB21" s="7">
        <f t="shared" ref="AB21:AB25" si="37">+AA21*1.18</f>
        <v>147500</v>
      </c>
      <c r="AC21" s="7">
        <v>125000</v>
      </c>
      <c r="AD21" s="7">
        <f t="shared" ref="AD21:AD25" si="38">+AC21*1.18</f>
        <v>147500</v>
      </c>
      <c r="AE21" s="7">
        <v>125000</v>
      </c>
      <c r="AF21" s="7">
        <f t="shared" ref="AF21:AF25" si="39">+AE21*1.18</f>
        <v>147500</v>
      </c>
      <c r="AG21" s="7">
        <v>125000</v>
      </c>
      <c r="AH21" s="7">
        <f t="shared" ref="AH21:AH25" si="40">+AG21*1.18</f>
        <v>147500</v>
      </c>
      <c r="AI21" s="7">
        <v>125000</v>
      </c>
      <c r="AJ21" s="7">
        <f t="shared" ref="AJ21:AJ25" si="41">+AI21*1.18</f>
        <v>147500</v>
      </c>
      <c r="AK21" s="8" t="s">
        <v>74</v>
      </c>
      <c r="AL21" s="2"/>
    </row>
    <row r="22" spans="1:38" x14ac:dyDescent="0.3">
      <c r="A22" s="2" t="s">
        <v>19</v>
      </c>
      <c r="B22" s="1" t="s">
        <v>72</v>
      </c>
      <c r="C22" s="2"/>
      <c r="D22" s="2"/>
      <c r="E22" s="2"/>
      <c r="F22" s="2"/>
      <c r="G22" s="9"/>
      <c r="H22" s="9"/>
      <c r="I22" s="9" t="s">
        <v>45</v>
      </c>
      <c r="J22" s="2" t="s">
        <v>71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>
        <v>25000</v>
      </c>
      <c r="Z22" s="7">
        <f t="shared" si="36"/>
        <v>29500</v>
      </c>
      <c r="AA22" s="7">
        <v>25000</v>
      </c>
      <c r="AB22" s="7">
        <f t="shared" si="37"/>
        <v>29500</v>
      </c>
      <c r="AC22" s="7">
        <v>25000</v>
      </c>
      <c r="AD22" s="7">
        <f t="shared" si="38"/>
        <v>29500</v>
      </c>
      <c r="AE22" s="7">
        <v>25000</v>
      </c>
      <c r="AF22" s="7">
        <f t="shared" si="39"/>
        <v>29500</v>
      </c>
      <c r="AG22" s="7">
        <v>25000</v>
      </c>
      <c r="AH22" s="7">
        <f t="shared" si="40"/>
        <v>29500</v>
      </c>
      <c r="AI22" s="7">
        <v>25000</v>
      </c>
      <c r="AJ22" s="7">
        <f t="shared" si="41"/>
        <v>29500</v>
      </c>
      <c r="AK22" s="8"/>
      <c r="AL22" s="2"/>
    </row>
    <row r="23" spans="1:38" x14ac:dyDescent="0.3">
      <c r="A23" s="2" t="s">
        <v>20</v>
      </c>
      <c r="B23" s="1" t="s">
        <v>72</v>
      </c>
      <c r="C23" s="2"/>
      <c r="D23" s="2"/>
      <c r="E23" s="2"/>
      <c r="F23" s="2"/>
      <c r="G23" s="9"/>
      <c r="H23" s="9"/>
      <c r="I23" s="9" t="s">
        <v>45</v>
      </c>
      <c r="J23" s="2" t="s">
        <v>71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>
        <v>25000</v>
      </c>
      <c r="Z23" s="7">
        <f t="shared" si="36"/>
        <v>29500</v>
      </c>
      <c r="AA23" s="7">
        <v>25000</v>
      </c>
      <c r="AB23" s="7">
        <f t="shared" si="37"/>
        <v>29500</v>
      </c>
      <c r="AC23" s="7">
        <v>25000</v>
      </c>
      <c r="AD23" s="7">
        <f t="shared" si="38"/>
        <v>29500</v>
      </c>
      <c r="AE23" s="7">
        <v>25000</v>
      </c>
      <c r="AF23" s="7">
        <f t="shared" si="39"/>
        <v>29500</v>
      </c>
      <c r="AG23" s="7">
        <v>25000</v>
      </c>
      <c r="AH23" s="7">
        <f t="shared" si="40"/>
        <v>29500</v>
      </c>
      <c r="AI23" s="7">
        <v>25000</v>
      </c>
      <c r="AJ23" s="7">
        <f t="shared" si="41"/>
        <v>29500</v>
      </c>
      <c r="AK23" s="8"/>
      <c r="AL23" s="2"/>
    </row>
    <row r="24" spans="1:38" x14ac:dyDescent="0.3">
      <c r="A24" s="2" t="s">
        <v>21</v>
      </c>
      <c r="B24" s="1" t="s">
        <v>75</v>
      </c>
      <c r="C24" s="2"/>
      <c r="D24" s="2" t="s">
        <v>61</v>
      </c>
      <c r="E24" s="2"/>
      <c r="F24" s="2" t="s">
        <v>76</v>
      </c>
      <c r="G24" s="9">
        <v>44610</v>
      </c>
      <c r="H24" s="9">
        <v>45077</v>
      </c>
      <c r="I24" s="9" t="s">
        <v>45</v>
      </c>
      <c r="J24" s="2" t="s">
        <v>71</v>
      </c>
      <c r="K24" s="7">
        <v>200000</v>
      </c>
      <c r="L24" s="7" t="s">
        <v>47</v>
      </c>
      <c r="M24" s="7">
        <v>200000</v>
      </c>
      <c r="N24" s="7">
        <f t="shared" si="18"/>
        <v>236000</v>
      </c>
      <c r="O24" s="7">
        <v>200000</v>
      </c>
      <c r="P24" s="7">
        <f t="shared" si="8"/>
        <v>236000</v>
      </c>
      <c r="Q24" s="7">
        <v>200000</v>
      </c>
      <c r="R24" s="7">
        <f t="shared" si="19"/>
        <v>236000</v>
      </c>
      <c r="S24" s="7">
        <v>225000</v>
      </c>
      <c r="T24" s="7">
        <f t="shared" si="33"/>
        <v>265500</v>
      </c>
      <c r="U24" s="7">
        <v>225000</v>
      </c>
      <c r="V24" s="7">
        <f t="shared" si="34"/>
        <v>265500</v>
      </c>
      <c r="W24" s="7">
        <v>225000</v>
      </c>
      <c r="X24" s="7">
        <f t="shared" si="35"/>
        <v>265500</v>
      </c>
      <c r="Y24" s="7">
        <v>225000</v>
      </c>
      <c r="Z24" s="7">
        <f t="shared" si="36"/>
        <v>265500</v>
      </c>
      <c r="AA24" s="7">
        <v>225000</v>
      </c>
      <c r="AB24" s="7">
        <f t="shared" si="37"/>
        <v>265500</v>
      </c>
      <c r="AC24" s="7">
        <v>225000</v>
      </c>
      <c r="AD24" s="7">
        <f t="shared" si="38"/>
        <v>265500</v>
      </c>
      <c r="AE24" s="7">
        <v>225000</v>
      </c>
      <c r="AF24" s="7">
        <f t="shared" si="39"/>
        <v>265500</v>
      </c>
      <c r="AG24" s="7">
        <v>225000</v>
      </c>
      <c r="AH24" s="7">
        <f t="shared" si="40"/>
        <v>265500</v>
      </c>
      <c r="AI24" s="7">
        <v>225000</v>
      </c>
      <c r="AJ24" s="7">
        <f t="shared" si="41"/>
        <v>265500</v>
      </c>
      <c r="AK24" s="8" t="s">
        <v>74</v>
      </c>
      <c r="AL24" s="2"/>
    </row>
    <row r="25" spans="1:38" x14ac:dyDescent="0.3">
      <c r="A25" s="2" t="s">
        <v>22</v>
      </c>
      <c r="B25" s="1" t="s">
        <v>77</v>
      </c>
      <c r="C25" s="2"/>
      <c r="D25" s="2" t="s">
        <v>78</v>
      </c>
      <c r="E25" s="2"/>
      <c r="F25" s="2" t="s">
        <v>79</v>
      </c>
      <c r="G25" s="2"/>
      <c r="H25" s="9"/>
      <c r="I25" s="9" t="s">
        <v>45</v>
      </c>
      <c r="J25" s="2" t="s">
        <v>71</v>
      </c>
      <c r="K25" s="7">
        <v>150000</v>
      </c>
      <c r="L25" s="7" t="s">
        <v>47</v>
      </c>
      <c r="M25" s="7">
        <v>150000</v>
      </c>
      <c r="N25" s="7">
        <f t="shared" si="18"/>
        <v>177000</v>
      </c>
      <c r="O25" s="7">
        <v>150000</v>
      </c>
      <c r="P25" s="7">
        <f t="shared" si="8"/>
        <v>177000</v>
      </c>
      <c r="Q25" s="7">
        <f>150000</f>
        <v>150000</v>
      </c>
      <c r="R25" s="7">
        <f t="shared" si="19"/>
        <v>177000</v>
      </c>
      <c r="S25" s="7">
        <v>150000</v>
      </c>
      <c r="T25" s="7">
        <f t="shared" si="33"/>
        <v>177000</v>
      </c>
      <c r="U25" s="7">
        <v>150000</v>
      </c>
      <c r="V25" s="7">
        <f t="shared" si="34"/>
        <v>177000</v>
      </c>
      <c r="W25" s="7">
        <v>200000</v>
      </c>
      <c r="X25" s="7">
        <f t="shared" si="35"/>
        <v>236000</v>
      </c>
      <c r="Y25" s="7">
        <v>200000</v>
      </c>
      <c r="Z25" s="7">
        <f t="shared" si="36"/>
        <v>236000</v>
      </c>
      <c r="AA25" s="7">
        <v>200000</v>
      </c>
      <c r="AB25" s="7">
        <f t="shared" si="37"/>
        <v>236000</v>
      </c>
      <c r="AC25" s="7">
        <v>200000</v>
      </c>
      <c r="AD25" s="7">
        <f t="shared" si="38"/>
        <v>236000</v>
      </c>
      <c r="AE25" s="7">
        <v>200000</v>
      </c>
      <c r="AF25" s="7">
        <f t="shared" si="39"/>
        <v>236000</v>
      </c>
      <c r="AG25" s="7">
        <v>200000</v>
      </c>
      <c r="AH25" s="7">
        <f t="shared" si="40"/>
        <v>236000</v>
      </c>
      <c r="AI25" s="7">
        <v>200000</v>
      </c>
      <c r="AJ25" s="7">
        <f t="shared" si="41"/>
        <v>236000</v>
      </c>
      <c r="AK25" s="8"/>
      <c r="AL25" s="2">
        <f>3127140-354000</f>
        <v>2773140</v>
      </c>
    </row>
    <row r="26" spans="1:38" x14ac:dyDescent="0.3">
      <c r="A26" s="2" t="s">
        <v>23</v>
      </c>
      <c r="B26" s="2" t="s">
        <v>80</v>
      </c>
      <c r="C26" s="2"/>
      <c r="D26" s="2"/>
      <c r="E26" s="2"/>
      <c r="F26" s="2"/>
      <c r="G26" s="2"/>
      <c r="H26" s="9"/>
      <c r="I26" s="9" t="s">
        <v>45</v>
      </c>
      <c r="J26" s="2" t="s">
        <v>71</v>
      </c>
      <c r="K26" s="7"/>
      <c r="L26" s="7"/>
      <c r="M26" s="7"/>
      <c r="N26" s="7"/>
      <c r="O26" s="7"/>
      <c r="P26" s="7">
        <f t="shared" si="8"/>
        <v>0</v>
      </c>
      <c r="Q26" s="7">
        <v>100000</v>
      </c>
      <c r="R26" s="7">
        <f t="shared" si="19"/>
        <v>118000</v>
      </c>
      <c r="S26" s="7">
        <v>100000</v>
      </c>
      <c r="T26" s="7">
        <f>+S26*1.18</f>
        <v>118000</v>
      </c>
      <c r="U26" s="7">
        <v>100000</v>
      </c>
      <c r="V26" s="7">
        <f t="shared" si="34"/>
        <v>118000</v>
      </c>
      <c r="W26" s="7">
        <v>100000</v>
      </c>
      <c r="X26" s="7">
        <f>+W26*1.18</f>
        <v>118000</v>
      </c>
      <c r="Y26" s="7">
        <v>100000</v>
      </c>
      <c r="Z26" s="7">
        <f t="shared" si="36"/>
        <v>118000</v>
      </c>
      <c r="AA26" s="7">
        <v>100000</v>
      </c>
      <c r="AB26" s="7">
        <f>+AA26*1.18</f>
        <v>118000</v>
      </c>
      <c r="AC26" s="7">
        <v>100000</v>
      </c>
      <c r="AD26" s="7">
        <f>+AC26*1.18</f>
        <v>118000</v>
      </c>
      <c r="AE26" s="7">
        <v>100000</v>
      </c>
      <c r="AF26" s="7">
        <f>+AE26*1.18</f>
        <v>118000</v>
      </c>
      <c r="AG26" s="7">
        <v>100000</v>
      </c>
      <c r="AH26" s="7">
        <f>+AG26*1.18</f>
        <v>118000</v>
      </c>
      <c r="AI26" s="7">
        <v>100000</v>
      </c>
      <c r="AJ26" s="7">
        <f>+AI26*1.18</f>
        <v>118000</v>
      </c>
      <c r="AK26" s="8"/>
      <c r="AL26" s="2"/>
    </row>
    <row r="27" spans="1:38" x14ac:dyDescent="0.3">
      <c r="A27" s="2" t="s">
        <v>24</v>
      </c>
      <c r="B27" s="2" t="s">
        <v>81</v>
      </c>
      <c r="C27" s="2"/>
      <c r="D27" s="2" t="s">
        <v>82</v>
      </c>
      <c r="E27" s="2"/>
      <c r="F27" s="2" t="s">
        <v>83</v>
      </c>
      <c r="G27" s="9">
        <v>44470</v>
      </c>
      <c r="H27" s="9">
        <v>44834</v>
      </c>
      <c r="I27" s="9" t="s">
        <v>45</v>
      </c>
      <c r="J27" s="2" t="s">
        <v>84</v>
      </c>
      <c r="K27" s="7">
        <v>150000</v>
      </c>
      <c r="L27" s="7" t="s">
        <v>47</v>
      </c>
      <c r="M27" s="7">
        <v>150000</v>
      </c>
      <c r="N27" s="7">
        <f>+M27*1.18</f>
        <v>177000</v>
      </c>
      <c r="O27" s="7">
        <v>150000</v>
      </c>
      <c r="P27" s="7">
        <f>+O27*1.18</f>
        <v>177000</v>
      </c>
      <c r="Q27" s="7">
        <v>150000</v>
      </c>
      <c r="R27" s="7">
        <f>+Q27*1.18</f>
        <v>177000</v>
      </c>
      <c r="S27" s="7">
        <v>150000</v>
      </c>
      <c r="T27" s="7">
        <f>+S27*1.18</f>
        <v>177000</v>
      </c>
      <c r="U27" s="7">
        <v>150000</v>
      </c>
      <c r="V27" s="7">
        <f>+U27*1.18</f>
        <v>177000</v>
      </c>
      <c r="W27" s="7">
        <v>150000</v>
      </c>
      <c r="X27" s="7">
        <f>+W27*1.18</f>
        <v>177000</v>
      </c>
      <c r="Y27" s="7">
        <v>0</v>
      </c>
      <c r="Z27" s="7">
        <f>+Y27*1.18</f>
        <v>0</v>
      </c>
      <c r="AA27" s="7">
        <v>0</v>
      </c>
      <c r="AB27" s="7">
        <f>+AA27*1.18</f>
        <v>0</v>
      </c>
      <c r="AC27" s="7">
        <v>0</v>
      </c>
      <c r="AD27" s="7">
        <f>+AC27*1.18</f>
        <v>0</v>
      </c>
      <c r="AE27" s="7">
        <v>300000</v>
      </c>
      <c r="AF27" s="7">
        <f>+AE27*1.18</f>
        <v>354000</v>
      </c>
      <c r="AG27" s="7">
        <v>150000</v>
      </c>
      <c r="AH27" s="7">
        <f>+AG27*1.18</f>
        <v>177000</v>
      </c>
      <c r="AI27" s="7">
        <v>150000</v>
      </c>
      <c r="AJ27" s="7">
        <f>+AI27*1.18</f>
        <v>177000</v>
      </c>
      <c r="AK27" s="8" t="s">
        <v>74</v>
      </c>
      <c r="AL27" s="2" t="s">
        <v>85</v>
      </c>
    </row>
    <row r="28" spans="1:38" x14ac:dyDescent="0.3">
      <c r="A28" s="2" t="s">
        <v>25</v>
      </c>
      <c r="B28" s="16" t="s">
        <v>86</v>
      </c>
      <c r="C28" s="2"/>
      <c r="D28" s="2" t="s">
        <v>61</v>
      </c>
      <c r="E28" s="2"/>
      <c r="F28" s="2" t="s">
        <v>87</v>
      </c>
      <c r="G28" s="2"/>
      <c r="H28" s="9"/>
      <c r="I28" s="9" t="s">
        <v>45</v>
      </c>
      <c r="J28" s="2" t="s">
        <v>88</v>
      </c>
      <c r="K28" s="7">
        <v>150000</v>
      </c>
      <c r="L28" s="7" t="s">
        <v>47</v>
      </c>
      <c r="M28" s="7">
        <v>150000</v>
      </c>
      <c r="N28" s="7">
        <f>+M28*1.18</f>
        <v>177000</v>
      </c>
      <c r="O28" s="7">
        <v>150000</v>
      </c>
      <c r="P28" s="7">
        <f>+O28*1.18</f>
        <v>177000</v>
      </c>
      <c r="Q28" s="7">
        <v>150000</v>
      </c>
      <c r="R28" s="7">
        <f>+Q28*1.18</f>
        <v>177000</v>
      </c>
      <c r="S28" s="7">
        <v>150000</v>
      </c>
      <c r="T28" s="7">
        <f>+S28*1.18</f>
        <v>177000</v>
      </c>
      <c r="U28" s="7">
        <v>150000</v>
      </c>
      <c r="V28" s="7">
        <v>150000</v>
      </c>
      <c r="W28" s="7">
        <v>150000</v>
      </c>
      <c r="X28" s="7">
        <v>150000</v>
      </c>
      <c r="Y28" s="7">
        <v>150000</v>
      </c>
      <c r="Z28" s="7">
        <v>150000</v>
      </c>
      <c r="AA28" s="7">
        <v>150000</v>
      </c>
      <c r="AB28" s="7">
        <v>150000</v>
      </c>
      <c r="AC28" s="7">
        <v>0</v>
      </c>
      <c r="AD28" s="7">
        <v>0</v>
      </c>
      <c r="AE28" s="7">
        <v>150000</v>
      </c>
      <c r="AF28" s="7">
        <v>150000</v>
      </c>
      <c r="AG28" s="7">
        <v>150000</v>
      </c>
      <c r="AH28" s="7">
        <v>150000</v>
      </c>
      <c r="AI28" s="7">
        <v>150000</v>
      </c>
      <c r="AJ28" s="7">
        <v>150000</v>
      </c>
      <c r="AK28" s="8"/>
      <c r="AL28" s="2"/>
    </row>
    <row r="29" spans="1:38" x14ac:dyDescent="0.3">
      <c r="A29" s="2" t="s">
        <v>26</v>
      </c>
      <c r="B29" s="2" t="s">
        <v>81</v>
      </c>
      <c r="C29" s="2"/>
      <c r="D29" s="2"/>
      <c r="E29" s="2"/>
      <c r="F29" s="2"/>
      <c r="G29" s="9"/>
      <c r="H29" s="9"/>
      <c r="I29" s="9" t="s">
        <v>45</v>
      </c>
      <c r="J29" s="2"/>
      <c r="K29" s="7"/>
      <c r="L29" s="7"/>
      <c r="M29" s="7"/>
      <c r="N29" s="7"/>
      <c r="O29" s="7"/>
      <c r="P29" s="7"/>
      <c r="Q29" s="7"/>
      <c r="R29" s="7"/>
      <c r="S29" s="7"/>
      <c r="T29" s="7"/>
      <c r="U29" s="7">
        <v>-50000</v>
      </c>
      <c r="V29" s="7">
        <f>+U29*1.18</f>
        <v>-59000</v>
      </c>
      <c r="W29" s="7"/>
      <c r="X29" s="7"/>
      <c r="Y29" s="7"/>
      <c r="Z29" s="7"/>
      <c r="AA29" s="7">
        <v>0</v>
      </c>
      <c r="AB29" s="7">
        <f>+AA29*1.18</f>
        <v>0</v>
      </c>
      <c r="AC29" s="7"/>
      <c r="AD29" s="7"/>
      <c r="AE29" s="7"/>
      <c r="AF29" s="7"/>
      <c r="AG29" s="7"/>
      <c r="AH29" s="7"/>
      <c r="AI29" s="7"/>
      <c r="AJ29" s="7"/>
      <c r="AK29" s="8"/>
      <c r="AL29" s="2"/>
    </row>
    <row r="30" spans="1:38" x14ac:dyDescent="0.3">
      <c r="A30" s="2" t="s">
        <v>27</v>
      </c>
      <c r="B30" s="10"/>
      <c r="C30" s="2"/>
      <c r="D30" s="2"/>
      <c r="E30" s="2"/>
      <c r="F30" s="2"/>
      <c r="G30" s="9"/>
      <c r="H30" s="9"/>
      <c r="I30" s="9"/>
      <c r="J30" s="2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>
        <v>25000</v>
      </c>
      <c r="AH30" s="7">
        <f>+AG30</f>
        <v>25000</v>
      </c>
      <c r="AI30" s="7"/>
      <c r="AJ30" s="7"/>
      <c r="AK30" s="8"/>
      <c r="AL30" s="2"/>
    </row>
    <row r="31" spans="1:38" x14ac:dyDescent="0.3">
      <c r="A31" s="2" t="s">
        <v>28</v>
      </c>
      <c r="B31" s="10"/>
      <c r="C31" s="2"/>
      <c r="D31" s="2"/>
      <c r="E31" s="2"/>
      <c r="F31" s="2"/>
      <c r="G31" s="9"/>
      <c r="H31" s="9"/>
      <c r="I31" s="9"/>
      <c r="J31" s="2" t="s">
        <v>89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>
        <f>32800</f>
        <v>32800</v>
      </c>
      <c r="AH31" s="7">
        <f>+AG31</f>
        <v>32800</v>
      </c>
      <c r="AI31" s="7">
        <f>32800</f>
        <v>32800</v>
      </c>
      <c r="AJ31" s="7">
        <f>+AI31</f>
        <v>32800</v>
      </c>
      <c r="AK31" s="8"/>
      <c r="AL31" s="2"/>
    </row>
    <row r="32" spans="1:38" x14ac:dyDescent="0.3">
      <c r="A32" s="2" t="s">
        <v>29</v>
      </c>
      <c r="B32" s="10"/>
      <c r="C32" s="2"/>
      <c r="D32" s="2"/>
      <c r="E32" s="2"/>
      <c r="F32" s="2"/>
      <c r="G32" s="9"/>
      <c r="H32" s="9"/>
      <c r="I32" s="9"/>
      <c r="J32" s="2" t="s">
        <v>89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>
        <v>22166</v>
      </c>
      <c r="AH32" s="7">
        <f>+AG32</f>
        <v>22166</v>
      </c>
      <c r="AI32" s="7">
        <v>22166</v>
      </c>
      <c r="AJ32" s="7">
        <f>+AI32</f>
        <v>22166</v>
      </c>
      <c r="AK32" s="8"/>
      <c r="AL32" s="2"/>
    </row>
    <row r="33" spans="1:38" x14ac:dyDescent="0.3">
      <c r="A33" s="2" t="s">
        <v>30</v>
      </c>
      <c r="B33" s="10" t="s">
        <v>90</v>
      </c>
      <c r="C33" s="2"/>
      <c r="D33" s="2"/>
      <c r="E33" s="2"/>
      <c r="F33" s="2"/>
      <c r="G33" s="9"/>
      <c r="H33" s="9"/>
      <c r="I33" s="9"/>
      <c r="J33" s="2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>
        <v>100000</v>
      </c>
      <c r="AH33" s="7">
        <f>+AG33*1.18</f>
        <v>118000</v>
      </c>
      <c r="AI33" s="7"/>
      <c r="AJ33" s="7"/>
      <c r="AK33" s="8"/>
      <c r="AL33" s="2"/>
    </row>
    <row r="34" spans="1:38" x14ac:dyDescent="0.3">
      <c r="A34" s="2" t="s">
        <v>31</v>
      </c>
      <c r="B34" s="10"/>
      <c r="D34" s="2"/>
      <c r="E34" s="2"/>
      <c r="F34" s="2"/>
      <c r="G34" s="9"/>
      <c r="H34" s="9"/>
      <c r="I34" s="9"/>
      <c r="J34" s="2" t="s">
        <v>91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>
        <v>0</v>
      </c>
      <c r="AH34" s="7">
        <f>+AG34*1.18</f>
        <v>0</v>
      </c>
      <c r="AI34" s="7">
        <f>150000+75000</f>
        <v>225000</v>
      </c>
      <c r="AJ34" s="7">
        <f t="shared" ref="AJ34" si="42">+AI34</f>
        <v>225000</v>
      </c>
      <c r="AK34" s="8"/>
      <c r="AL34" s="2"/>
    </row>
    <row r="35" spans="1:38" x14ac:dyDescent="0.3">
      <c r="A35" s="2" t="s">
        <v>32</v>
      </c>
      <c r="B35" s="1" t="s">
        <v>92</v>
      </c>
      <c r="C35" s="2"/>
      <c r="D35" s="2" t="s">
        <v>93</v>
      </c>
      <c r="E35" s="2"/>
      <c r="F35" s="2" t="s">
        <v>94</v>
      </c>
      <c r="G35" s="2"/>
      <c r="H35" s="9">
        <v>45169</v>
      </c>
      <c r="I35" s="9" t="s">
        <v>45</v>
      </c>
      <c r="J35" s="2" t="s">
        <v>71</v>
      </c>
      <c r="K35" s="7">
        <v>100000</v>
      </c>
      <c r="L35" s="7"/>
      <c r="M35" s="7">
        <v>100000</v>
      </c>
      <c r="N35" s="7">
        <f>+M35*1</f>
        <v>100000</v>
      </c>
      <c r="O35" s="7">
        <v>100000</v>
      </c>
      <c r="P35" s="7">
        <f t="shared" ref="P35:P44" si="43">+O35*1.18</f>
        <v>118000</v>
      </c>
      <c r="Q35" s="7">
        <v>0</v>
      </c>
      <c r="R35" s="7">
        <f t="shared" ref="R35:R40" si="44">+Q35*1.18</f>
        <v>0</v>
      </c>
      <c r="S35" s="7">
        <v>0</v>
      </c>
      <c r="T35" s="7">
        <f>+S35*1.18</f>
        <v>0</v>
      </c>
      <c r="U35" s="7">
        <v>0</v>
      </c>
      <c r="V35" s="7">
        <f>+U35*1.18</f>
        <v>0</v>
      </c>
      <c r="W35" s="7">
        <v>0</v>
      </c>
      <c r="X35" s="7">
        <f>+W35*1.18</f>
        <v>0</v>
      </c>
      <c r="Y35" s="7">
        <v>0</v>
      </c>
      <c r="Z35" s="7">
        <f>+Y35*1.18</f>
        <v>0</v>
      </c>
      <c r="AA35" s="7">
        <v>0</v>
      </c>
      <c r="AB35" s="7">
        <f>+AA35*1.18</f>
        <v>0</v>
      </c>
      <c r="AC35" s="7">
        <v>0</v>
      </c>
      <c r="AD35" s="7">
        <f>+AC35*1.18</f>
        <v>0</v>
      </c>
      <c r="AE35" s="7">
        <v>0</v>
      </c>
      <c r="AF35" s="7">
        <f>+AE35*1.18</f>
        <v>0</v>
      </c>
      <c r="AG35" s="7">
        <v>0</v>
      </c>
      <c r="AH35" s="7">
        <f>+AG35*1.18</f>
        <v>0</v>
      </c>
      <c r="AI35" s="7">
        <v>0</v>
      </c>
      <c r="AJ35" s="7">
        <f>+AI35*1.18</f>
        <v>0</v>
      </c>
      <c r="AK35" s="8" t="s">
        <v>74</v>
      </c>
      <c r="AL35" s="2" t="s">
        <v>95</v>
      </c>
    </row>
    <row r="36" spans="1:38" x14ac:dyDescent="0.3">
      <c r="A36" s="2" t="s">
        <v>33</v>
      </c>
      <c r="B36" s="1" t="s">
        <v>96</v>
      </c>
      <c r="C36" s="2"/>
      <c r="D36" s="2" t="s">
        <v>82</v>
      </c>
      <c r="E36" s="2"/>
      <c r="F36" s="2" t="s">
        <v>97</v>
      </c>
      <c r="G36" s="2"/>
      <c r="H36" s="9"/>
      <c r="I36" s="9" t="s">
        <v>45</v>
      </c>
      <c r="J36" s="2" t="s">
        <v>71</v>
      </c>
      <c r="K36" s="7">
        <v>120000</v>
      </c>
      <c r="L36" s="7"/>
      <c r="M36" s="7">
        <v>120000</v>
      </c>
      <c r="N36" s="7">
        <f>+M36*1.18</f>
        <v>141600</v>
      </c>
      <c r="O36" s="7">
        <v>120000</v>
      </c>
      <c r="P36" s="7">
        <f t="shared" si="43"/>
        <v>141600</v>
      </c>
      <c r="Q36" s="7">
        <v>120000</v>
      </c>
      <c r="R36" s="7">
        <f t="shared" si="44"/>
        <v>141600</v>
      </c>
      <c r="S36" s="7">
        <v>0</v>
      </c>
      <c r="T36" s="7">
        <f t="shared" ref="T36" si="45">+S36*1.18</f>
        <v>0</v>
      </c>
      <c r="U36" s="7">
        <v>0</v>
      </c>
      <c r="V36" s="7">
        <f t="shared" ref="V36" si="46">+U36*1.18</f>
        <v>0</v>
      </c>
      <c r="W36" s="7">
        <v>0</v>
      </c>
      <c r="X36" s="7">
        <f t="shared" ref="X36" si="47">+W36*1.18</f>
        <v>0</v>
      </c>
      <c r="Y36" s="7">
        <v>0</v>
      </c>
      <c r="Z36" s="7">
        <f t="shared" ref="Z36" si="48">+Y36*1.18</f>
        <v>0</v>
      </c>
      <c r="AA36" s="7">
        <v>0</v>
      </c>
      <c r="AB36" s="7">
        <f t="shared" ref="AB36" si="49">+AA36*1.18</f>
        <v>0</v>
      </c>
      <c r="AC36" s="7">
        <v>0</v>
      </c>
      <c r="AD36" s="7">
        <f t="shared" ref="AD36" si="50">+AC36*1.18</f>
        <v>0</v>
      </c>
      <c r="AE36" s="7">
        <v>0</v>
      </c>
      <c r="AF36" s="7">
        <f t="shared" ref="AF36" si="51">+AE36*1.18</f>
        <v>0</v>
      </c>
      <c r="AG36" s="7">
        <v>0</v>
      </c>
      <c r="AH36" s="7">
        <f t="shared" ref="AH36" si="52">+AG36*1.18</f>
        <v>0</v>
      </c>
      <c r="AI36" s="7">
        <v>0</v>
      </c>
      <c r="AJ36" s="7">
        <f t="shared" ref="AJ36" si="53">+AI36*1.18</f>
        <v>0</v>
      </c>
      <c r="AK36" s="8" t="s">
        <v>74</v>
      </c>
      <c r="AL36" s="2" t="s">
        <v>98</v>
      </c>
    </row>
    <row r="37" spans="1:38" x14ac:dyDescent="0.3">
      <c r="A37" s="2" t="s">
        <v>34</v>
      </c>
      <c r="B37" s="1" t="s">
        <v>96</v>
      </c>
      <c r="C37" s="2"/>
      <c r="D37" s="2"/>
      <c r="E37" s="2"/>
      <c r="F37" s="2"/>
      <c r="G37" s="2"/>
      <c r="H37" s="9"/>
      <c r="I37" s="9" t="s">
        <v>45</v>
      </c>
      <c r="J37" s="2"/>
      <c r="K37" s="7">
        <v>30000</v>
      </c>
      <c r="L37" s="7"/>
      <c r="M37" s="7"/>
      <c r="N37" s="7"/>
      <c r="O37" s="7"/>
      <c r="P37" s="7">
        <f t="shared" si="43"/>
        <v>0</v>
      </c>
      <c r="Q37" s="7">
        <v>90000</v>
      </c>
      <c r="R37" s="7">
        <f t="shared" si="44"/>
        <v>106200</v>
      </c>
      <c r="S37" s="7"/>
      <c r="T37" s="7"/>
      <c r="U37" s="7"/>
      <c r="V37" s="7"/>
      <c r="W37" s="7">
        <v>0</v>
      </c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8"/>
      <c r="AL37" s="2"/>
    </row>
    <row r="38" spans="1:38" x14ac:dyDescent="0.3">
      <c r="A38" s="2" t="s">
        <v>35</v>
      </c>
      <c r="B38" s="1" t="s">
        <v>99</v>
      </c>
      <c r="C38" s="2"/>
      <c r="D38" s="2" t="s">
        <v>43</v>
      </c>
      <c r="E38" s="2"/>
      <c r="F38" s="2" t="s">
        <v>100</v>
      </c>
      <c r="G38" s="2"/>
      <c r="H38" s="9">
        <v>45016</v>
      </c>
      <c r="I38" s="9" t="s">
        <v>45</v>
      </c>
      <c r="J38" s="2" t="s">
        <v>88</v>
      </c>
      <c r="K38" s="7">
        <v>90000</v>
      </c>
      <c r="L38" s="7"/>
      <c r="M38" s="7">
        <v>90000</v>
      </c>
      <c r="N38" s="7">
        <f>+M38*1.18</f>
        <v>106200</v>
      </c>
      <c r="O38" s="7">
        <v>90000</v>
      </c>
      <c r="P38" s="7">
        <f t="shared" si="43"/>
        <v>106200</v>
      </c>
      <c r="Q38" s="7">
        <v>90000</v>
      </c>
      <c r="R38" s="7">
        <f t="shared" si="44"/>
        <v>106200</v>
      </c>
      <c r="S38" s="7">
        <v>0</v>
      </c>
      <c r="T38" s="7">
        <f t="shared" ref="T38" si="54">+S38*1.18</f>
        <v>0</v>
      </c>
      <c r="U38" s="7">
        <v>0</v>
      </c>
      <c r="V38" s="7">
        <f t="shared" ref="V38" si="55">+U38*1.18</f>
        <v>0</v>
      </c>
      <c r="W38" s="7">
        <v>0</v>
      </c>
      <c r="X38" s="7">
        <f t="shared" ref="X38" si="56">+W38*1.18</f>
        <v>0</v>
      </c>
      <c r="Y38" s="7">
        <v>0</v>
      </c>
      <c r="Z38" s="7">
        <f t="shared" ref="Z38" si="57">+Y38*1.18</f>
        <v>0</v>
      </c>
      <c r="AA38" s="7">
        <v>0</v>
      </c>
      <c r="AB38" s="7">
        <f t="shared" ref="AB38" si="58">+AA38*1.18</f>
        <v>0</v>
      </c>
      <c r="AC38" s="7">
        <v>0</v>
      </c>
      <c r="AD38" s="7">
        <f t="shared" ref="AD38" si="59">+AC38*1.18</f>
        <v>0</v>
      </c>
      <c r="AE38" s="7">
        <v>0</v>
      </c>
      <c r="AF38" s="7">
        <f t="shared" ref="AF38" si="60">+AE38*1.18</f>
        <v>0</v>
      </c>
      <c r="AG38" s="7">
        <v>0</v>
      </c>
      <c r="AH38" s="7">
        <f t="shared" ref="AH38" si="61">+AG38*1.18</f>
        <v>0</v>
      </c>
      <c r="AI38" s="7">
        <v>0</v>
      </c>
      <c r="AJ38" s="7">
        <f t="shared" ref="AJ38" si="62">+AI38*1.18</f>
        <v>0</v>
      </c>
      <c r="AK38" s="8" t="s">
        <v>74</v>
      </c>
      <c r="AL38" s="2"/>
    </row>
    <row r="39" spans="1:38" x14ac:dyDescent="0.3">
      <c r="A39" s="4" t="s">
        <v>36</v>
      </c>
      <c r="B39" s="1" t="s">
        <v>101</v>
      </c>
      <c r="C39" s="2"/>
      <c r="D39" s="4" t="s">
        <v>51</v>
      </c>
      <c r="E39" s="4"/>
      <c r="F39" s="2" t="s">
        <v>102</v>
      </c>
      <c r="G39" s="9">
        <v>44774</v>
      </c>
      <c r="H39" s="9">
        <v>45138</v>
      </c>
      <c r="I39" s="9" t="s">
        <v>45</v>
      </c>
      <c r="J39" s="2" t="s">
        <v>71</v>
      </c>
      <c r="K39" s="7">
        <v>150000</v>
      </c>
      <c r="L39" s="7" t="s">
        <v>47</v>
      </c>
      <c r="M39" s="7">
        <v>150000</v>
      </c>
      <c r="N39" s="7">
        <f>+M39*1.18</f>
        <v>177000</v>
      </c>
      <c r="O39" s="7">
        <v>150000</v>
      </c>
      <c r="P39" s="7">
        <f t="shared" si="43"/>
        <v>177000</v>
      </c>
      <c r="Q39" s="7">
        <v>150000</v>
      </c>
      <c r="R39" s="7">
        <f t="shared" si="44"/>
        <v>177000</v>
      </c>
      <c r="S39" s="7">
        <v>150000</v>
      </c>
      <c r="T39" s="7">
        <f>+S39*1.18</f>
        <v>177000</v>
      </c>
      <c r="U39" s="7">
        <v>150000</v>
      </c>
      <c r="V39" s="7">
        <f>+U39*1.18</f>
        <v>177000</v>
      </c>
      <c r="W39" s="7">
        <v>150000</v>
      </c>
      <c r="X39" s="7">
        <f>+W39*1.18</f>
        <v>177000</v>
      </c>
      <c r="Y39" s="7">
        <v>0</v>
      </c>
      <c r="Z39" s="7">
        <f>+Y39*1.18</f>
        <v>0</v>
      </c>
      <c r="AA39" s="7">
        <v>0</v>
      </c>
      <c r="AB39" s="7">
        <f>+AA39*1.18</f>
        <v>0</v>
      </c>
      <c r="AC39" s="7"/>
      <c r="AD39" s="7">
        <f>+AC39*1.18</f>
        <v>0</v>
      </c>
      <c r="AE39" s="7">
        <v>0</v>
      </c>
      <c r="AF39" s="7">
        <f>+AE39*1.18</f>
        <v>0</v>
      </c>
      <c r="AG39" s="7">
        <v>0</v>
      </c>
      <c r="AH39" s="7">
        <f>+AG39*1.18</f>
        <v>0</v>
      </c>
      <c r="AI39" s="7">
        <v>0</v>
      </c>
      <c r="AJ39" s="7">
        <f>+AI39*1.18</f>
        <v>0</v>
      </c>
      <c r="AK39" s="8" t="s">
        <v>74</v>
      </c>
      <c r="AL39" s="2"/>
    </row>
    <row r="40" spans="1:38" x14ac:dyDescent="0.3">
      <c r="A40" s="2" t="s">
        <v>37</v>
      </c>
      <c r="B40" s="1" t="s">
        <v>77</v>
      </c>
      <c r="C40" s="2"/>
      <c r="D40" s="2"/>
      <c r="E40" s="2"/>
      <c r="F40" s="2"/>
      <c r="G40" s="2"/>
      <c r="H40" s="9"/>
      <c r="I40" s="9" t="s">
        <v>45</v>
      </c>
      <c r="J40" s="2" t="s">
        <v>84</v>
      </c>
      <c r="K40" s="7">
        <v>80000</v>
      </c>
      <c r="L40" s="7" t="s">
        <v>47</v>
      </c>
      <c r="M40" s="7"/>
      <c r="N40" s="7"/>
      <c r="O40" s="7">
        <v>80000</v>
      </c>
      <c r="P40" s="7">
        <f t="shared" si="43"/>
        <v>94400</v>
      </c>
      <c r="Q40" s="7">
        <v>80000</v>
      </c>
      <c r="R40" s="7">
        <f t="shared" si="44"/>
        <v>94400</v>
      </c>
      <c r="S40" s="7">
        <v>80000</v>
      </c>
      <c r="T40" s="7">
        <f>+S40*1.18</f>
        <v>94400</v>
      </c>
      <c r="U40" s="7">
        <v>80000</v>
      </c>
      <c r="V40" s="7">
        <f>+U40*1.18</f>
        <v>94400</v>
      </c>
      <c r="W40" s="7">
        <v>80000</v>
      </c>
      <c r="X40" s="7">
        <f>+W40*1.18</f>
        <v>94400</v>
      </c>
      <c r="Y40" s="7">
        <v>0</v>
      </c>
      <c r="Z40" s="7">
        <f>+Y40*1.18</f>
        <v>0</v>
      </c>
      <c r="AA40" s="7"/>
      <c r="AB40" s="7">
        <f>+AA40*1.18</f>
        <v>0</v>
      </c>
      <c r="AC40" s="7"/>
      <c r="AD40" s="7">
        <f>+AC40*1.18</f>
        <v>0</v>
      </c>
      <c r="AE40" s="7"/>
      <c r="AF40" s="7">
        <f>+AE40*1.18</f>
        <v>0</v>
      </c>
      <c r="AG40" s="7"/>
      <c r="AH40" s="7">
        <f>+AG40*1.18</f>
        <v>0</v>
      </c>
      <c r="AI40" s="7"/>
      <c r="AJ40" s="7">
        <f>+AI40*1.18</f>
        <v>0</v>
      </c>
      <c r="AK40" s="8"/>
      <c r="AL40" s="2"/>
    </row>
    <row r="41" spans="1:38" x14ac:dyDescent="0.3">
      <c r="A41" s="2" t="s">
        <v>38</v>
      </c>
      <c r="B41" s="2" t="s">
        <v>77</v>
      </c>
      <c r="C41" s="2"/>
      <c r="D41" s="2"/>
      <c r="E41" s="2"/>
      <c r="F41" s="2"/>
      <c r="G41" s="2"/>
      <c r="H41" s="9"/>
      <c r="I41" s="9" t="s">
        <v>45</v>
      </c>
      <c r="J41" s="2" t="s">
        <v>71</v>
      </c>
      <c r="K41" s="7">
        <v>20000</v>
      </c>
      <c r="L41" s="7"/>
      <c r="M41" s="7"/>
      <c r="N41" s="7"/>
      <c r="O41" s="7"/>
      <c r="P41" s="7">
        <f t="shared" si="43"/>
        <v>0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8"/>
      <c r="AL41" s="2"/>
    </row>
    <row r="42" spans="1:38" x14ac:dyDescent="0.3">
      <c r="A42" s="2" t="s">
        <v>39</v>
      </c>
      <c r="B42" s="1" t="s">
        <v>103</v>
      </c>
      <c r="C42" s="2"/>
      <c r="D42" s="2" t="s">
        <v>61</v>
      </c>
      <c r="E42" s="2"/>
      <c r="F42" s="2" t="s">
        <v>104</v>
      </c>
      <c r="G42" s="9">
        <v>44545</v>
      </c>
      <c r="H42" s="9">
        <v>44909</v>
      </c>
      <c r="I42" s="9" t="s">
        <v>45</v>
      </c>
      <c r="J42" s="2" t="s">
        <v>105</v>
      </c>
      <c r="K42" s="7">
        <v>170000</v>
      </c>
      <c r="L42" s="7" t="s">
        <v>106</v>
      </c>
      <c r="M42" s="7">
        <v>170000</v>
      </c>
      <c r="N42" s="7">
        <f>+M42*1.18</f>
        <v>200600</v>
      </c>
      <c r="O42" s="7">
        <v>0</v>
      </c>
      <c r="P42" s="7">
        <f>+O42*1.18</f>
        <v>0</v>
      </c>
      <c r="Q42" s="7">
        <v>170000</v>
      </c>
      <c r="R42" s="7">
        <f>+Q42*1.18</f>
        <v>200600</v>
      </c>
      <c r="S42" s="7">
        <v>170000</v>
      </c>
      <c r="T42" s="7">
        <f>+S42*1.18</f>
        <v>200600</v>
      </c>
      <c r="U42" s="7">
        <v>170000</v>
      </c>
      <c r="V42" s="7">
        <f>+U42*1.18</f>
        <v>200600</v>
      </c>
      <c r="W42" s="7">
        <v>170000</v>
      </c>
      <c r="X42" s="7">
        <f>+W42*1.18</f>
        <v>200600</v>
      </c>
      <c r="Y42" s="7">
        <v>170000</v>
      </c>
      <c r="Z42" s="7">
        <f>+Y42*1.18</f>
        <v>200600</v>
      </c>
      <c r="AA42" s="7">
        <v>170000</v>
      </c>
      <c r="AB42" s="7">
        <f>+AA42*1.18</f>
        <v>200600</v>
      </c>
      <c r="AC42" s="7">
        <v>0</v>
      </c>
      <c r="AD42" s="7">
        <f>+AC42*1.18</f>
        <v>0</v>
      </c>
      <c r="AE42" s="7">
        <v>0</v>
      </c>
      <c r="AF42" s="7">
        <f t="shared" ref="AF42:AF44" si="63">+AE42*1.18</f>
        <v>0</v>
      </c>
      <c r="AG42" s="7">
        <v>0</v>
      </c>
      <c r="AH42" s="7">
        <f>+AG42*1.18</f>
        <v>0</v>
      </c>
      <c r="AI42" s="7">
        <v>0</v>
      </c>
      <c r="AJ42" s="7">
        <f>+AI42*1.18</f>
        <v>0</v>
      </c>
      <c r="AK42" s="8" t="s">
        <v>74</v>
      </c>
      <c r="AL42" s="2"/>
    </row>
    <row r="43" spans="1:38" x14ac:dyDescent="0.3">
      <c r="A43" s="2" t="s">
        <v>40</v>
      </c>
      <c r="B43" s="1" t="s">
        <v>107</v>
      </c>
      <c r="C43" s="2"/>
      <c r="D43" s="2" t="s">
        <v>78</v>
      </c>
      <c r="E43" s="2"/>
      <c r="F43" s="2" t="s">
        <v>108</v>
      </c>
      <c r="G43" s="9">
        <v>44578</v>
      </c>
      <c r="H43" s="9">
        <v>44942</v>
      </c>
      <c r="I43" s="9" t="s">
        <v>45</v>
      </c>
      <c r="J43" s="2" t="s">
        <v>105</v>
      </c>
      <c r="K43" s="7">
        <v>160000</v>
      </c>
      <c r="L43" s="7" t="s">
        <v>109</v>
      </c>
      <c r="M43" s="7">
        <v>480000</v>
      </c>
      <c r="N43" s="7">
        <f>+M43*1.18</f>
        <v>566400</v>
      </c>
      <c r="O43" s="7"/>
      <c r="P43" s="7">
        <f>+O43*1.18</f>
        <v>0</v>
      </c>
      <c r="Q43" s="7">
        <v>0</v>
      </c>
      <c r="R43" s="7">
        <f>+Q43*1.18</f>
        <v>0</v>
      </c>
      <c r="S43" s="7">
        <v>480000</v>
      </c>
      <c r="T43" s="7">
        <f>+S43*1.18</f>
        <v>566400</v>
      </c>
      <c r="U43" s="7"/>
      <c r="V43" s="7"/>
      <c r="W43" s="7"/>
      <c r="X43" s="7"/>
      <c r="Y43" s="7">
        <v>480000</v>
      </c>
      <c r="Z43" s="7">
        <f>+Y43*1.18</f>
        <v>566400</v>
      </c>
      <c r="AA43" s="7"/>
      <c r="AB43" s="7"/>
      <c r="AC43" s="7"/>
      <c r="AD43" s="7"/>
      <c r="AE43" s="7">
        <v>0</v>
      </c>
      <c r="AF43" s="7">
        <f t="shared" si="63"/>
        <v>0</v>
      </c>
      <c r="AG43" s="7"/>
      <c r="AH43" s="7"/>
      <c r="AI43" s="7"/>
      <c r="AJ43" s="7"/>
      <c r="AK43" s="8" t="s">
        <v>74</v>
      </c>
      <c r="AL43" s="2"/>
    </row>
    <row r="44" spans="1:38" x14ac:dyDescent="0.3">
      <c r="A44" s="2" t="s">
        <v>41</v>
      </c>
      <c r="B44" s="1" t="s">
        <v>110</v>
      </c>
      <c r="C44" s="2"/>
      <c r="D44" s="2" t="s">
        <v>111</v>
      </c>
      <c r="E44" s="2"/>
      <c r="F44" s="2" t="s">
        <v>112</v>
      </c>
      <c r="G44" s="9">
        <v>44515</v>
      </c>
      <c r="H44" s="9">
        <v>44926</v>
      </c>
      <c r="I44" s="9" t="s">
        <v>45</v>
      </c>
      <c r="J44" s="2" t="s">
        <v>71</v>
      </c>
      <c r="K44" s="7">
        <v>166667</v>
      </c>
      <c r="L44" s="7" t="s">
        <v>47</v>
      </c>
      <c r="M44" s="7">
        <v>166667</v>
      </c>
      <c r="N44" s="7">
        <f>+M44*1.18</f>
        <v>196667.06</v>
      </c>
      <c r="O44" s="7">
        <v>166667</v>
      </c>
      <c r="P44" s="7">
        <f t="shared" si="43"/>
        <v>196667.06</v>
      </c>
      <c r="Q44" s="7">
        <v>166667</v>
      </c>
      <c r="R44" s="7">
        <f>+Q44*1.18</f>
        <v>196667.06</v>
      </c>
      <c r="S44" s="7">
        <v>166667</v>
      </c>
      <c r="T44" s="7">
        <f>+S44*1.18</f>
        <v>196667.06</v>
      </c>
      <c r="U44" s="7">
        <v>0</v>
      </c>
      <c r="V44" s="7">
        <f>+U44*1.18</f>
        <v>0</v>
      </c>
      <c r="W44" s="7">
        <v>0</v>
      </c>
      <c r="X44" s="7">
        <f>+W44*1.18</f>
        <v>0</v>
      </c>
      <c r="Y44" s="7">
        <v>0</v>
      </c>
      <c r="Z44" s="7">
        <f>+Y44*1.18</f>
        <v>0</v>
      </c>
      <c r="AA44" s="7">
        <v>0</v>
      </c>
      <c r="AB44" s="7">
        <f>+AA44*1.18</f>
        <v>0</v>
      </c>
      <c r="AC44" s="7">
        <v>0</v>
      </c>
      <c r="AD44" s="7">
        <f>+AC44*1.18</f>
        <v>0</v>
      </c>
      <c r="AE44" s="7">
        <v>0</v>
      </c>
      <c r="AF44" s="7">
        <f t="shared" si="63"/>
        <v>0</v>
      </c>
      <c r="AG44" s="7">
        <v>0</v>
      </c>
      <c r="AH44" s="7">
        <f>+AG44*1.18</f>
        <v>0</v>
      </c>
      <c r="AI44" s="7">
        <v>0</v>
      </c>
      <c r="AJ44" s="7">
        <f>+AI44*1.18</f>
        <v>0</v>
      </c>
      <c r="AK44" s="8" t="s">
        <v>74</v>
      </c>
      <c r="AL44" s="2" t="s">
        <v>113</v>
      </c>
    </row>
  </sheetData>
  <hyperlinks>
    <hyperlink ref="B13" r:id="rId1" xr:uid="{381121CD-AF5C-4763-811B-11A0A475C6C4}"/>
    <hyperlink ref="B17" r:id="rId2" xr:uid="{BBCF7B1C-48E5-4346-882F-059C5DDE8DD2}"/>
    <hyperlink ref="B19" r:id="rId3" xr:uid="{88AEFE52-26A1-40B7-80DF-E305543AD98F}"/>
    <hyperlink ref="B18" r:id="rId4" xr:uid="{5541E4AE-3658-4CF8-BD7D-9C3D8A4C0A8D}"/>
    <hyperlink ref="B8" r:id="rId5" xr:uid="{F58434F3-0783-4D7A-90FA-C5508607F7A9}"/>
    <hyperlink ref="B6" r:id="rId6" xr:uid="{0BED23ED-47EB-4AAA-B980-AC7ABBCB600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59A4-D7F3-4A8D-85F3-2B9055A4350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AF9DE-EBC4-4A31-B6D6-B9F0C382314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CHRO</vt:lpstr>
      <vt:lpstr>CFO</vt:lpstr>
      <vt:lpstr>Business Consulting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Balasubramanian P.G</dc:creator>
  <cp:lastModifiedBy>Balasubramanian P.G</cp:lastModifiedBy>
  <dcterms:created xsi:type="dcterms:W3CDTF">2024-04-06T12:37:29Z</dcterms:created>
  <dcterms:modified xsi:type="dcterms:W3CDTF">2024-04-06T12:41:20Z</dcterms:modified>
</cp:coreProperties>
</file>