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yo\Desktop\Diplomamunka\"/>
    </mc:Choice>
  </mc:AlternateContent>
  <xr:revisionPtr revIDLastSave="0" documentId="13_ncr:1_{9969079D-CA1C-43CA-A252-2602BE31E045}" xr6:coauthVersionLast="45" xr6:coauthVersionMax="45" xr10:uidLastSave="{00000000-0000-0000-0000-000000000000}"/>
  <bookViews>
    <workbookView xWindow="-120" yWindow="-120" windowWidth="29040" windowHeight="15840" xr2:uid="{3C12EFCF-A505-4ADA-98F2-77D2E71AD05B}"/>
  </bookViews>
  <sheets>
    <sheet name="Data" sheetId="3" r:id="rId1"/>
    <sheet name="f" sheetId="8" r:id="rId2"/>
    <sheet name="alpha" sheetId="4" r:id="rId3"/>
    <sheet name="I_gamma" sheetId="9" r:id="rId4"/>
    <sheet name="I" sheetId="5" r:id="rId5"/>
    <sheet name="X" sheetId="6" r:id="rId6"/>
    <sheet name="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 a="1"/>
  <c r="R18" i="7" s="1"/>
  <c r="B2" i="6" a="1"/>
  <c r="B2" i="6" s="1"/>
  <c r="D18" i="9"/>
  <c r="C18" i="9"/>
  <c r="E17" i="9"/>
  <c r="D17" i="9"/>
  <c r="F16" i="9"/>
  <c r="E16" i="9"/>
  <c r="G15" i="9"/>
  <c r="F15" i="9"/>
  <c r="H14" i="9"/>
  <c r="G14" i="9"/>
  <c r="I13" i="9"/>
  <c r="H13" i="9"/>
  <c r="K12" i="9"/>
  <c r="J12" i="9"/>
  <c r="I12" i="9"/>
  <c r="K11" i="9"/>
  <c r="J11" i="9"/>
  <c r="M10" i="9"/>
  <c r="L10" i="9"/>
  <c r="K10" i="9"/>
  <c r="N9" i="9"/>
  <c r="M9" i="9"/>
  <c r="L9" i="9"/>
  <c r="O8" i="9"/>
  <c r="N8" i="9"/>
  <c r="M8" i="9"/>
  <c r="P7" i="9"/>
  <c r="O7" i="9"/>
  <c r="N7" i="9"/>
  <c r="Q6" i="9"/>
  <c r="P6" i="9"/>
  <c r="O6" i="9"/>
  <c r="R5" i="9"/>
  <c r="Q5" i="9"/>
  <c r="P5" i="9"/>
  <c r="B5" i="9"/>
  <c r="R4" i="9"/>
  <c r="Q4" i="9"/>
  <c r="C4" i="9"/>
  <c r="B4" i="9"/>
  <c r="R3" i="9"/>
  <c r="D3" i="9"/>
  <c r="C3" i="9"/>
  <c r="B3" i="9"/>
  <c r="E2" i="9"/>
  <c r="D2" i="9"/>
  <c r="C2" i="9"/>
  <c r="B2" i="9" a="1"/>
  <c r="R18" i="9" s="1"/>
  <c r="C21" i="5"/>
  <c r="D21" i="5"/>
  <c r="E21" i="5"/>
  <c r="F21" i="5"/>
  <c r="G21" i="5"/>
  <c r="H21" i="5"/>
  <c r="H22" i="5" s="1"/>
  <c r="H24" i="5" s="1"/>
  <c r="I21" i="5"/>
  <c r="I22" i="5" s="1"/>
  <c r="I24" i="5" s="1"/>
  <c r="J21" i="5"/>
  <c r="J22" i="5" s="1"/>
  <c r="J24" i="5" s="1"/>
  <c r="K21" i="5"/>
  <c r="K22" i="5" s="1"/>
  <c r="K24" i="5" s="1"/>
  <c r="L21" i="5"/>
  <c r="L22" i="5" s="1"/>
  <c r="L24" i="5" s="1"/>
  <c r="M21" i="5"/>
  <c r="M22" i="5" s="1"/>
  <c r="M24" i="5" s="1"/>
  <c r="N21" i="5"/>
  <c r="N22" i="5" s="1"/>
  <c r="N24" i="5" s="1"/>
  <c r="O21" i="5"/>
  <c r="O22" i="5" s="1"/>
  <c r="O24" i="5" s="1"/>
  <c r="P21" i="5"/>
  <c r="P22" i="5" s="1"/>
  <c r="P24" i="5" s="1"/>
  <c r="Q21" i="5"/>
  <c r="Q22" i="5" s="1"/>
  <c r="Q24" i="5" s="1"/>
  <c r="R21" i="5"/>
  <c r="R22" i="5" s="1"/>
  <c r="R24" i="5" s="1"/>
  <c r="S21" i="5"/>
  <c r="S22" i="5" s="1"/>
  <c r="S24" i="5" s="1"/>
  <c r="B2" i="4" a="1"/>
  <c r="R18" i="4" s="1"/>
  <c r="A3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2" i="3"/>
  <c r="C2" i="5" s="1" a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2" i="3"/>
  <c r="C2" i="7" l="1"/>
  <c r="M8" i="7"/>
  <c r="H13" i="7"/>
  <c r="G14" i="7"/>
  <c r="F15" i="7"/>
  <c r="E16" i="7"/>
  <c r="D17" i="7"/>
  <c r="C18" i="7"/>
  <c r="B4" i="7"/>
  <c r="R4" i="7"/>
  <c r="Q5" i="7"/>
  <c r="P6" i="7"/>
  <c r="O7" i="7"/>
  <c r="N8" i="7"/>
  <c r="M9" i="7"/>
  <c r="L10" i="7"/>
  <c r="K11" i="7"/>
  <c r="J12" i="7"/>
  <c r="I13" i="7"/>
  <c r="H14" i="7"/>
  <c r="G15" i="7"/>
  <c r="F16" i="7"/>
  <c r="E17" i="7"/>
  <c r="D18" i="7"/>
  <c r="B3" i="7"/>
  <c r="B5" i="7"/>
  <c r="P7" i="7"/>
  <c r="M10" i="7"/>
  <c r="J13" i="7"/>
  <c r="I14" i="7"/>
  <c r="H15" i="7"/>
  <c r="G16" i="7"/>
  <c r="F17" i="7"/>
  <c r="E18" i="7"/>
  <c r="O6" i="7"/>
  <c r="G17" i="7"/>
  <c r="C3" i="7"/>
  <c r="Q6" i="7"/>
  <c r="I12" i="7"/>
  <c r="C4" i="7"/>
  <c r="R6" i="7"/>
  <c r="K14" i="7"/>
  <c r="B8" i="7"/>
  <c r="H3" i="7"/>
  <c r="D7" i="7"/>
  <c r="R9" i="7"/>
  <c r="Q10" i="7"/>
  <c r="P11" i="7"/>
  <c r="N13" i="7"/>
  <c r="L15" i="7"/>
  <c r="K16" i="7"/>
  <c r="J17" i="7"/>
  <c r="I18" i="7"/>
  <c r="L9" i="7"/>
  <c r="K12" i="7"/>
  <c r="C5" i="7"/>
  <c r="O9" i="7"/>
  <c r="H16" i="7"/>
  <c r="E4" i="7"/>
  <c r="B7" i="7"/>
  <c r="N11" i="7"/>
  <c r="H17" i="7"/>
  <c r="O11" i="7"/>
  <c r="H4" i="7"/>
  <c r="O13" i="7"/>
  <c r="J18" i="7"/>
  <c r="K10" i="7"/>
  <c r="O8" i="7"/>
  <c r="F2" i="7"/>
  <c r="K13" i="7"/>
  <c r="O10" i="7"/>
  <c r="M13" i="7"/>
  <c r="J11" i="7"/>
  <c r="R5" i="7"/>
  <c r="B6" i="7"/>
  <c r="J14" i="7"/>
  <c r="G2" i="7"/>
  <c r="D5" i="7"/>
  <c r="P9" i="7"/>
  <c r="I16" i="7"/>
  <c r="F4" i="7"/>
  <c r="D6" i="7"/>
  <c r="Q9" i="7"/>
  <c r="K15" i="7"/>
  <c r="G4" i="7"/>
  <c r="E6" i="7"/>
  <c r="B9" i="7"/>
  <c r="M14" i="7"/>
  <c r="I3" i="7"/>
  <c r="F6" i="7"/>
  <c r="B10" i="7"/>
  <c r="L16" i="7"/>
  <c r="L2" i="7"/>
  <c r="J4" i="7"/>
  <c r="I5" i="7"/>
  <c r="H6" i="7"/>
  <c r="G7" i="7"/>
  <c r="F8" i="7"/>
  <c r="E9" i="7"/>
  <c r="D10" i="7"/>
  <c r="C11" i="7"/>
  <c r="B12" i="7"/>
  <c r="R12" i="7"/>
  <c r="Q13" i="7"/>
  <c r="P14" i="7"/>
  <c r="O15" i="7"/>
  <c r="N16" i="7"/>
  <c r="M17" i="7"/>
  <c r="L18" i="7"/>
  <c r="R3" i="7"/>
  <c r="D2" i="7"/>
  <c r="N9" i="7"/>
  <c r="D4" i="7"/>
  <c r="P8" i="7"/>
  <c r="F18" i="7"/>
  <c r="F3" i="7"/>
  <c r="C6" i="7"/>
  <c r="L13" i="7"/>
  <c r="G18" i="7"/>
  <c r="G3" i="7"/>
  <c r="C7" i="7"/>
  <c r="R8" i="7"/>
  <c r="P10" i="7"/>
  <c r="N12" i="7"/>
  <c r="H18" i="7"/>
  <c r="I2" i="7"/>
  <c r="F5" i="7"/>
  <c r="C8" i="7"/>
  <c r="O12" i="7"/>
  <c r="J2" i="7"/>
  <c r="G5" i="7"/>
  <c r="E7" i="7"/>
  <c r="D8" i="7"/>
  <c r="C9" i="7"/>
  <c r="R10" i="7"/>
  <c r="Q11" i="7"/>
  <c r="P12" i="7"/>
  <c r="N14" i="7"/>
  <c r="M15" i="7"/>
  <c r="K17" i="7"/>
  <c r="K2" i="7"/>
  <c r="J3" i="7"/>
  <c r="I4" i="7"/>
  <c r="H5" i="7"/>
  <c r="G6" i="7"/>
  <c r="F7" i="7"/>
  <c r="E8" i="7"/>
  <c r="D9" i="7"/>
  <c r="C10" i="7"/>
  <c r="B11" i="7"/>
  <c r="R11" i="7"/>
  <c r="Q12" i="7"/>
  <c r="P13" i="7"/>
  <c r="O14" i="7"/>
  <c r="N15" i="7"/>
  <c r="M16" i="7"/>
  <c r="L17" i="7"/>
  <c r="K18" i="7"/>
  <c r="K3" i="7"/>
  <c r="M2" i="7"/>
  <c r="L3" i="7"/>
  <c r="K4" i="7"/>
  <c r="J5" i="7"/>
  <c r="I6" i="7"/>
  <c r="H7" i="7"/>
  <c r="G8" i="7"/>
  <c r="F9" i="7"/>
  <c r="E10" i="7"/>
  <c r="D11" i="7"/>
  <c r="C12" i="7"/>
  <c r="B13" i="7"/>
  <c r="R13" i="7"/>
  <c r="Q14" i="7"/>
  <c r="P15" i="7"/>
  <c r="O16" i="7"/>
  <c r="N17" i="7"/>
  <c r="M18" i="7"/>
  <c r="P5" i="7"/>
  <c r="D3" i="7"/>
  <c r="L11" i="7"/>
  <c r="E3" i="7"/>
  <c r="Q7" i="7"/>
  <c r="I15" i="7"/>
  <c r="R7" i="7"/>
  <c r="J15" i="7"/>
  <c r="L14" i="7"/>
  <c r="M3" i="7"/>
  <c r="P16" i="7"/>
  <c r="L12" i="7"/>
  <c r="N7" i="7"/>
  <c r="E2" i="7"/>
  <c r="M11" i="7"/>
  <c r="M12" i="7"/>
  <c r="E5" i="7"/>
  <c r="I17" i="7"/>
  <c r="N2" i="7"/>
  <c r="L4" i="7"/>
  <c r="J6" i="7"/>
  <c r="I7" i="7"/>
  <c r="G9" i="7"/>
  <c r="E11" i="7"/>
  <c r="C13" i="7"/>
  <c r="R14" i="7"/>
  <c r="O17" i="7"/>
  <c r="O2" i="7"/>
  <c r="N3" i="7"/>
  <c r="M4" i="7"/>
  <c r="L5" i="7"/>
  <c r="K6" i="7"/>
  <c r="I8" i="7"/>
  <c r="H9" i="7"/>
  <c r="G10" i="7"/>
  <c r="E12" i="7"/>
  <c r="D13" i="7"/>
  <c r="B15" i="7"/>
  <c r="R15" i="7"/>
  <c r="Q16" i="7"/>
  <c r="O18" i="7"/>
  <c r="P2" i="7"/>
  <c r="O3" i="7"/>
  <c r="N4" i="7"/>
  <c r="M5" i="7"/>
  <c r="L6" i="7"/>
  <c r="K7" i="7"/>
  <c r="J8" i="7"/>
  <c r="I9" i="7"/>
  <c r="H10" i="7"/>
  <c r="G11" i="7"/>
  <c r="F12" i="7"/>
  <c r="E13" i="7"/>
  <c r="D14" i="7"/>
  <c r="C15" i="7"/>
  <c r="B16" i="7"/>
  <c r="R16" i="7"/>
  <c r="Q17" i="7"/>
  <c r="P18" i="7"/>
  <c r="Q4" i="7"/>
  <c r="N10" i="7"/>
  <c r="Q8" i="7"/>
  <c r="H2" i="7"/>
  <c r="J16" i="7"/>
  <c r="K5" i="7"/>
  <c r="H8" i="7"/>
  <c r="F10" i="7"/>
  <c r="D12" i="7"/>
  <c r="B14" i="7"/>
  <c r="Q15" i="7"/>
  <c r="N18" i="7"/>
  <c r="J7" i="7"/>
  <c r="F11" i="7"/>
  <c r="C14" i="7"/>
  <c r="P17" i="7"/>
  <c r="B2" i="7"/>
  <c r="Q2" i="7"/>
  <c r="P3" i="7"/>
  <c r="O4" i="7"/>
  <c r="N5" i="7"/>
  <c r="M6" i="7"/>
  <c r="L7" i="7"/>
  <c r="K8" i="7"/>
  <c r="J9" i="7"/>
  <c r="I10" i="7"/>
  <c r="H11" i="7"/>
  <c r="G12" i="7"/>
  <c r="F13" i="7"/>
  <c r="E14" i="7"/>
  <c r="D15" i="7"/>
  <c r="C16" i="7"/>
  <c r="B17" i="7"/>
  <c r="R17" i="7"/>
  <c r="Q18" i="7"/>
  <c r="R2" i="7"/>
  <c r="Q3" i="7"/>
  <c r="P4" i="7"/>
  <c r="O5" i="7"/>
  <c r="N6" i="7"/>
  <c r="M7" i="7"/>
  <c r="L8" i="7"/>
  <c r="K9" i="7"/>
  <c r="J10" i="7"/>
  <c r="I11" i="7"/>
  <c r="H12" i="7"/>
  <c r="G13" i="7"/>
  <c r="F14" i="7"/>
  <c r="E15" i="7"/>
  <c r="D16" i="7"/>
  <c r="C17" i="7"/>
  <c r="B18" i="7"/>
  <c r="G12" i="6"/>
  <c r="P18" i="6"/>
  <c r="Q17" i="6"/>
  <c r="R16" i="6"/>
  <c r="B16" i="6"/>
  <c r="C15" i="6"/>
  <c r="D14" i="6"/>
  <c r="E13" i="6"/>
  <c r="F12" i="6"/>
  <c r="G11" i="6"/>
  <c r="H10" i="6"/>
  <c r="I9" i="6"/>
  <c r="J8" i="6"/>
  <c r="K7" i="6"/>
  <c r="L6" i="6"/>
  <c r="M5" i="6"/>
  <c r="N4" i="6"/>
  <c r="O3" i="6"/>
  <c r="P2" i="6"/>
  <c r="L7" i="6"/>
  <c r="O18" i="6"/>
  <c r="C13" i="6"/>
  <c r="D15" i="6"/>
  <c r="O4" i="6"/>
  <c r="E12" i="6"/>
  <c r="M4" i="6"/>
  <c r="Q15" i="6"/>
  <c r="O16" i="6"/>
  <c r="J5" i="6"/>
  <c r="O2" i="6"/>
  <c r="K8" i="6"/>
  <c r="J7" i="6"/>
  <c r="N18" i="6"/>
  <c r="G9" i="6"/>
  <c r="C12" i="6"/>
  <c r="L18" i="6"/>
  <c r="N15" i="6"/>
  <c r="B11" i="6"/>
  <c r="F7" i="6"/>
  <c r="J3" i="6"/>
  <c r="K2" i="6"/>
  <c r="M6" i="6"/>
  <c r="P17" i="6"/>
  <c r="G10" i="6"/>
  <c r="F10" i="6"/>
  <c r="H7" i="6"/>
  <c r="J4" i="6"/>
  <c r="C9" i="6"/>
  <c r="J2" i="6"/>
  <c r="F13" i="6"/>
  <c r="N2" i="6"/>
  <c r="R17" i="6"/>
  <c r="Q2" i="6"/>
  <c r="Q16" i="6"/>
  <c r="K6" i="6"/>
  <c r="B14" i="6"/>
  <c r="L4" i="6"/>
  <c r="P15" i="6"/>
  <c r="K4" i="6"/>
  <c r="M17" i="6"/>
  <c r="P14" i="6"/>
  <c r="R12" i="6"/>
  <c r="D10" i="6"/>
  <c r="I5" i="6"/>
  <c r="P13" i="6"/>
  <c r="G6" i="6"/>
  <c r="O13" i="6"/>
  <c r="I17" i="6"/>
  <c r="P10" i="6"/>
  <c r="B8" i="6"/>
  <c r="C7" i="6"/>
  <c r="D6" i="6"/>
  <c r="E5" i="6"/>
  <c r="F4" i="6"/>
  <c r="G3" i="6"/>
  <c r="H2" i="6"/>
  <c r="B17" i="6"/>
  <c r="I10" i="6"/>
  <c r="B15" i="6"/>
  <c r="I8" i="6"/>
  <c r="J6" i="6"/>
  <c r="I6" i="6"/>
  <c r="F8" i="6"/>
  <c r="E8" i="6"/>
  <c r="M15" i="6"/>
  <c r="H4" i="6"/>
  <c r="I16" i="6"/>
  <c r="O10" i="6"/>
  <c r="Q8" i="6"/>
  <c r="B7" i="6"/>
  <c r="C6" i="6"/>
  <c r="D5" i="6"/>
  <c r="E4" i="6"/>
  <c r="F3" i="6"/>
  <c r="G2" i="6"/>
  <c r="C16" i="6"/>
  <c r="H11" i="6"/>
  <c r="C14" i="6"/>
  <c r="N3" i="6"/>
  <c r="O17" i="6"/>
  <c r="R14" i="6"/>
  <c r="E11" i="6"/>
  <c r="M3" i="6"/>
  <c r="M18" i="6"/>
  <c r="R13" i="6"/>
  <c r="F9" i="6"/>
  <c r="M2" i="6"/>
  <c r="N16" i="6"/>
  <c r="Q13" i="6"/>
  <c r="B12" i="6"/>
  <c r="E9" i="6"/>
  <c r="K3" i="6"/>
  <c r="L17" i="6"/>
  <c r="Q12" i="6"/>
  <c r="H5" i="6"/>
  <c r="K17" i="6"/>
  <c r="N14" i="6"/>
  <c r="P12" i="6"/>
  <c r="R10" i="6"/>
  <c r="B10" i="6"/>
  <c r="E7" i="6"/>
  <c r="I3" i="6"/>
  <c r="J17" i="6"/>
  <c r="K16" i="6"/>
  <c r="M14" i="6"/>
  <c r="N13" i="6"/>
  <c r="Q10" i="6"/>
  <c r="C8" i="6"/>
  <c r="D7" i="6"/>
  <c r="F5" i="6"/>
  <c r="G4" i="6"/>
  <c r="H3" i="6"/>
  <c r="K15" i="6"/>
  <c r="N12" i="6"/>
  <c r="R8" i="6"/>
  <c r="G18" i="6"/>
  <c r="J15" i="6"/>
  <c r="L13" i="6"/>
  <c r="M12" i="6"/>
  <c r="F18" i="6"/>
  <c r="G17" i="6"/>
  <c r="H16" i="6"/>
  <c r="I15" i="6"/>
  <c r="J14" i="6"/>
  <c r="K13" i="6"/>
  <c r="L12" i="6"/>
  <c r="M11" i="6"/>
  <c r="N10" i="6"/>
  <c r="O9" i="6"/>
  <c r="P8" i="6"/>
  <c r="Q7" i="6"/>
  <c r="R6" i="6"/>
  <c r="B6" i="6"/>
  <c r="C5" i="6"/>
  <c r="D4" i="6"/>
  <c r="E3" i="6"/>
  <c r="F2" i="6"/>
  <c r="Q18" i="6"/>
  <c r="P3" i="6"/>
  <c r="D13" i="6"/>
  <c r="L5" i="6"/>
  <c r="P16" i="6"/>
  <c r="K5" i="6"/>
  <c r="N17" i="6"/>
  <c r="Q14" i="6"/>
  <c r="B13" i="6"/>
  <c r="E10" i="6"/>
  <c r="L3" i="6"/>
  <c r="O15" i="6"/>
  <c r="C11" i="6"/>
  <c r="L2" i="6"/>
  <c r="M16" i="6"/>
  <c r="O14" i="6"/>
  <c r="R11" i="6"/>
  <c r="I4" i="6"/>
  <c r="L16" i="6"/>
  <c r="Q11" i="6"/>
  <c r="G5" i="6"/>
  <c r="I18" i="6"/>
  <c r="L15" i="6"/>
  <c r="O12" i="6"/>
  <c r="B9" i="6"/>
  <c r="E6" i="6"/>
  <c r="I2" i="6"/>
  <c r="H18" i="6"/>
  <c r="J16" i="6"/>
  <c r="L14" i="6"/>
  <c r="M13" i="6"/>
  <c r="O11" i="6"/>
  <c r="Q9" i="6"/>
  <c r="H17" i="6"/>
  <c r="K14" i="6"/>
  <c r="N11" i="6"/>
  <c r="P9" i="6"/>
  <c r="R7" i="6"/>
  <c r="E18" i="6"/>
  <c r="F17" i="6"/>
  <c r="G16" i="6"/>
  <c r="H15" i="6"/>
  <c r="I14" i="6"/>
  <c r="J13" i="6"/>
  <c r="K12" i="6"/>
  <c r="L11" i="6"/>
  <c r="M10" i="6"/>
  <c r="N9" i="6"/>
  <c r="O8" i="6"/>
  <c r="P7" i="6"/>
  <c r="Q6" i="6"/>
  <c r="R5" i="6"/>
  <c r="B5" i="6"/>
  <c r="C4" i="6"/>
  <c r="D3" i="6"/>
  <c r="E2" i="6"/>
  <c r="E14" i="6"/>
  <c r="D12" i="6"/>
  <c r="J9" i="6"/>
  <c r="F11" i="6"/>
  <c r="I7" i="6"/>
  <c r="G8" i="6"/>
  <c r="G7" i="6"/>
  <c r="C10" i="6"/>
  <c r="J18" i="6"/>
  <c r="D8" i="6"/>
  <c r="R9" i="6"/>
  <c r="D18" i="6"/>
  <c r="F16" i="6"/>
  <c r="H14" i="6"/>
  <c r="J12" i="6"/>
  <c r="L10" i="6"/>
  <c r="N8" i="6"/>
  <c r="O7" i="6"/>
  <c r="Q5" i="6"/>
  <c r="B4" i="6"/>
  <c r="D2" i="6"/>
  <c r="C18" i="6"/>
  <c r="D17" i="6"/>
  <c r="E16" i="6"/>
  <c r="F15" i="6"/>
  <c r="G14" i="6"/>
  <c r="H13" i="6"/>
  <c r="I12" i="6"/>
  <c r="J11" i="6"/>
  <c r="K10" i="6"/>
  <c r="L9" i="6"/>
  <c r="M8" i="6"/>
  <c r="N7" i="6"/>
  <c r="O6" i="6"/>
  <c r="P5" i="6"/>
  <c r="Q4" i="6"/>
  <c r="R3" i="6"/>
  <c r="B3" i="6"/>
  <c r="C2" i="6"/>
  <c r="N5" i="6"/>
  <c r="R15" i="6"/>
  <c r="H9" i="6"/>
  <c r="H8" i="6"/>
  <c r="D11" i="6"/>
  <c r="H6" i="6"/>
  <c r="K18" i="6"/>
  <c r="D9" i="6"/>
  <c r="F6" i="6"/>
  <c r="P11" i="6"/>
  <c r="E17" i="6"/>
  <c r="G15" i="6"/>
  <c r="I13" i="6"/>
  <c r="K11" i="6"/>
  <c r="M9" i="6"/>
  <c r="P6" i="6"/>
  <c r="R4" i="6"/>
  <c r="C3" i="6"/>
  <c r="R18" i="6"/>
  <c r="B18" i="6"/>
  <c r="C17" i="6"/>
  <c r="D16" i="6"/>
  <c r="E15" i="6"/>
  <c r="F14" i="6"/>
  <c r="G13" i="6"/>
  <c r="H12" i="6"/>
  <c r="I11" i="6"/>
  <c r="J10" i="6"/>
  <c r="K9" i="6"/>
  <c r="L8" i="6"/>
  <c r="M7" i="6"/>
  <c r="N6" i="6"/>
  <c r="O5" i="6"/>
  <c r="P4" i="6"/>
  <c r="Q3" i="6"/>
  <c r="R2" i="6"/>
  <c r="E18" i="9"/>
  <c r="Q8" i="9"/>
  <c r="G16" i="9"/>
  <c r="C5" i="9"/>
  <c r="J14" i="9"/>
  <c r="L13" i="9"/>
  <c r="L14" i="9"/>
  <c r="H15" i="9"/>
  <c r="E3" i="9"/>
  <c r="P8" i="9"/>
  <c r="L12" i="9"/>
  <c r="F18" i="9"/>
  <c r="C6" i="9"/>
  <c r="O10" i="9"/>
  <c r="J15" i="9"/>
  <c r="H2" i="9"/>
  <c r="C7" i="9"/>
  <c r="O11" i="9"/>
  <c r="I17" i="9"/>
  <c r="I2" i="9"/>
  <c r="E6" i="9"/>
  <c r="P11" i="9"/>
  <c r="K16" i="9"/>
  <c r="I3" i="9"/>
  <c r="R10" i="9"/>
  <c r="K2" i="9"/>
  <c r="K18" i="9"/>
  <c r="K13" i="9"/>
  <c r="G2" i="9"/>
  <c r="K14" i="9"/>
  <c r="R8" i="9"/>
  <c r="L15" i="9"/>
  <c r="N14" i="9"/>
  <c r="J4" i="9"/>
  <c r="J13" i="9"/>
  <c r="F2" i="9"/>
  <c r="R6" i="9"/>
  <c r="N10" i="9"/>
  <c r="H16" i="9"/>
  <c r="D5" i="9"/>
  <c r="P9" i="9"/>
  <c r="I16" i="9"/>
  <c r="E5" i="9"/>
  <c r="P10" i="9"/>
  <c r="K15" i="9"/>
  <c r="F5" i="9"/>
  <c r="B9" i="9"/>
  <c r="O12" i="9"/>
  <c r="I18" i="9"/>
  <c r="G5" i="9"/>
  <c r="B10" i="9"/>
  <c r="K17" i="9"/>
  <c r="D11" i="9"/>
  <c r="L11" i="9"/>
  <c r="F17" i="9"/>
  <c r="D4" i="9"/>
  <c r="Q7" i="9"/>
  <c r="M11" i="9"/>
  <c r="G17" i="9"/>
  <c r="E4" i="9"/>
  <c r="R7" i="9"/>
  <c r="M12" i="9"/>
  <c r="G18" i="9"/>
  <c r="F4" i="9"/>
  <c r="B8" i="9"/>
  <c r="N12" i="9"/>
  <c r="J16" i="9"/>
  <c r="H3" i="9"/>
  <c r="D7" i="9"/>
  <c r="R9" i="9"/>
  <c r="Q10" i="9"/>
  <c r="N13" i="9"/>
  <c r="J17" i="9"/>
  <c r="J2" i="9"/>
  <c r="E7" i="9"/>
  <c r="C9" i="9"/>
  <c r="P12" i="9"/>
  <c r="L16" i="9"/>
  <c r="I4" i="9"/>
  <c r="G6" i="9"/>
  <c r="F7" i="9"/>
  <c r="D9" i="9"/>
  <c r="B11" i="9"/>
  <c r="Q12" i="9"/>
  <c r="O14" i="9"/>
  <c r="L17" i="9"/>
  <c r="L2" i="9"/>
  <c r="I5" i="9"/>
  <c r="G7" i="9"/>
  <c r="E9" i="9"/>
  <c r="D10" i="9"/>
  <c r="B12" i="9"/>
  <c r="Q13" i="9"/>
  <c r="P14" i="9"/>
  <c r="M17" i="9"/>
  <c r="K4" i="9"/>
  <c r="G8" i="9"/>
  <c r="N17" i="9"/>
  <c r="N2" i="9"/>
  <c r="M3" i="9"/>
  <c r="L4" i="9"/>
  <c r="K5" i="9"/>
  <c r="J6" i="9"/>
  <c r="I7" i="9"/>
  <c r="H8" i="9"/>
  <c r="G9" i="9"/>
  <c r="F10" i="9"/>
  <c r="E11" i="9"/>
  <c r="D12" i="9"/>
  <c r="C13" i="9"/>
  <c r="B14" i="9"/>
  <c r="R14" i="9"/>
  <c r="Q15" i="9"/>
  <c r="P16" i="9"/>
  <c r="O17" i="9"/>
  <c r="N18" i="9"/>
  <c r="I8" i="9"/>
  <c r="B15" i="9"/>
  <c r="O18" i="9"/>
  <c r="M4" i="9"/>
  <c r="Q16" i="9"/>
  <c r="P2" i="9"/>
  <c r="O3" i="9"/>
  <c r="N4" i="9"/>
  <c r="M5" i="9"/>
  <c r="L6" i="9"/>
  <c r="K7" i="9"/>
  <c r="J8" i="9"/>
  <c r="I9" i="9"/>
  <c r="H10" i="9"/>
  <c r="G11" i="9"/>
  <c r="F12" i="9"/>
  <c r="E13" i="9"/>
  <c r="D14" i="9"/>
  <c r="C15" i="9"/>
  <c r="B16" i="9"/>
  <c r="R16" i="9"/>
  <c r="Q17" i="9"/>
  <c r="P18" i="9"/>
  <c r="I14" i="9"/>
  <c r="B6" i="9"/>
  <c r="O9" i="9"/>
  <c r="I15" i="9"/>
  <c r="F3" i="9"/>
  <c r="B7" i="9"/>
  <c r="N11" i="9"/>
  <c r="H17" i="9"/>
  <c r="G3" i="9"/>
  <c r="D6" i="9"/>
  <c r="Q9" i="9"/>
  <c r="M13" i="9"/>
  <c r="H18" i="9"/>
  <c r="G4" i="9"/>
  <c r="C8" i="9"/>
  <c r="M14" i="9"/>
  <c r="H4" i="9"/>
  <c r="F6" i="9"/>
  <c r="D8" i="9"/>
  <c r="Q11" i="9"/>
  <c r="O13" i="9"/>
  <c r="M15" i="9"/>
  <c r="J18" i="9"/>
  <c r="J3" i="9"/>
  <c r="H5" i="9"/>
  <c r="E8" i="9"/>
  <c r="C10" i="9"/>
  <c r="R11" i="9"/>
  <c r="P13" i="9"/>
  <c r="N15" i="9"/>
  <c r="M16" i="9"/>
  <c r="K3" i="9"/>
  <c r="H6" i="9"/>
  <c r="F8" i="9"/>
  <c r="C11" i="9"/>
  <c r="R12" i="9"/>
  <c r="O15" i="9"/>
  <c r="N16" i="9"/>
  <c r="L18" i="9"/>
  <c r="M2" i="9"/>
  <c r="L3" i="9"/>
  <c r="J5" i="9"/>
  <c r="I6" i="9"/>
  <c r="H7" i="9"/>
  <c r="F9" i="9"/>
  <c r="E10" i="9"/>
  <c r="C12" i="9"/>
  <c r="B13" i="9"/>
  <c r="R13" i="9"/>
  <c r="Q14" i="9"/>
  <c r="P15" i="9"/>
  <c r="O16" i="9"/>
  <c r="M18" i="9"/>
  <c r="O2" i="9"/>
  <c r="N3" i="9"/>
  <c r="L5" i="9"/>
  <c r="K6" i="9"/>
  <c r="J7" i="9"/>
  <c r="H9" i="9"/>
  <c r="G10" i="9"/>
  <c r="F11" i="9"/>
  <c r="E12" i="9"/>
  <c r="D13" i="9"/>
  <c r="C14" i="9"/>
  <c r="R15" i="9"/>
  <c r="P17" i="9"/>
  <c r="B2" i="9"/>
  <c r="Q2" i="9"/>
  <c r="P3" i="9"/>
  <c r="O4" i="9"/>
  <c r="N5" i="9"/>
  <c r="M6" i="9"/>
  <c r="L7" i="9"/>
  <c r="K8" i="9"/>
  <c r="J9" i="9"/>
  <c r="I10" i="9"/>
  <c r="H11" i="9"/>
  <c r="G12" i="9"/>
  <c r="F13" i="9"/>
  <c r="E14" i="9"/>
  <c r="D15" i="9"/>
  <c r="C16" i="9"/>
  <c r="B17" i="9"/>
  <c r="R17" i="9"/>
  <c r="Q18" i="9"/>
  <c r="R2" i="9"/>
  <c r="Q3" i="9"/>
  <c r="P4" i="9"/>
  <c r="O5" i="9"/>
  <c r="N6" i="9"/>
  <c r="M7" i="9"/>
  <c r="L8" i="9"/>
  <c r="K9" i="9"/>
  <c r="J10" i="9"/>
  <c r="I11" i="9"/>
  <c r="H12" i="9"/>
  <c r="G13" i="9"/>
  <c r="F14" i="9"/>
  <c r="E15" i="9"/>
  <c r="D16" i="9"/>
  <c r="C17" i="9"/>
  <c r="B18" i="9"/>
  <c r="Q2" i="5"/>
  <c r="O3" i="5"/>
  <c r="M4" i="5"/>
  <c r="K5" i="5"/>
  <c r="I6" i="5"/>
  <c r="G7" i="5"/>
  <c r="E8" i="5"/>
  <c r="C9" i="5"/>
  <c r="S9" i="5"/>
  <c r="Q10" i="5"/>
  <c r="O11" i="5"/>
  <c r="M12" i="5"/>
  <c r="K13" i="5"/>
  <c r="I14" i="5"/>
  <c r="G15" i="5"/>
  <c r="E16" i="5"/>
  <c r="C17" i="5"/>
  <c r="S17" i="5"/>
  <c r="Q18" i="5"/>
  <c r="R2" i="5"/>
  <c r="P3" i="5"/>
  <c r="N4" i="5"/>
  <c r="L5" i="5"/>
  <c r="J6" i="5"/>
  <c r="H7" i="5"/>
  <c r="F8" i="5"/>
  <c r="D9" i="5"/>
  <c r="R10" i="5"/>
  <c r="P11" i="5"/>
  <c r="N12" i="5"/>
  <c r="L13" i="5"/>
  <c r="J14" i="5"/>
  <c r="H15" i="5"/>
  <c r="F16" i="5"/>
  <c r="D17" i="5"/>
  <c r="R18" i="5"/>
  <c r="C2" i="5"/>
  <c r="S2" i="5"/>
  <c r="Q3" i="5"/>
  <c r="O4" i="5"/>
  <c r="M5" i="5"/>
  <c r="K6" i="5"/>
  <c r="I7" i="5"/>
  <c r="G8" i="5"/>
  <c r="E9" i="5"/>
  <c r="C10" i="5"/>
  <c r="S10" i="5"/>
  <c r="Q11" i="5"/>
  <c r="O12" i="5"/>
  <c r="M13" i="5"/>
  <c r="K14" i="5"/>
  <c r="I15" i="5"/>
  <c r="G16" i="5"/>
  <c r="E17" i="5"/>
  <c r="C18" i="5"/>
  <c r="S18" i="5"/>
  <c r="M3" i="5"/>
  <c r="M11" i="5"/>
  <c r="S16" i="5"/>
  <c r="D2" i="5"/>
  <c r="R3" i="5"/>
  <c r="P4" i="5"/>
  <c r="N5" i="5"/>
  <c r="L6" i="5"/>
  <c r="J7" i="5"/>
  <c r="H8" i="5"/>
  <c r="F9" i="5"/>
  <c r="D10" i="5"/>
  <c r="R11" i="5"/>
  <c r="P12" i="5"/>
  <c r="N13" i="5"/>
  <c r="L14" i="5"/>
  <c r="J15" i="5"/>
  <c r="H16" i="5"/>
  <c r="F17" i="5"/>
  <c r="D18" i="5"/>
  <c r="O2" i="5"/>
  <c r="S8" i="5"/>
  <c r="K12" i="5"/>
  <c r="E15" i="5"/>
  <c r="O18" i="5"/>
  <c r="E2" i="5"/>
  <c r="C3" i="5"/>
  <c r="S3" i="5"/>
  <c r="Q4" i="5"/>
  <c r="O5" i="5"/>
  <c r="M6" i="5"/>
  <c r="K7" i="5"/>
  <c r="I8" i="5"/>
  <c r="G9" i="5"/>
  <c r="E10" i="5"/>
  <c r="C11" i="5"/>
  <c r="S11" i="5"/>
  <c r="Q12" i="5"/>
  <c r="O13" i="5"/>
  <c r="M14" i="5"/>
  <c r="K15" i="5"/>
  <c r="I16" i="5"/>
  <c r="G17" i="5"/>
  <c r="E18" i="5"/>
  <c r="G6" i="5"/>
  <c r="F2" i="5"/>
  <c r="D3" i="5"/>
  <c r="R4" i="5"/>
  <c r="P5" i="5"/>
  <c r="N6" i="5"/>
  <c r="L7" i="5"/>
  <c r="J8" i="5"/>
  <c r="H9" i="5"/>
  <c r="F10" i="5"/>
  <c r="D11" i="5"/>
  <c r="R12" i="5"/>
  <c r="P13" i="5"/>
  <c r="N14" i="5"/>
  <c r="L15" i="5"/>
  <c r="J16" i="5"/>
  <c r="H17" i="5"/>
  <c r="F18" i="5"/>
  <c r="G2" i="5"/>
  <c r="E3" i="5"/>
  <c r="C4" i="5"/>
  <c r="S4" i="5"/>
  <c r="Q5" i="5"/>
  <c r="O6" i="5"/>
  <c r="M7" i="5"/>
  <c r="K8" i="5"/>
  <c r="I9" i="5"/>
  <c r="G10" i="5"/>
  <c r="E11" i="5"/>
  <c r="C12" i="5"/>
  <c r="S12" i="5"/>
  <c r="Q13" i="5"/>
  <c r="O14" i="5"/>
  <c r="M15" i="5"/>
  <c r="K16" i="5"/>
  <c r="I17" i="5"/>
  <c r="G18" i="5"/>
  <c r="E7" i="5"/>
  <c r="G14" i="5"/>
  <c r="H2" i="5"/>
  <c r="F3" i="5"/>
  <c r="D4" i="5"/>
  <c r="R5" i="5"/>
  <c r="P6" i="5"/>
  <c r="N7" i="5"/>
  <c r="L8" i="5"/>
  <c r="J9" i="5"/>
  <c r="H10" i="5"/>
  <c r="F11" i="5"/>
  <c r="D12" i="5"/>
  <c r="R13" i="5"/>
  <c r="P14" i="5"/>
  <c r="N15" i="5"/>
  <c r="L16" i="5"/>
  <c r="J17" i="5"/>
  <c r="H18" i="5"/>
  <c r="I5" i="5"/>
  <c r="Q9" i="5"/>
  <c r="I13" i="5"/>
  <c r="C16" i="5"/>
  <c r="I2" i="5"/>
  <c r="G3" i="5"/>
  <c r="E4" i="5"/>
  <c r="C5" i="5"/>
  <c r="S5" i="5"/>
  <c r="Q6" i="5"/>
  <c r="O7" i="5"/>
  <c r="M8" i="5"/>
  <c r="K9" i="5"/>
  <c r="I10" i="5"/>
  <c r="G11" i="5"/>
  <c r="E12" i="5"/>
  <c r="C13" i="5"/>
  <c r="S13" i="5"/>
  <c r="Q14" i="5"/>
  <c r="O15" i="5"/>
  <c r="M16" i="5"/>
  <c r="K17" i="5"/>
  <c r="I18" i="5"/>
  <c r="J2" i="5"/>
  <c r="H3" i="5"/>
  <c r="F4" i="5"/>
  <c r="D5" i="5"/>
  <c r="R6" i="5"/>
  <c r="P7" i="5"/>
  <c r="N8" i="5"/>
  <c r="L9" i="5"/>
  <c r="J10" i="5"/>
  <c r="H11" i="5"/>
  <c r="F12" i="5"/>
  <c r="D13" i="5"/>
  <c r="R14" i="5"/>
  <c r="P15" i="5"/>
  <c r="N16" i="5"/>
  <c r="L17" i="5"/>
  <c r="J18" i="5"/>
  <c r="C8" i="5"/>
  <c r="K2" i="5"/>
  <c r="I3" i="5"/>
  <c r="G4" i="5"/>
  <c r="E5" i="5"/>
  <c r="C6" i="5"/>
  <c r="S6" i="5"/>
  <c r="Q7" i="5"/>
  <c r="O8" i="5"/>
  <c r="M9" i="5"/>
  <c r="K10" i="5"/>
  <c r="I11" i="5"/>
  <c r="G12" i="5"/>
  <c r="E13" i="5"/>
  <c r="C14" i="5"/>
  <c r="S14" i="5"/>
  <c r="Q15" i="5"/>
  <c r="O16" i="5"/>
  <c r="M17" i="5"/>
  <c r="K18" i="5"/>
  <c r="L2" i="5"/>
  <c r="J3" i="5"/>
  <c r="H4" i="5"/>
  <c r="F5" i="5"/>
  <c r="D6" i="5"/>
  <c r="R7" i="5"/>
  <c r="P8" i="5"/>
  <c r="N9" i="5"/>
  <c r="L10" i="5"/>
  <c r="J11" i="5"/>
  <c r="H12" i="5"/>
  <c r="F13" i="5"/>
  <c r="D14" i="5"/>
  <c r="R15" i="5"/>
  <c r="P16" i="5"/>
  <c r="N17" i="5"/>
  <c r="L18" i="5"/>
  <c r="K4" i="5"/>
  <c r="O10" i="5"/>
  <c r="Q17" i="5"/>
  <c r="M2" i="5"/>
  <c r="K3" i="5"/>
  <c r="I4" i="5"/>
  <c r="G5" i="5"/>
  <c r="E6" i="5"/>
  <c r="C7" i="5"/>
  <c r="S7" i="5"/>
  <c r="Q8" i="5"/>
  <c r="O9" i="5"/>
  <c r="M10" i="5"/>
  <c r="K11" i="5"/>
  <c r="I12" i="5"/>
  <c r="G13" i="5"/>
  <c r="E14" i="5"/>
  <c r="C15" i="5"/>
  <c r="S15" i="5"/>
  <c r="Q16" i="5"/>
  <c r="O17" i="5"/>
  <c r="M18" i="5"/>
  <c r="N2" i="5"/>
  <c r="L3" i="5"/>
  <c r="J4" i="5"/>
  <c r="H5" i="5"/>
  <c r="F6" i="5"/>
  <c r="D7" i="5"/>
  <c r="R8" i="5"/>
  <c r="P9" i="5"/>
  <c r="N10" i="5"/>
  <c r="L11" i="5"/>
  <c r="J12" i="5"/>
  <c r="H13" i="5"/>
  <c r="F14" i="5"/>
  <c r="D15" i="5"/>
  <c r="R16" i="5"/>
  <c r="P17" i="5"/>
  <c r="N18" i="5"/>
  <c r="P2" i="5"/>
  <c r="N3" i="5"/>
  <c r="L4" i="5"/>
  <c r="J5" i="5"/>
  <c r="H6" i="5"/>
  <c r="F7" i="5"/>
  <c r="D8" i="5"/>
  <c r="R9" i="5"/>
  <c r="P10" i="5"/>
  <c r="N11" i="5"/>
  <c r="L12" i="5"/>
  <c r="J13" i="5"/>
  <c r="H14" i="5"/>
  <c r="F15" i="5"/>
  <c r="D16" i="5"/>
  <c r="R17" i="5"/>
  <c r="P18" i="5"/>
  <c r="O6" i="4"/>
  <c r="C18" i="4"/>
  <c r="N9" i="4"/>
  <c r="C2" i="4"/>
  <c r="Q4" i="4"/>
  <c r="L9" i="4"/>
  <c r="F15" i="4"/>
  <c r="Q5" i="4"/>
  <c r="N8" i="4"/>
  <c r="K11" i="4"/>
  <c r="E17" i="4"/>
  <c r="D3" i="4"/>
  <c r="Q6" i="4"/>
  <c r="M10" i="4"/>
  <c r="E18" i="4"/>
  <c r="B7" i="4"/>
  <c r="H13" i="4"/>
  <c r="I13" i="4"/>
  <c r="E2" i="4"/>
  <c r="I14" i="4"/>
  <c r="L12" i="4"/>
  <c r="I16" i="4"/>
  <c r="E5" i="4"/>
  <c r="J17" i="4"/>
  <c r="B3" i="4"/>
  <c r="P5" i="4"/>
  <c r="K10" i="4"/>
  <c r="E16" i="4"/>
  <c r="C3" i="4"/>
  <c r="P6" i="4"/>
  <c r="M9" i="4"/>
  <c r="D18" i="4"/>
  <c r="B5" i="4"/>
  <c r="P7" i="4"/>
  <c r="O8" i="4"/>
  <c r="K12" i="4"/>
  <c r="F17" i="4"/>
  <c r="F2" i="4"/>
  <c r="B6" i="4"/>
  <c r="Q7" i="4"/>
  <c r="N10" i="4"/>
  <c r="G17" i="4"/>
  <c r="F3" i="4"/>
  <c r="R7" i="4"/>
  <c r="M12" i="4"/>
  <c r="H17" i="4"/>
  <c r="F4" i="4"/>
  <c r="R8" i="4"/>
  <c r="N12" i="4"/>
  <c r="H18" i="4"/>
  <c r="I2" i="4"/>
  <c r="C8" i="4"/>
  <c r="M14" i="4"/>
  <c r="I3" i="4"/>
  <c r="M15" i="4"/>
  <c r="Q13" i="4"/>
  <c r="R3" i="4"/>
  <c r="N7" i="4"/>
  <c r="J11" i="4"/>
  <c r="D17" i="4"/>
  <c r="R4" i="4"/>
  <c r="O7" i="4"/>
  <c r="L10" i="4"/>
  <c r="F16" i="4"/>
  <c r="R5" i="4"/>
  <c r="G16" i="4"/>
  <c r="C5" i="4"/>
  <c r="R6" i="4"/>
  <c r="P8" i="4"/>
  <c r="O9" i="4"/>
  <c r="M11" i="4"/>
  <c r="J14" i="4"/>
  <c r="F18" i="4"/>
  <c r="G2" i="4"/>
  <c r="E4" i="4"/>
  <c r="D5" i="4"/>
  <c r="C6" i="4"/>
  <c r="Q8" i="4"/>
  <c r="N11" i="4"/>
  <c r="L13" i="4"/>
  <c r="J15" i="4"/>
  <c r="G18" i="4"/>
  <c r="H2" i="4"/>
  <c r="D6" i="4"/>
  <c r="B8" i="4"/>
  <c r="Q9" i="4"/>
  <c r="O11" i="4"/>
  <c r="M13" i="4"/>
  <c r="I17" i="4"/>
  <c r="H3" i="4"/>
  <c r="F5" i="4"/>
  <c r="D7" i="4"/>
  <c r="B9" i="4"/>
  <c r="Q10" i="4"/>
  <c r="P11" i="4"/>
  <c r="O12" i="4"/>
  <c r="N13" i="4"/>
  <c r="I18" i="4"/>
  <c r="J2" i="4"/>
  <c r="H4" i="4"/>
  <c r="G5" i="4"/>
  <c r="E7" i="4"/>
  <c r="C9" i="4"/>
  <c r="R10" i="4"/>
  <c r="Q11" i="4"/>
  <c r="P12" i="4"/>
  <c r="N14" i="4"/>
  <c r="J18" i="4"/>
  <c r="J3" i="4"/>
  <c r="I4" i="4"/>
  <c r="G6" i="4"/>
  <c r="D9" i="4"/>
  <c r="B11" i="4"/>
  <c r="R11" i="4"/>
  <c r="Q12" i="4"/>
  <c r="O14" i="4"/>
  <c r="N15" i="4"/>
  <c r="K18" i="4"/>
  <c r="J4" i="4"/>
  <c r="H6" i="4"/>
  <c r="E9" i="4"/>
  <c r="P14" i="4"/>
  <c r="M2" i="4"/>
  <c r="L3" i="4"/>
  <c r="K4" i="4"/>
  <c r="J5" i="4"/>
  <c r="I6" i="4"/>
  <c r="H7" i="4"/>
  <c r="G8" i="4"/>
  <c r="F9" i="4"/>
  <c r="E10" i="4"/>
  <c r="D11" i="4"/>
  <c r="C12" i="4"/>
  <c r="B13" i="4"/>
  <c r="R13" i="4"/>
  <c r="Q14" i="4"/>
  <c r="P15" i="4"/>
  <c r="O16" i="4"/>
  <c r="N17" i="4"/>
  <c r="M18" i="4"/>
  <c r="I12" i="4"/>
  <c r="B4" i="4"/>
  <c r="G15" i="4"/>
  <c r="L11" i="4"/>
  <c r="E3" i="4"/>
  <c r="I15" i="4"/>
  <c r="P9" i="4"/>
  <c r="K15" i="4"/>
  <c r="F7" i="4"/>
  <c r="K5" i="4"/>
  <c r="C13" i="4"/>
  <c r="O2" i="4"/>
  <c r="M4" i="4"/>
  <c r="L5" i="4"/>
  <c r="K6" i="4"/>
  <c r="J7" i="4"/>
  <c r="I8" i="4"/>
  <c r="H9" i="4"/>
  <c r="G10" i="4"/>
  <c r="F11" i="4"/>
  <c r="E12" i="4"/>
  <c r="D13" i="4"/>
  <c r="C14" i="4"/>
  <c r="B15" i="4"/>
  <c r="R15" i="4"/>
  <c r="Q16" i="4"/>
  <c r="P17" i="4"/>
  <c r="O18" i="4"/>
  <c r="M8" i="4"/>
  <c r="D2" i="4"/>
  <c r="H14" i="4"/>
  <c r="C4" i="4"/>
  <c r="H15" i="4"/>
  <c r="D4" i="4"/>
  <c r="H16" i="4"/>
  <c r="O10" i="4"/>
  <c r="G3" i="4"/>
  <c r="P10" i="4"/>
  <c r="J16" i="4"/>
  <c r="G4" i="4"/>
  <c r="R9" i="4"/>
  <c r="K16" i="4"/>
  <c r="F6" i="4"/>
  <c r="B10" i="4"/>
  <c r="O13" i="4"/>
  <c r="K17" i="4"/>
  <c r="K2" i="4"/>
  <c r="H5" i="4"/>
  <c r="C10" i="4"/>
  <c r="P13" i="4"/>
  <c r="L17" i="4"/>
  <c r="K3" i="4"/>
  <c r="I5" i="4"/>
  <c r="F8" i="4"/>
  <c r="D10" i="4"/>
  <c r="B12" i="4"/>
  <c r="R12" i="4"/>
  <c r="O15" i="4"/>
  <c r="N16" i="4"/>
  <c r="L18" i="4"/>
  <c r="M3" i="4"/>
  <c r="I7" i="4"/>
  <c r="E11" i="4"/>
  <c r="O17" i="4"/>
  <c r="P2" i="4"/>
  <c r="O3" i="4"/>
  <c r="N4" i="4"/>
  <c r="M5" i="4"/>
  <c r="L6" i="4"/>
  <c r="K7" i="4"/>
  <c r="J8" i="4"/>
  <c r="I9" i="4"/>
  <c r="H10" i="4"/>
  <c r="G11" i="4"/>
  <c r="F12" i="4"/>
  <c r="E13" i="4"/>
  <c r="D14" i="4"/>
  <c r="C15" i="4"/>
  <c r="B16" i="4"/>
  <c r="R16" i="4"/>
  <c r="Q17" i="4"/>
  <c r="P18" i="4"/>
  <c r="G14" i="4"/>
  <c r="J12" i="4"/>
  <c r="J13" i="4"/>
  <c r="K13" i="4"/>
  <c r="K14" i="4"/>
  <c r="C7" i="4"/>
  <c r="L14" i="4"/>
  <c r="E6" i="4"/>
  <c r="L15" i="4"/>
  <c r="D8" i="4"/>
  <c r="L16" i="4"/>
  <c r="E8" i="4"/>
  <c r="M16" i="4"/>
  <c r="L2" i="4"/>
  <c r="G7" i="4"/>
  <c r="C11" i="4"/>
  <c r="M17" i="4"/>
  <c r="N2" i="4"/>
  <c r="L4" i="4"/>
  <c r="J6" i="4"/>
  <c r="H8" i="4"/>
  <c r="G9" i="4"/>
  <c r="F10" i="4"/>
  <c r="D12" i="4"/>
  <c r="B14" i="4"/>
  <c r="R14" i="4"/>
  <c r="Q15" i="4"/>
  <c r="P16" i="4"/>
  <c r="N18" i="4"/>
  <c r="N3" i="4"/>
  <c r="B2" i="4"/>
  <c r="Q2" i="4"/>
  <c r="P3" i="4"/>
  <c r="O4" i="4"/>
  <c r="N5" i="4"/>
  <c r="M6" i="4"/>
  <c r="L7" i="4"/>
  <c r="K8" i="4"/>
  <c r="J9" i="4"/>
  <c r="I10" i="4"/>
  <c r="H11" i="4"/>
  <c r="G12" i="4"/>
  <c r="F13" i="4"/>
  <c r="E14" i="4"/>
  <c r="D15" i="4"/>
  <c r="C16" i="4"/>
  <c r="B17" i="4"/>
  <c r="R17" i="4"/>
  <c r="Q18" i="4"/>
  <c r="R2" i="4"/>
  <c r="Q3" i="4"/>
  <c r="P4" i="4"/>
  <c r="O5" i="4"/>
  <c r="N6" i="4"/>
  <c r="M7" i="4"/>
  <c r="L8" i="4"/>
  <c r="K9" i="4"/>
  <c r="J10" i="4"/>
  <c r="I11" i="4"/>
  <c r="H12" i="4"/>
  <c r="G13" i="4"/>
  <c r="F14" i="4"/>
  <c r="E15" i="4"/>
  <c r="D16" i="4"/>
  <c r="C17" i="4"/>
  <c r="B18" i="4"/>
  <c r="A13" i="5" l="1"/>
  <c r="A11" i="5"/>
  <c r="F20" i="5"/>
  <c r="F22" i="5" s="1"/>
  <c r="F24" i="5" s="1"/>
  <c r="A15" i="5"/>
  <c r="A6" i="5"/>
  <c r="A4" i="5"/>
  <c r="E20" i="5"/>
  <c r="E22" i="5" s="1"/>
  <c r="E24" i="5" s="1"/>
  <c r="A9" i="5"/>
  <c r="D20" i="5"/>
  <c r="D22" i="5" s="1"/>
  <c r="D24" i="5" s="1"/>
  <c r="A18" i="5"/>
  <c r="A10" i="5"/>
  <c r="A8" i="5"/>
  <c r="A2" i="5"/>
  <c r="A5" i="5"/>
  <c r="A14" i="5"/>
  <c r="A3" i="5"/>
  <c r="C20" i="5"/>
  <c r="C22" i="5" s="1"/>
  <c r="A7" i="5"/>
  <c r="G20" i="5"/>
  <c r="G22" i="5" s="1"/>
  <c r="G24" i="5" s="1"/>
  <c r="A12" i="5"/>
  <c r="A17" i="5"/>
  <c r="A16" i="5"/>
</calcChain>
</file>

<file path=xl/sharedStrings.xml><?xml version="1.0" encoding="utf-8"?>
<sst xmlns="http://schemas.openxmlformats.org/spreadsheetml/2006/main" count="21" uniqueCount="19">
  <si>
    <t>alfa</t>
  </si>
  <si>
    <t>I</t>
  </si>
  <si>
    <t>I_gamma</t>
  </si>
  <si>
    <t>E_j</t>
  </si>
  <si>
    <t>E_i</t>
  </si>
  <si>
    <t>Transition string</t>
  </si>
  <si>
    <t>Energies</t>
  </si>
  <si>
    <t>feeding</t>
  </si>
  <si>
    <t>incoming</t>
  </si>
  <si>
    <t>feed + in</t>
  </si>
  <si>
    <t>out</t>
  </si>
  <si>
    <t>X</t>
  </si>
  <si>
    <t>G</t>
  </si>
  <si>
    <t>https://www.nndc.bnl.gov/ensnds/208/Pb/beta_decay.pdf</t>
  </si>
  <si>
    <t>Feeding ratios:</t>
  </si>
  <si>
    <t>Source:</t>
  </si>
  <si>
    <t>Alpha</t>
  </si>
  <si>
    <t>error</t>
  </si>
  <si>
    <t>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</si>
</sst>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4" fillId="0" borderId="0" xfId="0" applyFont="1"/>
    <xf numFmtId="0" fontId="4" fillId="0" borderId="0" xfId="1" applyNumberFormat="1" applyFont="1"/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4" fillId="0" borderId="0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1" xfId="2" applyBorder="1" applyAlignment="1">
      <alignment horizontal="center"/>
    </xf>
  </cellXfs>
  <cellStyles count="3">
    <cellStyle name="Ezres" xfId="1" builtinId="3"/>
    <cellStyle name="Hivatkozás" xfId="2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ndc.bnl.gov/ensnds/208/Pb/beta_dec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4E46-7993-4C84-959B-BC2FE7E2CD3F}">
  <dimension ref="A1:F34"/>
  <sheetViews>
    <sheetView tabSelected="1" workbookViewId="0"/>
  </sheetViews>
  <sheetFormatPr defaultRowHeight="15" x14ac:dyDescent="0.25"/>
  <cols>
    <col min="1" max="1" width="17.42578125" bestFit="1" customWidth="1"/>
    <col min="3" max="3" width="17.28515625" bestFit="1" customWidth="1"/>
    <col min="9" max="9" width="13.42578125" bestFit="1" customWidth="1"/>
    <col min="12" max="12" width="10.28515625" bestFit="1" customWidth="1"/>
    <col min="17" max="17" width="8.7109375" bestFit="1" customWidth="1"/>
    <col min="18" max="18" width="8" bestFit="1" customWidth="1"/>
    <col min="19" max="19" width="9" bestFit="1" customWidth="1"/>
    <col min="20" max="20" width="7" bestFit="1" customWidth="1"/>
    <col min="21" max="22" width="8" bestFit="1" customWidth="1"/>
    <col min="23" max="23" width="6" bestFit="1" customWidth="1"/>
    <col min="24" max="24" width="8" bestFit="1" customWidth="1"/>
    <col min="25" max="25" width="7" bestFit="1" customWidth="1"/>
    <col min="26" max="26" width="8" bestFit="1" customWidth="1"/>
    <col min="27" max="28" width="7" bestFit="1" customWidth="1"/>
  </cols>
  <sheetData>
    <row r="1" spans="1:6" ht="15.75" thickBot="1" x14ac:dyDescent="0.3">
      <c r="A1" s="10" t="s">
        <v>5</v>
      </c>
      <c r="B1" s="11" t="s">
        <v>0</v>
      </c>
      <c r="C1" s="11" t="s">
        <v>2</v>
      </c>
      <c r="D1" s="11" t="s">
        <v>1</v>
      </c>
      <c r="E1" s="11" t="s">
        <v>3</v>
      </c>
      <c r="F1" s="12" t="s">
        <v>4</v>
      </c>
    </row>
    <row r="2" spans="1:6" x14ac:dyDescent="0.25">
      <c r="A2" s="5" t="str">
        <f>E2&amp;"_"&amp;F2</f>
        <v>3919.78_3708.41</v>
      </c>
      <c r="B2" s="1">
        <v>1.1259999999999999</v>
      </c>
      <c r="C2" s="1">
        <v>0.18</v>
      </c>
      <c r="D2" s="1">
        <f>C2*(1+B2)</f>
        <v>0.38267999999999996</v>
      </c>
      <c r="E2" s="1">
        <v>3919.78</v>
      </c>
      <c r="F2" s="6">
        <v>3708.41</v>
      </c>
    </row>
    <row r="3" spans="1:6" x14ac:dyDescent="0.25">
      <c r="A3" s="5" t="str">
        <f>E3&amp;"_"&amp;F3</f>
        <v>3708.41_3475.088</v>
      </c>
      <c r="B3" s="1">
        <v>0.7</v>
      </c>
      <c r="C3" s="1">
        <v>0.31</v>
      </c>
      <c r="D3" s="1">
        <f>C3*(1+B3)</f>
        <v>0.52700000000000002</v>
      </c>
      <c r="E3" s="1">
        <v>3708.41</v>
      </c>
      <c r="F3" s="6">
        <v>3475.0880000000002</v>
      </c>
    </row>
    <row r="4" spans="1:6" x14ac:dyDescent="0.25">
      <c r="A4" s="5" t="str">
        <f>E4&amp;"_"&amp;F4</f>
        <v>3960.93_3708.41</v>
      </c>
      <c r="B4" s="1">
        <v>0.63</v>
      </c>
      <c r="C4" s="1">
        <v>0.78</v>
      </c>
      <c r="D4" s="1">
        <f>C4*(1+B4)</f>
        <v>1.2713999999999999</v>
      </c>
      <c r="E4" s="1">
        <v>3960.93</v>
      </c>
      <c r="F4" s="6">
        <v>3708.41</v>
      </c>
    </row>
    <row r="5" spans="1:6" x14ac:dyDescent="0.25">
      <c r="A5" s="5" t="str">
        <f>E5&amp;"_"&amp;F5</f>
        <v>3475.088_3197.717</v>
      </c>
      <c r="B5" s="1">
        <v>0.53300000000000003</v>
      </c>
      <c r="C5" s="1">
        <v>6.6</v>
      </c>
      <c r="D5" s="1">
        <f>C5*(1+B5)</f>
        <v>10.117799999999999</v>
      </c>
      <c r="E5" s="1">
        <v>3475.0880000000002</v>
      </c>
      <c r="F5" s="6">
        <v>3197.7170000000001</v>
      </c>
    </row>
    <row r="6" spans="1:6" x14ac:dyDescent="0.25">
      <c r="A6" s="5" t="str">
        <f>E6&amp;"_"&amp;F6</f>
        <v>3960.93_3475.088</v>
      </c>
      <c r="B6" s="1"/>
      <c r="C6" s="1">
        <v>4.9000000000000002E-2</v>
      </c>
      <c r="D6" s="1">
        <f>C6*(1+B6)</f>
        <v>4.9000000000000002E-2</v>
      </c>
      <c r="E6" s="1">
        <v>3960.93</v>
      </c>
      <c r="F6" s="6">
        <v>3475.0880000000002</v>
      </c>
    </row>
    <row r="7" spans="1:6" x14ac:dyDescent="0.25">
      <c r="A7" s="5" t="str">
        <f>E7&amp;"_"&amp;F7</f>
        <v>3708.41_3197.717</v>
      </c>
      <c r="B7" s="1">
        <v>0.1027</v>
      </c>
      <c r="C7" s="1">
        <v>22.6</v>
      </c>
      <c r="D7" s="1">
        <f>C7*(1+B7)</f>
        <v>24.921020000000002</v>
      </c>
      <c r="E7" s="1">
        <v>3708.41</v>
      </c>
      <c r="F7" s="6">
        <v>3197.7170000000001</v>
      </c>
    </row>
    <row r="8" spans="1:6" x14ac:dyDescent="0.25">
      <c r="A8" s="5" t="str">
        <f>E8&amp;"_"&amp;F8</f>
        <v>3197.717_2614.529</v>
      </c>
      <c r="B8" s="1">
        <v>2.0500000000000001E-2</v>
      </c>
      <c r="C8" s="1">
        <v>85</v>
      </c>
      <c r="D8" s="1">
        <f>C8*(1+B8)</f>
        <v>86.742499999999993</v>
      </c>
      <c r="E8" s="1">
        <v>3197.7170000000001</v>
      </c>
      <c r="F8" s="6">
        <v>2614.529</v>
      </c>
    </row>
    <row r="9" spans="1:6" x14ac:dyDescent="0.25">
      <c r="A9" s="5" t="str">
        <f>E9&amp;"_"&amp;F9</f>
        <v>4296.28_3708.41</v>
      </c>
      <c r="B9" s="1"/>
      <c r="C9" s="1">
        <v>0.06</v>
      </c>
      <c r="D9" s="1">
        <f>C9*(1+B9)</f>
        <v>0.06</v>
      </c>
      <c r="E9" s="1">
        <v>4296.28</v>
      </c>
      <c r="F9" s="6">
        <v>3708.41</v>
      </c>
    </row>
    <row r="10" spans="1:6" x14ac:dyDescent="0.25">
      <c r="A10" s="5" t="str">
        <f>E10&amp;"_"&amp;F10</f>
        <v>4125.28_3475.088</v>
      </c>
      <c r="B10" s="1"/>
      <c r="C10" s="1">
        <v>0.05</v>
      </c>
      <c r="D10" s="1">
        <f>C10*(1+B10)</f>
        <v>0.05</v>
      </c>
      <c r="E10" s="1">
        <v>4125.28</v>
      </c>
      <c r="F10" s="6">
        <v>3475.0880000000002</v>
      </c>
    </row>
    <row r="11" spans="1:6" x14ac:dyDescent="0.25">
      <c r="A11" s="5" t="str">
        <f>E11&amp;"_"&amp;F11</f>
        <v>4180.38_3475.088</v>
      </c>
      <c r="B11" s="1"/>
      <c r="C11" s="1">
        <v>2.1999999999999999E-2</v>
      </c>
      <c r="D11" s="1">
        <f>C11*(1+B11)</f>
        <v>2.1999999999999999E-2</v>
      </c>
      <c r="E11" s="1">
        <v>4180.38</v>
      </c>
      <c r="F11" s="6">
        <v>3475.0880000000002</v>
      </c>
    </row>
    <row r="12" spans="1:6" x14ac:dyDescent="0.25">
      <c r="A12" s="5" t="str">
        <f>E12&amp;"_"&amp;F12</f>
        <v>3919.78_3197.717</v>
      </c>
      <c r="B12" s="1">
        <v>3.9E-2</v>
      </c>
      <c r="C12" s="1">
        <v>0.24</v>
      </c>
      <c r="D12" s="1">
        <f>C12*(1+B12)</f>
        <v>0.24935999999999997</v>
      </c>
      <c r="E12" s="1">
        <v>3919.78</v>
      </c>
      <c r="F12" s="6">
        <v>3197.7170000000001</v>
      </c>
    </row>
    <row r="13" spans="1:6" x14ac:dyDescent="0.25">
      <c r="A13" s="5" t="str">
        <f>E13&amp;"_"&amp;F13</f>
        <v>3946.42_3197.717</v>
      </c>
      <c r="B13" s="1"/>
      <c r="C13" s="1">
        <v>4.5999999999999999E-2</v>
      </c>
      <c r="D13" s="1">
        <f>C13*(1+B13)</f>
        <v>4.5999999999999999E-2</v>
      </c>
      <c r="E13" s="1">
        <v>3946.42</v>
      </c>
      <c r="F13" s="6">
        <v>3197.7170000000001</v>
      </c>
    </row>
    <row r="14" spans="1:6" x14ac:dyDescent="0.25">
      <c r="A14" s="5" t="str">
        <f>E14&amp;"_"&amp;F14</f>
        <v>3960.93_3197.717</v>
      </c>
      <c r="B14" s="1">
        <v>3.56E-2</v>
      </c>
      <c r="C14" s="1">
        <v>1.79</v>
      </c>
      <c r="D14" s="1">
        <f>C14*(1+B14)</f>
        <v>1.8537240000000001</v>
      </c>
      <c r="E14" s="1">
        <v>3960.93</v>
      </c>
      <c r="F14" s="6">
        <v>3197.7170000000001</v>
      </c>
    </row>
    <row r="15" spans="1:6" x14ac:dyDescent="0.25">
      <c r="A15" s="5" t="str">
        <f>E15&amp;"_"&amp;F15</f>
        <v>4296.28_3475.088</v>
      </c>
      <c r="B15" s="1"/>
      <c r="C15" s="1">
        <v>4.1000000000000002E-2</v>
      </c>
      <c r="D15" s="1">
        <f>C15*(1+B15)</f>
        <v>4.1000000000000002E-2</v>
      </c>
      <c r="E15" s="1">
        <v>4296.28</v>
      </c>
      <c r="F15" s="6">
        <v>3475.0880000000002</v>
      </c>
    </row>
    <row r="16" spans="1:6" x14ac:dyDescent="0.25">
      <c r="A16" s="5" t="str">
        <f>E16&amp;"_"&amp;F16</f>
        <v>3475.088_2614.529</v>
      </c>
      <c r="B16" s="1">
        <v>2.64E-2</v>
      </c>
      <c r="C16" s="1">
        <v>12.5</v>
      </c>
      <c r="D16" s="1">
        <f>C16*(1+B16)</f>
        <v>12.83</v>
      </c>
      <c r="E16" s="1">
        <v>3475.0880000000002</v>
      </c>
      <c r="F16" s="6">
        <v>2614.529</v>
      </c>
    </row>
    <row r="17" spans="1:6" x14ac:dyDescent="0.25">
      <c r="A17" s="5" t="str">
        <f>E17&amp;"_"&amp;F17</f>
        <v>4358.44_3475.088</v>
      </c>
      <c r="B17" s="1"/>
      <c r="C17" s="1">
        <v>3.1E-2</v>
      </c>
      <c r="D17" s="1">
        <f>C17*(1+B17)</f>
        <v>3.1E-2</v>
      </c>
      <c r="E17" s="1">
        <v>4358.4399999999996</v>
      </c>
      <c r="F17" s="6">
        <v>3475.0880000000002</v>
      </c>
    </row>
    <row r="18" spans="1:6" x14ac:dyDescent="0.25">
      <c r="A18" s="5" t="str">
        <f>E18&amp;"_"&amp;F18</f>
        <v>4125.28_3197.717</v>
      </c>
      <c r="B18" s="1"/>
      <c r="C18" s="1">
        <v>0.125</v>
      </c>
      <c r="D18" s="1">
        <f>C18*(1+B18)</f>
        <v>0.125</v>
      </c>
      <c r="E18" s="1">
        <v>4125.28</v>
      </c>
      <c r="F18" s="6">
        <v>3197.7170000000001</v>
      </c>
    </row>
    <row r="19" spans="1:6" x14ac:dyDescent="0.25">
      <c r="A19" s="5" t="str">
        <f>E19&amp;"_"&amp;F19</f>
        <v>4180.38_3197.717</v>
      </c>
      <c r="B19" s="1"/>
      <c r="C19" s="1">
        <v>0.20499999999999999</v>
      </c>
      <c r="D19" s="1">
        <f>C19*(1+B19)</f>
        <v>0.20499999999999999</v>
      </c>
      <c r="E19" s="1">
        <v>4180.38</v>
      </c>
      <c r="F19" s="6">
        <v>3197.7170000000001</v>
      </c>
    </row>
    <row r="20" spans="1:6" x14ac:dyDescent="0.25">
      <c r="A20" s="5" t="str">
        <f>E20&amp;"_"&amp;F20</f>
        <v>3708.41_2614.529</v>
      </c>
      <c r="B20" s="1"/>
      <c r="C20" s="1">
        <v>0.43</v>
      </c>
      <c r="D20" s="1">
        <f>C20*(1+B20)</f>
        <v>0.43</v>
      </c>
      <c r="E20" s="1">
        <v>3708.41</v>
      </c>
      <c r="F20" s="6">
        <v>2614.529</v>
      </c>
    </row>
    <row r="21" spans="1:6" x14ac:dyDescent="0.25">
      <c r="A21" s="5" t="str">
        <f>E21&amp;"_"&amp;F21</f>
        <v>4323.4_3197.717</v>
      </c>
      <c r="B21" s="1"/>
      <c r="C21" s="1">
        <v>5.0000000000000001E-3</v>
      </c>
      <c r="D21" s="1">
        <f>C21*(1+B21)</f>
        <v>5.0000000000000001E-3</v>
      </c>
      <c r="E21" s="1">
        <v>4323.3999999999996</v>
      </c>
      <c r="F21" s="6">
        <v>3197.7170000000001</v>
      </c>
    </row>
    <row r="22" spans="1:6" x14ac:dyDescent="0.25">
      <c r="A22" s="5" t="str">
        <f>E22&amp;"_"&amp;F22</f>
        <v>4358.44_3197.717</v>
      </c>
      <c r="B22" s="1"/>
      <c r="C22" s="1">
        <v>1.0999999999999999E-2</v>
      </c>
      <c r="D22" s="1">
        <f>C22*(1+B22)</f>
        <v>1.0999999999999999E-2</v>
      </c>
      <c r="E22" s="1">
        <v>4358.4399999999996</v>
      </c>
      <c r="F22" s="6">
        <v>3197.7170000000001</v>
      </c>
    </row>
    <row r="23" spans="1:6" x14ac:dyDescent="0.25">
      <c r="A23" s="5" t="str">
        <f>E23&amp;"_"&amp;F23</f>
        <v>4382.9_3197.717</v>
      </c>
      <c r="B23" s="1"/>
      <c r="C23" s="1">
        <v>1.7000000000000001E-2</v>
      </c>
      <c r="D23" s="1">
        <f>C23*(1+B23)</f>
        <v>1.7000000000000001E-2</v>
      </c>
      <c r="E23" s="1">
        <v>4382.8999999999996</v>
      </c>
      <c r="F23" s="6">
        <v>3197.7170000000001</v>
      </c>
    </row>
    <row r="24" spans="1:6" x14ac:dyDescent="0.25">
      <c r="A24" s="5" t="str">
        <f>E24&amp;"_"&amp;F24</f>
        <v>4480.5_3197.717</v>
      </c>
      <c r="B24" s="1"/>
      <c r="C24" s="1">
        <v>5.1999999999999998E-2</v>
      </c>
      <c r="D24" s="1">
        <f>C24*(1+B24)</f>
        <v>5.1999999999999998E-2</v>
      </c>
      <c r="E24" s="1">
        <v>4480.5</v>
      </c>
      <c r="F24" s="6">
        <v>3197.7170000000001</v>
      </c>
    </row>
    <row r="25" spans="1:6" x14ac:dyDescent="0.25">
      <c r="A25" s="5" t="str">
        <f>E25&amp;"_"&amp;F25</f>
        <v>3995.6_2614.529</v>
      </c>
      <c r="B25" s="1"/>
      <c r="C25" s="1">
        <v>7.0000000000000001E-3</v>
      </c>
      <c r="D25" s="1">
        <f>C25*(1+B25)</f>
        <v>7.0000000000000001E-3</v>
      </c>
      <c r="E25" s="1">
        <v>3995.6</v>
      </c>
      <c r="F25" s="6">
        <v>2614.529</v>
      </c>
    </row>
    <row r="26" spans="1:6" x14ac:dyDescent="0.25">
      <c r="A26" s="5" t="str">
        <f>E26&amp;"_"&amp;F26</f>
        <v>4262_2614.529</v>
      </c>
      <c r="B26" s="1"/>
      <c r="C26" s="1">
        <v>2E-3</v>
      </c>
      <c r="D26" s="1">
        <f>C26*(1+B26)</f>
        <v>2E-3</v>
      </c>
      <c r="E26" s="1">
        <v>4262</v>
      </c>
      <c r="F26" s="6">
        <v>2614.529</v>
      </c>
    </row>
    <row r="27" spans="1:6" x14ac:dyDescent="0.25">
      <c r="A27" s="5" t="str">
        <f>E27&amp;"_"&amp;F27</f>
        <v>4358.44_2614.529</v>
      </c>
      <c r="B27" s="1"/>
      <c r="C27" s="1">
        <v>2E-3</v>
      </c>
      <c r="D27" s="1">
        <f>C27*(1+B27)</f>
        <v>2E-3</v>
      </c>
      <c r="E27" s="1">
        <v>4358.4399999999996</v>
      </c>
      <c r="F27" s="6">
        <v>2614.529</v>
      </c>
    </row>
    <row r="28" spans="1:6" x14ac:dyDescent="0.25">
      <c r="A28" s="5" t="str">
        <f>E28&amp;"_"&amp;F28</f>
        <v>2614.529_0</v>
      </c>
      <c r="B28" s="1">
        <v>2.47E-3</v>
      </c>
      <c r="C28" s="1">
        <v>99.754000000000005</v>
      </c>
      <c r="D28" s="1">
        <f>C28*(1+B28)</f>
        <v>100.00039238000001</v>
      </c>
      <c r="E28" s="1">
        <v>2614.529</v>
      </c>
      <c r="F28" s="6">
        <v>0</v>
      </c>
    </row>
    <row r="29" spans="1:6" x14ac:dyDescent="0.25">
      <c r="A29" s="5" t="str">
        <f>E29&amp;"_"&amp;F29</f>
        <v>3197.717_0</v>
      </c>
      <c r="B29" s="1">
        <v>3.3300000000000001E-3</v>
      </c>
      <c r="C29" s="1">
        <v>4.0000000000000001E-3</v>
      </c>
      <c r="D29" s="1">
        <f>C29*(1+B29)</f>
        <v>4.0133199999999999E-3</v>
      </c>
      <c r="E29" s="1">
        <v>3197.7170000000001</v>
      </c>
      <c r="F29" s="6">
        <v>0</v>
      </c>
    </row>
    <row r="30" spans="1:6" x14ac:dyDescent="0.25">
      <c r="A30" s="5" t="str">
        <f>E30&amp;"_"&amp;F30</f>
        <v>3475.088_0</v>
      </c>
      <c r="B30" s="1"/>
      <c r="C30" s="1">
        <v>1.5E-3</v>
      </c>
      <c r="D30" s="1">
        <f>C30*(1+B30)</f>
        <v>1.5E-3</v>
      </c>
      <c r="E30" s="1">
        <v>3475.0880000000002</v>
      </c>
      <c r="F30" s="6">
        <v>0</v>
      </c>
    </row>
    <row r="31" spans="1:6" x14ac:dyDescent="0.25">
      <c r="A31" s="5" t="str">
        <f>E31&amp;"_"&amp;F31</f>
        <v>3708.41_0</v>
      </c>
      <c r="B31" s="1"/>
      <c r="C31" s="1">
        <v>2E-3</v>
      </c>
      <c r="D31" s="1">
        <f>C31*(1+B31)</f>
        <v>2E-3</v>
      </c>
      <c r="E31" s="1">
        <v>3708.41</v>
      </c>
      <c r="F31" s="6">
        <v>0</v>
      </c>
    </row>
    <row r="32" spans="1:6" ht="15.75" thickBot="1" x14ac:dyDescent="0.3">
      <c r="A32" s="7" t="str">
        <f>E32&amp;"_"&amp;F32</f>
        <v>3960.93_0</v>
      </c>
      <c r="B32" s="8"/>
      <c r="C32" s="8">
        <v>1.5E-3</v>
      </c>
      <c r="D32" s="8">
        <f>C32*(1+B32)</f>
        <v>1.5E-3</v>
      </c>
      <c r="E32" s="8">
        <v>3960.93</v>
      </c>
      <c r="F32" s="9">
        <v>0</v>
      </c>
    </row>
    <row r="33" spans="1:6" ht="15.75" thickBot="1" x14ac:dyDescent="0.3"/>
    <row r="34" spans="1:6" ht="15.75" thickBot="1" x14ac:dyDescent="0.3">
      <c r="A34" s="10" t="s">
        <v>15</v>
      </c>
      <c r="B34" s="24" t="s">
        <v>13</v>
      </c>
      <c r="C34" s="22"/>
      <c r="D34" s="22"/>
      <c r="E34" s="22"/>
      <c r="F34" s="23"/>
    </row>
  </sheetData>
  <sortState xmlns:xlrd2="http://schemas.microsoft.com/office/spreadsheetml/2017/richdata2" ref="K1:K32">
    <sortCondition ref="K1:K32"/>
  </sortState>
  <mergeCells count="1">
    <mergeCell ref="B34:F34"/>
  </mergeCells>
  <hyperlinks>
    <hyperlink ref="B34" r:id="rId1" xr:uid="{A439623E-1F1D-446D-9DD3-5584FE08AB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1039-5699-4B32-9ABD-8BFBBF8333D3}">
  <dimension ref="A1:B19"/>
  <sheetViews>
    <sheetView workbookViewId="0"/>
  </sheetViews>
  <sheetFormatPr defaultRowHeight="15" x14ac:dyDescent="0.25"/>
  <cols>
    <col min="1" max="1" width="8.5703125" bestFit="1" customWidth="1"/>
    <col min="2" max="2" width="13.42578125" bestFit="1" customWidth="1"/>
  </cols>
  <sheetData>
    <row r="1" spans="1:2" ht="15.75" thickBot="1" x14ac:dyDescent="0.3">
      <c r="A1" s="16" t="s">
        <v>6</v>
      </c>
      <c r="B1" s="17" t="s">
        <v>14</v>
      </c>
    </row>
    <row r="2" spans="1:2" x14ac:dyDescent="0.25">
      <c r="A2" s="2">
        <v>4480.5</v>
      </c>
      <c r="B2" s="4">
        <v>5.1999999999999998E-2</v>
      </c>
    </row>
    <row r="3" spans="1:2" x14ac:dyDescent="0.25">
      <c r="A3" s="5">
        <v>4382.8999999999996</v>
      </c>
      <c r="B3" s="6">
        <v>1.7000000000000001E-2</v>
      </c>
    </row>
    <row r="4" spans="1:2" x14ac:dyDescent="0.25">
      <c r="A4" s="5">
        <v>4358.4399999999996</v>
      </c>
      <c r="B4" s="6">
        <v>4.3999999999999997E-2</v>
      </c>
    </row>
    <row r="5" spans="1:2" x14ac:dyDescent="0.25">
      <c r="A5" s="5">
        <v>4323.3999999999996</v>
      </c>
      <c r="B5" s="6">
        <v>5.0000000000000001E-3</v>
      </c>
    </row>
    <row r="6" spans="1:2" x14ac:dyDescent="0.25">
      <c r="A6" s="5">
        <v>4296.28</v>
      </c>
      <c r="B6" s="6">
        <v>0.10100000000000001</v>
      </c>
    </row>
    <row r="7" spans="1:2" x14ac:dyDescent="0.25">
      <c r="A7" s="5">
        <v>4262</v>
      </c>
      <c r="B7" s="6">
        <v>2E-3</v>
      </c>
    </row>
    <row r="8" spans="1:2" x14ac:dyDescent="0.25">
      <c r="A8" s="5">
        <v>4180.38</v>
      </c>
      <c r="B8" s="6">
        <v>0.22700000000000001</v>
      </c>
    </row>
    <row r="9" spans="1:2" x14ac:dyDescent="0.25">
      <c r="A9" s="5">
        <v>4125.28</v>
      </c>
      <c r="B9" s="6">
        <v>0.17499999999999999</v>
      </c>
    </row>
    <row r="10" spans="1:2" x14ac:dyDescent="0.25">
      <c r="A10" s="5">
        <v>3995.6</v>
      </c>
      <c r="B10" s="6">
        <v>7.0000000000000001E-3</v>
      </c>
    </row>
    <row r="11" spans="1:2" x14ac:dyDescent="0.25">
      <c r="A11" s="5">
        <v>3960.93</v>
      </c>
      <c r="B11" s="6">
        <v>3.18</v>
      </c>
    </row>
    <row r="12" spans="1:2" x14ac:dyDescent="0.25">
      <c r="A12" s="5">
        <v>3946.42</v>
      </c>
      <c r="B12" s="6">
        <v>4.5999999999999999E-2</v>
      </c>
    </row>
    <row r="13" spans="1:2" x14ac:dyDescent="0.25">
      <c r="A13" s="5">
        <v>3919.78</v>
      </c>
      <c r="B13" s="6">
        <v>0.63</v>
      </c>
    </row>
    <row r="14" spans="1:2" x14ac:dyDescent="0.25">
      <c r="A14" s="5">
        <v>3708.41</v>
      </c>
      <c r="B14" s="6">
        <v>24.2</v>
      </c>
    </row>
    <row r="15" spans="1:2" x14ac:dyDescent="0.25">
      <c r="A15" s="5">
        <v>3475.0880000000002</v>
      </c>
      <c r="B15" s="6">
        <v>22.2</v>
      </c>
    </row>
    <row r="16" spans="1:2" x14ac:dyDescent="0.25">
      <c r="A16" s="5">
        <v>3197.7170000000001</v>
      </c>
      <c r="B16" s="6">
        <v>49.1</v>
      </c>
    </row>
    <row r="17" spans="1:2" x14ac:dyDescent="0.25">
      <c r="A17" s="5">
        <v>2614.529</v>
      </c>
      <c r="B17" s="6">
        <v>0</v>
      </c>
    </row>
    <row r="18" spans="1:2" ht="15.75" thickBot="1" x14ac:dyDescent="0.3">
      <c r="A18" s="7">
        <v>0</v>
      </c>
      <c r="B18" s="9">
        <v>0</v>
      </c>
    </row>
    <row r="19" spans="1:2" x14ac:dyDescent="0.25">
      <c r="B19" s="1"/>
    </row>
  </sheetData>
  <sortState xmlns:xlrd2="http://schemas.microsoft.com/office/spreadsheetml/2017/richdata2" ref="A2:A18">
    <sortCondition descending="1" ref="A2:A18"/>
  </sortState>
  <dataConsolidate>
    <dataRefs count="2">
      <dataRef ref="D1" sheet="f"/>
      <dataRef ref="B2:B18" sheet="f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35F3-507E-45A6-860B-FB4C4B43C70D}">
  <dimension ref="A1:R18"/>
  <sheetViews>
    <sheetView workbookViewId="0">
      <selection activeCell="C6" sqref="C6"/>
    </sheetView>
  </sheetViews>
  <sheetFormatPr defaultRowHeight="15" x14ac:dyDescent="0.25"/>
  <cols>
    <col min="1" max="1" width="12.42578125" customWidth="1"/>
  </cols>
  <sheetData>
    <row r="1" spans="1:18" ht="15.75" thickBot="1" x14ac:dyDescent="0.3">
      <c r="A1" s="18" t="s">
        <v>16</v>
      </c>
      <c r="B1" s="11">
        <v>0</v>
      </c>
      <c r="C1" s="11">
        <v>2614.529</v>
      </c>
      <c r="D1" s="11">
        <v>3197.7170000000001</v>
      </c>
      <c r="E1" s="11">
        <v>3475.0880000000002</v>
      </c>
      <c r="F1" s="12">
        <v>3708.41</v>
      </c>
      <c r="G1" s="10">
        <v>3919.78</v>
      </c>
      <c r="H1" s="11">
        <v>3946.42</v>
      </c>
      <c r="I1" s="11">
        <v>3960.93</v>
      </c>
      <c r="J1" s="11">
        <v>3995.6</v>
      </c>
      <c r="K1" s="11">
        <v>4125.28</v>
      </c>
      <c r="L1" s="11">
        <v>4180.38</v>
      </c>
      <c r="M1" s="11">
        <v>4262</v>
      </c>
      <c r="N1" s="11">
        <v>4296.28</v>
      </c>
      <c r="O1" s="11">
        <v>4323.3999999999996</v>
      </c>
      <c r="P1" s="11">
        <v>4358.4399999999996</v>
      </c>
      <c r="Q1" s="11">
        <v>4382.8999999999996</v>
      </c>
      <c r="R1" s="12">
        <v>4480.5</v>
      </c>
    </row>
    <row r="2" spans="1:18" x14ac:dyDescent="0.25">
      <c r="A2" s="19">
        <v>0</v>
      </c>
      <c r="B2" s="1" t="str">
        <f t="array" ref="B2:R18">_xlfn.IFNA(VLOOKUP($A2:$A18&amp;"_"&amp;B$1:R$1,Data!$A$2:$F$32,2,FALSE),"")</f>
        <v/>
      </c>
      <c r="C2" s="1" t="str">
        <v/>
      </c>
      <c r="D2" s="1" t="str">
        <v/>
      </c>
      <c r="E2" s="1" t="str">
        <v/>
      </c>
      <c r="F2" s="6" t="str">
        <v/>
      </c>
      <c r="G2" s="1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6" t="str">
        <v/>
      </c>
    </row>
    <row r="3" spans="1:18" x14ac:dyDescent="0.25">
      <c r="A3" s="19">
        <v>2614.529</v>
      </c>
      <c r="B3" s="1">
        <v>2.47E-3</v>
      </c>
      <c r="C3" s="1" t="str">
        <v/>
      </c>
      <c r="D3" s="1" t="str">
        <v/>
      </c>
      <c r="E3" s="1" t="str">
        <v/>
      </c>
      <c r="F3" s="6" t="str">
        <v/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6" t="str">
        <v/>
      </c>
    </row>
    <row r="4" spans="1:18" x14ac:dyDescent="0.25">
      <c r="A4" s="19">
        <v>3197.7170000000001</v>
      </c>
      <c r="B4" s="1">
        <v>3.3300000000000001E-3</v>
      </c>
      <c r="C4" s="1">
        <v>2.0500000000000001E-2</v>
      </c>
      <c r="D4" s="1" t="str">
        <v/>
      </c>
      <c r="E4" s="1" t="str">
        <v/>
      </c>
      <c r="F4" s="6" t="str">
        <v/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6" t="str">
        <v/>
      </c>
    </row>
    <row r="5" spans="1:18" x14ac:dyDescent="0.25">
      <c r="A5" s="19">
        <v>3475.0880000000002</v>
      </c>
      <c r="B5" s="1">
        <v>0</v>
      </c>
      <c r="C5" s="1">
        <v>2.64E-2</v>
      </c>
      <c r="D5" s="1">
        <v>0.53300000000000003</v>
      </c>
      <c r="E5" s="1" t="str">
        <v/>
      </c>
      <c r="F5" s="6" t="str">
        <v/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6" t="str">
        <v/>
      </c>
    </row>
    <row r="6" spans="1:18" x14ac:dyDescent="0.25">
      <c r="A6" s="19">
        <v>3708.41</v>
      </c>
      <c r="B6" s="1">
        <v>0</v>
      </c>
      <c r="C6" s="1">
        <v>0</v>
      </c>
      <c r="D6" s="1">
        <v>0.1027</v>
      </c>
      <c r="E6" s="1">
        <v>0.7</v>
      </c>
      <c r="F6" s="6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6" t="str">
        <v/>
      </c>
    </row>
    <row r="7" spans="1:18" x14ac:dyDescent="0.25">
      <c r="A7" s="19">
        <v>3919.78</v>
      </c>
      <c r="B7" s="1" t="str">
        <v/>
      </c>
      <c r="C7" s="1" t="str">
        <v/>
      </c>
      <c r="D7" s="1">
        <v>3.9E-2</v>
      </c>
      <c r="E7" s="1" t="str">
        <v/>
      </c>
      <c r="F7" s="6">
        <v>1.1259999999999999</v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6" t="str">
        <v/>
      </c>
    </row>
    <row r="8" spans="1:18" x14ac:dyDescent="0.25">
      <c r="A8" s="19">
        <v>3946.42</v>
      </c>
      <c r="B8" s="1" t="str">
        <v/>
      </c>
      <c r="C8" s="1" t="str">
        <v/>
      </c>
      <c r="D8" s="1">
        <v>0</v>
      </c>
      <c r="E8" s="1" t="str">
        <v/>
      </c>
      <c r="F8" s="6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6" t="str">
        <v/>
      </c>
    </row>
    <row r="9" spans="1:18" x14ac:dyDescent="0.25">
      <c r="A9" s="19">
        <v>3960.93</v>
      </c>
      <c r="B9" s="1">
        <v>0</v>
      </c>
      <c r="C9" s="1" t="str">
        <v/>
      </c>
      <c r="D9" s="1">
        <v>3.56E-2</v>
      </c>
      <c r="E9" s="1">
        <v>0</v>
      </c>
      <c r="F9" s="6">
        <v>0.63</v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6" t="str">
        <v/>
      </c>
    </row>
    <row r="10" spans="1:18" x14ac:dyDescent="0.25">
      <c r="A10" s="19">
        <v>3995.6</v>
      </c>
      <c r="B10" s="1" t="str">
        <v/>
      </c>
      <c r="C10" s="1">
        <v>0</v>
      </c>
      <c r="D10" s="1" t="str">
        <v/>
      </c>
      <c r="E10" s="1" t="str">
        <v/>
      </c>
      <c r="F10" s="6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6" t="str">
        <v/>
      </c>
    </row>
    <row r="11" spans="1:18" x14ac:dyDescent="0.25">
      <c r="A11" s="19">
        <v>4125.28</v>
      </c>
      <c r="B11" s="1" t="str">
        <v/>
      </c>
      <c r="C11" s="1" t="str">
        <v/>
      </c>
      <c r="D11" s="1">
        <v>0</v>
      </c>
      <c r="E11" s="1">
        <v>0</v>
      </c>
      <c r="F11" s="6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6" t="str">
        <v/>
      </c>
    </row>
    <row r="12" spans="1:18" x14ac:dyDescent="0.25">
      <c r="A12" s="19">
        <v>4180.38</v>
      </c>
      <c r="B12" s="1" t="str">
        <v/>
      </c>
      <c r="C12" s="1" t="str">
        <v/>
      </c>
      <c r="D12" s="1">
        <v>0</v>
      </c>
      <c r="E12" s="1">
        <v>0</v>
      </c>
      <c r="F12" s="6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6" t="str">
        <v/>
      </c>
    </row>
    <row r="13" spans="1:18" x14ac:dyDescent="0.25">
      <c r="A13" s="19">
        <v>4262</v>
      </c>
      <c r="B13" s="1" t="str">
        <v/>
      </c>
      <c r="C13" s="1">
        <v>0</v>
      </c>
      <c r="D13" s="1" t="str">
        <v/>
      </c>
      <c r="E13" s="1" t="str">
        <v/>
      </c>
      <c r="F13" s="6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6" t="str">
        <v/>
      </c>
    </row>
    <row r="14" spans="1:18" x14ac:dyDescent="0.25">
      <c r="A14" s="19">
        <v>4296.28</v>
      </c>
      <c r="B14" s="1" t="str">
        <v/>
      </c>
      <c r="C14" s="1" t="str">
        <v/>
      </c>
      <c r="D14" s="1" t="str">
        <v/>
      </c>
      <c r="E14" s="1">
        <v>0</v>
      </c>
      <c r="F14" s="6">
        <v>0</v>
      </c>
      <c r="G14" s="1" t="str">
        <v/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  <c r="Q14" s="1" t="str">
        <v/>
      </c>
      <c r="R14" s="6" t="str">
        <v/>
      </c>
    </row>
    <row r="15" spans="1:18" x14ac:dyDescent="0.25">
      <c r="A15" s="19">
        <v>4323.3999999999996</v>
      </c>
      <c r="B15" s="1" t="str">
        <v/>
      </c>
      <c r="C15" s="1" t="str">
        <v/>
      </c>
      <c r="D15" s="1">
        <v>0</v>
      </c>
      <c r="E15" s="1" t="str">
        <v/>
      </c>
      <c r="F15" s="6" t="str">
        <v/>
      </c>
      <c r="G15" s="1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  <c r="Q15" s="1" t="str">
        <v/>
      </c>
      <c r="R15" s="6" t="str">
        <v/>
      </c>
    </row>
    <row r="16" spans="1:18" x14ac:dyDescent="0.25">
      <c r="A16" s="19">
        <v>4358.4399999999996</v>
      </c>
      <c r="B16" s="1" t="str">
        <v/>
      </c>
      <c r="C16" s="1">
        <v>0</v>
      </c>
      <c r="D16" s="1">
        <v>0</v>
      </c>
      <c r="E16" s="1">
        <v>0</v>
      </c>
      <c r="F16" s="6" t="str">
        <v/>
      </c>
      <c r="G16" s="1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  <c r="Q16" s="1" t="str">
        <v/>
      </c>
      <c r="R16" s="6" t="str">
        <v/>
      </c>
    </row>
    <row r="17" spans="1:18" x14ac:dyDescent="0.25">
      <c r="A17" s="19">
        <v>4382.8999999999996</v>
      </c>
      <c r="B17" s="1" t="str">
        <v/>
      </c>
      <c r="C17" s="1" t="str">
        <v/>
      </c>
      <c r="D17" s="1">
        <v>0</v>
      </c>
      <c r="E17" s="1" t="str">
        <v/>
      </c>
      <c r="F17" s="6" t="str">
        <v/>
      </c>
      <c r="G17" s="1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  <c r="Q17" s="1" t="str">
        <v/>
      </c>
      <c r="R17" s="6" t="str">
        <v/>
      </c>
    </row>
    <row r="18" spans="1:18" ht="15.75" thickBot="1" x14ac:dyDescent="0.3">
      <c r="A18" s="20">
        <v>4480.5</v>
      </c>
      <c r="B18" s="8" t="str">
        <v/>
      </c>
      <c r="C18" s="8" t="str">
        <v/>
      </c>
      <c r="D18" s="8">
        <v>0</v>
      </c>
      <c r="E18" s="8" t="str">
        <v/>
      </c>
      <c r="F18" s="9" t="str">
        <v/>
      </c>
      <c r="G18" s="8" t="str">
        <v/>
      </c>
      <c r="H18" s="8" t="str">
        <v/>
      </c>
      <c r="I18" s="8" t="str">
        <v/>
      </c>
      <c r="J18" s="8" t="str">
        <v/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9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DD8B-529C-4BC6-AF23-458B74A29963}">
  <dimension ref="A1:R18"/>
  <sheetViews>
    <sheetView workbookViewId="0">
      <selection activeCell="G1" sqref="G1:R1"/>
    </sheetView>
  </sheetViews>
  <sheetFormatPr defaultRowHeight="15" x14ac:dyDescent="0.25"/>
  <sheetData>
    <row r="1" spans="1:18" ht="15.75" thickBot="1" x14ac:dyDescent="0.3">
      <c r="A1" s="18" t="s">
        <v>2</v>
      </c>
      <c r="B1" s="11">
        <v>0</v>
      </c>
      <c r="C1" s="11">
        <v>2614.529</v>
      </c>
      <c r="D1" s="11">
        <v>3197.7170000000001</v>
      </c>
      <c r="E1" s="11">
        <v>3475.0880000000002</v>
      </c>
      <c r="F1" s="12">
        <v>3708.41</v>
      </c>
      <c r="G1" s="10">
        <v>3919.78</v>
      </c>
      <c r="H1" s="11">
        <v>3946.42</v>
      </c>
      <c r="I1" s="11">
        <v>3960.93</v>
      </c>
      <c r="J1" s="11">
        <v>3995.6</v>
      </c>
      <c r="K1" s="11">
        <v>4125.28</v>
      </c>
      <c r="L1" s="11">
        <v>4180.38</v>
      </c>
      <c r="M1" s="11">
        <v>4262</v>
      </c>
      <c r="N1" s="11">
        <v>4296.28</v>
      </c>
      <c r="O1" s="11">
        <v>4323.3999999999996</v>
      </c>
      <c r="P1" s="11">
        <v>4358.4399999999996</v>
      </c>
      <c r="Q1" s="11">
        <v>4382.8999999999996</v>
      </c>
      <c r="R1" s="12">
        <v>4480.5</v>
      </c>
    </row>
    <row r="2" spans="1:18" x14ac:dyDescent="0.25">
      <c r="A2" s="19">
        <v>0</v>
      </c>
      <c r="B2" s="1" t="str">
        <f t="array" ref="B2:R18">_xlfn.IFNA(VLOOKUP($A2:$A18&amp;"_"&amp;I!C$1:S$1,Data!$A$2:$F$32,3,FALSE),"")</f>
        <v/>
      </c>
      <c r="C2" s="1" t="str">
        <v/>
      </c>
      <c r="D2" s="1" t="str">
        <v/>
      </c>
      <c r="E2" s="1" t="str">
        <v/>
      </c>
      <c r="F2" s="6" t="str">
        <v/>
      </c>
      <c r="G2" s="1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6" t="str">
        <v/>
      </c>
    </row>
    <row r="3" spans="1:18" x14ac:dyDescent="0.25">
      <c r="A3" s="19">
        <v>2614.529</v>
      </c>
      <c r="B3" s="1">
        <v>99.754000000000005</v>
      </c>
      <c r="C3" s="1" t="str">
        <v/>
      </c>
      <c r="D3" s="1" t="str">
        <v/>
      </c>
      <c r="E3" s="1" t="str">
        <v/>
      </c>
      <c r="F3" s="6" t="str">
        <v/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6" t="str">
        <v/>
      </c>
    </row>
    <row r="4" spans="1:18" x14ac:dyDescent="0.25">
      <c r="A4" s="19">
        <v>3197.7170000000001</v>
      </c>
      <c r="B4" s="1">
        <v>4.0000000000000001E-3</v>
      </c>
      <c r="C4" s="1">
        <v>85</v>
      </c>
      <c r="D4" s="1" t="str">
        <v/>
      </c>
      <c r="E4" s="1" t="str">
        <v/>
      </c>
      <c r="F4" s="6" t="str">
        <v/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6" t="str">
        <v/>
      </c>
    </row>
    <row r="5" spans="1:18" x14ac:dyDescent="0.25">
      <c r="A5" s="19">
        <v>3475.0880000000002</v>
      </c>
      <c r="B5" s="1">
        <v>1.5E-3</v>
      </c>
      <c r="C5" s="1">
        <v>12.5</v>
      </c>
      <c r="D5" s="1">
        <v>6.6</v>
      </c>
      <c r="E5" s="1" t="str">
        <v/>
      </c>
      <c r="F5" s="6" t="str">
        <v/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6" t="str">
        <v/>
      </c>
    </row>
    <row r="6" spans="1:18" x14ac:dyDescent="0.25">
      <c r="A6" s="19">
        <v>3708.41</v>
      </c>
      <c r="B6" s="1">
        <v>2E-3</v>
      </c>
      <c r="C6" s="1">
        <v>0.43</v>
      </c>
      <c r="D6" s="1">
        <v>22.6</v>
      </c>
      <c r="E6" s="1">
        <v>0.31</v>
      </c>
      <c r="F6" s="6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6" t="str">
        <v/>
      </c>
    </row>
    <row r="7" spans="1:18" x14ac:dyDescent="0.25">
      <c r="A7" s="19">
        <v>3919.78</v>
      </c>
      <c r="B7" s="1" t="str">
        <v/>
      </c>
      <c r="C7" s="1" t="str">
        <v/>
      </c>
      <c r="D7" s="1">
        <v>0.24</v>
      </c>
      <c r="E7" s="1" t="str">
        <v/>
      </c>
      <c r="F7" s="6">
        <v>0.18</v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6" t="str">
        <v/>
      </c>
    </row>
    <row r="8" spans="1:18" x14ac:dyDescent="0.25">
      <c r="A8" s="19">
        <v>3946.42</v>
      </c>
      <c r="B8" s="1" t="str">
        <v/>
      </c>
      <c r="C8" s="1" t="str">
        <v/>
      </c>
      <c r="D8" s="1">
        <v>4.5999999999999999E-2</v>
      </c>
      <c r="E8" s="1" t="str">
        <v/>
      </c>
      <c r="F8" s="6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6" t="str">
        <v/>
      </c>
    </row>
    <row r="9" spans="1:18" x14ac:dyDescent="0.25">
      <c r="A9" s="19">
        <v>3960.93</v>
      </c>
      <c r="B9" s="1">
        <v>1.5E-3</v>
      </c>
      <c r="C9" s="1" t="str">
        <v/>
      </c>
      <c r="D9" s="1">
        <v>1.79</v>
      </c>
      <c r="E9" s="1">
        <v>4.9000000000000002E-2</v>
      </c>
      <c r="F9" s="6">
        <v>0.78</v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6" t="str">
        <v/>
      </c>
    </row>
    <row r="10" spans="1:18" x14ac:dyDescent="0.25">
      <c r="A10" s="19">
        <v>3995.6</v>
      </c>
      <c r="B10" s="1" t="str">
        <v/>
      </c>
      <c r="C10" s="1">
        <v>7.0000000000000001E-3</v>
      </c>
      <c r="D10" s="1" t="str">
        <v/>
      </c>
      <c r="E10" s="1" t="str">
        <v/>
      </c>
      <c r="F10" s="6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6" t="str">
        <v/>
      </c>
    </row>
    <row r="11" spans="1:18" x14ac:dyDescent="0.25">
      <c r="A11" s="19">
        <v>4125.28</v>
      </c>
      <c r="B11" s="1" t="str">
        <v/>
      </c>
      <c r="C11" s="1" t="str">
        <v/>
      </c>
      <c r="D11" s="1">
        <v>0.125</v>
      </c>
      <c r="E11" s="1">
        <v>0.05</v>
      </c>
      <c r="F11" s="6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6" t="str">
        <v/>
      </c>
    </row>
    <row r="12" spans="1:18" x14ac:dyDescent="0.25">
      <c r="A12" s="19">
        <v>4180.38</v>
      </c>
      <c r="B12" s="1" t="str">
        <v/>
      </c>
      <c r="C12" s="1" t="str">
        <v/>
      </c>
      <c r="D12" s="1">
        <v>0.20499999999999999</v>
      </c>
      <c r="E12" s="1">
        <v>2.1999999999999999E-2</v>
      </c>
      <c r="F12" s="6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6" t="str">
        <v/>
      </c>
    </row>
    <row r="13" spans="1:18" x14ac:dyDescent="0.25">
      <c r="A13" s="19">
        <v>4262</v>
      </c>
      <c r="B13" s="1" t="str">
        <v/>
      </c>
      <c r="C13" s="1">
        <v>2E-3</v>
      </c>
      <c r="D13" s="1" t="str">
        <v/>
      </c>
      <c r="E13" s="1" t="str">
        <v/>
      </c>
      <c r="F13" s="6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6" t="str">
        <v/>
      </c>
    </row>
    <row r="14" spans="1:18" x14ac:dyDescent="0.25">
      <c r="A14" s="19">
        <v>4296.28</v>
      </c>
      <c r="B14" s="1" t="str">
        <v/>
      </c>
      <c r="C14" s="1" t="str">
        <v/>
      </c>
      <c r="D14" s="1" t="str">
        <v/>
      </c>
      <c r="E14" s="1">
        <v>4.1000000000000002E-2</v>
      </c>
      <c r="F14" s="6">
        <v>0.06</v>
      </c>
      <c r="G14" s="1" t="str">
        <v/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  <c r="Q14" s="1" t="str">
        <v/>
      </c>
      <c r="R14" s="6" t="str">
        <v/>
      </c>
    </row>
    <row r="15" spans="1:18" x14ac:dyDescent="0.25">
      <c r="A15" s="19">
        <v>4323.3999999999996</v>
      </c>
      <c r="B15" s="1" t="str">
        <v/>
      </c>
      <c r="C15" s="1" t="str">
        <v/>
      </c>
      <c r="D15" s="1">
        <v>5.0000000000000001E-3</v>
      </c>
      <c r="E15" s="1" t="str">
        <v/>
      </c>
      <c r="F15" s="6" t="str">
        <v/>
      </c>
      <c r="G15" s="1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  <c r="Q15" s="1" t="str">
        <v/>
      </c>
      <c r="R15" s="6" t="str">
        <v/>
      </c>
    </row>
    <row r="16" spans="1:18" x14ac:dyDescent="0.25">
      <c r="A16" s="19">
        <v>4358.4399999999996</v>
      </c>
      <c r="B16" s="1" t="str">
        <v/>
      </c>
      <c r="C16" s="1">
        <v>2E-3</v>
      </c>
      <c r="D16" s="1">
        <v>1.0999999999999999E-2</v>
      </c>
      <c r="E16" s="1">
        <v>3.1E-2</v>
      </c>
      <c r="F16" s="6" t="str">
        <v/>
      </c>
      <c r="G16" s="1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  <c r="Q16" s="1" t="str">
        <v/>
      </c>
      <c r="R16" s="6" t="str">
        <v/>
      </c>
    </row>
    <row r="17" spans="1:18" x14ac:dyDescent="0.25">
      <c r="A17" s="19">
        <v>4382.8999999999996</v>
      </c>
      <c r="B17" s="1" t="str">
        <v/>
      </c>
      <c r="C17" s="1" t="str">
        <v/>
      </c>
      <c r="D17" s="1">
        <v>1.7000000000000001E-2</v>
      </c>
      <c r="E17" s="1" t="str">
        <v/>
      </c>
      <c r="F17" s="6" t="str">
        <v/>
      </c>
      <c r="G17" s="1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  <c r="Q17" s="1" t="str">
        <v/>
      </c>
      <c r="R17" s="6" t="str">
        <v/>
      </c>
    </row>
    <row r="18" spans="1:18" ht="15.75" thickBot="1" x14ac:dyDescent="0.3">
      <c r="A18" s="20">
        <v>4480.5</v>
      </c>
      <c r="B18" s="8" t="str">
        <v/>
      </c>
      <c r="C18" s="8" t="str">
        <v/>
      </c>
      <c r="D18" s="8">
        <v>5.1999999999999998E-2</v>
      </c>
      <c r="E18" s="8" t="str">
        <v/>
      </c>
      <c r="F18" s="9" t="str">
        <v/>
      </c>
      <c r="G18" s="8" t="str">
        <v/>
      </c>
      <c r="H18" s="8" t="str">
        <v/>
      </c>
      <c r="I18" s="8" t="str">
        <v/>
      </c>
      <c r="J18" s="8" t="str">
        <v/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9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EDAE-F336-427F-8F56-D61B46E82D6A}">
  <dimension ref="A1:AA39"/>
  <sheetViews>
    <sheetView workbookViewId="0"/>
  </sheetViews>
  <sheetFormatPr defaultRowHeight="15" x14ac:dyDescent="0.25"/>
  <sheetData>
    <row r="1" spans="1:19" ht="15.75" thickBot="1" x14ac:dyDescent="0.3">
      <c r="A1" s="13" t="s">
        <v>18</v>
      </c>
      <c r="B1" s="18" t="s">
        <v>1</v>
      </c>
      <c r="C1" s="11">
        <v>0</v>
      </c>
      <c r="D1" s="11">
        <v>2614.529</v>
      </c>
      <c r="E1" s="11">
        <v>3197.7170000000001</v>
      </c>
      <c r="F1" s="11">
        <v>3475.0880000000002</v>
      </c>
      <c r="G1" s="12">
        <v>3708.41</v>
      </c>
      <c r="H1" s="10">
        <v>3919.78</v>
      </c>
      <c r="I1" s="11">
        <v>3946.42</v>
      </c>
      <c r="J1" s="11">
        <v>3960.93</v>
      </c>
      <c r="K1" s="11">
        <v>3995.6</v>
      </c>
      <c r="L1" s="11">
        <v>4125.28</v>
      </c>
      <c r="M1" s="11">
        <v>4180.38</v>
      </c>
      <c r="N1" s="11">
        <v>4262</v>
      </c>
      <c r="O1" s="11">
        <v>4296.28</v>
      </c>
      <c r="P1" s="11">
        <v>4323.3999999999996</v>
      </c>
      <c r="Q1" s="11">
        <v>4358.4399999999996</v>
      </c>
      <c r="R1" s="11">
        <v>4382.8999999999996</v>
      </c>
      <c r="S1" s="12">
        <v>4480.5</v>
      </c>
    </row>
    <row r="2" spans="1:19" x14ac:dyDescent="0.25">
      <c r="A2" s="13">
        <f>SUM(C2:G2)</f>
        <v>0</v>
      </c>
      <c r="B2" s="19">
        <v>0</v>
      </c>
      <c r="C2" s="1" t="str">
        <f t="array" ref="C2:S18">_xlfn.IFNA(VLOOKUP($B2:$B18&amp;"_"&amp;C$1:S$1,Data!$A$2:$F$32,4,FALSE),"")</f>
        <v/>
      </c>
      <c r="D2" s="1" t="str">
        <v/>
      </c>
      <c r="E2" s="1" t="str">
        <v/>
      </c>
      <c r="F2" s="1" t="str">
        <v/>
      </c>
      <c r="G2" s="6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6" t="str">
        <v/>
      </c>
    </row>
    <row r="3" spans="1:19" x14ac:dyDescent="0.25">
      <c r="A3" s="13">
        <f>SUM(C3:G3)</f>
        <v>100.00039238000001</v>
      </c>
      <c r="B3" s="19">
        <v>2614.529</v>
      </c>
      <c r="C3" s="1">
        <v>100.00039238000001</v>
      </c>
      <c r="D3" s="1" t="str">
        <v/>
      </c>
      <c r="E3" s="1" t="str">
        <v/>
      </c>
      <c r="F3" s="1" t="str">
        <v/>
      </c>
      <c r="G3" s="6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1" t="str">
        <v/>
      </c>
      <c r="S3" s="6" t="str">
        <v/>
      </c>
    </row>
    <row r="4" spans="1:19" x14ac:dyDescent="0.25">
      <c r="A4" s="13">
        <f>SUM(C4:G4)</f>
        <v>86.746513319999991</v>
      </c>
      <c r="B4" s="19">
        <v>3197.7170000000001</v>
      </c>
      <c r="C4" s="1">
        <v>4.0133199999999999E-3</v>
      </c>
      <c r="D4" s="1">
        <v>86.742499999999993</v>
      </c>
      <c r="E4" s="1" t="str">
        <v/>
      </c>
      <c r="F4" s="1" t="str">
        <v/>
      </c>
      <c r="G4" s="6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6" t="str">
        <v/>
      </c>
    </row>
    <row r="5" spans="1:19" x14ac:dyDescent="0.25">
      <c r="A5" s="13">
        <f>SUM(C5:G5)</f>
        <v>22.949300000000001</v>
      </c>
      <c r="B5" s="19">
        <v>3475.0880000000002</v>
      </c>
      <c r="C5" s="1">
        <v>1.5E-3</v>
      </c>
      <c r="D5" s="1">
        <v>12.83</v>
      </c>
      <c r="E5" s="1">
        <v>10.117799999999999</v>
      </c>
      <c r="F5" s="1" t="str">
        <v/>
      </c>
      <c r="G5" s="6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6" t="str">
        <v/>
      </c>
    </row>
    <row r="6" spans="1:19" x14ac:dyDescent="0.25">
      <c r="A6" s="13">
        <f>SUM(C6:G6)</f>
        <v>25.880020000000002</v>
      </c>
      <c r="B6" s="19">
        <v>3708.41</v>
      </c>
      <c r="C6" s="1">
        <v>2E-3</v>
      </c>
      <c r="D6" s="1">
        <v>0.43</v>
      </c>
      <c r="E6" s="1">
        <v>24.921020000000002</v>
      </c>
      <c r="F6" s="1">
        <v>0.52700000000000002</v>
      </c>
      <c r="G6" s="6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6" t="str">
        <v/>
      </c>
    </row>
    <row r="7" spans="1:19" x14ac:dyDescent="0.25">
      <c r="A7" s="13">
        <f>SUM(C7:G7)</f>
        <v>0.63203999999999994</v>
      </c>
      <c r="B7" s="19">
        <v>3919.78</v>
      </c>
      <c r="C7" s="1" t="str">
        <v/>
      </c>
      <c r="D7" s="1" t="str">
        <v/>
      </c>
      <c r="E7" s="1">
        <v>0.24935999999999997</v>
      </c>
      <c r="F7" s="1" t="str">
        <v/>
      </c>
      <c r="G7" s="6">
        <v>0.38267999999999996</v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6" t="str">
        <v/>
      </c>
    </row>
    <row r="8" spans="1:19" x14ac:dyDescent="0.25">
      <c r="A8" s="13">
        <f>SUM(C8:G8)</f>
        <v>4.5999999999999999E-2</v>
      </c>
      <c r="B8" s="19">
        <v>3946.42</v>
      </c>
      <c r="C8" s="1" t="str">
        <v/>
      </c>
      <c r="D8" s="1" t="str">
        <v/>
      </c>
      <c r="E8" s="1">
        <v>4.5999999999999999E-2</v>
      </c>
      <c r="F8" s="1" t="str">
        <v/>
      </c>
      <c r="G8" s="6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  <c r="S8" s="6" t="str">
        <v/>
      </c>
    </row>
    <row r="9" spans="1:19" x14ac:dyDescent="0.25">
      <c r="A9" s="13">
        <f>SUM(C9:G9)</f>
        <v>3.175624</v>
      </c>
      <c r="B9" s="19">
        <v>3960.93</v>
      </c>
      <c r="C9" s="1">
        <v>1.5E-3</v>
      </c>
      <c r="D9" s="1" t="str">
        <v/>
      </c>
      <c r="E9" s="1">
        <v>1.8537240000000001</v>
      </c>
      <c r="F9" s="1">
        <v>4.9000000000000002E-2</v>
      </c>
      <c r="G9" s="6">
        <v>1.2713999999999999</v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6" t="str">
        <v/>
      </c>
    </row>
    <row r="10" spans="1:19" x14ac:dyDescent="0.25">
      <c r="A10" s="13">
        <f>SUM(C10:G10)</f>
        <v>7.0000000000000001E-3</v>
      </c>
      <c r="B10" s="19">
        <v>3995.6</v>
      </c>
      <c r="C10" s="1" t="str">
        <v/>
      </c>
      <c r="D10" s="1">
        <v>7.0000000000000001E-3</v>
      </c>
      <c r="E10" s="1" t="str">
        <v/>
      </c>
      <c r="F10" s="1" t="str">
        <v/>
      </c>
      <c r="G10" s="6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6" t="str">
        <v/>
      </c>
    </row>
    <row r="11" spans="1:19" x14ac:dyDescent="0.25">
      <c r="A11" s="13">
        <f>SUM(C11:G11)</f>
        <v>0.17499999999999999</v>
      </c>
      <c r="B11" s="19">
        <v>4125.28</v>
      </c>
      <c r="C11" s="1" t="str">
        <v/>
      </c>
      <c r="D11" s="1" t="str">
        <v/>
      </c>
      <c r="E11" s="1">
        <v>0.125</v>
      </c>
      <c r="F11" s="1">
        <v>0.05</v>
      </c>
      <c r="G11" s="6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6" t="str">
        <v/>
      </c>
    </row>
    <row r="12" spans="1:19" x14ac:dyDescent="0.25">
      <c r="A12" s="13">
        <f>SUM(C12:G12)</f>
        <v>0.22699999999999998</v>
      </c>
      <c r="B12" s="19">
        <v>4180.38</v>
      </c>
      <c r="C12" s="1" t="str">
        <v/>
      </c>
      <c r="D12" s="1" t="str">
        <v/>
      </c>
      <c r="E12" s="1">
        <v>0.20499999999999999</v>
      </c>
      <c r="F12" s="1">
        <v>2.1999999999999999E-2</v>
      </c>
      <c r="G12" s="6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1" t="str">
        <v/>
      </c>
      <c r="S12" s="6" t="str">
        <v/>
      </c>
    </row>
    <row r="13" spans="1:19" x14ac:dyDescent="0.25">
      <c r="A13" s="13">
        <f>SUM(C13:G13)</f>
        <v>2E-3</v>
      </c>
      <c r="B13" s="19">
        <v>4262</v>
      </c>
      <c r="C13" s="1" t="str">
        <v/>
      </c>
      <c r="D13" s="1">
        <v>2E-3</v>
      </c>
      <c r="E13" s="1" t="str">
        <v/>
      </c>
      <c r="F13" s="1" t="str">
        <v/>
      </c>
      <c r="G13" s="6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6" t="str">
        <v/>
      </c>
    </row>
    <row r="14" spans="1:19" x14ac:dyDescent="0.25">
      <c r="A14" s="13">
        <f>SUM(C14:G14)</f>
        <v>0.10100000000000001</v>
      </c>
      <c r="B14" s="19">
        <v>4296.28</v>
      </c>
      <c r="C14" s="1" t="str">
        <v/>
      </c>
      <c r="D14" s="1" t="str">
        <v/>
      </c>
      <c r="E14" s="1" t="str">
        <v/>
      </c>
      <c r="F14" s="1">
        <v>4.1000000000000002E-2</v>
      </c>
      <c r="G14" s="6">
        <v>0.06</v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6" t="str">
        <v/>
      </c>
    </row>
    <row r="15" spans="1:19" x14ac:dyDescent="0.25">
      <c r="A15" s="13">
        <f>SUM(C15:G15)</f>
        <v>5.0000000000000001E-3</v>
      </c>
      <c r="B15" s="19">
        <v>4323.3999999999996</v>
      </c>
      <c r="C15" s="1" t="str">
        <v/>
      </c>
      <c r="D15" s="1" t="str">
        <v/>
      </c>
      <c r="E15" s="1">
        <v>5.0000000000000001E-3</v>
      </c>
      <c r="F15" s="1" t="str">
        <v/>
      </c>
      <c r="G15" s="6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6" t="str">
        <v/>
      </c>
    </row>
    <row r="16" spans="1:19" x14ac:dyDescent="0.25">
      <c r="A16" s="13">
        <f>SUM(C16:G16)</f>
        <v>4.3999999999999997E-2</v>
      </c>
      <c r="B16" s="19">
        <v>4358.4399999999996</v>
      </c>
      <c r="C16" s="1" t="str">
        <v/>
      </c>
      <c r="D16" s="1">
        <v>2E-3</v>
      </c>
      <c r="E16" s="1">
        <v>1.0999999999999999E-2</v>
      </c>
      <c r="F16" s="1">
        <v>3.1E-2</v>
      </c>
      <c r="G16" s="6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6" t="str">
        <v/>
      </c>
    </row>
    <row r="17" spans="1:27" x14ac:dyDescent="0.25">
      <c r="A17" s="13">
        <f>SUM(C17:G17)</f>
        <v>1.7000000000000001E-2</v>
      </c>
      <c r="B17" s="19">
        <v>4382.8999999999996</v>
      </c>
      <c r="C17" s="1" t="str">
        <v/>
      </c>
      <c r="D17" s="1" t="str">
        <v/>
      </c>
      <c r="E17" s="1">
        <v>1.7000000000000001E-2</v>
      </c>
      <c r="F17" s="1" t="str">
        <v/>
      </c>
      <c r="G17" s="6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6" t="str">
        <v/>
      </c>
    </row>
    <row r="18" spans="1:27" ht="15.75" thickBot="1" x14ac:dyDescent="0.3">
      <c r="A18" s="13">
        <f>SUM(C18:G18)</f>
        <v>5.1999999999999998E-2</v>
      </c>
      <c r="B18" s="20">
        <v>4480.5</v>
      </c>
      <c r="C18" s="8" t="str">
        <v/>
      </c>
      <c r="D18" s="8" t="str">
        <v/>
      </c>
      <c r="E18" s="8">
        <v>5.1999999999999998E-2</v>
      </c>
      <c r="F18" s="8" t="str">
        <v/>
      </c>
      <c r="G18" s="9" t="str">
        <v/>
      </c>
      <c r="H18" s="8" t="str">
        <v/>
      </c>
      <c r="I18" s="8" t="str">
        <v/>
      </c>
      <c r="J18" s="8" t="str">
        <v/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8" t="str">
        <v/>
      </c>
      <c r="S18" s="9" t="str">
        <v/>
      </c>
    </row>
    <row r="20" spans="1:27" x14ac:dyDescent="0.25">
      <c r="B20" s="14" t="s">
        <v>8</v>
      </c>
      <c r="C20" s="14">
        <f>SUM(C3:C18)</f>
        <v>100.00940569999999</v>
      </c>
      <c r="D20" s="14">
        <f>SUM(D3:D18)</f>
        <v>100.01349999999999</v>
      </c>
      <c r="E20" s="14">
        <f>SUM(E3:E18)</f>
        <v>37.602904000000009</v>
      </c>
      <c r="F20" s="14">
        <f>SUM(F3:F18)</f>
        <v>0.7200000000000002</v>
      </c>
      <c r="G20" s="14">
        <f>SUM(G3:G18)</f>
        <v>1.7140799999999998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B21" s="14" t="s">
        <v>7</v>
      </c>
      <c r="C21" s="15">
        <f>VLOOKUP(C1,f!$A$2:$B$18,2,)</f>
        <v>0</v>
      </c>
      <c r="D21" s="15">
        <f>VLOOKUP(D1,f!$A$2:$B$18,2,)</f>
        <v>0</v>
      </c>
      <c r="E21" s="15">
        <f>VLOOKUP(E1,f!$A$2:$B$18,2,)</f>
        <v>49.1</v>
      </c>
      <c r="F21" s="15">
        <f>VLOOKUP(F1,f!$A$2:$B$18,2,)</f>
        <v>22.2</v>
      </c>
      <c r="G21" s="15">
        <f>VLOOKUP(G1,f!$A$2:$B$18,2,)</f>
        <v>24.2</v>
      </c>
      <c r="H21" s="15">
        <f>VLOOKUP(H1,f!$A$2:$B$18,2,)</f>
        <v>0.63</v>
      </c>
      <c r="I21" s="15">
        <f>VLOOKUP(I1,f!$A$2:$B$18,2,)</f>
        <v>4.5999999999999999E-2</v>
      </c>
      <c r="J21" s="15">
        <f>VLOOKUP(J1,f!$A$2:$B$18,2,)</f>
        <v>3.18</v>
      </c>
      <c r="K21" s="15">
        <f>VLOOKUP(K1,f!$A$2:$B$18,2,)</f>
        <v>7.0000000000000001E-3</v>
      </c>
      <c r="L21" s="15">
        <f>VLOOKUP(L1,f!$A$2:$B$18,2,)</f>
        <v>0.17499999999999999</v>
      </c>
      <c r="M21" s="15">
        <f>VLOOKUP(M1,f!$A$2:$B$18,2,)</f>
        <v>0.22700000000000001</v>
      </c>
      <c r="N21" s="15">
        <f>VLOOKUP(N1,f!$A$2:$B$18,2,)</f>
        <v>2E-3</v>
      </c>
      <c r="O21" s="15">
        <f>VLOOKUP(O1,f!$A$2:$B$18,2,)</f>
        <v>0.10100000000000001</v>
      </c>
      <c r="P21" s="15">
        <f>VLOOKUP(P1,f!$A$2:$B$18,2,)</f>
        <v>5.0000000000000001E-3</v>
      </c>
      <c r="Q21" s="15">
        <f>VLOOKUP(Q1,f!$A$2:$B$18,2,)</f>
        <v>4.3999999999999997E-2</v>
      </c>
      <c r="R21" s="15">
        <f>VLOOKUP(R1,f!$A$2:$B$18,2,)</f>
        <v>1.7000000000000001E-2</v>
      </c>
      <c r="S21" s="15">
        <f>VLOOKUP(S1,f!$A$2:$B$18,2,)</f>
        <v>5.1999999999999998E-2</v>
      </c>
      <c r="T21" s="1"/>
      <c r="U21" s="21"/>
      <c r="V21" s="1"/>
      <c r="W21" s="1"/>
      <c r="X21" s="1"/>
      <c r="Y21" s="1"/>
      <c r="Z21" s="1"/>
      <c r="AA21" s="1"/>
    </row>
    <row r="22" spans="1:27" x14ac:dyDescent="0.25">
      <c r="B22" s="14" t="s">
        <v>9</v>
      </c>
      <c r="C22" s="14">
        <f>C21+C20</f>
        <v>100.00940569999999</v>
      </c>
      <c r="D22" s="14">
        <f>D21+D20</f>
        <v>100.01349999999999</v>
      </c>
      <c r="E22" s="14">
        <f>E21+E20</f>
        <v>86.702904000000018</v>
      </c>
      <c r="F22" s="14">
        <f>F21+F20</f>
        <v>22.919999999999998</v>
      </c>
      <c r="G22" s="14">
        <f>G21+G20</f>
        <v>25.914079999999998</v>
      </c>
      <c r="H22" s="14">
        <f>H21+H20</f>
        <v>0.63</v>
      </c>
      <c r="I22" s="14">
        <f>I21+I20</f>
        <v>4.5999999999999999E-2</v>
      </c>
      <c r="J22" s="14">
        <f>J21+J20</f>
        <v>3.18</v>
      </c>
      <c r="K22" s="14">
        <f>K21+K20</f>
        <v>7.0000000000000001E-3</v>
      </c>
      <c r="L22" s="14">
        <f>L21+L20</f>
        <v>0.17499999999999999</v>
      </c>
      <c r="M22" s="14">
        <f>M21+M20</f>
        <v>0.22700000000000001</v>
      </c>
      <c r="N22" s="14">
        <f>N21+N20</f>
        <v>2E-3</v>
      </c>
      <c r="O22" s="14">
        <f>O21+O20</f>
        <v>0.10100000000000001</v>
      </c>
      <c r="P22" s="14">
        <f>P21+P20</f>
        <v>5.0000000000000001E-3</v>
      </c>
      <c r="Q22" s="14">
        <f>Q21+Q20</f>
        <v>4.3999999999999997E-2</v>
      </c>
      <c r="R22" s="14">
        <f>R21+R20</f>
        <v>1.7000000000000001E-2</v>
      </c>
      <c r="S22" s="14">
        <f>S21+S20</f>
        <v>5.1999999999999998E-2</v>
      </c>
      <c r="T22" s="1"/>
      <c r="U22" s="21"/>
      <c r="V22" s="1"/>
      <c r="W22" s="1"/>
      <c r="X22" s="1"/>
      <c r="Y22" s="1"/>
      <c r="Z22" s="1"/>
      <c r="AA22" s="1"/>
    </row>
    <row r="23" spans="1:27" x14ac:dyDescent="0.25">
      <c r="B23" s="14" t="s">
        <v>10</v>
      </c>
      <c r="C23" s="14"/>
      <c r="D23" s="14">
        <v>100.00039238000001</v>
      </c>
      <c r="E23" s="14">
        <v>86.746513320000005</v>
      </c>
      <c r="F23" s="14">
        <v>22.949300000000001</v>
      </c>
      <c r="G23" s="14">
        <v>25.880020000000002</v>
      </c>
      <c r="H23" s="14">
        <v>0.63203999999999994</v>
      </c>
      <c r="I23" s="14">
        <v>4.5999999999999999E-2</v>
      </c>
      <c r="J23" s="14">
        <v>3.175624</v>
      </c>
      <c r="K23" s="14">
        <v>7.0000000000000001E-3</v>
      </c>
      <c r="L23" s="14">
        <v>0.17499999999999999</v>
      </c>
      <c r="M23" s="14">
        <v>0.22699999999999998</v>
      </c>
      <c r="N23" s="14">
        <v>2E-3</v>
      </c>
      <c r="O23" s="14">
        <v>0.10100000000000001</v>
      </c>
      <c r="P23" s="14">
        <v>5.0000000000000001E-3</v>
      </c>
      <c r="Q23" s="14">
        <v>4.3999999999999997E-2</v>
      </c>
      <c r="R23" s="14">
        <v>1.7000000000000001E-2</v>
      </c>
      <c r="S23" s="14">
        <v>5.1999999999999998E-2</v>
      </c>
      <c r="T23" s="1"/>
      <c r="U23" s="21"/>
      <c r="V23" s="1"/>
      <c r="W23" s="1"/>
      <c r="X23" s="1"/>
      <c r="Y23" s="1"/>
      <c r="Z23" s="1"/>
      <c r="AA23" s="1"/>
    </row>
    <row r="24" spans="1:27" x14ac:dyDescent="0.25">
      <c r="B24" s="14" t="s">
        <v>17</v>
      </c>
      <c r="C24" s="14"/>
      <c r="D24" s="14">
        <f>D22-D23</f>
        <v>1.3107619999985332E-2</v>
      </c>
      <c r="E24" s="14">
        <f>E22-E23</f>
        <v>-4.3609319999987406E-2</v>
      </c>
      <c r="F24" s="14">
        <f>F22-F23</f>
        <v>-2.9300000000002768E-2</v>
      </c>
      <c r="G24" s="14">
        <f>G22-G23</f>
        <v>3.4059999999996649E-2</v>
      </c>
      <c r="H24" s="14">
        <f>H22-H23</f>
        <v>-2.0399999999999308E-3</v>
      </c>
      <c r="I24" s="14">
        <f>I22-I23</f>
        <v>0</v>
      </c>
      <c r="J24" s="14">
        <f>J22-J23</f>
        <v>4.3760000000001575E-3</v>
      </c>
      <c r="K24" s="14">
        <f>K22-K23</f>
        <v>0</v>
      </c>
      <c r="L24" s="14">
        <f>L22-L23</f>
        <v>0</v>
      </c>
      <c r="M24" s="14">
        <f>M22-M23</f>
        <v>0</v>
      </c>
      <c r="N24" s="14">
        <f>N22-N23</f>
        <v>0</v>
      </c>
      <c r="O24" s="14">
        <f>O22-O23</f>
        <v>0</v>
      </c>
      <c r="P24" s="14">
        <f>P22-P23</f>
        <v>0</v>
      </c>
      <c r="Q24" s="14">
        <f>Q22-Q23</f>
        <v>0</v>
      </c>
      <c r="R24" s="14">
        <f>R22-R23</f>
        <v>0</v>
      </c>
      <c r="S24" s="14">
        <f>S22-S23</f>
        <v>0</v>
      </c>
      <c r="T24" s="1"/>
      <c r="U24" s="21"/>
      <c r="V24" s="1"/>
      <c r="W24" s="1"/>
      <c r="X24" s="1"/>
      <c r="Y24" s="1"/>
      <c r="Z24" s="1"/>
      <c r="AA24" s="1"/>
    </row>
    <row r="25" spans="1:27" x14ac:dyDescent="0.25">
      <c r="T25" s="1"/>
      <c r="U25" s="21"/>
      <c r="V25" s="1"/>
      <c r="W25" s="1"/>
      <c r="X25" s="1"/>
      <c r="Y25" s="1"/>
      <c r="Z25" s="1"/>
      <c r="AA25" s="1"/>
    </row>
    <row r="26" spans="1:27" x14ac:dyDescent="0.25">
      <c r="T26" s="1"/>
      <c r="U26" s="21"/>
      <c r="V26" s="1"/>
      <c r="W26" s="1"/>
      <c r="X26" s="1"/>
      <c r="Y26" s="1"/>
      <c r="Z26" s="1"/>
      <c r="AA26" s="1"/>
    </row>
    <row r="27" spans="1:27" x14ac:dyDescent="0.25">
      <c r="T27" s="1"/>
      <c r="U27" s="21"/>
      <c r="V27" s="1"/>
      <c r="W27" s="1"/>
      <c r="X27" s="1"/>
      <c r="Y27" s="1"/>
      <c r="Z27" s="1"/>
      <c r="AA27" s="1"/>
    </row>
    <row r="28" spans="1:27" x14ac:dyDescent="0.25">
      <c r="T28" s="1"/>
      <c r="U28" s="21"/>
      <c r="V28" s="1"/>
      <c r="W28" s="1"/>
      <c r="X28" s="1"/>
      <c r="Y28" s="1"/>
      <c r="Z28" s="1"/>
      <c r="AA28" s="1"/>
    </row>
    <row r="29" spans="1:27" x14ac:dyDescent="0.25">
      <c r="T29" s="1"/>
      <c r="U29" s="21"/>
      <c r="V29" s="1"/>
      <c r="W29" s="1"/>
      <c r="X29" s="1"/>
      <c r="Y29" s="1"/>
      <c r="Z29" s="1"/>
      <c r="AA29" s="1"/>
    </row>
    <row r="30" spans="1:27" x14ac:dyDescent="0.25">
      <c r="T30" s="1"/>
      <c r="U30" s="21"/>
      <c r="V30" s="1"/>
      <c r="W30" s="1"/>
      <c r="X30" s="1"/>
      <c r="Y30" s="1"/>
      <c r="Z30" s="1"/>
      <c r="AA30" s="1"/>
    </row>
    <row r="31" spans="1:27" x14ac:dyDescent="0.25">
      <c r="T31" s="1"/>
      <c r="U31" s="21"/>
      <c r="V31" s="1"/>
      <c r="W31" s="1"/>
      <c r="X31" s="1"/>
      <c r="Y31" s="1"/>
      <c r="Z31" s="1"/>
      <c r="AA31" s="1"/>
    </row>
    <row r="32" spans="1:27" x14ac:dyDescent="0.25">
      <c r="T32" s="1"/>
      <c r="U32" s="21"/>
      <c r="V32" s="1"/>
      <c r="W32" s="1"/>
      <c r="X32" s="1"/>
      <c r="Y32" s="1"/>
      <c r="Z32" s="1"/>
      <c r="AA32" s="1"/>
    </row>
    <row r="33" spans="20:27" x14ac:dyDescent="0.25">
      <c r="T33" s="1"/>
      <c r="U33" s="21"/>
      <c r="V33" s="1"/>
      <c r="W33" s="1"/>
      <c r="X33" s="1"/>
      <c r="Y33" s="1"/>
      <c r="Z33" s="1"/>
      <c r="AA33" s="1"/>
    </row>
    <row r="34" spans="20:27" x14ac:dyDescent="0.25">
      <c r="T34" s="1"/>
      <c r="U34" s="21"/>
      <c r="V34" s="1"/>
      <c r="W34" s="1"/>
      <c r="X34" s="1"/>
      <c r="Y34" s="1"/>
      <c r="Z34" s="1"/>
      <c r="AA34" s="1"/>
    </row>
    <row r="35" spans="20:27" x14ac:dyDescent="0.25">
      <c r="T35" s="1"/>
      <c r="U35" s="21"/>
      <c r="V35" s="1"/>
      <c r="W35" s="1"/>
      <c r="X35" s="1"/>
      <c r="Y35" s="1"/>
      <c r="Z35" s="1"/>
      <c r="AA35" s="1"/>
    </row>
    <row r="36" spans="20:27" x14ac:dyDescent="0.25">
      <c r="T36" s="1"/>
      <c r="U36" s="21"/>
      <c r="V36" s="1"/>
      <c r="W36" s="1"/>
      <c r="X36" s="1"/>
      <c r="Y36" s="1"/>
      <c r="Z36" s="1"/>
      <c r="AA36" s="1"/>
    </row>
    <row r="37" spans="20:27" x14ac:dyDescent="0.25">
      <c r="T37" s="1"/>
      <c r="U37" s="21"/>
      <c r="V37" s="1"/>
      <c r="W37" s="1"/>
      <c r="X37" s="1"/>
      <c r="Y37" s="1"/>
      <c r="Z37" s="1"/>
      <c r="AA37" s="1"/>
    </row>
    <row r="38" spans="20:27" x14ac:dyDescent="0.25">
      <c r="T38" s="1"/>
      <c r="U38" s="21"/>
      <c r="V38" s="1"/>
      <c r="W38" s="1"/>
      <c r="X38" s="1"/>
      <c r="Y38" s="1"/>
      <c r="Z38" s="1"/>
      <c r="AA38" s="1"/>
    </row>
    <row r="39" spans="20:27" x14ac:dyDescent="0.25">
      <c r="T39" s="1"/>
      <c r="U39" s="1"/>
      <c r="V39" s="1"/>
      <c r="W39" s="1"/>
      <c r="X39" s="1"/>
      <c r="Y39" s="1"/>
      <c r="Z39" s="1"/>
      <c r="AA3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5976-C8E9-4904-914E-21216AA41BC3}">
  <dimension ref="A1:R18"/>
  <sheetViews>
    <sheetView workbookViewId="0">
      <selection activeCell="H22" sqref="H22"/>
    </sheetView>
  </sheetViews>
  <sheetFormatPr defaultRowHeight="15" x14ac:dyDescent="0.25"/>
  <cols>
    <col min="7" max="7" width="8" bestFit="1" customWidth="1"/>
  </cols>
  <sheetData>
    <row r="1" spans="1:18" ht="15.75" thickBot="1" x14ac:dyDescent="0.3">
      <c r="A1" s="10" t="s">
        <v>11</v>
      </c>
      <c r="B1" s="10">
        <v>0</v>
      </c>
      <c r="C1" s="11">
        <v>2614.529</v>
      </c>
      <c r="D1" s="11">
        <v>3197.7170000000001</v>
      </c>
      <c r="E1" s="11">
        <v>3475.0880000000002</v>
      </c>
      <c r="F1" s="12">
        <v>3708.41</v>
      </c>
      <c r="G1" s="10">
        <v>3919.78</v>
      </c>
      <c r="H1" s="11">
        <v>3946.42</v>
      </c>
      <c r="I1" s="11">
        <v>3960.93</v>
      </c>
      <c r="J1" s="11">
        <v>3995.6</v>
      </c>
      <c r="K1" s="11">
        <v>4125.28</v>
      </c>
      <c r="L1" s="11">
        <v>4180.38</v>
      </c>
      <c r="M1" s="11">
        <v>4262</v>
      </c>
      <c r="N1" s="11">
        <v>4296.28</v>
      </c>
      <c r="O1" s="11">
        <v>4323.3999999999996</v>
      </c>
      <c r="P1" s="11">
        <v>4358.4399999999996</v>
      </c>
      <c r="Q1" s="11">
        <v>4382.8999999999996</v>
      </c>
      <c r="R1" s="12">
        <v>4480.5</v>
      </c>
    </row>
    <row r="2" spans="1:18" x14ac:dyDescent="0.25">
      <c r="A2" s="5">
        <v>0</v>
      </c>
      <c r="B2" s="2" t="str">
        <f t="array" ref="B2:R18">IFERROR(I!C2:S18/I!A2:A18, "")</f>
        <v/>
      </c>
      <c r="C2" s="3" t="str">
        <v/>
      </c>
      <c r="D2" s="3" t="str">
        <v/>
      </c>
      <c r="E2" s="3" t="str">
        <v/>
      </c>
      <c r="F2" s="4" t="str">
        <v/>
      </c>
      <c r="G2" s="2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4" t="str">
        <v/>
      </c>
    </row>
    <row r="3" spans="1:18" x14ac:dyDescent="0.25">
      <c r="A3" s="5">
        <v>2614.529</v>
      </c>
      <c r="B3" s="5">
        <v>1</v>
      </c>
      <c r="C3" s="1" t="str">
        <v/>
      </c>
      <c r="D3" s="1" t="str">
        <v/>
      </c>
      <c r="E3" s="1" t="str">
        <v/>
      </c>
      <c r="F3" s="6" t="str">
        <v/>
      </c>
      <c r="G3" s="5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6" t="str">
        <v/>
      </c>
    </row>
    <row r="4" spans="1:18" x14ac:dyDescent="0.25">
      <c r="A4" s="5">
        <v>3197.7170000000001</v>
      </c>
      <c r="B4" s="5">
        <v>4.6264914247276175E-5</v>
      </c>
      <c r="C4" s="1">
        <v>0.99995373508575269</v>
      </c>
      <c r="D4" s="1" t="str">
        <v/>
      </c>
      <c r="E4" s="1" t="str">
        <v/>
      </c>
      <c r="F4" s="6" t="str">
        <v/>
      </c>
      <c r="G4" s="5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6" t="str">
        <v/>
      </c>
    </row>
    <row r="5" spans="1:18" x14ac:dyDescent="0.25">
      <c r="A5" s="5">
        <v>3475.0880000000002</v>
      </c>
      <c r="B5" s="5">
        <v>6.5361470720239832E-5</v>
      </c>
      <c r="C5" s="1">
        <v>0.55905844622711798</v>
      </c>
      <c r="D5" s="1">
        <v>0.44087619230216168</v>
      </c>
      <c r="E5" s="1" t="str">
        <v/>
      </c>
      <c r="F5" s="6" t="str">
        <v/>
      </c>
      <c r="G5" s="5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6" t="str">
        <v/>
      </c>
    </row>
    <row r="6" spans="1:18" x14ac:dyDescent="0.25">
      <c r="A6" s="5">
        <v>3708.41</v>
      </c>
      <c r="B6" s="5">
        <v>7.7279692983235713E-5</v>
      </c>
      <c r="C6" s="1">
        <v>1.6615133991395678E-2</v>
      </c>
      <c r="D6" s="1">
        <v>0.96294438721453846</v>
      </c>
      <c r="E6" s="1">
        <v>2.036319910108261E-2</v>
      </c>
      <c r="F6" s="6" t="str">
        <v/>
      </c>
      <c r="G6" s="5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6" t="str">
        <v/>
      </c>
    </row>
    <row r="7" spans="1:18" x14ac:dyDescent="0.25">
      <c r="A7" s="5">
        <v>3919.78</v>
      </c>
      <c r="B7" s="5" t="str">
        <v/>
      </c>
      <c r="C7" s="1" t="str">
        <v/>
      </c>
      <c r="D7" s="1">
        <v>0.39453199164609837</v>
      </c>
      <c r="E7" s="1" t="str">
        <v/>
      </c>
      <c r="F7" s="6">
        <v>0.60546800835390169</v>
      </c>
      <c r="G7" s="5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6" t="str">
        <v/>
      </c>
    </row>
    <row r="8" spans="1:18" x14ac:dyDescent="0.25">
      <c r="A8" s="5">
        <v>3946.42</v>
      </c>
      <c r="B8" s="5" t="str">
        <v/>
      </c>
      <c r="C8" s="1" t="str">
        <v/>
      </c>
      <c r="D8" s="1">
        <v>1</v>
      </c>
      <c r="E8" s="1" t="str">
        <v/>
      </c>
      <c r="F8" s="6" t="str">
        <v/>
      </c>
      <c r="G8" s="5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6" t="str">
        <v/>
      </c>
    </row>
    <row r="9" spans="1:18" x14ac:dyDescent="0.25">
      <c r="A9" s="5">
        <v>3960.93</v>
      </c>
      <c r="B9" s="5">
        <v>4.723481117411885E-4</v>
      </c>
      <c r="C9" s="1" t="str">
        <v/>
      </c>
      <c r="D9" s="1">
        <v>0.58373535405954868</v>
      </c>
      <c r="E9" s="1">
        <v>1.5430038316878825E-2</v>
      </c>
      <c r="F9" s="6">
        <v>0.40036225951183135</v>
      </c>
      <c r="G9" s="5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6" t="str">
        <v/>
      </c>
    </row>
    <row r="10" spans="1:18" x14ac:dyDescent="0.25">
      <c r="A10" s="5">
        <v>3995.6</v>
      </c>
      <c r="B10" s="5" t="str">
        <v/>
      </c>
      <c r="C10" s="1">
        <v>1</v>
      </c>
      <c r="D10" s="1" t="str">
        <v/>
      </c>
      <c r="E10" s="1" t="str">
        <v/>
      </c>
      <c r="F10" s="6" t="str">
        <v/>
      </c>
      <c r="G10" s="5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6" t="str">
        <v/>
      </c>
    </row>
    <row r="11" spans="1:18" x14ac:dyDescent="0.25">
      <c r="A11" s="5">
        <v>4125.28</v>
      </c>
      <c r="B11" s="5" t="str">
        <v/>
      </c>
      <c r="C11" s="1" t="str">
        <v/>
      </c>
      <c r="D11" s="1">
        <v>0.7142857142857143</v>
      </c>
      <c r="E11" s="1">
        <v>0.28571428571428575</v>
      </c>
      <c r="F11" s="6" t="str">
        <v/>
      </c>
      <c r="G11" s="5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6" t="str">
        <v/>
      </c>
    </row>
    <row r="12" spans="1:18" x14ac:dyDescent="0.25">
      <c r="A12" s="5">
        <v>4180.38</v>
      </c>
      <c r="B12" s="5" t="str">
        <v/>
      </c>
      <c r="C12" s="1" t="str">
        <v/>
      </c>
      <c r="D12" s="1">
        <v>0.90308370044052866</v>
      </c>
      <c r="E12" s="1">
        <v>9.6916299559471369E-2</v>
      </c>
      <c r="F12" s="6" t="str">
        <v/>
      </c>
      <c r="G12" s="5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6" t="str">
        <v/>
      </c>
    </row>
    <row r="13" spans="1:18" x14ac:dyDescent="0.25">
      <c r="A13" s="5">
        <v>4262</v>
      </c>
      <c r="B13" s="5" t="str">
        <v/>
      </c>
      <c r="C13" s="1">
        <v>1</v>
      </c>
      <c r="D13" s="1" t="str">
        <v/>
      </c>
      <c r="E13" s="1" t="str">
        <v/>
      </c>
      <c r="F13" s="6" t="str">
        <v/>
      </c>
      <c r="G13" s="5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6" t="str">
        <v/>
      </c>
    </row>
    <row r="14" spans="1:18" x14ac:dyDescent="0.25">
      <c r="A14" s="5">
        <v>4296.28</v>
      </c>
      <c r="B14" s="5" t="str">
        <v/>
      </c>
      <c r="C14" s="1" t="str">
        <v/>
      </c>
      <c r="D14" s="1" t="str">
        <v/>
      </c>
      <c r="E14" s="1">
        <v>0.40594059405940591</v>
      </c>
      <c r="F14" s="6">
        <v>0.59405940594059403</v>
      </c>
      <c r="G14" s="5" t="str">
        <v/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  <c r="Q14" s="1" t="str">
        <v/>
      </c>
      <c r="R14" s="6" t="str">
        <v/>
      </c>
    </row>
    <row r="15" spans="1:18" x14ac:dyDescent="0.25">
      <c r="A15" s="5">
        <v>4323.3999999999996</v>
      </c>
      <c r="B15" s="5" t="str">
        <v/>
      </c>
      <c r="C15" s="1" t="str">
        <v/>
      </c>
      <c r="D15" s="1">
        <v>1</v>
      </c>
      <c r="E15" s="1" t="str">
        <v/>
      </c>
      <c r="F15" s="6" t="str">
        <v/>
      </c>
      <c r="G15" s="5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  <c r="Q15" s="1" t="str">
        <v/>
      </c>
      <c r="R15" s="6" t="str">
        <v/>
      </c>
    </row>
    <row r="16" spans="1:18" x14ac:dyDescent="0.25">
      <c r="A16" s="5">
        <v>4358.4399999999996</v>
      </c>
      <c r="B16" s="5" t="str">
        <v/>
      </c>
      <c r="C16" s="1">
        <v>4.5454545454545456E-2</v>
      </c>
      <c r="D16" s="1">
        <v>0.25</v>
      </c>
      <c r="E16" s="1">
        <v>0.70454545454545459</v>
      </c>
      <c r="F16" s="6" t="str">
        <v/>
      </c>
      <c r="G16" s="5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  <c r="Q16" s="1" t="str">
        <v/>
      </c>
      <c r="R16" s="6" t="str">
        <v/>
      </c>
    </row>
    <row r="17" spans="1:18" x14ac:dyDescent="0.25">
      <c r="A17" s="5">
        <v>4382.8999999999996</v>
      </c>
      <c r="B17" s="5" t="str">
        <v/>
      </c>
      <c r="C17" s="1" t="str">
        <v/>
      </c>
      <c r="D17" s="1">
        <v>1</v>
      </c>
      <c r="E17" s="1" t="str">
        <v/>
      </c>
      <c r="F17" s="6" t="str">
        <v/>
      </c>
      <c r="G17" s="5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  <c r="Q17" s="1" t="str">
        <v/>
      </c>
      <c r="R17" s="6" t="str">
        <v/>
      </c>
    </row>
    <row r="18" spans="1:18" ht="15.75" thickBot="1" x14ac:dyDescent="0.3">
      <c r="A18" s="7">
        <v>4480.5</v>
      </c>
      <c r="B18" s="7" t="str">
        <v/>
      </c>
      <c r="C18" s="8" t="str">
        <v/>
      </c>
      <c r="D18" s="8">
        <v>1</v>
      </c>
      <c r="E18" s="8" t="str">
        <v/>
      </c>
      <c r="F18" s="9" t="str">
        <v/>
      </c>
      <c r="G18" s="7" t="str">
        <v/>
      </c>
      <c r="H18" s="8" t="str">
        <v/>
      </c>
      <c r="I18" s="8" t="str">
        <v/>
      </c>
      <c r="J18" s="8" t="str">
        <v/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9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DA2E-DC04-478F-9E16-F333B6A6522A}">
  <dimension ref="A1:R18"/>
  <sheetViews>
    <sheetView workbookViewId="0">
      <selection activeCell="I22" sqref="I22"/>
    </sheetView>
  </sheetViews>
  <sheetFormatPr defaultRowHeight="15" x14ac:dyDescent="0.25"/>
  <cols>
    <col min="7" max="7" width="8" bestFit="1" customWidth="1"/>
  </cols>
  <sheetData>
    <row r="1" spans="1:18" ht="15.75" thickBot="1" x14ac:dyDescent="0.3">
      <c r="A1" s="10" t="s">
        <v>12</v>
      </c>
      <c r="B1" s="10">
        <v>0</v>
      </c>
      <c r="C1" s="11">
        <v>2614.529</v>
      </c>
      <c r="D1" s="11">
        <v>3197.7170000000001</v>
      </c>
      <c r="E1" s="11">
        <v>3475.0880000000002</v>
      </c>
      <c r="F1" s="12">
        <v>3708.41</v>
      </c>
      <c r="G1" s="10">
        <v>3919.78</v>
      </c>
      <c r="H1" s="11">
        <v>3946.42</v>
      </c>
      <c r="I1" s="11">
        <v>3960.93</v>
      </c>
      <c r="J1" s="11">
        <v>3995.6</v>
      </c>
      <c r="K1" s="11">
        <v>4125.28</v>
      </c>
      <c r="L1" s="11">
        <v>4180.38</v>
      </c>
      <c r="M1" s="11">
        <v>4262</v>
      </c>
      <c r="N1" s="11">
        <v>4296.28</v>
      </c>
      <c r="O1" s="11">
        <v>4323.3999999999996</v>
      </c>
      <c r="P1" s="11">
        <v>4358.4399999999996</v>
      </c>
      <c r="Q1" s="11">
        <v>4382.8999999999996</v>
      </c>
      <c r="R1" s="12">
        <v>4480.5</v>
      </c>
    </row>
    <row r="2" spans="1:18" x14ac:dyDescent="0.25">
      <c r="A2" s="5">
        <v>0</v>
      </c>
      <c r="B2" s="2" t="str">
        <f t="array" ref="B2:R18">IFERROR(X!B2:R18/(1+alpha!B2:R18), "")</f>
        <v/>
      </c>
      <c r="C2" s="3" t="str">
        <v/>
      </c>
      <c r="D2" s="3" t="str">
        <v/>
      </c>
      <c r="E2" s="3" t="str">
        <v/>
      </c>
      <c r="F2" s="4" t="str">
        <v/>
      </c>
      <c r="G2" s="2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4" t="str">
        <v/>
      </c>
    </row>
    <row r="3" spans="1:18" x14ac:dyDescent="0.25">
      <c r="A3" s="5">
        <v>2614.529</v>
      </c>
      <c r="B3" s="5">
        <v>0.99753608586790632</v>
      </c>
      <c r="C3" s="1" t="str">
        <v/>
      </c>
      <c r="D3" s="1" t="str">
        <v/>
      </c>
      <c r="E3" s="1" t="str">
        <v/>
      </c>
      <c r="F3" s="6" t="str">
        <v/>
      </c>
      <c r="G3" s="5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6" t="str">
        <v/>
      </c>
    </row>
    <row r="4" spans="1:18" x14ac:dyDescent="0.25">
      <c r="A4" s="5">
        <v>3197.7170000000001</v>
      </c>
      <c r="B4" s="5">
        <v>4.6111363407130431E-5</v>
      </c>
      <c r="C4" s="1">
        <v>0.97986647240152158</v>
      </c>
      <c r="D4" s="1" t="str">
        <v/>
      </c>
      <c r="E4" s="1" t="str">
        <v/>
      </c>
      <c r="F4" s="6" t="str">
        <v/>
      </c>
      <c r="G4" s="5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6" t="str">
        <v/>
      </c>
    </row>
    <row r="5" spans="1:18" x14ac:dyDescent="0.25">
      <c r="A5" s="5">
        <v>3475.0880000000002</v>
      </c>
      <c r="B5" s="5">
        <v>6.5361470720239832E-5</v>
      </c>
      <c r="C5" s="1">
        <v>0.54467892266866524</v>
      </c>
      <c r="D5" s="1">
        <v>0.28759047116905528</v>
      </c>
      <c r="E5" s="1" t="str">
        <v/>
      </c>
      <c r="F5" s="6" t="str">
        <v/>
      </c>
      <c r="G5" s="5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6" t="str">
        <v/>
      </c>
    </row>
    <row r="6" spans="1:18" x14ac:dyDescent="0.25">
      <c r="A6" s="5">
        <v>3708.41</v>
      </c>
      <c r="B6" s="5">
        <v>7.7279692983235713E-5</v>
      </c>
      <c r="C6" s="1">
        <v>1.6615133991395678E-2</v>
      </c>
      <c r="D6" s="1">
        <v>0.87326053071056353</v>
      </c>
      <c r="E6" s="1">
        <v>1.1978352412401536E-2</v>
      </c>
      <c r="F6" s="6" t="str">
        <v/>
      </c>
      <c r="G6" s="5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6" t="str">
        <v/>
      </c>
    </row>
    <row r="7" spans="1:18" x14ac:dyDescent="0.25">
      <c r="A7" s="5">
        <v>3919.78</v>
      </c>
      <c r="B7" s="5" t="str">
        <v/>
      </c>
      <c r="C7" s="1" t="str">
        <v/>
      </c>
      <c r="D7" s="1">
        <v>0.37972280235428141</v>
      </c>
      <c r="E7" s="1" t="str">
        <v/>
      </c>
      <c r="F7" s="6">
        <v>0.28479210176571107</v>
      </c>
      <c r="G7" s="5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6" t="str">
        <v/>
      </c>
    </row>
    <row r="8" spans="1:18" x14ac:dyDescent="0.25">
      <c r="A8" s="5">
        <v>3946.42</v>
      </c>
      <c r="B8" s="5" t="str">
        <v/>
      </c>
      <c r="C8" s="1" t="str">
        <v/>
      </c>
      <c r="D8" s="1">
        <v>1</v>
      </c>
      <c r="E8" s="1" t="str">
        <v/>
      </c>
      <c r="F8" s="6" t="str">
        <v/>
      </c>
      <c r="G8" s="5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6" t="str">
        <v/>
      </c>
    </row>
    <row r="9" spans="1:18" x14ac:dyDescent="0.25">
      <c r="A9" s="5">
        <v>3960.93</v>
      </c>
      <c r="B9" s="5">
        <v>4.723481117411885E-4</v>
      </c>
      <c r="C9" s="1" t="str">
        <v/>
      </c>
      <c r="D9" s="1">
        <v>0.5636687466778183</v>
      </c>
      <c r="E9" s="1">
        <v>1.5430038316878825E-2</v>
      </c>
      <c r="F9" s="6">
        <v>0.24562101810541803</v>
      </c>
      <c r="G9" s="5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6" t="str">
        <v/>
      </c>
    </row>
    <row r="10" spans="1:18" x14ac:dyDescent="0.25">
      <c r="A10" s="5">
        <v>3995.6</v>
      </c>
      <c r="B10" s="5" t="str">
        <v/>
      </c>
      <c r="C10" s="1">
        <v>1</v>
      </c>
      <c r="D10" s="1" t="str">
        <v/>
      </c>
      <c r="E10" s="1" t="str">
        <v/>
      </c>
      <c r="F10" s="6" t="str">
        <v/>
      </c>
      <c r="G10" s="5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6" t="str">
        <v/>
      </c>
    </row>
    <row r="11" spans="1:18" x14ac:dyDescent="0.25">
      <c r="A11" s="5">
        <v>4125.28</v>
      </c>
      <c r="B11" s="5" t="str">
        <v/>
      </c>
      <c r="C11" s="1" t="str">
        <v/>
      </c>
      <c r="D11" s="1">
        <v>0.7142857142857143</v>
      </c>
      <c r="E11" s="1">
        <v>0.28571428571428575</v>
      </c>
      <c r="F11" s="6" t="str">
        <v/>
      </c>
      <c r="G11" s="5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6" t="str">
        <v/>
      </c>
    </row>
    <row r="12" spans="1:18" x14ac:dyDescent="0.25">
      <c r="A12" s="5">
        <v>4180.38</v>
      </c>
      <c r="B12" s="5" t="str">
        <v/>
      </c>
      <c r="C12" s="1" t="str">
        <v/>
      </c>
      <c r="D12" s="1">
        <v>0.90308370044052866</v>
      </c>
      <c r="E12" s="1">
        <v>9.6916299559471369E-2</v>
      </c>
      <c r="F12" s="6" t="str">
        <v/>
      </c>
      <c r="G12" s="5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6" t="str">
        <v/>
      </c>
    </row>
    <row r="13" spans="1:18" x14ac:dyDescent="0.25">
      <c r="A13" s="5">
        <v>4262</v>
      </c>
      <c r="B13" s="5" t="str">
        <v/>
      </c>
      <c r="C13" s="1">
        <v>1</v>
      </c>
      <c r="D13" s="1" t="str">
        <v/>
      </c>
      <c r="E13" s="1" t="str">
        <v/>
      </c>
      <c r="F13" s="6" t="str">
        <v/>
      </c>
      <c r="G13" s="5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6" t="str">
        <v/>
      </c>
    </row>
    <row r="14" spans="1:18" x14ac:dyDescent="0.25">
      <c r="A14" s="5">
        <v>4296.28</v>
      </c>
      <c r="B14" s="5" t="str">
        <v/>
      </c>
      <c r="C14" s="1" t="str">
        <v/>
      </c>
      <c r="D14" s="1" t="str">
        <v/>
      </c>
      <c r="E14" s="1">
        <v>0.40594059405940591</v>
      </c>
      <c r="F14" s="6">
        <v>0.59405940594059403</v>
      </c>
      <c r="G14" s="5" t="str">
        <v/>
      </c>
      <c r="H14" s="1" t="str">
        <v/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/>
      </c>
      <c r="O14" s="1" t="str">
        <v/>
      </c>
      <c r="P14" s="1" t="str">
        <v/>
      </c>
      <c r="Q14" s="1" t="str">
        <v/>
      </c>
      <c r="R14" s="6" t="str">
        <v/>
      </c>
    </row>
    <row r="15" spans="1:18" x14ac:dyDescent="0.25">
      <c r="A15" s="5">
        <v>4323.3999999999996</v>
      </c>
      <c r="B15" s="5" t="str">
        <v/>
      </c>
      <c r="C15" s="1" t="str">
        <v/>
      </c>
      <c r="D15" s="1">
        <v>1</v>
      </c>
      <c r="E15" s="1" t="str">
        <v/>
      </c>
      <c r="F15" s="6" t="str">
        <v/>
      </c>
      <c r="G15" s="5" t="str">
        <v/>
      </c>
      <c r="H15" s="1" t="str">
        <v/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  <c r="Q15" s="1" t="str">
        <v/>
      </c>
      <c r="R15" s="6" t="str">
        <v/>
      </c>
    </row>
    <row r="16" spans="1:18" x14ac:dyDescent="0.25">
      <c r="A16" s="5">
        <v>4358.4399999999996</v>
      </c>
      <c r="B16" s="5" t="str">
        <v/>
      </c>
      <c r="C16" s="1">
        <v>4.5454545454545456E-2</v>
      </c>
      <c r="D16" s="1">
        <v>0.25</v>
      </c>
      <c r="E16" s="1">
        <v>0.70454545454545459</v>
      </c>
      <c r="F16" s="6" t="str">
        <v/>
      </c>
      <c r="G16" s="5" t="str">
        <v/>
      </c>
      <c r="H16" s="1" t="str">
        <v/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  <c r="Q16" s="1" t="str">
        <v/>
      </c>
      <c r="R16" s="6" t="str">
        <v/>
      </c>
    </row>
    <row r="17" spans="1:18" x14ac:dyDescent="0.25">
      <c r="A17" s="5">
        <v>4382.8999999999996</v>
      </c>
      <c r="B17" s="5" t="str">
        <v/>
      </c>
      <c r="C17" s="1" t="str">
        <v/>
      </c>
      <c r="D17" s="1">
        <v>1</v>
      </c>
      <c r="E17" s="1" t="str">
        <v/>
      </c>
      <c r="F17" s="6" t="str">
        <v/>
      </c>
      <c r="G17" s="5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  <c r="Q17" s="1" t="str">
        <v/>
      </c>
      <c r="R17" s="6" t="str">
        <v/>
      </c>
    </row>
    <row r="18" spans="1:18" ht="15.75" thickBot="1" x14ac:dyDescent="0.3">
      <c r="A18" s="7">
        <v>4480.5</v>
      </c>
      <c r="B18" s="7" t="str">
        <v/>
      </c>
      <c r="C18" s="8" t="str">
        <v/>
      </c>
      <c r="D18" s="8">
        <v>1</v>
      </c>
      <c r="E18" s="8" t="str">
        <v/>
      </c>
      <c r="F18" s="9" t="str">
        <v/>
      </c>
      <c r="G18" s="7" t="str">
        <v/>
      </c>
      <c r="H18" s="8" t="str">
        <v/>
      </c>
      <c r="I18" s="8" t="str">
        <v/>
      </c>
      <c r="J18" s="8" t="str">
        <v/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9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Data</vt:lpstr>
      <vt:lpstr>f</vt:lpstr>
      <vt:lpstr>alpha</vt:lpstr>
      <vt:lpstr>I_gamma</vt:lpstr>
      <vt:lpstr>I</vt:lpstr>
      <vt:lpstr>X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Bogye</dc:creator>
  <cp:lastModifiedBy>Balázs Bogye</cp:lastModifiedBy>
  <dcterms:created xsi:type="dcterms:W3CDTF">2021-05-21T23:41:27Z</dcterms:created>
  <dcterms:modified xsi:type="dcterms:W3CDTF">2021-05-22T07:30:54Z</dcterms:modified>
</cp:coreProperties>
</file>