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<sst xmlns="http://schemas.openxmlformats.org/spreadsheetml/2006/main" count="16" uniqueCount="12">
  <si>
    <t xml:space="preserve">x  [mm]</t>
  </si>
  <si>
    <t xml:space="preserve">y  [mm]</t>
  </si>
  <si>
    <t xml:space="preserve">z  [mm]</t>
  </si>
  <si>
    <t xml:space="preserve">x [mm]</t>
  </si>
  <si>
    <t xml:space="preserve">y [mm]</t>
  </si>
  <si>
    <t xml:space="preserve">Fattori di scala</t>
  </si>
  <si>
    <t xml:space="preserve">c_root_wing</t>
  </si>
  <si>
    <t xml:space="preserve">c_tip_wing</t>
  </si>
  <si>
    <t xml:space="preserve">Sweep angle</t>
  </si>
  <si>
    <t xml:space="preserve">Sweep angle TE</t>
  </si>
  <si>
    <t xml:space="preserve">Semi wing span </t>
  </si>
  <si>
    <t xml:space="preserve">Dihedral angle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</si>
</sst>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0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6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N2" activeCellId="0" sqref="N2"/>
    </sheetView>
  </sheetViews>
  <sheetFormatPr defaultColWidth="8.6875" defaultRowHeight="14.4" zeroHeight="false" outlineLevelRow="0" outlineLevelCol="0"/>
  <cols>
    <col collapsed="false" customWidth="true" hidden="false" outlineLevel="0" max="2" min="2" style="0" width="19.56"/>
    <col collapsed="false" customWidth="true" hidden="false" outlineLevel="0" max="7" min="6" style="0" width="10.77"/>
    <col collapsed="false" customWidth="true" hidden="false" outlineLevel="0" max="8" min="8" style="0" width="11.56"/>
    <col collapsed="false" customWidth="true" hidden="false" outlineLevel="0" max="10" min="10" style="0" width="14.44"/>
    <col collapsed="false" customWidth="true" hidden="false" outlineLevel="0" max="11" min="11" style="0" width="14.34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/>
      <c r="E1" s="3"/>
      <c r="F1" s="4" t="s">
        <v>3</v>
      </c>
      <c r="G1" s="5" t="s">
        <v>4</v>
      </c>
      <c r="H1" s="6" t="s">
        <v>2</v>
      </c>
      <c r="J1" s="3"/>
      <c r="K1" s="7" t="s">
        <v>5</v>
      </c>
      <c r="N1" s="4" t="s">
        <v>3</v>
      </c>
      <c r="O1" s="5" t="s">
        <v>1</v>
      </c>
      <c r="P1" s="6" t="s">
        <v>2</v>
      </c>
    </row>
    <row r="2" customFormat="false" ht="14.4" hidden="false" customHeight="false" outlineLevel="0" collapsed="false">
      <c r="A2" s="8" t="n">
        <v>1</v>
      </c>
      <c r="B2" s="5" t="n">
        <v>0</v>
      </c>
      <c r="C2" s="6" t="n">
        <v>0</v>
      </c>
      <c r="D2" s="3"/>
      <c r="E2" s="3"/>
      <c r="F2" s="4" t="n">
        <f aca="false">A2*$K$2</f>
        <v>-11186.57</v>
      </c>
      <c r="G2" s="5" t="n">
        <v>0</v>
      </c>
      <c r="H2" s="6" t="n">
        <f aca="false">C2*$K$2</f>
        <v>0</v>
      </c>
      <c r="J2" s="9" t="s">
        <v>6</v>
      </c>
      <c r="K2" s="10" t="n">
        <f aca="false">-1*11.18657*1000</f>
        <v>-11186.57</v>
      </c>
      <c r="N2" s="4" t="n">
        <f aca="false">A2*$K$3-$K$6*TAN($K$4)</f>
        <v>-21974.7964986135</v>
      </c>
      <c r="O2" s="5" t="n">
        <f aca="false">$K$6</f>
        <v>33202.771</v>
      </c>
      <c r="P2" s="6" t="n">
        <f aca="false">C2*$K$3-$K$6*TAN($K$7)</f>
        <v>-2904.86606014731</v>
      </c>
      <c r="R2" s="11"/>
      <c r="S2" s="11"/>
    </row>
    <row r="3" customFormat="false" ht="14.4" hidden="false" customHeight="false" outlineLevel="0" collapsed="false">
      <c r="A3" s="12" t="n">
        <v>0.95025</v>
      </c>
      <c r="B3" s="13" t="n">
        <v>0</v>
      </c>
      <c r="C3" s="14" t="n">
        <v>0.00966</v>
      </c>
      <c r="D3" s="3"/>
      <c r="E3" s="3"/>
      <c r="F3" s="12" t="n">
        <f aca="false">A3*$K$2</f>
        <v>-10630.0381425</v>
      </c>
      <c r="G3" s="13" t="n">
        <v>0</v>
      </c>
      <c r="H3" s="14" t="n">
        <f aca="false">C3*$K$2</f>
        <v>-108.0622662</v>
      </c>
      <c r="J3" s="10" t="s">
        <v>7</v>
      </c>
      <c r="K3" s="10" t="n">
        <f aca="false">3.5702*1000*(-1)</f>
        <v>-3570.2</v>
      </c>
      <c r="N3" s="12" t="n">
        <f aca="false">A3*$K$3-$K$6*TAN($K$4)</f>
        <v>-21797.1790486135</v>
      </c>
      <c r="O3" s="13" t="n">
        <f aca="false">$K$6</f>
        <v>33202.771</v>
      </c>
      <c r="P3" s="14" t="n">
        <f aca="false">C3*$K$3-$K$6*TAN($K$7)</f>
        <v>-2939.35419214731</v>
      </c>
      <c r="R3" s="15"/>
    </row>
    <row r="4" customFormat="false" ht="14.4" hidden="false" customHeight="false" outlineLevel="0" collapsed="false">
      <c r="A4" s="12" t="n">
        <v>0.9004</v>
      </c>
      <c r="B4" s="13" t="n">
        <v>0</v>
      </c>
      <c r="C4" s="14" t="n">
        <v>0.01753</v>
      </c>
      <c r="D4" s="3"/>
      <c r="E4" s="3"/>
      <c r="F4" s="12" t="n">
        <f aca="false">A4*$K$2</f>
        <v>-10072.387628</v>
      </c>
      <c r="G4" s="13" t="n">
        <v>0</v>
      </c>
      <c r="H4" s="14" t="n">
        <f aca="false">C4*$K$2</f>
        <v>-196.1005721</v>
      </c>
      <c r="J4" s="10" t="s">
        <v>8</v>
      </c>
      <c r="K4" s="10" t="n">
        <f aca="false">29*PI()/180</f>
        <v>0.506145483078356</v>
      </c>
      <c r="N4" s="12" t="n">
        <f aca="false">A4*$K$3-$K$6*TAN($K$4)</f>
        <v>-21619.2045786135</v>
      </c>
      <c r="O4" s="13" t="n">
        <f aca="false">$K$6</f>
        <v>33202.771</v>
      </c>
      <c r="P4" s="14" t="n">
        <f aca="false">C4*$K$3-$K$6*TAN($K$7)</f>
        <v>-2967.45166614731</v>
      </c>
      <c r="R4" s="15"/>
    </row>
    <row r="5" customFormat="false" ht="14.4" hidden="false" customHeight="false" outlineLevel="0" collapsed="false">
      <c r="A5" s="12" t="n">
        <v>0.80058</v>
      </c>
      <c r="B5" s="13" t="n">
        <v>0</v>
      </c>
      <c r="C5" s="14" t="n">
        <v>0.03178</v>
      </c>
      <c r="D5" s="3"/>
      <c r="E5" s="3"/>
      <c r="F5" s="12" t="n">
        <f aca="false">A5*$K$2</f>
        <v>-8955.7442106</v>
      </c>
      <c r="G5" s="13" t="n">
        <v>0</v>
      </c>
      <c r="H5" s="14" t="n">
        <f aca="false">C5*$K$2</f>
        <v>-355.5091946</v>
      </c>
      <c r="J5" s="10" t="s">
        <v>9</v>
      </c>
      <c r="K5" s="10" t="n">
        <f aca="false">18*PI()/180</f>
        <v>0.314159265358979</v>
      </c>
      <c r="N5" s="12" t="n">
        <f aca="false">A5*$K$3-$K$6*TAN($K$4)</f>
        <v>-21262.8272146135</v>
      </c>
      <c r="O5" s="13" t="n">
        <f aca="false">$K$6</f>
        <v>33202.771</v>
      </c>
      <c r="P5" s="14" t="n">
        <f aca="false">C5*$K$3-$K$6*TAN($K$7)</f>
        <v>-3018.32701614731</v>
      </c>
      <c r="R5" s="15"/>
    </row>
    <row r="6" customFormat="false" ht="13.8" hidden="false" customHeight="false" outlineLevel="0" collapsed="false">
      <c r="A6" s="12" t="n">
        <v>0.70061</v>
      </c>
      <c r="B6" s="13" t="n">
        <v>0</v>
      </c>
      <c r="C6" s="14" t="n">
        <v>0.04413</v>
      </c>
      <c r="D6" s="3"/>
      <c r="E6" s="3"/>
      <c r="F6" s="12" t="n">
        <f aca="false">A6*$K$2</f>
        <v>-7837.4228077</v>
      </c>
      <c r="G6" s="13" t="n">
        <v>0</v>
      </c>
      <c r="H6" s="14" t="n">
        <f aca="false">C6*$K$2</f>
        <v>-493.6633341</v>
      </c>
      <c r="J6" s="16" t="s">
        <v>10</v>
      </c>
      <c r="K6" s="10" t="n">
        <f aca="false">33.202771*1000</f>
        <v>33202.771</v>
      </c>
      <c r="N6" s="12" t="n">
        <f aca="false">A6*$K$3-$K$6*TAN($K$4)</f>
        <v>-20905.9143206135</v>
      </c>
      <c r="O6" s="13" t="n">
        <f aca="false">$K$6</f>
        <v>33202.771</v>
      </c>
      <c r="P6" s="14" t="n">
        <f aca="false">C6*$K$3-$K$6*TAN($K$7)</f>
        <v>-3062.41898614731</v>
      </c>
      <c r="R6" s="15"/>
    </row>
    <row r="7" customFormat="false" ht="13.8" hidden="false" customHeight="false" outlineLevel="0" collapsed="false">
      <c r="A7" s="12" t="n">
        <v>0.60051</v>
      </c>
      <c r="B7" s="13" t="n">
        <v>0</v>
      </c>
      <c r="C7" s="14" t="n">
        <v>0.05453</v>
      </c>
      <c r="D7" s="3"/>
      <c r="E7" s="3"/>
      <c r="F7" s="12" t="n">
        <f aca="false">A7*$K$2</f>
        <v>-6717.6471507</v>
      </c>
      <c r="G7" s="13" t="n">
        <v>0</v>
      </c>
      <c r="H7" s="14" t="n">
        <f aca="false">C7*$K$2</f>
        <v>-610.0036621</v>
      </c>
      <c r="J7" s="17" t="s">
        <v>11</v>
      </c>
      <c r="K7" s="18" t="n">
        <f aca="false">5*PI()/180</f>
        <v>0.0872664625997165</v>
      </c>
      <c r="N7" s="12" t="n">
        <f aca="false">A7*$K$3-$K$6*TAN($K$4)</f>
        <v>-20548.5373006135</v>
      </c>
      <c r="O7" s="13" t="n">
        <f aca="false">$K$6</f>
        <v>33202.771</v>
      </c>
      <c r="P7" s="14" t="n">
        <f aca="false">C7*$K$3-$K$6*TAN($K$7)</f>
        <v>-3099.54906614731</v>
      </c>
      <c r="R7" s="15"/>
    </row>
    <row r="8" customFormat="false" ht="14.4" hidden="false" customHeight="false" outlineLevel="0" collapsed="false">
      <c r="A8" s="12" t="n">
        <v>0.50029</v>
      </c>
      <c r="B8" s="13" t="n">
        <v>0</v>
      </c>
      <c r="C8" s="14" t="n">
        <v>0.06267</v>
      </c>
      <c r="D8" s="3"/>
      <c r="E8" s="3"/>
      <c r="F8" s="12" t="n">
        <f aca="false">A8*$K$2</f>
        <v>-5596.5291053</v>
      </c>
      <c r="G8" s="13" t="n">
        <v>0</v>
      </c>
      <c r="H8" s="14" t="n">
        <f aca="false">C8*$K$2</f>
        <v>-701.0623419</v>
      </c>
      <c r="N8" s="12" t="n">
        <f aca="false">A8*$K$3-$K$6*TAN($K$4)</f>
        <v>-20190.7318566135</v>
      </c>
      <c r="O8" s="13" t="n">
        <f aca="false">$K$6</f>
        <v>33202.771</v>
      </c>
      <c r="P8" s="14" t="n">
        <f aca="false">C8*$K$3-$K$6*TAN($K$7)</f>
        <v>-3128.61049414731</v>
      </c>
      <c r="R8" s="15"/>
    </row>
    <row r="9" customFormat="false" ht="14.4" hidden="false" customHeight="false" outlineLevel="0" collapsed="false">
      <c r="A9" s="12" t="n">
        <v>0.4</v>
      </c>
      <c r="B9" s="13" t="n">
        <v>0</v>
      </c>
      <c r="C9" s="14" t="n">
        <v>0.06803</v>
      </c>
      <c r="D9" s="3"/>
      <c r="E9" s="3"/>
      <c r="F9" s="12" t="n">
        <f aca="false">A9*$K$2</f>
        <v>-4474.628</v>
      </c>
      <c r="G9" s="13" t="n">
        <v>0</v>
      </c>
      <c r="H9" s="14" t="n">
        <f aca="false">C9*$K$2</f>
        <v>-761.0223571</v>
      </c>
      <c r="N9" s="12" t="n">
        <f aca="false">A9*$K$3-$K$6*TAN($K$4)</f>
        <v>-19832.6764986135</v>
      </c>
      <c r="O9" s="13" t="n">
        <f aca="false">$K$6</f>
        <v>33202.771</v>
      </c>
      <c r="P9" s="14" t="n">
        <f aca="false">C9*$K$3-$K$6*TAN($K$7)</f>
        <v>-3147.74676614731</v>
      </c>
      <c r="R9" s="15"/>
    </row>
    <row r="10" customFormat="false" ht="14.4" hidden="false" customHeight="false" outlineLevel="0" collapsed="false">
      <c r="A10" s="12" t="n">
        <v>0.29925</v>
      </c>
      <c r="B10" s="13" t="n">
        <v>0</v>
      </c>
      <c r="C10" s="14" t="n">
        <v>0.0694</v>
      </c>
      <c r="D10" s="3"/>
      <c r="E10" s="3"/>
      <c r="F10" s="12" t="n">
        <f aca="false">A10*$K$2</f>
        <v>-3347.5810725</v>
      </c>
      <c r="G10" s="13" t="n">
        <v>0</v>
      </c>
      <c r="H10" s="14" t="n">
        <f aca="false">C10*$K$2</f>
        <v>-776.347958</v>
      </c>
      <c r="N10" s="12" t="n">
        <f aca="false">A10*$K$3-$K$6*TAN($K$4)</f>
        <v>-19472.9788486135</v>
      </c>
      <c r="O10" s="13" t="n">
        <f aca="false">$K$6</f>
        <v>33202.771</v>
      </c>
      <c r="P10" s="14" t="n">
        <f aca="false">C10*$K$3-$K$6*TAN($K$7)</f>
        <v>-3152.63794014731</v>
      </c>
      <c r="R10" s="15"/>
    </row>
    <row r="11" customFormat="false" ht="14.4" hidden="false" customHeight="false" outlineLevel="0" collapsed="false">
      <c r="A11" s="12" t="n">
        <v>0.24889</v>
      </c>
      <c r="B11" s="13" t="n">
        <v>0</v>
      </c>
      <c r="C11" s="14" t="n">
        <v>0.06799</v>
      </c>
      <c r="D11" s="3"/>
      <c r="E11" s="3"/>
      <c r="F11" s="12" t="n">
        <f aca="false">A11*$K$2</f>
        <v>-2784.2254073</v>
      </c>
      <c r="G11" s="13" t="n">
        <v>0</v>
      </c>
      <c r="H11" s="14" t="n">
        <f aca="false">C11*$K$2</f>
        <v>-760.5748943</v>
      </c>
      <c r="N11" s="12" t="n">
        <f aca="false">A11*$K$3-$K$6*TAN($K$4)</f>
        <v>-19293.1835766135</v>
      </c>
      <c r="O11" s="13" t="n">
        <f aca="false">$K$6</f>
        <v>33202.771</v>
      </c>
      <c r="P11" s="14" t="n">
        <f aca="false">C11*$K$3-$K$6*TAN($K$7)</f>
        <v>-3147.60395814731</v>
      </c>
      <c r="R11" s="15"/>
    </row>
    <row r="12" customFormat="false" ht="14.4" hidden="false" customHeight="false" outlineLevel="0" collapsed="false">
      <c r="A12" s="12" t="n">
        <v>0.19857</v>
      </c>
      <c r="B12" s="13" t="n">
        <v>0</v>
      </c>
      <c r="C12" s="14" t="n">
        <v>0.06486</v>
      </c>
      <c r="D12" s="3"/>
      <c r="E12" s="3"/>
      <c r="F12" s="12" t="n">
        <f aca="false">A12*$K$2</f>
        <v>-2221.3172049</v>
      </c>
      <c r="G12" s="13" t="n">
        <v>0</v>
      </c>
      <c r="H12" s="14" t="n">
        <f aca="false">C12*$K$2</f>
        <v>-725.5609302</v>
      </c>
      <c r="N12" s="12" t="n">
        <f aca="false">A12*$K$3-$K$6*TAN($K$4)</f>
        <v>-19113.5311126135</v>
      </c>
      <c r="O12" s="13" t="n">
        <f aca="false">$K$6</f>
        <v>33202.771</v>
      </c>
      <c r="P12" s="14" t="n">
        <f aca="false">C12*$K$3-$K$6*TAN($K$7)</f>
        <v>-3136.42923214731</v>
      </c>
      <c r="R12" s="15"/>
    </row>
    <row r="13" customFormat="false" ht="14.4" hidden="false" customHeight="false" outlineLevel="0" collapsed="false">
      <c r="A13" s="12" t="n">
        <v>0.14833</v>
      </c>
      <c r="B13" s="13" t="n">
        <v>0</v>
      </c>
      <c r="C13" s="14" t="n">
        <v>0.05951</v>
      </c>
      <c r="D13" s="3"/>
      <c r="E13" s="3"/>
      <c r="F13" s="12" t="n">
        <f aca="false">A13*$K$2</f>
        <v>-1659.3039281</v>
      </c>
      <c r="G13" s="13" t="n">
        <v>0</v>
      </c>
      <c r="H13" s="14" t="n">
        <f aca="false">C13*$K$2</f>
        <v>-665.7127807</v>
      </c>
      <c r="N13" s="12" t="n">
        <f aca="false">A13*$K$3-$K$6*TAN($K$4)</f>
        <v>-18934.1642646135</v>
      </c>
      <c r="O13" s="13" t="n">
        <f aca="false">$K$6</f>
        <v>33202.771</v>
      </c>
      <c r="P13" s="14" t="n">
        <f aca="false">C13*$K$3-$K$6*TAN($K$7)</f>
        <v>-3117.32866214731</v>
      </c>
      <c r="R13" s="15"/>
    </row>
    <row r="14" customFormat="false" ht="14.4" hidden="false" customHeight="false" outlineLevel="0" collapsed="false">
      <c r="A14" s="12" t="n">
        <v>0.09824</v>
      </c>
      <c r="B14" s="13" t="n">
        <v>0</v>
      </c>
      <c r="C14" s="14" t="n">
        <v>0.05118</v>
      </c>
      <c r="D14" s="3"/>
      <c r="E14" s="3"/>
      <c r="F14" s="12" t="n">
        <f aca="false">A14*$K$2</f>
        <v>-1098.9686368</v>
      </c>
      <c r="G14" s="13" t="n">
        <v>0</v>
      </c>
      <c r="H14" s="14" t="n">
        <f aca="false">C14*$K$2</f>
        <v>-572.5286526</v>
      </c>
      <c r="N14" s="12" t="n">
        <f aca="false">A14*$K$3-$K$6*TAN($K$4)</f>
        <v>-18755.3329466135</v>
      </c>
      <c r="O14" s="13" t="n">
        <f aca="false">$K$6</f>
        <v>33202.771</v>
      </c>
      <c r="P14" s="14" t="n">
        <f aca="false">C14*$K$3-$K$6*TAN($K$7)</f>
        <v>-3087.58889614731</v>
      </c>
      <c r="R14" s="15"/>
    </row>
    <row r="15" customFormat="false" ht="14.4" hidden="false" customHeight="false" outlineLevel="0" collapsed="false">
      <c r="A15" s="12" t="n">
        <v>0.0733</v>
      </c>
      <c r="B15" s="13" t="n">
        <v>0</v>
      </c>
      <c r="C15" s="14" t="n">
        <v>0.04537</v>
      </c>
      <c r="D15" s="3"/>
      <c r="E15" s="3"/>
      <c r="F15" s="12" t="n">
        <f aca="false">A15*$K$2</f>
        <v>-819.975581</v>
      </c>
      <c r="G15" s="13" t="n">
        <v>0</v>
      </c>
      <c r="H15" s="14" t="n">
        <f aca="false">C15*$K$2</f>
        <v>-507.5346809</v>
      </c>
      <c r="N15" s="12" t="n">
        <f aca="false">A15*$K$3-$K$6*TAN($K$4)</f>
        <v>-18666.2921586135</v>
      </c>
      <c r="O15" s="13" t="n">
        <f aca="false">$K$6</f>
        <v>33202.771</v>
      </c>
      <c r="P15" s="14" t="n">
        <f aca="false">C15*$K$3-$K$6*TAN($K$7)</f>
        <v>-3066.84603414731</v>
      </c>
      <c r="R15" s="15"/>
    </row>
    <row r="16" customFormat="false" ht="14.4" hidden="false" customHeight="false" outlineLevel="0" collapsed="false">
      <c r="A16" s="12" t="n">
        <v>0.04845</v>
      </c>
      <c r="B16" s="13" t="n">
        <v>0</v>
      </c>
      <c r="C16" s="14" t="n">
        <v>0.03786</v>
      </c>
      <c r="D16" s="3"/>
      <c r="E16" s="3"/>
      <c r="F16" s="12" t="n">
        <f aca="false">A16*$K$2</f>
        <v>-541.9893165</v>
      </c>
      <c r="G16" s="13" t="n">
        <v>0</v>
      </c>
      <c r="H16" s="14" t="n">
        <f aca="false">C16*$K$2</f>
        <v>-423.5235402</v>
      </c>
      <c r="N16" s="12" t="n">
        <f aca="false">A16*$K$3-$K$6*TAN($K$4)</f>
        <v>-18577.5726886135</v>
      </c>
      <c r="O16" s="13" t="n">
        <f aca="false">$K$6</f>
        <v>33202.771</v>
      </c>
      <c r="P16" s="14" t="n">
        <f aca="false">C16*$K$3-$K$6*TAN($K$7)</f>
        <v>-3040.03383214731</v>
      </c>
      <c r="R16" s="15"/>
    </row>
    <row r="17" customFormat="false" ht="14.4" hidden="false" customHeight="false" outlineLevel="0" collapsed="false">
      <c r="A17" s="12" t="n">
        <v>0.02378</v>
      </c>
      <c r="B17" s="13" t="n">
        <v>0</v>
      </c>
      <c r="C17" s="14" t="n">
        <v>0.02733</v>
      </c>
      <c r="D17" s="3"/>
      <c r="E17" s="3"/>
      <c r="F17" s="12" t="n">
        <f aca="false">A17*$K$2</f>
        <v>-266.0166346</v>
      </c>
      <c r="G17" s="13" t="n">
        <v>0</v>
      </c>
      <c r="H17" s="14" t="n">
        <f aca="false">C17*$K$2</f>
        <v>-305.7289581</v>
      </c>
      <c r="N17" s="12" t="n">
        <f aca="false">A17*$K$3-$K$6*TAN($K$4)</f>
        <v>-18489.4958546135</v>
      </c>
      <c r="O17" s="13" t="n">
        <f aca="false">$K$6</f>
        <v>33202.771</v>
      </c>
      <c r="P17" s="14" t="n">
        <f aca="false">C17*$K$3-$K$6*TAN($K$7)</f>
        <v>-3002.43962614731</v>
      </c>
      <c r="R17" s="15"/>
    </row>
    <row r="18" customFormat="false" ht="14.4" hidden="false" customHeight="false" outlineLevel="0" collapsed="false">
      <c r="A18" s="12" t="n">
        <v>0.01158</v>
      </c>
      <c r="B18" s="13" t="n">
        <v>0</v>
      </c>
      <c r="C18" s="14" t="n">
        <v>0.01954</v>
      </c>
      <c r="D18" s="3"/>
      <c r="E18" s="3"/>
      <c r="F18" s="12" t="n">
        <f aca="false">A18*$K$2</f>
        <v>-129.5404806</v>
      </c>
      <c r="G18" s="13" t="n">
        <v>0</v>
      </c>
      <c r="H18" s="14" t="n">
        <f aca="false">C18*$K$2</f>
        <v>-218.5855778</v>
      </c>
      <c r="N18" s="12" t="n">
        <f aca="false">A18*$K$3-$K$6*TAN($K$4)</f>
        <v>-18445.9394146135</v>
      </c>
      <c r="O18" s="13" t="n">
        <f aca="false">$K$6</f>
        <v>33202.771</v>
      </c>
      <c r="P18" s="14" t="n">
        <f aca="false">C18*$K$3-$K$6*TAN($K$7)</f>
        <v>-2974.62776814731</v>
      </c>
      <c r="R18" s="15"/>
    </row>
    <row r="19" customFormat="false" ht="14.4" hidden="false" customHeight="false" outlineLevel="0" collapsed="false">
      <c r="A19" s="12" t="n">
        <v>0</v>
      </c>
      <c r="B19" s="13" t="n">
        <v>0</v>
      </c>
      <c r="C19" s="14" t="n">
        <v>0</v>
      </c>
      <c r="D19" s="3"/>
      <c r="E19" s="3"/>
      <c r="F19" s="12" t="n">
        <f aca="false">A19*$K$2</f>
        <v>-0</v>
      </c>
      <c r="G19" s="13" t="n">
        <v>0</v>
      </c>
      <c r="H19" s="14" t="n">
        <f aca="false">C19*$K$2</f>
        <v>-0</v>
      </c>
      <c r="N19" s="12" t="n">
        <f aca="false">A19*$K$3-$K$6*TAN($K$4)</f>
        <v>-18404.5964986135</v>
      </c>
      <c r="O19" s="13" t="n">
        <f aca="false">$K$6</f>
        <v>33202.771</v>
      </c>
      <c r="P19" s="14" t="n">
        <f aca="false">C19*$K$3-$K$6*TAN($K$7)</f>
        <v>-2904.86606014731</v>
      </c>
      <c r="R19" s="15"/>
    </row>
    <row r="20" customFormat="false" ht="14.4" hidden="false" customHeight="false" outlineLevel="0" collapsed="false">
      <c r="A20" s="12" t="n">
        <v>0.01342</v>
      </c>
      <c r="B20" s="13" t="n">
        <v>0</v>
      </c>
      <c r="C20" s="14" t="n">
        <v>-0.0183</v>
      </c>
      <c r="D20" s="3"/>
      <c r="E20" s="3"/>
      <c r="F20" s="12" t="n">
        <f aca="false">A20*$K$2</f>
        <v>-150.1237694</v>
      </c>
      <c r="G20" s="13" t="n">
        <v>0</v>
      </c>
      <c r="H20" s="14" t="n">
        <f aca="false">C20*$K$2</f>
        <v>204.714231</v>
      </c>
      <c r="N20" s="12" t="n">
        <f aca="false">A20*$K$3-$K$6*TAN($K$4)</f>
        <v>-18452.5085826135</v>
      </c>
      <c r="O20" s="13" t="n">
        <f aca="false">$K$6</f>
        <v>33202.771</v>
      </c>
      <c r="P20" s="14" t="n">
        <f aca="false">C20*$K$3-$K$6*TAN($K$7)</f>
        <v>-2839.53140014731</v>
      </c>
      <c r="R20" s="15"/>
    </row>
    <row r="21" customFormat="false" ht="14.4" hidden="false" customHeight="false" outlineLevel="0" collapsed="false">
      <c r="A21" s="12" t="n">
        <v>0.02622</v>
      </c>
      <c r="B21" s="13" t="n">
        <v>0</v>
      </c>
      <c r="C21" s="14" t="n">
        <v>-0.02491</v>
      </c>
      <c r="D21" s="3"/>
      <c r="E21" s="3"/>
      <c r="F21" s="12" t="n">
        <f aca="false">A21*$K$2</f>
        <v>-293.3118654</v>
      </c>
      <c r="G21" s="13" t="n">
        <v>0</v>
      </c>
      <c r="H21" s="14" t="n">
        <f aca="false">C21*$K$2</f>
        <v>278.6574587</v>
      </c>
      <c r="N21" s="12" t="n">
        <f aca="false">A21*$K$3-$K$6*TAN($K$4)</f>
        <v>-18498.2071426135</v>
      </c>
      <c r="O21" s="13" t="n">
        <f aca="false">$K$6</f>
        <v>33202.771</v>
      </c>
      <c r="P21" s="14" t="n">
        <f aca="false">C21*$K$3-$K$6*TAN($K$7)</f>
        <v>-2815.93237814731</v>
      </c>
      <c r="R21" s="15"/>
    </row>
    <row r="22" customFormat="false" ht="14.4" hidden="false" customHeight="false" outlineLevel="0" collapsed="false">
      <c r="A22" s="12" t="n">
        <v>0.05155</v>
      </c>
      <c r="B22" s="13" t="n">
        <v>0</v>
      </c>
      <c r="C22" s="14" t="n">
        <v>-0.03318</v>
      </c>
      <c r="D22" s="3"/>
      <c r="E22" s="3"/>
      <c r="F22" s="12" t="n">
        <f aca="false">A22*$K$2</f>
        <v>-576.6676835</v>
      </c>
      <c r="G22" s="13" t="n">
        <v>0</v>
      </c>
      <c r="H22" s="14" t="n">
        <f aca="false">C22*$K$2</f>
        <v>371.1703926</v>
      </c>
      <c r="N22" s="12" t="n">
        <f aca="false">A22*$K$3-$K$6*TAN($K$4)</f>
        <v>-18588.6403086135</v>
      </c>
      <c r="O22" s="13" t="n">
        <f aca="false">$K$6</f>
        <v>33202.771</v>
      </c>
      <c r="P22" s="14" t="n">
        <f aca="false">C22*$K$3-$K$6*TAN($K$7)</f>
        <v>-2786.40682414731</v>
      </c>
      <c r="R22" s="15"/>
    </row>
    <row r="23" customFormat="false" ht="14.4" hidden="false" customHeight="false" outlineLevel="0" collapsed="false">
      <c r="A23" s="12" t="n">
        <v>0.0767</v>
      </c>
      <c r="B23" s="13" t="n">
        <v>0</v>
      </c>
      <c r="C23" s="14" t="n">
        <v>-0.03857</v>
      </c>
      <c r="D23" s="3"/>
      <c r="E23" s="3"/>
      <c r="F23" s="12" t="n">
        <f aca="false">A23*$K$2</f>
        <v>-858.009919</v>
      </c>
      <c r="G23" s="13" t="n">
        <v>0</v>
      </c>
      <c r="H23" s="14" t="n">
        <f aca="false">C23*$K$2</f>
        <v>431.4660049</v>
      </c>
      <c r="N23" s="12" t="n">
        <f aca="false">A23*$K$3-$K$6*TAN($K$4)</f>
        <v>-18678.4308386135</v>
      </c>
      <c r="O23" s="13" t="n">
        <f aca="false">$K$6</f>
        <v>33202.771</v>
      </c>
      <c r="P23" s="14" t="n">
        <f aca="false">C23*$K$3-$K$6*TAN($K$7)</f>
        <v>-2767.16344614731</v>
      </c>
      <c r="R23" s="15"/>
    </row>
    <row r="24" customFormat="false" ht="14.4" hidden="false" customHeight="false" outlineLevel="0" collapsed="false">
      <c r="A24" s="12" t="n">
        <v>0.10176</v>
      </c>
      <c r="B24" s="13" t="n">
        <v>0</v>
      </c>
      <c r="C24" s="14" t="n">
        <v>-0.04242</v>
      </c>
      <c r="D24" s="3"/>
      <c r="E24" s="3"/>
      <c r="F24" s="12" t="n">
        <f aca="false">A24*$K$2</f>
        <v>-1138.3453632</v>
      </c>
      <c r="G24" s="13" t="n">
        <v>0</v>
      </c>
      <c r="H24" s="14" t="n">
        <f aca="false">C24*$K$2</f>
        <v>474.5342994</v>
      </c>
      <c r="N24" s="12" t="n">
        <f aca="false">A24*$K$3-$K$6*TAN($K$4)</f>
        <v>-18767.9000506135</v>
      </c>
      <c r="O24" s="13" t="n">
        <f aca="false">$K$6</f>
        <v>33202.771</v>
      </c>
      <c r="P24" s="14" t="n">
        <f aca="false">C24*$K$3-$K$6*TAN($K$7)</f>
        <v>-2753.41817614731</v>
      </c>
      <c r="R24" s="15"/>
    </row>
    <row r="25" customFormat="false" ht="14.4" hidden="false" customHeight="false" outlineLevel="0" collapsed="false">
      <c r="A25" s="12" t="n">
        <v>0.15167</v>
      </c>
      <c r="B25" s="13" t="n">
        <v>0</v>
      </c>
      <c r="C25" s="14" t="n">
        <v>-0.04733</v>
      </c>
      <c r="D25" s="3"/>
      <c r="E25" s="3"/>
      <c r="F25" s="12" t="n">
        <f aca="false">A25*$K$2</f>
        <v>-1696.6670719</v>
      </c>
      <c r="G25" s="13" t="n">
        <v>0</v>
      </c>
      <c r="H25" s="14" t="n">
        <f aca="false">C25*$K$2</f>
        <v>529.4603581</v>
      </c>
      <c r="N25" s="12" t="n">
        <f aca="false">A25*$K$3-$K$6*TAN($K$4)</f>
        <v>-18946.0887326135</v>
      </c>
      <c r="O25" s="13" t="n">
        <f aca="false">$K$6</f>
        <v>33202.771</v>
      </c>
      <c r="P25" s="14" t="n">
        <f aca="false">C25*$K$3-$K$6*TAN($K$7)</f>
        <v>-2735.88849414731</v>
      </c>
      <c r="R25" s="15"/>
    </row>
    <row r="26" customFormat="false" ht="14.4" hidden="false" customHeight="false" outlineLevel="0" collapsed="false">
      <c r="A26" s="12" t="n">
        <v>0.20143</v>
      </c>
      <c r="B26" s="13" t="n">
        <v>0</v>
      </c>
      <c r="C26" s="14" t="n">
        <v>-0.04986</v>
      </c>
      <c r="D26" s="3"/>
      <c r="E26" s="3"/>
      <c r="F26" s="12" t="n">
        <f aca="false">A26*$K$2</f>
        <v>-2253.3107951</v>
      </c>
      <c r="G26" s="13" t="n">
        <v>0</v>
      </c>
      <c r="H26" s="14" t="n">
        <f aca="false">C26*$K$2</f>
        <v>557.7623802</v>
      </c>
      <c r="N26" s="12" t="n">
        <f aca="false">A26*$K$3-$K$6*TAN($K$4)</f>
        <v>-19123.7418846135</v>
      </c>
      <c r="O26" s="13" t="n">
        <f aca="false">$K$6</f>
        <v>33202.771</v>
      </c>
      <c r="P26" s="14" t="n">
        <f aca="false">C26*$K$3-$K$6*TAN($K$7)</f>
        <v>-2726.85588814731</v>
      </c>
      <c r="R26" s="15"/>
    </row>
    <row r="27" customFormat="false" ht="14.4" hidden="false" customHeight="false" outlineLevel="0" collapsed="false">
      <c r="A27" s="12" t="n">
        <v>0.25111</v>
      </c>
      <c r="B27" s="13" t="n">
        <v>0</v>
      </c>
      <c r="C27" s="14" t="n">
        <v>-0.05081</v>
      </c>
      <c r="D27" s="3"/>
      <c r="E27" s="3"/>
      <c r="F27" s="12" t="n">
        <f aca="false">A27*$K$2</f>
        <v>-2809.0595927</v>
      </c>
      <c r="G27" s="13" t="n">
        <v>0</v>
      </c>
      <c r="H27" s="14" t="n">
        <f aca="false">C27*$K$2</f>
        <v>568.3896217</v>
      </c>
      <c r="N27" s="12" t="n">
        <f aca="false">A27*$K$3-$K$6*TAN($K$4)</f>
        <v>-19301.1094206135</v>
      </c>
      <c r="O27" s="13" t="n">
        <f aca="false">$K$6</f>
        <v>33202.771</v>
      </c>
      <c r="P27" s="14" t="n">
        <f aca="false">C27*$K$3-$K$6*TAN($K$7)</f>
        <v>-2723.46419814731</v>
      </c>
      <c r="R27" s="15"/>
    </row>
    <row r="28" customFormat="false" ht="14.4" hidden="false" customHeight="false" outlineLevel="0" collapsed="false">
      <c r="A28" s="12" t="n">
        <v>0.30075</v>
      </c>
      <c r="B28" s="13" t="n">
        <v>0</v>
      </c>
      <c r="C28" s="14" t="n">
        <v>-0.05064</v>
      </c>
      <c r="D28" s="3"/>
      <c r="E28" s="3"/>
      <c r="F28" s="12" t="n">
        <f aca="false">A28*$K$2</f>
        <v>-3364.3609275</v>
      </c>
      <c r="G28" s="13" t="n">
        <v>0</v>
      </c>
      <c r="H28" s="14" t="n">
        <f aca="false">C28*$K$2</f>
        <v>566.4879048</v>
      </c>
      <c r="N28" s="12" t="n">
        <f aca="false">A28*$K$3-$K$6*TAN($K$4)</f>
        <v>-19478.3341486135</v>
      </c>
      <c r="O28" s="13" t="n">
        <f aca="false">$K$6</f>
        <v>33202.771</v>
      </c>
      <c r="P28" s="14" t="n">
        <f aca="false">C28*$K$3-$K$6*TAN($K$7)</f>
        <v>-2724.07113214731</v>
      </c>
      <c r="R28" s="15"/>
    </row>
    <row r="29" customFormat="false" ht="14.4" hidden="false" customHeight="false" outlineLevel="0" collapsed="false">
      <c r="A29" s="12" t="n">
        <v>0.4</v>
      </c>
      <c r="B29" s="13" t="n">
        <v>0</v>
      </c>
      <c r="C29" s="14" t="n">
        <v>-0.04803</v>
      </c>
      <c r="D29" s="3"/>
      <c r="E29" s="3"/>
      <c r="F29" s="12" t="n">
        <f aca="false">A29*$K$2</f>
        <v>-4474.628</v>
      </c>
      <c r="G29" s="13" t="n">
        <v>0</v>
      </c>
      <c r="H29" s="14" t="n">
        <f aca="false">C29*$K$2</f>
        <v>537.2909571</v>
      </c>
      <c r="N29" s="12" t="n">
        <f aca="false">A29*$K$3-$K$6*TAN($K$4)</f>
        <v>-19832.6764986135</v>
      </c>
      <c r="O29" s="13" t="n">
        <f aca="false">$K$6</f>
        <v>33202.771</v>
      </c>
      <c r="P29" s="14" t="n">
        <f aca="false">C29*$K$3-$K$6*TAN($K$7)</f>
        <v>-2733.38935414731</v>
      </c>
      <c r="R29" s="15"/>
    </row>
    <row r="30" customFormat="false" ht="14.4" hidden="false" customHeight="false" outlineLevel="0" collapsed="false">
      <c r="A30" s="12" t="n">
        <v>0.49971</v>
      </c>
      <c r="B30" s="13" t="n">
        <v>0</v>
      </c>
      <c r="C30" s="14" t="n">
        <v>-0.04321</v>
      </c>
      <c r="D30" s="3"/>
      <c r="E30" s="3"/>
      <c r="F30" s="12" t="n">
        <f aca="false">A30*$K$2</f>
        <v>-5590.0408947</v>
      </c>
      <c r="G30" s="13" t="n">
        <v>0</v>
      </c>
      <c r="H30" s="14" t="n">
        <f aca="false">C30*$K$2</f>
        <v>483.3716897</v>
      </c>
      <c r="N30" s="12" t="n">
        <f aca="false">A30*$K$3-$K$6*TAN($K$4)</f>
        <v>-20188.6611406135</v>
      </c>
      <c r="O30" s="13" t="n">
        <f aca="false">$K$6</f>
        <v>33202.771</v>
      </c>
      <c r="P30" s="14" t="n">
        <f aca="false">C30*$K$3-$K$6*TAN($K$7)</f>
        <v>-2750.59771814731</v>
      </c>
      <c r="R30" s="15"/>
    </row>
    <row r="31" customFormat="false" ht="14.4" hidden="false" customHeight="false" outlineLevel="0" collapsed="false">
      <c r="A31" s="12" t="n">
        <v>0.59949</v>
      </c>
      <c r="B31" s="13" t="n">
        <v>0</v>
      </c>
      <c r="C31" s="14" t="n">
        <v>-0.03675</v>
      </c>
      <c r="D31" s="3"/>
      <c r="E31" s="3"/>
      <c r="F31" s="12" t="n">
        <f aca="false">A31*$K$2</f>
        <v>-6706.2368493</v>
      </c>
      <c r="G31" s="13" t="n">
        <v>0</v>
      </c>
      <c r="H31" s="14" t="n">
        <f aca="false">C31*$K$2</f>
        <v>411.1064475</v>
      </c>
      <c r="N31" s="12" t="n">
        <f aca="false">A31*$K$3-$K$6*TAN($K$4)</f>
        <v>-20544.8956966135</v>
      </c>
      <c r="O31" s="13" t="n">
        <f aca="false">$K$6</f>
        <v>33202.771</v>
      </c>
      <c r="P31" s="14" t="n">
        <f aca="false">C31*$K$3-$K$6*TAN($K$7)</f>
        <v>-2773.66121014731</v>
      </c>
      <c r="R31" s="15"/>
    </row>
    <row r="32" customFormat="false" ht="14.4" hidden="false" customHeight="false" outlineLevel="0" collapsed="false">
      <c r="A32" s="12" t="n">
        <v>0.69939</v>
      </c>
      <c r="B32" s="13" t="n">
        <v>0</v>
      </c>
      <c r="C32" s="14" t="n">
        <v>-0.02913</v>
      </c>
      <c r="D32" s="3"/>
      <c r="E32" s="3"/>
      <c r="F32" s="12" t="n">
        <f aca="false">A32*$K$2</f>
        <v>-7823.7751923</v>
      </c>
      <c r="G32" s="13" t="n">
        <v>0</v>
      </c>
      <c r="H32" s="14" t="n">
        <f aca="false">C32*$K$2</f>
        <v>325.8647841</v>
      </c>
      <c r="N32" s="12" t="n">
        <f aca="false">A32*$K$3-$K$6*TAN($K$4)</f>
        <v>-20901.5586766135</v>
      </c>
      <c r="O32" s="13" t="n">
        <f aca="false">$K$6</f>
        <v>33202.771</v>
      </c>
      <c r="P32" s="14" t="n">
        <f aca="false">C32*$K$3-$K$6*TAN($K$7)</f>
        <v>-2800.86613414731</v>
      </c>
      <c r="R32" s="15"/>
    </row>
    <row r="33" customFormat="false" ht="14.4" hidden="false" customHeight="false" outlineLevel="0" collapsed="false">
      <c r="A33" s="12" t="n">
        <v>0.79942</v>
      </c>
      <c r="B33" s="13" t="n">
        <v>0</v>
      </c>
      <c r="C33" s="14" t="n">
        <v>-0.02066</v>
      </c>
      <c r="D33" s="3"/>
      <c r="E33" s="3"/>
      <c r="F33" s="12" t="n">
        <f aca="false">A33*$K$2</f>
        <v>-8942.7677894</v>
      </c>
      <c r="G33" s="13" t="n">
        <v>0</v>
      </c>
      <c r="H33" s="14" t="n">
        <f aca="false">C33*$K$2</f>
        <v>231.1145362</v>
      </c>
      <c r="N33" s="12" t="n">
        <f aca="false">A33*$K$3-$K$6*TAN($K$4)</f>
        <v>-21258.6857826135</v>
      </c>
      <c r="O33" s="13" t="n">
        <f aca="false">$K$6</f>
        <v>33202.771</v>
      </c>
      <c r="P33" s="14" t="n">
        <f aca="false">C33*$K$3-$K$6*TAN($K$7)</f>
        <v>-2831.10572814731</v>
      </c>
      <c r="R33" s="15"/>
    </row>
    <row r="34" customFormat="false" ht="14.4" hidden="false" customHeight="false" outlineLevel="0" collapsed="false">
      <c r="A34" s="12" t="n">
        <v>0.8996</v>
      </c>
      <c r="B34" s="13" t="n">
        <v>0</v>
      </c>
      <c r="C34" s="14" t="n">
        <v>-0.01141</v>
      </c>
      <c r="D34" s="3"/>
      <c r="E34" s="3"/>
      <c r="F34" s="12" t="n">
        <f aca="false">A34*$K$2</f>
        <v>-10063.438372</v>
      </c>
      <c r="G34" s="13" t="n">
        <v>0</v>
      </c>
      <c r="H34" s="14" t="n">
        <f aca="false">C34*$K$2</f>
        <v>127.6387637</v>
      </c>
      <c r="N34" s="12" t="n">
        <f aca="false">A34*$K$3-$K$6*TAN($K$4)</f>
        <v>-21616.3484186135</v>
      </c>
      <c r="O34" s="13" t="n">
        <f aca="false">$K$6</f>
        <v>33202.771</v>
      </c>
      <c r="P34" s="14" t="n">
        <f aca="false">C34*$K$3-$K$6*TAN($K$7)</f>
        <v>-2864.13007814731</v>
      </c>
      <c r="R34" s="15"/>
    </row>
    <row r="35" customFormat="false" ht="14.4" hidden="false" customHeight="false" outlineLevel="0" collapsed="false">
      <c r="A35" s="12" t="n">
        <v>0.94975</v>
      </c>
      <c r="B35" s="13" t="n">
        <v>0</v>
      </c>
      <c r="C35" s="14" t="n">
        <v>-0.00646</v>
      </c>
      <c r="F35" s="12" t="n">
        <f aca="false">A35*$K$2</f>
        <v>-10624.4448575</v>
      </c>
      <c r="G35" s="13" t="n">
        <v>0</v>
      </c>
      <c r="H35" s="14" t="n">
        <f aca="false">C35*$K$2</f>
        <v>72.2652422</v>
      </c>
      <c r="N35" s="12" t="n">
        <f aca="false">A35*$K$3-$K$6*TAN($K$4)</f>
        <v>-21795.3939486135</v>
      </c>
      <c r="O35" s="13" t="n">
        <f aca="false">$K$6</f>
        <v>33202.771</v>
      </c>
      <c r="P35" s="14" t="n">
        <f aca="false">C35*$K$3-$K$6*TAN($K$7)</f>
        <v>-2881.80256814731</v>
      </c>
      <c r="R35" s="15"/>
    </row>
    <row r="36" customFormat="false" ht="15" hidden="false" customHeight="false" outlineLevel="0" collapsed="false">
      <c r="A36" s="19" t="n">
        <v>1</v>
      </c>
      <c r="B36" s="20" t="n">
        <v>0</v>
      </c>
      <c r="C36" s="21" t="n">
        <v>0</v>
      </c>
      <c r="F36" s="22" t="n">
        <f aca="false">A36*$K$2</f>
        <v>-11186.57</v>
      </c>
      <c r="G36" s="20" t="n">
        <v>0</v>
      </c>
      <c r="H36" s="21" t="n">
        <f aca="false">C36*$K$2</f>
        <v>-0</v>
      </c>
      <c r="N36" s="22" t="n">
        <f aca="false">A36*$K$3-$K$6*TAN($K$4)</f>
        <v>-21974.7964986135</v>
      </c>
      <c r="O36" s="20" t="n">
        <f aca="false">$K$6</f>
        <v>33202.771</v>
      </c>
      <c r="P36" s="21" t="n">
        <f aca="false">C36*$K$3-$K$6*TAN($K$7)</f>
        <v>-2904.86606014731</v>
      </c>
      <c r="R36" s="15"/>
      <c r="S36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gabriele luzzani</dc:creator>
  <dc:description/>
  <dc:language>en-US</dc:language>
  <cp:lastModifiedBy/>
  <dcterms:modified xsi:type="dcterms:W3CDTF">2020-12-23T16:36:02Z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