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 activeTab="4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5621"/>
</workbook>
</file>

<file path=xl/calcChain.xml><?xml version="1.0" encoding="utf-8"?>
<calcChain xmlns="http://schemas.openxmlformats.org/spreadsheetml/2006/main">
  <c r="L8" i="3" l="1"/>
  <c r="E66" i="5" l="1"/>
  <c r="E67" i="5"/>
  <c r="F4" i="3" l="1"/>
  <c r="G4" i="3"/>
  <c r="H4" i="3"/>
  <c r="N4" i="3"/>
  <c r="O4" i="3" s="1"/>
  <c r="R4" i="3"/>
  <c r="S4" i="3"/>
  <c r="F46" i="3"/>
  <c r="G46" i="3"/>
  <c r="H46" i="3"/>
  <c r="N46" i="3"/>
  <c r="O46" i="3" s="1"/>
  <c r="R46" i="3"/>
  <c r="S46" i="3"/>
  <c r="G14" i="3"/>
  <c r="H14" i="3"/>
  <c r="N14" i="3"/>
  <c r="O14" i="3" s="1"/>
  <c r="I14" i="3" s="1"/>
  <c r="R14" i="3"/>
  <c r="S14" i="3"/>
  <c r="F14" i="3"/>
  <c r="I4" i="3" l="1"/>
  <c r="V4" i="3"/>
  <c r="I46" i="3"/>
  <c r="V46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6" i="3"/>
  <c r="AA46" i="3" s="1"/>
  <c r="Z46" i="3"/>
  <c r="AB46" i="3" s="1"/>
  <c r="W46" i="3"/>
  <c r="T46" i="3"/>
  <c r="U46" i="3" s="1"/>
  <c r="J46" i="3"/>
  <c r="K46" i="3"/>
  <c r="L46" i="3" s="1"/>
  <c r="Y14" i="3"/>
  <c r="Z14" i="3"/>
  <c r="T14" i="3"/>
  <c r="U14" i="3" s="1"/>
  <c r="W14" i="3"/>
  <c r="V45" i="3"/>
  <c r="K45" i="3"/>
  <c r="L45" i="3" s="1"/>
  <c r="E56" i="5"/>
  <c r="F56" i="5" s="1"/>
  <c r="G56" i="5" s="1"/>
  <c r="H56" i="5"/>
  <c r="N60" i="3"/>
  <c r="O60" i="3" s="1"/>
  <c r="V60" i="3" s="1"/>
  <c r="S60" i="3"/>
  <c r="R60" i="3"/>
  <c r="F60" i="3"/>
  <c r="G60" i="3"/>
  <c r="H60" i="3"/>
  <c r="E55" i="5"/>
  <c r="F55" i="5" s="1"/>
  <c r="G55" i="5" s="1"/>
  <c r="H55" i="5"/>
  <c r="R59" i="3"/>
  <c r="S59" i="3"/>
  <c r="N59" i="3"/>
  <c r="O59" i="3" s="1"/>
  <c r="F59" i="3"/>
  <c r="G59" i="3"/>
  <c r="H59" i="3"/>
  <c r="E50" i="5"/>
  <c r="F50" i="5" s="1"/>
  <c r="G50" i="5" s="1"/>
  <c r="H50" i="5"/>
  <c r="N54" i="3"/>
  <c r="O54" i="3" s="1"/>
  <c r="I54" i="3" s="1"/>
  <c r="K54" i="3" s="1"/>
  <c r="L54" i="3" s="1"/>
  <c r="R54" i="3"/>
  <c r="S54" i="3"/>
  <c r="F54" i="3"/>
  <c r="G54" i="3"/>
  <c r="H54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3" i="5"/>
  <c r="H44" i="5"/>
  <c r="H45" i="5"/>
  <c r="H46" i="5"/>
  <c r="H47" i="5"/>
  <c r="H48" i="5"/>
  <c r="H49" i="5"/>
  <c r="H51" i="5"/>
  <c r="H52" i="5"/>
  <c r="H53" i="5"/>
  <c r="H54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3" i="5"/>
  <c r="F43" i="5" s="1"/>
  <c r="G43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7" i="5"/>
  <c r="F57" i="5" s="1"/>
  <c r="G57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F66" i="5"/>
  <c r="G66" i="5" s="1"/>
  <c r="F67" i="5"/>
  <c r="G67" i="5" s="1"/>
  <c r="E68" i="5"/>
  <c r="F68" i="5" s="1"/>
  <c r="G68" i="5" s="1"/>
  <c r="E69" i="5"/>
  <c r="F69" i="5" s="1"/>
  <c r="G69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0" i="3"/>
  <c r="S50" i="3"/>
  <c r="R56" i="3"/>
  <c r="S56" i="3"/>
  <c r="G56" i="3"/>
  <c r="H56" i="3"/>
  <c r="N56" i="3"/>
  <c r="O56" i="3" s="1"/>
  <c r="N50" i="3"/>
  <c r="O50" i="3" s="1"/>
  <c r="F50" i="3"/>
  <c r="G50" i="3"/>
  <c r="H50" i="3"/>
  <c r="F56" i="3"/>
  <c r="S66" i="3"/>
  <c r="R66" i="3"/>
  <c r="N66" i="3"/>
  <c r="O66" i="3" s="1"/>
  <c r="G66" i="3"/>
  <c r="F66" i="3"/>
  <c r="H66" i="3"/>
  <c r="H63" i="3"/>
  <c r="R64" i="3"/>
  <c r="S64" i="3"/>
  <c r="R71" i="3"/>
  <c r="S71" i="3"/>
  <c r="N64" i="3"/>
  <c r="O64" i="3" s="1"/>
  <c r="N65" i="3"/>
  <c r="N67" i="3"/>
  <c r="O67" i="3" s="1"/>
  <c r="N68" i="3"/>
  <c r="N69" i="3"/>
  <c r="O69" i="3" s="1"/>
  <c r="I69" i="3" s="1"/>
  <c r="J69" i="3" s="1"/>
  <c r="N70" i="3"/>
  <c r="O70" i="3" s="1"/>
  <c r="N71" i="3"/>
  <c r="O71" i="3" s="1"/>
  <c r="I71" i="3" s="1"/>
  <c r="J71" i="3" s="1"/>
  <c r="G71" i="3"/>
  <c r="F71" i="3"/>
  <c r="H71" i="3"/>
  <c r="G64" i="3"/>
  <c r="F64" i="3"/>
  <c r="H64" i="3"/>
  <c r="R58" i="3"/>
  <c r="S58" i="3"/>
  <c r="R53" i="3"/>
  <c r="S53" i="3"/>
  <c r="N53" i="3"/>
  <c r="O53" i="3" s="1"/>
  <c r="I53" i="3" s="1"/>
  <c r="J53" i="3" s="1"/>
  <c r="N55" i="3"/>
  <c r="O55" i="3" s="1"/>
  <c r="I55" i="3" s="1"/>
  <c r="N57" i="3"/>
  <c r="N58" i="3"/>
  <c r="O58" i="3" s="1"/>
  <c r="V58" i="3" s="1"/>
  <c r="W58" i="3" s="1"/>
  <c r="G58" i="3"/>
  <c r="F58" i="3"/>
  <c r="H58" i="3"/>
  <c r="G53" i="3"/>
  <c r="F53" i="3"/>
  <c r="H53" i="3"/>
  <c r="K84" i="3"/>
  <c r="R21" i="3"/>
  <c r="S21" i="3"/>
  <c r="R19" i="3"/>
  <c r="S19" i="3"/>
  <c r="N19" i="3"/>
  <c r="N21" i="3"/>
  <c r="F19" i="3"/>
  <c r="G19" i="3"/>
  <c r="H19" i="3"/>
  <c r="F21" i="3"/>
  <c r="G21" i="3"/>
  <c r="H21" i="3"/>
  <c r="R55" i="3"/>
  <c r="S55" i="3"/>
  <c r="F55" i="3"/>
  <c r="G55" i="3"/>
  <c r="H55" i="3"/>
  <c r="R70" i="3"/>
  <c r="S70" i="3"/>
  <c r="R72" i="3"/>
  <c r="S72" i="3"/>
  <c r="R73" i="3"/>
  <c r="S73" i="3"/>
  <c r="R69" i="3"/>
  <c r="S69" i="3"/>
  <c r="R68" i="3"/>
  <c r="S68" i="3"/>
  <c r="R67" i="3"/>
  <c r="S67" i="3"/>
  <c r="R65" i="3"/>
  <c r="S65" i="3"/>
  <c r="R63" i="3"/>
  <c r="S63" i="3"/>
  <c r="F63" i="3"/>
  <c r="G63" i="3"/>
  <c r="F65" i="3"/>
  <c r="G65" i="3"/>
  <c r="H65" i="3"/>
  <c r="F67" i="3"/>
  <c r="G67" i="3"/>
  <c r="H67" i="3"/>
  <c r="F68" i="3"/>
  <c r="G68" i="3"/>
  <c r="H68" i="3"/>
  <c r="F69" i="3"/>
  <c r="G69" i="3"/>
  <c r="H69" i="3"/>
  <c r="F70" i="3"/>
  <c r="G70" i="3"/>
  <c r="H70" i="3"/>
  <c r="F72" i="3"/>
  <c r="G72" i="3"/>
  <c r="H72" i="3"/>
  <c r="N63" i="3"/>
  <c r="O63" i="3" s="1"/>
  <c r="I63" i="3" s="1"/>
  <c r="K63" i="3" s="1"/>
  <c r="L63" i="3" s="1"/>
  <c r="N72" i="3"/>
  <c r="H3" i="5"/>
  <c r="H4" i="5"/>
  <c r="H5" i="5"/>
  <c r="H6" i="5"/>
  <c r="H2" i="5"/>
  <c r="R44" i="3"/>
  <c r="S44" i="3"/>
  <c r="R42" i="3"/>
  <c r="S42" i="3"/>
  <c r="R41" i="3"/>
  <c r="S41" i="3"/>
  <c r="N47" i="3"/>
  <c r="O47" i="3" s="1"/>
  <c r="N48" i="3"/>
  <c r="N49" i="3"/>
  <c r="O49" i="3" s="1"/>
  <c r="N51" i="3"/>
  <c r="O51" i="3" s="1"/>
  <c r="I51" i="3" s="1"/>
  <c r="N52" i="3"/>
  <c r="O52" i="3" s="1"/>
  <c r="N61" i="3"/>
  <c r="N62" i="3"/>
  <c r="O62" i="3" s="1"/>
  <c r="I62" i="3" s="1"/>
  <c r="N73" i="3"/>
  <c r="O73" i="3" s="1"/>
  <c r="I73" i="3" s="1"/>
  <c r="J73" i="3" s="1"/>
  <c r="N41" i="3"/>
  <c r="O41" i="3" s="1"/>
  <c r="N42" i="3"/>
  <c r="O42" i="3" s="1"/>
  <c r="V42" i="3" s="1"/>
  <c r="N44" i="3"/>
  <c r="G73" i="3"/>
  <c r="H44" i="3"/>
  <c r="F44" i="3"/>
  <c r="G41" i="3"/>
  <c r="G42" i="3"/>
  <c r="G44" i="3"/>
  <c r="F73" i="3"/>
  <c r="H73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7" i="3"/>
  <c r="S47" i="3"/>
  <c r="R48" i="3"/>
  <c r="S48" i="3"/>
  <c r="R49" i="3"/>
  <c r="S49" i="3"/>
  <c r="R51" i="3"/>
  <c r="S51" i="3"/>
  <c r="R52" i="3"/>
  <c r="S52" i="3"/>
  <c r="R57" i="3"/>
  <c r="S57" i="3"/>
  <c r="R61" i="3"/>
  <c r="S61" i="3"/>
  <c r="R62" i="3"/>
  <c r="S62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7" i="3"/>
  <c r="G47" i="3"/>
  <c r="H47" i="3"/>
  <c r="F48" i="3"/>
  <c r="G48" i="3"/>
  <c r="H48" i="3"/>
  <c r="F49" i="3"/>
  <c r="G49" i="3"/>
  <c r="H49" i="3"/>
  <c r="F51" i="3"/>
  <c r="G51" i="3"/>
  <c r="H51" i="3"/>
  <c r="F52" i="3"/>
  <c r="G52" i="3"/>
  <c r="H52" i="3"/>
  <c r="F57" i="3"/>
  <c r="G57" i="3"/>
  <c r="H57" i="3"/>
  <c r="F61" i="3"/>
  <c r="G61" i="3"/>
  <c r="H61" i="3"/>
  <c r="F62" i="3"/>
  <c r="G62" i="3"/>
  <c r="H62" i="3"/>
  <c r="S3" i="3"/>
  <c r="O72" i="3"/>
  <c r="I72" i="3" s="1"/>
  <c r="J72" i="3" s="1"/>
  <c r="O68" i="3"/>
  <c r="I68" i="3" s="1"/>
  <c r="K68" i="3" s="1"/>
  <c r="L68" i="3" s="1"/>
  <c r="O65" i="3"/>
  <c r="V65" i="3" s="1"/>
  <c r="W65" i="3" s="1"/>
  <c r="I33" i="3"/>
  <c r="Z33" i="3" s="1"/>
  <c r="O44" i="3"/>
  <c r="I44" i="3" s="1"/>
  <c r="O21" i="3"/>
  <c r="I21" i="3" s="1"/>
  <c r="J21" i="3" s="1"/>
  <c r="O57" i="3"/>
  <c r="I57" i="3" s="1"/>
  <c r="I31" i="3"/>
  <c r="Z31" i="3" s="1"/>
  <c r="O61" i="3"/>
  <c r="V61" i="3" s="1"/>
  <c r="O48" i="3"/>
  <c r="V48" i="3" s="1"/>
  <c r="O19" i="3"/>
  <c r="I19" i="3" s="1"/>
  <c r="V53" i="3"/>
  <c r="Z53" i="3" s="1"/>
  <c r="R3" i="3"/>
  <c r="F3" i="3"/>
  <c r="G3" i="3"/>
  <c r="H3" i="3"/>
  <c r="K71" i="3"/>
  <c r="L71" i="3" s="1"/>
  <c r="J68" i="3" l="1"/>
  <c r="AB14" i="3"/>
  <c r="AA14" i="3"/>
  <c r="T58" i="3"/>
  <c r="U58" i="3" s="1"/>
  <c r="K72" i="3"/>
  <c r="L72" i="3" s="1"/>
  <c r="I58" i="3"/>
  <c r="K58" i="3" s="1"/>
  <c r="L58" i="3" s="1"/>
  <c r="T53" i="3"/>
  <c r="U53" i="3" s="1"/>
  <c r="V72" i="3"/>
  <c r="W72" i="3" s="1"/>
  <c r="K21" i="3"/>
  <c r="L21" i="3" s="1"/>
  <c r="V19" i="3"/>
  <c r="Y19" i="3" s="1"/>
  <c r="AA19" i="3" s="1"/>
  <c r="J36" i="3"/>
  <c r="K35" i="3"/>
  <c r="L35" i="3" s="1"/>
  <c r="K31" i="3"/>
  <c r="L31" i="3" s="1"/>
  <c r="I70" i="3"/>
  <c r="V70" i="3"/>
  <c r="V56" i="3"/>
  <c r="T56" i="3" s="1"/>
  <c r="U56" i="3" s="1"/>
  <c r="I56" i="3"/>
  <c r="J56" i="3" s="1"/>
  <c r="K8" i="3"/>
  <c r="I61" i="3"/>
  <c r="J61" i="3" s="1"/>
  <c r="Y72" i="3"/>
  <c r="AA72" i="3" s="1"/>
  <c r="J31" i="3"/>
  <c r="V7" i="3"/>
  <c r="V36" i="3"/>
  <c r="W36" i="3" s="1"/>
  <c r="K28" i="3"/>
  <c r="L28" i="3" s="1"/>
  <c r="Z58" i="3"/>
  <c r="J7" i="3"/>
  <c r="K7" i="3"/>
  <c r="L7" i="3" s="1"/>
  <c r="K62" i="3"/>
  <c r="L62" i="3" s="1"/>
  <c r="J62" i="3"/>
  <c r="V49" i="3"/>
  <c r="I49" i="3"/>
  <c r="I67" i="3"/>
  <c r="V67" i="3"/>
  <c r="Z7" i="3"/>
  <c r="K13" i="3"/>
  <c r="L13" i="3" s="1"/>
  <c r="I42" i="3"/>
  <c r="J42" i="3" s="1"/>
  <c r="V57" i="3"/>
  <c r="W57" i="3" s="1"/>
  <c r="V71" i="3"/>
  <c r="T71" i="3" s="1"/>
  <c r="U71" i="3" s="1"/>
  <c r="Y7" i="3"/>
  <c r="AA7" i="3" s="1"/>
  <c r="K61" i="3"/>
  <c r="L61" i="3" s="1"/>
  <c r="J55" i="3"/>
  <c r="K55" i="3"/>
  <c r="L55" i="3" s="1"/>
  <c r="I66" i="3"/>
  <c r="J66" i="3" s="1"/>
  <c r="V66" i="3"/>
  <c r="I6" i="3"/>
  <c r="V6" i="3"/>
  <c r="V12" i="3"/>
  <c r="T12" i="3" s="1"/>
  <c r="U12" i="3" s="1"/>
  <c r="I12" i="3"/>
  <c r="J12" i="3" s="1"/>
  <c r="T60" i="3"/>
  <c r="U60" i="3" s="1"/>
  <c r="W60" i="3"/>
  <c r="W61" i="3"/>
  <c r="Y61" i="3"/>
  <c r="AA61" i="3" s="1"/>
  <c r="T61" i="3"/>
  <c r="U61" i="3" s="1"/>
  <c r="J51" i="3"/>
  <c r="V38" i="3"/>
  <c r="W38" i="3" s="1"/>
  <c r="I38" i="3"/>
  <c r="J38" i="3" s="1"/>
  <c r="I50" i="3"/>
  <c r="J50" i="3" s="1"/>
  <c r="V50" i="3"/>
  <c r="V17" i="3"/>
  <c r="I17" i="3"/>
  <c r="K17" i="3" s="1"/>
  <c r="L17" i="3" s="1"/>
  <c r="V64" i="3"/>
  <c r="T64" i="3" s="1"/>
  <c r="U64" i="3" s="1"/>
  <c r="I64" i="3"/>
  <c r="K64" i="3" s="1"/>
  <c r="L64" i="3" s="1"/>
  <c r="I3" i="3"/>
  <c r="V3" i="3"/>
  <c r="V32" i="3"/>
  <c r="T32" i="3" s="1"/>
  <c r="U32" i="3" s="1"/>
  <c r="I32" i="3"/>
  <c r="Y57" i="3"/>
  <c r="J63" i="3"/>
  <c r="V55" i="3"/>
  <c r="Z55" i="3" s="1"/>
  <c r="T7" i="3"/>
  <c r="U7" i="3" s="1"/>
  <c r="V8" i="3"/>
  <c r="Y8" i="3" s="1"/>
  <c r="AA8" i="3" s="1"/>
  <c r="V51" i="3"/>
  <c r="S74" i="3"/>
  <c r="I39" i="3"/>
  <c r="K39" i="3" s="1"/>
  <c r="L39" i="3" s="1"/>
  <c r="W53" i="3"/>
  <c r="I65" i="3"/>
  <c r="K65" i="3" s="1"/>
  <c r="L65" i="3" s="1"/>
  <c r="K33" i="3"/>
  <c r="L33" i="3" s="1"/>
  <c r="V69" i="3"/>
  <c r="Y53" i="3"/>
  <c r="AB53" i="3" s="1"/>
  <c r="I48" i="3"/>
  <c r="Z48" i="3" s="1"/>
  <c r="V21" i="3"/>
  <c r="Z21" i="3" s="1"/>
  <c r="J58" i="3"/>
  <c r="V63" i="3"/>
  <c r="Y63" i="3" s="1"/>
  <c r="V62" i="3"/>
  <c r="Y62" i="3" s="1"/>
  <c r="K73" i="3"/>
  <c r="L73" i="3" s="1"/>
  <c r="K53" i="3"/>
  <c r="L53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7" i="3"/>
  <c r="I47" i="3"/>
  <c r="Z47" i="3" s="1"/>
  <c r="V26" i="3"/>
  <c r="T26" i="3" s="1"/>
  <c r="U26" i="3" s="1"/>
  <c r="I26" i="3"/>
  <c r="K26" i="3" s="1"/>
  <c r="L26" i="3" s="1"/>
  <c r="K9" i="3"/>
  <c r="L9" i="3" s="1"/>
  <c r="J9" i="3"/>
  <c r="Y38" i="3"/>
  <c r="V13" i="3"/>
  <c r="K42" i="3"/>
  <c r="L42" i="3" s="1"/>
  <c r="K57" i="3"/>
  <c r="L57" i="3" s="1"/>
  <c r="J33" i="3"/>
  <c r="K38" i="3"/>
  <c r="L38" i="3" s="1"/>
  <c r="V15" i="3"/>
  <c r="Z63" i="3"/>
  <c r="V44" i="3"/>
  <c r="Y35" i="3"/>
  <c r="Z51" i="3"/>
  <c r="K51" i="3"/>
  <c r="L51" i="3" s="1"/>
  <c r="V9" i="3"/>
  <c r="J57" i="3"/>
  <c r="K69" i="3"/>
  <c r="L69" i="3" s="1"/>
  <c r="Z72" i="3"/>
  <c r="AB72" i="3" s="1"/>
  <c r="I24" i="3"/>
  <c r="Z24" i="3" s="1"/>
  <c r="Z17" i="3"/>
  <c r="T39" i="3"/>
  <c r="U39" i="3" s="1"/>
  <c r="W39" i="3"/>
  <c r="T65" i="3"/>
  <c r="U65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4" i="3"/>
  <c r="W48" i="3"/>
  <c r="T48" i="3"/>
  <c r="U48" i="3" s="1"/>
  <c r="Y48" i="3"/>
  <c r="Z71" i="3"/>
  <c r="I34" i="3"/>
  <c r="V34" i="3"/>
  <c r="Z66" i="3"/>
  <c r="Y56" i="3"/>
  <c r="W31" i="3"/>
  <c r="T31" i="3"/>
  <c r="U31" i="3" s="1"/>
  <c r="Y31" i="3"/>
  <c r="W70" i="3"/>
  <c r="T70" i="3"/>
  <c r="U70" i="3" s="1"/>
  <c r="I10" i="3"/>
  <c r="V10" i="3"/>
  <c r="I52" i="3"/>
  <c r="V52" i="3"/>
  <c r="W24" i="3"/>
  <c r="T24" i="3"/>
  <c r="U24" i="3" s="1"/>
  <c r="I23" i="3"/>
  <c r="V23" i="3"/>
  <c r="T33" i="3"/>
  <c r="U33" i="3" s="1"/>
  <c r="Y33" i="3"/>
  <c r="W33" i="3"/>
  <c r="I43" i="3"/>
  <c r="V43" i="3"/>
  <c r="J29" i="3"/>
  <c r="W26" i="3"/>
  <c r="V73" i="3"/>
  <c r="V68" i="3"/>
  <c r="K56" i="3"/>
  <c r="L56" i="3" s="1"/>
  <c r="W7" i="3"/>
  <c r="I37" i="3"/>
  <c r="V37" i="3"/>
  <c r="W29" i="3"/>
  <c r="V30" i="3"/>
  <c r="I30" i="3"/>
  <c r="V28" i="3"/>
  <c r="V27" i="3"/>
  <c r="I27" i="3"/>
  <c r="J54" i="3"/>
  <c r="V54" i="3"/>
  <c r="V59" i="3"/>
  <c r="I59" i="3"/>
  <c r="I60" i="3"/>
  <c r="Y60" i="3" s="1"/>
  <c r="Z45" i="3"/>
  <c r="W45" i="3"/>
  <c r="Y45" i="3"/>
  <c r="AA45" i="3" s="1"/>
  <c r="T45" i="3"/>
  <c r="U45" i="3" s="1"/>
  <c r="J26" i="3" l="1"/>
  <c r="Y25" i="3"/>
  <c r="Z56" i="3"/>
  <c r="K66" i="3"/>
  <c r="L66" i="3" s="1"/>
  <c r="W64" i="3"/>
  <c r="T38" i="3"/>
  <c r="U38" i="3" s="1"/>
  <c r="T72" i="3"/>
  <c r="U72" i="3" s="1"/>
  <c r="J20" i="3"/>
  <c r="Z65" i="3"/>
  <c r="Z61" i="3"/>
  <c r="AB61" i="3" s="1"/>
  <c r="Z8" i="3"/>
  <c r="AB8" i="3" s="1"/>
  <c r="T8" i="3"/>
  <c r="U8" i="3" s="1"/>
  <c r="AB7" i="3"/>
  <c r="Y39" i="3"/>
  <c r="AA39" i="3" s="1"/>
  <c r="Y65" i="3"/>
  <c r="Y58" i="3"/>
  <c r="AB58" i="3" s="1"/>
  <c r="Z20" i="3"/>
  <c r="Z67" i="3"/>
  <c r="Z70" i="3"/>
  <c r="J25" i="3"/>
  <c r="K12" i="3"/>
  <c r="L12" i="3" s="1"/>
  <c r="W56" i="3"/>
  <c r="K50" i="3"/>
  <c r="L50" i="3" s="1"/>
  <c r="J65" i="3"/>
  <c r="J39" i="3"/>
  <c r="Z39" i="3"/>
  <c r="Y42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0" i="3"/>
  <c r="AA70" i="3" s="1"/>
  <c r="J70" i="3"/>
  <c r="K70" i="3"/>
  <c r="L70" i="3" s="1"/>
  <c r="Y50" i="3"/>
  <c r="Y17" i="3"/>
  <c r="AA58" i="3"/>
  <c r="Y67" i="3"/>
  <c r="AA67" i="3" s="1"/>
  <c r="W67" i="3"/>
  <c r="T67" i="3"/>
  <c r="U67" i="3" s="1"/>
  <c r="J49" i="3"/>
  <c r="K49" i="3"/>
  <c r="L49" i="3" s="1"/>
  <c r="Y12" i="3"/>
  <c r="AA12" i="3" s="1"/>
  <c r="J17" i="3"/>
  <c r="Y66" i="3"/>
  <c r="AA66" i="3" s="1"/>
  <c r="W8" i="3"/>
  <c r="AA53" i="3"/>
  <c r="Z38" i="3"/>
  <c r="Z26" i="3"/>
  <c r="T57" i="3"/>
  <c r="U57" i="3" s="1"/>
  <c r="Y64" i="3"/>
  <c r="AA64" i="3" s="1"/>
  <c r="W71" i="3"/>
  <c r="Y71" i="3"/>
  <c r="AA71" i="3" s="1"/>
  <c r="Z57" i="3"/>
  <c r="J67" i="3"/>
  <c r="K67" i="3"/>
  <c r="L67" i="3" s="1"/>
  <c r="Z49" i="3"/>
  <c r="W49" i="3"/>
  <c r="Y49" i="3"/>
  <c r="AA49" i="3" s="1"/>
  <c r="T49" i="3"/>
  <c r="U49" i="3" s="1"/>
  <c r="Z62" i="3"/>
  <c r="AB62" i="3" s="1"/>
  <c r="W62" i="3"/>
  <c r="T62" i="3"/>
  <c r="U62" i="3" s="1"/>
  <c r="J48" i="3"/>
  <c r="K48" i="3"/>
  <c r="L48" i="3" s="1"/>
  <c r="AB57" i="3"/>
  <c r="AA57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1" i="3"/>
  <c r="U51" i="3" s="1"/>
  <c r="W51" i="3"/>
  <c r="J32" i="3"/>
  <c r="K32" i="3"/>
  <c r="L32" i="3" s="1"/>
  <c r="T6" i="3"/>
  <c r="U6" i="3" s="1"/>
  <c r="Y6" i="3"/>
  <c r="AA6" i="3" s="1"/>
  <c r="W6" i="3"/>
  <c r="Y26" i="3"/>
  <c r="Z69" i="3"/>
  <c r="T69" i="3"/>
  <c r="U69" i="3" s="1"/>
  <c r="W69" i="3"/>
  <c r="W55" i="3"/>
  <c r="T55" i="3"/>
  <c r="U55" i="3" s="1"/>
  <c r="Y55" i="3"/>
  <c r="AA55" i="3" s="1"/>
  <c r="K3" i="3"/>
  <c r="L3" i="3" s="1"/>
  <c r="J3" i="3"/>
  <c r="Z12" i="3"/>
  <c r="W12" i="3"/>
  <c r="Y69" i="3"/>
  <c r="Y51" i="3"/>
  <c r="T63" i="3"/>
  <c r="U63" i="3" s="1"/>
  <c r="W63" i="3"/>
  <c r="T3" i="3"/>
  <c r="U3" i="3" s="1"/>
  <c r="Y3" i="3"/>
  <c r="Z3" i="3"/>
  <c r="W3" i="3"/>
  <c r="Z64" i="3"/>
  <c r="AB64" i="3" s="1"/>
  <c r="J64" i="3"/>
  <c r="Z50" i="3"/>
  <c r="T50" i="3"/>
  <c r="U50" i="3" s="1"/>
  <c r="W50" i="3"/>
  <c r="T66" i="3"/>
  <c r="U66" i="3" s="1"/>
  <c r="W66" i="3"/>
  <c r="AB32" i="3"/>
  <c r="W44" i="3"/>
  <c r="Z44" i="3"/>
  <c r="Y44" i="3"/>
  <c r="T44" i="3"/>
  <c r="U44" i="3" s="1"/>
  <c r="K47" i="3"/>
  <c r="L47" i="3" s="1"/>
  <c r="J47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2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3" i="3"/>
  <c r="AB63" i="3"/>
  <c r="AB38" i="3"/>
  <c r="AA38" i="3"/>
  <c r="T47" i="3"/>
  <c r="U47" i="3" s="1"/>
  <c r="W47" i="3"/>
  <c r="Y47" i="3"/>
  <c r="AA47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B39" i="3"/>
  <c r="AA65" i="3"/>
  <c r="AB65" i="3"/>
  <c r="T20" i="3"/>
  <c r="U20" i="3" s="1"/>
  <c r="W20" i="3"/>
  <c r="Y20" i="3"/>
  <c r="AB20" i="3" s="1"/>
  <c r="T18" i="3"/>
  <c r="U18" i="3" s="1"/>
  <c r="W18" i="3"/>
  <c r="Y18" i="3"/>
  <c r="AA18" i="3" s="1"/>
  <c r="Z18" i="3"/>
  <c r="K85" i="3"/>
  <c r="C6" i="4"/>
  <c r="B20" i="4" s="1"/>
  <c r="AA48" i="3"/>
  <c r="AB48" i="3"/>
  <c r="AA60" i="3"/>
  <c r="Y59" i="3"/>
  <c r="W59" i="3"/>
  <c r="T59" i="3"/>
  <c r="U59" i="3" s="1"/>
  <c r="Z59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8" i="3"/>
  <c r="Z68" i="3"/>
  <c r="W68" i="3"/>
  <c r="T68" i="3"/>
  <c r="U68" i="3" s="1"/>
  <c r="J43" i="3"/>
  <c r="K43" i="3"/>
  <c r="L43" i="3" s="1"/>
  <c r="AA33" i="3"/>
  <c r="AB33" i="3"/>
  <c r="T23" i="3"/>
  <c r="U23" i="3" s="1"/>
  <c r="Z23" i="3"/>
  <c r="W23" i="3"/>
  <c r="Y23" i="3"/>
  <c r="J52" i="3"/>
  <c r="K52" i="3"/>
  <c r="L52" i="3" s="1"/>
  <c r="K10" i="3"/>
  <c r="L10" i="3" s="1"/>
  <c r="J10" i="3"/>
  <c r="AB56" i="3"/>
  <c r="AA56" i="3"/>
  <c r="Z34" i="3"/>
  <c r="Y34" i="3"/>
  <c r="T34" i="3"/>
  <c r="U34" i="3" s="1"/>
  <c r="W34" i="3"/>
  <c r="J60" i="3"/>
  <c r="K60" i="3"/>
  <c r="L60" i="3" s="1"/>
  <c r="Z60" i="3"/>
  <c r="AB60" i="3" s="1"/>
  <c r="AB45" i="3"/>
  <c r="J59" i="3"/>
  <c r="K59" i="3"/>
  <c r="L59" i="3" s="1"/>
  <c r="Z54" i="3"/>
  <c r="T54" i="3"/>
  <c r="U54" i="3" s="1"/>
  <c r="W54" i="3"/>
  <c r="Y54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3" i="3"/>
  <c r="T73" i="3"/>
  <c r="U73" i="3" s="1"/>
  <c r="Z73" i="3"/>
  <c r="Y73" i="3"/>
  <c r="AA25" i="3"/>
  <c r="AB25" i="3"/>
  <c r="Z43" i="3"/>
  <c r="W43" i="3"/>
  <c r="Y43" i="3"/>
  <c r="T43" i="3"/>
  <c r="U43" i="3" s="1"/>
  <c r="K23" i="3"/>
  <c r="L23" i="3" s="1"/>
  <c r="J23" i="3"/>
  <c r="Z52" i="3"/>
  <c r="W52" i="3"/>
  <c r="Y52" i="3"/>
  <c r="T52" i="3"/>
  <c r="U52" i="3" s="1"/>
  <c r="W10" i="3"/>
  <c r="T10" i="3"/>
  <c r="U10" i="3" s="1"/>
  <c r="Z10" i="3"/>
  <c r="Y10" i="3"/>
  <c r="AB31" i="3"/>
  <c r="AA31" i="3"/>
  <c r="AA50" i="3"/>
  <c r="AB66" i="3"/>
  <c r="J34" i="3"/>
  <c r="K34" i="3"/>
  <c r="L34" i="3" s="1"/>
  <c r="AB6" i="3" l="1"/>
  <c r="AA20" i="3"/>
  <c r="AB55" i="3"/>
  <c r="AB67" i="3"/>
  <c r="AA36" i="3"/>
  <c r="AB36" i="3"/>
  <c r="AB70" i="3"/>
  <c r="AB50" i="3"/>
  <c r="U74" i="3"/>
  <c r="E20" i="4" s="1"/>
  <c r="AB49" i="3"/>
  <c r="AB21" i="3"/>
  <c r="AB71" i="3"/>
  <c r="AB69" i="3"/>
  <c r="AA69" i="3"/>
  <c r="AB3" i="3"/>
  <c r="AA3" i="3"/>
  <c r="AA51" i="3"/>
  <c r="AB51" i="3"/>
  <c r="AA26" i="3"/>
  <c r="AB26" i="3"/>
  <c r="W74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7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3" i="3"/>
  <c r="AA73" i="3"/>
  <c r="AA37" i="3"/>
  <c r="AB37" i="3"/>
  <c r="AB30" i="3"/>
  <c r="AA30" i="3"/>
  <c r="AA28" i="3"/>
  <c r="AB28" i="3"/>
  <c r="L74" i="3"/>
  <c r="AA68" i="3"/>
  <c r="AB68" i="3"/>
  <c r="AB27" i="3"/>
  <c r="AA27" i="3"/>
  <c r="AA59" i="3"/>
  <c r="AB59" i="3"/>
  <c r="AB52" i="3"/>
  <c r="AA52" i="3"/>
  <c r="AB43" i="3"/>
  <c r="AA43" i="3"/>
  <c r="AB54" i="3"/>
  <c r="AA54" i="3"/>
  <c r="AB34" i="3"/>
  <c r="AA34" i="3"/>
  <c r="J74" i="3"/>
  <c r="AB23" i="3"/>
  <c r="AA23" i="3"/>
  <c r="K80" i="3" l="1"/>
  <c r="E6" i="4" s="1"/>
  <c r="AB74" i="3"/>
  <c r="C20" i="4"/>
  <c r="D20" i="4" s="1"/>
  <c r="L80" i="3"/>
  <c r="D6" i="4" l="1"/>
  <c r="B13" i="4" s="1"/>
  <c r="K86" i="3"/>
  <c r="K87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Achtung: Altbestand war da. Verbrauch vermutlich ca. bei einer halben bis einer Flasche</t>
        </r>
      </text>
    </comment>
  </commentList>
</comments>
</file>

<file path=xl/sharedStrings.xml><?xml version="1.0" encoding="utf-8"?>
<sst xmlns="http://schemas.openxmlformats.org/spreadsheetml/2006/main" count="446" uniqueCount="172">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</sst>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7"/>
  <sheetViews>
    <sheetView zoomScaleNormal="100" workbookViewId="0">
      <pane xSplit="3" ySplit="2" topLeftCell="I58" activePane="bottomRight" state="frozen"/>
      <selection pane="topRight" activeCell="D1" sqref="D1"/>
      <selection pane="bottomLeft" activeCell="A2" sqref="A2"/>
      <selection pane="bottomRight" activeCell="I88" sqref="I88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162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16</v>
      </c>
      <c r="O3" s="55">
        <f>N3-M3</f>
        <v>16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16</v>
      </c>
      <c r="U3" s="58">
        <f>T3*Q3</f>
        <v>119.875552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3" si="6">E5/C5</f>
        <v>0</v>
      </c>
      <c r="G5" s="52">
        <f t="shared" ref="G5:G73" si="7">E5*D5</f>
        <v>0</v>
      </c>
      <c r="H5" s="50">
        <f t="shared" ref="H5:H73" si="8">C5*D5</f>
        <v>0</v>
      </c>
      <c r="I5" s="24">
        <f t="shared" ref="I5:I73" si="9">IF(O5&gt;P5,D5-O5+P5,D5)</f>
        <v>0</v>
      </c>
      <c r="J5" s="53">
        <f t="shared" ref="J5:J62" si="10">I5*E5</f>
        <v>0</v>
      </c>
      <c r="K5" s="54">
        <f t="shared" ref="K5:K62" si="11">D5-I5</f>
        <v>0</v>
      </c>
      <c r="L5" s="125">
        <f t="shared" ref="L5:L62" si="12">K5*E5</f>
        <v>0</v>
      </c>
      <c r="M5" s="20"/>
      <c r="N5" s="55">
        <f t="shared" ref="N5:N40" si="13">P5+D5</f>
        <v>5.5</v>
      </c>
      <c r="O5" s="55">
        <f t="shared" ref="O5:O40" si="14">N5-M5</f>
        <v>5.5</v>
      </c>
      <c r="P5" s="17">
        <v>5.5</v>
      </c>
      <c r="Q5" s="16">
        <v>6.7149999999999999</v>
      </c>
      <c r="R5" s="56">
        <f t="shared" ref="R5:R69" si="15">Q5/C5</f>
        <v>6.7149999999999999</v>
      </c>
      <c r="S5" s="56">
        <f t="shared" ref="S5:S69" si="16">Q5*P5</f>
        <v>36.932499999999997</v>
      </c>
      <c r="T5" s="57">
        <f t="shared" ref="T5:T69" si="17">P5-V5</f>
        <v>5.5</v>
      </c>
      <c r="U5" s="58">
        <f t="shared" ref="U5:U69" si="18">T5*Q5</f>
        <v>36.932499999999997</v>
      </c>
      <c r="V5" s="24">
        <f t="shared" ref="V5:V69" si="19">IF(O5&lt;P5,P5-O5,0)</f>
        <v>0</v>
      </c>
      <c r="W5" s="50">
        <f t="shared" ref="W5:W69" si="20">V5*Q5</f>
        <v>0</v>
      </c>
      <c r="Y5" s="25">
        <f t="shared" ref="Y5:Y73" si="21">V5+I5</f>
        <v>0</v>
      </c>
      <c r="Z5" s="26">
        <f t="shared" ref="Z5:Z73" si="22">IF(ISERROR(((V5*Q5)+(I5*E5))/(I5+V5)),0,((V5*Q5)+(I5*E5))/(I5+V5))</f>
        <v>0</v>
      </c>
      <c r="AA5" s="10">
        <f t="shared" ref="AA5:AA73" si="23">Y5*C5</f>
        <v>0</v>
      </c>
      <c r="AB5" s="19">
        <f t="shared" ref="AB5:AB73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5">
        <f>K8*E8</f>
        <v>0</v>
      </c>
      <c r="M8" s="20"/>
      <c r="N8" s="55">
        <f t="shared" si="13"/>
        <v>17.5</v>
      </c>
      <c r="O8" s="55">
        <f t="shared" si="14"/>
        <v>17.5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10.5</v>
      </c>
      <c r="O9" s="55">
        <f t="shared" si="14"/>
        <v>10.5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10.5</v>
      </c>
      <c r="U9" s="58">
        <f t="shared" si="18"/>
        <v>110.03400000000001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5">
        <f t="shared" si="12"/>
        <v>0</v>
      </c>
      <c r="M11" s="20"/>
      <c r="N11" s="55">
        <f t="shared" si="13"/>
        <v>3.25</v>
      </c>
      <c r="O11" s="55">
        <f t="shared" si="14"/>
        <v>3.25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5">
        <f t="shared" si="12"/>
        <v>0</v>
      </c>
      <c r="M13" s="20"/>
      <c r="N13" s="55">
        <f t="shared" si="13"/>
        <v>6.5</v>
      </c>
      <c r="O13" s="55">
        <f t="shared" si="14"/>
        <v>6.5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5">
        <f t="shared" si="12"/>
        <v>0</v>
      </c>
      <c r="M16" s="20"/>
      <c r="N16" s="55">
        <f t="shared" si="13"/>
        <v>5</v>
      </c>
      <c r="O16" s="55">
        <f t="shared" si="14"/>
        <v>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5</v>
      </c>
      <c r="U16" s="58">
        <f t="shared" si="18"/>
        <v>50.713999999999999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6</v>
      </c>
      <c r="O17" s="55">
        <f t="shared" ref="O17" si="103">N17-M17</f>
        <v>6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6</v>
      </c>
      <c r="U17" s="58">
        <f t="shared" ref="U17" si="107">T17*Q17</f>
        <v>63.459999999999994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/>
      <c r="E18" s="16"/>
      <c r="F18" s="51">
        <f t="shared" si="6"/>
        <v>0</v>
      </c>
      <c r="G18" s="52">
        <f t="shared" si="7"/>
        <v>0</v>
      </c>
      <c r="H18" s="50">
        <f t="shared" si="8"/>
        <v>0</v>
      </c>
      <c r="I18" s="24">
        <f t="shared" si="9"/>
        <v>0</v>
      </c>
      <c r="J18" s="53">
        <f t="shared" si="10"/>
        <v>0</v>
      </c>
      <c r="K18" s="54">
        <f t="shared" si="11"/>
        <v>0</v>
      </c>
      <c r="L18" s="125">
        <f t="shared" si="12"/>
        <v>0</v>
      </c>
      <c r="M18" s="20"/>
      <c r="N18" s="55">
        <f t="shared" si="13"/>
        <v>180</v>
      </c>
      <c r="O18" s="55">
        <f t="shared" si="14"/>
        <v>180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180</v>
      </c>
      <c r="U18" s="58">
        <f t="shared" si="18"/>
        <v>160.38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/>
      <c r="N19" s="55">
        <f t="shared" ref="N19:N21" si="120">P19+D19</f>
        <v>60</v>
      </c>
      <c r="O19" s="55">
        <f t="shared" ref="O19:O35" si="121">N19-M19</f>
        <v>60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60</v>
      </c>
      <c r="U19" s="58">
        <f t="shared" si="18"/>
        <v>53.46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/>
      <c r="N20" s="55">
        <f t="shared" ref="N20" si="129">P20+D20</f>
        <v>60</v>
      </c>
      <c r="O20" s="55">
        <f t="shared" ref="O20" si="130">N20-M20</f>
        <v>60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60</v>
      </c>
      <c r="U20" s="58">
        <f t="shared" ref="U20" si="134">T20*Q20</f>
        <v>53.46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/>
      <c r="E21" s="16"/>
      <c r="F21" s="51">
        <f t="shared" si="114"/>
        <v>0</v>
      </c>
      <c r="G21" s="52">
        <f t="shared" si="115"/>
        <v>0</v>
      </c>
      <c r="H21" s="50">
        <f t="shared" si="116"/>
        <v>0</v>
      </c>
      <c r="I21" s="24">
        <f t="shared" si="9"/>
        <v>0</v>
      </c>
      <c r="J21" s="53">
        <f t="shared" si="117"/>
        <v>0</v>
      </c>
      <c r="K21" s="54">
        <f t="shared" si="118"/>
        <v>0</v>
      </c>
      <c r="L21" s="125">
        <f t="shared" si="119"/>
        <v>0</v>
      </c>
      <c r="M21" s="20"/>
      <c r="N21" s="55">
        <f t="shared" si="120"/>
        <v>0</v>
      </c>
      <c r="O21" s="55">
        <f t="shared" si="121"/>
        <v>0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360</v>
      </c>
      <c r="O23" s="55">
        <f t="shared" si="121"/>
        <v>360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360</v>
      </c>
      <c r="U23" s="58">
        <f t="shared" si="18"/>
        <v>207.35999999999999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5">
        <f t="shared" si="119"/>
        <v>0</v>
      </c>
      <c r="M25" s="20"/>
      <c r="N25" s="55">
        <f t="shared" si="13"/>
        <v>0</v>
      </c>
      <c r="O25" s="55">
        <f t="shared" si="121"/>
        <v>0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5">
        <f t="shared" si="119"/>
        <v>0</v>
      </c>
      <c r="M29" s="20"/>
      <c r="N29" s="55">
        <f t="shared" si="13"/>
        <v>0</v>
      </c>
      <c r="O29" s="55">
        <f t="shared" si="121"/>
        <v>0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9</v>
      </c>
      <c r="O31" s="55">
        <f t="shared" si="121"/>
        <v>9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9</v>
      </c>
      <c r="U31" s="58">
        <f t="shared" si="18"/>
        <v>32.310499999999976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/>
      <c r="E32" s="16"/>
      <c r="F32" s="51">
        <f t="shared" ref="F32" si="144">E32/C32</f>
        <v>0</v>
      </c>
      <c r="G32" s="52">
        <f t="shared" ref="G32" si="145">E32*D32</f>
        <v>0</v>
      </c>
      <c r="H32" s="50">
        <f t="shared" ref="H32" si="146">C32*D32</f>
        <v>0</v>
      </c>
      <c r="I32" s="24">
        <f t="shared" si="9"/>
        <v>0</v>
      </c>
      <c r="J32" s="53">
        <f t="shared" si="10"/>
        <v>0</v>
      </c>
      <c r="K32" s="54">
        <f t="shared" si="11"/>
        <v>0</v>
      </c>
      <c r="L32" s="125">
        <f t="shared" si="128"/>
        <v>0</v>
      </c>
      <c r="M32" s="20"/>
      <c r="N32" s="55">
        <f t="shared" si="13"/>
        <v>1</v>
      </c>
      <c r="O32" s="55">
        <f t="shared" si="14"/>
        <v>1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5">
        <f t="shared" ref="L37" si="180">K37*E37</f>
        <v>0</v>
      </c>
      <c r="M37" s="20"/>
      <c r="N37" s="55">
        <f t="shared" ref="N37" si="181">P37+D37</f>
        <v>50</v>
      </c>
      <c r="O37" s="55">
        <f t="shared" ref="O37" si="182">N37-M37</f>
        <v>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/>
      <c r="E39" s="16"/>
      <c r="F39" s="51">
        <f>E39/C39</f>
        <v>0</v>
      </c>
      <c r="G39" s="52">
        <f>E39*D39</f>
        <v>0</v>
      </c>
      <c r="H39" s="50">
        <f>C39*D39</f>
        <v>0</v>
      </c>
      <c r="I39" s="24">
        <f>IF(O39&gt;P39,D39-O39+P39,D39)</f>
        <v>0</v>
      </c>
      <c r="J39" s="53">
        <f>I39*E39</f>
        <v>0</v>
      </c>
      <c r="K39" s="54">
        <f>D39-I39</f>
        <v>0</v>
      </c>
      <c r="L39" s="125">
        <f>K39*E39</f>
        <v>0</v>
      </c>
      <c r="M39" s="20"/>
      <c r="N39" s="55">
        <f>P39+D39</f>
        <v>2</v>
      </c>
      <c r="O39" s="55">
        <f t="shared" si="14"/>
        <v>2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/>
      <c r="E40" s="16"/>
      <c r="F40" s="51">
        <f t="shared" si="6"/>
        <v>0</v>
      </c>
      <c r="G40" s="52">
        <f t="shared" si="7"/>
        <v>0</v>
      </c>
      <c r="H40" s="50">
        <f t="shared" si="8"/>
        <v>0</v>
      </c>
      <c r="I40" s="24">
        <f t="shared" si="9"/>
        <v>0</v>
      </c>
      <c r="J40" s="53">
        <f t="shared" si="10"/>
        <v>0</v>
      </c>
      <c r="K40" s="54">
        <f t="shared" si="11"/>
        <v>0</v>
      </c>
      <c r="L40" s="125">
        <f t="shared" si="12"/>
        <v>0</v>
      </c>
      <c r="M40" s="20"/>
      <c r="N40" s="55">
        <f t="shared" si="13"/>
        <v>0</v>
      </c>
      <c r="O40" s="55">
        <f t="shared" si="14"/>
        <v>0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/>
      <c r="E41" s="16"/>
      <c r="F41" s="51">
        <f>E41/C41</f>
        <v>0</v>
      </c>
      <c r="G41" s="52">
        <f>E41*D41</f>
        <v>0</v>
      </c>
      <c r="H41" s="50">
        <f>C41*D41</f>
        <v>0</v>
      </c>
      <c r="I41" s="24">
        <f>IF(O41&gt;P41,D41-O41+P41,D41)</f>
        <v>0</v>
      </c>
      <c r="J41" s="53">
        <f>I41*E41</f>
        <v>0</v>
      </c>
      <c r="K41" s="54">
        <f>D41-I41</f>
        <v>0</v>
      </c>
      <c r="L41" s="125">
        <f>K41*E41</f>
        <v>0</v>
      </c>
      <c r="M41" s="20"/>
      <c r="N41" s="55">
        <f>P41+D41</f>
        <v>1.25</v>
      </c>
      <c r="O41" s="55">
        <f t="shared" ref="O41:O47" si="189">N41-M41</f>
        <v>1.25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7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/>
      <c r="E43" s="16"/>
      <c r="F43" s="51">
        <f t="shared" si="6"/>
        <v>0</v>
      </c>
      <c r="G43" s="52">
        <f t="shared" ref="G43" si="191">E43*D43</f>
        <v>0</v>
      </c>
      <c r="H43" s="50">
        <f t="shared" ref="H43" si="192">C43*D43</f>
        <v>0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0</v>
      </c>
      <c r="L43" s="125">
        <f t="shared" ref="L43" si="196">K43*E43</f>
        <v>0</v>
      </c>
      <c r="M43" s="20"/>
      <c r="N43" s="55">
        <f t="shared" ref="N43" si="197">P43+D43</f>
        <v>1</v>
      </c>
      <c r="O43" s="55">
        <f t="shared" ref="O43" si="198">N43-M43</f>
        <v>1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/>
      <c r="E44" s="16"/>
      <c r="F44" s="51">
        <f t="shared" si="6"/>
        <v>0</v>
      </c>
      <c r="G44" s="52">
        <f t="shared" si="7"/>
        <v>0</v>
      </c>
      <c r="H44" s="50">
        <f t="shared" si="8"/>
        <v>0</v>
      </c>
      <c r="I44" s="24">
        <f t="shared" si="9"/>
        <v>0</v>
      </c>
      <c r="J44" s="53">
        <f t="shared" si="10"/>
        <v>0</v>
      </c>
      <c r="K44" s="54">
        <f t="shared" si="11"/>
        <v>0</v>
      </c>
      <c r="L44" s="125">
        <f t="shared" si="12"/>
        <v>0</v>
      </c>
      <c r="M44" s="20"/>
      <c r="N44" s="55">
        <f t="shared" si="190"/>
        <v>0</v>
      </c>
      <c r="O44" s="55">
        <f t="shared" si="189"/>
        <v>0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161</v>
      </c>
      <c r="B46" s="49" t="s">
        <v>161</v>
      </c>
      <c r="C46" s="57">
        <v>1</v>
      </c>
      <c r="D46" s="15"/>
      <c r="E46" s="16"/>
      <c r="F46" s="51">
        <f t="shared" ref="F46" si="217">E46/C46</f>
        <v>0</v>
      </c>
      <c r="G46" s="52">
        <f t="shared" ref="G46" si="218">E46*D46</f>
        <v>0</v>
      </c>
      <c r="H46" s="50">
        <f t="shared" ref="H46" si="219">C46*D46</f>
        <v>0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0</v>
      </c>
      <c r="L46" s="125">
        <f t="shared" ref="L46" si="223">K46*E46</f>
        <v>0</v>
      </c>
      <c r="M46" s="20"/>
      <c r="N46" s="55">
        <f t="shared" ref="N46" si="224">P46+D46</f>
        <v>0</v>
      </c>
      <c r="O46" s="55">
        <f t="shared" ref="O46" si="225">N46-M46</f>
        <v>0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30</v>
      </c>
      <c r="B47" s="49" t="s">
        <v>4</v>
      </c>
      <c r="C47" s="57">
        <v>1.5</v>
      </c>
      <c r="D47" s="15"/>
      <c r="E47" s="16"/>
      <c r="F47" s="51">
        <f t="shared" si="6"/>
        <v>0</v>
      </c>
      <c r="G47" s="52">
        <f t="shared" si="7"/>
        <v>0</v>
      </c>
      <c r="H47" s="50">
        <f t="shared" si="8"/>
        <v>0</v>
      </c>
      <c r="I47" s="24">
        <f t="shared" si="9"/>
        <v>0</v>
      </c>
      <c r="J47" s="53">
        <f t="shared" si="10"/>
        <v>0</v>
      </c>
      <c r="K47" s="54">
        <f t="shared" si="11"/>
        <v>0</v>
      </c>
      <c r="L47" s="125">
        <f t="shared" si="12"/>
        <v>0</v>
      </c>
      <c r="M47" s="20"/>
      <c r="N47" s="55">
        <f t="shared" si="190"/>
        <v>26</v>
      </c>
      <c r="O47" s="55">
        <f t="shared" si="189"/>
        <v>26</v>
      </c>
      <c r="P47" s="17">
        <v>26</v>
      </c>
      <c r="Q47" s="16">
        <v>1.98</v>
      </c>
      <c r="R47" s="56">
        <f t="shared" si="15"/>
        <v>1.32</v>
      </c>
      <c r="S47" s="56">
        <f t="shared" si="16"/>
        <v>51.48</v>
      </c>
      <c r="T47" s="57">
        <f t="shared" si="17"/>
        <v>26</v>
      </c>
      <c r="U47" s="58">
        <f t="shared" si="18"/>
        <v>51.48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30</v>
      </c>
      <c r="B48" s="49" t="s">
        <v>31</v>
      </c>
      <c r="C48" s="57">
        <v>0.25</v>
      </c>
      <c r="D48" s="15"/>
      <c r="E48" s="16"/>
      <c r="F48" s="51">
        <f t="shared" si="6"/>
        <v>0</v>
      </c>
      <c r="G48" s="52">
        <f t="shared" si="7"/>
        <v>0</v>
      </c>
      <c r="H48" s="50">
        <f t="shared" si="8"/>
        <v>0</v>
      </c>
      <c r="I48" s="24">
        <f t="shared" si="9"/>
        <v>0</v>
      </c>
      <c r="J48" s="53">
        <f t="shared" si="10"/>
        <v>0</v>
      </c>
      <c r="K48" s="54">
        <f t="shared" si="11"/>
        <v>0</v>
      </c>
      <c r="L48" s="125">
        <f t="shared" si="12"/>
        <v>0</v>
      </c>
      <c r="M48" s="20"/>
      <c r="N48" s="55">
        <f t="shared" ref="N48:N73" si="236">P48+D48</f>
        <v>0</v>
      </c>
      <c r="O48" s="55">
        <f t="shared" ref="O48:O73" si="237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32</v>
      </c>
      <c r="B49" s="49" t="s">
        <v>33</v>
      </c>
      <c r="C49" s="57">
        <v>1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si="236"/>
        <v>0</v>
      </c>
      <c r="O49" s="55">
        <f t="shared" si="237"/>
        <v>0</v>
      </c>
      <c r="P49" s="17">
        <v>0</v>
      </c>
      <c r="Q49" s="16">
        <v>0</v>
      </c>
      <c r="R49" s="56">
        <f t="shared" si="15"/>
        <v>0</v>
      </c>
      <c r="S49" s="56">
        <f t="shared" si="16"/>
        <v>0</v>
      </c>
      <c r="T49" s="57">
        <f t="shared" si="17"/>
        <v>0</v>
      </c>
      <c r="U49" s="58">
        <f t="shared" si="18"/>
        <v>0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2</v>
      </c>
      <c r="D50" s="15"/>
      <c r="E50" s="16"/>
      <c r="F50" s="51">
        <f t="shared" ref="F50" si="238">E50/C50</f>
        <v>0</v>
      </c>
      <c r="G50" s="52">
        <f t="shared" ref="G50" si="239">E50*D50</f>
        <v>0</v>
      </c>
      <c r="H50" s="50">
        <f t="shared" ref="H50" si="240">C50*D50</f>
        <v>0</v>
      </c>
      <c r="I50" s="24">
        <f t="shared" si="9"/>
        <v>0</v>
      </c>
      <c r="J50" s="53">
        <f t="shared" ref="J50" si="241">I50*E50</f>
        <v>0</v>
      </c>
      <c r="K50" s="54">
        <f t="shared" ref="K50" si="242">D50-I50</f>
        <v>0</v>
      </c>
      <c r="L50" s="125">
        <f t="shared" ref="L50" si="243">K50*E50</f>
        <v>0</v>
      </c>
      <c r="M50" s="20"/>
      <c r="N50" s="55">
        <f t="shared" ref="N50" si="244">P50+D50</f>
        <v>0</v>
      </c>
      <c r="O50" s="55">
        <f t="shared" ref="O50" si="245">N50-M50</f>
        <v>0</v>
      </c>
      <c r="P50" s="17">
        <v>0</v>
      </c>
      <c r="Q50" s="16">
        <v>0</v>
      </c>
      <c r="R50" s="56">
        <f t="shared" si="15"/>
        <v>0</v>
      </c>
      <c r="S50" s="56">
        <f t="shared" si="16"/>
        <v>0</v>
      </c>
      <c r="T50" s="57">
        <f t="shared" si="17"/>
        <v>0</v>
      </c>
      <c r="U50" s="58">
        <f t="shared" si="18"/>
        <v>0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34</v>
      </c>
      <c r="B51" s="49" t="s">
        <v>35</v>
      </c>
      <c r="C51" s="57">
        <v>2.5</v>
      </c>
      <c r="D51" s="15"/>
      <c r="E51" s="16"/>
      <c r="F51" s="51">
        <f t="shared" si="6"/>
        <v>0</v>
      </c>
      <c r="G51" s="52">
        <f t="shared" si="7"/>
        <v>0</v>
      </c>
      <c r="H51" s="50">
        <f t="shared" si="8"/>
        <v>0</v>
      </c>
      <c r="I51" s="24">
        <f t="shared" si="9"/>
        <v>0</v>
      </c>
      <c r="J51" s="53">
        <f t="shared" si="10"/>
        <v>0</v>
      </c>
      <c r="K51" s="54">
        <f t="shared" si="11"/>
        <v>0</v>
      </c>
      <c r="L51" s="125">
        <f t="shared" si="12"/>
        <v>0</v>
      </c>
      <c r="M51" s="20"/>
      <c r="N51" s="55">
        <f t="shared" si="236"/>
        <v>0</v>
      </c>
      <c r="O51" s="55">
        <f t="shared" si="237"/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36"/>
        <v>0</v>
      </c>
      <c r="O52" s="55">
        <f t="shared" si="237"/>
        <v>0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1.5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ref="J53" si="246">I53*E53</f>
        <v>0</v>
      </c>
      <c r="K53" s="54">
        <f t="shared" ref="K53" si="247">D53-I53</f>
        <v>0</v>
      </c>
      <c r="L53" s="125">
        <f t="shared" ref="L53" si="248">K53*E53</f>
        <v>0</v>
      </c>
      <c r="M53" s="20"/>
      <c r="N53" s="55">
        <f t="shared" ref="N53:N58" si="249">P53+D53</f>
        <v>0</v>
      </c>
      <c r="O53" s="55">
        <f t="shared" ref="O53:O58" si="250">N53-M53</f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ref="Z53:Z65" si="251">IF(ISERROR(((V53*Q53)+(I53*E53))/(I53+V53)),0,((V53*Q53)+(I53*E53))/(I53+V53))</f>
        <v>0</v>
      </c>
      <c r="AA53" s="10">
        <f t="shared" ref="AA53:AA65" si="252">Y53*C53</f>
        <v>0</v>
      </c>
      <c r="AB53" s="19">
        <f t="shared" ref="AB53:AB65" si="253">Y53*Z53</f>
        <v>0</v>
      </c>
    </row>
    <row r="54" spans="1:28" x14ac:dyDescent="0.25">
      <c r="A54" s="49" t="s">
        <v>34</v>
      </c>
      <c r="B54" s="49" t="s">
        <v>35</v>
      </c>
      <c r="C54" s="57">
        <v>0.33</v>
      </c>
      <c r="D54" s="15"/>
      <c r="E54" s="16"/>
      <c r="F54" s="51">
        <f t="shared" ref="F54" si="254">E54/C54</f>
        <v>0</v>
      </c>
      <c r="G54" s="52">
        <f t="shared" ref="G54" si="255">E54*D54</f>
        <v>0</v>
      </c>
      <c r="H54" s="50">
        <f t="shared" ref="H54" si="256">C54*D54</f>
        <v>0</v>
      </c>
      <c r="I54" s="24">
        <f t="shared" ref="I54" si="257">IF(O54&gt;P54,D54-O54+P54,D54)</f>
        <v>0</v>
      </c>
      <c r="J54" s="53">
        <f t="shared" ref="J54" si="258">I54*E54</f>
        <v>0</v>
      </c>
      <c r="K54" s="54">
        <f t="shared" ref="K54" si="259">D54-I54</f>
        <v>0</v>
      </c>
      <c r="L54" s="125">
        <f t="shared" ref="L54" si="260">K54*E54</f>
        <v>0</v>
      </c>
      <c r="M54" s="20"/>
      <c r="N54" s="55">
        <f t="shared" ref="N54" si="261">P54+D54</f>
        <v>0</v>
      </c>
      <c r="O54" s="55">
        <f t="shared" ref="O54" si="26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51"/>
        <v>0</v>
      </c>
      <c r="AA54" s="10">
        <f t="shared" si="252"/>
        <v>0</v>
      </c>
      <c r="AB54" s="19">
        <f t="shared" si="253"/>
        <v>0</v>
      </c>
    </row>
    <row r="55" spans="1:28" x14ac:dyDescent="0.25">
      <c r="A55" s="49" t="s">
        <v>116</v>
      </c>
      <c r="B55" s="49" t="s">
        <v>116</v>
      </c>
      <c r="C55" s="57">
        <v>1</v>
      </c>
      <c r="D55" s="15"/>
      <c r="E55" s="16"/>
      <c r="F55" s="51">
        <f t="shared" ref="F55:F56" si="263">E55/C55</f>
        <v>0</v>
      </c>
      <c r="G55" s="52">
        <f t="shared" ref="G55" si="264">E55*D55</f>
        <v>0</v>
      </c>
      <c r="H55" s="50">
        <f t="shared" ref="H55" si="265">C55*D55</f>
        <v>0</v>
      </c>
      <c r="I55" s="24">
        <f t="shared" si="9"/>
        <v>0</v>
      </c>
      <c r="J55" s="53">
        <f t="shared" ref="J55" si="266">I55*E55</f>
        <v>0</v>
      </c>
      <c r="K55" s="54">
        <f t="shared" ref="K55" si="267">D55-I55</f>
        <v>0</v>
      </c>
      <c r="L55" s="125">
        <f t="shared" ref="L55" si="268">K55*E55</f>
        <v>0</v>
      </c>
      <c r="M55" s="20"/>
      <c r="N55" s="55">
        <f>P55+D55</f>
        <v>0</v>
      </c>
      <c r="O55" s="55">
        <f>N55-M55</f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51"/>
        <v>0</v>
      </c>
      <c r="AA55" s="10">
        <f t="shared" si="252"/>
        <v>0</v>
      </c>
      <c r="AB55" s="19">
        <f t="shared" si="253"/>
        <v>0</v>
      </c>
    </row>
    <row r="56" spans="1:28" x14ac:dyDescent="0.25">
      <c r="A56" s="49" t="s">
        <v>116</v>
      </c>
      <c r="B56" s="49" t="s">
        <v>116</v>
      </c>
      <c r="C56" s="57">
        <v>2</v>
      </c>
      <c r="D56" s="15"/>
      <c r="E56" s="16"/>
      <c r="F56" s="51">
        <f t="shared" si="263"/>
        <v>0</v>
      </c>
      <c r="G56" s="52">
        <f t="shared" ref="G56" si="269">E56*D56</f>
        <v>0</v>
      </c>
      <c r="H56" s="50">
        <f t="shared" ref="H56" si="270">C56*D56</f>
        <v>0</v>
      </c>
      <c r="I56" s="24">
        <f t="shared" si="9"/>
        <v>0</v>
      </c>
      <c r="J56" s="53">
        <f t="shared" ref="J56" si="271">I56*E56</f>
        <v>0</v>
      </c>
      <c r="K56" s="54">
        <f t="shared" ref="K56" si="272">D56-I56</f>
        <v>0</v>
      </c>
      <c r="L56" s="125">
        <f t="shared" ref="L56" si="273">K56*E56</f>
        <v>0</v>
      </c>
      <c r="M56" s="20"/>
      <c r="N56" s="55">
        <f>P56+D56</f>
        <v>0</v>
      </c>
      <c r="O56" s="55">
        <f>N56-M56</f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51"/>
        <v>0</v>
      </c>
      <c r="AA56" s="10">
        <f t="shared" si="252"/>
        <v>0</v>
      </c>
      <c r="AB56" s="19">
        <f t="shared" si="253"/>
        <v>0</v>
      </c>
    </row>
    <row r="57" spans="1:28" x14ac:dyDescent="0.25">
      <c r="A57" s="49" t="s">
        <v>71</v>
      </c>
      <c r="B57" s="49" t="s">
        <v>70</v>
      </c>
      <c r="C57" s="57">
        <v>2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si="10"/>
        <v>0</v>
      </c>
      <c r="K57" s="54">
        <f t="shared" si="11"/>
        <v>0</v>
      </c>
      <c r="L57" s="125">
        <f t="shared" si="12"/>
        <v>0</v>
      </c>
      <c r="M57" s="20"/>
      <c r="N57" s="55">
        <f t="shared" si="249"/>
        <v>0</v>
      </c>
      <c r="O57" s="55">
        <f t="shared" si="250"/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51"/>
        <v>0</v>
      </c>
      <c r="AA57" s="10">
        <f t="shared" si="252"/>
        <v>0</v>
      </c>
      <c r="AB57" s="19">
        <f t="shared" si="253"/>
        <v>0</v>
      </c>
    </row>
    <row r="58" spans="1:28" x14ac:dyDescent="0.25">
      <c r="A58" s="49" t="s">
        <v>71</v>
      </c>
      <c r="B58" s="49" t="s">
        <v>70</v>
      </c>
      <c r="C58" s="57">
        <v>1.5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ref="J58" si="274">I58*E58</f>
        <v>0</v>
      </c>
      <c r="K58" s="54">
        <f t="shared" ref="K58" si="275">D58-I58</f>
        <v>0</v>
      </c>
      <c r="L58" s="125">
        <f t="shared" ref="L58" si="276">K58*E58</f>
        <v>0</v>
      </c>
      <c r="M58" s="20"/>
      <c r="N58" s="55">
        <f t="shared" si="249"/>
        <v>0</v>
      </c>
      <c r="O58" s="55">
        <f t="shared" si="250"/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51"/>
        <v>0</v>
      </c>
      <c r="AA58" s="10">
        <f t="shared" si="252"/>
        <v>0</v>
      </c>
      <c r="AB58" s="19">
        <f t="shared" si="253"/>
        <v>0</v>
      </c>
    </row>
    <row r="59" spans="1:28" x14ac:dyDescent="0.25">
      <c r="A59" s="49" t="s">
        <v>71</v>
      </c>
      <c r="B59" s="49" t="s">
        <v>70</v>
      </c>
      <c r="C59" s="57">
        <v>0.35</v>
      </c>
      <c r="D59" s="15"/>
      <c r="E59" s="16"/>
      <c r="F59" s="51">
        <f t="shared" ref="F59" si="277">E59/C59</f>
        <v>0</v>
      </c>
      <c r="G59" s="52">
        <f t="shared" ref="G59" si="278">E59*D59</f>
        <v>0</v>
      </c>
      <c r="H59" s="50">
        <f t="shared" ref="H59" si="279">C59*D59</f>
        <v>0</v>
      </c>
      <c r="I59" s="24">
        <f t="shared" ref="I59" si="280">IF(O59&gt;P59,D59-O59+P59,D59)</f>
        <v>0</v>
      </c>
      <c r="J59" s="53">
        <f t="shared" ref="J59" si="281">I59*E59</f>
        <v>0</v>
      </c>
      <c r="K59" s="54">
        <f t="shared" ref="K59" si="282">D59-I59</f>
        <v>0</v>
      </c>
      <c r="L59" s="125">
        <f t="shared" ref="L59" si="283">K59*E59</f>
        <v>0</v>
      </c>
      <c r="M59" s="20"/>
      <c r="N59" s="55">
        <f t="shared" ref="N59" si="284">P59+D59</f>
        <v>0</v>
      </c>
      <c r="O59" s="55">
        <f t="shared" ref="O59" si="285"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51"/>
        <v>0</v>
      </c>
      <c r="AA59" s="10">
        <f t="shared" si="252"/>
        <v>0</v>
      </c>
      <c r="AB59" s="19">
        <f t="shared" si="253"/>
        <v>0</v>
      </c>
    </row>
    <row r="60" spans="1:28" x14ac:dyDescent="0.25">
      <c r="A60" s="49" t="s">
        <v>152</v>
      </c>
      <c r="B60" s="49" t="s">
        <v>153</v>
      </c>
      <c r="C60" s="57">
        <v>0.33</v>
      </c>
      <c r="D60" s="15"/>
      <c r="E60" s="16"/>
      <c r="F60" s="51">
        <f t="shared" ref="F60" si="286">E60/C60</f>
        <v>0</v>
      </c>
      <c r="G60" s="52">
        <f t="shared" ref="G60" si="287">E60*D60</f>
        <v>0</v>
      </c>
      <c r="H60" s="50">
        <f t="shared" ref="H60" si="288">C60*D60</f>
        <v>0</v>
      </c>
      <c r="I60" s="24">
        <f t="shared" ref="I60" si="289">IF(O60&gt;P60,D60-O60+P60,D60)</f>
        <v>0</v>
      </c>
      <c r="J60" s="53">
        <f t="shared" ref="J60" si="290">I60*E60</f>
        <v>0</v>
      </c>
      <c r="K60" s="54">
        <f t="shared" ref="K60" si="291">D60-I60</f>
        <v>0</v>
      </c>
      <c r="L60" s="125">
        <f t="shared" ref="L60" si="292">K60*E60</f>
        <v>0</v>
      </c>
      <c r="M60" s="20"/>
      <c r="N60" s="55">
        <f t="shared" ref="N60" si="293">P60+D60</f>
        <v>0</v>
      </c>
      <c r="O60" s="55">
        <f t="shared" ref="O60" si="29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ref="S60" si="295">Q60*P60</f>
        <v>0</v>
      </c>
      <c r="T60" s="57">
        <f t="shared" ref="T60" si="296">P60-V60</f>
        <v>0</v>
      </c>
      <c r="U60" s="58">
        <f t="shared" ref="U60" si="297">T60*Q60</f>
        <v>0</v>
      </c>
      <c r="V60" s="24">
        <f t="shared" ref="V60" si="298">IF(O60&lt;P60,P60-O60,0)</f>
        <v>0</v>
      </c>
      <c r="W60" s="50">
        <f t="shared" ref="W60" si="299">V60*Q60</f>
        <v>0</v>
      </c>
      <c r="Y60" s="25">
        <f t="shared" ref="Y60" si="300">V60+I60</f>
        <v>0</v>
      </c>
      <c r="Z60" s="26">
        <f t="shared" ref="Z60" si="301">IF(ISERROR(((V60*Q60)+(I60*E60))/(I60+V60)),0,((V60*Q60)+(I60*E60))/(I60+V60))</f>
        <v>0</v>
      </c>
      <c r="AA60" s="10">
        <f t="shared" ref="AA60" si="302">Y60*C60</f>
        <v>0</v>
      </c>
      <c r="AB60" s="19">
        <f t="shared" ref="AB60" si="303">Y60*Z60</f>
        <v>0</v>
      </c>
    </row>
    <row r="61" spans="1:28" x14ac:dyDescent="0.25">
      <c r="A61" s="49" t="s">
        <v>76</v>
      </c>
      <c r="B61" s="49" t="s">
        <v>77</v>
      </c>
      <c r="C61" s="57">
        <v>1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5">
        <f t="shared" si="12"/>
        <v>0</v>
      </c>
      <c r="M61" s="20"/>
      <c r="N61" s="55">
        <f t="shared" si="236"/>
        <v>2</v>
      </c>
      <c r="O61" s="55">
        <f t="shared" si="237"/>
        <v>2</v>
      </c>
      <c r="P61" s="17">
        <v>2</v>
      </c>
      <c r="Q61" s="16">
        <v>2.2200000000000002</v>
      </c>
      <c r="R61" s="56">
        <f t="shared" si="15"/>
        <v>2.2200000000000002</v>
      </c>
      <c r="S61" s="56">
        <f t="shared" si="16"/>
        <v>4.4400000000000004</v>
      </c>
      <c r="T61" s="57">
        <f t="shared" si="17"/>
        <v>2</v>
      </c>
      <c r="U61" s="58">
        <f t="shared" si="18"/>
        <v>4.4400000000000004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251"/>
        <v>0</v>
      </c>
      <c r="AA61" s="10">
        <f t="shared" si="252"/>
        <v>0</v>
      </c>
      <c r="AB61" s="19">
        <f t="shared" si="253"/>
        <v>0</v>
      </c>
    </row>
    <row r="62" spans="1:28" x14ac:dyDescent="0.25">
      <c r="A62" s="49" t="s">
        <v>37</v>
      </c>
      <c r="B62" s="49" t="s">
        <v>38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36"/>
        <v>0</v>
      </c>
      <c r="O62" s="55">
        <f t="shared" si="23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51"/>
        <v>0</v>
      </c>
      <c r="AA62" s="10">
        <f t="shared" si="252"/>
        <v>0</v>
      </c>
      <c r="AB62" s="19">
        <f t="shared" si="253"/>
        <v>0</v>
      </c>
    </row>
    <row r="63" spans="1:28" x14ac:dyDescent="0.25">
      <c r="A63" s="49" t="s">
        <v>105</v>
      </c>
      <c r="B63" s="49" t="s">
        <v>106</v>
      </c>
      <c r="C63" s="57">
        <v>1.25</v>
      </c>
      <c r="D63" s="15"/>
      <c r="E63" s="16"/>
      <c r="F63" s="51">
        <f t="shared" ref="F63:F72" si="304">E63/C63</f>
        <v>0</v>
      </c>
      <c r="G63" s="52">
        <f t="shared" ref="G63:G72" si="305">E63*D63</f>
        <v>0</v>
      </c>
      <c r="H63" s="50">
        <f t="shared" ref="H63:H72" si="306">C63*D63</f>
        <v>0</v>
      </c>
      <c r="I63" s="24">
        <f t="shared" si="9"/>
        <v>0</v>
      </c>
      <c r="J63" s="53">
        <f t="shared" ref="J63:J72" si="307">I63*E63</f>
        <v>0</v>
      </c>
      <c r="K63" s="54">
        <f t="shared" ref="K63:K72" si="308">D63-I63</f>
        <v>0</v>
      </c>
      <c r="L63" s="125">
        <f t="shared" ref="L63:L72" si="309">K63*E63</f>
        <v>0</v>
      </c>
      <c r="M63" s="20"/>
      <c r="N63" s="55">
        <f t="shared" ref="N63:N72" si="310">P63+D63</f>
        <v>0</v>
      </c>
      <c r="O63" s="55">
        <f t="shared" ref="O63:O72" si="311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51"/>
        <v>0</v>
      </c>
      <c r="AA63" s="10">
        <f t="shared" si="252"/>
        <v>0</v>
      </c>
      <c r="AB63" s="19">
        <f t="shared" si="253"/>
        <v>0</v>
      </c>
    </row>
    <row r="64" spans="1:28" x14ac:dyDescent="0.25">
      <c r="A64" s="49" t="s">
        <v>115</v>
      </c>
      <c r="B64" s="49" t="s">
        <v>115</v>
      </c>
      <c r="C64" s="57">
        <v>1</v>
      </c>
      <c r="D64" s="15"/>
      <c r="E64" s="16"/>
      <c r="F64" s="51">
        <f t="shared" si="304"/>
        <v>0</v>
      </c>
      <c r="G64" s="52">
        <f t="shared" si="305"/>
        <v>0</v>
      </c>
      <c r="H64" s="50">
        <f t="shared" si="306"/>
        <v>0</v>
      </c>
      <c r="I64" s="24">
        <f t="shared" si="9"/>
        <v>0</v>
      </c>
      <c r="J64" s="53">
        <f t="shared" si="307"/>
        <v>0</v>
      </c>
      <c r="K64" s="54">
        <f t="shared" si="308"/>
        <v>0</v>
      </c>
      <c r="L64" s="125">
        <f t="shared" si="309"/>
        <v>0</v>
      </c>
      <c r="M64" s="20"/>
      <c r="N64" s="55">
        <f t="shared" ref="N64:N71" si="312">P64+D64</f>
        <v>0</v>
      </c>
      <c r="O64" s="55">
        <f t="shared" ref="O64:O71" si="313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ref="Y64" si="314">V64+I64</f>
        <v>0</v>
      </c>
      <c r="Z64" s="26">
        <f t="shared" ref="Z64" si="315">IF(ISERROR(((V64*Q64)+(I64*E64))/(I64+V64)),0,((V64*Q64)+(I64*E64))/(I64+V64))</f>
        <v>0</v>
      </c>
      <c r="AA64" s="10">
        <f t="shared" ref="AA64" si="316">Y64*C64</f>
        <v>0</v>
      </c>
      <c r="AB64" s="19">
        <f t="shared" ref="AB64" si="317">Y64*Z64</f>
        <v>0</v>
      </c>
    </row>
    <row r="65" spans="1:28" x14ac:dyDescent="0.25">
      <c r="A65" s="49" t="s">
        <v>115</v>
      </c>
      <c r="B65" s="49" t="s">
        <v>115</v>
      </c>
      <c r="C65" s="57">
        <v>1.5</v>
      </c>
      <c r="D65" s="15"/>
      <c r="E65" s="16"/>
      <c r="F65" s="51">
        <f t="shared" si="304"/>
        <v>0</v>
      </c>
      <c r="G65" s="52">
        <f t="shared" si="305"/>
        <v>0</v>
      </c>
      <c r="H65" s="50">
        <f t="shared" si="306"/>
        <v>0</v>
      </c>
      <c r="I65" s="24">
        <f t="shared" si="9"/>
        <v>0</v>
      </c>
      <c r="J65" s="53">
        <f t="shared" si="307"/>
        <v>0</v>
      </c>
      <c r="K65" s="54">
        <f t="shared" si="308"/>
        <v>0</v>
      </c>
      <c r="L65" s="125">
        <f t="shared" si="309"/>
        <v>0</v>
      </c>
      <c r="M65" s="20"/>
      <c r="N65" s="55">
        <f t="shared" si="312"/>
        <v>0</v>
      </c>
      <c r="O65" s="55">
        <f t="shared" si="313"/>
        <v>0</v>
      </c>
      <c r="P65" s="17">
        <v>0</v>
      </c>
      <c r="Q65" s="16">
        <v>0</v>
      </c>
      <c r="R65" s="56">
        <f t="shared" si="15"/>
        <v>0</v>
      </c>
      <c r="S65" s="56">
        <f t="shared" si="16"/>
        <v>0</v>
      </c>
      <c r="T65" s="57">
        <f t="shared" si="17"/>
        <v>0</v>
      </c>
      <c r="U65" s="58">
        <f t="shared" si="18"/>
        <v>0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251"/>
        <v>0</v>
      </c>
      <c r="AA65" s="10">
        <f t="shared" si="252"/>
        <v>0</v>
      </c>
      <c r="AB65" s="19">
        <f t="shared" si="253"/>
        <v>0</v>
      </c>
    </row>
    <row r="66" spans="1:28" x14ac:dyDescent="0.25">
      <c r="A66" s="49" t="s">
        <v>107</v>
      </c>
      <c r="B66" s="49" t="s">
        <v>122</v>
      </c>
      <c r="C66" s="57">
        <v>10</v>
      </c>
      <c r="D66" s="15"/>
      <c r="E66" s="16"/>
      <c r="F66" s="51">
        <f t="shared" si="304"/>
        <v>0</v>
      </c>
      <c r="G66" s="52">
        <f t="shared" si="305"/>
        <v>0</v>
      </c>
      <c r="H66" s="50">
        <f t="shared" si="306"/>
        <v>0</v>
      </c>
      <c r="I66" s="24">
        <f t="shared" si="9"/>
        <v>0</v>
      </c>
      <c r="J66" s="53">
        <f t="shared" si="307"/>
        <v>0</v>
      </c>
      <c r="K66" s="54">
        <f t="shared" si="308"/>
        <v>0</v>
      </c>
      <c r="L66" s="125">
        <f t="shared" si="309"/>
        <v>0</v>
      </c>
      <c r="M66" s="20"/>
      <c r="N66" s="55">
        <f t="shared" si="312"/>
        <v>0</v>
      </c>
      <c r="O66" s="55">
        <f t="shared" si="313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ref="Y66" si="318">V66+I66</f>
        <v>0</v>
      </c>
      <c r="Z66" s="26">
        <f t="shared" ref="Z66" si="319">IF(ISERROR(((V66*Q66)+(I66*E66))/(I66+V66)),0,((V66*Q66)+(I66*E66))/(I66+V66))</f>
        <v>0</v>
      </c>
      <c r="AA66" s="10">
        <f t="shared" ref="AA66" si="320">Y66*C66</f>
        <v>0</v>
      </c>
      <c r="AB66" s="19">
        <f t="shared" ref="AB66" si="321">Y66*Z66</f>
        <v>0</v>
      </c>
    </row>
    <row r="67" spans="1:28" x14ac:dyDescent="0.25">
      <c r="A67" s="49" t="s">
        <v>107</v>
      </c>
      <c r="B67" s="49" t="s">
        <v>108</v>
      </c>
      <c r="C67" s="57">
        <v>25</v>
      </c>
      <c r="D67" s="15"/>
      <c r="E67" s="16"/>
      <c r="F67" s="51">
        <f t="shared" si="304"/>
        <v>0</v>
      </c>
      <c r="G67" s="52">
        <f t="shared" si="305"/>
        <v>0</v>
      </c>
      <c r="H67" s="50">
        <f t="shared" si="306"/>
        <v>0</v>
      </c>
      <c r="I67" s="24">
        <f>IF(O67&gt;P67,D67-O67+P67,D67)</f>
        <v>0</v>
      </c>
      <c r="J67" s="53">
        <f t="shared" si="307"/>
        <v>0</v>
      </c>
      <c r="K67" s="54">
        <f t="shared" si="308"/>
        <v>0</v>
      </c>
      <c r="L67" s="125">
        <f t="shared" si="309"/>
        <v>0</v>
      </c>
      <c r="M67" s="20"/>
      <c r="N67" s="55">
        <f t="shared" si="312"/>
        <v>0</v>
      </c>
      <c r="O67" s="55">
        <f t="shared" si="313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:Y72" si="322">V67+I67</f>
        <v>0</v>
      </c>
      <c r="Z67" s="26">
        <f t="shared" ref="Z67:Z72" si="323">IF(ISERROR(((V67*Q67)+(I67*E67))/(I67+V67)),0,((V67*Q67)+(I67*E67))/(I67+V67))</f>
        <v>0</v>
      </c>
      <c r="AA67" s="10">
        <f t="shared" ref="AA67:AA72" si="324">Y67*C67</f>
        <v>0</v>
      </c>
      <c r="AB67" s="19">
        <f t="shared" ref="AB67:AB72" si="325">Y67*Z67</f>
        <v>0</v>
      </c>
    </row>
    <row r="68" spans="1:28" x14ac:dyDescent="0.25">
      <c r="A68" s="49" t="s">
        <v>107</v>
      </c>
      <c r="B68" s="49" t="s">
        <v>108</v>
      </c>
      <c r="C68" s="57">
        <v>50</v>
      </c>
      <c r="D68" s="15"/>
      <c r="E68" s="16"/>
      <c r="F68" s="51">
        <f t="shared" si="304"/>
        <v>0</v>
      </c>
      <c r="G68" s="52">
        <f t="shared" si="305"/>
        <v>0</v>
      </c>
      <c r="H68" s="50">
        <f t="shared" si="306"/>
        <v>0</v>
      </c>
      <c r="I68" s="24">
        <f>IF(O68&gt;P68,D68-O68+P68,D68)</f>
        <v>0</v>
      </c>
      <c r="J68" s="53">
        <f t="shared" si="307"/>
        <v>0</v>
      </c>
      <c r="K68" s="54">
        <f t="shared" si="308"/>
        <v>0</v>
      </c>
      <c r="L68" s="125">
        <f t="shared" si="309"/>
        <v>0</v>
      </c>
      <c r="M68" s="20"/>
      <c r="N68" s="55">
        <f t="shared" si="312"/>
        <v>0</v>
      </c>
      <c r="O68" s="55">
        <f t="shared" si="313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si="322"/>
        <v>0</v>
      </c>
      <c r="Z68" s="26">
        <f t="shared" si="323"/>
        <v>0</v>
      </c>
      <c r="AA68" s="10">
        <f t="shared" si="324"/>
        <v>0</v>
      </c>
      <c r="AB68" s="19">
        <f t="shared" si="325"/>
        <v>0</v>
      </c>
    </row>
    <row r="69" spans="1:28" x14ac:dyDescent="0.25">
      <c r="A69" s="49" t="s">
        <v>110</v>
      </c>
      <c r="B69" s="49" t="s">
        <v>109</v>
      </c>
      <c r="C69" s="57">
        <v>0.5</v>
      </c>
      <c r="D69" s="15"/>
      <c r="E69" s="16"/>
      <c r="F69" s="51">
        <f t="shared" si="304"/>
        <v>0</v>
      </c>
      <c r="G69" s="52">
        <f t="shared" si="305"/>
        <v>0</v>
      </c>
      <c r="H69" s="50">
        <f t="shared" si="306"/>
        <v>0</v>
      </c>
      <c r="I69" s="24">
        <f t="shared" si="9"/>
        <v>0</v>
      </c>
      <c r="J69" s="53">
        <f t="shared" si="307"/>
        <v>0</v>
      </c>
      <c r="K69" s="54">
        <f t="shared" si="308"/>
        <v>0</v>
      </c>
      <c r="L69" s="125">
        <f t="shared" si="309"/>
        <v>0</v>
      </c>
      <c r="M69" s="20"/>
      <c r="N69" s="55">
        <f t="shared" si="312"/>
        <v>0</v>
      </c>
      <c r="O69" s="55">
        <f t="shared" si="313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322"/>
        <v>0</v>
      </c>
      <c r="Z69" s="26">
        <f t="shared" si="323"/>
        <v>0</v>
      </c>
      <c r="AA69" s="10">
        <f t="shared" si="324"/>
        <v>0</v>
      </c>
      <c r="AB69" s="19">
        <f t="shared" si="325"/>
        <v>0</v>
      </c>
    </row>
    <row r="70" spans="1:28" x14ac:dyDescent="0.25">
      <c r="A70" s="49" t="s">
        <v>111</v>
      </c>
      <c r="B70" s="49" t="s">
        <v>120</v>
      </c>
      <c r="C70" s="57">
        <v>1</v>
      </c>
      <c r="D70" s="15"/>
      <c r="E70" s="16"/>
      <c r="F70" s="51">
        <f t="shared" si="304"/>
        <v>0</v>
      </c>
      <c r="G70" s="52">
        <f t="shared" si="305"/>
        <v>0</v>
      </c>
      <c r="H70" s="50">
        <f t="shared" si="306"/>
        <v>0</v>
      </c>
      <c r="I70" s="24">
        <f t="shared" si="9"/>
        <v>0</v>
      </c>
      <c r="J70" s="53">
        <f t="shared" si="307"/>
        <v>0</v>
      </c>
      <c r="K70" s="54">
        <f t="shared" si="308"/>
        <v>0</v>
      </c>
      <c r="L70" s="125">
        <f t="shared" si="309"/>
        <v>0</v>
      </c>
      <c r="M70" s="20"/>
      <c r="N70" s="55">
        <f t="shared" si="312"/>
        <v>0</v>
      </c>
      <c r="O70" s="55">
        <f t="shared" si="313"/>
        <v>0</v>
      </c>
      <c r="P70" s="17">
        <v>0</v>
      </c>
      <c r="Q70" s="16">
        <v>0</v>
      </c>
      <c r="R70" s="56">
        <f t="shared" ref="R70:R73" si="326">Q70/C70</f>
        <v>0</v>
      </c>
      <c r="S70" s="56">
        <f t="shared" ref="S70:S73" si="327">Q70*P70</f>
        <v>0</v>
      </c>
      <c r="T70" s="57">
        <f t="shared" ref="T70:T73" si="328">P70-V70</f>
        <v>0</v>
      </c>
      <c r="U70" s="58">
        <f t="shared" ref="U70:U73" si="329">T70*Q70</f>
        <v>0</v>
      </c>
      <c r="V70" s="24">
        <f t="shared" ref="V70:V73" si="330">IF(O70&lt;P70,P70-O70,0)</f>
        <v>0</v>
      </c>
      <c r="W70" s="50">
        <f t="shared" ref="W70:W73" si="331">V70*Q70</f>
        <v>0</v>
      </c>
      <c r="Y70" s="25">
        <f t="shared" si="322"/>
        <v>0</v>
      </c>
      <c r="Z70" s="26">
        <f t="shared" si="323"/>
        <v>0</v>
      </c>
      <c r="AA70" s="10">
        <f t="shared" si="324"/>
        <v>0</v>
      </c>
      <c r="AB70" s="19">
        <f t="shared" si="325"/>
        <v>0</v>
      </c>
    </row>
    <row r="71" spans="1:28" x14ac:dyDescent="0.25">
      <c r="A71" s="49" t="s">
        <v>112</v>
      </c>
      <c r="B71" s="49" t="s">
        <v>120</v>
      </c>
      <c r="C71" s="57">
        <v>1</v>
      </c>
      <c r="D71" s="15"/>
      <c r="E71" s="16"/>
      <c r="F71" s="51">
        <f t="shared" si="304"/>
        <v>0</v>
      </c>
      <c r="G71" s="52">
        <f t="shared" si="305"/>
        <v>0</v>
      </c>
      <c r="H71" s="50">
        <f t="shared" si="306"/>
        <v>0</v>
      </c>
      <c r="I71" s="24">
        <f t="shared" si="9"/>
        <v>0</v>
      </c>
      <c r="J71" s="53">
        <f t="shared" si="307"/>
        <v>0</v>
      </c>
      <c r="K71" s="54">
        <f t="shared" si="308"/>
        <v>0</v>
      </c>
      <c r="L71" s="125">
        <f t="shared" si="309"/>
        <v>0</v>
      </c>
      <c r="M71" s="20"/>
      <c r="N71" s="55">
        <f t="shared" si="312"/>
        <v>0</v>
      </c>
      <c r="O71" s="55">
        <f t="shared" si="313"/>
        <v>0</v>
      </c>
      <c r="P71" s="17">
        <v>0</v>
      </c>
      <c r="Q71" s="16">
        <v>0</v>
      </c>
      <c r="R71" s="56">
        <f t="shared" si="326"/>
        <v>0</v>
      </c>
      <c r="S71" s="56">
        <f t="shared" si="327"/>
        <v>0</v>
      </c>
      <c r="T71" s="57">
        <f t="shared" si="328"/>
        <v>0</v>
      </c>
      <c r="U71" s="58">
        <f t="shared" si="329"/>
        <v>0</v>
      </c>
      <c r="V71" s="24">
        <f t="shared" si="330"/>
        <v>0</v>
      </c>
      <c r="W71" s="50">
        <f t="shared" si="331"/>
        <v>0</v>
      </c>
      <c r="Y71" s="25">
        <f t="shared" ref="Y71" si="332">V71+I71</f>
        <v>0</v>
      </c>
      <c r="Z71" s="26">
        <f t="shared" ref="Z71" si="333">IF(ISERROR(((V71*Q71)+(I71*E71))/(I71+V71)),0,((V71*Q71)+(I71*E71))/(I71+V71))</f>
        <v>0</v>
      </c>
      <c r="AA71" s="10">
        <f t="shared" ref="AA71" si="334">Y71*C71</f>
        <v>0</v>
      </c>
      <c r="AB71" s="19">
        <f t="shared" ref="AB71" si="335">Y71*Z71</f>
        <v>0</v>
      </c>
    </row>
    <row r="72" spans="1:28" x14ac:dyDescent="0.25">
      <c r="A72" s="49" t="s">
        <v>112</v>
      </c>
      <c r="B72" s="49" t="s">
        <v>120</v>
      </c>
      <c r="C72" s="57">
        <v>2</v>
      </c>
      <c r="D72" s="15"/>
      <c r="E72" s="16"/>
      <c r="F72" s="51">
        <f t="shared" si="304"/>
        <v>0</v>
      </c>
      <c r="G72" s="52">
        <f t="shared" si="305"/>
        <v>0</v>
      </c>
      <c r="H72" s="50">
        <f t="shared" si="306"/>
        <v>0</v>
      </c>
      <c r="I72" s="24">
        <f t="shared" si="9"/>
        <v>0</v>
      </c>
      <c r="J72" s="53">
        <f t="shared" si="307"/>
        <v>0</v>
      </c>
      <c r="K72" s="54">
        <f t="shared" si="308"/>
        <v>0</v>
      </c>
      <c r="L72" s="125">
        <f t="shared" si="309"/>
        <v>0</v>
      </c>
      <c r="M72" s="20"/>
      <c r="N72" s="55">
        <f t="shared" si="310"/>
        <v>0</v>
      </c>
      <c r="O72" s="55">
        <f t="shared" si="311"/>
        <v>0</v>
      </c>
      <c r="P72" s="17">
        <v>0</v>
      </c>
      <c r="Q72" s="16">
        <v>0</v>
      </c>
      <c r="R72" s="56">
        <f t="shared" si="326"/>
        <v>0</v>
      </c>
      <c r="S72" s="56">
        <f t="shared" si="327"/>
        <v>0</v>
      </c>
      <c r="T72" s="57">
        <f t="shared" si="328"/>
        <v>0</v>
      </c>
      <c r="U72" s="58">
        <f t="shared" si="329"/>
        <v>0</v>
      </c>
      <c r="V72" s="24">
        <f t="shared" si="330"/>
        <v>0</v>
      </c>
      <c r="W72" s="50">
        <f t="shared" si="331"/>
        <v>0</v>
      </c>
      <c r="Y72" s="25">
        <f t="shared" si="322"/>
        <v>0</v>
      </c>
      <c r="Z72" s="26">
        <f t="shared" si="323"/>
        <v>0</v>
      </c>
      <c r="AA72" s="10">
        <f t="shared" si="324"/>
        <v>0</v>
      </c>
      <c r="AB72" s="19">
        <f t="shared" si="325"/>
        <v>0</v>
      </c>
    </row>
    <row r="73" spans="1:28" x14ac:dyDescent="0.25">
      <c r="A73" s="49" t="s">
        <v>102</v>
      </c>
      <c r="B73" s="49" t="s">
        <v>102</v>
      </c>
      <c r="C73" s="50">
        <v>0.25</v>
      </c>
      <c r="D73" s="15"/>
      <c r="E73" s="16"/>
      <c r="F73" s="51">
        <f t="shared" si="6"/>
        <v>0</v>
      </c>
      <c r="G73" s="52">
        <f t="shared" si="7"/>
        <v>0</v>
      </c>
      <c r="H73" s="50">
        <f t="shared" si="8"/>
        <v>0</v>
      </c>
      <c r="I73" s="24">
        <f t="shared" si="9"/>
        <v>0</v>
      </c>
      <c r="J73" s="53">
        <f t="shared" ref="J73" si="336">I73*E73</f>
        <v>0</v>
      </c>
      <c r="K73" s="54">
        <f t="shared" ref="K73" si="337">D73-I73</f>
        <v>0</v>
      </c>
      <c r="L73" s="125">
        <f t="shared" ref="L73" si="338">K73*E73</f>
        <v>0</v>
      </c>
      <c r="M73" s="20"/>
      <c r="N73" s="55">
        <f t="shared" si="236"/>
        <v>0</v>
      </c>
      <c r="O73" s="55">
        <f t="shared" si="237"/>
        <v>0</v>
      </c>
      <c r="P73" s="17">
        <v>0</v>
      </c>
      <c r="Q73" s="16">
        <v>0</v>
      </c>
      <c r="R73" s="56">
        <f t="shared" si="326"/>
        <v>0</v>
      </c>
      <c r="S73" s="56">
        <f t="shared" si="327"/>
        <v>0</v>
      </c>
      <c r="T73" s="57">
        <f t="shared" si="328"/>
        <v>0</v>
      </c>
      <c r="U73" s="58">
        <f t="shared" si="329"/>
        <v>0</v>
      </c>
      <c r="V73" s="24">
        <f t="shared" si="330"/>
        <v>0</v>
      </c>
      <c r="W73" s="50">
        <f t="shared" si="331"/>
        <v>0</v>
      </c>
      <c r="Y73" s="25">
        <f t="shared" si="21"/>
        <v>0</v>
      </c>
      <c r="Z73" s="26">
        <f t="shared" si="22"/>
        <v>0</v>
      </c>
      <c r="AA73" s="10">
        <f t="shared" si="23"/>
        <v>0</v>
      </c>
      <c r="AB73" s="19">
        <f t="shared" si="24"/>
        <v>0</v>
      </c>
    </row>
    <row r="74" spans="1:28" x14ac:dyDescent="0.25">
      <c r="A74" s="49"/>
      <c r="B74" s="49"/>
      <c r="C74" s="50"/>
      <c r="D74" s="57"/>
      <c r="E74" s="59"/>
      <c r="F74" s="51"/>
      <c r="G74" s="60">
        <f>SUM(G3:G73)</f>
        <v>0</v>
      </c>
      <c r="H74" s="50"/>
      <c r="I74" s="61"/>
      <c r="J74" s="62">
        <f>SUM(J3:J73)</f>
        <v>0</v>
      </c>
      <c r="K74" s="63"/>
      <c r="L74" s="64">
        <f>SUM(L3:L73)</f>
        <v>0</v>
      </c>
      <c r="M74" s="65"/>
      <c r="N74" s="66"/>
      <c r="O74" s="66"/>
      <c r="P74" s="67"/>
      <c r="Q74" s="59"/>
      <c r="R74" s="56"/>
      <c r="S74" s="68">
        <f>SUM(S3:S73)</f>
        <v>1489.8148020000003</v>
      </c>
      <c r="T74" s="57"/>
      <c r="U74" s="69">
        <f>SUM(U3:U73)</f>
        <v>1489.8148020000003</v>
      </c>
      <c r="V74" s="50"/>
      <c r="W74" s="70">
        <f>SUM(W3:W73)</f>
        <v>0</v>
      </c>
      <c r="Y74" s="8"/>
      <c r="Z74" s="19"/>
      <c r="AA74" s="19"/>
      <c r="AB74" s="23">
        <f>SUM(AB3:AB73)</f>
        <v>0</v>
      </c>
    </row>
    <row r="75" spans="1:28" x14ac:dyDescent="0.25">
      <c r="A75" s="28"/>
      <c r="B75" s="28"/>
      <c r="C75" s="28"/>
      <c r="D75" s="29"/>
      <c r="E75" s="29"/>
      <c r="F75" s="30"/>
      <c r="G75" s="36" t="s">
        <v>41</v>
      </c>
      <c r="H75" s="28"/>
      <c r="I75" s="29"/>
      <c r="J75" s="28"/>
      <c r="K75" s="31"/>
      <c r="L75" s="32" t="s">
        <v>43</v>
      </c>
      <c r="M75" s="32"/>
      <c r="N75" s="32"/>
      <c r="O75" s="32"/>
      <c r="P75" s="33"/>
      <c r="Q75" s="29"/>
      <c r="R75" s="30"/>
      <c r="S75" s="71" t="s">
        <v>69</v>
      </c>
      <c r="T75" s="34"/>
      <c r="U75" s="35" t="s">
        <v>50</v>
      </c>
      <c r="V75" s="36"/>
      <c r="W75" s="36"/>
      <c r="Y75" t="s">
        <v>89</v>
      </c>
    </row>
    <row r="76" spans="1:28" x14ac:dyDescent="0.25">
      <c r="A76" s="28"/>
      <c r="B76" s="28"/>
      <c r="C76" s="28"/>
      <c r="D76" s="29"/>
      <c r="E76" s="29"/>
      <c r="F76" s="30"/>
      <c r="G76" s="28"/>
      <c r="H76" s="28"/>
      <c r="I76" s="29"/>
      <c r="J76" s="28"/>
      <c r="K76" s="31"/>
      <c r="L76" s="32"/>
      <c r="M76" s="32"/>
      <c r="N76" s="32"/>
      <c r="O76" s="32"/>
      <c r="P76" s="33"/>
      <c r="Q76" s="29"/>
      <c r="R76" s="30"/>
      <c r="S76" s="30"/>
      <c r="T76" s="34"/>
      <c r="U76" s="35" t="s">
        <v>51</v>
      </c>
      <c r="V76" s="36"/>
      <c r="W76" s="36"/>
    </row>
    <row r="77" spans="1:28" ht="18.75" x14ac:dyDescent="0.3"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72"/>
      <c r="N77" s="72"/>
      <c r="O77" s="72"/>
      <c r="P77" s="73"/>
      <c r="Q77" s="29"/>
    </row>
    <row r="78" spans="1:28" ht="18.75" x14ac:dyDescent="0.3">
      <c r="C78" s="28"/>
      <c r="D78" s="29"/>
      <c r="E78" s="29"/>
      <c r="F78" s="30"/>
      <c r="G78" s="28"/>
      <c r="H78" s="28"/>
      <c r="I78" s="29"/>
      <c r="J78" s="74" t="s">
        <v>57</v>
      </c>
      <c r="K78" s="72" t="s">
        <v>54</v>
      </c>
      <c r="L78" s="72" t="s">
        <v>49</v>
      </c>
      <c r="M78" s="72"/>
      <c r="N78" s="72"/>
      <c r="O78" s="72"/>
      <c r="P78" s="73"/>
      <c r="Q78" s="29"/>
      <c r="U78" s="6"/>
    </row>
    <row r="79" spans="1:28" ht="18.75" x14ac:dyDescent="0.3">
      <c r="C79" s="28"/>
      <c r="D79" s="29"/>
      <c r="E79" s="29"/>
      <c r="F79" s="30"/>
      <c r="G79" s="128"/>
      <c r="H79" s="28"/>
      <c r="I79" s="29"/>
      <c r="J79" s="74" t="s">
        <v>58</v>
      </c>
      <c r="K79" s="72" t="s">
        <v>59</v>
      </c>
      <c r="L79" s="72" t="s">
        <v>48</v>
      </c>
      <c r="M79" s="75"/>
      <c r="N79" s="75"/>
      <c r="O79" s="75"/>
      <c r="P79" s="33"/>
      <c r="Q79" s="29"/>
      <c r="U79" s="6"/>
    </row>
    <row r="80" spans="1:28" ht="18.75" x14ac:dyDescent="0.3">
      <c r="A80" s="28"/>
      <c r="B80" s="28"/>
      <c r="C80" s="28"/>
      <c r="D80" s="29"/>
      <c r="E80" s="29"/>
      <c r="F80" s="30"/>
      <c r="G80" s="29"/>
      <c r="H80" s="28"/>
      <c r="I80" s="29"/>
      <c r="J80" s="18">
        <v>1489.81</v>
      </c>
      <c r="K80" s="75">
        <f>J74+W74</f>
        <v>0</v>
      </c>
      <c r="L80" s="75">
        <f>L74+U74</f>
        <v>1489.8148020000003</v>
      </c>
      <c r="M80" s="32"/>
      <c r="N80" s="32"/>
      <c r="O80" s="32"/>
      <c r="P80" s="33"/>
      <c r="Q80" s="29"/>
      <c r="U80" s="6"/>
      <c r="V80" s="1" t="s">
        <v>68</v>
      </c>
      <c r="Y80" t="s">
        <v>87</v>
      </c>
    </row>
    <row r="81" spans="1:25" x14ac:dyDescent="0.25">
      <c r="A81" s="28"/>
      <c r="B81" s="28"/>
      <c r="C81" s="28"/>
      <c r="D81" s="29"/>
      <c r="E81" s="29"/>
      <c r="F81" s="30"/>
      <c r="G81" s="29"/>
      <c r="H81" s="28"/>
      <c r="I81" s="29"/>
      <c r="J81" s="28"/>
      <c r="K81" s="31"/>
      <c r="L81" s="32"/>
      <c r="M81" s="32"/>
      <c r="N81" s="32"/>
      <c r="O81" s="32"/>
      <c r="P81" s="33"/>
      <c r="Q81" s="29"/>
      <c r="V81" s="1" t="s">
        <v>66</v>
      </c>
      <c r="Y81" t="s">
        <v>88</v>
      </c>
    </row>
    <row r="82" spans="1:25" x14ac:dyDescent="0.25">
      <c r="A82" s="28" t="s">
        <v>143</v>
      </c>
      <c r="B82" s="28"/>
      <c r="C82" s="28"/>
      <c r="D82" s="29"/>
      <c r="E82" s="29"/>
      <c r="F82" s="30"/>
      <c r="G82" s="28"/>
      <c r="H82" s="28"/>
      <c r="I82" s="29"/>
      <c r="J82" s="28"/>
      <c r="K82" s="31"/>
      <c r="L82" s="32"/>
      <c r="M82" s="76" t="s">
        <v>85</v>
      </c>
      <c r="N82" s="32"/>
      <c r="O82" s="32"/>
      <c r="P82" s="77" t="s">
        <v>83</v>
      </c>
      <c r="Q82" s="29"/>
      <c r="V82" s="1" t="s">
        <v>67</v>
      </c>
    </row>
    <row r="83" spans="1:25" x14ac:dyDescent="0.25">
      <c r="A83" s="29" t="s">
        <v>144</v>
      </c>
      <c r="B83" s="28"/>
      <c r="C83" s="28"/>
      <c r="D83" s="29"/>
      <c r="E83" s="29"/>
      <c r="F83" s="30"/>
      <c r="G83" s="28"/>
      <c r="H83" s="28"/>
      <c r="I83" s="29"/>
      <c r="J83" s="78"/>
      <c r="K83" s="79" t="s">
        <v>56</v>
      </c>
      <c r="L83" s="32"/>
      <c r="M83" s="32"/>
      <c r="N83" s="32"/>
      <c r="O83" s="32"/>
      <c r="P83" s="33"/>
      <c r="Q83" s="29"/>
    </row>
    <row r="84" spans="1:25" x14ac:dyDescent="0.25">
      <c r="A84" s="28"/>
      <c r="B84" s="28"/>
      <c r="C84" s="28"/>
      <c r="D84" s="29"/>
      <c r="E84" s="29"/>
      <c r="F84" s="30"/>
      <c r="G84" s="28"/>
      <c r="H84" s="28"/>
      <c r="I84" s="29"/>
      <c r="J84" s="80" t="s">
        <v>60</v>
      </c>
      <c r="K84" s="81">
        <f>J80</f>
        <v>1489.81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61</v>
      </c>
      <c r="K85" s="81">
        <f>+G74</f>
        <v>0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2" t="s">
        <v>62</v>
      </c>
      <c r="K86" s="83">
        <f>-L80</f>
        <v>-1489.8148020000003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0" t="s">
        <v>63</v>
      </c>
      <c r="K87" s="81">
        <f>K84+K85+K86</f>
        <v>-4.8020000003816676E-3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28"/>
      <c r="K88" s="84"/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 t="s">
        <v>142</v>
      </c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31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</sheetData>
  <sheetProtection sheet="1" objects="1" scenarios="1"/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5" sqref="B35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'Festkosten-Depotwert'!J80</f>
        <v>1489.81</v>
      </c>
      <c r="C6" s="98">
        <f>'Festkosten-Depotwert'!G74</f>
        <v>0</v>
      </c>
      <c r="D6" s="99">
        <f>'Festkosten-Depotwert'!L80</f>
        <v>1489.8148020000003</v>
      </c>
      <c r="E6" s="100">
        <f>'Festkosten-Depotwert'!K80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-1489.8148020000003</v>
      </c>
    </row>
    <row r="17" spans="2:5" ht="27" thickBot="1" x14ac:dyDescent="0.45">
      <c r="B17" s="133" t="s">
        <v>145</v>
      </c>
      <c r="C17" s="133"/>
      <c r="D17" s="133"/>
      <c r="E17" s="133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0</v>
      </c>
      <c r="C20" s="99">
        <f>'Festkosten-Depotwert'!L74</f>
        <v>0</v>
      </c>
      <c r="D20" s="108">
        <f>B20-C20</f>
        <v>0</v>
      </c>
      <c r="E20" s="109">
        <f>'Festkosten-Depotwert'!U74</f>
        <v>1489.8148020000003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="115" zoomScaleNormal="115" workbookViewId="0">
      <pane xSplit="2" ySplit="1" topLeftCell="F53" activePane="bottomRight" state="frozen"/>
      <selection pane="topRight" activeCell="C1" sqref="C1"/>
      <selection pane="bottomLeft" activeCell="A2" sqref="A2"/>
      <selection pane="bottomRight" activeCell="I67" sqref="I67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17</v>
      </c>
      <c r="E3" s="117">
        <f>'Festkosten-Depotwert'!P5+'Festkosten-Depotwert'!D5</f>
        <v>5.5</v>
      </c>
      <c r="F3" s="118">
        <f t="shared" ref="F3:F69" si="0">IF(E3&lt;D3,D3-E3,0)</f>
        <v>11.5</v>
      </c>
      <c r="G3" s="120">
        <f t="shared" ref="G3:G69" si="1">F3*C3</f>
        <v>11.5</v>
      </c>
      <c r="H3" s="49">
        <f t="shared" ref="H3:H69" si="2">D3*C3</f>
        <v>17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25</v>
      </c>
      <c r="E6" s="117">
        <f>'Festkosten-Depotwert'!P8+'Festkosten-Depotwert'!D8</f>
        <v>17.5</v>
      </c>
      <c r="F6" s="118">
        <f t="shared" si="0"/>
        <v>7.5</v>
      </c>
      <c r="G6" s="119">
        <f t="shared" si="1"/>
        <v>5.25</v>
      </c>
      <c r="H6" s="49">
        <f t="shared" si="2"/>
        <v>17.5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7</v>
      </c>
      <c r="E7" s="117">
        <f>'Festkosten-Depotwert'!P9+'Festkosten-Depotwert'!D9</f>
        <v>10.5</v>
      </c>
      <c r="F7" s="118">
        <f t="shared" si="0"/>
        <v>0</v>
      </c>
      <c r="G7" s="120">
        <f t="shared" si="1"/>
        <v>0</v>
      </c>
      <c r="H7" s="49">
        <f t="shared" si="2"/>
        <v>4.8999999999999995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3</v>
      </c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2.0999999999999996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15</v>
      </c>
      <c r="E9" s="117">
        <f>'Festkosten-Depotwert'!P11+'Festkosten-Depotwert'!D11</f>
        <v>3.25</v>
      </c>
      <c r="F9" s="118">
        <f t="shared" si="0"/>
        <v>11.75</v>
      </c>
      <c r="G9" s="120">
        <f t="shared" si="1"/>
        <v>8.2249999999999996</v>
      </c>
      <c r="H9" s="49">
        <f t="shared" si="2"/>
        <v>10.5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25</v>
      </c>
      <c r="E11" s="117">
        <f>'Festkosten-Depotwert'!P13+'Festkosten-Depotwert'!D13</f>
        <v>6.5</v>
      </c>
      <c r="F11" s="118">
        <f t="shared" si="0"/>
        <v>18.5</v>
      </c>
      <c r="G11" s="120">
        <f t="shared" si="1"/>
        <v>12.95</v>
      </c>
      <c r="H11" s="49">
        <f t="shared" si="2"/>
        <v>17.5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'Festkosten-Depotwert'!P16+'Festkosten-Depotwert'!D16</f>
        <v>5</v>
      </c>
      <c r="F13" s="118">
        <f t="shared" si="0"/>
        <v>1</v>
      </c>
      <c r="G13" s="120">
        <f t="shared" si="1"/>
        <v>0.7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4</v>
      </c>
      <c r="E14" s="117">
        <f>'Festkosten-Depotwert'!P17+'Festkosten-Depotwert'!D17</f>
        <v>6</v>
      </c>
      <c r="F14" s="118">
        <f t="shared" si="0"/>
        <v>0</v>
      </c>
      <c r="G14" s="119">
        <f t="shared" si="1"/>
        <v>0</v>
      </c>
      <c r="H14" s="49">
        <f t="shared" si="2"/>
        <v>2.8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180</v>
      </c>
      <c r="E15" s="117">
        <f>'Festkosten-Depotwert'!P18+'Festkosten-Depotwert'!D18</f>
        <v>180</v>
      </c>
      <c r="F15" s="118">
        <f t="shared" si="0"/>
        <v>0</v>
      </c>
      <c r="G15" s="120">
        <f t="shared" si="1"/>
        <v>0</v>
      </c>
      <c r="H15" s="49">
        <f t="shared" si="2"/>
        <v>49.500000000000007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60</v>
      </c>
      <c r="E16" s="117">
        <f>'Festkosten-Depotwert'!P19+'Festkosten-Depotwert'!D19</f>
        <v>60</v>
      </c>
      <c r="F16" s="118">
        <f t="shared" si="0"/>
        <v>0</v>
      </c>
      <c r="G16" s="120">
        <f t="shared" si="1"/>
        <v>0</v>
      </c>
      <c r="H16" s="49">
        <f t="shared" si="2"/>
        <v>16.5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'Festkosten-Depotwert'!P20+'Festkosten-Depotwert'!D20</f>
        <v>60</v>
      </c>
      <c r="F17" s="118">
        <f t="shared" si="0"/>
        <v>0</v>
      </c>
      <c r="G17" s="120">
        <f t="shared" si="1"/>
        <v>0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4</v>
      </c>
      <c r="E18" s="117">
        <f>'Festkosten-Depotwert'!P21+'Festkosten-Depotwert'!D21</f>
        <v>0</v>
      </c>
      <c r="F18" s="118">
        <f t="shared" si="0"/>
        <v>4</v>
      </c>
      <c r="G18" s="119">
        <f t="shared" si="1"/>
        <v>2.8</v>
      </c>
      <c r="H18" s="49">
        <f t="shared" si="2"/>
        <v>2.8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300</v>
      </c>
      <c r="E20" s="117">
        <f>'Festkosten-Depotwert'!P23+'Festkosten-Depotwert'!D23</f>
        <v>360</v>
      </c>
      <c r="F20" s="118">
        <f t="shared" si="0"/>
        <v>0</v>
      </c>
      <c r="G20" s="119">
        <f t="shared" si="1"/>
        <v>0</v>
      </c>
      <c r="H20" s="49">
        <f t="shared" si="2"/>
        <v>6</v>
      </c>
    </row>
    <row r="21" spans="1:8" x14ac:dyDescent="0.25">
      <c r="A21" s="49" t="s">
        <v>74</v>
      </c>
      <c r="B21" s="49" t="s">
        <v>75</v>
      </c>
      <c r="C21" s="50">
        <v>0.7</v>
      </c>
      <c r="D21" s="15">
        <v>2</v>
      </c>
      <c r="E21" s="117">
        <f>'Festkosten-Depotwert'!P24+'Festkosten-Depotwert'!D24</f>
        <v>1</v>
      </c>
      <c r="F21" s="118">
        <f t="shared" si="0"/>
        <v>1</v>
      </c>
      <c r="G21" s="120">
        <f t="shared" si="1"/>
        <v>0.7</v>
      </c>
      <c r="H21" s="49">
        <f t="shared" si="2"/>
        <v>1.4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0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0.5</v>
      </c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1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1</v>
      </c>
      <c r="E26" s="117">
        <f>'Festkosten-Depotwert'!P29+'Festkosten-Depotwert'!D29</f>
        <v>0</v>
      </c>
      <c r="F26" s="118">
        <f t="shared" si="0"/>
        <v>1</v>
      </c>
      <c r="G26" s="119">
        <f t="shared" si="1"/>
        <v>0.5</v>
      </c>
      <c r="H26" s="49">
        <f t="shared" si="2"/>
        <v>0.5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'Festkosten-Depotwert'!P31+'Festkosten-Depotwert'!D31</f>
        <v>9</v>
      </c>
      <c r="F28" s="118">
        <f t="shared" si="0"/>
        <v>0</v>
      </c>
      <c r="G28" s="120">
        <f t="shared" si="1"/>
        <v>0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4</v>
      </c>
      <c r="E29" s="117">
        <f>'Festkosten-Depotwert'!P32+'Festkosten-Depotwert'!D32</f>
        <v>1</v>
      </c>
      <c r="F29" s="118">
        <f t="shared" si="0"/>
        <v>3</v>
      </c>
      <c r="G29" s="120">
        <f t="shared" si="1"/>
        <v>2.0999999999999996</v>
      </c>
      <c r="H29" s="49">
        <f t="shared" si="2"/>
        <v>2.8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10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10" x14ac:dyDescent="0.25">
      <c r="A34" s="49" t="s">
        <v>132</v>
      </c>
      <c r="B34" s="49" t="s">
        <v>132</v>
      </c>
      <c r="C34" s="50">
        <v>0.02</v>
      </c>
      <c r="D34" s="15">
        <v>150</v>
      </c>
      <c r="E34" s="117">
        <f>'Festkosten-Depotwert'!P37+'Festkosten-Depotwert'!D37</f>
        <v>50</v>
      </c>
      <c r="F34" s="118">
        <f t="shared" si="0"/>
        <v>100</v>
      </c>
      <c r="G34" s="119">
        <f t="shared" si="1"/>
        <v>2</v>
      </c>
      <c r="H34" s="49">
        <f t="shared" si="2"/>
        <v>3</v>
      </c>
    </row>
    <row r="35" spans="1:10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10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'Festkosten-Depotwert'!P39+'Festkosten-Depotwert'!D39</f>
        <v>2</v>
      </c>
      <c r="F36" s="118">
        <f t="shared" si="0"/>
        <v>1</v>
      </c>
      <c r="G36" s="120">
        <f t="shared" si="1"/>
        <v>0.75</v>
      </c>
      <c r="H36" s="49">
        <f t="shared" si="2"/>
        <v>2.25</v>
      </c>
    </row>
    <row r="37" spans="1:10" x14ac:dyDescent="0.25">
      <c r="A37" s="49" t="s">
        <v>28</v>
      </c>
      <c r="B37" s="49" t="s">
        <v>29</v>
      </c>
      <c r="C37" s="50">
        <v>0.7</v>
      </c>
      <c r="D37" s="15">
        <v>8</v>
      </c>
      <c r="E37" s="117">
        <f>'Festkosten-Depotwert'!P40+'Festkosten-Depotwert'!D40</f>
        <v>0</v>
      </c>
      <c r="F37" s="118">
        <f t="shared" si="0"/>
        <v>8</v>
      </c>
      <c r="G37" s="120">
        <f t="shared" si="1"/>
        <v>5.6</v>
      </c>
      <c r="H37" s="49">
        <f t="shared" si="2"/>
        <v>5.6</v>
      </c>
    </row>
    <row r="38" spans="1:10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'Festkosten-Depotwert'!P41+'Festkosten-Depotwert'!D41</f>
        <v>1.25</v>
      </c>
      <c r="F38" s="118">
        <f t="shared" si="0"/>
        <v>1.75</v>
      </c>
      <c r="G38" s="119">
        <f t="shared" si="1"/>
        <v>1.2249999999999999</v>
      </c>
      <c r="H38" s="49">
        <f t="shared" si="2"/>
        <v>2.0999999999999996</v>
      </c>
    </row>
    <row r="39" spans="1:10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10" x14ac:dyDescent="0.25">
      <c r="A40" s="49" t="s">
        <v>97</v>
      </c>
      <c r="B40" s="49" t="s">
        <v>101</v>
      </c>
      <c r="C40" s="50">
        <v>0.5</v>
      </c>
      <c r="D40" s="15">
        <v>4</v>
      </c>
      <c r="E40" s="117">
        <f>'Festkosten-Depotwert'!P43+'Festkosten-Depotwert'!D43</f>
        <v>1</v>
      </c>
      <c r="F40" s="118">
        <f t="shared" si="0"/>
        <v>3</v>
      </c>
      <c r="G40" s="120">
        <f t="shared" si="1"/>
        <v>1.5</v>
      </c>
      <c r="H40" s="49">
        <f t="shared" si="2"/>
        <v>2</v>
      </c>
    </row>
    <row r="41" spans="1:10" x14ac:dyDescent="0.25">
      <c r="A41" s="49" t="s">
        <v>99</v>
      </c>
      <c r="B41" s="49" t="s">
        <v>100</v>
      </c>
      <c r="C41" s="50">
        <v>0.7</v>
      </c>
      <c r="D41" s="15">
        <v>1</v>
      </c>
      <c r="E41" s="117">
        <f>'Festkosten-Depotwert'!P44+'Festkosten-Depotwert'!D44</f>
        <v>0</v>
      </c>
      <c r="F41" s="118">
        <f t="shared" si="0"/>
        <v>1</v>
      </c>
      <c r="G41" s="120">
        <f t="shared" si="1"/>
        <v>0.7</v>
      </c>
      <c r="H41" s="49">
        <f t="shared" si="2"/>
        <v>0.7</v>
      </c>
    </row>
    <row r="42" spans="1:10" x14ac:dyDescent="0.25">
      <c r="A42" s="49" t="s">
        <v>154</v>
      </c>
      <c r="B42" s="49" t="s">
        <v>154</v>
      </c>
      <c r="C42" s="50">
        <v>1</v>
      </c>
      <c r="D42" s="15">
        <v>3</v>
      </c>
      <c r="E42" s="117">
        <f>'Festkosten-Depotwert'!P45+'Festkosten-Depotwert'!D45</f>
        <v>1</v>
      </c>
      <c r="F42" s="118">
        <f t="shared" ref="F42" si="3">IF(E42&lt;D42,D42-E42,0)</f>
        <v>2</v>
      </c>
      <c r="G42" s="120">
        <f t="shared" ref="G42" si="4">F42*C42</f>
        <v>2</v>
      </c>
      <c r="H42" s="49">
        <f t="shared" ref="H42" si="5">D42*C42</f>
        <v>3</v>
      </c>
    </row>
    <row r="43" spans="1:10" x14ac:dyDescent="0.25">
      <c r="A43" s="49" t="s">
        <v>30</v>
      </c>
      <c r="B43" s="49" t="s">
        <v>4</v>
      </c>
      <c r="C43" s="50">
        <v>1.5</v>
      </c>
      <c r="D43" s="15">
        <v>44</v>
      </c>
      <c r="E43" s="117">
        <f>'Festkosten-Depotwert'!P47+'Festkosten-Depotwert'!D47</f>
        <v>26</v>
      </c>
      <c r="F43" s="118">
        <f t="shared" si="0"/>
        <v>18</v>
      </c>
      <c r="G43" s="119">
        <f t="shared" si="1"/>
        <v>27</v>
      </c>
      <c r="H43" s="49">
        <f t="shared" si="2"/>
        <v>66</v>
      </c>
      <c r="J43" s="28" t="s">
        <v>167</v>
      </c>
    </row>
    <row r="44" spans="1:10" x14ac:dyDescent="0.25">
      <c r="A44" s="130" t="s">
        <v>30</v>
      </c>
      <c r="B44" s="130" t="s">
        <v>31</v>
      </c>
      <c r="C44" s="50">
        <v>0.25</v>
      </c>
      <c r="D44" s="15">
        <v>96</v>
      </c>
      <c r="E44" s="117">
        <f>'Festkosten-Depotwert'!P48+'Festkosten-Depotwert'!D48</f>
        <v>0</v>
      </c>
      <c r="F44" s="118">
        <f t="shared" si="0"/>
        <v>96</v>
      </c>
      <c r="G44" s="120">
        <f t="shared" si="1"/>
        <v>24</v>
      </c>
      <c r="H44" s="49">
        <f t="shared" si="2"/>
        <v>24</v>
      </c>
      <c r="J44" s="28" t="s">
        <v>166</v>
      </c>
    </row>
    <row r="45" spans="1:10" s="121" customFormat="1" x14ac:dyDescent="0.25">
      <c r="A45" s="130" t="s">
        <v>32</v>
      </c>
      <c r="B45" s="130" t="s">
        <v>33</v>
      </c>
      <c r="C45" s="50">
        <v>1</v>
      </c>
      <c r="D45" s="15">
        <v>80</v>
      </c>
      <c r="E45" s="117">
        <f>'Festkosten-Depotwert'!P49+'Festkosten-Depotwert'!D49</f>
        <v>0</v>
      </c>
      <c r="F45" s="118">
        <f t="shared" si="0"/>
        <v>80</v>
      </c>
      <c r="G45" s="120">
        <f t="shared" si="1"/>
        <v>80</v>
      </c>
      <c r="H45" s="49">
        <f t="shared" si="2"/>
        <v>80</v>
      </c>
      <c r="J45" s="121" t="s">
        <v>164</v>
      </c>
    </row>
    <row r="46" spans="1:10" s="121" customFormat="1" x14ac:dyDescent="0.25">
      <c r="A46" s="49" t="s">
        <v>32</v>
      </c>
      <c r="B46" s="49" t="s">
        <v>33</v>
      </c>
      <c r="C46" s="50">
        <v>2</v>
      </c>
      <c r="D46" s="15"/>
      <c r="E46" s="117">
        <f>'Festkosten-Depotwert'!P50+'Festkosten-Depotwert'!D50</f>
        <v>0</v>
      </c>
      <c r="F46" s="118">
        <f t="shared" si="0"/>
        <v>0</v>
      </c>
      <c r="G46" s="120">
        <f t="shared" si="1"/>
        <v>0</v>
      </c>
      <c r="H46" s="49">
        <f t="shared" si="2"/>
        <v>0</v>
      </c>
    </row>
    <row r="47" spans="1:10" x14ac:dyDescent="0.25">
      <c r="A47" s="49" t="s">
        <v>34</v>
      </c>
      <c r="B47" s="49" t="s">
        <v>35</v>
      </c>
      <c r="C47" s="50">
        <v>2.5</v>
      </c>
      <c r="D47" s="15"/>
      <c r="E47" s="117">
        <f>'Festkosten-Depotwert'!P51+'Festkosten-Depotwert'!D51</f>
        <v>0</v>
      </c>
      <c r="F47" s="118">
        <f t="shared" si="0"/>
        <v>0</v>
      </c>
      <c r="G47" s="119">
        <f t="shared" si="1"/>
        <v>0</v>
      </c>
      <c r="H47" s="49">
        <f t="shared" si="2"/>
        <v>0</v>
      </c>
      <c r="I47" s="121"/>
    </row>
    <row r="48" spans="1:10" x14ac:dyDescent="0.25">
      <c r="A48" s="49" t="s">
        <v>34</v>
      </c>
      <c r="B48" s="49" t="s">
        <v>35</v>
      </c>
      <c r="C48" s="50">
        <v>2</v>
      </c>
      <c r="D48" s="15"/>
      <c r="E48" s="117">
        <f>'Festkosten-Depotwert'!P52+'Festkosten-Depotwert'!D52</f>
        <v>0</v>
      </c>
      <c r="F48" s="118">
        <f t="shared" si="0"/>
        <v>0</v>
      </c>
      <c r="G48" s="120">
        <f t="shared" si="1"/>
        <v>0</v>
      </c>
      <c r="H48" s="49">
        <f t="shared" si="2"/>
        <v>0</v>
      </c>
      <c r="I48" s="126"/>
    </row>
    <row r="49" spans="1:10" x14ac:dyDescent="0.25">
      <c r="A49" s="130" t="s">
        <v>34</v>
      </c>
      <c r="B49" s="130" t="s">
        <v>35</v>
      </c>
      <c r="C49" s="50">
        <v>1.5</v>
      </c>
      <c r="D49" s="15">
        <v>170</v>
      </c>
      <c r="E49" s="117">
        <f>'Festkosten-Depotwert'!P53+'Festkosten-Depotwert'!D53</f>
        <v>0</v>
      </c>
      <c r="F49" s="118">
        <f t="shared" si="0"/>
        <v>170</v>
      </c>
      <c r="G49" s="120">
        <f t="shared" si="1"/>
        <v>255</v>
      </c>
      <c r="H49" s="49">
        <f t="shared" si="2"/>
        <v>255</v>
      </c>
      <c r="I49" s="121"/>
      <c r="J49" s="28" t="s">
        <v>163</v>
      </c>
    </row>
    <row r="50" spans="1:10" x14ac:dyDescent="0.25">
      <c r="A50" s="49" t="s">
        <v>34</v>
      </c>
      <c r="B50" s="49" t="s">
        <v>35</v>
      </c>
      <c r="C50" s="50">
        <v>0.33</v>
      </c>
      <c r="D50" s="15"/>
      <c r="E50" s="117">
        <f>'Festkosten-Depotwert'!P54+'Festkosten-Depotwert'!D54</f>
        <v>0</v>
      </c>
      <c r="F50" s="118">
        <f t="shared" ref="F50" si="6">IF(E50&lt;D50,D50-E50,0)</f>
        <v>0</v>
      </c>
      <c r="G50" s="120">
        <f t="shared" ref="G50" si="7">F50*C50</f>
        <v>0</v>
      </c>
      <c r="H50" s="49">
        <f t="shared" ref="H50" si="8">D50*C50</f>
        <v>0</v>
      </c>
      <c r="I50" s="121"/>
    </row>
    <row r="51" spans="1:10" x14ac:dyDescent="0.25">
      <c r="A51" s="130" t="s">
        <v>116</v>
      </c>
      <c r="B51" s="130" t="s">
        <v>116</v>
      </c>
      <c r="C51" s="50">
        <v>1</v>
      </c>
      <c r="D51" s="15">
        <v>30</v>
      </c>
      <c r="E51" s="117">
        <f>'Festkosten-Depotwert'!P55+'Festkosten-Depotwert'!D55</f>
        <v>0</v>
      </c>
      <c r="F51" s="118">
        <f t="shared" si="0"/>
        <v>30</v>
      </c>
      <c r="G51" s="120">
        <f t="shared" si="1"/>
        <v>30</v>
      </c>
      <c r="H51" s="49">
        <f t="shared" si="2"/>
        <v>30</v>
      </c>
      <c r="I51" s="121"/>
    </row>
    <row r="52" spans="1:10" x14ac:dyDescent="0.25">
      <c r="A52" s="49" t="s">
        <v>116</v>
      </c>
      <c r="B52" s="49" t="s">
        <v>116</v>
      </c>
      <c r="C52" s="50">
        <v>2</v>
      </c>
      <c r="D52" s="15"/>
      <c r="E52" s="117">
        <f>'Festkosten-Depotwert'!P56+'Festkosten-Depotwert'!D56</f>
        <v>0</v>
      </c>
      <c r="F52" s="118">
        <f t="shared" si="0"/>
        <v>0</v>
      </c>
      <c r="G52" s="119">
        <f t="shared" si="1"/>
        <v>0</v>
      </c>
      <c r="H52" s="49">
        <f t="shared" si="2"/>
        <v>0</v>
      </c>
      <c r="I52" s="121"/>
    </row>
    <row r="53" spans="1:10" x14ac:dyDescent="0.25">
      <c r="A53" s="130" t="s">
        <v>71</v>
      </c>
      <c r="B53" s="130" t="s">
        <v>70</v>
      </c>
      <c r="C53" s="50">
        <v>2</v>
      </c>
      <c r="D53" s="15">
        <v>50</v>
      </c>
      <c r="E53" s="117">
        <f>'Festkosten-Depotwert'!P57+'Festkosten-Depotwert'!D57</f>
        <v>0</v>
      </c>
      <c r="F53" s="118">
        <f t="shared" si="0"/>
        <v>50</v>
      </c>
      <c r="G53" s="120">
        <f t="shared" si="1"/>
        <v>100</v>
      </c>
      <c r="H53" s="49">
        <f t="shared" si="2"/>
        <v>100</v>
      </c>
      <c r="I53" s="121"/>
      <c r="J53" s="28" t="s">
        <v>165</v>
      </c>
    </row>
    <row r="54" spans="1:10" x14ac:dyDescent="0.25">
      <c r="A54" s="49" t="s">
        <v>71</v>
      </c>
      <c r="B54" s="49" t="s">
        <v>70</v>
      </c>
      <c r="C54" s="50">
        <v>1.5</v>
      </c>
      <c r="D54" s="15"/>
      <c r="E54" s="117">
        <f>'Festkosten-Depotwert'!P58+'Festkosten-Depotwert'!D58</f>
        <v>0</v>
      </c>
      <c r="F54" s="118">
        <f t="shared" si="0"/>
        <v>0</v>
      </c>
      <c r="G54" s="120">
        <f t="shared" si="1"/>
        <v>0</v>
      </c>
      <c r="H54" s="49">
        <f t="shared" si="2"/>
        <v>0</v>
      </c>
      <c r="I54" s="126"/>
    </row>
    <row r="55" spans="1:10" x14ac:dyDescent="0.25">
      <c r="A55" s="49" t="s">
        <v>71</v>
      </c>
      <c r="B55" s="49" t="s">
        <v>70</v>
      </c>
      <c r="C55" s="50">
        <v>0.35</v>
      </c>
      <c r="D55" s="15"/>
      <c r="E55" s="117">
        <f>'Festkosten-Depotwert'!P59+'Festkosten-Depotwert'!D59</f>
        <v>0</v>
      </c>
      <c r="F55" s="118">
        <f t="shared" ref="F55" si="9">IF(E55&lt;D55,D55-E55,0)</f>
        <v>0</v>
      </c>
      <c r="G55" s="120">
        <f t="shared" ref="G55" si="10">F55*C55</f>
        <v>0</v>
      </c>
      <c r="H55" s="49">
        <f t="shared" ref="H55" si="11">D55*C55</f>
        <v>0</v>
      </c>
      <c r="I55" s="121"/>
    </row>
    <row r="56" spans="1:10" x14ac:dyDescent="0.25">
      <c r="A56" s="49" t="s">
        <v>152</v>
      </c>
      <c r="B56" s="49" t="s">
        <v>153</v>
      </c>
      <c r="C56" s="50">
        <v>0.33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</row>
    <row r="57" spans="1:10" x14ac:dyDescent="0.25">
      <c r="A57" s="130" t="s">
        <v>76</v>
      </c>
      <c r="B57" s="130" t="s">
        <v>77</v>
      </c>
      <c r="C57" s="50">
        <v>1</v>
      </c>
      <c r="D57" s="15">
        <v>2</v>
      </c>
      <c r="E57" s="117">
        <f>'Festkosten-Depotwert'!P61+'Festkosten-Depotwert'!D61</f>
        <v>2</v>
      </c>
      <c r="F57" s="118">
        <f t="shared" si="0"/>
        <v>0</v>
      </c>
      <c r="G57" s="120">
        <f t="shared" si="1"/>
        <v>0</v>
      </c>
      <c r="H57" s="49">
        <f t="shared" si="2"/>
        <v>2</v>
      </c>
    </row>
    <row r="58" spans="1:10" x14ac:dyDescent="0.25">
      <c r="A58" s="49" t="s">
        <v>37</v>
      </c>
      <c r="B58" s="49" t="s">
        <v>38</v>
      </c>
      <c r="C58" s="50">
        <v>1</v>
      </c>
      <c r="D58" s="15">
        <v>30</v>
      </c>
      <c r="E58" s="117">
        <f>'Festkosten-Depotwert'!P62+'Festkosten-Depotwert'!D62</f>
        <v>0</v>
      </c>
      <c r="F58" s="118">
        <f t="shared" si="0"/>
        <v>30</v>
      </c>
      <c r="G58" s="119">
        <f t="shared" si="1"/>
        <v>30</v>
      </c>
      <c r="H58" s="49">
        <f t="shared" si="2"/>
        <v>30</v>
      </c>
    </row>
    <row r="59" spans="1:10" x14ac:dyDescent="0.25">
      <c r="A59" s="130" t="s">
        <v>105</v>
      </c>
      <c r="B59" s="130" t="s">
        <v>106</v>
      </c>
      <c r="C59" s="57">
        <v>1.25</v>
      </c>
      <c r="D59" s="15">
        <v>6</v>
      </c>
      <c r="E59" s="117">
        <f>'Festkosten-Depotwert'!P63+'Festkosten-Depotwert'!D63</f>
        <v>0</v>
      </c>
      <c r="F59" s="118">
        <f t="shared" si="0"/>
        <v>6</v>
      </c>
      <c r="G59" s="120">
        <f t="shared" si="1"/>
        <v>7.5</v>
      </c>
      <c r="H59" s="49">
        <f t="shared" si="2"/>
        <v>7.5</v>
      </c>
    </row>
    <row r="60" spans="1:10" x14ac:dyDescent="0.25">
      <c r="A60" s="61" t="s">
        <v>115</v>
      </c>
      <c r="B60" s="61" t="s">
        <v>115</v>
      </c>
      <c r="C60" s="57">
        <v>1</v>
      </c>
      <c r="D60" s="15"/>
      <c r="E60" s="117">
        <f>'Festkosten-Depotwert'!P64+'Festkosten-Depotwert'!D64</f>
        <v>0</v>
      </c>
      <c r="F60" s="118">
        <f t="shared" si="0"/>
        <v>0</v>
      </c>
      <c r="G60" s="120">
        <f t="shared" si="1"/>
        <v>0</v>
      </c>
      <c r="H60" s="49">
        <f t="shared" si="2"/>
        <v>0</v>
      </c>
    </row>
    <row r="61" spans="1:10" x14ac:dyDescent="0.25">
      <c r="A61" s="130" t="s">
        <v>115</v>
      </c>
      <c r="B61" s="130" t="s">
        <v>115</v>
      </c>
      <c r="C61" s="57">
        <v>1.5</v>
      </c>
      <c r="D61" s="15">
        <v>100</v>
      </c>
      <c r="E61" s="117">
        <f>'Festkosten-Depotwert'!P65+'Festkosten-Depotwert'!D65</f>
        <v>0</v>
      </c>
      <c r="F61" s="118">
        <f t="shared" si="0"/>
        <v>100</v>
      </c>
      <c r="G61" s="120">
        <f t="shared" si="1"/>
        <v>150</v>
      </c>
      <c r="H61" s="49">
        <f t="shared" si="2"/>
        <v>150</v>
      </c>
    </row>
    <row r="62" spans="1:10" x14ac:dyDescent="0.25">
      <c r="A62" s="61" t="s">
        <v>107</v>
      </c>
      <c r="B62" s="61" t="s">
        <v>122</v>
      </c>
      <c r="C62" s="57">
        <v>10</v>
      </c>
      <c r="D62" s="15"/>
      <c r="E62" s="117">
        <f>'Festkosten-Depotwert'!P66+'Festkosten-Depotwert'!D66</f>
        <v>0</v>
      </c>
      <c r="F62" s="118">
        <f t="shared" si="0"/>
        <v>0</v>
      </c>
      <c r="G62" s="119">
        <f t="shared" si="1"/>
        <v>0</v>
      </c>
      <c r="H62" s="49">
        <f t="shared" si="2"/>
        <v>0</v>
      </c>
    </row>
    <row r="63" spans="1:10" x14ac:dyDescent="0.25">
      <c r="A63" s="130" t="s">
        <v>107</v>
      </c>
      <c r="B63" s="130" t="s">
        <v>108</v>
      </c>
      <c r="C63" s="57">
        <v>25</v>
      </c>
      <c r="D63" s="15">
        <v>5</v>
      </c>
      <c r="E63" s="117">
        <f>'Festkosten-Depotwert'!P67+'Festkosten-Depotwert'!D67</f>
        <v>0</v>
      </c>
      <c r="F63" s="118">
        <f t="shared" si="0"/>
        <v>5</v>
      </c>
      <c r="G63" s="120">
        <f t="shared" si="1"/>
        <v>125</v>
      </c>
      <c r="H63" s="49">
        <f t="shared" si="2"/>
        <v>125</v>
      </c>
    </row>
    <row r="64" spans="1:10" x14ac:dyDescent="0.25">
      <c r="A64" s="130" t="s">
        <v>107</v>
      </c>
      <c r="B64" s="130" t="s">
        <v>108</v>
      </c>
      <c r="C64" s="57">
        <v>50</v>
      </c>
      <c r="D64" s="15">
        <v>15</v>
      </c>
      <c r="E64" s="117">
        <f>'Festkosten-Depotwert'!P68+'Festkosten-Depotwert'!D68</f>
        <v>0</v>
      </c>
      <c r="F64" s="118">
        <f t="shared" si="0"/>
        <v>15</v>
      </c>
      <c r="G64" s="120">
        <f t="shared" si="1"/>
        <v>750</v>
      </c>
      <c r="H64" s="49">
        <f t="shared" si="2"/>
        <v>750</v>
      </c>
    </row>
    <row r="65" spans="1:9" x14ac:dyDescent="0.25">
      <c r="A65" s="130" t="s">
        <v>110</v>
      </c>
      <c r="B65" s="130" t="s">
        <v>109</v>
      </c>
      <c r="C65" s="57">
        <v>0.5</v>
      </c>
      <c r="D65" s="15">
        <v>20</v>
      </c>
      <c r="E65" s="117">
        <f>'Festkosten-Depotwert'!P69+'Festkosten-Depotwert'!D69</f>
        <v>0</v>
      </c>
      <c r="F65" s="118">
        <f t="shared" si="0"/>
        <v>20</v>
      </c>
      <c r="G65" s="120">
        <f t="shared" si="1"/>
        <v>10</v>
      </c>
      <c r="H65" s="49">
        <f t="shared" si="2"/>
        <v>10</v>
      </c>
      <c r="I65" s="28" t="s">
        <v>171</v>
      </c>
    </row>
    <row r="66" spans="1:9" x14ac:dyDescent="0.25">
      <c r="A66" s="129" t="s">
        <v>111</v>
      </c>
      <c r="B66" s="49" t="s">
        <v>120</v>
      </c>
      <c r="C66" s="57">
        <v>1</v>
      </c>
      <c r="D66" s="15">
        <v>30</v>
      </c>
      <c r="E66" s="117">
        <f>'Festkosten-Depotwert'!P70+'Festkosten-Depotwert'!D70</f>
        <v>0</v>
      </c>
      <c r="F66" s="118">
        <f t="shared" si="0"/>
        <v>30</v>
      </c>
      <c r="G66" s="119">
        <f t="shared" si="1"/>
        <v>30</v>
      </c>
      <c r="H66" s="49">
        <f t="shared" si="2"/>
        <v>30</v>
      </c>
    </row>
    <row r="67" spans="1:9" x14ac:dyDescent="0.25">
      <c r="A67" s="129" t="s">
        <v>112</v>
      </c>
      <c r="B67" s="61" t="s">
        <v>120</v>
      </c>
      <c r="C67" s="57">
        <v>1</v>
      </c>
      <c r="D67" s="15">
        <v>110</v>
      </c>
      <c r="E67" s="117">
        <f>'Festkosten-Depotwert'!P71+'Festkosten-Depotwert'!D71</f>
        <v>0</v>
      </c>
      <c r="F67" s="118">
        <f t="shared" si="0"/>
        <v>110</v>
      </c>
      <c r="G67" s="120">
        <f t="shared" si="1"/>
        <v>110</v>
      </c>
      <c r="H67" s="49">
        <f t="shared" si="2"/>
        <v>110</v>
      </c>
    </row>
    <row r="68" spans="1:9" x14ac:dyDescent="0.25">
      <c r="A68" s="129" t="s">
        <v>112</v>
      </c>
      <c r="B68" s="49" t="s">
        <v>120</v>
      </c>
      <c r="C68" s="50">
        <v>2</v>
      </c>
      <c r="D68" s="15"/>
      <c r="E68" s="117">
        <f>'Festkosten-Depotwert'!P72+'Festkosten-Depotwert'!D72</f>
        <v>0</v>
      </c>
      <c r="F68" s="118">
        <f t="shared" si="0"/>
        <v>0</v>
      </c>
      <c r="G68" s="120">
        <f t="shared" si="1"/>
        <v>0</v>
      </c>
      <c r="H68" s="49">
        <f t="shared" si="2"/>
        <v>0</v>
      </c>
    </row>
    <row r="69" spans="1:9" x14ac:dyDescent="0.25">
      <c r="A69" s="49" t="s">
        <v>102</v>
      </c>
      <c r="B69" s="49" t="s">
        <v>102</v>
      </c>
      <c r="C69" s="50">
        <v>0.25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3" spans="1:9" x14ac:dyDescent="0.25">
      <c r="A73" s="131"/>
      <c r="B73" s="28" t="s">
        <v>168</v>
      </c>
      <c r="D73" s="28" t="s">
        <v>95</v>
      </c>
      <c r="F73" s="122" t="s">
        <v>151</v>
      </c>
    </row>
    <row r="74" spans="1:9" x14ac:dyDescent="0.25">
      <c r="A74" s="132"/>
      <c r="B74" s="28" t="s">
        <v>169</v>
      </c>
    </row>
    <row r="75" spans="1:9" x14ac:dyDescent="0.25">
      <c r="B75" s="28" t="s">
        <v>170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C11" sqref="C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2014-06-19T14:08:32Z</dcterms:modified>
</cp:coreProperties>
</file>