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45621"/>
</workbook>
</file>

<file path=xl/calcChain.xml><?xml version="1.0" encoding="utf-8"?>
<calcChain xmlns="http://schemas.openxmlformats.org/spreadsheetml/2006/main">
  <c r="E43" i="5" l="1"/>
  <c r="F43" i="5" s="1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J44" i="3"/>
  <c r="K44" i="3"/>
  <c r="L44" i="3" s="1"/>
  <c r="V40" i="3"/>
  <c r="W40" i="3" s="1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Z40" i="3" l="1"/>
  <c r="W44" i="3"/>
  <c r="T44" i="3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69" i="3"/>
  <c r="V69" i="3" s="1"/>
  <c r="W69" i="3" s="1"/>
  <c r="I33" i="3"/>
  <c r="Z33" i="3" s="1"/>
  <c r="O47" i="3"/>
  <c r="I47" i="3" s="1"/>
  <c r="O21" i="3"/>
  <c r="I21" i="3" s="1"/>
  <c r="J21" i="3" s="1"/>
  <c r="O61" i="3"/>
  <c r="I61" i="3" s="1"/>
  <c r="I31" i="3"/>
  <c r="Z31" i="3" s="1"/>
  <c r="O65" i="3"/>
  <c r="V65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Z75" i="3"/>
  <c r="I34" i="3"/>
  <c r="V34" i="3"/>
  <c r="Z70" i="3"/>
  <c r="Y6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V77" i="3"/>
  <c r="V72" i="3"/>
  <c r="K60" i="3"/>
  <c r="L60" i="3" s="1"/>
  <c r="W7" i="3"/>
  <c r="I37" i="3"/>
  <c r="V37" i="3"/>
  <c r="W29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J29" i="3" l="1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Z60" i="3"/>
  <c r="K70" i="3"/>
  <c r="L70" i="3" s="1"/>
  <c r="W68" i="3"/>
  <c r="T38" i="3"/>
  <c r="U38" i="3" s="1"/>
  <c r="T76" i="3"/>
  <c r="U76" i="3" s="1"/>
  <c r="J20" i="3"/>
  <c r="Z69" i="3"/>
  <c r="Z65" i="3"/>
  <c r="AB65" i="3" s="1"/>
  <c r="Z8" i="3"/>
  <c r="AB8" i="3" s="1"/>
  <c r="T8" i="3"/>
  <c r="U8" i="3" s="1"/>
  <c r="AB7" i="3"/>
  <c r="Y69" i="3"/>
  <c r="AA69" i="3" s="1"/>
  <c r="Y62" i="3"/>
  <c r="Z20" i="3"/>
  <c r="Z71" i="3"/>
  <c r="Z74" i="3"/>
  <c r="J25" i="3"/>
  <c r="K12" i="3"/>
  <c r="L12" i="3" s="1"/>
  <c r="W60" i="3"/>
  <c r="K54" i="3"/>
  <c r="L54" i="3" s="1"/>
  <c r="J69" i="3"/>
  <c r="J41" i="3"/>
  <c r="Y45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A62" i="3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AB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B38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B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7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B6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B62" i="3" l="1"/>
  <c r="AB12" i="3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ca. 7 Fl. Vorhanden. Davon ~0,5 Fl nicht verzeichneter Altbestand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3/4l Verbraucht (nicht verzeichnet, da Geschenk)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  <comment ref="M5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Verbrauch ca. 4 Flaschen; Differenz hat sich Peter für Geburtstagsfeier genommen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<sst xmlns="http://schemas.openxmlformats.org/spreadsheetml/2006/main" count="467" uniqueCount="176">
  <si>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</si>
  <si>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</si>
  <si>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</si>
  <si>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</si>
  <si>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</si>
  <si>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</si>
  <si>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</si>
  <si>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</si>
  <si>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</si>
  <si>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</si>
  <si>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</si>
  <si>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</si>
  <si>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</si>
  <si>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</si>
  <si>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</si>
  <si>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</si>
  <si>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</si>
  <si>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</si>
  <si>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</si>
  <si>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</si>
  <si>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</si>
  <si>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</si>
  <si>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</si>
  <si>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</si>
  <si>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</si>
  <si>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</si>
  <si>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</si>
  <si>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</si>
  <si>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</si>
  <si>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</si>
  <si>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</si>
  <si>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</si>
  <si>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</si>
  <si>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</si>
  <si>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</si>
  <si>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</si>
  <si>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</si>
  <si>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</si>
  <si>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</si>
  <si>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</si>
  <si>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</si>
  <si>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</si>
  <si>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</si>
  <si>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</si>
  <si>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</si>
  <si>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</si>
  <si>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</si>
  <si>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</si>
  <si>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</si>
  <si>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</si>
  <si>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</si>
  <si>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</si>
  <si>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</si>
  <si>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</si>
  <si>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</si>
  <si>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</si>
  <si>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</si>
  <si>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</si>
  <si>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</si>
  <si>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</si>
  <si>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</si>
  <si>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</si>
  <si>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</si>
  <si>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</si>
  <si>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</si>
  <si>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</si>
  <si>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</si>
  <si>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</si>
  <si>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</si>
  <si>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</si>
  <si>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</si>
  <si>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</si>
  <si>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</si>
  <si>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</si>
  <si>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</si>
  <si>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</si>
  <si>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</si>
  <si>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</si>
  <si>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</si>
  <si>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</si>
  <si>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</si>
  <si>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</si>
  <si>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</si>
  <si>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</si>
  <si>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</si>
  <si>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</si>
  <si>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</si>
  <si>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</si>
  <si>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</si>
  <si>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</si>
  <si>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</si>
  <si>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</si>
  <si>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</si>
  <si>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</si>
  <si>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</si>
  <si>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</si>
  <si>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</si>
  <si>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</si>
  <si>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</si>
  <si>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</si>
  <si>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</si>
  <si>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</si>
  <si>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</si>
  <si>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</si>
  <si>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</si>
  <si>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</si>
  <si>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</si>
  <si>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</si>
  <si>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</si>
  <si>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</si>
  <si>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</si>
  <si>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</si>
  <si>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</si>
  <si>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</si>
  <si>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</si>
  <si>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</si>
  <si>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</si>
  <si>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</si>
  <si>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</si>
  <si>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</si>
  <si>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</si>
  <si>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</si>
  <si>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</si>
  <si>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</si>
  <si>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</si>
  <si>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</si>
  <si>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</si>
  <si>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</si>
  <si>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</si>
  <si>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</si>
  <si>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</si>
  <si>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</si>
  <si>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</si>
  <si>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</si>
  <si>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</si>
  <si>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</si>
  <si>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</si>
  <si>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</si>
  <si>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</si>
  <si>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</si>
  <si>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</si>
  <si>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</si>
  <si>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</si>
  <si>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</si>
  <si>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</si>
  <si>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</si>
  <si>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</si>
  <si>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</si>
  <si>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</si>
  <si>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</si>
  <si>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</si>
  <si>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</si>
  <si>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</si>
  <si>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</si>
  <si>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</si>
  <si>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</si>
  <si>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</si>
  <si>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</si>
  <si>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</si>
  <si>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</si>
  <si>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</si>
  <si>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</si>
  <si>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</si>
  <si>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</si>
  <si>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</si>
  <si>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</si>
  <si>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</si>
  <si>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</si>
  <si>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</si>
  <si>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</si>
  <si>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</si>
  <si>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</si>
  <si>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</si>
  <si>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</si>
  <si>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</si>
  <si>
    <t>Helferfeier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</si>
</sst>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tabSelected="1" zoomScaleNormal="100" workbookViewId="0">
      <pane xSplit="3" ySplit="2" topLeftCell="D54" activePane="bottomRight" state="frozen"/>
      <selection pane="topRight" activeCell="D1" sqref="D1"/>
      <selection pane="bottomLeft" activeCell="A2" sqref="A2"/>
      <selection pane="bottomRight" activeCell="E79" sqref="E79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175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4.75</v>
      </c>
      <c r="N3" s="55">
        <f>P3+D3</f>
        <v>8.25</v>
      </c>
      <c r="O3" s="55">
        <f>N3-M3</f>
        <v>3.5</v>
      </c>
      <c r="P3" s="17">
        <v>8.25</v>
      </c>
      <c r="Q3" s="16">
        <v>7.4922219999999999</v>
      </c>
      <c r="R3" s="56">
        <f>Q3/C3</f>
        <v>10.703174285714287</v>
      </c>
      <c r="S3" s="56">
        <f>Q3*P3</f>
        <v>61.810831499999999</v>
      </c>
      <c r="T3" s="57">
        <f>P3-V3</f>
        <v>3.5</v>
      </c>
      <c r="U3" s="58">
        <f>T3*Q3</f>
        <v>26.222777000000001</v>
      </c>
      <c r="V3" s="24">
        <f>IF(O3&lt;P3,P3-O3,0)</f>
        <v>4.75</v>
      </c>
      <c r="W3" s="50">
        <f>V3*Q3</f>
        <v>35.588054499999998</v>
      </c>
      <c r="Y3" s="25">
        <f>V3+I3</f>
        <v>4.75</v>
      </c>
      <c r="Z3" s="26">
        <f>IF(ISERROR(((V3*Q3)+(I3*E3))/(I3+V3)),0,((V3*Q3)+(I3*E3))/(I3+V3))</f>
        <v>7.4922219999999999</v>
      </c>
      <c r="AA3" s="10">
        <f>Y3*C3</f>
        <v>3.3249999999999997</v>
      </c>
      <c r="AB3" s="19">
        <f>Y3*Z3</f>
        <v>35.588054499999998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7" si="6">E5/C5</f>
        <v>0</v>
      </c>
      <c r="G5" s="52">
        <f t="shared" ref="G5:G77" si="7">E5*D5</f>
        <v>0</v>
      </c>
      <c r="H5" s="50">
        <f t="shared" ref="H5:H77" si="8">C5*D5</f>
        <v>0</v>
      </c>
      <c r="I5" s="24">
        <f t="shared" ref="I5:I77" si="9">IF(O5&gt;P5,D5-O5+P5,D5)</f>
        <v>0</v>
      </c>
      <c r="J5" s="53">
        <f t="shared" ref="J5:J66" si="10">I5*E5</f>
        <v>0</v>
      </c>
      <c r="K5" s="54">
        <f t="shared" ref="K5:K66" si="11">D5-I5</f>
        <v>0</v>
      </c>
      <c r="L5" s="125">
        <f t="shared" ref="L5:L66" si="12">K5*E5</f>
        <v>0</v>
      </c>
      <c r="M5" s="20">
        <v>3.25</v>
      </c>
      <c r="N5" s="55">
        <f t="shared" ref="N5:N42" si="13">P5+D5</f>
        <v>4.5</v>
      </c>
      <c r="O5" s="55">
        <f t="shared" ref="O5:O42" si="14">N5-M5</f>
        <v>1.25</v>
      </c>
      <c r="P5" s="17">
        <v>4.5</v>
      </c>
      <c r="Q5" s="16">
        <v>6.625</v>
      </c>
      <c r="R5" s="56">
        <f t="shared" ref="R5:R73" si="15">Q5/C5</f>
        <v>6.625</v>
      </c>
      <c r="S5" s="56">
        <f t="shared" ref="S5:S73" si="16">Q5*P5</f>
        <v>29.8125</v>
      </c>
      <c r="T5" s="57">
        <f t="shared" ref="T5:T73" si="17">P5-V5</f>
        <v>1.25</v>
      </c>
      <c r="U5" s="58">
        <f t="shared" ref="U5:U73" si="18">T5*Q5</f>
        <v>8.28125</v>
      </c>
      <c r="V5" s="24">
        <f t="shared" ref="V5:V73" si="19">IF(O5&lt;P5,P5-O5,0)</f>
        <v>3.25</v>
      </c>
      <c r="W5" s="50">
        <f t="shared" ref="W5:W73" si="20">V5*Q5</f>
        <v>21.53125</v>
      </c>
      <c r="Y5" s="25">
        <f t="shared" ref="Y5:Y77" si="21">V5+I5</f>
        <v>3.25</v>
      </c>
      <c r="Z5" s="26">
        <f t="shared" ref="Z5:Z77" si="22">IF(ISERROR(((V5*Q5)+(I5*E5))/(I5+V5)),0,((V5*Q5)+(I5*E5))/(I5+V5))</f>
        <v>6.625</v>
      </c>
      <c r="AA5" s="10">
        <f t="shared" ref="AA5:AA77" si="23">Y5*C5</f>
        <v>3.25</v>
      </c>
      <c r="AB5" s="19">
        <f t="shared" ref="AB5:AB77" si="24">Y5*Z5</f>
        <v>21.53125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>K8*E8</f>
        <v>0</v>
      </c>
      <c r="M8" s="20"/>
      <c r="N8" s="55">
        <f t="shared" si="13"/>
        <v>2</v>
      </c>
      <c r="O8" s="55">
        <f t="shared" si="14"/>
        <v>2</v>
      </c>
      <c r="P8" s="17">
        <v>2</v>
      </c>
      <c r="Q8" s="16">
        <v>12.26</v>
      </c>
      <c r="R8" s="56">
        <f t="shared" si="15"/>
        <v>17.514285714285716</v>
      </c>
      <c r="S8" s="56">
        <f t="shared" si="16"/>
        <v>24.52</v>
      </c>
      <c r="T8" s="57">
        <f t="shared" si="17"/>
        <v>2</v>
      </c>
      <c r="U8" s="58">
        <f t="shared" si="18"/>
        <v>24.52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7</v>
      </c>
      <c r="N9" s="55">
        <f t="shared" si="13"/>
        <v>8</v>
      </c>
      <c r="O9" s="55">
        <f t="shared" si="14"/>
        <v>1</v>
      </c>
      <c r="P9" s="17">
        <v>8</v>
      </c>
      <c r="Q9" s="16">
        <v>10.479428571428572</v>
      </c>
      <c r="R9" s="56">
        <f t="shared" si="15"/>
        <v>14.970612244897962</v>
      </c>
      <c r="S9" s="56">
        <f t="shared" si="16"/>
        <v>83.835428571428579</v>
      </c>
      <c r="T9" s="57">
        <f t="shared" si="17"/>
        <v>1</v>
      </c>
      <c r="U9" s="58">
        <f t="shared" si="18"/>
        <v>10.479428571428572</v>
      </c>
      <c r="V9" s="24">
        <f t="shared" si="19"/>
        <v>7</v>
      </c>
      <c r="W9" s="50">
        <f t="shared" si="20"/>
        <v>73.356000000000009</v>
      </c>
      <c r="Y9" s="25">
        <f t="shared" si="21"/>
        <v>7</v>
      </c>
      <c r="Z9" s="26">
        <f t="shared" si="22"/>
        <v>10.479428571428572</v>
      </c>
      <c r="AA9" s="10">
        <f t="shared" si="23"/>
        <v>4.8999999999999995</v>
      </c>
      <c r="AB9" s="19">
        <f t="shared" si="24"/>
        <v>73.356000000000009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>
        <v>3</v>
      </c>
      <c r="N11" s="55">
        <f t="shared" si="13"/>
        <v>6</v>
      </c>
      <c r="O11" s="55">
        <f t="shared" si="14"/>
        <v>3</v>
      </c>
      <c r="P11" s="17">
        <v>6</v>
      </c>
      <c r="Q11" s="16">
        <v>12.294600000000001</v>
      </c>
      <c r="R11" s="56">
        <f t="shared" si="15"/>
        <v>17.563714285714287</v>
      </c>
      <c r="S11" s="56">
        <f t="shared" si="16"/>
        <v>73.767600000000002</v>
      </c>
      <c r="T11" s="57">
        <f t="shared" si="17"/>
        <v>3</v>
      </c>
      <c r="U11" s="58">
        <f t="shared" si="18"/>
        <v>36.883800000000001</v>
      </c>
      <c r="V11" s="24">
        <f t="shared" si="19"/>
        <v>3</v>
      </c>
      <c r="W11" s="50">
        <f t="shared" si="20"/>
        <v>36.883800000000001</v>
      </c>
      <c r="Y11" s="25">
        <f t="shared" si="21"/>
        <v>3</v>
      </c>
      <c r="Z11" s="26">
        <f t="shared" si="22"/>
        <v>12.294600000000001</v>
      </c>
      <c r="AA11" s="10">
        <f t="shared" si="23"/>
        <v>2.0999999999999996</v>
      </c>
      <c r="AB11" s="19">
        <f t="shared" si="24"/>
        <v>36.883800000000001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>
        <v>12</v>
      </c>
      <c r="N13" s="55">
        <f t="shared" si="13"/>
        <v>13.5</v>
      </c>
      <c r="O13" s="55">
        <f t="shared" si="14"/>
        <v>1.5</v>
      </c>
      <c r="P13" s="17">
        <v>13.5</v>
      </c>
      <c r="Q13" s="16">
        <v>9.7451300000000014</v>
      </c>
      <c r="R13" s="56">
        <f t="shared" si="15"/>
        <v>13.921614285714288</v>
      </c>
      <c r="S13" s="56">
        <f t="shared" si="16"/>
        <v>131.55925500000001</v>
      </c>
      <c r="T13" s="57">
        <f t="shared" si="17"/>
        <v>1.5</v>
      </c>
      <c r="U13" s="58">
        <f t="shared" si="18"/>
        <v>14.617695000000001</v>
      </c>
      <c r="V13" s="24">
        <f t="shared" si="19"/>
        <v>12</v>
      </c>
      <c r="W13" s="50">
        <f t="shared" si="20"/>
        <v>116.94156000000001</v>
      </c>
      <c r="Y13" s="25">
        <f t="shared" si="21"/>
        <v>12</v>
      </c>
      <c r="Z13" s="26">
        <f t="shared" si="22"/>
        <v>9.7451300000000014</v>
      </c>
      <c r="AA13" s="10">
        <f t="shared" si="23"/>
        <v>8.3999999999999986</v>
      </c>
      <c r="AB13" s="19">
        <f t="shared" si="24"/>
        <v>116.94156000000001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</v>
      </c>
      <c r="O14" s="55">
        <f t="shared" ref="O14" si="89">N14-M14</f>
        <v>0</v>
      </c>
      <c r="P14" s="17">
        <v>0</v>
      </c>
      <c r="Q14" s="16">
        <v>0</v>
      </c>
      <c r="R14" s="56">
        <f t="shared" ref="R14" si="90">Q14/C14</f>
        <v>0</v>
      </c>
      <c r="S14" s="56">
        <f t="shared" ref="S14" si="91">Q14*P14</f>
        <v>0</v>
      </c>
      <c r="T14" s="57">
        <f t="shared" ref="T14" si="92">P14-V14</f>
        <v>0</v>
      </c>
      <c r="U14" s="58">
        <f t="shared" ref="U14" si="93">T14*Q14</f>
        <v>0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>
        <v>3.75</v>
      </c>
      <c r="N16" s="55">
        <f t="shared" si="13"/>
        <v>4.25</v>
      </c>
      <c r="O16" s="55">
        <f t="shared" si="14"/>
        <v>0.5</v>
      </c>
      <c r="P16" s="17">
        <v>4.25</v>
      </c>
      <c r="Q16" s="16">
        <v>9.9900235294117632</v>
      </c>
      <c r="R16" s="56">
        <f t="shared" si="15"/>
        <v>14.271462184873949</v>
      </c>
      <c r="S16" s="56">
        <f t="shared" si="16"/>
        <v>42.457599999999992</v>
      </c>
      <c r="T16" s="57">
        <f t="shared" si="17"/>
        <v>0.5</v>
      </c>
      <c r="U16" s="58">
        <f t="shared" si="18"/>
        <v>4.9950117647058816</v>
      </c>
      <c r="V16" s="24">
        <f t="shared" si="19"/>
        <v>3.75</v>
      </c>
      <c r="W16" s="50">
        <f t="shared" si="20"/>
        <v>37.462588235294113</v>
      </c>
      <c r="Y16" s="25">
        <f t="shared" si="21"/>
        <v>3.75</v>
      </c>
      <c r="Z16" s="26">
        <f t="shared" si="22"/>
        <v>9.9900235294117632</v>
      </c>
      <c r="AA16" s="10">
        <f t="shared" si="23"/>
        <v>2.625</v>
      </c>
      <c r="AB16" s="19">
        <f t="shared" si="24"/>
        <v>37.462588235294113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5.5</v>
      </c>
      <c r="O17" s="55">
        <f t="shared" ref="O17" si="103">N17-M17</f>
        <v>5.5</v>
      </c>
      <c r="P17" s="17">
        <v>5.5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58.171666666666667</v>
      </c>
      <c r="T17" s="57">
        <f t="shared" ref="T17" si="106">P17-V17</f>
        <v>5.5</v>
      </c>
      <c r="U17" s="58">
        <f t="shared" ref="U17" si="107">T17*Q17</f>
        <v>58.171666666666667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5">
        <f t="shared" si="12"/>
        <v>0</v>
      </c>
      <c r="M18" s="20">
        <v>24</v>
      </c>
      <c r="N18" s="55">
        <f t="shared" si="13"/>
        <v>48</v>
      </c>
      <c r="O18" s="55">
        <f t="shared" si="14"/>
        <v>24</v>
      </c>
      <c r="P18" s="17">
        <v>48</v>
      </c>
      <c r="Q18" s="16">
        <v>1.2205000000000001</v>
      </c>
      <c r="R18" s="56">
        <f t="shared" si="15"/>
        <v>4.4381818181818184</v>
      </c>
      <c r="S18" s="56">
        <f t="shared" si="16"/>
        <v>58.584000000000003</v>
      </c>
      <c r="T18" s="57">
        <f t="shared" si="17"/>
        <v>24</v>
      </c>
      <c r="U18" s="58">
        <f t="shared" si="18"/>
        <v>29.292000000000002</v>
      </c>
      <c r="V18" s="24">
        <f t="shared" si="19"/>
        <v>24</v>
      </c>
      <c r="W18" s="50">
        <f t="shared" si="20"/>
        <v>29.292000000000002</v>
      </c>
      <c r="Y18" s="25">
        <f t="shared" si="21"/>
        <v>24</v>
      </c>
      <c r="Z18" s="26">
        <f t="shared" si="22"/>
        <v>1.2205000000000001</v>
      </c>
      <c r="AA18" s="10">
        <f t="shared" si="23"/>
        <v>6.6000000000000005</v>
      </c>
      <c r="AB18" s="19">
        <f t="shared" si="24"/>
        <v>29.292000000000002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10</v>
      </c>
      <c r="N19" s="55">
        <f t="shared" ref="N19:N21" si="120">P19+D19</f>
        <v>48</v>
      </c>
      <c r="O19" s="55">
        <f t="shared" ref="O19:O35" si="121">N19-M19</f>
        <v>38</v>
      </c>
      <c r="P19" s="17">
        <v>48</v>
      </c>
      <c r="Q19" s="16">
        <v>0.89100000000000001</v>
      </c>
      <c r="R19" s="56">
        <f t="shared" si="15"/>
        <v>3.2399999999999998</v>
      </c>
      <c r="S19" s="56">
        <f t="shared" si="16"/>
        <v>42.768000000000001</v>
      </c>
      <c r="T19" s="57">
        <f t="shared" si="17"/>
        <v>38</v>
      </c>
      <c r="U19" s="58">
        <f t="shared" si="18"/>
        <v>33.858000000000004</v>
      </c>
      <c r="V19" s="24">
        <f t="shared" si="19"/>
        <v>10</v>
      </c>
      <c r="W19" s="50">
        <f t="shared" si="20"/>
        <v>8.91</v>
      </c>
      <c r="Y19" s="25">
        <f t="shared" si="21"/>
        <v>10</v>
      </c>
      <c r="Z19" s="26">
        <f t="shared" si="22"/>
        <v>0.89100000000000001</v>
      </c>
      <c r="AA19" s="10">
        <f t="shared" si="23"/>
        <v>2.75</v>
      </c>
      <c r="AB19" s="19">
        <f t="shared" si="24"/>
        <v>8.91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18</v>
      </c>
      <c r="N20" s="55">
        <f t="shared" ref="N20" si="129">P20+D20</f>
        <v>27</v>
      </c>
      <c r="O20" s="55">
        <f t="shared" ref="O20" si="130">N20-M20</f>
        <v>9</v>
      </c>
      <c r="P20" s="17">
        <v>27</v>
      </c>
      <c r="Q20" s="16">
        <v>0.89100000000000013</v>
      </c>
      <c r="R20" s="56">
        <f t="shared" ref="R20" si="131">Q20/C20</f>
        <v>3.24</v>
      </c>
      <c r="S20" s="56">
        <f t="shared" ref="S20" si="132">Q20*P20</f>
        <v>24.057000000000002</v>
      </c>
      <c r="T20" s="57">
        <f t="shared" ref="T20" si="133">P20-V20</f>
        <v>9</v>
      </c>
      <c r="U20" s="58">
        <f t="shared" ref="U20" si="134">T20*Q20</f>
        <v>8.0190000000000019</v>
      </c>
      <c r="V20" s="24">
        <f t="shared" ref="V20" si="135">IF(O20&lt;P20,P20-O20,0)</f>
        <v>18</v>
      </c>
      <c r="W20" s="50">
        <f t="shared" ref="W20" si="136">V20*Q20</f>
        <v>16.038000000000004</v>
      </c>
      <c r="Y20" s="25">
        <f t="shared" ref="Y20" si="137">V20+I20</f>
        <v>18</v>
      </c>
      <c r="Z20" s="26">
        <f t="shared" ref="Z20" si="138">IF(ISERROR(((V20*Q20)+(I20*E20))/(I20+V20)),0,((V20*Q20)+(I20*E20))/(I20+V20))</f>
        <v>0.89100000000000024</v>
      </c>
      <c r="AA20" s="10">
        <f t="shared" ref="AA20" si="139">Y20*C20</f>
        <v>4.95</v>
      </c>
      <c r="AB20" s="19">
        <f t="shared" ref="AB20" si="140">Y20*Z20</f>
        <v>16.038000000000004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>
        <v>1</v>
      </c>
      <c r="N21" s="55">
        <f t="shared" si="120"/>
        <v>1.5</v>
      </c>
      <c r="O21" s="55">
        <f t="shared" si="121"/>
        <v>0.5</v>
      </c>
      <c r="P21" s="17">
        <v>1.5</v>
      </c>
      <c r="Q21" s="16">
        <v>13.26</v>
      </c>
      <c r="R21" s="56">
        <f t="shared" si="15"/>
        <v>18.942857142857143</v>
      </c>
      <c r="S21" s="56">
        <f t="shared" si="16"/>
        <v>19.89</v>
      </c>
      <c r="T21" s="57">
        <f t="shared" si="17"/>
        <v>0.5</v>
      </c>
      <c r="U21" s="58">
        <f t="shared" si="18"/>
        <v>6.63</v>
      </c>
      <c r="V21" s="24">
        <f t="shared" si="19"/>
        <v>1</v>
      </c>
      <c r="W21" s="50">
        <f t="shared" si="20"/>
        <v>13.26</v>
      </c>
      <c r="Y21" s="25">
        <f t="shared" si="21"/>
        <v>1</v>
      </c>
      <c r="Z21" s="26">
        <f t="shared" si="22"/>
        <v>13.26</v>
      </c>
      <c r="AA21" s="10">
        <f t="shared" si="23"/>
        <v>0.7</v>
      </c>
      <c r="AB21" s="19">
        <f t="shared" si="24"/>
        <v>13.26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</v>
      </c>
      <c r="O22" s="55">
        <f t="shared" si="14"/>
        <v>0</v>
      </c>
      <c r="P22" s="17">
        <v>0</v>
      </c>
      <c r="Q22" s="16">
        <v>0</v>
      </c>
      <c r="R22" s="56">
        <f t="shared" si="15"/>
        <v>0</v>
      </c>
      <c r="S22" s="56">
        <f t="shared" si="16"/>
        <v>0</v>
      </c>
      <c r="T22" s="57">
        <f t="shared" si="17"/>
        <v>0</v>
      </c>
      <c r="U22" s="58">
        <f t="shared" si="18"/>
        <v>0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30</v>
      </c>
      <c r="O23" s="55">
        <f t="shared" si="121"/>
        <v>30</v>
      </c>
      <c r="P23" s="17">
        <v>30</v>
      </c>
      <c r="Q23" s="16">
        <v>0.57599999999999996</v>
      </c>
      <c r="R23" s="56">
        <f t="shared" si="15"/>
        <v>28.799999999999997</v>
      </c>
      <c r="S23" s="56">
        <f t="shared" si="16"/>
        <v>17.279999999999998</v>
      </c>
      <c r="T23" s="57">
        <f t="shared" si="17"/>
        <v>30</v>
      </c>
      <c r="U23" s="58">
        <f t="shared" si="18"/>
        <v>17.279999999999998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0</v>
      </c>
      <c r="O24" s="55">
        <f t="shared" si="14"/>
        <v>0</v>
      </c>
      <c r="P24" s="17">
        <v>0</v>
      </c>
      <c r="Q24" s="16">
        <v>0</v>
      </c>
      <c r="R24" s="56">
        <f t="shared" si="15"/>
        <v>0</v>
      </c>
      <c r="S24" s="56">
        <f t="shared" si="16"/>
        <v>0</v>
      </c>
      <c r="T24" s="57">
        <f t="shared" si="17"/>
        <v>0</v>
      </c>
      <c r="U24" s="58">
        <f t="shared" si="18"/>
        <v>0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0.25</v>
      </c>
      <c r="O26" s="55">
        <f t="shared" si="14"/>
        <v>0.25</v>
      </c>
      <c r="P26" s="17">
        <v>0.25</v>
      </c>
      <c r="Q26" s="16">
        <v>29.148</v>
      </c>
      <c r="R26" s="56">
        <f t="shared" si="15"/>
        <v>14.574</v>
      </c>
      <c r="S26" s="56">
        <f t="shared" si="16"/>
        <v>7.2869999999999999</v>
      </c>
      <c r="T26" s="57">
        <f t="shared" si="17"/>
        <v>0.25</v>
      </c>
      <c r="U26" s="58">
        <f t="shared" si="18"/>
        <v>7.2869999999999999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0.75</v>
      </c>
      <c r="O27" s="55">
        <f t="shared" si="121"/>
        <v>0.75</v>
      </c>
      <c r="P27" s="17">
        <v>0.75</v>
      </c>
      <c r="Q27" s="16">
        <v>14.800000000000002</v>
      </c>
      <c r="R27" s="56">
        <f t="shared" si="15"/>
        <v>29.600000000000005</v>
      </c>
      <c r="S27" s="56">
        <f t="shared" si="16"/>
        <v>11.100000000000001</v>
      </c>
      <c r="T27" s="57">
        <f t="shared" si="17"/>
        <v>0.75</v>
      </c>
      <c r="U27" s="58">
        <f t="shared" si="18"/>
        <v>11.100000000000001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0</v>
      </c>
      <c r="O28" s="55">
        <f t="shared" si="14"/>
        <v>0</v>
      </c>
      <c r="P28" s="17">
        <v>0</v>
      </c>
      <c r="Q28" s="16">
        <v>0</v>
      </c>
      <c r="R28" s="56">
        <f t="shared" si="15"/>
        <v>0</v>
      </c>
      <c r="S28" s="56">
        <f t="shared" si="16"/>
        <v>0</v>
      </c>
      <c r="T28" s="57">
        <f t="shared" si="17"/>
        <v>0</v>
      </c>
      <c r="U28" s="58">
        <f t="shared" si="18"/>
        <v>0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1.5</v>
      </c>
      <c r="O30" s="55">
        <f t="shared" si="14"/>
        <v>1.5</v>
      </c>
      <c r="P30" s="17">
        <v>1.5</v>
      </c>
      <c r="Q30" s="16">
        <v>12.9</v>
      </c>
      <c r="R30" s="56">
        <f t="shared" si="15"/>
        <v>12.9</v>
      </c>
      <c r="S30" s="56">
        <f t="shared" si="16"/>
        <v>19.350000000000001</v>
      </c>
      <c r="T30" s="57">
        <f t="shared" si="17"/>
        <v>1.5</v>
      </c>
      <c r="U30" s="58">
        <f t="shared" si="18"/>
        <v>19.350000000000001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8</v>
      </c>
      <c r="O31" s="55">
        <f t="shared" si="121"/>
        <v>8</v>
      </c>
      <c r="P31" s="17">
        <v>8</v>
      </c>
      <c r="Q31" s="16">
        <v>3.5900555555555531</v>
      </c>
      <c r="R31" s="56">
        <f t="shared" si="15"/>
        <v>4.7867407407407372</v>
      </c>
      <c r="S31" s="56">
        <f t="shared" si="16"/>
        <v>28.720444444444425</v>
      </c>
      <c r="T31" s="57">
        <f t="shared" si="17"/>
        <v>8</v>
      </c>
      <c r="U31" s="58">
        <f t="shared" si="18"/>
        <v>28.720444444444425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0</v>
      </c>
      <c r="O32" s="55">
        <f t="shared" si="14"/>
        <v>0</v>
      </c>
      <c r="P32" s="17">
        <v>0</v>
      </c>
      <c r="Q32" s="16">
        <v>0</v>
      </c>
      <c r="R32" s="56">
        <f t="shared" si="15"/>
        <v>0</v>
      </c>
      <c r="S32" s="56">
        <f t="shared" si="16"/>
        <v>0</v>
      </c>
      <c r="T32" s="57">
        <f t="shared" si="17"/>
        <v>0</v>
      </c>
      <c r="U32" s="58">
        <f t="shared" si="18"/>
        <v>0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0.25</v>
      </c>
      <c r="O33" s="55">
        <f t="shared" si="121"/>
        <v>0.25</v>
      </c>
      <c r="P33" s="17">
        <v>0.25</v>
      </c>
      <c r="Q33" s="16">
        <v>21.468</v>
      </c>
      <c r="R33" s="56">
        <f t="shared" si="15"/>
        <v>21.468</v>
      </c>
      <c r="S33" s="56">
        <f t="shared" si="16"/>
        <v>5.367</v>
      </c>
      <c r="T33" s="57">
        <f t="shared" si="17"/>
        <v>0.25</v>
      </c>
      <c r="U33" s="58">
        <f t="shared" si="18"/>
        <v>5.367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169</v>
      </c>
      <c r="B39" s="49" t="s">
        <v>170</v>
      </c>
      <c r="C39" s="57">
        <v>1.5</v>
      </c>
      <c r="D39" s="15"/>
      <c r="E39" s="16"/>
      <c r="F39" s="51">
        <f t="shared" ref="F39" si="189">E39/C39</f>
        <v>0</v>
      </c>
      <c r="G39" s="52">
        <f t="shared" ref="G39" si="190">E39*D39</f>
        <v>0</v>
      </c>
      <c r="H39" s="50">
        <f t="shared" ref="H39" si="191">C39*D39</f>
        <v>0</v>
      </c>
      <c r="I39" s="24">
        <f t="shared" ref="I39" si="192">IF(O39&gt;P39,D39-O39+P39,D39)</f>
        <v>0</v>
      </c>
      <c r="J39" s="53">
        <f t="shared" ref="J39" si="193">I39*E39</f>
        <v>0</v>
      </c>
      <c r="K39" s="54">
        <f t="shared" ref="K39" si="194">D39-I39</f>
        <v>0</v>
      </c>
      <c r="L39" s="125">
        <f t="shared" ref="L39" si="195">K39*E39</f>
        <v>0</v>
      </c>
      <c r="M39" s="20"/>
      <c r="N39" s="55">
        <f t="shared" ref="N39" si="196">P39+D39</f>
        <v>4</v>
      </c>
      <c r="O39" s="55">
        <f t="shared" ref="O39" si="197">N39-M39</f>
        <v>4</v>
      </c>
      <c r="P39" s="17">
        <v>4</v>
      </c>
      <c r="Q39" s="16">
        <v>2.4900000000000002</v>
      </c>
      <c r="R39" s="56">
        <f t="shared" ref="R39:R41" si="198">Q39/C39</f>
        <v>1.6600000000000001</v>
      </c>
      <c r="S39" s="56">
        <f t="shared" ref="S39:S41" si="199">Q39*P39</f>
        <v>9.9600000000000009</v>
      </c>
      <c r="T39" s="57">
        <f t="shared" ref="T39:T41" si="200">P39-V39</f>
        <v>4</v>
      </c>
      <c r="U39" s="58">
        <f t="shared" ref="U39:U41" si="201">T39*Q39</f>
        <v>9.9600000000000009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0</v>
      </c>
      <c r="Z39" s="26">
        <f t="shared" ref="Z39:Z41" si="205">IF(ISERROR(((V39*Q39)+(I39*E39))/(I39+V39)),0,((V39*Q39)+(I39*E39))/(I39+V39))</f>
        <v>0</v>
      </c>
      <c r="AA39" s="10">
        <f t="shared" ref="AA39:AA41" si="206">Y39*C39</f>
        <v>0</v>
      </c>
      <c r="AB39" s="19">
        <f t="shared" ref="AB39:AB41" si="207">Y39*Z39</f>
        <v>0</v>
      </c>
    </row>
    <row r="40" spans="1:28" x14ac:dyDescent="0.25">
      <c r="A40" s="49" t="s">
        <v>171</v>
      </c>
      <c r="B40" s="49" t="s">
        <v>172</v>
      </c>
      <c r="C40" s="57">
        <v>1</v>
      </c>
      <c r="D40" s="15"/>
      <c r="E40" s="16"/>
      <c r="F40" s="51">
        <f t="shared" ref="F40" si="208">E40/C40</f>
        <v>0</v>
      </c>
      <c r="G40" s="52">
        <f t="shared" ref="G40" si="209">E40*D40</f>
        <v>0</v>
      </c>
      <c r="H40" s="50">
        <f t="shared" ref="H40" si="210">C40*D40</f>
        <v>0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0</v>
      </c>
      <c r="L40" s="125">
        <f t="shared" ref="L40" si="214">K40*E40</f>
        <v>0</v>
      </c>
      <c r="M40" s="20"/>
      <c r="N40" s="55">
        <f t="shared" ref="N40" si="215">P40+D40</f>
        <v>0</v>
      </c>
      <c r="O40" s="55">
        <f t="shared" ref="O40" si="216">N40-M40</f>
        <v>0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2</v>
      </c>
      <c r="O41" s="55">
        <f t="shared" si="14"/>
        <v>2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2</v>
      </c>
      <c r="U41" s="58">
        <f t="shared" si="201"/>
        <v>12.21</v>
      </c>
      <c r="V41" s="24">
        <f t="shared" si="202"/>
        <v>0</v>
      </c>
      <c r="W41" s="50">
        <f t="shared" si="203"/>
        <v>0</v>
      </c>
      <c r="Y41" s="25">
        <f t="shared" si="204"/>
        <v>0</v>
      </c>
      <c r="Z41" s="26">
        <f t="shared" si="205"/>
        <v>0</v>
      </c>
      <c r="AA41" s="10">
        <f t="shared" si="206"/>
        <v>0</v>
      </c>
      <c r="AB41" s="19">
        <f t="shared" si="207"/>
        <v>0</v>
      </c>
    </row>
    <row r="42" spans="1:28" x14ac:dyDescent="0.25">
      <c r="A42" s="49" t="s">
        <v>28</v>
      </c>
      <c r="B42" s="49" t="s">
        <v>29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si="13"/>
        <v>1.75</v>
      </c>
      <c r="O42" s="55">
        <f t="shared" si="14"/>
        <v>1.75</v>
      </c>
      <c r="P42" s="17">
        <v>1.75</v>
      </c>
      <c r="Q42" s="16">
        <v>6.9135</v>
      </c>
      <c r="R42" s="56">
        <f t="shared" si="15"/>
        <v>9.8764285714285727</v>
      </c>
      <c r="S42" s="56">
        <f t="shared" si="16"/>
        <v>12.098625</v>
      </c>
      <c r="T42" s="57">
        <f t="shared" si="17"/>
        <v>1.75</v>
      </c>
      <c r="U42" s="58">
        <f t="shared" si="18"/>
        <v>12.098625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98</v>
      </c>
      <c r="C43" s="57">
        <v>0.7</v>
      </c>
      <c r="D43" s="15"/>
      <c r="E43" s="16"/>
      <c r="F43" s="51">
        <f>E43/C43</f>
        <v>0</v>
      </c>
      <c r="G43" s="52">
        <f>E43*D43</f>
        <v>0</v>
      </c>
      <c r="H43" s="50">
        <f>C43*D43</f>
        <v>0</v>
      </c>
      <c r="I43" s="24">
        <f>IF(O43&gt;P43,D43-O43+P43,D43)</f>
        <v>0</v>
      </c>
      <c r="J43" s="53">
        <f>I43*E43</f>
        <v>0</v>
      </c>
      <c r="K43" s="54">
        <f>D43-I43</f>
        <v>0</v>
      </c>
      <c r="L43" s="125">
        <f>K43*E43</f>
        <v>0</v>
      </c>
      <c r="M43" s="20"/>
      <c r="N43" s="55">
        <f>P43+D43</f>
        <v>0.75</v>
      </c>
      <c r="O43" s="55">
        <f t="shared" ref="O43:O51" si="227">N43-M43</f>
        <v>0.75</v>
      </c>
      <c r="P43" s="17">
        <v>0.75</v>
      </c>
      <c r="Q43" s="16">
        <v>8.6280000000000001</v>
      </c>
      <c r="R43" s="56">
        <f t="shared" si="15"/>
        <v>12.325714285714287</v>
      </c>
      <c r="S43" s="56">
        <f t="shared" si="16"/>
        <v>6.4710000000000001</v>
      </c>
      <c r="T43" s="57">
        <f t="shared" si="17"/>
        <v>0.75</v>
      </c>
      <c r="U43" s="58">
        <f t="shared" si="18"/>
        <v>6.4710000000000001</v>
      </c>
      <c r="V43" s="24">
        <f t="shared" si="19"/>
        <v>0</v>
      </c>
      <c r="W43" s="50">
        <f t="shared" si="20"/>
        <v>0</v>
      </c>
      <c r="Y43" s="25">
        <f t="shared" si="21"/>
        <v>0</v>
      </c>
      <c r="Z43" s="26">
        <f>IF(ISERROR(((V43*Q43)+(I43*E43))/(I43+V43)),0,((V43*Q43)+(I43*E43))/(I43+V43))</f>
        <v>0</v>
      </c>
      <c r="AA43" s="10">
        <f t="shared" si="23"/>
        <v>0</v>
      </c>
      <c r="AB43" s="19">
        <f t="shared" si="24"/>
        <v>0</v>
      </c>
    </row>
    <row r="44" spans="1:28" x14ac:dyDescent="0.25">
      <c r="A44" s="49" t="s">
        <v>97</v>
      </c>
      <c r="B44" s="49" t="s">
        <v>173</v>
      </c>
      <c r="C44" s="57">
        <v>0.7</v>
      </c>
      <c r="D44" s="15"/>
      <c r="E44" s="16"/>
      <c r="F44" s="51">
        <f>E44/C44</f>
        <v>0</v>
      </c>
      <c r="G44" s="52">
        <f>E44*D44</f>
        <v>0</v>
      </c>
      <c r="H44" s="50">
        <f>C44*D44</f>
        <v>0</v>
      </c>
      <c r="I44" s="24">
        <f>IF(O44&gt;P44,D44-O44+P44,D44)</f>
        <v>0</v>
      </c>
      <c r="J44" s="53">
        <f>I44*E44</f>
        <v>0</v>
      </c>
      <c r="K44" s="54">
        <f>D44-I44</f>
        <v>0</v>
      </c>
      <c r="L44" s="125">
        <f>K44*E44</f>
        <v>0</v>
      </c>
      <c r="M44" s="20"/>
      <c r="N44" s="55">
        <f>P44+D44</f>
        <v>3</v>
      </c>
      <c r="O44" s="55">
        <f t="shared" ref="O44" si="228">N44-M44</f>
        <v>3</v>
      </c>
      <c r="P44" s="17">
        <v>3</v>
      </c>
      <c r="Q44" s="16">
        <v>9.99</v>
      </c>
      <c r="R44" s="56">
        <f t="shared" ref="R44" si="229">Q44/C44</f>
        <v>14.271428571428572</v>
      </c>
      <c r="S44" s="56">
        <f t="shared" ref="S44" si="230">Q44*P44</f>
        <v>29.97</v>
      </c>
      <c r="T44" s="57">
        <f t="shared" ref="T44" si="231">P44-V44</f>
        <v>3</v>
      </c>
      <c r="U44" s="58">
        <f t="shared" ref="U44" si="232">T44*Q44</f>
        <v>29.97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0</v>
      </c>
      <c r="Z44" s="26">
        <f>IF(ISERROR(((V44*Q44)+(I44*E44))/(I44+V44)),0,((V44*Q44)+(I44*E44))/(I44+V44))</f>
        <v>0</v>
      </c>
      <c r="AA44" s="10">
        <f t="shared" ref="AA44" si="236">Y44*C44</f>
        <v>0</v>
      </c>
      <c r="AB44" s="19">
        <f t="shared" ref="AB44" si="237">Y44*Z44</f>
        <v>0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/>
      <c r="E46" s="16"/>
      <c r="F46" s="51">
        <f t="shared" si="6"/>
        <v>0</v>
      </c>
      <c r="G46" s="52">
        <f t="shared" ref="G46" si="239">E46*D46</f>
        <v>0</v>
      </c>
      <c r="H46" s="50">
        <f t="shared" ref="H46" si="240">C46*D46</f>
        <v>0</v>
      </c>
      <c r="I46" s="24">
        <f t="shared" ref="I46" si="241">IF(O46&gt;P46,D46-O46+P46,D46)</f>
        <v>0</v>
      </c>
      <c r="J46" s="53">
        <f t="shared" ref="J46" si="242">I46*E46</f>
        <v>0</v>
      </c>
      <c r="K46" s="54">
        <f t="shared" ref="K46" si="243">D46-I46</f>
        <v>0</v>
      </c>
      <c r="L46" s="125">
        <f t="shared" ref="L46" si="244">K46*E46</f>
        <v>0</v>
      </c>
      <c r="M46" s="20"/>
      <c r="N46" s="55">
        <f t="shared" ref="N46" si="245">P46+D46</f>
        <v>3.75</v>
      </c>
      <c r="O46" s="55">
        <f t="shared" ref="O46" si="246">N46-M46</f>
        <v>3.75</v>
      </c>
      <c r="P46" s="17">
        <v>3.75</v>
      </c>
      <c r="Q46" s="16">
        <v>4.6539999999999999</v>
      </c>
      <c r="R46" s="56">
        <f t="shared" ref="R46" si="247">Q46/C46</f>
        <v>9.3079999999999998</v>
      </c>
      <c r="S46" s="56">
        <f t="shared" ref="S46" si="248">Q46*P46</f>
        <v>17.452500000000001</v>
      </c>
      <c r="T46" s="57">
        <f t="shared" ref="T46" si="249">P46-V46</f>
        <v>3.75</v>
      </c>
      <c r="U46" s="58">
        <f t="shared" ref="U46" si="250">T46*Q46</f>
        <v>17.452500000000001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0</v>
      </c>
      <c r="Z46" s="26">
        <f t="shared" ref="Z46" si="254">IF(ISERROR(((V46*Q46)+(I46*E46))/(I46+V46)),0,((V46*Q46)+(I46*E46))/(I46+V46))</f>
        <v>0</v>
      </c>
      <c r="AA46" s="10">
        <f t="shared" ref="AA46" si="255">Y46*C46</f>
        <v>0</v>
      </c>
      <c r="AB46" s="19">
        <f t="shared" ref="AB46" si="256">Y46*Z46</f>
        <v>0</v>
      </c>
    </row>
    <row r="47" spans="1:28" x14ac:dyDescent="0.25">
      <c r="A47" s="49" t="s">
        <v>99</v>
      </c>
      <c r="B47" s="49" t="s">
        <v>100</v>
      </c>
      <c r="C47" s="57">
        <v>0.7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238"/>
        <v>0.5</v>
      </c>
      <c r="O47" s="55">
        <f t="shared" si="227"/>
        <v>0.5</v>
      </c>
      <c r="P47" s="17">
        <v>0.5</v>
      </c>
      <c r="Q47" s="16">
        <v>7.2489999999999997</v>
      </c>
      <c r="R47" s="56">
        <f t="shared" si="15"/>
        <v>10.355714285714287</v>
      </c>
      <c r="S47" s="56">
        <f t="shared" si="16"/>
        <v>3.6244999999999998</v>
      </c>
      <c r="T47" s="57">
        <f t="shared" si="17"/>
        <v>0.5</v>
      </c>
      <c r="U47" s="58">
        <f t="shared" si="18"/>
        <v>3.6244999999999998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0</v>
      </c>
      <c r="O48" s="55">
        <f t="shared" ref="O48" si="264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/>
      <c r="E49" s="16"/>
      <c r="F49" s="51">
        <f t="shared" ref="F49" si="265">E49/C49</f>
        <v>0</v>
      </c>
      <c r="G49" s="52">
        <f t="shared" ref="G49" si="266">E49*D49</f>
        <v>0</v>
      </c>
      <c r="H49" s="50">
        <f t="shared" ref="H49" si="267">C49*D49</f>
        <v>0</v>
      </c>
      <c r="I49" s="24">
        <f t="shared" ref="I49" si="268">IF(O49&gt;P49,D49-O49+P49,D49)</f>
        <v>0</v>
      </c>
      <c r="J49" s="53">
        <f t="shared" ref="J49" si="269">I49*E49</f>
        <v>0</v>
      </c>
      <c r="K49" s="54">
        <f t="shared" ref="K49" si="270">D49-I49</f>
        <v>0</v>
      </c>
      <c r="L49" s="125">
        <f t="shared" ref="L49" si="271">K49*E49</f>
        <v>0</v>
      </c>
      <c r="M49" s="20"/>
      <c r="N49" s="55">
        <f t="shared" ref="N49" si="272">P49+D49</f>
        <v>2</v>
      </c>
      <c r="O49" s="55">
        <f t="shared" ref="O49" si="273">N49-M49</f>
        <v>2</v>
      </c>
      <c r="P49" s="17">
        <v>2</v>
      </c>
      <c r="Q49" s="16">
        <v>1.1879999999999999</v>
      </c>
      <c r="R49" s="56">
        <f t="shared" ref="R49" si="274">Q49/C49</f>
        <v>1.5839999999999999</v>
      </c>
      <c r="S49" s="56">
        <f t="shared" ref="S49" si="275">Q49*P49</f>
        <v>2.3759999999999999</v>
      </c>
      <c r="T49" s="57">
        <f t="shared" ref="T49" si="276">P49-V49</f>
        <v>2</v>
      </c>
      <c r="U49" s="58">
        <f t="shared" ref="U49" si="277">T49*Q49</f>
        <v>2.3759999999999999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0</v>
      </c>
      <c r="Z49" s="26">
        <f t="shared" ref="Z49" si="281">IF(ISERROR(((V49*Q49)+(I49*E49))/(I49+V49)),0,((V49*Q49)+(I49*E49))/(I49+V49))</f>
        <v>0</v>
      </c>
      <c r="AA49" s="10">
        <f t="shared" ref="AA49" si="282">Y49*C49</f>
        <v>0</v>
      </c>
      <c r="AB49" s="19">
        <f t="shared" ref="AB49" si="283">Y49*Z49</f>
        <v>0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>
        <v>11</v>
      </c>
      <c r="N51" s="55">
        <f t="shared" si="238"/>
        <v>19</v>
      </c>
      <c r="O51" s="55">
        <f t="shared" si="227"/>
        <v>8</v>
      </c>
      <c r="P51" s="17">
        <v>19</v>
      </c>
      <c r="Q51" s="16">
        <v>1.9799999999999998</v>
      </c>
      <c r="R51" s="56">
        <f t="shared" si="15"/>
        <v>1.3199999999999998</v>
      </c>
      <c r="S51" s="56">
        <f t="shared" si="16"/>
        <v>37.619999999999997</v>
      </c>
      <c r="T51" s="57">
        <f t="shared" si="17"/>
        <v>8</v>
      </c>
      <c r="U51" s="58">
        <f t="shared" si="18"/>
        <v>15.839999999999998</v>
      </c>
      <c r="V51" s="24">
        <f t="shared" si="19"/>
        <v>11</v>
      </c>
      <c r="W51" s="50">
        <f t="shared" si="20"/>
        <v>21.779999999999998</v>
      </c>
      <c r="Y51" s="25">
        <f t="shared" si="21"/>
        <v>11</v>
      </c>
      <c r="Z51" s="26">
        <f t="shared" si="22"/>
        <v>1.9799999999999998</v>
      </c>
      <c r="AA51" s="10">
        <f t="shared" si="23"/>
        <v>16.5</v>
      </c>
      <c r="AB51" s="19">
        <f t="shared" si="24"/>
        <v>21.779999999999998</v>
      </c>
    </row>
    <row r="52" spans="1:28" x14ac:dyDescent="0.25">
      <c r="A52" s="49" t="s">
        <v>30</v>
      </c>
      <c r="B52" s="49" t="s">
        <v>31</v>
      </c>
      <c r="C52" s="57">
        <v>0.25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ref="N52:N77" si="303">P52+D52</f>
        <v>17</v>
      </c>
      <c r="O52" s="55">
        <f t="shared" ref="O52:O77" si="304">N52-M52</f>
        <v>17</v>
      </c>
      <c r="P52" s="17">
        <v>17</v>
      </c>
      <c r="Q52" s="16">
        <v>1.0900000000000001</v>
      </c>
      <c r="R52" s="56">
        <f t="shared" si="15"/>
        <v>4.3600000000000003</v>
      </c>
      <c r="S52" s="56">
        <f t="shared" si="16"/>
        <v>18.53</v>
      </c>
      <c r="T52" s="57">
        <f t="shared" si="17"/>
        <v>17</v>
      </c>
      <c r="U52" s="58">
        <f t="shared" si="18"/>
        <v>18.53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2</v>
      </c>
      <c r="E53" s="16">
        <v>0.69</v>
      </c>
      <c r="F53" s="51">
        <f t="shared" si="6"/>
        <v>0.69</v>
      </c>
      <c r="G53" s="52">
        <f t="shared" si="7"/>
        <v>1.38</v>
      </c>
      <c r="H53" s="50">
        <f t="shared" si="8"/>
        <v>2</v>
      </c>
      <c r="I53" s="24">
        <f t="shared" si="9"/>
        <v>0</v>
      </c>
      <c r="J53" s="53">
        <f t="shared" si="10"/>
        <v>0</v>
      </c>
      <c r="K53" s="54">
        <f t="shared" si="11"/>
        <v>2</v>
      </c>
      <c r="L53" s="125">
        <f t="shared" si="12"/>
        <v>1.38</v>
      </c>
      <c r="M53" s="20"/>
      <c r="N53" s="55">
        <f t="shared" si="303"/>
        <v>2</v>
      </c>
      <c r="O53" s="55">
        <f t="shared" si="304"/>
        <v>2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>
        <v>18</v>
      </c>
      <c r="E56" s="16">
        <v>1.39</v>
      </c>
      <c r="F56" s="51">
        <f t="shared" si="6"/>
        <v>0.69499999999999995</v>
      </c>
      <c r="G56" s="52">
        <f t="shared" si="7"/>
        <v>25.02</v>
      </c>
      <c r="H56" s="50">
        <f t="shared" si="8"/>
        <v>36</v>
      </c>
      <c r="I56" s="24">
        <f t="shared" si="9"/>
        <v>0</v>
      </c>
      <c r="J56" s="53">
        <f t="shared" si="10"/>
        <v>0</v>
      </c>
      <c r="K56" s="54">
        <f t="shared" si="11"/>
        <v>18</v>
      </c>
      <c r="L56" s="125">
        <f t="shared" si="12"/>
        <v>25.02</v>
      </c>
      <c r="M56" s="20"/>
      <c r="N56" s="55">
        <f t="shared" si="303"/>
        <v>18</v>
      </c>
      <c r="O56" s="55">
        <f t="shared" si="304"/>
        <v>18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4</v>
      </c>
      <c r="E59" s="16">
        <v>0.79</v>
      </c>
      <c r="F59" s="51">
        <f t="shared" ref="F59:F60" si="330">E59/C59</f>
        <v>0.79</v>
      </c>
      <c r="G59" s="52">
        <f t="shared" ref="G59" si="331">E59*D59</f>
        <v>3.16</v>
      </c>
      <c r="H59" s="50">
        <f t="shared" ref="H59" si="332">C59*D59</f>
        <v>4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4</v>
      </c>
      <c r="L59" s="125">
        <f t="shared" ref="L59" si="335">K59*E59</f>
        <v>3.16</v>
      </c>
      <c r="M59" s="20"/>
      <c r="N59" s="55">
        <f>P59+D59</f>
        <v>4</v>
      </c>
      <c r="O59" s="55">
        <f>N59-M59</f>
        <v>4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8</v>
      </c>
      <c r="E61" s="16">
        <v>1.39</v>
      </c>
      <c r="F61" s="51">
        <f t="shared" si="6"/>
        <v>0.69499999999999995</v>
      </c>
      <c r="G61" s="52">
        <f t="shared" si="7"/>
        <v>11.12</v>
      </c>
      <c r="H61" s="50">
        <f t="shared" si="8"/>
        <v>16</v>
      </c>
      <c r="I61" s="24">
        <f t="shared" si="9"/>
        <v>0</v>
      </c>
      <c r="J61" s="53">
        <f t="shared" si="10"/>
        <v>0</v>
      </c>
      <c r="K61" s="54">
        <f t="shared" si="11"/>
        <v>8</v>
      </c>
      <c r="L61" s="125">
        <f t="shared" si="12"/>
        <v>11.12</v>
      </c>
      <c r="M61" s="20"/>
      <c r="N61" s="55">
        <f t="shared" si="316"/>
        <v>8</v>
      </c>
      <c r="O61" s="55">
        <f t="shared" si="317"/>
        <v>8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/>
      <c r="E65" s="16"/>
      <c r="F65" s="51">
        <f t="shared" si="6"/>
        <v>0</v>
      </c>
      <c r="G65" s="52">
        <f t="shared" si="7"/>
        <v>0</v>
      </c>
      <c r="H65" s="50">
        <f t="shared" si="8"/>
        <v>0</v>
      </c>
      <c r="I65" s="24">
        <f t="shared" si="9"/>
        <v>0</v>
      </c>
      <c r="J65" s="53">
        <f t="shared" si="10"/>
        <v>0</v>
      </c>
      <c r="K65" s="54">
        <f t="shared" si="11"/>
        <v>0</v>
      </c>
      <c r="L65" s="125">
        <f t="shared" si="12"/>
        <v>0</v>
      </c>
      <c r="M65" s="20"/>
      <c r="N65" s="55">
        <f t="shared" si="303"/>
        <v>0</v>
      </c>
      <c r="O65" s="55">
        <f t="shared" si="304"/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/>
      <c r="E66" s="16"/>
      <c r="F66" s="51">
        <f t="shared" si="6"/>
        <v>0</v>
      </c>
      <c r="G66" s="52">
        <f t="shared" si="7"/>
        <v>0</v>
      </c>
      <c r="H66" s="50">
        <f t="shared" si="8"/>
        <v>0</v>
      </c>
      <c r="I66" s="24">
        <f t="shared" si="9"/>
        <v>0</v>
      </c>
      <c r="J66" s="53">
        <f t="shared" si="10"/>
        <v>0</v>
      </c>
      <c r="K66" s="54">
        <f t="shared" si="11"/>
        <v>0</v>
      </c>
      <c r="L66" s="125">
        <f t="shared" si="12"/>
        <v>0</v>
      </c>
      <c r="M66" s="20"/>
      <c r="N66" s="55">
        <f t="shared" si="303"/>
        <v>15</v>
      </c>
      <c r="O66" s="55">
        <f t="shared" si="304"/>
        <v>15</v>
      </c>
      <c r="P66" s="17">
        <v>15</v>
      </c>
      <c r="Q66" s="16">
        <v>1.38</v>
      </c>
      <c r="R66" s="56">
        <f t="shared" si="15"/>
        <v>1.38</v>
      </c>
      <c r="S66" s="56">
        <f t="shared" si="16"/>
        <v>20.7</v>
      </c>
      <c r="T66" s="57">
        <f t="shared" si="17"/>
        <v>15</v>
      </c>
      <c r="U66" s="58">
        <f t="shared" si="18"/>
        <v>20.7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318"/>
        <v>0</v>
      </c>
      <c r="AA66" s="10">
        <f t="shared" si="319"/>
        <v>0</v>
      </c>
      <c r="AB66" s="19">
        <f t="shared" si="320"/>
        <v>0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/>
      <c r="E67" s="16"/>
      <c r="F67" s="51">
        <f t="shared" ref="F67:F76" si="371">E67/C67</f>
        <v>0</v>
      </c>
      <c r="G67" s="52">
        <f t="shared" ref="G67:G76" si="372">E67*D67</f>
        <v>0</v>
      </c>
      <c r="H67" s="50">
        <f t="shared" ref="H67:H76" si="373">C67*D67</f>
        <v>0</v>
      </c>
      <c r="I67" s="24">
        <f t="shared" si="9"/>
        <v>0</v>
      </c>
      <c r="J67" s="53">
        <f t="shared" ref="J67:J76" si="374">I67*E67</f>
        <v>0</v>
      </c>
      <c r="K67" s="54">
        <f t="shared" ref="K67:K76" si="375">D67-I67</f>
        <v>0</v>
      </c>
      <c r="L67" s="125">
        <f t="shared" ref="L67:L76" si="376">K67*E67</f>
        <v>0</v>
      </c>
      <c r="M67" s="20">
        <v>4.5</v>
      </c>
      <c r="N67" s="55">
        <f t="shared" ref="N67:N76" si="377">P67+D67</f>
        <v>5.5</v>
      </c>
      <c r="O67" s="55">
        <f t="shared" ref="O67:O76" si="378">N67-M67</f>
        <v>1</v>
      </c>
      <c r="P67" s="17">
        <v>5.5</v>
      </c>
      <c r="Q67" s="16">
        <v>1.89</v>
      </c>
      <c r="R67" s="56">
        <f t="shared" si="15"/>
        <v>1.512</v>
      </c>
      <c r="S67" s="56">
        <f t="shared" si="16"/>
        <v>10.395</v>
      </c>
      <c r="T67" s="57">
        <f t="shared" si="17"/>
        <v>1</v>
      </c>
      <c r="U67" s="58">
        <f t="shared" si="18"/>
        <v>1.89</v>
      </c>
      <c r="V67" s="24">
        <f t="shared" si="19"/>
        <v>4.5</v>
      </c>
      <c r="W67" s="50">
        <f t="shared" si="20"/>
        <v>8.504999999999999</v>
      </c>
      <c r="Y67" s="25">
        <f t="shared" si="21"/>
        <v>4.5</v>
      </c>
      <c r="Z67" s="26">
        <f t="shared" si="318"/>
        <v>1.8899999999999997</v>
      </c>
      <c r="AA67" s="10">
        <f t="shared" si="319"/>
        <v>5.625</v>
      </c>
      <c r="AB67" s="19">
        <f t="shared" si="320"/>
        <v>8.504999999999999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9</v>
      </c>
      <c r="E69" s="16">
        <v>0.28999999999999998</v>
      </c>
      <c r="F69" s="51">
        <f t="shared" si="371"/>
        <v>0.19333333333333333</v>
      </c>
      <c r="G69" s="52">
        <f t="shared" si="372"/>
        <v>2.61</v>
      </c>
      <c r="H69" s="50">
        <f t="shared" si="373"/>
        <v>13.5</v>
      </c>
      <c r="I69" s="24">
        <f t="shared" si="9"/>
        <v>0</v>
      </c>
      <c r="J69" s="53">
        <f t="shared" si="374"/>
        <v>0</v>
      </c>
      <c r="K69" s="54">
        <f t="shared" si="375"/>
        <v>9</v>
      </c>
      <c r="L69" s="125">
        <f t="shared" si="376"/>
        <v>2.61</v>
      </c>
      <c r="M69" s="20"/>
      <c r="N69" s="55">
        <f t="shared" si="379"/>
        <v>9</v>
      </c>
      <c r="O69" s="55">
        <f t="shared" si="380"/>
        <v>9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>
        <v>1</v>
      </c>
      <c r="E71" s="16">
        <v>58</v>
      </c>
      <c r="F71" s="51">
        <f t="shared" si="371"/>
        <v>2.3199999999999998</v>
      </c>
      <c r="G71" s="52">
        <f t="shared" si="372"/>
        <v>58</v>
      </c>
      <c r="H71" s="50">
        <f t="shared" si="373"/>
        <v>25</v>
      </c>
      <c r="I71" s="24">
        <f>IF(O71&gt;P71,D71-O71+P71,D71)</f>
        <v>0</v>
      </c>
      <c r="J71" s="53">
        <f t="shared" si="374"/>
        <v>0</v>
      </c>
      <c r="K71" s="54">
        <f t="shared" si="375"/>
        <v>1</v>
      </c>
      <c r="L71" s="125">
        <f t="shared" si="376"/>
        <v>58</v>
      </c>
      <c r="M71" s="20"/>
      <c r="N71" s="55">
        <f t="shared" si="379"/>
        <v>1</v>
      </c>
      <c r="O71" s="55">
        <f t="shared" si="380"/>
        <v>1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2</v>
      </c>
      <c r="E72" s="16">
        <v>108</v>
      </c>
      <c r="F72" s="51">
        <f t="shared" si="371"/>
        <v>2.16</v>
      </c>
      <c r="G72" s="52">
        <f t="shared" si="372"/>
        <v>216</v>
      </c>
      <c r="H72" s="50">
        <f t="shared" si="373"/>
        <v>100</v>
      </c>
      <c r="I72" s="24">
        <f>IF(O72&gt;P72,D72-O72+P72,D72)</f>
        <v>0</v>
      </c>
      <c r="J72" s="53">
        <f t="shared" si="374"/>
        <v>0</v>
      </c>
      <c r="K72" s="54">
        <f t="shared" si="375"/>
        <v>2</v>
      </c>
      <c r="L72" s="125">
        <f t="shared" si="376"/>
        <v>216</v>
      </c>
      <c r="M72" s="20"/>
      <c r="N72" s="55">
        <f t="shared" si="379"/>
        <v>2</v>
      </c>
      <c r="O72" s="55">
        <f t="shared" si="380"/>
        <v>2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/>
      <c r="E73" s="16"/>
      <c r="F73" s="51">
        <f t="shared" si="371"/>
        <v>0</v>
      </c>
      <c r="G73" s="52">
        <f t="shared" si="372"/>
        <v>0</v>
      </c>
      <c r="H73" s="50">
        <f t="shared" si="373"/>
        <v>0</v>
      </c>
      <c r="I73" s="24">
        <f t="shared" si="9"/>
        <v>0</v>
      </c>
      <c r="J73" s="53">
        <f t="shared" si="374"/>
        <v>0</v>
      </c>
      <c r="K73" s="54">
        <f t="shared" si="375"/>
        <v>0</v>
      </c>
      <c r="L73" s="125">
        <f t="shared" si="376"/>
        <v>0</v>
      </c>
      <c r="M73" s="20"/>
      <c r="N73" s="55">
        <f t="shared" si="379"/>
        <v>0</v>
      </c>
      <c r="O73" s="55">
        <f t="shared" si="380"/>
        <v>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>
        <v>1</v>
      </c>
      <c r="E74" s="16">
        <v>2.5</v>
      </c>
      <c r="F74" s="51">
        <f t="shared" si="371"/>
        <v>2.5</v>
      </c>
      <c r="G74" s="52">
        <f t="shared" si="372"/>
        <v>2.5</v>
      </c>
      <c r="H74" s="50">
        <f t="shared" si="373"/>
        <v>1</v>
      </c>
      <c r="I74" s="24">
        <f t="shared" si="9"/>
        <v>0</v>
      </c>
      <c r="J74" s="53">
        <f t="shared" si="374"/>
        <v>0</v>
      </c>
      <c r="K74" s="54">
        <f t="shared" si="375"/>
        <v>1</v>
      </c>
      <c r="L74" s="125">
        <f t="shared" si="376"/>
        <v>2.5</v>
      </c>
      <c r="M74" s="20"/>
      <c r="N74" s="55">
        <f t="shared" si="379"/>
        <v>1</v>
      </c>
      <c r="O74" s="55">
        <f t="shared" si="380"/>
        <v>1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>
        <v>6</v>
      </c>
      <c r="E75" s="16">
        <v>2.5</v>
      </c>
      <c r="F75" s="51">
        <f t="shared" si="371"/>
        <v>2.5</v>
      </c>
      <c r="G75" s="52">
        <f t="shared" si="372"/>
        <v>15</v>
      </c>
      <c r="H75" s="50">
        <f t="shared" si="373"/>
        <v>6</v>
      </c>
      <c r="I75" s="24">
        <f t="shared" si="9"/>
        <v>0</v>
      </c>
      <c r="J75" s="53">
        <f t="shared" si="374"/>
        <v>0</v>
      </c>
      <c r="K75" s="54">
        <f t="shared" si="375"/>
        <v>6</v>
      </c>
      <c r="L75" s="125">
        <f t="shared" si="376"/>
        <v>15</v>
      </c>
      <c r="M75" s="20"/>
      <c r="N75" s="55">
        <f t="shared" si="379"/>
        <v>6</v>
      </c>
      <c r="O75" s="55">
        <f t="shared" si="380"/>
        <v>6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334.78999999999996</v>
      </c>
      <c r="H78" s="50"/>
      <c r="I78" s="61"/>
      <c r="J78" s="62">
        <f>SUM(J3:J77)</f>
        <v>0</v>
      </c>
      <c r="K78" s="63"/>
      <c r="L78" s="64">
        <f>SUM(L3:L77)</f>
        <v>334.78999999999996</v>
      </c>
      <c r="M78" s="65"/>
      <c r="N78" s="66"/>
      <c r="O78" s="66"/>
      <c r="P78" s="67"/>
      <c r="Q78" s="59"/>
      <c r="R78" s="56"/>
      <c r="S78" s="68">
        <f>SUM(S3:S77)</f>
        <v>1032.0542011825398</v>
      </c>
      <c r="T78" s="57"/>
      <c r="U78" s="69">
        <f>SUM(U3:U77)</f>
        <v>532.18969844724563</v>
      </c>
      <c r="V78" s="50"/>
      <c r="W78" s="70">
        <f>SUM(W3:W77)</f>
        <v>499.86450273529414</v>
      </c>
      <c r="Y78" s="8"/>
      <c r="Z78" s="19"/>
      <c r="AA78" s="19"/>
      <c r="AB78" s="23">
        <f>SUM(AB3:AB77)</f>
        <v>499.86450273529414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1032.05</v>
      </c>
      <c r="K84" s="75">
        <f>J78+W78</f>
        <v>499.86450273529414</v>
      </c>
      <c r="L84" s="75">
        <f>L78+U78</f>
        <v>866.9796984472456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1032.05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334.78999999999996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-866.9796984472456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499.86030155275432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D10" sqref="D10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1032.05</v>
      </c>
      <c r="C6" s="98">
        <f>'Festkosten-Depotwert'!G78</f>
        <v>334.78999999999996</v>
      </c>
      <c r="D6" s="99">
        <f>'Festkosten-Depotwert'!L84</f>
        <v>866.9796984472456</v>
      </c>
      <c r="E6" s="100">
        <f>'Festkosten-Depotwert'!K84</f>
        <v>499.86450273529414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-532.18969844724563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334.78999999999996</v>
      </c>
      <c r="C20" s="99">
        <f>'Festkosten-Depotwert'!L78</f>
        <v>334.78999999999996</v>
      </c>
      <c r="D20" s="108">
        <f>B20-C20</f>
        <v>0</v>
      </c>
      <c r="E20" s="109">
        <f>'Festkosten-Depotwert'!U78</f>
        <v>532.18969844724563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8.25</v>
      </c>
      <c r="F2" s="118">
        <f>IF(E2&lt;D2,D2-E2,0)</f>
        <v>7.75</v>
      </c>
      <c r="G2" s="119">
        <f>F2*C2</f>
        <v>5.4249999999999998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4.5</v>
      </c>
      <c r="F4" s="118">
        <f t="shared" ref="F4:F76" si="0">IF(E4&lt;D4,D4-E4,0)</f>
        <v>12.5</v>
      </c>
      <c r="G4" s="120">
        <f t="shared" ref="G4:G76" si="1">F4*C4</f>
        <v>12.5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</v>
      </c>
      <c r="F7" s="118">
        <f t="shared" si="0"/>
        <v>23</v>
      </c>
      <c r="G7" s="119">
        <f t="shared" si="1"/>
        <v>16.099999999999998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8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6</v>
      </c>
      <c r="F10" s="118">
        <f t="shared" si="0"/>
        <v>9</v>
      </c>
      <c r="G10" s="120">
        <f t="shared" si="1"/>
        <v>6.3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13.5</v>
      </c>
      <c r="F12" s="118">
        <f>IF(E12&lt;D12,D12-E12,0)</f>
        <v>11.5</v>
      </c>
      <c r="G12" s="120">
        <f>F12*C12</f>
        <v>8.0499999999999989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4.25</v>
      </c>
      <c r="F15" s="118">
        <f t="shared" si="0"/>
        <v>1.75</v>
      </c>
      <c r="G15" s="120">
        <f t="shared" si="1"/>
        <v>1.2249999999999999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5.5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48</v>
      </c>
      <c r="F17" s="118">
        <f t="shared" si="0"/>
        <v>156</v>
      </c>
      <c r="G17" s="120">
        <f t="shared" si="1"/>
        <v>42.900000000000006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48</v>
      </c>
      <c r="F18" s="118">
        <f t="shared" si="0"/>
        <v>12</v>
      </c>
      <c r="G18" s="120">
        <f t="shared" si="1"/>
        <v>3.3000000000000003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27</v>
      </c>
      <c r="F19" s="118">
        <f t="shared" si="0"/>
        <v>33</v>
      </c>
      <c r="G19" s="120">
        <f t="shared" si="1"/>
        <v>9.0750000000000011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1.5</v>
      </c>
      <c r="F20" s="118">
        <f t="shared" si="0"/>
        <v>2.5</v>
      </c>
      <c r="G20" s="119">
        <f t="shared" si="1"/>
        <v>1.75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30</v>
      </c>
      <c r="F22" s="118">
        <f t="shared" si="0"/>
        <v>270</v>
      </c>
      <c r="G22" s="119">
        <f t="shared" si="1"/>
        <v>5.4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0</v>
      </c>
      <c r="F23" s="118">
        <f t="shared" si="0"/>
        <v>1</v>
      </c>
      <c r="G23" s="120">
        <f t="shared" si="1"/>
        <v>0.7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0</v>
      </c>
      <c r="F24" s="118">
        <f t="shared" si="0"/>
        <v>1</v>
      </c>
      <c r="G24" s="120">
        <f t="shared" si="1"/>
        <v>0.5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0.25</v>
      </c>
      <c r="F25" s="118">
        <f t="shared" si="0"/>
        <v>0.25</v>
      </c>
      <c r="G25" s="120">
        <f t="shared" si="1"/>
        <v>0.5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0.75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0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0</v>
      </c>
      <c r="F28" s="118">
        <f t="shared" si="0"/>
        <v>1</v>
      </c>
      <c r="G28" s="119">
        <f t="shared" si="1"/>
        <v>0.5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1.5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8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0</v>
      </c>
      <c r="F31" s="118">
        <f t="shared" si="0"/>
        <v>4</v>
      </c>
      <c r="G31" s="120">
        <f t="shared" si="1"/>
        <v>2.8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0.25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0</v>
      </c>
      <c r="F36" s="118">
        <f t="shared" si="0"/>
        <v>150</v>
      </c>
      <c r="G36" s="119">
        <f t="shared" si="1"/>
        <v>3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169</v>
      </c>
      <c r="B38" s="49" t="s">
        <v>170</v>
      </c>
      <c r="C38" s="57">
        <v>1.5</v>
      </c>
      <c r="D38" s="15">
        <v>66</v>
      </c>
      <c r="E38" s="117">
        <f>'Festkosten-Depotwert'!P39+'Festkosten-Depotwert'!D39</f>
        <v>4</v>
      </c>
      <c r="F38" s="118">
        <f t="shared" ref="F38" si="3">IF(E38&lt;D38,D38-E38,0)</f>
        <v>62</v>
      </c>
      <c r="G38" s="120">
        <f t="shared" ref="G38" si="4">F38*C38</f>
        <v>93</v>
      </c>
      <c r="H38" s="49">
        <f t="shared" ref="H38" si="5">D38*C38</f>
        <v>99</v>
      </c>
      <c r="M38" s="121"/>
    </row>
    <row r="39" spans="1:13" x14ac:dyDescent="0.25">
      <c r="A39" s="49" t="s">
        <v>171</v>
      </c>
      <c r="B39" s="49" t="s">
        <v>172</v>
      </c>
      <c r="C39" s="57">
        <v>1</v>
      </c>
      <c r="D39" s="15"/>
      <c r="E39" s="117">
        <f>'Festkosten-Depotwert'!P40+'Festkosten-Depotwert'!D40</f>
        <v>0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2</v>
      </c>
      <c r="F40" s="118">
        <f t="shared" si="0"/>
        <v>1</v>
      </c>
      <c r="G40" s="120">
        <f t="shared" si="1"/>
        <v>0.75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1.75</v>
      </c>
      <c r="F41" s="118">
        <f t="shared" si="0"/>
        <v>6.25</v>
      </c>
      <c r="G41" s="120">
        <f t="shared" si="1"/>
        <v>4.375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0.75</v>
      </c>
      <c r="F42" s="118">
        <f t="shared" si="0"/>
        <v>2.25</v>
      </c>
      <c r="G42" s="119">
        <f t="shared" si="1"/>
        <v>1.575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173</v>
      </c>
      <c r="C43" s="50">
        <v>0.7</v>
      </c>
      <c r="D43" s="15"/>
      <c r="E43" s="117">
        <f>'Festkosten-Depotwert'!P44+'Festkosten-Depotwert'!D44</f>
        <v>3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3.75</v>
      </c>
      <c r="F45" s="118">
        <f t="shared" si="0"/>
        <v>1.25</v>
      </c>
      <c r="G45" s="120">
        <f t="shared" si="1"/>
        <v>0.625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0.5</v>
      </c>
      <c r="F46" s="118">
        <f t="shared" si="0"/>
        <v>0.5</v>
      </c>
      <c r="G46" s="120">
        <f t="shared" si="1"/>
        <v>0.35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0</v>
      </c>
      <c r="F47" s="118">
        <f t="shared" ref="F47" si="12">IF(E47&lt;D47,D47-E47,0)</f>
        <v>1</v>
      </c>
      <c r="G47" s="120">
        <f t="shared" ref="G47" si="13">F47*C47</f>
        <v>1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2</v>
      </c>
      <c r="F48" s="118">
        <f t="shared" ref="F48" si="15">IF(E48&lt;D48,D48-E48,0)</f>
        <v>1</v>
      </c>
      <c r="G48" s="120">
        <f t="shared" ref="G48" si="16">F48*C48</f>
        <v>0.75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19</v>
      </c>
      <c r="F50" s="118">
        <f t="shared" si="0"/>
        <v>25</v>
      </c>
      <c r="G50" s="119">
        <f t="shared" si="1"/>
        <v>37.5</v>
      </c>
      <c r="H50" s="49">
        <f t="shared" si="2"/>
        <v>66</v>
      </c>
      <c r="J50" s="28" t="s">
        <v>164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17</v>
      </c>
      <c r="F51" s="118">
        <f t="shared" si="0"/>
        <v>79</v>
      </c>
      <c r="G51" s="120">
        <f t="shared" si="1"/>
        <v>19.75</v>
      </c>
      <c r="H51" s="49">
        <f t="shared" si="2"/>
        <v>24</v>
      </c>
      <c r="J51" s="28" t="s">
        <v>163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2</v>
      </c>
      <c r="F52" s="118">
        <f t="shared" si="0"/>
        <v>82</v>
      </c>
      <c r="G52" s="120">
        <f t="shared" si="1"/>
        <v>82</v>
      </c>
      <c r="H52" s="49">
        <f t="shared" si="2"/>
        <v>84</v>
      </c>
      <c r="J52" s="121" t="s">
        <v>161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18</v>
      </c>
      <c r="F55" s="118">
        <f t="shared" si="0"/>
        <v>110</v>
      </c>
      <c r="G55" s="120">
        <f t="shared" si="1"/>
        <v>220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160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4</v>
      </c>
      <c r="F58" s="118">
        <f t="shared" si="0"/>
        <v>32</v>
      </c>
      <c r="G58" s="120">
        <f t="shared" si="1"/>
        <v>32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8</v>
      </c>
      <c r="F60" s="118">
        <f t="shared" si="0"/>
        <v>44</v>
      </c>
      <c r="G60" s="120">
        <f t="shared" si="1"/>
        <v>88</v>
      </c>
      <c r="H60" s="49">
        <f t="shared" si="2"/>
        <v>104</v>
      </c>
      <c r="I60" s="121"/>
      <c r="J60" s="28" t="s">
        <v>162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0</v>
      </c>
      <c r="F64" s="118">
        <f t="shared" si="0"/>
        <v>3</v>
      </c>
      <c r="G64" s="120">
        <f t="shared" si="1"/>
        <v>3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15</v>
      </c>
      <c r="F65" s="118">
        <f t="shared" si="0"/>
        <v>15</v>
      </c>
      <c r="G65" s="119">
        <f t="shared" si="1"/>
        <v>15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5.5</v>
      </c>
      <c r="F66" s="118">
        <f t="shared" si="0"/>
        <v>0.5</v>
      </c>
      <c r="G66" s="120">
        <f t="shared" si="1"/>
        <v>0.625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9</v>
      </c>
      <c r="F68" s="118">
        <f t="shared" si="0"/>
        <v>93</v>
      </c>
      <c r="G68" s="120">
        <f t="shared" si="1"/>
        <v>139.5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1</v>
      </c>
      <c r="F70" s="118">
        <f t="shared" si="0"/>
        <v>4</v>
      </c>
      <c r="G70" s="120">
        <f t="shared" si="1"/>
        <v>100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2</v>
      </c>
      <c r="F71" s="118">
        <f t="shared" si="0"/>
        <v>13</v>
      </c>
      <c r="G71" s="120">
        <f t="shared" si="1"/>
        <v>650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0</v>
      </c>
      <c r="F72" s="118">
        <f t="shared" si="0"/>
        <v>20</v>
      </c>
      <c r="G72" s="120">
        <f t="shared" si="1"/>
        <v>10</v>
      </c>
      <c r="H72" s="49">
        <f t="shared" si="2"/>
        <v>10</v>
      </c>
      <c r="I72" s="28" t="s">
        <v>168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1</v>
      </c>
      <c r="F73" s="118">
        <f t="shared" si="0"/>
        <v>29</v>
      </c>
      <c r="G73" s="119">
        <f t="shared" si="1"/>
        <v>29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6</v>
      </c>
      <c r="F74" s="118">
        <f t="shared" si="0"/>
        <v>104</v>
      </c>
      <c r="G74" s="120">
        <f t="shared" si="1"/>
        <v>104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165</v>
      </c>
      <c r="D80" s="28" t="s">
        <v>95</v>
      </c>
      <c r="F80" s="122" t="s">
        <v>151</v>
      </c>
    </row>
    <row r="81" spans="1:2" x14ac:dyDescent="0.25">
      <c r="A81" s="132"/>
      <c r="B81" s="28" t="s">
        <v>166</v>
      </c>
    </row>
    <row r="82" spans="1:2" x14ac:dyDescent="0.25">
      <c r="B82" s="28" t="s">
        <v>167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2014-09-18T08:46:46Z</dcterms:modified>
</cp:coreProperties>
</file>