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ОИТ\ЛР №3\"/>
    </mc:Choice>
  </mc:AlternateContent>
  <bookViews>
    <workbookView xWindow="0" yWindow="0" windowWidth="28800" windowHeight="11835"/>
  </bookViews>
  <sheets>
    <sheet name="Лист4" sheetId="4" r:id="rId1"/>
    <sheet name="Лист3" sheetId="3" r:id="rId2"/>
    <sheet name="Лист2" sheetId="2" r:id="rId3"/>
    <sheet name="Лист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3" i="3"/>
  <c r="K4" i="2"/>
  <c r="K5" i="2"/>
  <c r="K6" i="2"/>
  <c r="K7" i="2"/>
  <c r="K3" i="2"/>
  <c r="K3" i="1"/>
  <c r="K5" i="1"/>
  <c r="K6" i="1"/>
  <c r="K7" i="1"/>
  <c r="K4" i="1"/>
  <c r="K9" i="1" l="1"/>
  <c r="E9" i="3"/>
  <c r="F9" i="3"/>
  <c r="G9" i="3"/>
  <c r="H9" i="3"/>
  <c r="I9" i="3"/>
  <c r="J9" i="3"/>
  <c r="K9" i="3"/>
  <c r="D9" i="3"/>
  <c r="E8" i="3"/>
  <c r="F8" i="3"/>
  <c r="G8" i="3"/>
  <c r="H8" i="3"/>
  <c r="I8" i="3"/>
  <c r="J8" i="3"/>
  <c r="K8" i="3"/>
  <c r="D8" i="3"/>
  <c r="E9" i="2"/>
  <c r="F9" i="2"/>
  <c r="G9" i="2"/>
  <c r="H9" i="2"/>
  <c r="I9" i="2"/>
  <c r="J9" i="2"/>
  <c r="K9" i="2"/>
  <c r="D9" i="2"/>
  <c r="E8" i="2"/>
  <c r="F8" i="2"/>
  <c r="G8" i="2"/>
  <c r="H8" i="2"/>
  <c r="I8" i="2"/>
  <c r="J8" i="2"/>
  <c r="K8" i="2"/>
  <c r="D8" i="2"/>
  <c r="E9" i="1"/>
  <c r="F9" i="1"/>
  <c r="G9" i="1"/>
  <c r="H9" i="1"/>
  <c r="I9" i="1"/>
  <c r="J9" i="1"/>
  <c r="D9" i="1"/>
  <c r="E8" i="1"/>
  <c r="F8" i="1"/>
  <c r="G8" i="1"/>
  <c r="H8" i="1"/>
  <c r="I8" i="1"/>
  <c r="J8" i="1"/>
  <c r="D8" i="1"/>
  <c r="G6" i="2"/>
  <c r="E4" i="2"/>
  <c r="E4" i="3" s="1"/>
  <c r="F4" i="3" s="1"/>
  <c r="H4" i="3" s="1"/>
  <c r="I4" i="3" s="1"/>
  <c r="J4" i="3" s="1"/>
  <c r="E5" i="2"/>
  <c r="E5" i="3" s="1"/>
  <c r="E6" i="2"/>
  <c r="F6" i="2" s="1"/>
  <c r="E3" i="2"/>
  <c r="E3" i="3" s="1"/>
  <c r="E6" i="3"/>
  <c r="F6" i="3" s="1"/>
  <c r="G7" i="3"/>
  <c r="G6" i="3"/>
  <c r="G4" i="3"/>
  <c r="F5" i="2"/>
  <c r="G7" i="2"/>
  <c r="G4" i="2"/>
  <c r="F3" i="2"/>
  <c r="E7" i="2"/>
  <c r="E7" i="3" s="1"/>
  <c r="G4" i="1"/>
  <c r="G5" i="1"/>
  <c r="G6" i="1"/>
  <c r="G7" i="1"/>
  <c r="G3" i="1"/>
  <c r="F7" i="1"/>
  <c r="H7" i="1" s="1"/>
  <c r="I7" i="1" s="1"/>
  <c r="J7" i="1" s="1"/>
  <c r="F6" i="1"/>
  <c r="H6" i="1" s="1"/>
  <c r="I6" i="1" s="1"/>
  <c r="J6" i="1" s="1"/>
  <c r="F5" i="1"/>
  <c r="H5" i="1" s="1"/>
  <c r="I5" i="1" s="1"/>
  <c r="J5" i="1" s="1"/>
  <c r="F4" i="1"/>
  <c r="H4" i="1" s="1"/>
  <c r="I4" i="1" s="1"/>
  <c r="J4" i="1" s="1"/>
  <c r="F3" i="1"/>
  <c r="K8" i="1" l="1"/>
  <c r="F4" i="2"/>
  <c r="G3" i="2"/>
  <c r="H6" i="3"/>
  <c r="I6" i="3" s="1"/>
  <c r="J6" i="3" s="1"/>
  <c r="G5" i="2"/>
  <c r="F7" i="2"/>
  <c r="H7" i="2" s="1"/>
  <c r="I7" i="2" s="1"/>
  <c r="J7" i="2" s="1"/>
  <c r="G3" i="3"/>
  <c r="G5" i="3"/>
  <c r="F3" i="3"/>
  <c r="H3" i="3" s="1"/>
  <c r="F5" i="3"/>
  <c r="H5" i="3" s="1"/>
  <c r="I5" i="3" s="1"/>
  <c r="J5" i="3" s="1"/>
  <c r="F7" i="3"/>
  <c r="H7" i="3" s="1"/>
  <c r="I7" i="3" s="1"/>
  <c r="J7" i="3" s="1"/>
  <c r="H6" i="2"/>
  <c r="I6" i="2" s="1"/>
  <c r="J6" i="2" s="1"/>
  <c r="H3" i="2"/>
  <c r="H3" i="1"/>
  <c r="H4" i="2" l="1"/>
  <c r="I4" i="2" s="1"/>
  <c r="J4" i="2" s="1"/>
  <c r="H5" i="2"/>
  <c r="I5" i="2" s="1"/>
  <c r="J5" i="2" s="1"/>
  <c r="I3" i="3"/>
  <c r="B4" i="4" s="1"/>
  <c r="I3" i="2"/>
  <c r="B3" i="4" s="1"/>
  <c r="I3" i="1"/>
  <c r="B2" i="4" l="1"/>
  <c r="J3" i="1"/>
  <c r="J3" i="3"/>
  <c r="J3" i="2"/>
</calcChain>
</file>

<file path=xl/sharedStrings.xml><?xml version="1.0" encoding="utf-8"?>
<sst xmlns="http://schemas.openxmlformats.org/spreadsheetml/2006/main" count="77" uniqueCount="31">
  <si>
    <t>Номер</t>
  </si>
  <si>
    <t>Фамилия</t>
  </si>
  <si>
    <t>Стаж</t>
  </si>
  <si>
    <t>Оклад</t>
  </si>
  <si>
    <t>Премия</t>
  </si>
  <si>
    <t>Надбавка за стаж</t>
  </si>
  <si>
    <t>Итого</t>
  </si>
  <si>
    <t>Налоги</t>
  </si>
  <si>
    <t>Получить</t>
  </si>
  <si>
    <t>Доля</t>
  </si>
  <si>
    <t>Сумма</t>
  </si>
  <si>
    <t>Среднее</t>
  </si>
  <si>
    <t>Заяц</t>
  </si>
  <si>
    <t>Волк</t>
  </si>
  <si>
    <t>Козлов</t>
  </si>
  <si>
    <t>Оленев</t>
  </si>
  <si>
    <t>Белков</t>
  </si>
  <si>
    <t>Должность</t>
  </si>
  <si>
    <t>Python Junior</t>
  </si>
  <si>
    <t>Бухгалтер</t>
  </si>
  <si>
    <t>Front-end разработчик</t>
  </si>
  <si>
    <t>Back-end разработчик</t>
  </si>
  <si>
    <t>Директор</t>
  </si>
  <si>
    <t>Зарплата работников за февраль</t>
  </si>
  <si>
    <t>Зарплата работников за март</t>
  </si>
  <si>
    <t>Месяц</t>
  </si>
  <si>
    <t>Всего получить</t>
  </si>
  <si>
    <t>Зарпалата за январь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</si>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</sst>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BYR]_-;\-* #,##0.00\ [$BYR]_-;_-* &quot;-&quot;??\ [$BYR]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Зарплата директора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Лист4!$A$2:$A$4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Лист4!$B$2:$B$4</c:f>
              <c:numCache>
                <c:formatCode>_-* #\ ##0.00\ [$BYR]_-;\-* #\ ##0.00\ [$BYR]_-;_-* "-"??\ [$BYR]_-;_-@_-</c:formatCode>
                <c:ptCount val="3"/>
                <c:pt idx="0">
                  <c:v>1088</c:v>
                </c:pt>
                <c:pt idx="1">
                  <c:v>1047.2</c:v>
                </c:pt>
                <c:pt idx="2">
                  <c:v>1099.56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47448"/>
        <c:axId val="436545096"/>
      </c:lineChart>
      <c:catAx>
        <c:axId val="4365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545096"/>
        <c:crosses val="autoZero"/>
        <c:auto val="1"/>
        <c:lblAlgn val="ctr"/>
        <c:lblOffset val="100"/>
        <c:noMultiLvlLbl val="0"/>
      </c:catAx>
      <c:valAx>
        <c:axId val="4365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BYR]_-;\-* #\ ##0.00\ [$BYR]_-;_-* &quot;-&quot;??\ [$BYR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54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Заработные платы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Лист1!$B$3:$B$7</c:f>
              <c:strCache>
                <c:ptCount val="5"/>
                <c:pt idx="0">
                  <c:v>Волк</c:v>
                </c:pt>
                <c:pt idx="1">
                  <c:v>Заяц</c:v>
                </c:pt>
                <c:pt idx="2">
                  <c:v>Оленев</c:v>
                </c:pt>
                <c:pt idx="3">
                  <c:v>Козлов</c:v>
                </c:pt>
                <c:pt idx="4">
                  <c:v>Белков</c:v>
                </c:pt>
              </c:strCache>
            </c:strRef>
          </c:cat>
          <c:val>
            <c:numRef>
              <c:f>Лист1!$J$3:$J$7</c:f>
              <c:numCache>
                <c:formatCode>_-* #\ ##0.00\ [$BYR]_-;\-* #\ ##0.00\ [$BYR]_-;_-* "-"??\ [$BYR]_-;_-@_-</c:formatCode>
                <c:ptCount val="5"/>
                <c:pt idx="0">
                  <c:v>1088</c:v>
                </c:pt>
                <c:pt idx="1">
                  <c:v>840</c:v>
                </c:pt>
                <c:pt idx="2">
                  <c:v>816</c:v>
                </c:pt>
                <c:pt idx="3">
                  <c:v>780</c:v>
                </c:pt>
                <c:pt idx="4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71016"/>
        <c:axId val="488510592"/>
      </c:barChart>
      <c:catAx>
        <c:axId val="43327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510592"/>
        <c:crosses val="autoZero"/>
        <c:auto val="1"/>
        <c:lblAlgn val="ctr"/>
        <c:lblOffset val="100"/>
        <c:noMultiLvlLbl val="0"/>
      </c:catAx>
      <c:valAx>
        <c:axId val="4885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BYR]_-;\-* #\ ##0.00\ [$BYR]_-;_-* &quot;-&quot;??\ [$BYR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27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6</xdr:col>
      <xdr:colOff>180975</xdr:colOff>
      <xdr:row>18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38099</xdr:rowOff>
    </xdr:from>
    <xdr:to>
      <xdr:col>5</xdr:col>
      <xdr:colOff>647700</xdr:colOff>
      <xdr:row>24</xdr:row>
      <xdr:rowOff>9524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3" sqref="D3"/>
    </sheetView>
  </sheetViews>
  <sheetFormatPr defaultRowHeight="15" x14ac:dyDescent="0.25"/>
  <cols>
    <col min="2" max="2" width="20.14062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28</v>
      </c>
      <c r="B2" s="2">
        <f>SUM(Лист1!H3,-Лист1!I3)</f>
        <v>1088</v>
      </c>
    </row>
    <row r="3" spans="1:2" x14ac:dyDescent="0.25">
      <c r="A3" t="s">
        <v>29</v>
      </c>
      <c r="B3" s="2">
        <f>SUM(Лист2!H3,-Лист2!I3)</f>
        <v>1047.2</v>
      </c>
    </row>
    <row r="4" spans="1:2" x14ac:dyDescent="0.25">
      <c r="A4" t="s">
        <v>30</v>
      </c>
      <c r="B4" s="2">
        <f>SUM(Лист3!H3,-Лист3!I3)</f>
        <v>1099.56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3" sqref="K3:K7"/>
    </sheetView>
  </sheetViews>
  <sheetFormatPr defaultRowHeight="15" x14ac:dyDescent="0.25"/>
  <cols>
    <col min="3" max="3" width="22.42578125" customWidth="1"/>
    <col min="5" max="6" width="13.28515625" bestFit="1" customWidth="1"/>
    <col min="7" max="7" width="18.85546875" customWidth="1"/>
    <col min="8" max="8" width="14.28515625" bestFit="1" customWidth="1"/>
    <col min="9" max="10" width="13.28515625" bestFit="1" customWidth="1"/>
    <col min="11" max="11" width="13.5703125" customWidth="1"/>
  </cols>
  <sheetData>
    <row r="1" spans="1:11" x14ac:dyDescent="0.25">
      <c r="A1" s="4" t="s">
        <v>24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 t="s">
        <v>0</v>
      </c>
      <c r="B2" s="1" t="s">
        <v>1</v>
      </c>
      <c r="C2" s="1" t="s">
        <v>17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>
        <v>1</v>
      </c>
      <c r="B3" t="s">
        <v>13</v>
      </c>
      <c r="C3" t="s">
        <v>22</v>
      </c>
      <c r="D3">
        <v>30</v>
      </c>
      <c r="E3" s="2">
        <f>Лист2!E3+Лист2!E3*0.05</f>
        <v>808.5</v>
      </c>
      <c r="F3" s="2">
        <f>PRODUCT(E3,0.5)</f>
        <v>404.25</v>
      </c>
      <c r="G3" s="2">
        <f>IF(D3&gt;10,E3*0.2,0)</f>
        <v>161.70000000000002</v>
      </c>
      <c r="H3" s="2">
        <f>SUM(E3,F3,G3)</f>
        <v>1374.45</v>
      </c>
      <c r="I3" s="2">
        <f>PRODUCT(H3,0.2)</f>
        <v>274.89000000000004</v>
      </c>
      <c r="J3" s="2">
        <f>SUM(H3,-I3)</f>
        <v>1099.56</v>
      </c>
      <c r="K3" s="3">
        <f>J3/$J$8</f>
        <v>0.12632696390658174</v>
      </c>
    </row>
    <row r="4" spans="1:11" x14ac:dyDescent="0.25">
      <c r="A4">
        <v>2</v>
      </c>
      <c r="B4" t="s">
        <v>12</v>
      </c>
      <c r="C4" t="s">
        <v>18</v>
      </c>
      <c r="D4">
        <v>5</v>
      </c>
      <c r="E4" s="2">
        <f>Лист2!E4+Лист2!E4*0.05</f>
        <v>693</v>
      </c>
      <c r="F4" s="2">
        <f>PRODUCT(E4,0.5)</f>
        <v>346.5</v>
      </c>
      <c r="G4" s="2">
        <f>IF(D4&gt;10,E4*0.2,0)</f>
        <v>0</v>
      </c>
      <c r="H4" s="2">
        <f>SUM(E4,F4,G4)</f>
        <v>1039.5</v>
      </c>
      <c r="I4" s="2">
        <f>PRODUCT(H4,0.2)</f>
        <v>207.9</v>
      </c>
      <c r="J4" s="2">
        <f>SUM(H4,-I4)</f>
        <v>831.6</v>
      </c>
      <c r="K4" s="3">
        <f t="shared" ref="K4:K7" si="0">J4/$J$8</f>
        <v>9.5541401273885357E-2</v>
      </c>
    </row>
    <row r="5" spans="1:11" x14ac:dyDescent="0.25">
      <c r="A5">
        <v>3</v>
      </c>
      <c r="B5" t="s">
        <v>15</v>
      </c>
      <c r="C5" t="s">
        <v>19</v>
      </c>
      <c r="D5">
        <v>17</v>
      </c>
      <c r="E5" s="2">
        <f>Лист2!E5+Лист2!E5*0.05</f>
        <v>750.75</v>
      </c>
      <c r="F5" s="2">
        <f>PRODUCT(E5,0.5)</f>
        <v>375.375</v>
      </c>
      <c r="G5" s="2">
        <f>IF(D5&gt;10,E5*0.2,0)</f>
        <v>150.15</v>
      </c>
      <c r="H5" s="2">
        <f>SUM(E5,F5,G5)</f>
        <v>1276.2750000000001</v>
      </c>
      <c r="I5" s="2">
        <f>PRODUCT(H5,0.2)</f>
        <v>255.25500000000002</v>
      </c>
      <c r="J5" s="2">
        <f>SUM(H5,-I5)</f>
        <v>1021.0200000000001</v>
      </c>
      <c r="K5" s="3">
        <f t="shared" si="0"/>
        <v>0.11730360934182592</v>
      </c>
    </row>
    <row r="6" spans="1:11" x14ac:dyDescent="0.25">
      <c r="A6">
        <v>4</v>
      </c>
      <c r="B6" t="s">
        <v>14</v>
      </c>
      <c r="C6" t="s">
        <v>20</v>
      </c>
      <c r="D6">
        <v>3</v>
      </c>
      <c r="E6" s="2">
        <f>Лист2!E6+Лист2!E6*0.05</f>
        <v>808.5</v>
      </c>
      <c r="F6" s="2">
        <f>PRODUCT(E6,0.5)</f>
        <v>404.25</v>
      </c>
      <c r="G6" s="2">
        <f>IF(D6&gt;10,E6*0.2,0)</f>
        <v>0</v>
      </c>
      <c r="H6" s="2">
        <f>SUM(E6,F6,G6)</f>
        <v>1212.75</v>
      </c>
      <c r="I6" s="2">
        <f>PRODUCT(H6,0.2)</f>
        <v>242.55</v>
      </c>
      <c r="J6" s="2">
        <f>SUM(H6,-I6)</f>
        <v>970.2</v>
      </c>
      <c r="K6" s="3">
        <f t="shared" si="0"/>
        <v>0.11146496815286625</v>
      </c>
    </row>
    <row r="7" spans="1:11" x14ac:dyDescent="0.25">
      <c r="A7">
        <v>5</v>
      </c>
      <c r="B7" t="s">
        <v>16</v>
      </c>
      <c r="C7" t="s">
        <v>21</v>
      </c>
      <c r="D7">
        <v>6</v>
      </c>
      <c r="E7" s="2">
        <f>Лист2!E7+Лист2!E7*0.05</f>
        <v>3984.75</v>
      </c>
      <c r="F7" s="2">
        <f>PRODUCT(E7,0.5)</f>
        <v>1992.375</v>
      </c>
      <c r="G7" s="2">
        <f>IF(D7&gt;10,E7*0.2,0)</f>
        <v>0</v>
      </c>
      <c r="H7" s="2">
        <f>SUM(E7,F7,G7)</f>
        <v>5977.125</v>
      </c>
      <c r="I7" s="2">
        <f>PRODUCT(H7,0.2)</f>
        <v>1195.425</v>
      </c>
      <c r="J7" s="2">
        <f>SUM(H7,-I7)</f>
        <v>4781.7</v>
      </c>
      <c r="K7" s="3">
        <f t="shared" si="0"/>
        <v>0.5493630573248407</v>
      </c>
    </row>
    <row r="8" spans="1:11" x14ac:dyDescent="0.25">
      <c r="A8" s="4" t="s">
        <v>10</v>
      </c>
      <c r="B8" s="4"/>
      <c r="C8" s="4"/>
      <c r="D8">
        <f>SUM(D3:D7)</f>
        <v>61</v>
      </c>
      <c r="E8" s="2">
        <f t="shared" ref="E8:K8" si="1">SUM(E3:E7)</f>
        <v>7045.5</v>
      </c>
      <c r="F8" s="2">
        <f t="shared" si="1"/>
        <v>3522.75</v>
      </c>
      <c r="G8" s="2">
        <f t="shared" si="1"/>
        <v>311.85000000000002</v>
      </c>
      <c r="H8" s="2">
        <f t="shared" si="1"/>
        <v>10880.1</v>
      </c>
      <c r="I8" s="2">
        <f t="shared" si="1"/>
        <v>2176.02</v>
      </c>
      <c r="J8" s="2">
        <f t="shared" si="1"/>
        <v>8704.08</v>
      </c>
      <c r="K8" s="3">
        <f t="shared" si="1"/>
        <v>1</v>
      </c>
    </row>
    <row r="9" spans="1:11" x14ac:dyDescent="0.25">
      <c r="A9" s="4" t="s">
        <v>11</v>
      </c>
      <c r="B9" s="4"/>
      <c r="C9" s="4"/>
      <c r="D9">
        <f>AVERAGE(D3:D7)</f>
        <v>12.2</v>
      </c>
      <c r="E9" s="2">
        <f t="shared" ref="E9:K9" si="2">AVERAGE(E3:E7)</f>
        <v>1409.1</v>
      </c>
      <c r="F9" s="2">
        <f t="shared" si="2"/>
        <v>704.55</v>
      </c>
      <c r="G9" s="2">
        <f t="shared" si="2"/>
        <v>62.370000000000005</v>
      </c>
      <c r="H9" s="2">
        <f t="shared" si="2"/>
        <v>2176.02</v>
      </c>
      <c r="I9" s="2">
        <f t="shared" si="2"/>
        <v>435.20400000000001</v>
      </c>
      <c r="J9" s="2">
        <f t="shared" si="2"/>
        <v>1740.816</v>
      </c>
      <c r="K9" s="3">
        <f t="shared" si="2"/>
        <v>0.2</v>
      </c>
    </row>
  </sheetData>
  <mergeCells count="3">
    <mergeCell ref="A1:K1"/>
    <mergeCell ref="A8:C8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3" sqref="K3:K7"/>
    </sheetView>
  </sheetViews>
  <sheetFormatPr defaultRowHeight="15" x14ac:dyDescent="0.25"/>
  <cols>
    <col min="3" max="3" width="22.85546875" customWidth="1"/>
    <col min="5" max="6" width="13.28515625" bestFit="1" customWidth="1"/>
    <col min="7" max="7" width="17.7109375" customWidth="1"/>
    <col min="8" max="8" width="14.28515625" bestFit="1" customWidth="1"/>
    <col min="9" max="10" width="13.28515625" bestFit="1" customWidth="1"/>
    <col min="11" max="11" width="13.5703125" customWidth="1"/>
  </cols>
  <sheetData>
    <row r="1" spans="1:11" x14ac:dyDescent="0.25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 t="s">
        <v>0</v>
      </c>
      <c r="B2" s="1" t="s">
        <v>1</v>
      </c>
      <c r="C2" s="1" t="s">
        <v>17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>
        <v>1</v>
      </c>
      <c r="B3" t="s">
        <v>13</v>
      </c>
      <c r="C3" t="s">
        <v>22</v>
      </c>
      <c r="D3">
        <v>30</v>
      </c>
      <c r="E3" s="2">
        <f>Лист1!E4+Лист1!E4*0.1</f>
        <v>770</v>
      </c>
      <c r="F3" s="2">
        <f>PRODUCT(E3,0.5)</f>
        <v>385</v>
      </c>
      <c r="G3" s="2">
        <f>IF(D3&gt;10,E3*0.2,0)</f>
        <v>154</v>
      </c>
      <c r="H3" s="2">
        <f>SUM(E3,F3,G3)</f>
        <v>1309</v>
      </c>
      <c r="I3" s="2">
        <f>PRODUCT(H3,0.2)</f>
        <v>261.8</v>
      </c>
      <c r="J3" s="2">
        <f>SUM(H3,-I3)</f>
        <v>1047.2</v>
      </c>
      <c r="K3" s="3">
        <f>J3/$J$8</f>
        <v>0.12632696390658174</v>
      </c>
    </row>
    <row r="4" spans="1:11" x14ac:dyDescent="0.25">
      <c r="A4">
        <v>2</v>
      </c>
      <c r="B4" t="s">
        <v>12</v>
      </c>
      <c r="C4" t="s">
        <v>18</v>
      </c>
      <c r="D4">
        <v>5</v>
      </c>
      <c r="E4" s="2">
        <f>Лист1!E5+Лист1!E5*0.1</f>
        <v>660</v>
      </c>
      <c r="F4" s="2">
        <f>PRODUCT(E4,0.5)</f>
        <v>330</v>
      </c>
      <c r="G4" s="2">
        <f>IF(D4&gt;10,E4*0.2,0)</f>
        <v>0</v>
      </c>
      <c r="H4" s="2">
        <f>SUM(E4,F4,G4)</f>
        <v>990</v>
      </c>
      <c r="I4" s="2">
        <f>PRODUCT(H4,0.2)</f>
        <v>198</v>
      </c>
      <c r="J4" s="2">
        <f>SUM(H4,-I4)</f>
        <v>792</v>
      </c>
      <c r="K4" s="3">
        <f t="shared" ref="K4:K7" si="0">J4/$J$8</f>
        <v>9.5541401273885343E-2</v>
      </c>
    </row>
    <row r="5" spans="1:11" x14ac:dyDescent="0.25">
      <c r="A5">
        <v>3</v>
      </c>
      <c r="B5" t="s">
        <v>15</v>
      </c>
      <c r="C5" t="s">
        <v>19</v>
      </c>
      <c r="D5">
        <v>17</v>
      </c>
      <c r="E5" s="2">
        <f>Лист1!E6+Лист1!E6*0.1</f>
        <v>715</v>
      </c>
      <c r="F5" s="2">
        <f>PRODUCT(E5,0.5)</f>
        <v>357.5</v>
      </c>
      <c r="G5" s="2">
        <f>IF(D5&gt;10,E5*0.2,0)</f>
        <v>143</v>
      </c>
      <c r="H5" s="2">
        <f>SUM(E5,F5,G5)</f>
        <v>1215.5</v>
      </c>
      <c r="I5" s="2">
        <f>PRODUCT(H5,0.2)</f>
        <v>243.10000000000002</v>
      </c>
      <c r="J5" s="2">
        <f>SUM(H5,-I5)</f>
        <v>972.4</v>
      </c>
      <c r="K5" s="3">
        <f t="shared" si="0"/>
        <v>0.11730360934182589</v>
      </c>
    </row>
    <row r="6" spans="1:11" x14ac:dyDescent="0.25">
      <c r="A6">
        <v>4</v>
      </c>
      <c r="B6" t="s">
        <v>14</v>
      </c>
      <c r="C6" t="s">
        <v>20</v>
      </c>
      <c r="D6">
        <v>3</v>
      </c>
      <c r="E6" s="2">
        <f>Лист1!E7+Лист1!E7*0.1</f>
        <v>770</v>
      </c>
      <c r="F6" s="2">
        <f>PRODUCT(E6,0.5)</f>
        <v>385</v>
      </c>
      <c r="G6" s="2">
        <f>IF(D6&gt;10,E6*0.2,0)</f>
        <v>0</v>
      </c>
      <c r="H6" s="2">
        <f>SUM(E6,F6,G6)</f>
        <v>1155</v>
      </c>
      <c r="I6" s="2">
        <f>PRODUCT(H6,0.2)</f>
        <v>231</v>
      </c>
      <c r="J6" s="2">
        <f>SUM(H6,-I6)</f>
        <v>924</v>
      </c>
      <c r="K6" s="3">
        <f t="shared" si="0"/>
        <v>0.11146496815286623</v>
      </c>
    </row>
    <row r="7" spans="1:11" x14ac:dyDescent="0.25">
      <c r="A7">
        <v>5</v>
      </c>
      <c r="B7" t="s">
        <v>16</v>
      </c>
      <c r="C7" t="s">
        <v>21</v>
      </c>
      <c r="D7">
        <v>6</v>
      </c>
      <c r="E7" s="2">
        <f>Лист1!E8+Лист1!E8*0.1</f>
        <v>3795</v>
      </c>
      <c r="F7" s="2">
        <f>PRODUCT(E7,0.5)</f>
        <v>1897.5</v>
      </c>
      <c r="G7" s="2">
        <f>IF(D7&gt;10,E7*0.2,0)</f>
        <v>0</v>
      </c>
      <c r="H7" s="2">
        <f>SUM(E7,F7,G7)</f>
        <v>5692.5</v>
      </c>
      <c r="I7" s="2">
        <f>PRODUCT(H7,0.2)</f>
        <v>1138.5</v>
      </c>
      <c r="J7" s="2">
        <f>SUM(H7,-I7)</f>
        <v>4554</v>
      </c>
      <c r="K7" s="3">
        <f t="shared" si="0"/>
        <v>0.5493630573248407</v>
      </c>
    </row>
    <row r="8" spans="1:11" x14ac:dyDescent="0.25">
      <c r="A8" s="4" t="s">
        <v>10</v>
      </c>
      <c r="B8" s="4"/>
      <c r="C8" s="4"/>
      <c r="D8">
        <f>SUM(D3:D7)</f>
        <v>61</v>
      </c>
      <c r="E8" s="2">
        <f t="shared" ref="E8:K8" si="1">SUM(E3:E7)</f>
        <v>6710</v>
      </c>
      <c r="F8" s="2">
        <f t="shared" si="1"/>
        <v>3355</v>
      </c>
      <c r="G8" s="2">
        <f t="shared" si="1"/>
        <v>297</v>
      </c>
      <c r="H8" s="2">
        <f t="shared" si="1"/>
        <v>10362</v>
      </c>
      <c r="I8" s="2">
        <f t="shared" si="1"/>
        <v>2072.4</v>
      </c>
      <c r="J8" s="2">
        <f t="shared" si="1"/>
        <v>8289.6</v>
      </c>
      <c r="K8" s="3">
        <f t="shared" si="1"/>
        <v>0.99999999999999989</v>
      </c>
    </row>
    <row r="9" spans="1:11" x14ac:dyDescent="0.25">
      <c r="A9" s="4" t="s">
        <v>11</v>
      </c>
      <c r="B9" s="4"/>
      <c r="C9" s="4"/>
      <c r="D9">
        <f>AVERAGE(D3:D7)</f>
        <v>12.2</v>
      </c>
      <c r="E9" s="2">
        <f t="shared" ref="E9:K9" si="2">AVERAGE(E3:E7)</f>
        <v>1342</v>
      </c>
      <c r="F9" s="2">
        <f t="shared" si="2"/>
        <v>671</v>
      </c>
      <c r="G9" s="2">
        <f t="shared" si="2"/>
        <v>59.4</v>
      </c>
      <c r="H9" s="2">
        <f t="shared" si="2"/>
        <v>2072.4</v>
      </c>
      <c r="I9" s="2">
        <f t="shared" si="2"/>
        <v>414.48</v>
      </c>
      <c r="J9" s="2">
        <f t="shared" si="2"/>
        <v>1657.92</v>
      </c>
      <c r="K9" s="3">
        <f t="shared" si="2"/>
        <v>0.19999999999999998</v>
      </c>
    </row>
  </sheetData>
  <mergeCells count="3">
    <mergeCell ref="A1:K1"/>
    <mergeCell ref="A8:C8"/>
    <mergeCell ref="A9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3" sqref="K3"/>
    </sheetView>
  </sheetViews>
  <sheetFormatPr defaultRowHeight="15" x14ac:dyDescent="0.25"/>
  <cols>
    <col min="2" max="2" width="9.140625" customWidth="1"/>
    <col min="3" max="3" width="23.140625" customWidth="1"/>
    <col min="5" max="5" width="13.28515625" bestFit="1" customWidth="1"/>
    <col min="6" max="6" width="15" customWidth="1"/>
    <col min="7" max="7" width="17.140625" customWidth="1"/>
    <col min="8" max="8" width="13.28515625" bestFit="1" customWidth="1"/>
    <col min="9" max="9" width="15" customWidth="1"/>
    <col min="10" max="10" width="18.28515625" customWidth="1"/>
    <col min="11" max="11" width="12.85546875" customWidth="1"/>
  </cols>
  <sheetData>
    <row r="1" spans="1:11" x14ac:dyDescent="0.25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 t="s">
        <v>0</v>
      </c>
      <c r="B2" s="1" t="s">
        <v>1</v>
      </c>
      <c r="C2" s="1" t="s">
        <v>17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>
        <v>1</v>
      </c>
      <c r="B3" t="s">
        <v>13</v>
      </c>
      <c r="C3" t="s">
        <v>22</v>
      </c>
      <c r="D3">
        <v>30</v>
      </c>
      <c r="E3" s="2">
        <v>800</v>
      </c>
      <c r="F3" s="2">
        <f>PRODUCT(E3,0.5)</f>
        <v>400</v>
      </c>
      <c r="G3" s="2">
        <f>IF(D3&gt;10,E3*0.2,0)</f>
        <v>160</v>
      </c>
      <c r="H3" s="2">
        <f>SUM(E3,F3,G3)</f>
        <v>1360</v>
      </c>
      <c r="I3" s="2">
        <f>PRODUCT(H3,0.2)</f>
        <v>272</v>
      </c>
      <c r="J3" s="2">
        <f>SUM(H3,-I3)</f>
        <v>1088</v>
      </c>
      <c r="K3" s="3">
        <f>J3/$J$8</f>
        <v>0.24931255728689275</v>
      </c>
    </row>
    <row r="4" spans="1:11" x14ac:dyDescent="0.25">
      <c r="A4">
        <v>2</v>
      </c>
      <c r="B4" t="s">
        <v>12</v>
      </c>
      <c r="C4" t="s">
        <v>18</v>
      </c>
      <c r="D4">
        <v>5</v>
      </c>
      <c r="E4" s="2">
        <v>700</v>
      </c>
      <c r="F4" s="2">
        <f>PRODUCT(E4,0.5)</f>
        <v>350</v>
      </c>
      <c r="G4" s="2">
        <f>IF(D4&gt;10,E4*0.2,0)</f>
        <v>0</v>
      </c>
      <c r="H4" s="2">
        <f>SUM(E4,F4,G4)</f>
        <v>1050</v>
      </c>
      <c r="I4" s="2">
        <f>PRODUCT(H4,0.2)</f>
        <v>210</v>
      </c>
      <c r="J4" s="2">
        <f>SUM(H4,-I4)</f>
        <v>840</v>
      </c>
      <c r="K4" s="3">
        <f>J4/$J$8</f>
        <v>0.19248395967002749</v>
      </c>
    </row>
    <row r="5" spans="1:11" x14ac:dyDescent="0.25">
      <c r="A5">
        <v>3</v>
      </c>
      <c r="B5" t="s">
        <v>15</v>
      </c>
      <c r="C5" t="s">
        <v>19</v>
      </c>
      <c r="D5">
        <v>17</v>
      </c>
      <c r="E5" s="2">
        <v>600</v>
      </c>
      <c r="F5" s="2">
        <f>PRODUCT(E5,0.5)</f>
        <v>300</v>
      </c>
      <c r="G5" s="2">
        <f>IF(D5&gt;10,E5*0.2,0)</f>
        <v>120</v>
      </c>
      <c r="H5" s="2">
        <f>SUM(E5,F5,G5)</f>
        <v>1020</v>
      </c>
      <c r="I5" s="2">
        <f>PRODUCT(H5,0.2)</f>
        <v>204</v>
      </c>
      <c r="J5" s="2">
        <f>SUM(H5,-I5)</f>
        <v>816</v>
      </c>
      <c r="K5" s="3">
        <f t="shared" ref="K5:K7" si="0">J5/$J$8</f>
        <v>0.18698441796516957</v>
      </c>
    </row>
    <row r="6" spans="1:11" x14ac:dyDescent="0.25">
      <c r="A6">
        <v>4</v>
      </c>
      <c r="B6" t="s">
        <v>14</v>
      </c>
      <c r="C6" t="s">
        <v>20</v>
      </c>
      <c r="D6">
        <v>3</v>
      </c>
      <c r="E6" s="2">
        <v>650</v>
      </c>
      <c r="F6" s="2">
        <f>PRODUCT(E6,0.5)</f>
        <v>325</v>
      </c>
      <c r="G6" s="2">
        <f>IF(D6&gt;10,E6*0.2,0)</f>
        <v>0</v>
      </c>
      <c r="H6" s="2">
        <f>SUM(E6,F6,G6)</f>
        <v>975</v>
      </c>
      <c r="I6" s="2">
        <f>PRODUCT(H6,0.2)</f>
        <v>195</v>
      </c>
      <c r="J6" s="2">
        <f>SUM(H6,-I6)</f>
        <v>780</v>
      </c>
      <c r="K6" s="3">
        <f t="shared" si="0"/>
        <v>0.17873510540788268</v>
      </c>
    </row>
    <row r="7" spans="1:11" x14ac:dyDescent="0.25">
      <c r="A7">
        <v>5</v>
      </c>
      <c r="B7" t="s">
        <v>16</v>
      </c>
      <c r="C7" t="s">
        <v>21</v>
      </c>
      <c r="D7">
        <v>6</v>
      </c>
      <c r="E7" s="2">
        <v>700</v>
      </c>
      <c r="F7" s="2">
        <f>PRODUCT(E7,0.5)</f>
        <v>350</v>
      </c>
      <c r="G7" s="2">
        <f>IF(D7&gt;10,E7*0.2,0)</f>
        <v>0</v>
      </c>
      <c r="H7" s="2">
        <f>SUM(E7,F7,G7)</f>
        <v>1050</v>
      </c>
      <c r="I7" s="2">
        <f>PRODUCT(H7,0.2)</f>
        <v>210</v>
      </c>
      <c r="J7" s="2">
        <f>SUM(H7,-I7)</f>
        <v>840</v>
      </c>
      <c r="K7" s="3">
        <f t="shared" si="0"/>
        <v>0.19248395967002749</v>
      </c>
    </row>
    <row r="8" spans="1:11" x14ac:dyDescent="0.25">
      <c r="A8" s="4" t="s">
        <v>10</v>
      </c>
      <c r="B8" s="4"/>
      <c r="C8" s="4"/>
      <c r="D8">
        <f>SUM(D3,D4,D5,D6,D7)</f>
        <v>61</v>
      </c>
      <c r="E8" s="2">
        <f t="shared" ref="E8:K8" si="1">SUM(E3,E4,E5,E6,E7)</f>
        <v>3450</v>
      </c>
      <c r="F8" s="2">
        <f t="shared" si="1"/>
        <v>1725</v>
      </c>
      <c r="G8" s="2">
        <f t="shared" si="1"/>
        <v>280</v>
      </c>
      <c r="H8" s="2">
        <f t="shared" si="1"/>
        <v>5455</v>
      </c>
      <c r="I8" s="2">
        <f t="shared" si="1"/>
        <v>1091</v>
      </c>
      <c r="J8" s="2">
        <f t="shared" si="1"/>
        <v>4364</v>
      </c>
      <c r="K8" s="3">
        <f t="shared" si="1"/>
        <v>1</v>
      </c>
    </row>
    <row r="9" spans="1:11" x14ac:dyDescent="0.25">
      <c r="A9" s="4" t="s">
        <v>11</v>
      </c>
      <c r="B9" s="4"/>
      <c r="C9" s="4"/>
      <c r="D9">
        <f>AVERAGE(D3:D7)</f>
        <v>12.2</v>
      </c>
      <c r="E9" s="2">
        <f t="shared" ref="E9:K9" si="2">AVERAGE(E3:E7)</f>
        <v>690</v>
      </c>
      <c r="F9" s="2">
        <f t="shared" si="2"/>
        <v>345</v>
      </c>
      <c r="G9" s="2">
        <f t="shared" si="2"/>
        <v>56</v>
      </c>
      <c r="H9" s="2">
        <f t="shared" si="2"/>
        <v>1091</v>
      </c>
      <c r="I9" s="2">
        <f t="shared" si="2"/>
        <v>218.2</v>
      </c>
      <c r="J9" s="2">
        <f t="shared" si="2"/>
        <v>872.8</v>
      </c>
      <c r="K9" s="3">
        <f t="shared" si="2"/>
        <v>0.2</v>
      </c>
    </row>
  </sheetData>
  <mergeCells count="3">
    <mergeCell ref="A9:C9"/>
    <mergeCell ref="A1:K1"/>
    <mergeCell ref="A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Лист3</vt:lpstr>
      <vt:lpstr>Лист2</vt:lpstr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Азарчик Р. В.</dc:creator>
  <cp:lastModifiedBy>User</cp:lastModifiedBy>
  <dcterms:created xsi:type="dcterms:W3CDTF">2019-09-21T09:49:33Z</dcterms:created>
  <dcterms:modified xsi:type="dcterms:W3CDTF">2019-09-22T16:21:22Z</dcterms:modified>
</cp:coreProperties>
</file>