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p201405639\Documents\MATLAB\SBVI_Carvana\docs\"/>
    </mc:Choice>
  </mc:AlternateContent>
  <bookViews>
    <workbookView xWindow="0" yWindow="0" windowWidth="21600" windowHeight="9600" activeTab="4"/>
  </bookViews>
  <sheets>
    <sheet name="Sheet1" sheetId="1" r:id="rId1"/>
    <sheet name="Tabela1" sheetId="2" r:id="rId2"/>
    <sheet name="Tabela2" sheetId="3" r:id="rId3"/>
    <sheet name="Tabela3" sheetId="4" r:id="rId4"/>
    <sheet name="Tabela4" sheetId="5" r:id="rId5"/>
    <sheet name="Tabela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6" l="1"/>
  <c r="C15" i="6"/>
  <c r="C14" i="6"/>
  <c r="C13" i="6"/>
  <c r="C7" i="6"/>
  <c r="C6" i="6"/>
  <c r="C5" i="6"/>
  <c r="C8" i="6"/>
  <c r="S41" i="1" l="1"/>
  <c r="L28" i="2"/>
  <c r="L27" i="2"/>
  <c r="L26" i="2"/>
  <c r="K28" i="2"/>
  <c r="K27" i="2"/>
  <c r="K26" i="2"/>
  <c r="J28" i="2"/>
  <c r="J27" i="2"/>
  <c r="J26" i="2"/>
  <c r="I28" i="2"/>
  <c r="I27" i="2"/>
  <c r="I26" i="2"/>
  <c r="L14" i="2"/>
  <c r="L13" i="2"/>
  <c r="L12" i="2"/>
  <c r="K14" i="2"/>
  <c r="K13" i="2"/>
  <c r="K12" i="2"/>
  <c r="J13" i="2"/>
  <c r="J14" i="2"/>
  <c r="J12" i="2"/>
  <c r="I14" i="2"/>
  <c r="I13" i="2"/>
  <c r="I12" i="2"/>
  <c r="F28" i="2"/>
  <c r="F27" i="2"/>
  <c r="F26" i="2"/>
  <c r="E27" i="2"/>
  <c r="E28" i="2"/>
  <c r="D28" i="2"/>
  <c r="C28" i="2"/>
  <c r="D27" i="2"/>
  <c r="C27" i="2"/>
  <c r="E26" i="2"/>
  <c r="D26" i="2"/>
  <c r="C26" i="2"/>
  <c r="D14" i="2"/>
  <c r="E14" i="2"/>
  <c r="F14" i="2"/>
  <c r="D13" i="2"/>
  <c r="E13" i="2"/>
  <c r="F13" i="2"/>
  <c r="D12" i="2"/>
  <c r="E12" i="2"/>
  <c r="F12" i="2"/>
  <c r="J25" i="2"/>
  <c r="K25" i="2"/>
  <c r="L25" i="2"/>
  <c r="J24" i="2"/>
  <c r="K24" i="2"/>
  <c r="L24" i="2"/>
  <c r="I24" i="2"/>
  <c r="I25" i="2"/>
  <c r="J11" i="2"/>
  <c r="K11" i="2"/>
  <c r="L11" i="2"/>
  <c r="J10" i="2"/>
  <c r="K10" i="2"/>
  <c r="L10" i="2"/>
  <c r="I10" i="2"/>
  <c r="I11" i="2"/>
  <c r="D25" i="2"/>
  <c r="E25" i="2"/>
  <c r="F25" i="2"/>
  <c r="D24" i="2"/>
  <c r="E24" i="2"/>
  <c r="F24" i="2"/>
  <c r="C24" i="2"/>
  <c r="C25" i="2"/>
  <c r="D23" i="2"/>
  <c r="E23" i="2"/>
  <c r="F23" i="2"/>
  <c r="D10" i="2"/>
  <c r="E10" i="2"/>
  <c r="F10" i="2"/>
  <c r="J23" i="2"/>
  <c r="K23" i="2"/>
  <c r="L23" i="2"/>
  <c r="I23" i="2"/>
  <c r="J9" i="2"/>
  <c r="K9" i="2"/>
  <c r="L9" i="2"/>
  <c r="I9" i="2"/>
  <c r="C23" i="2"/>
  <c r="D9" i="2"/>
  <c r="E9" i="2"/>
  <c r="F9" i="2"/>
  <c r="C13" i="2"/>
  <c r="C14" i="2"/>
  <c r="C12" i="2"/>
  <c r="F11" i="2"/>
  <c r="D11" i="2"/>
  <c r="E11" i="2"/>
  <c r="C11" i="2"/>
  <c r="C10" i="2"/>
  <c r="C9" i="2"/>
  <c r="T51" i="1" l="1"/>
  <c r="E41" i="1"/>
  <c r="L51" i="1"/>
  <c r="S48" i="1"/>
  <c r="S49" i="1"/>
  <c r="S47" i="1"/>
  <c r="U51" i="1" s="1"/>
  <c r="S43" i="1"/>
  <c r="S42" i="1"/>
  <c r="L48" i="1"/>
  <c r="L47" i="1"/>
  <c r="L43" i="1"/>
  <c r="L42" i="1"/>
  <c r="L41" i="1"/>
  <c r="E48" i="1"/>
  <c r="E47" i="1"/>
  <c r="E43" i="1"/>
  <c r="E42" i="1"/>
  <c r="W51" i="1" l="1"/>
  <c r="V51" i="1"/>
  <c r="Q13" i="1"/>
  <c r="K13" i="1"/>
  <c r="E13" i="1"/>
  <c r="E12" i="1"/>
  <c r="K12" i="1"/>
  <c r="Q12" i="1"/>
  <c r="W13" i="1"/>
  <c r="W12" i="1"/>
  <c r="W17" i="1" l="1"/>
  <c r="V17" i="1"/>
  <c r="U17" i="1"/>
  <c r="T17" i="1"/>
  <c r="Q17" i="1"/>
  <c r="P17" i="1"/>
  <c r="O17" i="1"/>
  <c r="N17" i="1"/>
  <c r="K17" i="1"/>
  <c r="J17" i="1"/>
  <c r="I17" i="1"/>
  <c r="H17" i="1"/>
  <c r="W7" i="1"/>
  <c r="V7" i="1"/>
  <c r="U7" i="1"/>
  <c r="T7" i="1"/>
  <c r="Q7" i="1"/>
  <c r="P7" i="1"/>
  <c r="O7" i="1"/>
  <c r="N7" i="1"/>
  <c r="K7" i="1"/>
  <c r="J7" i="1"/>
  <c r="I7" i="1"/>
  <c r="H7" i="1"/>
  <c r="C17" i="1"/>
  <c r="D17" i="1"/>
  <c r="E17" i="1"/>
  <c r="B17" i="1"/>
  <c r="C7" i="1"/>
  <c r="D7" i="1"/>
  <c r="E7" i="1"/>
  <c r="B7" i="1"/>
  <c r="U18" i="1"/>
  <c r="V18" i="1"/>
  <c r="W18" i="1"/>
  <c r="T18" i="1"/>
  <c r="U8" i="1"/>
  <c r="V8" i="1"/>
  <c r="W8" i="1"/>
  <c r="T8" i="1"/>
  <c r="O18" i="1"/>
  <c r="P18" i="1"/>
  <c r="Q18" i="1"/>
  <c r="N18" i="1"/>
  <c r="O8" i="1"/>
  <c r="P8" i="1"/>
  <c r="Q8" i="1"/>
  <c r="N8" i="1"/>
  <c r="I18" i="1"/>
  <c r="J18" i="1"/>
  <c r="K18" i="1"/>
  <c r="H18" i="1"/>
  <c r="I8" i="1"/>
  <c r="J8" i="1"/>
  <c r="K8" i="1"/>
  <c r="H8" i="1"/>
  <c r="C18" i="1"/>
  <c r="D18" i="1"/>
  <c r="E18" i="1"/>
  <c r="B18" i="1"/>
  <c r="C8" i="1"/>
  <c r="D8" i="1"/>
  <c r="E8" i="1"/>
  <c r="B8" i="1"/>
</calcChain>
</file>

<file path=xl/sharedStrings.xml><?xml version="1.0" encoding="utf-8"?>
<sst xmlns="http://schemas.openxmlformats.org/spreadsheetml/2006/main" count="307" uniqueCount="92">
  <si>
    <t>TASK 2</t>
  </si>
  <si>
    <t>Compact</t>
  </si>
  <si>
    <t>Pick Up</t>
  </si>
  <si>
    <t>SUV</t>
  </si>
  <si>
    <t>Sedan</t>
  </si>
  <si>
    <t>med_height</t>
  </si>
  <si>
    <t>med_width</t>
  </si>
  <si>
    <t>max_width</t>
  </si>
  <si>
    <t>max_height</t>
  </si>
  <si>
    <t>area_max</t>
  </si>
  <si>
    <t>back</t>
  </si>
  <si>
    <t>front</t>
  </si>
  <si>
    <t>other</t>
  </si>
  <si>
    <t>side</t>
  </si>
  <si>
    <t>perimetro_max</t>
  </si>
  <si>
    <t>perimetro_med</t>
  </si>
  <si>
    <t>med_bottom</t>
  </si>
  <si>
    <t>med_left</t>
  </si>
  <si>
    <t>med_right</t>
  </si>
  <si>
    <t>med_top</t>
  </si>
  <si>
    <t>136.25</t>
  </si>
  <si>
    <t>1723.5</t>
  </si>
  <si>
    <t>240.75</t>
  </si>
  <si>
    <t>920.8</t>
  </si>
  <si>
    <t>417.6</t>
  </si>
  <si>
    <t>981.3333</t>
  </si>
  <si>
    <t>58.3333</t>
  </si>
  <si>
    <t>252.6667</t>
  </si>
  <si>
    <t>879.5</t>
  </si>
  <si>
    <t>276.5</t>
  </si>
  <si>
    <t>1494.5</t>
  </si>
  <si>
    <t>325.75</t>
  </si>
  <si>
    <t>max_suspensão</t>
  </si>
  <si>
    <t>min_suspensão</t>
  </si>
  <si>
    <t>area_med</t>
  </si>
  <si>
    <t>min_height</t>
  </si>
  <si>
    <t>min_width</t>
  </si>
  <si>
    <t>perimetro_min</t>
  </si>
  <si>
    <t>area_min</t>
  </si>
  <si>
    <t>min_area</t>
  </si>
  <si>
    <t>min_axis</t>
  </si>
  <si>
    <t>min_formula</t>
  </si>
  <si>
    <t>min_box</t>
  </si>
  <si>
    <t>max_area</t>
  </si>
  <si>
    <t>max_axis</t>
  </si>
  <si>
    <t>max_formula</t>
  </si>
  <si>
    <t>max_box</t>
  </si>
  <si>
    <t>Relação das alturas</t>
  </si>
  <si>
    <r>
      <t xml:space="preserve">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SUV</t>
    </r>
  </si>
  <si>
    <r>
      <t xml:space="preserve">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Pick-Up</t>
    </r>
  </si>
  <si>
    <r>
      <t xml:space="preserve">SUV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Pick-Up</t>
    </r>
  </si>
  <si>
    <t>Relação das larguras</t>
  </si>
  <si>
    <r>
      <t xml:space="preserve">Compacto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SUV</t>
    </r>
  </si>
  <si>
    <r>
      <t xml:space="preserve">Compacto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Sedan</t>
    </r>
  </si>
  <si>
    <t>Relação das boxs</t>
  </si>
  <si>
    <t>Relação das fórmulas</t>
  </si>
  <si>
    <t>Relação dos axis</t>
  </si>
  <si>
    <t>Relação das áreas</t>
  </si>
  <si>
    <r>
      <t xml:space="preserve">SUV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Sedan</t>
    </r>
  </si>
  <si>
    <r>
      <t xml:space="preserve">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Compacto</t>
    </r>
  </si>
  <si>
    <t>Não separa Sedan de SUV</t>
  </si>
  <si>
    <t>Não separa Compacto de Sedan</t>
  </si>
  <si>
    <t>Pick-Ups com grande range</t>
  </si>
  <si>
    <t>Compacto com grande range</t>
  </si>
  <si>
    <r>
      <t xml:space="preserve">Meio termo - 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SUV</t>
    </r>
  </si>
  <si>
    <t>Não separa SUV de Compacto</t>
  </si>
  <si>
    <t>Pick-Up</t>
  </si>
  <si>
    <t>Compacto</t>
  </si>
  <si>
    <t>Sedan &amp; SUV</t>
  </si>
  <si>
    <t>Compacto &amp; SUV</t>
  </si>
  <si>
    <t>Sedan &amp; Pick-Up</t>
  </si>
  <si>
    <t>SUV &amp; Sedan</t>
  </si>
  <si>
    <t>SUV &amp; Pick-Up</t>
  </si>
  <si>
    <t>Sedan &amp; Compacto</t>
  </si>
  <si>
    <t>Compacto &amp; Sedan</t>
  </si>
  <si>
    <t>Meio termo - Sedan &amp; SUV</t>
  </si>
  <si>
    <t>Eficiência</t>
  </si>
  <si>
    <t>Algoritmo 1</t>
  </si>
  <si>
    <t>Algoritmo 2</t>
  </si>
  <si>
    <t>Algoritmo 3</t>
  </si>
  <si>
    <t>Algoritmo 4</t>
  </si>
  <si>
    <t>Número de Classificações Corretas</t>
  </si>
  <si>
    <t>TOTAL</t>
  </si>
  <si>
    <t>Com a Vista Lateral da Segmentação da task 1</t>
  </si>
  <si>
    <t>Com a Vista Lateral do Ground-Truth</t>
  </si>
  <si>
    <t>Compacto com grande amplitude</t>
  </si>
  <si>
    <t>Pick-Ups com grande amplitude</t>
  </si>
  <si>
    <t>Pick-up</t>
  </si>
  <si>
    <t>Back</t>
  </si>
  <si>
    <t>Front</t>
  </si>
  <si>
    <t>Side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</si>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</sst>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6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1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0" xfId="0" applyAlignment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left" vertical="center"/>
    </xf>
    <xf numFmtId="0" fontId="0" fillId="4" borderId="16" xfId="0" applyFill="1" applyBorder="1" applyAlignment="1"/>
    <xf numFmtId="0" fontId="0" fillId="4" borderId="18" xfId="0" applyFill="1" applyBorder="1" applyAlignment="1"/>
    <xf numFmtId="0" fontId="0" fillId="4" borderId="19" xfId="0" applyFill="1" applyBorder="1" applyAlignment="1"/>
    <xf numFmtId="0" fontId="0" fillId="4" borderId="17" xfId="0" applyFill="1" applyBorder="1" applyAlignment="1">
      <alignment horizontal="left" vertical="center"/>
    </xf>
    <xf numFmtId="0" fontId="0" fillId="4" borderId="18" xfId="0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10" fontId="1" fillId="10" borderId="16" xfId="1" applyNumberFormat="1" applyFont="1" applyFill="1" applyBorder="1" applyAlignment="1">
      <alignment horizontal="left" vertical="center"/>
    </xf>
    <xf numFmtId="0" fontId="5" fillId="10" borderId="19" xfId="0" applyFont="1" applyFill="1" applyBorder="1" applyAlignment="1">
      <alignment horizontal="center" vertical="center"/>
    </xf>
    <xf numFmtId="0" fontId="5" fillId="10" borderId="18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10" fontId="0" fillId="7" borderId="16" xfId="1" applyNumberFormat="1" applyFont="1" applyFill="1" applyBorder="1" applyAlignment="1">
      <alignment horizontal="left" vertical="center"/>
    </xf>
    <xf numFmtId="10" fontId="0" fillId="11" borderId="16" xfId="0" applyNumberFormat="1" applyFill="1" applyBorder="1" applyAlignment="1">
      <alignment horizontal="left" vertical="center"/>
    </xf>
    <xf numFmtId="10" fontId="1" fillId="5" borderId="16" xfId="1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5" borderId="27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0" fillId="0" borderId="0" xfId="0" applyFill="1" applyAlignment="1"/>
    <xf numFmtId="0" fontId="0" fillId="0" borderId="27" xfId="0" applyFill="1" applyBorder="1" applyAlignment="1">
      <alignment horizontal="center" vertical="center"/>
    </xf>
    <xf numFmtId="0" fontId="0" fillId="0" borderId="11" xfId="0" applyFill="1" applyBorder="1" applyAlignment="1"/>
    <xf numFmtId="0" fontId="0" fillId="0" borderId="0" xfId="0" applyFill="1" applyBorder="1" applyAlignment="1"/>
    <xf numFmtId="0" fontId="0" fillId="0" borderId="11" xfId="0" applyFill="1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4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9" fontId="0" fillId="0" borderId="44" xfId="1" applyFont="1" applyBorder="1"/>
    <xf numFmtId="0" fontId="0" fillId="0" borderId="4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5" xfId="0" applyFont="1" applyBorder="1"/>
    <xf numFmtId="9" fontId="0" fillId="0" borderId="13" xfId="1" applyFont="1" applyBorder="1"/>
    <xf numFmtId="0" fontId="0" fillId="0" borderId="1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0" fontId="0" fillId="0" borderId="51" xfId="0" applyNumberFormat="1" applyBorder="1"/>
    <xf numFmtId="10" fontId="0" fillId="0" borderId="6" xfId="0" applyNumberFormat="1" applyBorder="1"/>
    <xf numFmtId="0" fontId="0" fillId="5" borderId="45" xfId="0" applyFill="1" applyBorder="1" applyAlignment="1">
      <alignment horizontal="center"/>
    </xf>
    <xf numFmtId="0" fontId="0" fillId="13" borderId="45" xfId="0" applyFill="1" applyBorder="1" applyAlignment="1">
      <alignment horizontal="center"/>
    </xf>
    <xf numFmtId="0" fontId="0" fillId="14" borderId="45" xfId="0" applyFill="1" applyBorder="1" applyAlignment="1">
      <alignment horizontal="center"/>
    </xf>
    <xf numFmtId="0" fontId="0" fillId="7" borderId="45" xfId="0" applyFill="1" applyBorder="1" applyAlignment="1">
      <alignment horizontal="center"/>
    </xf>
    <xf numFmtId="0" fontId="0" fillId="0" borderId="39" xfId="0" applyBorder="1"/>
    <xf numFmtId="10" fontId="0" fillId="0" borderId="27" xfId="0" applyNumberFormat="1" applyBorder="1"/>
    <xf numFmtId="10" fontId="0" fillId="0" borderId="31" xfId="0" applyNumberFormat="1" applyBorder="1"/>
    <xf numFmtId="10" fontId="0" fillId="0" borderId="28" xfId="0" applyNumberFormat="1" applyBorder="1"/>
    <xf numFmtId="0" fontId="0" fillId="0" borderId="0" xfId="0" applyFill="1" applyBorder="1"/>
    <xf numFmtId="10" fontId="0" fillId="0" borderId="0" xfId="0" applyNumberFormat="1" applyFill="1" applyBorder="1"/>
    <xf numFmtId="0" fontId="0" fillId="14" borderId="35" xfId="0" applyFill="1" applyBorder="1"/>
    <xf numFmtId="0" fontId="0" fillId="7" borderId="35" xfId="0" applyFill="1" applyBorder="1"/>
    <xf numFmtId="0" fontId="0" fillId="13" borderId="36" xfId="0" applyFill="1" applyBorder="1"/>
    <xf numFmtId="0" fontId="0" fillId="5" borderId="34" xfId="0" applyFill="1" applyBorder="1"/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0" fontId="4" fillId="4" borderId="1" xfId="1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0" fontId="4" fillId="4" borderId="20" xfId="1" applyNumberFormat="1" applyFont="1" applyFill="1" applyBorder="1" applyAlignment="1">
      <alignment horizontal="center" vertical="center"/>
    </xf>
    <xf numFmtId="10" fontId="4" fillId="4" borderId="25" xfId="1" applyNumberFormat="1" applyFont="1" applyFill="1" applyBorder="1" applyAlignment="1">
      <alignment horizontal="center" vertical="center"/>
    </xf>
    <xf numFmtId="10" fontId="4" fillId="4" borderId="17" xfId="1" applyNumberFormat="1" applyFont="1" applyFill="1" applyBorder="1" applyAlignment="1">
      <alignment horizontal="center" vertical="center"/>
    </xf>
    <xf numFmtId="10" fontId="4" fillId="4" borderId="19" xfId="1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10" fontId="4" fillId="8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Fill="1"/>
    <xf numFmtId="0" fontId="4" fillId="0" borderId="0" xfId="0" applyFont="1" applyFill="1"/>
    <xf numFmtId="1" fontId="5" fillId="0" borderId="34" xfId="0" applyNumberFormat="1" applyFont="1" applyFill="1" applyBorder="1" applyAlignment="1">
      <alignment horizontal="center" vertical="center"/>
    </xf>
    <xf numFmtId="1" fontId="5" fillId="0" borderId="35" xfId="0" applyNumberFormat="1" applyFont="1" applyFill="1" applyBorder="1" applyAlignment="1">
      <alignment horizontal="center" vertical="center"/>
    </xf>
    <xf numFmtId="1" fontId="5" fillId="0" borderId="36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1" fontId="0" fillId="0" borderId="53" xfId="0" applyNumberFormat="1" applyFill="1" applyBorder="1" applyAlignment="1">
      <alignment horizontal="center" vertical="center"/>
    </xf>
    <xf numFmtId="1" fontId="0" fillId="0" borderId="54" xfId="0" applyNumberFormat="1" applyFill="1" applyBorder="1" applyAlignment="1">
      <alignment horizontal="center" vertical="center"/>
    </xf>
    <xf numFmtId="1" fontId="0" fillId="0" borderId="55" xfId="0" applyNumberFormat="1" applyFill="1" applyBorder="1" applyAlignment="1">
      <alignment horizontal="center" vertical="center"/>
    </xf>
    <xf numFmtId="1" fontId="0" fillId="0" borderId="41" xfId="0" applyNumberFormat="1" applyFill="1" applyBorder="1" applyAlignment="1">
      <alignment horizontal="center" vertical="center"/>
    </xf>
    <xf numFmtId="1" fontId="0" fillId="0" borderId="56" xfId="0" applyNumberFormat="1" applyFill="1" applyBorder="1" applyAlignment="1">
      <alignment horizontal="center" vertical="center"/>
    </xf>
    <xf numFmtId="1" fontId="0" fillId="0" borderId="57" xfId="0" applyNumberForma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54" xfId="0" applyNumberFormat="1" applyFont="1" applyFill="1" applyBorder="1" applyAlignment="1">
      <alignment horizontal="center" vertical="center"/>
    </xf>
    <xf numFmtId="1" fontId="4" fillId="0" borderId="55" xfId="0" applyNumberFormat="1" applyFont="1" applyFill="1" applyBorder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1" fontId="4" fillId="0" borderId="56" xfId="0" applyNumberFormat="1" applyFont="1" applyFill="1" applyBorder="1" applyAlignment="1">
      <alignment horizontal="center" vertical="center"/>
    </xf>
    <xf numFmtId="1" fontId="4" fillId="0" borderId="57" xfId="0" applyNumberFormat="1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5" fillId="12" borderId="45" xfId="0" applyFont="1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58" xfId="0" applyFill="1" applyBorder="1" applyAlignment="1">
      <alignment horizontal="center" vertical="center"/>
    </xf>
    <xf numFmtId="1" fontId="0" fillId="0" borderId="63" xfId="0" applyNumberFormat="1" applyFill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1" fontId="5" fillId="0" borderId="61" xfId="0" applyNumberFormat="1" applyFont="1" applyFill="1" applyBorder="1" applyAlignment="1">
      <alignment horizontal="center" vertical="center"/>
    </xf>
    <xf numFmtId="1" fontId="4" fillId="0" borderId="63" xfId="0" applyNumberFormat="1" applyFont="1" applyFill="1" applyBorder="1" applyAlignment="1">
      <alignment horizontal="center" vertical="center"/>
    </xf>
    <xf numFmtId="1" fontId="4" fillId="0" borderId="30" xfId="0" applyNumberFormat="1" applyFont="1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12" borderId="64" xfId="0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164" fontId="4" fillId="0" borderId="8" xfId="0" applyNumberFormat="1" applyFont="1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2" borderId="34" xfId="0" applyFont="1" applyFill="1" applyBorder="1" applyAlignment="1">
      <alignment horizontal="center" vertical="center"/>
    </xf>
    <xf numFmtId="0" fontId="0" fillId="12" borderId="69" xfId="0" applyFont="1" applyFill="1" applyBorder="1" applyAlignment="1">
      <alignment horizontal="center" vertical="center"/>
    </xf>
    <xf numFmtId="0" fontId="0" fillId="12" borderId="35" xfId="0" applyFont="1" applyFill="1" applyBorder="1" applyAlignment="1">
      <alignment horizontal="center" vertical="center"/>
    </xf>
    <xf numFmtId="0" fontId="0" fillId="12" borderId="36" xfId="0" applyFont="1" applyFill="1" applyBorder="1" applyAlignment="1">
      <alignment horizontal="center" vertical="center"/>
    </xf>
    <xf numFmtId="0" fontId="0" fillId="12" borderId="58" xfId="0" applyFont="1" applyFill="1" applyBorder="1" applyAlignment="1">
      <alignment horizontal="center" vertical="center"/>
    </xf>
    <xf numFmtId="0" fontId="0" fillId="12" borderId="66" xfId="0" applyFont="1" applyFill="1" applyBorder="1" applyAlignment="1">
      <alignment horizontal="center" vertical="center"/>
    </xf>
    <xf numFmtId="0" fontId="0" fillId="12" borderId="42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/>
    </xf>
    <xf numFmtId="1" fontId="0" fillId="0" borderId="38" xfId="0" applyNumberFormat="1" applyFont="1" applyFill="1" applyBorder="1" applyAlignment="1">
      <alignment horizontal="center" vertical="center"/>
    </xf>
    <xf numFmtId="1" fontId="0" fillId="0" borderId="39" xfId="0" applyNumberFormat="1" applyFont="1" applyFill="1" applyBorder="1" applyAlignment="1">
      <alignment horizontal="center" vertical="center"/>
    </xf>
    <xf numFmtId="1" fontId="0" fillId="0" borderId="62" xfId="0" applyNumberFormat="1" applyFont="1" applyFill="1" applyBorder="1" applyAlignment="1">
      <alignment horizontal="center" vertical="center"/>
    </xf>
    <xf numFmtId="1" fontId="0" fillId="0" borderId="40" xfId="0" applyNumberFormat="1" applyFont="1" applyFill="1" applyBorder="1" applyAlignment="1">
      <alignment horizontal="center" vertical="center"/>
    </xf>
    <xf numFmtId="1" fontId="4" fillId="0" borderId="38" xfId="0" applyNumberFormat="1" applyFont="1" applyFill="1" applyBorder="1" applyAlignment="1">
      <alignment horizontal="center" vertical="center"/>
    </xf>
    <xf numFmtId="1" fontId="4" fillId="0" borderId="39" xfId="0" applyNumberFormat="1" applyFont="1" applyFill="1" applyBorder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12" borderId="71" xfId="0" applyFill="1" applyBorder="1" applyAlignment="1">
      <alignment horizontal="center" vertical="center"/>
    </xf>
    <xf numFmtId="0" fontId="0" fillId="12" borderId="37" xfId="0" applyFont="1" applyFill="1" applyBorder="1" applyAlignment="1">
      <alignment horizontal="center"/>
    </xf>
    <xf numFmtId="0" fontId="0" fillId="12" borderId="42" xfId="0" applyFont="1" applyFill="1" applyBorder="1" applyAlignment="1">
      <alignment horizontal="center"/>
    </xf>
    <xf numFmtId="10" fontId="0" fillId="0" borderId="30" xfId="0" applyNumberFormat="1" applyBorder="1"/>
    <xf numFmtId="0" fontId="1" fillId="0" borderId="59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1" fillId="0" borderId="7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zoomScale="80" zoomScaleNormal="80" workbookViewId="0">
      <selection activeCell="L25" sqref="L25"/>
    </sheetView>
  </sheetViews>
  <sheetFormatPr defaultRowHeight="15" x14ac:dyDescent="0.25"/>
  <cols>
    <col min="1" max="1" width="17.140625" style="1" bestFit="1" customWidth="1"/>
    <col min="2" max="4" width="9.140625" style="1"/>
    <col min="5" max="5" width="9.140625" style="13"/>
    <col min="6" max="6" width="9.140625" style="1"/>
    <col min="7" max="7" width="17.140625" style="1" bestFit="1" customWidth="1"/>
    <col min="8" max="10" width="9.140625" style="1"/>
    <col min="11" max="11" width="13" style="13" bestFit="1" customWidth="1"/>
    <col min="12" max="12" width="9.140625" style="1"/>
    <col min="13" max="13" width="17.140625" style="1" bestFit="1" customWidth="1"/>
    <col min="14" max="16" width="9.140625" style="1"/>
    <col min="17" max="17" width="9.140625" style="13"/>
    <col min="18" max="18" width="9.140625" style="1"/>
    <col min="19" max="19" width="17.140625" style="1" bestFit="1" customWidth="1"/>
    <col min="20" max="22" width="9.140625" style="1"/>
    <col min="23" max="23" width="9.140625" style="13"/>
    <col min="24" max="16384" width="9.140625" style="1"/>
  </cols>
  <sheetData>
    <row r="1" spans="1:24" x14ac:dyDescent="0.25">
      <c r="A1" s="120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2"/>
      <c r="X1" s="119"/>
    </row>
    <row r="2" spans="1:24" x14ac:dyDescent="0.25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5"/>
      <c r="X2" s="119"/>
    </row>
    <row r="3" spans="1:24" s="2" customFormat="1" ht="15.75" thickBot="1" x14ac:dyDescent="0.3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6"/>
      <c r="X3" s="119"/>
    </row>
    <row r="4" spans="1:24" x14ac:dyDescent="0.25">
      <c r="A4" s="6" t="s">
        <v>1</v>
      </c>
      <c r="B4" s="7" t="s">
        <v>10</v>
      </c>
      <c r="C4" s="7" t="s">
        <v>11</v>
      </c>
      <c r="D4" s="11" t="s">
        <v>12</v>
      </c>
      <c r="E4" s="45" t="s">
        <v>13</v>
      </c>
      <c r="F4" s="126"/>
      <c r="G4" s="6" t="s">
        <v>2</v>
      </c>
      <c r="H4" s="7" t="s">
        <v>10</v>
      </c>
      <c r="I4" s="7" t="s">
        <v>11</v>
      </c>
      <c r="J4" s="11" t="s">
        <v>12</v>
      </c>
      <c r="K4" s="45" t="s">
        <v>13</v>
      </c>
      <c r="L4" s="126"/>
      <c r="M4" s="6" t="s">
        <v>4</v>
      </c>
      <c r="N4" s="7" t="s">
        <v>10</v>
      </c>
      <c r="O4" s="7" t="s">
        <v>11</v>
      </c>
      <c r="P4" s="11" t="s">
        <v>12</v>
      </c>
      <c r="Q4" s="45" t="s">
        <v>13</v>
      </c>
      <c r="R4" s="126"/>
      <c r="S4" s="6" t="s">
        <v>3</v>
      </c>
      <c r="T4" s="7" t="s">
        <v>10</v>
      </c>
      <c r="U4" s="7" t="s">
        <v>11</v>
      </c>
      <c r="V4" s="11" t="s">
        <v>12</v>
      </c>
      <c r="W4" s="45" t="s">
        <v>13</v>
      </c>
      <c r="X4" s="119"/>
    </row>
    <row r="5" spans="1:24" x14ac:dyDescent="0.25">
      <c r="A5" s="8" t="s">
        <v>8</v>
      </c>
      <c r="B5" s="3">
        <v>659</v>
      </c>
      <c r="C5" s="3">
        <v>683</v>
      </c>
      <c r="D5" s="3">
        <v>670</v>
      </c>
      <c r="E5" s="41">
        <v>624</v>
      </c>
      <c r="F5" s="126"/>
      <c r="G5" s="8" t="s">
        <v>8</v>
      </c>
      <c r="H5" s="3">
        <v>838</v>
      </c>
      <c r="I5" s="3">
        <v>949</v>
      </c>
      <c r="J5" s="3">
        <v>868</v>
      </c>
      <c r="K5" s="41">
        <v>770</v>
      </c>
      <c r="L5" s="126"/>
      <c r="M5" s="8" t="s">
        <v>8</v>
      </c>
      <c r="N5" s="3">
        <v>590</v>
      </c>
      <c r="O5" s="3">
        <v>630</v>
      </c>
      <c r="P5" s="3">
        <v>606</v>
      </c>
      <c r="Q5" s="41">
        <v>563</v>
      </c>
      <c r="R5" s="126"/>
      <c r="S5" s="8" t="s">
        <v>8</v>
      </c>
      <c r="T5" s="3">
        <v>755</v>
      </c>
      <c r="U5" s="3">
        <v>731</v>
      </c>
      <c r="V5" s="3">
        <v>775</v>
      </c>
      <c r="W5" s="41">
        <v>658</v>
      </c>
      <c r="X5" s="119"/>
    </row>
    <row r="6" spans="1:24" x14ac:dyDescent="0.25">
      <c r="A6" s="8" t="s">
        <v>7</v>
      </c>
      <c r="B6" s="3">
        <v>644</v>
      </c>
      <c r="C6" s="3">
        <v>707</v>
      </c>
      <c r="D6" s="3">
        <v>1083</v>
      </c>
      <c r="E6" s="41">
        <v>1281</v>
      </c>
      <c r="F6" s="126"/>
      <c r="G6" s="8" t="s">
        <v>7</v>
      </c>
      <c r="H6" s="3">
        <v>1089</v>
      </c>
      <c r="I6" s="3">
        <v>1033</v>
      </c>
      <c r="J6" s="3">
        <v>1540</v>
      </c>
      <c r="K6" s="41">
        <v>1607</v>
      </c>
      <c r="L6" s="126"/>
      <c r="M6" s="8" t="s">
        <v>7</v>
      </c>
      <c r="N6" s="3">
        <v>758</v>
      </c>
      <c r="O6" s="3">
        <v>787</v>
      </c>
      <c r="P6" s="3">
        <v>1402</v>
      </c>
      <c r="Q6" s="41">
        <v>1624</v>
      </c>
      <c r="R6" s="126"/>
      <c r="S6" s="8" t="s">
        <v>7</v>
      </c>
      <c r="T6" s="3">
        <v>872</v>
      </c>
      <c r="U6" s="3">
        <v>852</v>
      </c>
      <c r="V6" s="3">
        <v>1417</v>
      </c>
      <c r="W6" s="41">
        <v>1706</v>
      </c>
      <c r="X6" s="119"/>
    </row>
    <row r="7" spans="1:24" x14ac:dyDescent="0.25">
      <c r="A7" s="8" t="s">
        <v>14</v>
      </c>
      <c r="B7" s="3">
        <f>B5*2+B6*2</f>
        <v>2606</v>
      </c>
      <c r="C7" s="3">
        <f t="shared" ref="C7:E7" si="0">C5*2+C6*2</f>
        <v>2780</v>
      </c>
      <c r="D7" s="3">
        <f t="shared" si="0"/>
        <v>3506</v>
      </c>
      <c r="E7" s="41">
        <f t="shared" si="0"/>
        <v>3810</v>
      </c>
      <c r="F7" s="126"/>
      <c r="G7" s="8" t="s">
        <v>14</v>
      </c>
      <c r="H7" s="3">
        <f>H5*2+H6*2</f>
        <v>3854</v>
      </c>
      <c r="I7" s="3">
        <f t="shared" ref="I7" si="1">I5*2+I6*2</f>
        <v>3964</v>
      </c>
      <c r="J7" s="3">
        <f t="shared" ref="J7" si="2">J5*2+J6*2</f>
        <v>4816</v>
      </c>
      <c r="K7" s="41">
        <f t="shared" ref="K7" si="3">K5*2+K6*2</f>
        <v>4754</v>
      </c>
      <c r="L7" s="126"/>
      <c r="M7" s="8" t="s">
        <v>14</v>
      </c>
      <c r="N7" s="3">
        <f>N5*2+N6*2</f>
        <v>2696</v>
      </c>
      <c r="O7" s="3">
        <f t="shared" ref="O7" si="4">O5*2+O6*2</f>
        <v>2834</v>
      </c>
      <c r="P7" s="3">
        <f t="shared" ref="P7" si="5">P5*2+P6*2</f>
        <v>4016</v>
      </c>
      <c r="Q7" s="41">
        <f t="shared" ref="Q7" si="6">Q5*2+Q6*2</f>
        <v>4374</v>
      </c>
      <c r="R7" s="126"/>
      <c r="S7" s="8" t="s">
        <v>14</v>
      </c>
      <c r="T7" s="3">
        <f>T5*2+T6*2</f>
        <v>3254</v>
      </c>
      <c r="U7" s="3">
        <f t="shared" ref="U7" si="7">U5*2+U6*2</f>
        <v>3166</v>
      </c>
      <c r="V7" s="3">
        <f t="shared" ref="V7" si="8">V5*2+V6*2</f>
        <v>4384</v>
      </c>
      <c r="W7" s="41">
        <f t="shared" ref="W7" si="9">W5*2+W6*2</f>
        <v>4728</v>
      </c>
      <c r="X7" s="119"/>
    </row>
    <row r="8" spans="1:24" x14ac:dyDescent="0.25">
      <c r="A8" s="8" t="s">
        <v>9</v>
      </c>
      <c r="B8" s="3">
        <f>B5*B6</f>
        <v>424396</v>
      </c>
      <c r="C8" s="3">
        <f t="shared" ref="C8:E8" si="10">C5*C6</f>
        <v>482881</v>
      </c>
      <c r="D8" s="3">
        <f t="shared" si="10"/>
        <v>725610</v>
      </c>
      <c r="E8" s="41">
        <f t="shared" si="10"/>
        <v>799344</v>
      </c>
      <c r="F8" s="126"/>
      <c r="G8" s="8" t="s">
        <v>9</v>
      </c>
      <c r="H8" s="3">
        <f>H5*H6</f>
        <v>912582</v>
      </c>
      <c r="I8" s="3">
        <f t="shared" ref="I8:K8" si="11">I5*I6</f>
        <v>980317</v>
      </c>
      <c r="J8" s="3">
        <f t="shared" si="11"/>
        <v>1336720</v>
      </c>
      <c r="K8" s="41">
        <f t="shared" si="11"/>
        <v>1237390</v>
      </c>
      <c r="L8" s="126"/>
      <c r="M8" s="8" t="s">
        <v>9</v>
      </c>
      <c r="N8" s="3">
        <f>N5*N6</f>
        <v>447220</v>
      </c>
      <c r="O8" s="3">
        <f t="shared" ref="O8:Q8" si="12">O5*O6</f>
        <v>495810</v>
      </c>
      <c r="P8" s="3">
        <f t="shared" si="12"/>
        <v>849612</v>
      </c>
      <c r="Q8" s="41">
        <f t="shared" si="12"/>
        <v>914312</v>
      </c>
      <c r="R8" s="126"/>
      <c r="S8" s="8" t="s">
        <v>9</v>
      </c>
      <c r="T8" s="3">
        <f>T5*T6</f>
        <v>658360</v>
      </c>
      <c r="U8" s="3">
        <f t="shared" ref="U8:W8" si="13">U5*U6</f>
        <v>622812</v>
      </c>
      <c r="V8" s="3">
        <f t="shared" si="13"/>
        <v>1098175</v>
      </c>
      <c r="W8" s="41">
        <f t="shared" si="13"/>
        <v>1122548</v>
      </c>
      <c r="X8" s="119"/>
    </row>
    <row r="9" spans="1:24" x14ac:dyDescent="0.25">
      <c r="A9" s="48"/>
      <c r="B9" s="49"/>
      <c r="C9" s="49"/>
      <c r="D9" s="49"/>
      <c r="E9" s="51"/>
      <c r="F9" s="126"/>
      <c r="G9" s="48"/>
      <c r="H9" s="49"/>
      <c r="I9" s="49"/>
      <c r="J9" s="49"/>
      <c r="K9" s="51"/>
      <c r="L9" s="126"/>
      <c r="M9" s="48"/>
      <c r="N9" s="49"/>
      <c r="O9" s="49"/>
      <c r="P9" s="49"/>
      <c r="Q9" s="51"/>
      <c r="R9" s="126"/>
      <c r="S9" s="48"/>
      <c r="T9" s="49"/>
      <c r="U9" s="49"/>
      <c r="V9" s="49"/>
      <c r="W9" s="51"/>
      <c r="X9" s="119"/>
    </row>
    <row r="10" spans="1:24" s="4" customFormat="1" x14ac:dyDescent="0.25">
      <c r="A10" s="8" t="s">
        <v>35</v>
      </c>
      <c r="B10" s="5"/>
      <c r="C10" s="5"/>
      <c r="D10" s="5"/>
      <c r="E10" s="41">
        <v>491</v>
      </c>
      <c r="F10" s="126"/>
      <c r="G10" s="8" t="s">
        <v>35</v>
      </c>
      <c r="H10" s="5"/>
      <c r="I10" s="5"/>
      <c r="J10" s="5"/>
      <c r="K10" s="41">
        <v>662</v>
      </c>
      <c r="L10" s="126"/>
      <c r="M10" s="8" t="s">
        <v>35</v>
      </c>
      <c r="N10" s="5"/>
      <c r="O10" s="5"/>
      <c r="P10" s="5"/>
      <c r="Q10" s="41">
        <v>471</v>
      </c>
      <c r="R10" s="126"/>
      <c r="S10" s="8" t="s">
        <v>35</v>
      </c>
      <c r="T10" s="5"/>
      <c r="U10" s="5"/>
      <c r="V10" s="5"/>
      <c r="W10" s="41">
        <v>592</v>
      </c>
      <c r="X10" s="119"/>
    </row>
    <row r="11" spans="1:24" s="4" customFormat="1" x14ac:dyDescent="0.25">
      <c r="A11" s="8" t="s">
        <v>36</v>
      </c>
      <c r="B11" s="5"/>
      <c r="C11" s="5"/>
      <c r="D11" s="5"/>
      <c r="E11" s="41">
        <v>1174</v>
      </c>
      <c r="F11" s="126"/>
      <c r="G11" s="8" t="s">
        <v>36</v>
      </c>
      <c r="H11" s="5"/>
      <c r="I11" s="5"/>
      <c r="J11" s="5"/>
      <c r="K11" s="41">
        <v>1279</v>
      </c>
      <c r="L11" s="126"/>
      <c r="M11" s="8" t="s">
        <v>36</v>
      </c>
      <c r="N11" s="5"/>
      <c r="O11" s="5"/>
      <c r="P11" s="5"/>
      <c r="Q11" s="41">
        <v>1338</v>
      </c>
      <c r="R11" s="126"/>
      <c r="S11" s="8" t="s">
        <v>36</v>
      </c>
      <c r="T11" s="5"/>
      <c r="U11" s="5"/>
      <c r="V11" s="5"/>
      <c r="W11" s="41">
        <v>1492</v>
      </c>
      <c r="X11" s="119"/>
    </row>
    <row r="12" spans="1:24" s="4" customFormat="1" x14ac:dyDescent="0.25">
      <c r="A12" s="8" t="s">
        <v>37</v>
      </c>
      <c r="B12" s="5"/>
      <c r="C12" s="5"/>
      <c r="D12" s="5"/>
      <c r="E12" s="41">
        <f t="shared" ref="E12" si="14">E10*2+E11*2</f>
        <v>3330</v>
      </c>
      <c r="F12" s="126"/>
      <c r="G12" s="8" t="s">
        <v>37</v>
      </c>
      <c r="H12" s="5"/>
      <c r="I12" s="5"/>
      <c r="J12" s="5"/>
      <c r="K12" s="41">
        <f t="shared" ref="K12" si="15">K10*2+K11*2</f>
        <v>3882</v>
      </c>
      <c r="L12" s="126"/>
      <c r="M12" s="8" t="s">
        <v>37</v>
      </c>
      <c r="N12" s="5"/>
      <c r="O12" s="5"/>
      <c r="P12" s="5"/>
      <c r="Q12" s="41">
        <f t="shared" ref="Q12" si="16">Q10*2+Q11*2</f>
        <v>3618</v>
      </c>
      <c r="R12" s="126"/>
      <c r="S12" s="8" t="s">
        <v>37</v>
      </c>
      <c r="T12" s="5"/>
      <c r="U12" s="5"/>
      <c r="V12" s="5"/>
      <c r="W12" s="41">
        <f t="shared" ref="W12" si="17">W10*2+W11*2</f>
        <v>4168</v>
      </c>
      <c r="X12" s="119"/>
    </row>
    <row r="13" spans="1:24" s="4" customFormat="1" x14ac:dyDescent="0.25">
      <c r="A13" s="8" t="s">
        <v>38</v>
      </c>
      <c r="B13" s="5"/>
      <c r="C13" s="5"/>
      <c r="D13" s="5"/>
      <c r="E13" s="41">
        <f t="shared" ref="E13" si="18">E10*E11</f>
        <v>576434</v>
      </c>
      <c r="F13" s="126"/>
      <c r="G13" s="8" t="s">
        <v>38</v>
      </c>
      <c r="H13" s="5"/>
      <c r="I13" s="5"/>
      <c r="J13" s="5"/>
      <c r="K13" s="41">
        <f t="shared" ref="K13" si="19">K10*K11</f>
        <v>846698</v>
      </c>
      <c r="L13" s="126"/>
      <c r="M13" s="8" t="s">
        <v>38</v>
      </c>
      <c r="N13" s="5"/>
      <c r="O13" s="5"/>
      <c r="P13" s="5"/>
      <c r="Q13" s="41">
        <f t="shared" ref="Q13" si="20">Q10*Q11</f>
        <v>630198</v>
      </c>
      <c r="R13" s="126"/>
      <c r="S13" s="8" t="s">
        <v>38</v>
      </c>
      <c r="T13" s="5"/>
      <c r="U13" s="5"/>
      <c r="V13" s="5"/>
      <c r="W13" s="41">
        <f t="shared" ref="W13" si="21">W10*W11</f>
        <v>883264</v>
      </c>
      <c r="X13" s="119"/>
    </row>
    <row r="14" spans="1:24" s="4" customFormat="1" x14ac:dyDescent="0.25">
      <c r="A14" s="48"/>
      <c r="B14" s="49"/>
      <c r="C14" s="49"/>
      <c r="D14" s="49"/>
      <c r="E14" s="51"/>
      <c r="F14" s="126"/>
      <c r="G14" s="48"/>
      <c r="H14" s="49"/>
      <c r="I14" s="49"/>
      <c r="J14" s="49"/>
      <c r="K14" s="51"/>
      <c r="L14" s="126"/>
      <c r="M14" s="48"/>
      <c r="N14" s="49"/>
      <c r="O14" s="49"/>
      <c r="P14" s="49"/>
      <c r="Q14" s="51"/>
      <c r="R14" s="126"/>
      <c r="S14" s="48"/>
      <c r="T14" s="49"/>
      <c r="U14" s="49"/>
      <c r="V14" s="49"/>
      <c r="W14" s="51"/>
      <c r="X14" s="119"/>
    </row>
    <row r="15" spans="1:24" x14ac:dyDescent="0.25">
      <c r="A15" s="8" t="s">
        <v>5</v>
      </c>
      <c r="B15" s="3">
        <v>579.5</v>
      </c>
      <c r="C15" s="3">
        <v>631.5</v>
      </c>
      <c r="D15" s="3">
        <v>592.5</v>
      </c>
      <c r="E15" s="41">
        <v>553.75</v>
      </c>
      <c r="F15" s="126"/>
      <c r="G15" s="8" t="s">
        <v>5</v>
      </c>
      <c r="H15" s="3">
        <v>773.33330000000001</v>
      </c>
      <c r="I15" s="3">
        <v>889</v>
      </c>
      <c r="J15" s="3">
        <v>814.66669999999999</v>
      </c>
      <c r="K15" s="41">
        <v>728.66669999999999</v>
      </c>
      <c r="L15" s="126"/>
      <c r="M15" s="8" t="s">
        <v>5</v>
      </c>
      <c r="N15" s="3">
        <v>564.6</v>
      </c>
      <c r="O15" s="3">
        <v>600.79999999999995</v>
      </c>
      <c r="P15" s="3">
        <v>580.79999999999995</v>
      </c>
      <c r="Q15" s="41">
        <v>503.2</v>
      </c>
      <c r="R15" s="126"/>
      <c r="S15" s="8" t="s">
        <v>5</v>
      </c>
      <c r="T15" s="3">
        <v>679.25</v>
      </c>
      <c r="U15" s="3">
        <v>683.5</v>
      </c>
      <c r="V15" s="3">
        <v>698.75</v>
      </c>
      <c r="W15" s="41">
        <v>625.25</v>
      </c>
      <c r="X15" s="119"/>
    </row>
    <row r="16" spans="1:24" x14ac:dyDescent="0.25">
      <c r="A16" s="8" t="s">
        <v>6</v>
      </c>
      <c r="B16" s="3">
        <v>611.75</v>
      </c>
      <c r="C16" s="3">
        <v>670</v>
      </c>
      <c r="D16" s="3">
        <v>1024.5</v>
      </c>
      <c r="E16" s="41">
        <v>1218</v>
      </c>
      <c r="F16" s="126"/>
      <c r="G16" s="8" t="s">
        <v>6</v>
      </c>
      <c r="H16" s="3">
        <v>942.66669999999999</v>
      </c>
      <c r="I16" s="3">
        <v>916.66669999999999</v>
      </c>
      <c r="J16" s="3">
        <v>1395.3</v>
      </c>
      <c r="K16" s="41">
        <v>961.66669999999999</v>
      </c>
      <c r="L16" s="126"/>
      <c r="M16" s="8" t="s">
        <v>6</v>
      </c>
      <c r="N16" s="3">
        <v>720.6</v>
      </c>
      <c r="O16" s="3">
        <v>727.8</v>
      </c>
      <c r="P16" s="3">
        <v>1204.2</v>
      </c>
      <c r="Q16" s="41">
        <v>1497</v>
      </c>
      <c r="R16" s="126"/>
      <c r="S16" s="8" t="s">
        <v>6</v>
      </c>
      <c r="T16" s="3">
        <v>774.5</v>
      </c>
      <c r="U16" s="3">
        <v>782.5</v>
      </c>
      <c r="V16" s="3">
        <v>1319.5</v>
      </c>
      <c r="W16" s="41">
        <v>1587.3</v>
      </c>
      <c r="X16" s="119"/>
    </row>
    <row r="17" spans="1:24" x14ac:dyDescent="0.25">
      <c r="A17" s="8" t="s">
        <v>15</v>
      </c>
      <c r="B17" s="3">
        <f>B15*2+B16*2</f>
        <v>2382.5</v>
      </c>
      <c r="C17" s="3">
        <f t="shared" ref="C17:E17" si="22">C15*2+C16*2</f>
        <v>2603</v>
      </c>
      <c r="D17" s="3">
        <f t="shared" si="22"/>
        <v>3234</v>
      </c>
      <c r="E17" s="41">
        <f t="shared" si="22"/>
        <v>3543.5</v>
      </c>
      <c r="F17" s="126"/>
      <c r="G17" s="8" t="s">
        <v>15</v>
      </c>
      <c r="H17" s="3">
        <f>H15*2+H16*2</f>
        <v>3432</v>
      </c>
      <c r="I17" s="3">
        <f t="shared" ref="I17" si="23">I15*2+I16*2</f>
        <v>3611.3334</v>
      </c>
      <c r="J17" s="3">
        <f t="shared" ref="J17" si="24">J15*2+J16*2</f>
        <v>4419.9333999999999</v>
      </c>
      <c r="K17" s="41">
        <f t="shared" ref="K17" si="25">K15*2+K16*2</f>
        <v>3380.6668</v>
      </c>
      <c r="L17" s="126"/>
      <c r="M17" s="8" t="s">
        <v>15</v>
      </c>
      <c r="N17" s="3">
        <f>N15*2+N16*2</f>
        <v>2570.4</v>
      </c>
      <c r="O17" s="3">
        <f t="shared" ref="O17" si="26">O15*2+O16*2</f>
        <v>2657.2</v>
      </c>
      <c r="P17" s="3">
        <f t="shared" ref="P17" si="27">P15*2+P16*2</f>
        <v>3570</v>
      </c>
      <c r="Q17" s="41">
        <f t="shared" ref="Q17" si="28">Q15*2+Q16*2</f>
        <v>4000.4</v>
      </c>
      <c r="R17" s="126"/>
      <c r="S17" s="8" t="s">
        <v>15</v>
      </c>
      <c r="T17" s="3">
        <f>T15*2+T16*2</f>
        <v>2907.5</v>
      </c>
      <c r="U17" s="3">
        <f t="shared" ref="U17" si="29">U15*2+U16*2</f>
        <v>2932</v>
      </c>
      <c r="V17" s="3">
        <f t="shared" ref="V17" si="30">V15*2+V16*2</f>
        <v>4036.5</v>
      </c>
      <c r="W17" s="41">
        <f t="shared" ref="W17" si="31">W15*2+W16*2</f>
        <v>4425.1000000000004</v>
      </c>
      <c r="X17" s="119"/>
    </row>
    <row r="18" spans="1:24" x14ac:dyDescent="0.25">
      <c r="A18" s="8" t="s">
        <v>34</v>
      </c>
      <c r="B18" s="15">
        <f>B15*B16</f>
        <v>354509.125</v>
      </c>
      <c r="C18" s="15">
        <f t="shared" ref="C18:E18" si="32">C15*C16</f>
        <v>423105</v>
      </c>
      <c r="D18" s="40">
        <f t="shared" si="32"/>
        <v>607016.25</v>
      </c>
      <c r="E18" s="41">
        <f t="shared" si="32"/>
        <v>674467.5</v>
      </c>
      <c r="F18" s="126"/>
      <c r="G18" s="8" t="s">
        <v>34</v>
      </c>
      <c r="H18" s="15">
        <f>H15*H16</f>
        <v>728995.54991110996</v>
      </c>
      <c r="I18" s="15">
        <f t="shared" ref="I18:K18" si="33">I15*I16</f>
        <v>814916.69629999995</v>
      </c>
      <c r="J18" s="40">
        <f t="shared" si="33"/>
        <v>1136704.4465099999</v>
      </c>
      <c r="K18" s="41">
        <f t="shared" si="33"/>
        <v>700734.50078888994</v>
      </c>
      <c r="L18" s="126"/>
      <c r="M18" s="8" t="s">
        <v>34</v>
      </c>
      <c r="N18" s="15">
        <f>N15*N16</f>
        <v>406850.76</v>
      </c>
      <c r="O18" s="15">
        <f t="shared" ref="O18:Q18" si="34">O15*O16</f>
        <v>437262.23999999993</v>
      </c>
      <c r="P18" s="40">
        <f t="shared" si="34"/>
        <v>699399.36</v>
      </c>
      <c r="Q18" s="41">
        <f t="shared" si="34"/>
        <v>753290.4</v>
      </c>
      <c r="R18" s="126"/>
      <c r="S18" s="8" t="s">
        <v>34</v>
      </c>
      <c r="T18" s="15">
        <f>T15*T16</f>
        <v>526079.125</v>
      </c>
      <c r="U18" s="15">
        <f t="shared" ref="U18:W18" si="35">U15*U16</f>
        <v>534838.75</v>
      </c>
      <c r="V18" s="40">
        <f t="shared" si="35"/>
        <v>922000.625</v>
      </c>
      <c r="W18" s="41">
        <f t="shared" si="35"/>
        <v>992459.32499999995</v>
      </c>
      <c r="X18" s="119"/>
    </row>
    <row r="19" spans="1:24" x14ac:dyDescent="0.25">
      <c r="A19" s="46"/>
      <c r="B19" s="46"/>
      <c r="C19" s="46"/>
      <c r="D19" s="46"/>
      <c r="E19" s="47"/>
      <c r="F19" s="12"/>
      <c r="G19" s="48"/>
      <c r="H19" s="46"/>
      <c r="I19" s="46"/>
      <c r="J19" s="46"/>
      <c r="K19" s="51"/>
      <c r="L19" s="12"/>
      <c r="M19" s="48"/>
      <c r="N19" s="46"/>
      <c r="O19" s="46"/>
      <c r="P19" s="46"/>
      <c r="Q19" s="51"/>
      <c r="R19" s="12"/>
      <c r="S19" s="48"/>
      <c r="T19" s="46"/>
      <c r="U19" s="46"/>
      <c r="V19" s="46"/>
      <c r="W19" s="51"/>
      <c r="X19" s="119"/>
    </row>
    <row r="20" spans="1:24" x14ac:dyDescent="0.25">
      <c r="A20" s="1" t="s">
        <v>16</v>
      </c>
      <c r="E20" s="41" t="s">
        <v>28</v>
      </c>
      <c r="F20" s="3"/>
      <c r="G20" s="8" t="s">
        <v>16</v>
      </c>
      <c r="K20" s="41" t="s">
        <v>25</v>
      </c>
      <c r="M20" s="8" t="s">
        <v>16</v>
      </c>
      <c r="Q20" s="41" t="s">
        <v>23</v>
      </c>
      <c r="S20" s="8" t="s">
        <v>16</v>
      </c>
      <c r="W20" s="41">
        <v>866</v>
      </c>
    </row>
    <row r="21" spans="1:24" x14ac:dyDescent="0.25">
      <c r="A21" s="1" t="s">
        <v>17</v>
      </c>
      <c r="E21" s="41" t="s">
        <v>29</v>
      </c>
      <c r="G21" s="8" t="s">
        <v>17</v>
      </c>
      <c r="K21" s="41" t="s">
        <v>26</v>
      </c>
      <c r="M21" s="8" t="s">
        <v>17</v>
      </c>
      <c r="Q21" s="41">
        <v>168</v>
      </c>
      <c r="S21" s="8" t="s">
        <v>17</v>
      </c>
      <c r="W21" s="41" t="s">
        <v>20</v>
      </c>
    </row>
    <row r="22" spans="1:24" x14ac:dyDescent="0.25">
      <c r="A22" s="1" t="s">
        <v>18</v>
      </c>
      <c r="E22" s="41" t="s">
        <v>30</v>
      </c>
      <c r="G22" s="8" t="s">
        <v>18</v>
      </c>
      <c r="K22" s="41">
        <v>1872</v>
      </c>
      <c r="M22" s="8" t="s">
        <v>18</v>
      </c>
      <c r="Q22" s="41">
        <v>1665</v>
      </c>
      <c r="S22" s="8" t="s">
        <v>18</v>
      </c>
      <c r="W22" s="41" t="s">
        <v>21</v>
      </c>
    </row>
    <row r="23" spans="1:24" x14ac:dyDescent="0.25">
      <c r="A23" s="1" t="s">
        <v>19</v>
      </c>
      <c r="E23" s="41" t="s">
        <v>31</v>
      </c>
      <c r="G23" s="8" t="s">
        <v>19</v>
      </c>
      <c r="K23" s="41" t="s">
        <v>27</v>
      </c>
      <c r="M23" s="8" t="s">
        <v>19</v>
      </c>
      <c r="Q23" s="41" t="s">
        <v>24</v>
      </c>
      <c r="S23" s="8" t="s">
        <v>19</v>
      </c>
      <c r="W23" s="41" t="s">
        <v>22</v>
      </c>
    </row>
    <row r="24" spans="1:24" x14ac:dyDescent="0.25">
      <c r="A24" s="37"/>
      <c r="B24" s="37"/>
      <c r="C24" s="37"/>
      <c r="D24" s="37"/>
      <c r="E24" s="51"/>
      <c r="G24" s="50"/>
      <c r="H24" s="37"/>
      <c r="I24" s="37"/>
      <c r="J24" s="37"/>
      <c r="K24" s="51"/>
      <c r="M24" s="50"/>
      <c r="N24" s="37"/>
      <c r="O24" s="37"/>
      <c r="P24" s="37"/>
      <c r="Q24" s="51"/>
      <c r="S24" s="50"/>
      <c r="T24" s="37"/>
      <c r="U24" s="37"/>
      <c r="V24" s="37"/>
      <c r="W24" s="51"/>
    </row>
    <row r="25" spans="1:24" x14ac:dyDescent="0.25">
      <c r="A25" s="1" t="s">
        <v>32</v>
      </c>
      <c r="E25" s="41">
        <v>75</v>
      </c>
      <c r="G25" s="8" t="s">
        <v>32</v>
      </c>
      <c r="K25" s="41">
        <v>187</v>
      </c>
      <c r="M25" s="8" t="s">
        <v>32</v>
      </c>
      <c r="Q25" s="41">
        <v>75</v>
      </c>
      <c r="S25" s="8" t="s">
        <v>32</v>
      </c>
      <c r="W25" s="41">
        <v>124</v>
      </c>
    </row>
    <row r="26" spans="1:24" x14ac:dyDescent="0.25">
      <c r="A26" s="4" t="s">
        <v>33</v>
      </c>
      <c r="E26" s="41">
        <v>59</v>
      </c>
      <c r="G26" s="8" t="s">
        <v>33</v>
      </c>
      <c r="K26" s="41">
        <v>136</v>
      </c>
      <c r="M26" s="8" t="s">
        <v>33</v>
      </c>
      <c r="Q26" s="41">
        <v>51</v>
      </c>
      <c r="S26" s="8" t="s">
        <v>33</v>
      </c>
      <c r="W26" s="41">
        <v>95</v>
      </c>
    </row>
    <row r="27" spans="1:24" x14ac:dyDescent="0.25">
      <c r="A27" s="37"/>
      <c r="B27" s="37"/>
      <c r="C27" s="37"/>
      <c r="D27" s="37"/>
      <c r="E27" s="51"/>
      <c r="G27" s="50"/>
      <c r="H27" s="37"/>
      <c r="I27" s="37"/>
      <c r="J27" s="37"/>
      <c r="K27" s="51"/>
      <c r="M27" s="50"/>
      <c r="N27" s="37"/>
      <c r="O27" s="37"/>
      <c r="P27" s="37"/>
      <c r="Q27" s="51"/>
      <c r="S27" s="50"/>
      <c r="T27" s="37"/>
      <c r="U27" s="37"/>
      <c r="V27" s="37"/>
      <c r="W27" s="51"/>
    </row>
    <row r="28" spans="1:24" s="14" customFormat="1" x14ac:dyDescent="0.25">
      <c r="A28" s="14" t="s">
        <v>39</v>
      </c>
      <c r="E28" s="41">
        <v>420298</v>
      </c>
      <c r="G28" s="8" t="s">
        <v>39</v>
      </c>
      <c r="K28" s="41">
        <v>548875</v>
      </c>
      <c r="M28" s="8" t="s">
        <v>39</v>
      </c>
      <c r="Q28" s="41">
        <v>450796</v>
      </c>
      <c r="S28" s="8" t="s">
        <v>39</v>
      </c>
      <c r="W28" s="41">
        <v>614303</v>
      </c>
    </row>
    <row r="29" spans="1:24" s="14" customFormat="1" x14ac:dyDescent="0.25">
      <c r="A29" s="14" t="s">
        <v>40</v>
      </c>
      <c r="E29" s="41">
        <v>0.38329999999999997</v>
      </c>
      <c r="G29" s="8" t="s">
        <v>40</v>
      </c>
      <c r="K29" s="41">
        <v>0.3931</v>
      </c>
      <c r="M29" s="8" t="s">
        <v>40</v>
      </c>
      <c r="Q29" s="41">
        <v>0.31159999999999999</v>
      </c>
      <c r="S29" s="8" t="s">
        <v>40</v>
      </c>
      <c r="W29" s="41">
        <v>0.37940000000000002</v>
      </c>
    </row>
    <row r="30" spans="1:24" s="14" customFormat="1" x14ac:dyDescent="0.25">
      <c r="A30" s="14" t="s">
        <v>41</v>
      </c>
      <c r="E30" s="41">
        <v>23.2623</v>
      </c>
      <c r="G30" s="8" t="s">
        <v>41</v>
      </c>
      <c r="K30" s="42">
        <v>37.735500000000002</v>
      </c>
      <c r="M30" s="8" t="s">
        <v>41</v>
      </c>
      <c r="Q30" s="41">
        <v>24.7956</v>
      </c>
      <c r="S30" s="8" t="s">
        <v>41</v>
      </c>
      <c r="W30" s="41">
        <v>22.673400000000001</v>
      </c>
    </row>
    <row r="31" spans="1:24" s="14" customFormat="1" x14ac:dyDescent="0.25">
      <c r="A31" s="14" t="s">
        <v>42</v>
      </c>
      <c r="E31" s="41">
        <v>624624</v>
      </c>
      <c r="G31" s="8" t="s">
        <v>42</v>
      </c>
      <c r="K31" s="41">
        <v>1063834</v>
      </c>
      <c r="M31" s="8" t="s">
        <v>42</v>
      </c>
      <c r="Q31" s="41">
        <v>630198</v>
      </c>
      <c r="S31" s="8" t="s">
        <v>42</v>
      </c>
      <c r="W31" s="41">
        <v>883264</v>
      </c>
    </row>
    <row r="32" spans="1:24" s="14" customFormat="1" x14ac:dyDescent="0.25">
      <c r="E32" s="51"/>
      <c r="G32" s="8"/>
      <c r="K32" s="51"/>
      <c r="M32" s="8"/>
      <c r="Q32" s="51"/>
      <c r="S32" s="50"/>
      <c r="T32" s="37"/>
      <c r="U32" s="37"/>
      <c r="V32" s="37"/>
      <c r="W32" s="51"/>
    </row>
    <row r="33" spans="1:24" s="14" customFormat="1" x14ac:dyDescent="0.25">
      <c r="A33" s="14" t="s">
        <v>43</v>
      </c>
      <c r="E33" s="41">
        <v>458116</v>
      </c>
      <c r="G33" s="8" t="s">
        <v>43</v>
      </c>
      <c r="K33" s="41">
        <v>885202</v>
      </c>
      <c r="M33" s="8" t="s">
        <v>43</v>
      </c>
      <c r="Q33" s="41">
        <v>584497</v>
      </c>
      <c r="S33" s="8" t="s">
        <v>43</v>
      </c>
      <c r="W33" s="41">
        <v>815131</v>
      </c>
    </row>
    <row r="34" spans="1:24" s="14" customFormat="1" x14ac:dyDescent="0.25">
      <c r="A34" s="14" t="s">
        <v>44</v>
      </c>
      <c r="E34" s="41">
        <v>0.50570000000000004</v>
      </c>
      <c r="G34" s="8" t="s">
        <v>44</v>
      </c>
      <c r="K34" s="41">
        <v>0.41189999999999999</v>
      </c>
      <c r="M34" s="8" t="s">
        <v>44</v>
      </c>
      <c r="Q34" s="41">
        <v>0.36209999999999998</v>
      </c>
      <c r="S34" s="8" t="s">
        <v>44</v>
      </c>
      <c r="W34" s="41">
        <v>0.41549999999999998</v>
      </c>
    </row>
    <row r="35" spans="1:24" s="14" customFormat="1" x14ac:dyDescent="0.25">
      <c r="A35" s="14" t="s">
        <v>45</v>
      </c>
      <c r="E35" s="41">
        <v>25.988900000000001</v>
      </c>
      <c r="G35" s="8" t="s">
        <v>45</v>
      </c>
      <c r="K35" s="41">
        <v>39.427199999999999</v>
      </c>
      <c r="M35" s="8" t="s">
        <v>45</v>
      </c>
      <c r="Q35" s="44">
        <v>28</v>
      </c>
      <c r="S35" s="8" t="s">
        <v>45</v>
      </c>
      <c r="W35" s="41">
        <v>24.293800000000001</v>
      </c>
    </row>
    <row r="36" spans="1:24" s="14" customFormat="1" ht="15.75" thickBot="1" x14ac:dyDescent="0.3">
      <c r="A36" s="10" t="s">
        <v>46</v>
      </c>
      <c r="B36" s="10"/>
      <c r="C36" s="10"/>
      <c r="D36" s="10"/>
      <c r="E36" s="43">
        <v>770016</v>
      </c>
      <c r="G36" s="9" t="s">
        <v>46</v>
      </c>
      <c r="H36" s="10"/>
      <c r="I36" s="10"/>
      <c r="J36" s="10"/>
      <c r="K36" s="43">
        <v>1476860</v>
      </c>
      <c r="M36" s="9" t="s">
        <v>46</v>
      </c>
      <c r="N36" s="10"/>
      <c r="O36" s="10"/>
      <c r="P36" s="10"/>
      <c r="Q36" s="43">
        <v>875465</v>
      </c>
      <c r="S36" s="9" t="s">
        <v>46</v>
      </c>
      <c r="T36" s="10"/>
      <c r="U36" s="10"/>
      <c r="V36" s="10"/>
      <c r="W36" s="43">
        <v>1122548</v>
      </c>
    </row>
    <row r="37" spans="1:24" s="93" customFormat="1" x14ac:dyDescent="0.25"/>
    <row r="38" spans="1:24" s="93" customFormat="1" x14ac:dyDescent="0.25"/>
    <row r="39" spans="1:24" s="116" customFormat="1" x14ac:dyDescent="0.25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</row>
    <row r="40" spans="1:24" s="18" customFormat="1" x14ac:dyDescent="0.25">
      <c r="A40" s="103" t="s">
        <v>47</v>
      </c>
      <c r="B40" s="103"/>
      <c r="C40" s="103"/>
      <c r="D40" s="103"/>
      <c r="E40" s="103"/>
      <c r="F40" s="103"/>
      <c r="G40" s="19"/>
      <c r="H40" s="103" t="s">
        <v>54</v>
      </c>
      <c r="I40" s="103"/>
      <c r="J40" s="103"/>
      <c r="K40" s="103"/>
      <c r="L40" s="103"/>
      <c r="M40" s="103"/>
      <c r="N40" s="19"/>
      <c r="O40" s="103" t="s">
        <v>55</v>
      </c>
      <c r="P40" s="103"/>
      <c r="Q40" s="103"/>
      <c r="R40" s="103"/>
      <c r="S40" s="103"/>
      <c r="T40" s="103"/>
      <c r="U40" s="20"/>
    </row>
    <row r="41" spans="1:24" s="17" customFormat="1" x14ac:dyDescent="0.25">
      <c r="A41" s="99" t="s">
        <v>48</v>
      </c>
      <c r="B41" s="99"/>
      <c r="C41" s="99"/>
      <c r="D41" s="99"/>
      <c r="E41" s="97">
        <f>(W10-Q5)/W10</f>
        <v>4.8986486486486486E-2</v>
      </c>
      <c r="F41" s="97"/>
      <c r="G41" s="32">
        <v>3</v>
      </c>
      <c r="H41" s="99" t="s">
        <v>52</v>
      </c>
      <c r="I41" s="99"/>
      <c r="J41" s="99"/>
      <c r="K41" s="99"/>
      <c r="L41" s="97">
        <f>(W31-E36)/W31</f>
        <v>0.12821534671400622</v>
      </c>
      <c r="M41" s="97"/>
      <c r="N41" s="25"/>
      <c r="O41" s="117" t="s">
        <v>49</v>
      </c>
      <c r="P41" s="117"/>
      <c r="Q41" s="117"/>
      <c r="R41" s="117"/>
      <c r="S41" s="118">
        <f>(K30-Q35)/K30</f>
        <v>0.25799313643651206</v>
      </c>
      <c r="T41" s="118"/>
      <c r="U41" s="27">
        <v>1</v>
      </c>
      <c r="V41" s="33">
        <v>1</v>
      </c>
      <c r="W41" s="31">
        <v>1</v>
      </c>
    </row>
    <row r="42" spans="1:24" s="17" customFormat="1" x14ac:dyDescent="0.25">
      <c r="A42" s="99" t="s">
        <v>49</v>
      </c>
      <c r="B42" s="99"/>
      <c r="C42" s="99"/>
      <c r="D42" s="99"/>
      <c r="E42" s="97">
        <f>(K10-Q5)/K10</f>
        <v>0.14954682779456194</v>
      </c>
      <c r="F42" s="97"/>
      <c r="G42" s="25"/>
      <c r="H42" s="99" t="s">
        <v>48</v>
      </c>
      <c r="I42" s="99"/>
      <c r="J42" s="99"/>
      <c r="K42" s="99"/>
      <c r="L42" s="97">
        <f>(W31-Q36)/W31</f>
        <v>8.8297496558220421E-3</v>
      </c>
      <c r="M42" s="97"/>
      <c r="N42" s="29">
        <v>1</v>
      </c>
      <c r="O42" s="99" t="s">
        <v>58</v>
      </c>
      <c r="P42" s="99"/>
      <c r="Q42" s="99"/>
      <c r="R42" s="99"/>
      <c r="S42" s="97">
        <f>(Q30-W35)/Q30</f>
        <v>2.0237461485102168E-2</v>
      </c>
      <c r="T42" s="97"/>
      <c r="U42" s="24"/>
    </row>
    <row r="43" spans="1:24" s="17" customFormat="1" x14ac:dyDescent="0.25">
      <c r="A43" s="99" t="s">
        <v>50</v>
      </c>
      <c r="B43" s="99"/>
      <c r="C43" s="99"/>
      <c r="D43" s="99"/>
      <c r="E43" s="97">
        <f>(K10-W5)/K10</f>
        <v>6.0422960725075529E-3</v>
      </c>
      <c r="F43" s="97"/>
      <c r="G43" s="25"/>
      <c r="H43" s="99" t="s">
        <v>49</v>
      </c>
      <c r="I43" s="99"/>
      <c r="J43" s="99"/>
      <c r="K43" s="99"/>
      <c r="L43" s="97">
        <f>(K31-Q36)/K31</f>
        <v>0.17706615881801108</v>
      </c>
      <c r="M43" s="97"/>
      <c r="N43" s="25"/>
      <c r="O43" s="99" t="s">
        <v>50</v>
      </c>
      <c r="P43" s="99"/>
      <c r="Q43" s="99"/>
      <c r="R43" s="99"/>
      <c r="S43" s="97">
        <f>(K30-W35)/K30</f>
        <v>0.35620834492719056</v>
      </c>
      <c r="T43" s="97"/>
      <c r="U43" s="30">
        <v>2</v>
      </c>
    </row>
    <row r="44" spans="1:24" s="17" customFormat="1" x14ac:dyDescent="0.25">
      <c r="A44" s="98" t="s">
        <v>63</v>
      </c>
      <c r="B44" s="98"/>
      <c r="C44" s="98"/>
      <c r="D44" s="98"/>
      <c r="E44" s="97"/>
      <c r="F44" s="97"/>
      <c r="G44" s="25"/>
      <c r="H44" s="99"/>
      <c r="I44" s="99"/>
      <c r="J44" s="99"/>
      <c r="K44" s="99"/>
      <c r="L44" s="97"/>
      <c r="M44" s="97"/>
      <c r="N44" s="25"/>
      <c r="O44" s="98"/>
      <c r="P44" s="98"/>
      <c r="Q44" s="98"/>
      <c r="R44" s="98"/>
      <c r="S44" s="97"/>
      <c r="T44" s="97"/>
      <c r="U44" s="24"/>
    </row>
    <row r="45" spans="1:24" s="111" customFormat="1" x14ac:dyDescent="0.25">
      <c r="A45" s="108"/>
      <c r="B45" s="109"/>
      <c r="C45" s="109"/>
      <c r="D45" s="109"/>
      <c r="E45" s="109"/>
      <c r="F45" s="109"/>
      <c r="G45" s="110"/>
      <c r="H45" s="109"/>
      <c r="I45" s="109"/>
      <c r="J45" s="109"/>
      <c r="K45" s="109"/>
      <c r="L45" s="109"/>
      <c r="M45" s="109"/>
      <c r="N45" s="110"/>
      <c r="O45" s="109"/>
      <c r="P45" s="109"/>
      <c r="Q45" s="109"/>
      <c r="R45" s="109"/>
      <c r="S45" s="109"/>
      <c r="T45" s="109"/>
      <c r="U45" s="110"/>
      <c r="V45" s="110"/>
      <c r="W45" s="110"/>
      <c r="X45" s="110"/>
    </row>
    <row r="46" spans="1:24" s="17" customFormat="1" x14ac:dyDescent="0.25">
      <c r="A46" s="103" t="s">
        <v>51</v>
      </c>
      <c r="B46" s="103"/>
      <c r="C46" s="103"/>
      <c r="D46" s="103"/>
      <c r="E46" s="103"/>
      <c r="F46" s="103"/>
      <c r="G46" s="22"/>
      <c r="H46" s="103" t="s">
        <v>57</v>
      </c>
      <c r="I46" s="103"/>
      <c r="J46" s="103"/>
      <c r="K46" s="103"/>
      <c r="L46" s="103"/>
      <c r="M46" s="103"/>
      <c r="N46" s="22"/>
      <c r="O46" s="103" t="s">
        <v>56</v>
      </c>
      <c r="P46" s="103"/>
      <c r="Q46" s="103"/>
      <c r="R46" s="103"/>
      <c r="S46" s="103"/>
      <c r="T46" s="103"/>
      <c r="U46" s="23"/>
    </row>
    <row r="47" spans="1:24" s="17" customFormat="1" x14ac:dyDescent="0.25">
      <c r="A47" s="99" t="s">
        <v>52</v>
      </c>
      <c r="B47" s="99"/>
      <c r="C47" s="99"/>
      <c r="D47" s="99"/>
      <c r="E47" s="97">
        <f>(W11-E6)/W11</f>
        <v>0.14142091152815014</v>
      </c>
      <c r="F47" s="97"/>
      <c r="H47" s="99" t="s">
        <v>52</v>
      </c>
      <c r="I47" s="99"/>
      <c r="J47" s="99"/>
      <c r="K47" s="99"/>
      <c r="L47" s="97">
        <f>(W28-E33)/W28</f>
        <v>0.25425075247882561</v>
      </c>
      <c r="M47" s="97"/>
      <c r="N47" s="31">
        <v>3</v>
      </c>
      <c r="O47" s="99" t="s">
        <v>59</v>
      </c>
      <c r="P47" s="99"/>
      <c r="Q47" s="99"/>
      <c r="R47" s="99"/>
      <c r="S47" s="97">
        <f>(E29-Q34)/E29</f>
        <v>5.5309157318027651E-2</v>
      </c>
      <c r="T47" s="97"/>
      <c r="U47" s="27">
        <v>3</v>
      </c>
      <c r="V47" s="32">
        <v>4</v>
      </c>
      <c r="W47" s="30">
        <v>3</v>
      </c>
    </row>
    <row r="48" spans="1:24" s="17" customFormat="1" x14ac:dyDescent="0.25">
      <c r="A48" s="99" t="s">
        <v>53</v>
      </c>
      <c r="B48" s="99"/>
      <c r="C48" s="99"/>
      <c r="D48" s="99"/>
      <c r="E48" s="97">
        <f>(Q11-E6)/Q11</f>
        <v>4.2600896860986545E-2</v>
      </c>
      <c r="F48" s="97"/>
      <c r="G48" s="25"/>
      <c r="H48" s="99" t="s">
        <v>48</v>
      </c>
      <c r="I48" s="99"/>
      <c r="J48" s="99"/>
      <c r="K48" s="99"/>
      <c r="L48" s="97">
        <f>(W28-Q33)/W28</f>
        <v>4.8520030017759966E-2</v>
      </c>
      <c r="M48" s="97"/>
      <c r="N48" s="28">
        <v>2</v>
      </c>
      <c r="O48" s="99" t="s">
        <v>48</v>
      </c>
      <c r="P48" s="99"/>
      <c r="Q48" s="99"/>
      <c r="R48" s="99"/>
      <c r="S48" s="97">
        <f>(W29-Q34)/W29</f>
        <v>4.5598313125988499E-2</v>
      </c>
      <c r="T48" s="97"/>
      <c r="U48" s="24"/>
      <c r="W48" s="31">
        <v>2</v>
      </c>
    </row>
    <row r="49" spans="1:23" s="17" customFormat="1" x14ac:dyDescent="0.25">
      <c r="A49" s="98" t="s">
        <v>60</v>
      </c>
      <c r="B49" s="98"/>
      <c r="C49" s="98"/>
      <c r="D49" s="98"/>
      <c r="E49" s="104"/>
      <c r="F49" s="105"/>
      <c r="H49" s="98" t="s">
        <v>61</v>
      </c>
      <c r="I49" s="98"/>
      <c r="J49" s="98"/>
      <c r="K49" s="98"/>
      <c r="L49" s="97"/>
      <c r="M49" s="97"/>
      <c r="N49" s="21"/>
      <c r="O49" s="99" t="s">
        <v>49</v>
      </c>
      <c r="P49" s="99"/>
      <c r="Q49" s="99"/>
      <c r="R49" s="99"/>
      <c r="S49" s="97">
        <f>(K29-Q34)/K29</f>
        <v>7.8860340880183233E-2</v>
      </c>
      <c r="T49" s="97"/>
      <c r="U49" s="24"/>
    </row>
    <row r="50" spans="1:23" s="17" customFormat="1" x14ac:dyDescent="0.25">
      <c r="A50" s="112"/>
      <c r="B50" s="113"/>
      <c r="C50" s="113"/>
      <c r="D50" s="114"/>
      <c r="E50" s="106"/>
      <c r="F50" s="107"/>
      <c r="H50" s="98" t="s">
        <v>62</v>
      </c>
      <c r="I50" s="98"/>
      <c r="J50" s="98"/>
      <c r="K50" s="98"/>
      <c r="O50" s="98" t="s">
        <v>65</v>
      </c>
      <c r="P50" s="98"/>
      <c r="Q50" s="98"/>
      <c r="R50" s="98"/>
      <c r="S50" s="97"/>
      <c r="T50" s="97"/>
    </row>
    <row r="51" spans="1:23" s="17" customFormat="1" x14ac:dyDescent="0.25">
      <c r="A51" s="100"/>
      <c r="B51" s="101"/>
      <c r="C51" s="101"/>
      <c r="D51" s="102"/>
      <c r="H51" s="99" t="s">
        <v>64</v>
      </c>
      <c r="I51" s="99"/>
      <c r="J51" s="99"/>
      <c r="K51" s="99"/>
      <c r="L51" s="97">
        <f>(W28-(Q33+Q28)/2)/W28</f>
        <v>0.15734336312861893</v>
      </c>
      <c r="M51" s="97"/>
      <c r="N51" s="32">
        <v>2</v>
      </c>
      <c r="T51" s="36">
        <f>L42*S43*S47</f>
        <v>1.7396004913556524E-4</v>
      </c>
      <c r="U51" s="26">
        <f>S41*N48*S47</f>
        <v>2.8538765940276833E-2</v>
      </c>
      <c r="V51" s="34">
        <f>S41*L51*S47*E41</f>
        <v>1.0998410216632227E-4</v>
      </c>
      <c r="W51" s="35">
        <f>S41*S48*L47</f>
        <v>2.9910190273301335E-3</v>
      </c>
    </row>
    <row r="52" spans="1:23" s="17" customFormat="1" x14ac:dyDescent="0.25">
      <c r="A52" s="100"/>
      <c r="B52" s="101"/>
      <c r="C52" s="101"/>
      <c r="D52" s="102"/>
    </row>
    <row r="53" spans="1:23" s="91" customFormat="1" x14ac:dyDescent="0.25"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</row>
    <row r="54" spans="1:23" s="38" customFormat="1" x14ac:dyDescent="0.25">
      <c r="E54" s="39"/>
      <c r="K54" s="39"/>
      <c r="Q54" s="39"/>
      <c r="W54" s="39"/>
    </row>
    <row r="55" spans="1:23" s="38" customFormat="1" x14ac:dyDescent="0.25">
      <c r="E55" s="39"/>
      <c r="K55" s="39"/>
      <c r="Q55" s="39"/>
      <c r="W55" s="39"/>
    </row>
    <row r="56" spans="1:23" s="38" customFormat="1" x14ac:dyDescent="0.25">
      <c r="E56" s="39"/>
      <c r="K56" s="39"/>
      <c r="Q56" s="39"/>
      <c r="W56" s="39"/>
    </row>
    <row r="57" spans="1:23" s="38" customFormat="1" x14ac:dyDescent="0.25">
      <c r="E57" s="39"/>
      <c r="K57" s="39"/>
      <c r="Q57" s="39"/>
      <c r="W57" s="39"/>
    </row>
    <row r="58" spans="1:23" s="38" customFormat="1" x14ac:dyDescent="0.25">
      <c r="E58" s="39"/>
      <c r="K58" s="39"/>
      <c r="Q58" s="39"/>
      <c r="W58" s="39"/>
    </row>
    <row r="59" spans="1:23" s="38" customFormat="1" x14ac:dyDescent="0.25">
      <c r="E59" s="39"/>
      <c r="K59" s="39"/>
      <c r="Q59" s="39"/>
      <c r="W59" s="39"/>
    </row>
    <row r="60" spans="1:23" s="38" customFormat="1" x14ac:dyDescent="0.25">
      <c r="E60" s="39"/>
      <c r="K60" s="39"/>
      <c r="Q60" s="39"/>
      <c r="W60" s="39"/>
    </row>
    <row r="61" spans="1:23" s="38" customFormat="1" x14ac:dyDescent="0.25">
      <c r="E61" s="39"/>
      <c r="K61" s="39"/>
      <c r="Q61" s="39"/>
      <c r="W61" s="39"/>
    </row>
    <row r="62" spans="1:23" s="38" customFormat="1" x14ac:dyDescent="0.25">
      <c r="E62" s="39"/>
      <c r="K62" s="39"/>
      <c r="Q62" s="39"/>
      <c r="W62" s="39"/>
    </row>
    <row r="63" spans="1:23" s="38" customFormat="1" x14ac:dyDescent="0.25">
      <c r="E63" s="39"/>
      <c r="K63" s="39"/>
      <c r="Q63" s="39"/>
      <c r="W63" s="39"/>
    </row>
    <row r="64" spans="1:23" s="38" customFormat="1" x14ac:dyDescent="0.25">
      <c r="E64" s="39"/>
      <c r="K64" s="39"/>
      <c r="Q64" s="39"/>
      <c r="W64" s="39"/>
    </row>
    <row r="65" spans="5:23" s="38" customFormat="1" x14ac:dyDescent="0.25">
      <c r="E65" s="39"/>
      <c r="K65" s="39"/>
      <c r="Q65" s="39"/>
      <c r="W65" s="39"/>
    </row>
    <row r="66" spans="5:23" s="38" customFormat="1" x14ac:dyDescent="0.25">
      <c r="E66" s="39"/>
      <c r="K66" s="39"/>
      <c r="Q66" s="39"/>
      <c r="W66" s="39"/>
    </row>
    <row r="67" spans="5:23" s="38" customFormat="1" x14ac:dyDescent="0.25">
      <c r="E67" s="39"/>
      <c r="K67" s="39"/>
      <c r="Q67" s="39"/>
      <c r="W67" s="39"/>
    </row>
    <row r="68" spans="5:23" s="38" customFormat="1" x14ac:dyDescent="0.25">
      <c r="E68" s="39"/>
      <c r="K68" s="39"/>
      <c r="Q68" s="39"/>
      <c r="W68" s="39"/>
    </row>
    <row r="69" spans="5:23" s="38" customFormat="1" x14ac:dyDescent="0.25">
      <c r="E69" s="39"/>
      <c r="K69" s="39"/>
      <c r="Q69" s="39"/>
      <c r="W69" s="39"/>
    </row>
    <row r="70" spans="5:23" s="38" customFormat="1" x14ac:dyDescent="0.25">
      <c r="E70" s="39"/>
      <c r="K70" s="39"/>
      <c r="Q70" s="39"/>
      <c r="W70" s="39"/>
    </row>
    <row r="71" spans="5:23" s="38" customFormat="1" x14ac:dyDescent="0.25">
      <c r="E71" s="39"/>
      <c r="K71" s="39"/>
      <c r="Q71" s="39"/>
      <c r="W71" s="39"/>
    </row>
    <row r="72" spans="5:23" x14ac:dyDescent="0.25">
      <c r="E72" s="16"/>
      <c r="K72" s="16"/>
      <c r="Q72" s="16"/>
      <c r="W72" s="16"/>
    </row>
  </sheetData>
  <mergeCells count="67">
    <mergeCell ref="X1:X19"/>
    <mergeCell ref="A1:W2"/>
    <mergeCell ref="F4:F18"/>
    <mergeCell ref="L4:L18"/>
    <mergeCell ref="R4:R18"/>
    <mergeCell ref="A39:XFD39"/>
    <mergeCell ref="A40:F40"/>
    <mergeCell ref="H40:M40"/>
    <mergeCell ref="S42:T42"/>
    <mergeCell ref="O43:R43"/>
    <mergeCell ref="S43:T43"/>
    <mergeCell ref="O40:T40"/>
    <mergeCell ref="E41:F41"/>
    <mergeCell ref="E42:F42"/>
    <mergeCell ref="E43:F43"/>
    <mergeCell ref="O41:R41"/>
    <mergeCell ref="S41:T41"/>
    <mergeCell ref="O42:R42"/>
    <mergeCell ref="A47:D47"/>
    <mergeCell ref="A48:D48"/>
    <mergeCell ref="A50:D50"/>
    <mergeCell ref="A49:D49"/>
    <mergeCell ref="A43:D43"/>
    <mergeCell ref="A51:D51"/>
    <mergeCell ref="A52:D52"/>
    <mergeCell ref="A41:D41"/>
    <mergeCell ref="A42:D42"/>
    <mergeCell ref="A46:F46"/>
    <mergeCell ref="E47:F47"/>
    <mergeCell ref="E48:F48"/>
    <mergeCell ref="E49:F49"/>
    <mergeCell ref="E50:F50"/>
    <mergeCell ref="A45:XFD45"/>
    <mergeCell ref="H50:K50"/>
    <mergeCell ref="O50:R50"/>
    <mergeCell ref="H44:K44"/>
    <mergeCell ref="A44:D44"/>
    <mergeCell ref="H46:M46"/>
    <mergeCell ref="O46:T46"/>
    <mergeCell ref="E44:F44"/>
    <mergeCell ref="H41:K41"/>
    <mergeCell ref="L41:M41"/>
    <mergeCell ref="H42:K42"/>
    <mergeCell ref="L42:M42"/>
    <mergeCell ref="H43:K43"/>
    <mergeCell ref="L43:M43"/>
    <mergeCell ref="L47:M47"/>
    <mergeCell ref="H48:K48"/>
    <mergeCell ref="L48:M48"/>
    <mergeCell ref="H49:K49"/>
    <mergeCell ref="L49:M49"/>
    <mergeCell ref="A53:XFD53"/>
    <mergeCell ref="A37:XFD38"/>
    <mergeCell ref="A3:W3"/>
    <mergeCell ref="L44:M44"/>
    <mergeCell ref="O44:R44"/>
    <mergeCell ref="S44:T44"/>
    <mergeCell ref="H51:K51"/>
    <mergeCell ref="L51:M51"/>
    <mergeCell ref="S50:T50"/>
    <mergeCell ref="O47:R47"/>
    <mergeCell ref="S47:T47"/>
    <mergeCell ref="O48:R48"/>
    <mergeCell ref="S48:T48"/>
    <mergeCell ref="O49:R49"/>
    <mergeCell ref="S49:T49"/>
    <mergeCell ref="H47:K47"/>
  </mergeCells>
  <conditionalFormatting sqref="E47:F48 E41:F43 L41:M43 S41:T43 S47:T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M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:T49 S41:T43 L41:M43 L47:M48 E41:F43 E47:F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M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M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M49 L41:M43 E47:F48 E41:F43 S41:T43 S47:T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 L44:M44 S44:T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:T44 L44:M44 E44:F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M44 E44:F44 S44:T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M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M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M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:T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:T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:T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8"/>
  <sheetViews>
    <sheetView zoomScale="90" zoomScaleNormal="90" workbookViewId="0">
      <selection activeCell="R9" sqref="R9"/>
    </sheetView>
  </sheetViews>
  <sheetFormatPr defaultRowHeight="15" x14ac:dyDescent="0.25"/>
  <cols>
    <col min="1" max="1" width="4.28515625" customWidth="1"/>
    <col min="2" max="2" width="18.7109375" bestFit="1" customWidth="1"/>
    <col min="3" max="3" width="8.7109375" bestFit="1" customWidth="1"/>
    <col min="4" max="4" width="8.28515625" bestFit="1" customWidth="1"/>
    <col min="5" max="5" width="8.85546875" bestFit="1" customWidth="1"/>
    <col min="6" max="6" width="10.28515625" bestFit="1" customWidth="1"/>
    <col min="7" max="7" width="4.85546875" customWidth="1"/>
    <col min="8" max="8" width="15.28515625" bestFit="1" customWidth="1"/>
    <col min="9" max="9" width="8.28515625" bestFit="1" customWidth="1"/>
    <col min="10" max="10" width="9.5703125" bestFit="1" customWidth="1"/>
    <col min="11" max="11" width="11.42578125" bestFit="1" customWidth="1"/>
    <col min="12" max="12" width="9.85546875" customWidth="1"/>
    <col min="13" max="15" width="8.7109375" bestFit="1" customWidth="1"/>
    <col min="16" max="16" width="10.28515625" bestFit="1" customWidth="1"/>
    <col min="17" max="17" width="18.7109375" bestFit="1" customWidth="1"/>
    <col min="18" max="19" width="8.7109375" bestFit="1" customWidth="1"/>
    <col min="20" max="20" width="9.140625" bestFit="1" customWidth="1"/>
    <col min="21" max="21" width="11" bestFit="1" customWidth="1"/>
  </cols>
  <sheetData>
    <row r="1" spans="2:22" ht="15.75" thickBot="1" x14ac:dyDescent="0.3"/>
    <row r="2" spans="2:22" s="55" customFormat="1" ht="15.75" thickBot="1" x14ac:dyDescent="0.3">
      <c r="B2" s="196" t="s">
        <v>1</v>
      </c>
      <c r="C2" s="162" t="s">
        <v>88</v>
      </c>
      <c r="D2" s="162" t="s">
        <v>89</v>
      </c>
      <c r="E2" s="163" t="s">
        <v>91</v>
      </c>
      <c r="F2" s="164" t="s">
        <v>90</v>
      </c>
      <c r="G2" s="145"/>
      <c r="H2" s="196" t="s">
        <v>4</v>
      </c>
      <c r="I2" s="162" t="s">
        <v>88</v>
      </c>
      <c r="J2" s="162" t="s">
        <v>89</v>
      </c>
      <c r="K2" s="163" t="s">
        <v>91</v>
      </c>
      <c r="L2" s="164" t="s">
        <v>90</v>
      </c>
    </row>
    <row r="3" spans="2:22" x14ac:dyDescent="0.25">
      <c r="B3" s="197" t="s">
        <v>8</v>
      </c>
      <c r="C3" s="150">
        <v>659</v>
      </c>
      <c r="D3" s="150">
        <v>683</v>
      </c>
      <c r="E3" s="151">
        <v>670</v>
      </c>
      <c r="F3" s="146">
        <v>624</v>
      </c>
      <c r="G3" s="145"/>
      <c r="H3" s="201" t="s">
        <v>8</v>
      </c>
      <c r="I3" s="156">
        <v>590</v>
      </c>
      <c r="J3" s="156">
        <v>630</v>
      </c>
      <c r="K3" s="157">
        <v>606</v>
      </c>
      <c r="L3" s="146">
        <v>563</v>
      </c>
      <c r="V3" s="54"/>
    </row>
    <row r="4" spans="2:22" x14ac:dyDescent="0.25">
      <c r="B4" s="198" t="s">
        <v>5</v>
      </c>
      <c r="C4" s="152">
        <v>579.5</v>
      </c>
      <c r="D4" s="152">
        <v>631.5</v>
      </c>
      <c r="E4" s="153">
        <v>592.5</v>
      </c>
      <c r="F4" s="147">
        <v>553.75</v>
      </c>
      <c r="G4" s="145"/>
      <c r="H4" s="202" t="s">
        <v>5</v>
      </c>
      <c r="I4" s="158">
        <v>564.6</v>
      </c>
      <c r="J4" s="158">
        <v>600.79999999999995</v>
      </c>
      <c r="K4" s="159">
        <v>580.79999999999995</v>
      </c>
      <c r="L4" s="147">
        <v>503.2</v>
      </c>
      <c r="V4" s="54"/>
    </row>
    <row r="5" spans="2:22" s="54" customFormat="1" x14ac:dyDescent="0.25">
      <c r="B5" s="198" t="s">
        <v>35</v>
      </c>
      <c r="C5" s="152">
        <v>487</v>
      </c>
      <c r="D5" s="152">
        <v>577</v>
      </c>
      <c r="E5" s="153">
        <v>508</v>
      </c>
      <c r="F5" s="147">
        <v>491</v>
      </c>
      <c r="G5" s="149"/>
      <c r="H5" s="202" t="s">
        <v>35</v>
      </c>
      <c r="I5" s="158">
        <v>542</v>
      </c>
      <c r="J5" s="158">
        <v>565</v>
      </c>
      <c r="K5" s="159">
        <v>563</v>
      </c>
      <c r="L5" s="147">
        <v>471</v>
      </c>
    </row>
    <row r="6" spans="2:22" s="54" customFormat="1" x14ac:dyDescent="0.25">
      <c r="B6" s="199" t="s">
        <v>7</v>
      </c>
      <c r="C6" s="172">
        <v>644</v>
      </c>
      <c r="D6" s="172">
        <v>707</v>
      </c>
      <c r="E6" s="173">
        <v>1083</v>
      </c>
      <c r="F6" s="174">
        <v>1281</v>
      </c>
      <c r="G6" s="149"/>
      <c r="H6" s="203" t="s">
        <v>7</v>
      </c>
      <c r="I6" s="175">
        <v>758</v>
      </c>
      <c r="J6" s="175">
        <v>787</v>
      </c>
      <c r="K6" s="176">
        <v>1402</v>
      </c>
      <c r="L6" s="174">
        <v>1624</v>
      </c>
    </row>
    <row r="7" spans="2:22" s="54" customFormat="1" x14ac:dyDescent="0.25">
      <c r="B7" s="198" t="s">
        <v>6</v>
      </c>
      <c r="C7" s="152">
        <v>611.75</v>
      </c>
      <c r="D7" s="152">
        <v>670</v>
      </c>
      <c r="E7" s="153">
        <v>1024.5</v>
      </c>
      <c r="F7" s="147">
        <v>1218</v>
      </c>
      <c r="G7" s="149"/>
      <c r="H7" s="202" t="s">
        <v>6</v>
      </c>
      <c r="I7" s="158">
        <v>720.6</v>
      </c>
      <c r="J7" s="158">
        <v>727.8</v>
      </c>
      <c r="K7" s="159">
        <v>1204.2</v>
      </c>
      <c r="L7" s="147">
        <v>1497</v>
      </c>
    </row>
    <row r="8" spans="2:22" s="54" customFormat="1" x14ac:dyDescent="0.25">
      <c r="B8" s="198" t="s">
        <v>36</v>
      </c>
      <c r="C8" s="152">
        <v>593</v>
      </c>
      <c r="D8" s="152">
        <v>641</v>
      </c>
      <c r="E8" s="153">
        <v>968</v>
      </c>
      <c r="F8" s="147">
        <v>1174</v>
      </c>
      <c r="G8" s="149"/>
      <c r="H8" s="202" t="s">
        <v>36</v>
      </c>
      <c r="I8" s="158">
        <v>672</v>
      </c>
      <c r="J8" s="158">
        <v>660</v>
      </c>
      <c r="K8" s="159">
        <v>1031</v>
      </c>
      <c r="L8" s="147">
        <v>1338</v>
      </c>
    </row>
    <row r="9" spans="2:22" s="54" customFormat="1" x14ac:dyDescent="0.25">
      <c r="B9" s="199" t="s">
        <v>14</v>
      </c>
      <c r="C9" s="172">
        <f>C3*2+C6*2</f>
        <v>2606</v>
      </c>
      <c r="D9" s="172">
        <f t="shared" ref="D9:F9" si="0">D3*2+D6*2</f>
        <v>2780</v>
      </c>
      <c r="E9" s="173">
        <f t="shared" si="0"/>
        <v>3506</v>
      </c>
      <c r="F9" s="174">
        <f t="shared" si="0"/>
        <v>3810</v>
      </c>
      <c r="G9" s="149"/>
      <c r="H9" s="203" t="s">
        <v>14</v>
      </c>
      <c r="I9" s="175">
        <f>I3*2+I6*2</f>
        <v>2696</v>
      </c>
      <c r="J9" s="175">
        <f>J3*2+J6*2</f>
        <v>2834</v>
      </c>
      <c r="K9" s="176">
        <f>K3*2+K6*2</f>
        <v>4016</v>
      </c>
      <c r="L9" s="174">
        <f>L3*2+L6*2</f>
        <v>4374</v>
      </c>
    </row>
    <row r="10" spans="2:22" s="54" customFormat="1" x14ac:dyDescent="0.25">
      <c r="B10" s="198" t="s">
        <v>15</v>
      </c>
      <c r="C10" s="152">
        <f>C7*2+C4*2</f>
        <v>2382.5</v>
      </c>
      <c r="D10" s="152">
        <f t="shared" ref="D10:F10" si="1">D7*2+D4*2</f>
        <v>2603</v>
      </c>
      <c r="E10" s="153">
        <f t="shared" si="1"/>
        <v>3234</v>
      </c>
      <c r="F10" s="147">
        <f t="shared" si="1"/>
        <v>3543.5</v>
      </c>
      <c r="G10" s="149"/>
      <c r="H10" s="202" t="s">
        <v>15</v>
      </c>
      <c r="I10" s="158">
        <f t="shared" ref="I10:L10" si="2">I4*2+I7*2</f>
        <v>2570.4</v>
      </c>
      <c r="J10" s="158">
        <f t="shared" si="2"/>
        <v>2657.2</v>
      </c>
      <c r="K10" s="159">
        <f t="shared" si="2"/>
        <v>3570</v>
      </c>
      <c r="L10" s="147">
        <f t="shared" si="2"/>
        <v>4000.4</v>
      </c>
    </row>
    <row r="11" spans="2:22" s="54" customFormat="1" x14ac:dyDescent="0.25">
      <c r="B11" s="198" t="s">
        <v>37</v>
      </c>
      <c r="C11" s="152">
        <f>C8*2+C5*2</f>
        <v>2160</v>
      </c>
      <c r="D11" s="152">
        <f t="shared" ref="D11:F11" si="3">D8*2+D5*2</f>
        <v>2436</v>
      </c>
      <c r="E11" s="153">
        <f t="shared" si="3"/>
        <v>2952</v>
      </c>
      <c r="F11" s="147">
        <f t="shared" si="3"/>
        <v>3330</v>
      </c>
      <c r="G11" s="149"/>
      <c r="H11" s="202" t="s">
        <v>37</v>
      </c>
      <c r="I11" s="158">
        <f t="shared" ref="I11:L11" si="4">I5*2+I8*2</f>
        <v>2428</v>
      </c>
      <c r="J11" s="158">
        <f t="shared" si="4"/>
        <v>2450</v>
      </c>
      <c r="K11" s="159">
        <f t="shared" si="4"/>
        <v>3188</v>
      </c>
      <c r="L11" s="147">
        <f t="shared" si="4"/>
        <v>3618</v>
      </c>
    </row>
    <row r="12" spans="2:22" s="54" customFormat="1" x14ac:dyDescent="0.25">
      <c r="B12" s="199" t="s">
        <v>9</v>
      </c>
      <c r="C12" s="172">
        <f>C6*C3</f>
        <v>424396</v>
      </c>
      <c r="D12" s="172">
        <f t="shared" ref="D12:F12" si="5">D6*D3</f>
        <v>482881</v>
      </c>
      <c r="E12" s="173">
        <f t="shared" si="5"/>
        <v>725610</v>
      </c>
      <c r="F12" s="174">
        <f t="shared" si="5"/>
        <v>799344</v>
      </c>
      <c r="G12" s="149"/>
      <c r="H12" s="203" t="s">
        <v>9</v>
      </c>
      <c r="I12" s="175">
        <f t="shared" ref="I12:L14" si="6">I6*I3</f>
        <v>447220</v>
      </c>
      <c r="J12" s="175">
        <f t="shared" si="6"/>
        <v>495810</v>
      </c>
      <c r="K12" s="176">
        <f t="shared" si="6"/>
        <v>849612</v>
      </c>
      <c r="L12" s="174">
        <f t="shared" si="6"/>
        <v>914312</v>
      </c>
    </row>
    <row r="13" spans="2:22" s="54" customFormat="1" x14ac:dyDescent="0.25">
      <c r="B13" s="198" t="s">
        <v>34</v>
      </c>
      <c r="C13" s="152">
        <f>C7*C4</f>
        <v>354509.125</v>
      </c>
      <c r="D13" s="152">
        <f t="shared" ref="D13:F13" si="7">D7*D4</f>
        <v>423105</v>
      </c>
      <c r="E13" s="153">
        <f t="shared" si="7"/>
        <v>607016.25</v>
      </c>
      <c r="F13" s="147">
        <f t="shared" si="7"/>
        <v>674467.5</v>
      </c>
      <c r="G13" s="149"/>
      <c r="H13" s="202" t="s">
        <v>34</v>
      </c>
      <c r="I13" s="158">
        <f t="shared" si="6"/>
        <v>406850.76</v>
      </c>
      <c r="J13" s="158">
        <f t="shared" si="6"/>
        <v>437262.23999999993</v>
      </c>
      <c r="K13" s="159">
        <f t="shared" si="6"/>
        <v>699399.36</v>
      </c>
      <c r="L13" s="147">
        <f t="shared" si="6"/>
        <v>753290.4</v>
      </c>
    </row>
    <row r="14" spans="2:22" ht="15.75" thickBot="1" x14ac:dyDescent="0.3">
      <c r="B14" s="200" t="s">
        <v>38</v>
      </c>
      <c r="C14" s="154">
        <f t="shared" ref="C14:F14" si="8">C8*C5</f>
        <v>288791</v>
      </c>
      <c r="D14" s="154">
        <f t="shared" si="8"/>
        <v>369857</v>
      </c>
      <c r="E14" s="155">
        <f t="shared" si="8"/>
        <v>491744</v>
      </c>
      <c r="F14" s="148">
        <f t="shared" si="8"/>
        <v>576434</v>
      </c>
      <c r="G14" s="145"/>
      <c r="H14" s="204" t="s">
        <v>38</v>
      </c>
      <c r="I14" s="160">
        <f t="shared" si="6"/>
        <v>364224</v>
      </c>
      <c r="J14" s="160">
        <f t="shared" si="6"/>
        <v>372900</v>
      </c>
      <c r="K14" s="161">
        <f t="shared" si="6"/>
        <v>580453</v>
      </c>
      <c r="L14" s="148">
        <f t="shared" si="6"/>
        <v>630198</v>
      </c>
      <c r="V14" s="54"/>
    </row>
    <row r="15" spans="2:22" ht="15.75" thickBot="1" x14ac:dyDescent="0.3">
      <c r="B15" s="144"/>
      <c r="C15" s="144"/>
      <c r="D15" s="144"/>
      <c r="E15" s="144"/>
      <c r="F15" s="145"/>
      <c r="G15" s="145"/>
      <c r="H15" s="145"/>
      <c r="I15" s="145"/>
      <c r="J15" s="145"/>
      <c r="K15" s="145"/>
      <c r="L15" s="145"/>
    </row>
    <row r="16" spans="2:22" ht="15.75" thickBot="1" x14ac:dyDescent="0.3">
      <c r="B16" s="196" t="s">
        <v>2</v>
      </c>
      <c r="C16" s="162" t="s">
        <v>88</v>
      </c>
      <c r="D16" s="162" t="s">
        <v>89</v>
      </c>
      <c r="E16" s="163" t="s">
        <v>91</v>
      </c>
      <c r="F16" s="164" t="s">
        <v>90</v>
      </c>
      <c r="G16" s="145"/>
      <c r="H16" s="196" t="s">
        <v>3</v>
      </c>
      <c r="I16" s="162" t="s">
        <v>88</v>
      </c>
      <c r="J16" s="162" t="s">
        <v>89</v>
      </c>
      <c r="K16" s="163" t="s">
        <v>91</v>
      </c>
      <c r="L16" s="164" t="s">
        <v>90</v>
      </c>
    </row>
    <row r="17" spans="2:12" x14ac:dyDescent="0.25">
      <c r="B17" s="197" t="s">
        <v>8</v>
      </c>
      <c r="C17" s="150">
        <v>838</v>
      </c>
      <c r="D17" s="150">
        <v>949</v>
      </c>
      <c r="E17" s="151">
        <v>868</v>
      </c>
      <c r="F17" s="146">
        <v>770</v>
      </c>
      <c r="G17" s="145"/>
      <c r="H17" s="201" t="s">
        <v>8</v>
      </c>
      <c r="I17" s="156">
        <v>755</v>
      </c>
      <c r="J17" s="156">
        <v>731</v>
      </c>
      <c r="K17" s="157">
        <v>775</v>
      </c>
      <c r="L17" s="146">
        <v>658</v>
      </c>
    </row>
    <row r="18" spans="2:12" x14ac:dyDescent="0.25">
      <c r="B18" s="198" t="s">
        <v>5</v>
      </c>
      <c r="C18" s="152">
        <v>773.33330000000001</v>
      </c>
      <c r="D18" s="152">
        <v>889</v>
      </c>
      <c r="E18" s="153">
        <v>814.66669999999999</v>
      </c>
      <c r="F18" s="147">
        <v>728.66669999999999</v>
      </c>
      <c r="G18" s="145"/>
      <c r="H18" s="202" t="s">
        <v>5</v>
      </c>
      <c r="I18" s="158">
        <v>679.25</v>
      </c>
      <c r="J18" s="158">
        <v>683.5</v>
      </c>
      <c r="K18" s="159">
        <v>698.75</v>
      </c>
      <c r="L18" s="147">
        <v>625.25</v>
      </c>
    </row>
    <row r="19" spans="2:12" x14ac:dyDescent="0.25">
      <c r="B19" s="198" t="s">
        <v>35</v>
      </c>
      <c r="C19" s="152">
        <v>669</v>
      </c>
      <c r="D19" s="152">
        <v>779</v>
      </c>
      <c r="E19" s="153">
        <v>722</v>
      </c>
      <c r="F19" s="147">
        <v>662</v>
      </c>
      <c r="G19" s="145"/>
      <c r="H19" s="202" t="s">
        <v>35</v>
      </c>
      <c r="I19" s="158">
        <v>613</v>
      </c>
      <c r="J19" s="158">
        <v>651</v>
      </c>
      <c r="K19" s="159">
        <v>636</v>
      </c>
      <c r="L19" s="147">
        <v>592</v>
      </c>
    </row>
    <row r="20" spans="2:12" x14ac:dyDescent="0.25">
      <c r="B20" s="199" t="s">
        <v>7</v>
      </c>
      <c r="C20" s="172">
        <v>1089</v>
      </c>
      <c r="D20" s="172">
        <v>1033</v>
      </c>
      <c r="E20" s="173">
        <v>1540</v>
      </c>
      <c r="F20" s="174">
        <v>1607</v>
      </c>
      <c r="G20" s="145"/>
      <c r="H20" s="203" t="s">
        <v>7</v>
      </c>
      <c r="I20" s="175">
        <v>872</v>
      </c>
      <c r="J20" s="175">
        <v>852</v>
      </c>
      <c r="K20" s="176">
        <v>1417</v>
      </c>
      <c r="L20" s="174">
        <v>1706</v>
      </c>
    </row>
    <row r="21" spans="2:12" x14ac:dyDescent="0.25">
      <c r="B21" s="198" t="s">
        <v>6</v>
      </c>
      <c r="C21" s="152">
        <v>942.66669999999999</v>
      </c>
      <c r="D21" s="152">
        <v>916.66669999999999</v>
      </c>
      <c r="E21" s="153">
        <v>1395.3</v>
      </c>
      <c r="F21" s="147">
        <v>961.66669999999999</v>
      </c>
      <c r="G21" s="145"/>
      <c r="H21" s="202" t="s">
        <v>6</v>
      </c>
      <c r="I21" s="158">
        <v>774.5</v>
      </c>
      <c r="J21" s="158">
        <v>782.5</v>
      </c>
      <c r="K21" s="159">
        <v>1319.5</v>
      </c>
      <c r="L21" s="147">
        <v>1587.3</v>
      </c>
    </row>
    <row r="22" spans="2:12" x14ac:dyDescent="0.25">
      <c r="B22" s="198" t="s">
        <v>36</v>
      </c>
      <c r="C22" s="152">
        <v>780</v>
      </c>
      <c r="D22" s="152">
        <v>741</v>
      </c>
      <c r="E22" s="153">
        <v>1294</v>
      </c>
      <c r="F22" s="147">
        <v>1279</v>
      </c>
      <c r="G22" s="145"/>
      <c r="H22" s="202" t="s">
        <v>36</v>
      </c>
      <c r="I22" s="158">
        <v>694</v>
      </c>
      <c r="J22" s="158">
        <v>732</v>
      </c>
      <c r="K22" s="159">
        <v>1284</v>
      </c>
      <c r="L22" s="147">
        <v>1492</v>
      </c>
    </row>
    <row r="23" spans="2:12" x14ac:dyDescent="0.25">
      <c r="B23" s="199" t="s">
        <v>14</v>
      </c>
      <c r="C23" s="172">
        <f>C17*2+C20*2</f>
        <v>3854</v>
      </c>
      <c r="D23" s="172">
        <f>D17*2+D20*2</f>
        <v>3964</v>
      </c>
      <c r="E23" s="173">
        <f>E17*2+E20*2</f>
        <v>4816</v>
      </c>
      <c r="F23" s="174">
        <f>F17*2+F20*2</f>
        <v>4754</v>
      </c>
      <c r="G23" s="145"/>
      <c r="H23" s="203" t="s">
        <v>14</v>
      </c>
      <c r="I23" s="175">
        <f>I17*2+I20*2</f>
        <v>3254</v>
      </c>
      <c r="J23" s="175">
        <f>J17*2+J20*2</f>
        <v>3166</v>
      </c>
      <c r="K23" s="176">
        <f>K17*2+K20*2</f>
        <v>4384</v>
      </c>
      <c r="L23" s="174">
        <f>L17*2+L20*2</f>
        <v>4728</v>
      </c>
    </row>
    <row r="24" spans="2:12" x14ac:dyDescent="0.25">
      <c r="B24" s="198" t="s">
        <v>15</v>
      </c>
      <c r="C24" s="152">
        <f t="shared" ref="C24:F24" si="9">C18*2+C21*2</f>
        <v>3432</v>
      </c>
      <c r="D24" s="152">
        <f t="shared" si="9"/>
        <v>3611.3334</v>
      </c>
      <c r="E24" s="153">
        <f t="shared" si="9"/>
        <v>4419.9333999999999</v>
      </c>
      <c r="F24" s="147">
        <f t="shared" si="9"/>
        <v>3380.6668</v>
      </c>
      <c r="G24" s="145"/>
      <c r="H24" s="202" t="s">
        <v>15</v>
      </c>
      <c r="I24" s="158">
        <f t="shared" ref="I24:L24" si="10">I18*2+I21*2</f>
        <v>2907.5</v>
      </c>
      <c r="J24" s="158">
        <f t="shared" si="10"/>
        <v>2932</v>
      </c>
      <c r="K24" s="159">
        <f t="shared" si="10"/>
        <v>4036.5</v>
      </c>
      <c r="L24" s="147">
        <f t="shared" si="10"/>
        <v>4425.1000000000004</v>
      </c>
    </row>
    <row r="25" spans="2:12" x14ac:dyDescent="0.25">
      <c r="B25" s="198" t="s">
        <v>37</v>
      </c>
      <c r="C25" s="152">
        <f t="shared" ref="C25:F25" si="11">C19*2+C22*2</f>
        <v>2898</v>
      </c>
      <c r="D25" s="152">
        <f t="shared" si="11"/>
        <v>3040</v>
      </c>
      <c r="E25" s="153">
        <f t="shared" si="11"/>
        <v>4032</v>
      </c>
      <c r="F25" s="147">
        <f t="shared" si="11"/>
        <v>3882</v>
      </c>
      <c r="G25" s="145"/>
      <c r="H25" s="202" t="s">
        <v>37</v>
      </c>
      <c r="I25" s="158">
        <f t="shared" ref="I25:L25" si="12">I19*2+I22*2</f>
        <v>2614</v>
      </c>
      <c r="J25" s="158">
        <f t="shared" si="12"/>
        <v>2766</v>
      </c>
      <c r="K25" s="159">
        <f t="shared" si="12"/>
        <v>3840</v>
      </c>
      <c r="L25" s="147">
        <f t="shared" si="12"/>
        <v>4168</v>
      </c>
    </row>
    <row r="26" spans="2:12" x14ac:dyDescent="0.25">
      <c r="B26" s="199" t="s">
        <v>9</v>
      </c>
      <c r="C26" s="172">
        <f t="shared" ref="C26:F28" si="13">C20*C17</f>
        <v>912582</v>
      </c>
      <c r="D26" s="172">
        <f t="shared" si="13"/>
        <v>980317</v>
      </c>
      <c r="E26" s="173">
        <f t="shared" si="13"/>
        <v>1336720</v>
      </c>
      <c r="F26" s="174">
        <f t="shared" si="13"/>
        <v>1237390</v>
      </c>
      <c r="G26" s="145"/>
      <c r="H26" s="203" t="s">
        <v>9</v>
      </c>
      <c r="I26" s="175">
        <f t="shared" ref="I26:L28" si="14">I20*I17</f>
        <v>658360</v>
      </c>
      <c r="J26" s="175">
        <f t="shared" si="14"/>
        <v>622812</v>
      </c>
      <c r="K26" s="176">
        <f t="shared" si="14"/>
        <v>1098175</v>
      </c>
      <c r="L26" s="174">
        <f t="shared" si="14"/>
        <v>1122548</v>
      </c>
    </row>
    <row r="27" spans="2:12" x14ac:dyDescent="0.25">
      <c r="B27" s="198" t="s">
        <v>34</v>
      </c>
      <c r="C27" s="152">
        <f t="shared" si="13"/>
        <v>728995.54991110996</v>
      </c>
      <c r="D27" s="152">
        <f t="shared" si="13"/>
        <v>814916.69629999995</v>
      </c>
      <c r="E27" s="153">
        <f t="shared" si="13"/>
        <v>1136704.4465099999</v>
      </c>
      <c r="F27" s="147">
        <f t="shared" si="13"/>
        <v>700734.50078888994</v>
      </c>
      <c r="G27" s="145"/>
      <c r="H27" s="202" t="s">
        <v>34</v>
      </c>
      <c r="I27" s="158">
        <f t="shared" si="14"/>
        <v>526079.125</v>
      </c>
      <c r="J27" s="158">
        <f t="shared" si="14"/>
        <v>534838.75</v>
      </c>
      <c r="K27" s="159">
        <f t="shared" si="14"/>
        <v>922000.625</v>
      </c>
      <c r="L27" s="147">
        <f t="shared" si="14"/>
        <v>992459.32499999995</v>
      </c>
    </row>
    <row r="28" spans="2:12" ht="15.75" thickBot="1" x14ac:dyDescent="0.3">
      <c r="B28" s="200" t="s">
        <v>38</v>
      </c>
      <c r="C28" s="154">
        <f t="shared" si="13"/>
        <v>521820</v>
      </c>
      <c r="D28" s="154">
        <f t="shared" si="13"/>
        <v>577239</v>
      </c>
      <c r="E28" s="155">
        <f t="shared" si="13"/>
        <v>934268</v>
      </c>
      <c r="F28" s="148">
        <f t="shared" si="13"/>
        <v>846698</v>
      </c>
      <c r="G28" s="145"/>
      <c r="H28" s="204" t="s">
        <v>38</v>
      </c>
      <c r="I28" s="160">
        <f t="shared" si="14"/>
        <v>425422</v>
      </c>
      <c r="J28" s="160">
        <f t="shared" si="14"/>
        <v>476532</v>
      </c>
      <c r="K28" s="161">
        <f t="shared" si="14"/>
        <v>816624</v>
      </c>
      <c r="L28" s="148">
        <f t="shared" si="14"/>
        <v>883264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G9" sqref="G9"/>
    </sheetView>
  </sheetViews>
  <sheetFormatPr defaultRowHeight="15" x14ac:dyDescent="0.25"/>
  <cols>
    <col min="1" max="1" width="5" customWidth="1"/>
    <col min="2" max="2" width="15.140625" bestFit="1" customWidth="1"/>
    <col min="3" max="3" width="8.7109375" bestFit="1" customWidth="1"/>
    <col min="4" max="4" width="7.28515625" customWidth="1"/>
    <col min="5" max="5" width="7.5703125" bestFit="1" customWidth="1"/>
    <col min="6" max="6" width="6.7109375" customWidth="1"/>
    <col min="8" max="8" width="15.140625" bestFit="1" customWidth="1"/>
    <col min="12" max="12" width="4" bestFit="1" customWidth="1"/>
    <col min="14" max="14" width="15.140625" bestFit="1" customWidth="1"/>
    <col min="20" max="20" width="15.140625" bestFit="1" customWidth="1"/>
  </cols>
  <sheetData>
    <row r="2" spans="2:6" ht="15.75" thickBot="1" x14ac:dyDescent="0.3">
      <c r="D2" s="144"/>
    </row>
    <row r="3" spans="2:6" s="52" customFormat="1" ht="15.75" thickBot="1" x14ac:dyDescent="0.3">
      <c r="B3" s="170"/>
      <c r="C3" s="171" t="s">
        <v>1</v>
      </c>
      <c r="D3" s="208" t="s">
        <v>4</v>
      </c>
      <c r="E3" s="208" t="s">
        <v>87</v>
      </c>
      <c r="F3" s="205" t="s">
        <v>3</v>
      </c>
    </row>
    <row r="4" spans="2:6" s="52" customFormat="1" x14ac:dyDescent="0.25">
      <c r="B4" s="179" t="s">
        <v>32</v>
      </c>
      <c r="C4" s="185">
        <v>75</v>
      </c>
      <c r="D4" s="206">
        <v>75</v>
      </c>
      <c r="E4" s="206">
        <v>187</v>
      </c>
      <c r="F4" s="143">
        <v>124</v>
      </c>
    </row>
    <row r="5" spans="2:6" ht="15.75" thickBot="1" x14ac:dyDescent="0.3">
      <c r="B5" s="188" t="s">
        <v>33</v>
      </c>
      <c r="C5" s="169">
        <v>59</v>
      </c>
      <c r="D5" s="207">
        <v>51</v>
      </c>
      <c r="E5" s="207">
        <v>136</v>
      </c>
      <c r="F5" s="165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workbookViewId="0">
      <selection activeCell="J9" sqref="J9"/>
    </sheetView>
  </sheetViews>
  <sheetFormatPr defaultRowHeight="15" x14ac:dyDescent="0.25"/>
  <cols>
    <col min="2" max="2" width="12.42578125" bestFit="1" customWidth="1"/>
    <col min="3" max="3" width="9.85546875" customWidth="1"/>
    <col min="4" max="4" width="9.7109375" customWidth="1"/>
    <col min="5" max="6" width="9.85546875" customWidth="1"/>
  </cols>
  <sheetData>
    <row r="1" spans="2:6" ht="15.75" thickBot="1" x14ac:dyDescent="0.3"/>
    <row r="2" spans="2:6" ht="15.75" thickBot="1" x14ac:dyDescent="0.3">
      <c r="C2" s="193" t="s">
        <v>1</v>
      </c>
      <c r="D2" s="194" t="s">
        <v>87</v>
      </c>
      <c r="E2" s="194" t="s">
        <v>4</v>
      </c>
      <c r="F2" s="195" t="s">
        <v>3</v>
      </c>
    </row>
    <row r="3" spans="2:6" s="52" customFormat="1" x14ac:dyDescent="0.25">
      <c r="B3" s="189" t="s">
        <v>43</v>
      </c>
      <c r="C3" s="177">
        <v>458116</v>
      </c>
      <c r="D3" s="181">
        <v>885202</v>
      </c>
      <c r="E3" s="181">
        <v>584497</v>
      </c>
      <c r="F3" s="178">
        <v>815131</v>
      </c>
    </row>
    <row r="4" spans="2:6" s="52" customFormat="1" x14ac:dyDescent="0.25">
      <c r="B4" s="190" t="s">
        <v>39</v>
      </c>
      <c r="C4" s="185">
        <v>420298</v>
      </c>
      <c r="D4" s="186">
        <v>548875</v>
      </c>
      <c r="E4" s="186">
        <v>450796</v>
      </c>
      <c r="F4" s="180">
        <v>614303</v>
      </c>
    </row>
    <row r="5" spans="2:6" s="52" customFormat="1" x14ac:dyDescent="0.25">
      <c r="B5" s="191" t="s">
        <v>44</v>
      </c>
      <c r="C5" s="168">
        <v>0.50570000000000004</v>
      </c>
      <c r="D5" s="182">
        <v>0.41189999999999999</v>
      </c>
      <c r="E5" s="182">
        <v>0.36209999999999998</v>
      </c>
      <c r="F5" s="166">
        <v>0.41549999999999998</v>
      </c>
    </row>
    <row r="6" spans="2:6" s="52" customFormat="1" x14ac:dyDescent="0.25">
      <c r="B6" s="190" t="s">
        <v>40</v>
      </c>
      <c r="C6" s="185">
        <v>0.38329999999999997</v>
      </c>
      <c r="D6" s="186">
        <v>0.3931</v>
      </c>
      <c r="E6" s="186">
        <v>0.31159999999999999</v>
      </c>
      <c r="F6" s="180">
        <v>0.37940000000000002</v>
      </c>
    </row>
    <row r="7" spans="2:6" s="52" customFormat="1" x14ac:dyDescent="0.25">
      <c r="B7" s="191" t="s">
        <v>45</v>
      </c>
      <c r="C7" s="168">
        <v>25.988900000000001</v>
      </c>
      <c r="D7" s="182">
        <v>39.427199999999999</v>
      </c>
      <c r="E7" s="184">
        <v>28</v>
      </c>
      <c r="F7" s="166">
        <v>24.293800000000001</v>
      </c>
    </row>
    <row r="8" spans="2:6" s="52" customFormat="1" x14ac:dyDescent="0.25">
      <c r="B8" s="190" t="s">
        <v>41</v>
      </c>
      <c r="C8" s="185">
        <v>23.2623</v>
      </c>
      <c r="D8" s="187">
        <v>37.735500000000002</v>
      </c>
      <c r="E8" s="186">
        <v>24.7956</v>
      </c>
      <c r="F8" s="180">
        <v>22.673400000000001</v>
      </c>
    </row>
    <row r="9" spans="2:6" s="52" customFormat="1" x14ac:dyDescent="0.25">
      <c r="B9" s="191" t="s">
        <v>46</v>
      </c>
      <c r="C9" s="168">
        <v>770016</v>
      </c>
      <c r="D9" s="182">
        <v>1476860</v>
      </c>
      <c r="E9" s="182">
        <v>875465</v>
      </c>
      <c r="F9" s="166">
        <v>1122548</v>
      </c>
    </row>
    <row r="10" spans="2:6" s="52" customFormat="1" ht="15.75" thickBot="1" x14ac:dyDescent="0.3">
      <c r="B10" s="192" t="s">
        <v>42</v>
      </c>
      <c r="C10" s="169">
        <v>624624</v>
      </c>
      <c r="D10" s="183">
        <v>1063834</v>
      </c>
      <c r="E10" s="183">
        <v>630198</v>
      </c>
      <c r="F10" s="167">
        <v>883264</v>
      </c>
    </row>
    <row r="12" spans="2:6" s="52" customFormat="1" x14ac:dyDescent="0.25"/>
    <row r="13" spans="2:6" s="52" customFormat="1" x14ac:dyDescent="0.25"/>
    <row r="14" spans="2:6" s="52" customFormat="1" x14ac:dyDescent="0.25"/>
    <row r="15" spans="2:6" s="52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tabSelected="1" workbookViewId="0">
      <selection activeCell="F24" sqref="F24"/>
    </sheetView>
  </sheetViews>
  <sheetFormatPr defaultRowHeight="15" x14ac:dyDescent="0.25"/>
  <cols>
    <col min="1" max="1" width="4.7109375" customWidth="1"/>
    <col min="2" max="2" width="17.85546875" bestFit="1" customWidth="1"/>
    <col min="3" max="3" width="14.140625" customWidth="1"/>
    <col min="4" max="4" width="4.42578125" style="53" customWidth="1"/>
    <col min="5" max="5" width="4.42578125" style="57" customWidth="1"/>
    <col min="6" max="6" width="24.7109375" bestFit="1" customWidth="1"/>
    <col min="8" max="8" width="5.42578125" style="53" customWidth="1"/>
    <col min="9" max="9" width="5.42578125" style="57" customWidth="1"/>
    <col min="10" max="10" width="27.5703125" bestFit="1" customWidth="1"/>
    <col min="12" max="12" width="3.85546875" customWidth="1"/>
    <col min="13" max="13" width="3.5703125" customWidth="1"/>
    <col min="14" max="14" width="4" customWidth="1"/>
  </cols>
  <sheetData>
    <row r="1" spans="2:14" ht="15.75" thickBot="1" x14ac:dyDescent="0.3"/>
    <row r="2" spans="2:14" ht="15.75" thickBot="1" x14ac:dyDescent="0.3">
      <c r="B2" s="209" t="s">
        <v>47</v>
      </c>
      <c r="C2" s="210"/>
      <c r="F2" s="209" t="s">
        <v>54</v>
      </c>
      <c r="G2" s="210"/>
      <c r="J2" s="209" t="s">
        <v>55</v>
      </c>
      <c r="K2" s="210"/>
    </row>
    <row r="3" spans="2:14" ht="15.75" thickBot="1" x14ac:dyDescent="0.3">
      <c r="B3" s="58" t="s">
        <v>68</v>
      </c>
      <c r="C3" s="76">
        <v>4.8986486486486486E-2</v>
      </c>
      <c r="D3" s="80">
        <v>3</v>
      </c>
      <c r="F3" s="58" t="s">
        <v>69</v>
      </c>
      <c r="G3" s="83">
        <v>0.12821534671400622</v>
      </c>
      <c r="J3" s="58" t="s">
        <v>70</v>
      </c>
      <c r="K3" s="76">
        <v>0.25799313643651206</v>
      </c>
      <c r="L3" s="79">
        <v>1</v>
      </c>
      <c r="M3" s="80">
        <v>1</v>
      </c>
      <c r="N3" s="78">
        <v>1</v>
      </c>
    </row>
    <row r="4" spans="2:14" ht="15.75" thickBot="1" x14ac:dyDescent="0.3">
      <c r="B4" s="58" t="s">
        <v>70</v>
      </c>
      <c r="C4" s="82">
        <v>0.14954682779456194</v>
      </c>
      <c r="F4" s="58" t="s">
        <v>68</v>
      </c>
      <c r="G4" s="75">
        <v>8.8297496558220421E-3</v>
      </c>
      <c r="H4" s="77">
        <v>1</v>
      </c>
      <c r="J4" s="81" t="s">
        <v>71</v>
      </c>
      <c r="K4" s="82">
        <v>2.0237461485102168E-2</v>
      </c>
      <c r="L4" s="53"/>
      <c r="M4" s="53"/>
      <c r="N4" s="53"/>
    </row>
    <row r="5" spans="2:14" ht="15.75" thickBot="1" x14ac:dyDescent="0.3">
      <c r="B5" s="58" t="s">
        <v>72</v>
      </c>
      <c r="C5" s="211">
        <v>6.0422960725075529E-3</v>
      </c>
      <c r="F5" s="59" t="s">
        <v>70</v>
      </c>
      <c r="G5" s="84">
        <v>0.17706615881801108</v>
      </c>
      <c r="J5" s="59" t="s">
        <v>72</v>
      </c>
      <c r="K5" s="84">
        <v>0.35620834492719056</v>
      </c>
      <c r="L5" s="77">
        <v>2</v>
      </c>
      <c r="M5" s="53"/>
      <c r="N5" s="53"/>
    </row>
    <row r="6" spans="2:14" ht="15.75" thickBot="1" x14ac:dyDescent="0.3">
      <c r="B6" s="212" t="s">
        <v>85</v>
      </c>
      <c r="C6" s="213"/>
      <c r="F6" s="85"/>
      <c r="G6" s="86"/>
      <c r="K6" s="56"/>
      <c r="L6" s="53"/>
      <c r="M6" s="53"/>
      <c r="N6" s="53"/>
    </row>
    <row r="7" spans="2:14" ht="15.75" thickBot="1" x14ac:dyDescent="0.3">
      <c r="L7" s="53"/>
      <c r="M7" s="53"/>
      <c r="N7" s="53"/>
    </row>
    <row r="8" spans="2:14" ht="15.75" thickBot="1" x14ac:dyDescent="0.3">
      <c r="B8" s="209" t="s">
        <v>51</v>
      </c>
      <c r="C8" s="210"/>
      <c r="F8" s="209" t="s">
        <v>57</v>
      </c>
      <c r="G8" s="210"/>
      <c r="J8" s="209" t="s">
        <v>56</v>
      </c>
      <c r="K8" s="210"/>
      <c r="L8" s="53"/>
      <c r="M8" s="53"/>
      <c r="N8" s="53"/>
    </row>
    <row r="9" spans="2:14" ht="15.75" thickBot="1" x14ac:dyDescent="0.3">
      <c r="B9" s="58" t="s">
        <v>69</v>
      </c>
      <c r="C9" s="83">
        <v>0.14142091152815014</v>
      </c>
      <c r="F9" s="58" t="s">
        <v>69</v>
      </c>
      <c r="G9" s="76">
        <v>0.25425075247882561</v>
      </c>
      <c r="H9" s="78">
        <v>3</v>
      </c>
      <c r="J9" s="81" t="s">
        <v>73</v>
      </c>
      <c r="K9" s="76">
        <v>5.5309157318027651E-2</v>
      </c>
      <c r="L9" s="79">
        <v>3</v>
      </c>
      <c r="M9" s="80">
        <v>4</v>
      </c>
      <c r="N9" s="77">
        <v>3</v>
      </c>
    </row>
    <row r="10" spans="2:14" ht="15.75" thickBot="1" x14ac:dyDescent="0.3">
      <c r="B10" s="58" t="s">
        <v>74</v>
      </c>
      <c r="C10" s="211">
        <v>4.2600896860986545E-2</v>
      </c>
      <c r="F10" s="58" t="s">
        <v>68</v>
      </c>
      <c r="G10" s="75">
        <v>4.8520030017759966E-2</v>
      </c>
      <c r="H10" s="79">
        <v>2</v>
      </c>
      <c r="J10" s="81" t="s">
        <v>68</v>
      </c>
      <c r="K10" s="82">
        <v>4.5598313125988499E-2</v>
      </c>
      <c r="L10" s="53"/>
      <c r="M10" s="53"/>
      <c r="N10" s="78">
        <v>2</v>
      </c>
    </row>
    <row r="11" spans="2:14" ht="15.75" thickBot="1" x14ac:dyDescent="0.3">
      <c r="B11" s="212" t="s">
        <v>60</v>
      </c>
      <c r="C11" s="213"/>
      <c r="F11" s="58" t="s">
        <v>75</v>
      </c>
      <c r="G11" s="211">
        <v>0.15734336312861893</v>
      </c>
      <c r="H11" s="80">
        <v>2</v>
      </c>
      <c r="J11" s="58" t="s">
        <v>70</v>
      </c>
      <c r="K11" s="211">
        <v>7.8860340880183233E-2</v>
      </c>
    </row>
    <row r="12" spans="2:14" ht="15.75" thickBot="1" x14ac:dyDescent="0.3">
      <c r="C12" s="56"/>
      <c r="F12" s="214" t="s">
        <v>86</v>
      </c>
      <c r="G12" s="215"/>
      <c r="J12" s="212" t="s">
        <v>65</v>
      </c>
      <c r="K12" s="213"/>
    </row>
    <row r="13" spans="2:14" ht="15.75" thickBot="1" x14ac:dyDescent="0.3">
      <c r="B13" s="90" t="s">
        <v>77</v>
      </c>
      <c r="F13" s="212" t="s">
        <v>61</v>
      </c>
      <c r="G13" s="213"/>
      <c r="L13" s="56"/>
      <c r="M13" s="56"/>
      <c r="N13" s="56"/>
    </row>
    <row r="14" spans="2:14" x14ac:dyDescent="0.25">
      <c r="B14" s="87" t="s">
        <v>78</v>
      </c>
    </row>
    <row r="15" spans="2:14" x14ac:dyDescent="0.25">
      <c r="B15" s="88" t="s">
        <v>79</v>
      </c>
      <c r="D15"/>
      <c r="E15"/>
    </row>
    <row r="16" spans="2:14" ht="15.75" thickBot="1" x14ac:dyDescent="0.3">
      <c r="B16" s="89" t="s">
        <v>80</v>
      </c>
    </row>
  </sheetData>
  <mergeCells count="11">
    <mergeCell ref="J8:K8"/>
    <mergeCell ref="J2:K2"/>
    <mergeCell ref="B2:C2"/>
    <mergeCell ref="F13:G13"/>
    <mergeCell ref="F12:G12"/>
    <mergeCell ref="B11:C11"/>
    <mergeCell ref="B6:C6"/>
    <mergeCell ref="F2:G2"/>
    <mergeCell ref="B8:C8"/>
    <mergeCell ref="F8:G8"/>
    <mergeCell ref="J12:K12"/>
  </mergeCells>
  <conditionalFormatting sqref="C3:C5 G3:G5 G9:G11 C9:C10 K3:K5 K9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workbookViewId="0">
      <selection activeCell="K11" sqref="K11"/>
    </sheetView>
  </sheetViews>
  <sheetFormatPr defaultRowHeight="15" x14ac:dyDescent="0.25"/>
  <cols>
    <col min="2" max="2" width="11.28515625" bestFit="1" customWidth="1"/>
    <col min="3" max="3" width="9.5703125" bestFit="1" customWidth="1"/>
    <col min="4" max="4" width="9.42578125" customWidth="1"/>
    <col min="5" max="5" width="12.42578125" customWidth="1"/>
    <col min="6" max="6" width="8.5703125" customWidth="1"/>
  </cols>
  <sheetData>
    <row r="1" spans="2:8" ht="15.75" thickBot="1" x14ac:dyDescent="0.3"/>
    <row r="2" spans="2:8" ht="15.75" thickBot="1" x14ac:dyDescent="0.3">
      <c r="B2" s="127" t="s">
        <v>83</v>
      </c>
      <c r="C2" s="135"/>
      <c r="D2" s="135"/>
      <c r="E2" s="135"/>
      <c r="F2" s="135"/>
      <c r="G2" s="136"/>
      <c r="H2" s="137" t="s">
        <v>82</v>
      </c>
    </row>
    <row r="3" spans="2:8" ht="15.75" thickBot="1" x14ac:dyDescent="0.3">
      <c r="B3" s="131" t="s">
        <v>76</v>
      </c>
      <c r="C3" s="132"/>
      <c r="D3" s="128" t="s">
        <v>81</v>
      </c>
      <c r="E3" s="129"/>
      <c r="F3" s="129"/>
      <c r="G3" s="130"/>
      <c r="H3" s="138"/>
    </row>
    <row r="4" spans="2:8" ht="15.75" thickBot="1" x14ac:dyDescent="0.3">
      <c r="B4" s="133"/>
      <c r="C4" s="134"/>
      <c r="D4" s="61" t="s">
        <v>66</v>
      </c>
      <c r="E4" s="61" t="s">
        <v>67</v>
      </c>
      <c r="F4" s="61" t="s">
        <v>4</v>
      </c>
      <c r="G4" s="61" t="s">
        <v>3</v>
      </c>
      <c r="H4" s="139"/>
    </row>
    <row r="5" spans="2:8" ht="15.75" thickBot="1" x14ac:dyDescent="0.3">
      <c r="B5" s="71" t="s">
        <v>77</v>
      </c>
      <c r="C5" s="60">
        <f>SUM(D5:G5)/$H$5</f>
        <v>0.5625</v>
      </c>
      <c r="D5" s="62">
        <v>1</v>
      </c>
      <c r="E5" s="63">
        <v>0</v>
      </c>
      <c r="F5" s="63">
        <v>5</v>
      </c>
      <c r="G5" s="64">
        <v>3</v>
      </c>
      <c r="H5" s="137">
        <v>16</v>
      </c>
    </row>
    <row r="6" spans="2:8" ht="15.75" thickBot="1" x14ac:dyDescent="0.3">
      <c r="B6" s="71" t="s">
        <v>78</v>
      </c>
      <c r="C6" s="60">
        <f>SUM(D6:G6)/$H$5</f>
        <v>0.5</v>
      </c>
      <c r="D6" s="65">
        <v>1</v>
      </c>
      <c r="E6" s="66">
        <v>0</v>
      </c>
      <c r="F6" s="66">
        <v>5</v>
      </c>
      <c r="G6" s="67">
        <v>2</v>
      </c>
      <c r="H6" s="138"/>
    </row>
    <row r="7" spans="2:8" ht="15.75" thickBot="1" x14ac:dyDescent="0.3">
      <c r="B7" s="71" t="s">
        <v>79</v>
      </c>
      <c r="C7" s="60">
        <f>SUM(D7:G7)/$H$5</f>
        <v>0.5</v>
      </c>
      <c r="D7" s="65">
        <v>1</v>
      </c>
      <c r="E7" s="66">
        <v>0</v>
      </c>
      <c r="F7" s="66">
        <v>5</v>
      </c>
      <c r="G7" s="67">
        <v>2</v>
      </c>
      <c r="H7" s="138"/>
    </row>
    <row r="8" spans="2:8" ht="15.75" thickBot="1" x14ac:dyDescent="0.3">
      <c r="B8" s="71" t="s">
        <v>80</v>
      </c>
      <c r="C8" s="60">
        <f>SUM(D8:G8)/$H$5</f>
        <v>0.375</v>
      </c>
      <c r="D8" s="68">
        <v>1</v>
      </c>
      <c r="E8" s="69">
        <v>0</v>
      </c>
      <c r="F8" s="69">
        <v>5</v>
      </c>
      <c r="G8" s="70">
        <v>0</v>
      </c>
      <c r="H8" s="139"/>
    </row>
    <row r="9" spans="2:8" ht="15.75" thickBot="1" x14ac:dyDescent="0.3"/>
    <row r="10" spans="2:8" ht="15.75" thickBot="1" x14ac:dyDescent="0.3">
      <c r="B10" s="127" t="s">
        <v>84</v>
      </c>
      <c r="C10" s="135"/>
      <c r="D10" s="135"/>
      <c r="E10" s="135"/>
      <c r="F10" s="135"/>
      <c r="G10" s="136"/>
      <c r="H10" s="137" t="s">
        <v>82</v>
      </c>
    </row>
    <row r="11" spans="2:8" ht="15.75" thickBot="1" x14ac:dyDescent="0.3">
      <c r="B11" s="131" t="s">
        <v>76</v>
      </c>
      <c r="C11" s="132"/>
      <c r="D11" s="128" t="s">
        <v>81</v>
      </c>
      <c r="E11" s="129"/>
      <c r="F11" s="129"/>
      <c r="G11" s="130"/>
      <c r="H11" s="138"/>
    </row>
    <row r="12" spans="2:8" ht="15.75" thickBot="1" x14ac:dyDescent="0.3">
      <c r="B12" s="133"/>
      <c r="C12" s="134"/>
      <c r="D12" s="61" t="s">
        <v>66</v>
      </c>
      <c r="E12" s="61" t="s">
        <v>67</v>
      </c>
      <c r="F12" s="61" t="s">
        <v>4</v>
      </c>
      <c r="G12" s="61" t="s">
        <v>3</v>
      </c>
      <c r="H12" s="139"/>
    </row>
    <row r="13" spans="2:8" ht="15.75" thickBot="1" x14ac:dyDescent="0.3">
      <c r="B13" s="71" t="s">
        <v>77</v>
      </c>
      <c r="C13" s="72">
        <f>SUM(D13:G13)/$H$5</f>
        <v>1</v>
      </c>
      <c r="D13" s="73">
        <v>3</v>
      </c>
      <c r="E13" s="73">
        <v>4</v>
      </c>
      <c r="F13" s="73">
        <v>5</v>
      </c>
      <c r="G13" s="74">
        <v>4</v>
      </c>
      <c r="H13" s="140">
        <v>16</v>
      </c>
    </row>
    <row r="14" spans="2:8" ht="15.75" thickBot="1" x14ac:dyDescent="0.3">
      <c r="B14" s="71" t="s">
        <v>78</v>
      </c>
      <c r="C14" s="72">
        <f>SUM(D14:G14)/$H$5</f>
        <v>1</v>
      </c>
      <c r="D14" s="66">
        <v>3</v>
      </c>
      <c r="E14" s="66">
        <v>4</v>
      </c>
      <c r="F14" s="66">
        <v>5</v>
      </c>
      <c r="G14" s="67">
        <v>4</v>
      </c>
      <c r="H14" s="141"/>
    </row>
    <row r="15" spans="2:8" ht="15.75" thickBot="1" x14ac:dyDescent="0.3">
      <c r="B15" s="71" t="s">
        <v>79</v>
      </c>
      <c r="C15" s="72">
        <f>SUM(D15:G15)/$H$5</f>
        <v>1</v>
      </c>
      <c r="D15" s="66">
        <v>3</v>
      </c>
      <c r="E15" s="66">
        <v>4</v>
      </c>
      <c r="F15" s="66">
        <v>5</v>
      </c>
      <c r="G15" s="67">
        <v>4</v>
      </c>
      <c r="H15" s="141"/>
    </row>
    <row r="16" spans="2:8" ht="15.75" thickBot="1" x14ac:dyDescent="0.3">
      <c r="B16" s="71" t="s">
        <v>80</v>
      </c>
      <c r="C16" s="72">
        <f>SUM(D16:G16)/$H$5</f>
        <v>1</v>
      </c>
      <c r="D16" s="69">
        <v>3</v>
      </c>
      <c r="E16" s="69">
        <v>4</v>
      </c>
      <c r="F16" s="69">
        <v>5</v>
      </c>
      <c r="G16" s="70">
        <v>4</v>
      </c>
      <c r="H16" s="142"/>
    </row>
  </sheetData>
  <mergeCells count="10">
    <mergeCell ref="B2:G2"/>
    <mergeCell ref="H5:H8"/>
    <mergeCell ref="H2:H4"/>
    <mergeCell ref="H10:H12"/>
    <mergeCell ref="H13:H16"/>
    <mergeCell ref="D3:G3"/>
    <mergeCell ref="B3:C4"/>
    <mergeCell ref="B11:C12"/>
    <mergeCell ref="D11:G11"/>
    <mergeCell ref="B10:G10"/>
  </mergeCells>
  <conditionalFormatting sqref="C5:C8 C13:C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Tabela1</vt:lpstr>
      <vt:lpstr>Tabela2</vt:lpstr>
      <vt:lpstr>Tabela3</vt:lpstr>
      <vt:lpstr>Tabela4</vt:lpstr>
      <vt:lpstr>Tabela5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up201404125</dc:creator>
  <cp:lastModifiedBy>up201405639</cp:lastModifiedBy>
  <dcterms:created xsi:type="dcterms:W3CDTF">2017-12-06T17:59:36Z</dcterms:created>
  <dcterms:modified xsi:type="dcterms:W3CDTF">2017-12-10T03:39:30Z</dcterms:modified>
</cp:coreProperties>
</file>