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firstSheet="21" activeTab="25"/>
  </bookViews>
  <sheets>
    <sheet name="Engine Assembly" sheetId="1" r:id="rId1"/>
    <sheet name="Engine" sheetId="2" r:id="rId2"/>
    <sheet name="Engine Mounting" sheetId="3" r:id="rId3"/>
    <sheet name="Exhaust Assembly" sheetId="4" r:id="rId4"/>
    <sheet name="Exhaust Flange" sheetId="5" r:id="rId5"/>
    <sheet name="Exhaust Headers" sheetId="6" r:id="rId6"/>
    <sheet name="Exhaust Muffler" sheetId="7" r:id="rId7"/>
    <sheet name="Air Intake Assembly" sheetId="8" r:id="rId8"/>
    <sheet name="Intake Manifold" sheetId="9" r:id="rId9"/>
    <sheet name="Thermal Gasket" sheetId="10" r:id="rId10"/>
    <sheet name="Throttle Body" sheetId="11" r:id="rId11"/>
    <sheet name="Fuel Assembly" sheetId="12" r:id="rId12"/>
    <sheet name="Fuel Injector" sheetId="13" r:id="rId13"/>
    <sheet name="Fuel Pump" sheetId="14" r:id="rId14"/>
    <sheet name="Fuel Tank" sheetId="15" r:id="rId15"/>
    <sheet name="Fuel Pressure Regulator" sheetId="16" r:id="rId16"/>
    <sheet name="Fuel Filter" sheetId="17" r:id="rId17"/>
    <sheet name="Fuel Lines" sheetId="18" r:id="rId18"/>
    <sheet name="Fuel Check Valve" sheetId="19" r:id="rId19"/>
    <sheet name="Fuel Rail" sheetId="20" r:id="rId20"/>
    <sheet name="Cooling Assembly" sheetId="21" r:id="rId21"/>
    <sheet name="Radiator" sheetId="22" r:id="rId22"/>
    <sheet name="Coolant Lines" sheetId="23" r:id="rId23"/>
    <sheet name="Engine Electronics Assembly" sheetId="27" r:id="rId24"/>
    <sheet name="Engine Harness" sheetId="28" r:id="rId25"/>
    <sheet name="Engine Electrical Components" sheetId="29" r:id="rId26"/>
  </sheets>
  <externalReferences>
    <externalReference r:id="rId27"/>
    <externalReference r:id="rId28"/>
    <externalReference r:id="rId29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22"/>
  <c r="J27" i="10"/>
  <c r="J31" i="12"/>
  <c r="J31" i="4"/>
  <c r="J30"/>
  <c r="I24"/>
  <c r="I23"/>
  <c r="J34" i="1"/>
  <c r="J28"/>
  <c r="J29"/>
  <c r="J30"/>
  <c r="J31"/>
  <c r="J32"/>
  <c r="J33"/>
  <c r="J25"/>
  <c r="J26"/>
  <c r="I19"/>
  <c r="I15" i="3" l="1"/>
  <c r="I16"/>
  <c r="I24"/>
  <c r="I36" i="29"/>
  <c r="I37" s="1"/>
  <c r="J32"/>
  <c r="J33" s="1"/>
  <c r="I28"/>
  <c r="I29" s="1"/>
  <c r="N24"/>
  <c r="N23"/>
  <c r="N22"/>
  <c r="N21"/>
  <c r="N20"/>
  <c r="N19"/>
  <c r="N18"/>
  <c r="N17"/>
  <c r="N16"/>
  <c r="N15"/>
  <c r="N14"/>
  <c r="N13"/>
  <c r="N12"/>
  <c r="N11"/>
  <c r="N10"/>
  <c r="I46" i="28"/>
  <c r="I47" s="1"/>
  <c r="J42"/>
  <c r="J43" s="1"/>
  <c r="I38"/>
  <c r="I39" s="1"/>
  <c r="N33"/>
  <c r="N32"/>
  <c r="N31"/>
  <c r="N30"/>
  <c r="N29"/>
  <c r="N28"/>
  <c r="N27"/>
  <c r="N26"/>
  <c r="N25"/>
  <c r="N24"/>
  <c r="N23"/>
  <c r="F22"/>
  <c r="E22"/>
  <c r="N22" s="1"/>
  <c r="C22"/>
  <c r="B22"/>
  <c r="F21"/>
  <c r="E21"/>
  <c r="N21" s="1"/>
  <c r="C21"/>
  <c r="B21"/>
  <c r="F20"/>
  <c r="E20"/>
  <c r="N20" s="1"/>
  <c r="C20"/>
  <c r="B20"/>
  <c r="F19"/>
  <c r="E19"/>
  <c r="N19" s="1"/>
  <c r="C19"/>
  <c r="B19"/>
  <c r="F18"/>
  <c r="E18"/>
  <c r="N18" s="1"/>
  <c r="C18"/>
  <c r="B18"/>
  <c r="F17"/>
  <c r="E17"/>
  <c r="N17" s="1"/>
  <c r="C17"/>
  <c r="B17"/>
  <c r="N16"/>
  <c r="N15"/>
  <c r="N14"/>
  <c r="N13"/>
  <c r="N12"/>
  <c r="N11"/>
  <c r="N10"/>
  <c r="I26" i="27"/>
  <c r="I27" s="1"/>
  <c r="J22"/>
  <c r="J23" s="1"/>
  <c r="I18"/>
  <c r="I19" s="1"/>
  <c r="N14"/>
  <c r="N15" s="1"/>
  <c r="E10"/>
  <c r="E9"/>
  <c r="I17" i="9"/>
  <c r="I18"/>
  <c r="I15"/>
  <c r="I16"/>
  <c r="I19" s="1"/>
  <c r="I14"/>
  <c r="N11" i="3"/>
  <c r="E11" i="27" l="1"/>
  <c r="N25" i="29"/>
  <c r="N1" s="1"/>
  <c r="N4" s="1"/>
  <c r="N34" i="28"/>
  <c r="N1" s="1"/>
  <c r="N4" s="1"/>
  <c r="N1" i="27"/>
  <c r="N4" s="1"/>
  <c r="I39" i="23"/>
  <c r="I38"/>
  <c r="J34"/>
  <c r="J33"/>
  <c r="J32"/>
  <c r="J31"/>
  <c r="J30"/>
  <c r="J29"/>
  <c r="J28"/>
  <c r="J27"/>
  <c r="I23"/>
  <c r="I22"/>
  <c r="I21"/>
  <c r="N17"/>
  <c r="N16"/>
  <c r="N15"/>
  <c r="N14"/>
  <c r="N13"/>
  <c r="N12"/>
  <c r="N11"/>
  <c r="N10"/>
  <c r="I40" i="22"/>
  <c r="I39"/>
  <c r="J35"/>
  <c r="J34"/>
  <c r="J33"/>
  <c r="J32"/>
  <c r="J31"/>
  <c r="J30"/>
  <c r="J29"/>
  <c r="J28"/>
  <c r="I24"/>
  <c r="I23"/>
  <c r="I22"/>
  <c r="I21"/>
  <c r="N17"/>
  <c r="N16"/>
  <c r="N15"/>
  <c r="N14"/>
  <c r="N13"/>
  <c r="N12"/>
  <c r="N11"/>
  <c r="N10"/>
  <c r="N18" s="1"/>
  <c r="I55" i="21"/>
  <c r="I56" s="1"/>
  <c r="I54"/>
  <c r="J50"/>
  <c r="J49"/>
  <c r="J48"/>
  <c r="J47"/>
  <c r="J46"/>
  <c r="J45"/>
  <c r="J44"/>
  <c r="J43"/>
  <c r="I39"/>
  <c r="I38"/>
  <c r="I37"/>
  <c r="I36"/>
  <c r="I35"/>
  <c r="I34"/>
  <c r="I33"/>
  <c r="I32"/>
  <c r="N22"/>
  <c r="N29" s="1"/>
  <c r="E17"/>
  <c r="E16"/>
  <c r="E15"/>
  <c r="E14"/>
  <c r="E13"/>
  <c r="E12"/>
  <c r="E11"/>
  <c r="E10"/>
  <c r="E9"/>
  <c r="I44" i="20"/>
  <c r="I43"/>
  <c r="J39"/>
  <c r="J38"/>
  <c r="J37"/>
  <c r="J36"/>
  <c r="J35"/>
  <c r="J34"/>
  <c r="J33"/>
  <c r="J32"/>
  <c r="J40" s="1"/>
  <c r="I28"/>
  <c r="I27"/>
  <c r="I26"/>
  <c r="I25"/>
  <c r="I24"/>
  <c r="I23"/>
  <c r="I22"/>
  <c r="I21"/>
  <c r="N17"/>
  <c r="N16"/>
  <c r="N15"/>
  <c r="N14"/>
  <c r="N13"/>
  <c r="N12"/>
  <c r="N11"/>
  <c r="N10"/>
  <c r="N18" s="1"/>
  <c r="I31" i="19"/>
  <c r="I30"/>
  <c r="J26"/>
  <c r="J25"/>
  <c r="J24"/>
  <c r="J27" s="1"/>
  <c r="I20"/>
  <c r="I19"/>
  <c r="I18"/>
  <c r="I17"/>
  <c r="N13"/>
  <c r="N12"/>
  <c r="N11"/>
  <c r="N10"/>
  <c r="I42" i="18"/>
  <c r="I41"/>
  <c r="J37"/>
  <c r="J36"/>
  <c r="J35"/>
  <c r="J34"/>
  <c r="J33"/>
  <c r="J32"/>
  <c r="J38" s="1"/>
  <c r="I28"/>
  <c r="I27"/>
  <c r="I26"/>
  <c r="I25"/>
  <c r="I24"/>
  <c r="I23"/>
  <c r="I22"/>
  <c r="I21"/>
  <c r="N17"/>
  <c r="N16"/>
  <c r="N15"/>
  <c r="N14"/>
  <c r="N13"/>
  <c r="N12"/>
  <c r="N11"/>
  <c r="N10"/>
  <c r="I32" i="17"/>
  <c r="I31"/>
  <c r="J27"/>
  <c r="J26"/>
  <c r="J25"/>
  <c r="J24"/>
  <c r="I20"/>
  <c r="I19"/>
  <c r="I18"/>
  <c r="N14"/>
  <c r="N13"/>
  <c r="N12"/>
  <c r="N11"/>
  <c r="N10"/>
  <c r="I44" i="16"/>
  <c r="I43"/>
  <c r="J39"/>
  <c r="J38"/>
  <c r="J37"/>
  <c r="J36"/>
  <c r="J35"/>
  <c r="J34"/>
  <c r="J33"/>
  <c r="J32"/>
  <c r="I28"/>
  <c r="I27"/>
  <c r="I26"/>
  <c r="I25"/>
  <c r="I24"/>
  <c r="I23"/>
  <c r="I22"/>
  <c r="I21"/>
  <c r="N17"/>
  <c r="N16"/>
  <c r="N15"/>
  <c r="N14"/>
  <c r="N13"/>
  <c r="N12"/>
  <c r="N11"/>
  <c r="N10"/>
  <c r="I39" i="15"/>
  <c r="I38"/>
  <c r="J34"/>
  <c r="J33"/>
  <c r="J32"/>
  <c r="J31"/>
  <c r="J30"/>
  <c r="J29"/>
  <c r="J35" s="1"/>
  <c r="J28"/>
  <c r="J27"/>
  <c r="I23"/>
  <c r="I22"/>
  <c r="I21"/>
  <c r="I20"/>
  <c r="I19"/>
  <c r="I18"/>
  <c r="I17"/>
  <c r="I16"/>
  <c r="N12"/>
  <c r="N11"/>
  <c r="N10"/>
  <c r="I44" i="14"/>
  <c r="I43"/>
  <c r="J39"/>
  <c r="J38"/>
  <c r="J37"/>
  <c r="J36"/>
  <c r="J35"/>
  <c r="J34"/>
  <c r="J33"/>
  <c r="J32"/>
  <c r="J40" s="1"/>
  <c r="I28"/>
  <c r="I27"/>
  <c r="I26"/>
  <c r="I25"/>
  <c r="I24"/>
  <c r="I23"/>
  <c r="I22"/>
  <c r="I21"/>
  <c r="N17"/>
  <c r="N16"/>
  <c r="N15"/>
  <c r="N14"/>
  <c r="N13"/>
  <c r="N12"/>
  <c r="N11"/>
  <c r="N10"/>
  <c r="N18" s="1"/>
  <c r="I31" i="13"/>
  <c r="J26"/>
  <c r="J25"/>
  <c r="J24"/>
  <c r="J27" s="1"/>
  <c r="I20"/>
  <c r="I19"/>
  <c r="I18"/>
  <c r="I17"/>
  <c r="N13"/>
  <c r="N12"/>
  <c r="N11"/>
  <c r="N10"/>
  <c r="I43" i="12"/>
  <c r="I42"/>
  <c r="I44" s="1"/>
  <c r="J38"/>
  <c r="J37"/>
  <c r="J36"/>
  <c r="J35"/>
  <c r="J34"/>
  <c r="J33"/>
  <c r="J32"/>
  <c r="I27"/>
  <c r="I26"/>
  <c r="I25"/>
  <c r="N21"/>
  <c r="N22" s="1"/>
  <c r="E17"/>
  <c r="E16"/>
  <c r="E15"/>
  <c r="E14"/>
  <c r="E13"/>
  <c r="E12"/>
  <c r="E11"/>
  <c r="E10"/>
  <c r="E9"/>
  <c r="N11" i="11"/>
  <c r="N12"/>
  <c r="I41"/>
  <c r="I40"/>
  <c r="J36"/>
  <c r="J35"/>
  <c r="J34"/>
  <c r="J33"/>
  <c r="J32"/>
  <c r="J31"/>
  <c r="J30"/>
  <c r="J29"/>
  <c r="J37" s="1"/>
  <c r="I25"/>
  <c r="I24"/>
  <c r="I23"/>
  <c r="I22"/>
  <c r="I21"/>
  <c r="I20"/>
  <c r="I19"/>
  <c r="I18"/>
  <c r="N14"/>
  <c r="N13"/>
  <c r="N10"/>
  <c r="I31" i="10"/>
  <c r="I30"/>
  <c r="J26"/>
  <c r="J25"/>
  <c r="J24"/>
  <c r="J23"/>
  <c r="I19"/>
  <c r="I17"/>
  <c r="I16"/>
  <c r="N12"/>
  <c r="N11"/>
  <c r="N10"/>
  <c r="I27" i="9"/>
  <c r="I26"/>
  <c r="J22"/>
  <c r="J23" s="1"/>
  <c r="N10"/>
  <c r="N11" s="1"/>
  <c r="J36" i="8"/>
  <c r="J35"/>
  <c r="J34"/>
  <c r="J33"/>
  <c r="I29"/>
  <c r="I28"/>
  <c r="I27"/>
  <c r="I26"/>
  <c r="I25"/>
  <c r="I24"/>
  <c r="N17"/>
  <c r="N21" s="1"/>
  <c r="E13"/>
  <c r="E12"/>
  <c r="E11"/>
  <c r="E10"/>
  <c r="E9"/>
  <c r="J31" i="7"/>
  <c r="I36"/>
  <c r="I37" s="1"/>
  <c r="I35"/>
  <c r="I27"/>
  <c r="I26"/>
  <c r="I25"/>
  <c r="I24"/>
  <c r="I23"/>
  <c r="I22"/>
  <c r="I21"/>
  <c r="I20"/>
  <c r="N16"/>
  <c r="N15"/>
  <c r="N14"/>
  <c r="N13"/>
  <c r="N12"/>
  <c r="N11"/>
  <c r="N10"/>
  <c r="I29" i="6"/>
  <c r="I20"/>
  <c r="I19"/>
  <c r="I18"/>
  <c r="I17"/>
  <c r="I16"/>
  <c r="N12"/>
  <c r="N10"/>
  <c r="I25" i="5"/>
  <c r="I24"/>
  <c r="J20"/>
  <c r="J19"/>
  <c r="J21" s="1"/>
  <c r="I15"/>
  <c r="I16" s="1"/>
  <c r="N10"/>
  <c r="N12" s="1"/>
  <c r="J29" i="4"/>
  <c r="N20"/>
  <c r="E11"/>
  <c r="E10"/>
  <c r="E9"/>
  <c r="E9" i="1"/>
  <c r="E12" s="1"/>
  <c r="N1" s="1"/>
  <c r="N4" s="1"/>
  <c r="J20" i="3"/>
  <c r="J21" s="1"/>
  <c r="I17"/>
  <c r="N10"/>
  <c r="N12" s="1"/>
  <c r="I22" i="2"/>
  <c r="I23" s="1"/>
  <c r="I15"/>
  <c r="N10"/>
  <c r="N11" s="1"/>
  <c r="I38" i="1"/>
  <c r="J27"/>
  <c r="I22"/>
  <c r="N16"/>
  <c r="I26" i="5" l="1"/>
  <c r="I40" i="23"/>
  <c r="I32" i="19"/>
  <c r="N18" i="16"/>
  <c r="J40"/>
  <c r="N13" i="15"/>
  <c r="I45" i="16"/>
  <c r="I40" i="21"/>
  <c r="J51"/>
  <c r="N18" i="23"/>
  <c r="J35"/>
  <c r="N18" i="18"/>
  <c r="N17" i="7"/>
  <c r="E18" i="21"/>
  <c r="N1" s="1"/>
  <c r="N4" s="1"/>
  <c r="I45" i="14"/>
  <c r="I29" i="16"/>
  <c r="I29" i="18"/>
  <c r="I43"/>
  <c r="I41" i="22"/>
  <c r="I28" i="9"/>
  <c r="I25" i="3"/>
  <c r="N1" s="1"/>
  <c r="N4" s="1"/>
  <c r="I26" i="11"/>
  <c r="I42"/>
  <c r="I24" i="15"/>
  <c r="I40"/>
  <c r="I24" i="23"/>
  <c r="N1" i="5"/>
  <c r="N4" s="1"/>
  <c r="I29" i="14"/>
  <c r="I21" i="17"/>
  <c r="I29" i="20"/>
  <c r="I45"/>
  <c r="I25" i="22"/>
  <c r="N1" i="2"/>
  <c r="N4" s="1"/>
  <c r="N14" i="19"/>
  <c r="I21"/>
  <c r="N15" i="17"/>
  <c r="J28"/>
  <c r="I33"/>
  <c r="N14" i="13"/>
  <c r="I21"/>
  <c r="I32"/>
  <c r="E18" i="12"/>
  <c r="J39"/>
  <c r="I28"/>
  <c r="N15" i="11"/>
  <c r="I32" i="10"/>
  <c r="I20"/>
  <c r="N13"/>
  <c r="J37" i="8"/>
  <c r="E14"/>
  <c r="I30"/>
  <c r="I42"/>
  <c r="I28" i="7"/>
  <c r="N1" s="1"/>
  <c r="N4" s="1"/>
  <c r="I21" i="6"/>
  <c r="N13"/>
  <c r="I30"/>
  <c r="I26" i="4"/>
  <c r="J32"/>
  <c r="I37"/>
  <c r="E14"/>
  <c r="N1" i="20" l="1"/>
  <c r="N4" s="1"/>
  <c r="N1" i="11"/>
  <c r="N4" s="1"/>
  <c r="N1" i="15"/>
  <c r="N4" s="1"/>
  <c r="N1" i="18"/>
  <c r="N4" s="1"/>
  <c r="N1" i="12"/>
  <c r="N4" s="1"/>
  <c r="N1" i="23"/>
  <c r="N4" s="1"/>
  <c r="N1" i="14"/>
  <c r="N4" s="1"/>
  <c r="N1" i="16"/>
  <c r="N4" s="1"/>
  <c r="N1" i="17"/>
  <c r="N4" s="1"/>
  <c r="N1" i="22"/>
  <c r="N4" s="1"/>
  <c r="N1" i="4"/>
  <c r="N4" s="1"/>
  <c r="N1" i="19"/>
  <c r="N4" s="1"/>
  <c r="N1" i="13"/>
  <c r="N4" s="1"/>
  <c r="N1" i="10"/>
  <c r="N4" s="1"/>
  <c r="N1" i="8"/>
  <c r="N4" s="1"/>
  <c r="N1" i="6"/>
  <c r="N4" s="1"/>
  <c r="N1" i="9" l="1"/>
  <c r="N4" s="1"/>
</calcChain>
</file>

<file path=xl/sharedStrings.xml><?xml version="1.0" encoding="utf-8"?>
<sst xmlns="http://schemas.openxmlformats.org/spreadsheetml/2006/main" count="2211" uniqueCount="255">
  <si>
    <t>University</t>
  </si>
  <si>
    <t>Hacettepe University</t>
  </si>
  <si>
    <t>Car #</t>
  </si>
  <si>
    <t>Asm Cost</t>
  </si>
  <si>
    <t>System</t>
  </si>
  <si>
    <t>Qty</t>
  </si>
  <si>
    <t>Assembly</t>
  </si>
  <si>
    <t>Engine Assembly</t>
  </si>
  <si>
    <t>FileLink1</t>
  </si>
  <si>
    <t>P/N Base</t>
  </si>
  <si>
    <t>A2001</t>
  </si>
  <si>
    <t>FileLink2</t>
  </si>
  <si>
    <t>Extended Cost</t>
  </si>
  <si>
    <t>Suffix</t>
  </si>
  <si>
    <t>AA</t>
  </si>
  <si>
    <t>FileLink3</t>
  </si>
  <si>
    <t>Details</t>
  </si>
  <si>
    <t>Engine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</si>
  <si>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</si>
  <si>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</si>
  <si>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</si>
  <si>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</si>
  <si>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</si>
  <si>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</si>
  <si>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</si>
  <si>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</si>
  <si>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</si>
  <si>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</si>
  <si>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</si>
  <si>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</si>
  <si>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</si>
  <si>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</si>
  <si>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</si>
  <si>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</si>
  <si>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Process</t>
  </si>
  <si>
    <t>Unit</t>
  </si>
  <si>
    <t>Multiplier</t>
  </si>
  <si>
    <t>Mult. Val.</t>
  </si>
  <si>
    <t>Fastener</t>
  </si>
  <si>
    <t>Tooling</t>
  </si>
  <si>
    <t>PVF</t>
  </si>
  <si>
    <t>FractionIncluded</t>
  </si>
  <si>
    <t>Honda CBR 600RR</t>
  </si>
  <si>
    <t>Engine and Transmisson, Ultra High Performance (&gt;10 HP/100cc)</t>
  </si>
  <si>
    <t>Motor</t>
  </si>
  <si>
    <t>cc</t>
  </si>
  <si>
    <t>Assemble, &gt;20kg, Interference</t>
  </si>
  <si>
    <t>Motor Mounting</t>
  </si>
  <si>
    <t>Labor</t>
  </si>
  <si>
    <t>FracIncld</t>
  </si>
  <si>
    <t>Engine Mounting</t>
  </si>
  <si>
    <t>Steel, Mild</t>
  </si>
  <si>
    <t>Mounting Material</t>
  </si>
  <si>
    <t>kg</t>
  </si>
  <si>
    <t>Drilled Holes &lt;25.4mm dia.</t>
  </si>
  <si>
    <t>hole</t>
  </si>
  <si>
    <t>Weld</t>
  </si>
  <si>
    <t>cm</t>
  </si>
  <si>
    <t>Welds - Welding Fixture</t>
  </si>
  <si>
    <t>point</t>
  </si>
  <si>
    <t>Exhaust Assembly</t>
  </si>
  <si>
    <t>A2002</t>
  </si>
  <si>
    <t>Exhaust</t>
  </si>
  <si>
    <t>Exhaust Flange</t>
  </si>
  <si>
    <t>Exhaust Headers</t>
  </si>
  <si>
    <t>Exhaust Muffler</t>
  </si>
  <si>
    <t>Steel (per kg)</t>
  </si>
  <si>
    <t>Flange Material</t>
  </si>
  <si>
    <t xml:space="preserve">Machining </t>
  </si>
  <si>
    <t>Material Removal</t>
  </si>
  <si>
    <t>cm^3</t>
  </si>
  <si>
    <t>Material - Steel</t>
  </si>
  <si>
    <t>Bolt, Grade AN</t>
  </si>
  <si>
    <t>mm</t>
  </si>
  <si>
    <t>Nut, Grade AN</t>
  </si>
  <si>
    <t>Custom Fit Headers</t>
  </si>
  <si>
    <t>Header Material</t>
  </si>
  <si>
    <t>Tube Bends</t>
  </si>
  <si>
    <t>Bend Shape</t>
  </si>
  <si>
    <t>bend</t>
  </si>
  <si>
    <t>Weldment Preparation</t>
  </si>
  <si>
    <t>Each End</t>
  </si>
  <si>
    <t>Flange Weld</t>
  </si>
  <si>
    <t>Student Built Muffler</t>
  </si>
  <si>
    <t>Muffler Batting</t>
  </si>
  <si>
    <t>Paching, Muffler</t>
  </si>
  <si>
    <t>Cap Off Each End</t>
  </si>
  <si>
    <t>Air Intake Assembly</t>
  </si>
  <si>
    <t>A2003</t>
  </si>
  <si>
    <t>Intake</t>
  </si>
  <si>
    <t>Intake Manifold</t>
  </si>
  <si>
    <t>Thermal Gasket</t>
  </si>
  <si>
    <t>Throttle Body</t>
  </si>
  <si>
    <t>Seal, O-Ring, Elastomer</t>
  </si>
  <si>
    <t>inch</t>
  </si>
  <si>
    <t xml:space="preserve">Assemble, 1kg, Line-on-line </t>
  </si>
  <si>
    <t>Retchet &lt;= 6.35 mm</t>
  </si>
  <si>
    <t>Safety Wire, Install</t>
  </si>
  <si>
    <t>Washer, Grade 8.8(SAE 5)</t>
  </si>
  <si>
    <t>Bolt, Grade 8.8 (SAE 5)</t>
  </si>
  <si>
    <t>Student Built Manifold</t>
  </si>
  <si>
    <t>Plastic, ABS</t>
  </si>
  <si>
    <t>Machining</t>
  </si>
  <si>
    <t>Machine Plastic</t>
  </si>
  <si>
    <t>Drilled Holes</t>
  </si>
  <si>
    <t>Drill Holes</t>
  </si>
  <si>
    <t>Per-Hole</t>
  </si>
  <si>
    <t>Nut</t>
  </si>
  <si>
    <t>Bolt</t>
  </si>
  <si>
    <t>Aluminum Throttle Body</t>
  </si>
  <si>
    <t>Aluminum</t>
  </si>
  <si>
    <t>Cable Adjuster</t>
  </si>
  <si>
    <t>Cable, Push/Pull</t>
  </si>
  <si>
    <t>Material - Aluminum</t>
  </si>
  <si>
    <t>Ratchet</t>
  </si>
  <si>
    <t>Fuel Assembly</t>
  </si>
  <si>
    <t>A2004</t>
  </si>
  <si>
    <t>Fuel Injector</t>
  </si>
  <si>
    <t>Fuel Pump</t>
  </si>
  <si>
    <t>Fuel Tank</t>
  </si>
  <si>
    <t>Fuel Pressure Regulator</t>
  </si>
  <si>
    <t>Fuel Filter</t>
  </si>
  <si>
    <t>Fuel Lines</t>
  </si>
  <si>
    <t>Fuel Check Valve</t>
  </si>
  <si>
    <t>Fuel Rail</t>
  </si>
  <si>
    <t>unit</t>
  </si>
  <si>
    <t>Assemble, 1kg, Line-on-line</t>
  </si>
  <si>
    <t>Assemble Injectors</t>
  </si>
  <si>
    <t>Gasoline Pump</t>
  </si>
  <si>
    <t>Install Pump</t>
  </si>
  <si>
    <t>Hose Clamp</t>
  </si>
  <si>
    <t>Securing Pump</t>
  </si>
  <si>
    <t>Aluminum Fuel Tank</t>
  </si>
  <si>
    <t>Fitting</t>
  </si>
  <si>
    <t>Fuel Line Return</t>
  </si>
  <si>
    <t>Sheet metal shear</t>
  </si>
  <si>
    <t>Cut</t>
  </si>
  <si>
    <t>cut</t>
  </si>
  <si>
    <t>Sheet metal bend</t>
  </si>
  <si>
    <t>Bend</t>
  </si>
  <si>
    <t>Purchased Fuel Regulator</t>
  </si>
  <si>
    <t>Pressure Regulator</t>
  </si>
  <si>
    <t>Monitor Pressure</t>
  </si>
  <si>
    <t>Weld tab to frame</t>
  </si>
  <si>
    <t>Assemble, 1 kg, Line-on-line</t>
  </si>
  <si>
    <t>Install Ragulator</t>
  </si>
  <si>
    <t>Filter Fuel</t>
  </si>
  <si>
    <t>Complete Line Assembly</t>
  </si>
  <si>
    <t>Hose, Silicone</t>
  </si>
  <si>
    <t>Inner Assembly connection</t>
  </si>
  <si>
    <t>Fitting, Male Flare to Pipe</t>
  </si>
  <si>
    <t>Fuel Pump Fitting</t>
  </si>
  <si>
    <t>Fitting, Tube Sleeve</t>
  </si>
  <si>
    <t>Fuel Line Fitting</t>
  </si>
  <si>
    <t>Fitting, Tube Nut</t>
  </si>
  <si>
    <t>Adapter, Male Branch Tee</t>
  </si>
  <si>
    <t>Fuel Line Splitter</t>
  </si>
  <si>
    <t>Adapter, Union</t>
  </si>
  <si>
    <t>Straight Couplers</t>
  </si>
  <si>
    <t>Fuel Hard Lines</t>
  </si>
  <si>
    <t>Bending Aluminum Tubes</t>
  </si>
  <si>
    <t>Tube Flare</t>
  </si>
  <si>
    <t>Flare Ends</t>
  </si>
  <si>
    <t>end</t>
  </si>
  <si>
    <t>Tube Cut</t>
  </si>
  <si>
    <t>Cutting Tubes</t>
  </si>
  <si>
    <t>Fuel Rail Material</t>
  </si>
  <si>
    <t>Fuel Rail Bung Material</t>
  </si>
  <si>
    <t>Machine Bungs</t>
  </si>
  <si>
    <t>Welding Preparation</t>
  </si>
  <si>
    <t>Cooling Assembly</t>
  </si>
  <si>
    <t>A2005</t>
  </si>
  <si>
    <t>Radiator, Coolant Lines</t>
  </si>
  <si>
    <t>Radiator</t>
  </si>
  <si>
    <t>Coolant Lines</t>
  </si>
  <si>
    <t>Fluid, Coolant</t>
  </si>
  <si>
    <t>Cooling</t>
  </si>
  <si>
    <t>Filler Cap</t>
  </si>
  <si>
    <t>Cap to Cooling System</t>
  </si>
  <si>
    <t>Radiator Install</t>
  </si>
  <si>
    <t>labor</t>
  </si>
  <si>
    <t>Screwdriver &gt; 1 Turn</t>
  </si>
  <si>
    <t>Tighten Clamps</t>
  </si>
  <si>
    <t>Radiator, Fan</t>
  </si>
  <si>
    <t>Heat Exchanger</t>
  </si>
  <si>
    <t>Overflow Bottle</t>
  </si>
  <si>
    <t>Heat Exchanger Fan</t>
  </si>
  <si>
    <t>Hose, Rubber</t>
  </si>
  <si>
    <t>Inlet</t>
  </si>
  <si>
    <t>m</t>
  </si>
  <si>
    <t>Exit</t>
  </si>
  <si>
    <t>Plumbing for Radiator</t>
  </si>
  <si>
    <t>Cutting Rubber tubes</t>
  </si>
  <si>
    <t>Tighten Hoses</t>
  </si>
  <si>
    <t>Engine &amp; Engine Control Unit</t>
  </si>
  <si>
    <t>Aluminum, Normal</t>
  </si>
  <si>
    <t>intake manifold material</t>
  </si>
  <si>
    <t>Laser Cut</t>
  </si>
  <si>
    <t>Sheet metal bends</t>
  </si>
  <si>
    <t>bending</t>
  </si>
  <si>
    <t>Joining</t>
  </si>
  <si>
    <t>Liquid Apply - Spot</t>
  </si>
  <si>
    <t>sealing</t>
  </si>
  <si>
    <t>Engine Electronics Assembly</t>
  </si>
  <si>
    <t>Engine related electrical system</t>
  </si>
  <si>
    <t>Engine Harness</t>
  </si>
  <si>
    <t>Engine Electrical Components</t>
  </si>
  <si>
    <t>Connector, Aerospace Quality</t>
  </si>
  <si>
    <t>Gear Position Sensor</t>
  </si>
  <si>
    <t>pin(s)</t>
  </si>
  <si>
    <t>Coolant Temperature</t>
  </si>
  <si>
    <t>Flywheel</t>
  </si>
  <si>
    <t>MAF</t>
  </si>
  <si>
    <t>MAP</t>
  </si>
  <si>
    <t>MAT</t>
  </si>
  <si>
    <t>Oil Pressure Switch</t>
  </si>
  <si>
    <t>Restrictor Pressure</t>
  </si>
  <si>
    <t>Connector, High Power, &gt; 2 Amps</t>
  </si>
  <si>
    <t>Water Pump</t>
  </si>
  <si>
    <t>Chassis Control Module, +Dashboard</t>
  </si>
  <si>
    <t>Steering Wheel Unit Control</t>
  </si>
  <si>
    <t>unit(s)</t>
  </si>
  <si>
    <t>Wire, Control</t>
  </si>
  <si>
    <t>meter</t>
  </si>
  <si>
    <t>Wire, Power</t>
  </si>
  <si>
    <t>Kill Switch to ECU Unit</t>
  </si>
  <si>
    <t>Starter Power</t>
  </si>
  <si>
    <t>Wire, Signal</t>
  </si>
  <si>
    <t>ECU Unit to Dashboard Unit CAN Network</t>
  </si>
  <si>
    <t>ECU to ECU Unit CAN Network</t>
  </si>
  <si>
    <t>Quickshifter Pedal to Controller</t>
  </si>
  <si>
    <t>Starter Button</t>
  </si>
  <si>
    <t>ECU, MoTeC, M800</t>
  </si>
  <si>
    <t>Engine Control</t>
  </si>
  <si>
    <t>ECU, MoTeC, TCMUX - Traction
Control Multiplexer</t>
  </si>
  <si>
    <t>Traction Control</t>
  </si>
  <si>
    <t>Switch, Pushbutton</t>
  </si>
  <si>
    <t>Sensor, Hall Effect</t>
  </si>
  <si>
    <t>Sensor, Air Temperature</t>
  </si>
  <si>
    <t>Sensor, Angular Position</t>
  </si>
  <si>
    <t>Throttle Position Sensor</t>
  </si>
  <si>
    <t>Sensor, Fluid Pressure</t>
  </si>
  <si>
    <t>Oil Pressure</t>
  </si>
  <si>
    <t>Sensor, Manifold Absolute Pressure (MAP)</t>
  </si>
  <si>
    <t>Sensor, Mass Air Flow (MAF)</t>
  </si>
  <si>
    <t>Sensor, Thermocouple</t>
  </si>
  <si>
    <t>Sensor, Wide Band Air Fuel Ration</t>
  </si>
  <si>
    <t>Wideband O2</t>
  </si>
  <si>
    <t>ECU Unit Control</t>
  </si>
  <si>
    <t>Chasis Control Module, Baseline Enclosure</t>
  </si>
  <si>
    <t>Nut, Grade 8.8 (SAE 5)</t>
  </si>
  <si>
    <t>Hose Clamp, Miniature Bolt</t>
  </si>
  <si>
    <t>Ratchet &lt;= 25.4 mm</t>
  </si>
  <si>
    <t>-</t>
  </si>
  <si>
    <t>A2006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</si>
</sst>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.000_);_(&quot;$&quot;* \(#,##0.000\);_(&quot;$&quot;* &quot;-&quot;??_);_(@_)"/>
    <numFmt numFmtId="167" formatCode="#,##0.000_);\(#,##0.000\)"/>
    <numFmt numFmtId="168" formatCode="_(* #,##0_);_(* \(#,##0\);_(* &quot;-&quot;??_);_(@_)"/>
    <numFmt numFmtId="169" formatCode="_(&quot;$&quot;* #,##0_);_(&quot;$&quot;* \(#,##0\);_(&quot;$&quot;* &quot;-&quot;??_);_(@_)"/>
    <numFmt numFmtId="170" formatCode="0.0"/>
    <numFmt numFmtId="171" formatCode="&quot;$&quot;#,##0.00"/>
  </numFmts>
  <fonts count="10">
    <font>
      <sz val="11"/>
      <color theme="1"/>
      <name val="Calibri"/>
      <family val="2"/>
      <charset val="16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164" fontId="5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171" fontId="9" fillId="0" borderId="8">
      <alignment vertical="center" wrapText="1"/>
    </xf>
  </cellStyleXfs>
  <cellXfs count="88">
    <xf numFmtId="0" fontId="0" fillId="0" borderId="0" xfId="0"/>
    <xf numFmtId="0" fontId="1" fillId="2" borderId="1" xfId="0" applyFont="1" applyFill="1" applyBorder="1"/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right"/>
    </xf>
    <xf numFmtId="164" fontId="2" fillId="0" borderId="0" xfId="1" applyNumberFormat="1" applyFont="1" applyFill="1" applyBorder="1"/>
    <xf numFmtId="37" fontId="2" fillId="0" borderId="0" xfId="2" applyNumberFormat="1" applyFont="1" applyFill="1" applyBorder="1"/>
    <xf numFmtId="0" fontId="2" fillId="0" borderId="0" xfId="0" applyFont="1" applyFill="1" applyBorder="1" applyAlignment="1">
      <alignment horizontal="left"/>
    </xf>
    <xf numFmtId="0" fontId="1" fillId="2" borderId="2" xfId="0" applyFont="1" applyFill="1" applyBorder="1"/>
    <xf numFmtId="0" fontId="2" fillId="0" borderId="2" xfId="0" applyFont="1" applyFill="1" applyBorder="1"/>
    <xf numFmtId="2" fontId="2" fillId="0" borderId="2" xfId="0" applyNumberFormat="1" applyFont="1" applyFill="1" applyBorder="1"/>
    <xf numFmtId="166" fontId="2" fillId="0" borderId="2" xfId="1" applyNumberFormat="1" applyFont="1" applyFill="1" applyBorder="1"/>
    <xf numFmtId="0" fontId="1" fillId="2" borderId="2" xfId="0" applyFont="1" applyFill="1" applyBorder="1" applyAlignment="1">
      <alignment horizontal="right"/>
    </xf>
    <xf numFmtId="164" fontId="2" fillId="0" borderId="2" xfId="1" applyFont="1" applyFill="1" applyBorder="1"/>
    <xf numFmtId="165" fontId="2" fillId="0" borderId="2" xfId="2" applyFont="1" applyFill="1" applyBorder="1"/>
    <xf numFmtId="11" fontId="2" fillId="0" borderId="2" xfId="0" applyNumberFormat="1" applyFont="1" applyFill="1" applyBorder="1"/>
    <xf numFmtId="168" fontId="2" fillId="0" borderId="2" xfId="2" applyNumberFormat="1" applyFont="1" applyFill="1" applyBorder="1"/>
    <xf numFmtId="11" fontId="2" fillId="0" borderId="2" xfId="2" applyNumberFormat="1" applyFont="1" applyFill="1" applyBorder="1"/>
    <xf numFmtId="164" fontId="2" fillId="0" borderId="2" xfId="1" applyNumberFormat="1" applyFont="1" applyFill="1" applyBorder="1"/>
    <xf numFmtId="0" fontId="1" fillId="0" borderId="0" xfId="0" applyFont="1" applyFill="1" applyBorder="1"/>
    <xf numFmtId="166" fontId="1" fillId="2" borderId="2" xfId="0" applyNumberFormat="1" applyFont="1" applyFill="1" applyBorder="1"/>
    <xf numFmtId="0" fontId="2" fillId="0" borderId="2" xfId="0" applyNumberFormat="1" applyFont="1" applyFill="1" applyBorder="1"/>
    <xf numFmtId="39" fontId="2" fillId="0" borderId="2" xfId="1" applyNumberFormat="1" applyFont="1" applyFill="1" applyBorder="1"/>
    <xf numFmtId="37" fontId="2" fillId="0" borderId="2" xfId="1" applyNumberFormat="1" applyFont="1" applyFill="1" applyBorder="1"/>
    <xf numFmtId="164" fontId="1" fillId="2" borderId="2" xfId="0" applyNumberFormat="1" applyFont="1" applyFill="1" applyBorder="1"/>
    <xf numFmtId="0" fontId="2" fillId="0" borderId="0" xfId="0" applyFont="1" applyFill="1" applyBorder="1" applyAlignment="1">
      <alignment horizontal="right"/>
    </xf>
    <xf numFmtId="164" fontId="2" fillId="0" borderId="0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2" fillId="0" borderId="2" xfId="2" applyNumberFormat="1" applyFont="1" applyFill="1" applyBorder="1"/>
    <xf numFmtId="0" fontId="3" fillId="0" borderId="3" xfId="3" applyFont="1" applyFill="1" applyBorder="1" applyAlignment="1">
      <alignment wrapText="1"/>
    </xf>
    <xf numFmtId="169" fontId="3" fillId="0" borderId="3" xfId="4" applyNumberFormat="1" applyFont="1" applyFill="1" applyBorder="1" applyAlignment="1">
      <alignment horizontal="right" wrapText="1"/>
    </xf>
    <xf numFmtId="165" fontId="2" fillId="0" borderId="2" xfId="2" applyNumberFormat="1" applyFont="1" applyFill="1" applyBorder="1"/>
    <xf numFmtId="2" fontId="2" fillId="0" borderId="2" xfId="1" applyNumberFormat="1" applyFont="1" applyFill="1" applyBorder="1"/>
    <xf numFmtId="170" fontId="2" fillId="0" borderId="2" xfId="0" applyNumberFormat="1" applyFont="1" applyFill="1" applyBorder="1"/>
    <xf numFmtId="0" fontId="2" fillId="0" borderId="2" xfId="0" applyFont="1" applyFill="1" applyBorder="1" applyAlignment="1">
      <alignment horizontal="right" vertical="center"/>
    </xf>
    <xf numFmtId="0" fontId="2" fillId="0" borderId="2" xfId="0" applyNumberFormat="1" applyFont="1" applyFill="1" applyBorder="1" applyAlignment="1">
      <alignment horizontal="right" vertical="center"/>
    </xf>
    <xf numFmtId="164" fontId="2" fillId="0" borderId="2" xfId="1" applyFont="1" applyFill="1" applyBorder="1" applyAlignment="1">
      <alignment horizontal="right" vertical="center"/>
    </xf>
    <xf numFmtId="164" fontId="2" fillId="0" borderId="2" xfId="1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/>
    </xf>
    <xf numFmtId="164" fontId="1" fillId="2" borderId="4" xfId="0" applyNumberFormat="1" applyFont="1" applyFill="1" applyBorder="1"/>
    <xf numFmtId="0" fontId="3" fillId="0" borderId="5" xfId="3" applyFont="1" applyFill="1" applyBorder="1" applyAlignment="1">
      <alignment horizontal="right" vertical="center" wrapText="1"/>
    </xf>
    <xf numFmtId="0" fontId="2" fillId="0" borderId="4" xfId="0" applyFont="1" applyFill="1" applyBorder="1"/>
    <xf numFmtId="0" fontId="1" fillId="2" borderId="4" xfId="0" applyFont="1" applyFill="1" applyBorder="1"/>
    <xf numFmtId="2" fontId="2" fillId="0" borderId="2" xfId="2" applyNumberFormat="1" applyFont="1" applyFill="1" applyBorder="1"/>
    <xf numFmtId="167" fontId="2" fillId="0" borderId="2" xfId="1" applyNumberFormat="1" applyFont="1" applyFill="1" applyBorder="1"/>
    <xf numFmtId="0" fontId="0" fillId="0" borderId="2" xfId="0" applyBorder="1"/>
    <xf numFmtId="166" fontId="1" fillId="2" borderId="4" xfId="0" applyNumberFormat="1" applyFont="1" applyFill="1" applyBorder="1"/>
    <xf numFmtId="0" fontId="2" fillId="0" borderId="2" xfId="0" applyFont="1" applyFill="1" applyBorder="1" applyAlignment="1" applyProtection="1">
      <alignment vertical="center" wrapText="1"/>
    </xf>
    <xf numFmtId="164" fontId="0" fillId="0" borderId="2" xfId="1" applyFont="1" applyBorder="1"/>
    <xf numFmtId="164" fontId="1" fillId="2" borderId="2" xfId="1" applyFont="1" applyFill="1" applyBorder="1"/>
    <xf numFmtId="164" fontId="1" fillId="2" borderId="4" xfId="1" applyFont="1" applyFill="1" applyBorder="1"/>
    <xf numFmtId="164" fontId="8" fillId="0" borderId="2" xfId="5" applyNumberFormat="1" applyFont="1" applyFill="1" applyBorder="1"/>
    <xf numFmtId="0" fontId="7" fillId="0" borderId="0" xfId="6" applyFill="1" applyBorder="1"/>
    <xf numFmtId="0" fontId="3" fillId="0" borderId="0" xfId="3" applyFont="1" applyFill="1" applyBorder="1" applyAlignment="1">
      <alignment wrapText="1"/>
    </xf>
    <xf numFmtId="0" fontId="2" fillId="0" borderId="6" xfId="0" applyFont="1" applyFill="1" applyBorder="1"/>
    <xf numFmtId="0" fontId="3" fillId="0" borderId="2" xfId="3" applyFont="1" applyFill="1" applyBorder="1" applyAlignment="1">
      <alignment wrapText="1"/>
    </xf>
    <xf numFmtId="0" fontId="3" fillId="0" borderId="7" xfId="3" applyFont="1" applyFill="1" applyBorder="1" applyAlignment="1">
      <alignment wrapText="1"/>
    </xf>
    <xf numFmtId="164" fontId="5" fillId="0" borderId="2" xfId="1" applyFont="1" applyBorder="1"/>
    <xf numFmtId="164" fontId="2" fillId="0" borderId="2" xfId="1" applyFont="1" applyFill="1" applyBorder="1" applyAlignment="1">
      <alignment horizontal="left"/>
    </xf>
    <xf numFmtId="164" fontId="1" fillId="2" borderId="2" xfId="1" applyFont="1" applyFill="1" applyBorder="1" applyAlignment="1">
      <alignment horizontal="right"/>
    </xf>
    <xf numFmtId="0" fontId="2" fillId="4" borderId="2" xfId="0" applyFont="1" applyFill="1" applyBorder="1"/>
    <xf numFmtId="164" fontId="2" fillId="4" borderId="2" xfId="1" applyFont="1" applyFill="1" applyBorder="1"/>
    <xf numFmtId="0" fontId="2" fillId="4" borderId="0" xfId="0" applyFont="1" applyFill="1" applyBorder="1"/>
    <xf numFmtId="0" fontId="0" fillId="0" borderId="2" xfId="0" applyFill="1" applyBorder="1"/>
    <xf numFmtId="171" fontId="9" fillId="0" borderId="2" xfId="7" applyFill="1" applyBorder="1">
      <alignment vertical="center" wrapText="1"/>
    </xf>
    <xf numFmtId="164" fontId="1" fillId="0" borderId="2" xfId="1" applyFont="1" applyFill="1" applyBorder="1"/>
    <xf numFmtId="169" fontId="3" fillId="4" borderId="2" xfId="4" applyNumberFormat="1" applyFont="1" applyFill="1" applyBorder="1" applyAlignment="1">
      <alignment horizontal="right" wrapText="1"/>
    </xf>
    <xf numFmtId="171" fontId="9" fillId="0" borderId="8" xfId="7">
      <alignment vertical="center" wrapText="1"/>
    </xf>
    <xf numFmtId="164" fontId="5" fillId="0" borderId="2" xfId="1" applyFont="1" applyFill="1" applyBorder="1"/>
    <xf numFmtId="0" fontId="2" fillId="0" borderId="5" xfId="0" applyFont="1" applyFill="1" applyBorder="1" applyAlignment="1">
      <alignment horizontal="left" vertical="center"/>
    </xf>
    <xf numFmtId="164" fontId="2" fillId="0" borderId="2" xfId="1" applyFont="1" applyFill="1" applyBorder="1" applyAlignment="1">
      <alignment horizontal="center" vertical="center"/>
    </xf>
    <xf numFmtId="164" fontId="0" fillId="0" borderId="0" xfId="1" applyFont="1"/>
    <xf numFmtId="164" fontId="2" fillId="0" borderId="0" xfId="1" applyFont="1" applyFill="1" applyBorder="1"/>
    <xf numFmtId="164" fontId="1" fillId="2" borderId="1" xfId="1" applyFont="1" applyFill="1" applyBorder="1"/>
    <xf numFmtId="164" fontId="2" fillId="0" borderId="0" xfId="1" quotePrefix="1" applyFont="1" applyFill="1" applyBorder="1" applyAlignment="1">
      <alignment horizontal="right"/>
    </xf>
    <xf numFmtId="164" fontId="2" fillId="0" borderId="0" xfId="1" applyFont="1" applyFill="1" applyBorder="1" applyAlignment="1">
      <alignment horizontal="left"/>
    </xf>
    <xf numFmtId="164" fontId="1" fillId="2" borderId="4" xfId="1" applyFont="1" applyFill="1" applyBorder="1" applyAlignment="1">
      <alignment horizontal="right"/>
    </xf>
    <xf numFmtId="164" fontId="1" fillId="0" borderId="0" xfId="1" applyFont="1" applyFill="1" applyBorder="1"/>
    <xf numFmtId="164" fontId="9" fillId="0" borderId="2" xfId="1" applyFont="1" applyFill="1" applyBorder="1" applyAlignment="1">
      <alignment vertical="center" wrapText="1"/>
    </xf>
    <xf numFmtId="164" fontId="0" fillId="0" borderId="2" xfId="1" applyFont="1" applyFill="1" applyBorder="1"/>
    <xf numFmtId="164" fontId="2" fillId="0" borderId="0" xfId="1" applyFont="1" applyFill="1" applyBorder="1" applyAlignment="1">
      <alignment horizontal="right"/>
    </xf>
    <xf numFmtId="0" fontId="4" fillId="0" borderId="0" xfId="3"/>
    <xf numFmtId="0" fontId="4" fillId="0" borderId="2" xfId="3" applyBorder="1"/>
    <xf numFmtId="164" fontId="1" fillId="2" borderId="1" xfId="1" applyFont="1" applyFill="1" applyBorder="1" applyAlignment="1">
      <alignment horizontal="left"/>
    </xf>
    <xf numFmtId="37" fontId="2" fillId="0" borderId="0" xfId="2" applyNumberFormat="1" applyFont="1" applyFill="1" applyBorder="1" applyAlignment="1"/>
    <xf numFmtId="0" fontId="1" fillId="5" borderId="2" xfId="0" applyFont="1" applyFill="1" applyBorder="1" applyAlignment="1">
      <alignment horizontal="right"/>
    </xf>
    <xf numFmtId="164" fontId="1" fillId="5" borderId="2" xfId="0" applyNumberFormat="1" applyFont="1" applyFill="1" applyBorder="1"/>
    <xf numFmtId="164" fontId="3" fillId="0" borderId="3" xfId="1" applyFont="1" applyFill="1" applyBorder="1" applyAlignment="1">
      <alignment horizontal="right" wrapText="1"/>
    </xf>
    <xf numFmtId="164" fontId="1" fillId="5" borderId="2" xfId="1" applyFont="1" applyFill="1" applyBorder="1"/>
  </cellXfs>
  <cellStyles count="8">
    <cellStyle name="Açıklama Metni" xfId="6" builtinId="53"/>
    <cellStyle name="Comma 3" xfId="2"/>
    <cellStyle name="Currency 3" xfId="1"/>
    <cellStyle name="Currency 4" xfId="4"/>
    <cellStyle name="Normal" xfId="0" builtinId="0"/>
    <cellStyle name="Normal_Sheet1" xfId="3"/>
    <cellStyle name="Nötr" xfId="5" builtinId="28"/>
    <cellStyle name="Style 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6</xdr:col>
      <xdr:colOff>200025</xdr:colOff>
      <xdr:row>39</xdr:row>
      <xdr:rowOff>171450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CA8EBF8-8076-4F47-A16A-4A78038C6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5143500"/>
          <a:ext cx="4743450" cy="245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1352550</xdr:colOff>
      <xdr:row>37</xdr:row>
      <xdr:rowOff>76200</xdr:rowOff>
    </xdr:from>
    <xdr:to>
      <xdr:col>8</xdr:col>
      <xdr:colOff>498708</xdr:colOff>
      <xdr:row>56</xdr:row>
      <xdr:rowOff>133863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1F46289C-5509-4F5D-95E8-DEB16ACE9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7124700"/>
          <a:ext cx="4925112" cy="36771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42</xdr:row>
      <xdr:rowOff>19050</xdr:rowOff>
    </xdr:from>
    <xdr:to>
      <xdr:col>6</xdr:col>
      <xdr:colOff>1286483</xdr:colOff>
      <xdr:row>56</xdr:row>
      <xdr:rowOff>67054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51DB9C14-9C1F-4B58-9C41-3BAC8BF08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8086725"/>
          <a:ext cx="4353533" cy="27150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u/Downloads/electric%20kaba%20d&#252;zenleme%20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&#252;nce/Downloads/New-Microsoft-Excel-Worksheet%20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u/Downloads/106_Class_1_Hacettepe_University_CRE_Rev_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 Summary"/>
      <sheetName val="BOM"/>
      <sheetName val="Front Rotor Assembly "/>
      <sheetName val="Front Brake Disc"/>
      <sheetName val="Front Brake Pad"/>
      <sheetName val="Front Brake Caliper"/>
      <sheetName val="Rear Rotor Assembly"/>
      <sheetName val="Rear Brake Disc"/>
      <sheetName val="Rear Brake Pad"/>
      <sheetName val="Rear Brake Caliper"/>
      <sheetName val="Brake Line Assembly"/>
      <sheetName val="Brake Line"/>
      <sheetName val="Fluid Reservoir"/>
      <sheetName val="Master Cylinder"/>
      <sheetName val="Fitting"/>
      <sheetName val="Brake Fluid"/>
      <sheetName val="Engine Assembly"/>
      <sheetName val="Engine"/>
      <sheetName val="Engine Mounting"/>
      <sheetName val="Exhaust Assembly"/>
      <sheetName val="Exhaust Flange"/>
      <sheetName val="Exhaust Headers"/>
      <sheetName val="Exhaust Muffler"/>
      <sheetName val="Air Intake Assembly"/>
      <sheetName val="Intake Manifold"/>
      <sheetName val="Thermal Gasket"/>
      <sheetName val="Throttle Body"/>
      <sheetName val="Fuel Assembly"/>
      <sheetName val="Fuel Injector"/>
      <sheetName val="Fuel Pump"/>
      <sheetName val="Fuel Tank"/>
      <sheetName val="Fuel Pressure Regulator"/>
      <sheetName val="Fuel Filter"/>
      <sheetName val="Fuel Lines"/>
      <sheetName val="Fuel Check Valve"/>
      <sheetName val="Fuel Rail"/>
      <sheetName val="Cooling Assembly"/>
      <sheetName val="Radiator"/>
      <sheetName val="Coolant Lines"/>
      <sheetName val="Differential Assembly"/>
      <sheetName val="Differntial Internal"/>
      <sheetName val="Left Bearing Carrier"/>
      <sheetName val="Right Bearing Carrier"/>
      <sheetName val="Left Bearing Retainer"/>
      <sheetName val="Right Bearing Retainer"/>
      <sheetName val="Differential Housing Joint"/>
      <sheetName val="Differential Housing Tab"/>
      <sheetName val="Drivetrain Assembly"/>
      <sheetName val="Axles"/>
      <sheetName val="CV Joints"/>
      <sheetName val="Front Sprocket"/>
      <sheetName val="Rear Sprocket"/>
      <sheetName val="Chain"/>
      <sheetName val="Chain Guard"/>
      <sheetName val="Pedals Assembly"/>
      <sheetName val="Pedal Mounting"/>
      <sheetName val="Pedals "/>
      <sheetName val="Complete Frame Part Assembly"/>
      <sheetName val="Tube Frame"/>
      <sheetName val="Tabs"/>
      <sheetName val="Anti-Intrusion Plate"/>
      <sheetName val="Body Assembly"/>
      <sheetName val="Main body"/>
      <sheetName val="Nose Cone"/>
      <sheetName val="Right Sidepod"/>
      <sheetName val="Left Sidepod"/>
      <sheetName val="Right Panels"/>
      <sheetName val="Left Panels"/>
      <sheetName val="Floor Panels"/>
      <sheetName val="Dashboard"/>
      <sheetName val="Engine Elect. Assembly"/>
      <sheetName val="Eng. Harness"/>
      <sheetName val="Eng. Elect. Comp."/>
      <sheetName val="Main Assembly"/>
      <sheetName val="Main Harness"/>
      <sheetName val="Main Elect. Comp."/>
      <sheetName val="S.W. Elect. Assembly"/>
      <sheetName val="S.W. Comp."/>
      <sheetName val="Dashboard Assembly"/>
      <sheetName val="Dashb. Elect. Comp."/>
      <sheetName val="Miscellaneous &amp; Finish"/>
      <sheetName val="Head Rest Padding"/>
      <sheetName val="Firewall"/>
      <sheetName val="Safety Harness"/>
      <sheetName val="Seat Assembly"/>
      <sheetName val="Seat"/>
      <sheetName val="Steering Column Assembly"/>
      <sheetName val="Column Joints"/>
      <sheetName val="Column Tubes"/>
      <sheetName val="Steering Rack Assembly"/>
      <sheetName val="Pinion Gear"/>
      <sheetName val="Rack Gear"/>
      <sheetName val="Steering Rack"/>
      <sheetName val="Steering Rack Housing"/>
      <sheetName val="Steering Wheel Assembly"/>
      <sheetName val="Steering Wheel"/>
      <sheetName val="Quick Release"/>
      <sheetName val="Wheel Bearing Assembly"/>
      <sheetName val="Front Bearing"/>
      <sheetName val="Rear Bearing"/>
      <sheetName val="Wheel Assembly"/>
      <sheetName val="Wheel"/>
      <sheetName val="Tires"/>
      <sheetName val="Front&amp;Rear hub Assembly"/>
      <sheetName val="Front Hub"/>
      <sheetName val="Rear H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4">
          <cell r="D14">
            <v>5.63</v>
          </cell>
        </row>
      </sheetData>
      <sheetData sheetId="18">
        <row r="14">
          <cell r="D14">
            <v>0.35</v>
          </cell>
          <cell r="F14">
            <v>16</v>
          </cell>
        </row>
        <row r="15">
          <cell r="D15">
            <v>0.15</v>
          </cell>
          <cell r="F15">
            <v>8</v>
          </cell>
        </row>
        <row r="23">
          <cell r="G23">
            <v>3000</v>
          </cell>
        </row>
      </sheetData>
      <sheetData sheetId="19"/>
      <sheetData sheetId="20">
        <row r="15">
          <cell r="D15">
            <v>0.04</v>
          </cell>
          <cell r="F15">
            <v>15.7</v>
          </cell>
          <cell r="H15">
            <v>3</v>
          </cell>
        </row>
      </sheetData>
      <sheetData sheetId="21">
        <row r="21">
          <cell r="D21">
            <v>0.75</v>
          </cell>
          <cell r="F21">
            <v>12</v>
          </cell>
        </row>
        <row r="22">
          <cell r="D22">
            <v>0.75</v>
          </cell>
          <cell r="F22">
            <v>20</v>
          </cell>
        </row>
        <row r="23">
          <cell r="D23">
            <v>0.15</v>
          </cell>
          <cell r="F23">
            <v>10</v>
          </cell>
        </row>
      </sheetData>
      <sheetData sheetId="22">
        <row r="20">
          <cell r="D20">
            <v>0.75</v>
          </cell>
          <cell r="F20">
            <v>7</v>
          </cell>
        </row>
        <row r="21">
          <cell r="D21">
            <v>0.75</v>
          </cell>
          <cell r="F21">
            <v>18</v>
          </cell>
        </row>
        <row r="22">
          <cell r="D22">
            <v>0.15</v>
          </cell>
          <cell r="F22">
            <v>10</v>
          </cell>
        </row>
      </sheetData>
      <sheetData sheetId="23"/>
      <sheetData sheetId="24"/>
      <sheetData sheetId="25">
        <row r="21">
          <cell r="D21">
            <v>0.04</v>
          </cell>
          <cell r="F21">
            <v>4</v>
          </cell>
          <cell r="H21">
            <v>2</v>
          </cell>
        </row>
        <row r="22">
          <cell r="D22">
            <v>0.35</v>
          </cell>
          <cell r="F22">
            <v>9</v>
          </cell>
          <cell r="H22">
            <v>1</v>
          </cell>
        </row>
      </sheetData>
      <sheetData sheetId="26">
        <row r="21">
          <cell r="D21">
            <v>0.04</v>
          </cell>
          <cell r="F21">
            <v>60</v>
          </cell>
          <cell r="H21">
            <v>1</v>
          </cell>
        </row>
        <row r="22">
          <cell r="D22">
            <v>0.35</v>
          </cell>
          <cell r="F22">
            <v>1</v>
          </cell>
          <cell r="H22">
            <v>1</v>
          </cell>
        </row>
        <row r="23">
          <cell r="D23">
            <v>0.5</v>
          </cell>
          <cell r="F23">
            <v>1</v>
          </cell>
          <cell r="H23">
            <v>1</v>
          </cell>
        </row>
      </sheetData>
      <sheetData sheetId="27"/>
      <sheetData sheetId="28">
        <row r="21">
          <cell r="D21">
            <v>0.13</v>
          </cell>
          <cell r="F21">
            <v>4</v>
          </cell>
          <cell r="H21">
            <v>1</v>
          </cell>
        </row>
      </sheetData>
      <sheetData sheetId="29">
        <row r="21">
          <cell r="D21">
            <v>0.13</v>
          </cell>
          <cell r="F21">
            <v>1</v>
          </cell>
          <cell r="H21">
            <v>1</v>
          </cell>
        </row>
      </sheetData>
      <sheetData sheetId="30">
        <row r="21">
          <cell r="D21">
            <v>0.25</v>
          </cell>
          <cell r="F21">
            <v>32</v>
          </cell>
          <cell r="H21">
            <v>1</v>
          </cell>
        </row>
        <row r="22">
          <cell r="D22">
            <v>0.25</v>
          </cell>
          <cell r="F22">
            <v>17</v>
          </cell>
          <cell r="H22">
            <v>1</v>
          </cell>
        </row>
      </sheetData>
      <sheetData sheetId="31">
        <row r="21">
          <cell r="D21">
            <v>0.15</v>
          </cell>
          <cell r="F21">
            <v>3</v>
          </cell>
          <cell r="H21">
            <v>1</v>
          </cell>
        </row>
        <row r="22">
          <cell r="D22">
            <v>0.13</v>
          </cell>
          <cell r="F22">
            <v>1</v>
          </cell>
          <cell r="H22">
            <v>1</v>
          </cell>
        </row>
      </sheetData>
      <sheetData sheetId="32"/>
      <sheetData sheetId="33">
        <row r="21">
          <cell r="D21">
            <v>0.75</v>
          </cell>
          <cell r="F21">
            <v>8</v>
          </cell>
          <cell r="H21">
            <v>1</v>
          </cell>
        </row>
        <row r="22">
          <cell r="D22">
            <v>0.45</v>
          </cell>
          <cell r="F22">
            <v>10</v>
          </cell>
          <cell r="H22">
            <v>1</v>
          </cell>
        </row>
        <row r="23">
          <cell r="D23">
            <v>0.15</v>
          </cell>
          <cell r="F23">
            <v>10</v>
          </cell>
          <cell r="H23">
            <v>1</v>
          </cell>
        </row>
      </sheetData>
      <sheetData sheetId="34"/>
      <sheetData sheetId="35">
        <row r="21">
          <cell r="D21">
            <v>0.04</v>
          </cell>
          <cell r="F21">
            <v>1</v>
          </cell>
        </row>
        <row r="22">
          <cell r="D22">
            <v>0.75</v>
          </cell>
          <cell r="F22">
            <v>7</v>
          </cell>
        </row>
        <row r="23">
          <cell r="D23">
            <v>0.15</v>
          </cell>
          <cell r="F23">
            <v>8</v>
          </cell>
        </row>
      </sheetData>
      <sheetData sheetId="36"/>
      <sheetData sheetId="37"/>
      <sheetData sheetId="38">
        <row r="21">
          <cell r="D21">
            <v>0.06</v>
          </cell>
          <cell r="F21">
            <v>8</v>
          </cell>
          <cell r="H21">
            <v>1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21">
          <cell r="D21">
            <v>1.3</v>
          </cell>
        </row>
      </sheetData>
      <sheetData sheetId="10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37">
          <cell r="B37" t="str">
            <v>Connector, Aerospace Quality</v>
          </cell>
          <cell r="C37" t="str">
            <v>Inject</v>
          </cell>
          <cell r="E37">
            <v>2</v>
          </cell>
          <cell r="F37" t="str">
            <v>pin(s)</v>
          </cell>
        </row>
        <row r="38">
          <cell r="B38" t="str">
            <v>Connector, Aerospace Quality</v>
          </cell>
          <cell r="C38" t="str">
            <v>Fuel Tank</v>
          </cell>
          <cell r="E38">
            <v>2</v>
          </cell>
          <cell r="F38" t="str">
            <v>pin(s)</v>
          </cell>
        </row>
        <row r="39">
          <cell r="B39" t="str">
            <v>Connector, Aerospace Quality</v>
          </cell>
          <cell r="C39" t="str">
            <v>Servo Valve</v>
          </cell>
          <cell r="E39">
            <v>6</v>
          </cell>
          <cell r="F39" t="str">
            <v>pin(s)</v>
          </cell>
        </row>
        <row r="40">
          <cell r="B40" t="str">
            <v>Connector, Aerospace Quality</v>
          </cell>
          <cell r="C40" t="str">
            <v>ECU Socket 1</v>
          </cell>
          <cell r="E40">
            <v>34</v>
          </cell>
          <cell r="F40" t="str">
            <v>pin(s)</v>
          </cell>
        </row>
        <row r="41">
          <cell r="B41" t="str">
            <v>Connector, Aerospace Quality</v>
          </cell>
          <cell r="C41" t="str">
            <v>ECU Socket 2</v>
          </cell>
          <cell r="E41">
            <v>26</v>
          </cell>
          <cell r="F41" t="str">
            <v>pin(s)</v>
          </cell>
        </row>
        <row r="42">
          <cell r="B42" t="str">
            <v>Connector, Aerospace Quality</v>
          </cell>
          <cell r="C42" t="str">
            <v>ECU Unit Socket</v>
          </cell>
          <cell r="E42">
            <v>20</v>
          </cell>
          <cell r="F42" t="str">
            <v>pin(s)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st Summary"/>
      <sheetName val="BOM"/>
      <sheetName val="Front Rotor Assembly "/>
      <sheetName val="Front Brake Disc"/>
      <sheetName val="Front Brake Pad"/>
      <sheetName val="Front Brake Caliper"/>
      <sheetName val="Rear Rotor Assembly"/>
      <sheetName val="Rear Brake Disc"/>
      <sheetName val="Rear Brake Pad"/>
      <sheetName val="Rear Brake Caliper"/>
      <sheetName val="Brake Line Assembly"/>
      <sheetName val="Brake Line"/>
      <sheetName val="Fluid Reservoir"/>
      <sheetName val="Master Cylinder"/>
      <sheetName val="Fitting"/>
      <sheetName val="Brake Fluid"/>
      <sheetName val="Engine Assembly"/>
      <sheetName val="Engine Elect. Assembly"/>
      <sheetName val="Eng. Harness"/>
      <sheetName val="Eng. Elect. Comp."/>
      <sheetName val="Engine"/>
      <sheetName val="Engine Mounting"/>
      <sheetName val="Exhaust Assembly"/>
      <sheetName val="Exhaust Flange"/>
      <sheetName val="Exhaust Headers"/>
      <sheetName val="Exhaust Muffler"/>
      <sheetName val="Air Intake Assembly"/>
      <sheetName val="Intake Manifold"/>
      <sheetName val="Thermal Gasket"/>
      <sheetName val="Throttle Body"/>
      <sheetName val="Fuel Assembly"/>
      <sheetName val="Fuel Injector"/>
      <sheetName val="Fuel Pump"/>
      <sheetName val="Fuel Tank"/>
      <sheetName val="Fuel Pressure Regulator"/>
      <sheetName val="Fuel Filter"/>
      <sheetName val="Fuel Lines"/>
      <sheetName val="Fuel Check Valve"/>
      <sheetName val="Fuel Rail"/>
      <sheetName val="Cooling Assembly"/>
      <sheetName val="Radiator"/>
      <sheetName val="Coolant Lines"/>
      <sheetName val="Differential Assembly"/>
      <sheetName val="Differntial Internal"/>
      <sheetName val="Left Bearing Carrier"/>
      <sheetName val="Right Bearing Carrier"/>
      <sheetName val="Left Bearing Retainer"/>
      <sheetName val="Right Bearing Retainer"/>
      <sheetName val="Differential Housing Joint"/>
      <sheetName val="Differential Housing Tab"/>
      <sheetName val="Drivetrain Assembly"/>
      <sheetName val="Axles"/>
      <sheetName val="CV Joints"/>
      <sheetName val="Front Sprocket"/>
      <sheetName val="Rear Sprocket"/>
      <sheetName val="Chain"/>
      <sheetName val="Chain Guard"/>
      <sheetName val="Pedals Assembly"/>
      <sheetName val="Pedal Mounting"/>
      <sheetName val="Pedals "/>
      <sheetName val="Complete Frame Part Assembly"/>
      <sheetName val="Tube Frame"/>
      <sheetName val="Tabs"/>
      <sheetName val="Anti-Intrusion Plate"/>
      <sheetName val="Body Assembly"/>
      <sheetName val="Main body"/>
      <sheetName val="Nose Cone"/>
      <sheetName val="Right Sidepod"/>
      <sheetName val="Left Sidepod"/>
      <sheetName val="Right Panels"/>
      <sheetName val="Left Panels"/>
      <sheetName val="Floor Panels"/>
      <sheetName val="Dashboard"/>
      <sheetName val="Main Assembly"/>
      <sheetName val="Main Harness"/>
      <sheetName val="Main Elect. Comp."/>
      <sheetName val="S.W. Elect. Assembly"/>
      <sheetName val="S.W. Comp."/>
      <sheetName val="Dashboard Assembly"/>
      <sheetName val="Dashb. Elect. Comp."/>
      <sheetName val="Miscellaneous &amp; Finish"/>
      <sheetName val="Head Rest Padding"/>
      <sheetName val="Firewall"/>
      <sheetName val="Safety Harness"/>
      <sheetName val="Seat Assembly"/>
      <sheetName val="Seat"/>
      <sheetName val="Steering Column Assembly"/>
      <sheetName val="Column Joints"/>
      <sheetName val="Column Tubes"/>
      <sheetName val="Steering Rack Assembly"/>
      <sheetName val="Pinion Gear"/>
      <sheetName val="Rack Gear"/>
      <sheetName val="Steering Rack"/>
      <sheetName val="Steering Rack Housing"/>
      <sheetName val="Steering Wheel Assembly"/>
      <sheetName val="Steering Wheel"/>
      <sheetName val="Quick Release"/>
      <sheetName val="Wheel Bearing Assembly"/>
      <sheetName val="Front Bearing"/>
      <sheetName val="Rear Bearing"/>
      <sheetName val="Wheel Assembly"/>
      <sheetName val="Wheel"/>
      <sheetName val="Tires"/>
      <sheetName val="Front&amp;Rear hub Assembly"/>
      <sheetName val="Front Hub"/>
      <sheetName val="Rear H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9">
          <cell r="J29">
            <v>0</v>
          </cell>
        </row>
        <row r="33">
          <cell r="K33">
            <v>0</v>
          </cell>
        </row>
        <row r="37">
          <cell r="J37">
            <v>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9"/>
  <sheetViews>
    <sheetView topLeftCell="A17" workbookViewId="0">
      <selection activeCell="K32" sqref="K32"/>
    </sheetView>
  </sheetViews>
  <sheetFormatPr defaultRowHeight="15"/>
  <cols>
    <col min="1" max="1" width="10.42578125" bestFit="1" customWidth="1"/>
    <col min="2" max="2" width="28.42578125" bestFit="1" customWidth="1"/>
    <col min="3" max="3" width="15.7109375" bestFit="1" customWidth="1"/>
    <col min="4" max="4" width="9.28515625" bestFit="1" customWidth="1"/>
    <col min="5" max="5" width="11.7109375" bestFit="1" customWidth="1"/>
    <col min="6" max="6" width="8.85546875" bestFit="1" customWidth="1"/>
    <col min="7" max="7" width="10.140625" bestFit="1" customWidth="1"/>
    <col min="8" max="8" width="16" bestFit="1" customWidth="1"/>
    <col min="9" max="9" width="11" bestFit="1" customWidth="1"/>
    <col min="10" max="10" width="9.28515625" bestFit="1" customWidth="1"/>
    <col min="11" max="11" width="9" bestFit="1" customWidth="1"/>
    <col min="12" max="12" width="7.7109375" bestFit="1" customWidth="1"/>
    <col min="13" max="13" width="13.85546875" bestFit="1" customWidth="1"/>
    <col min="14" max="14" width="10.7109375" bestFit="1" customWidth="1"/>
  </cols>
  <sheetData>
    <row r="1" spans="1:14" s="70" customFormat="1">
      <c r="A1" s="72" t="s">
        <v>0</v>
      </c>
      <c r="B1" s="71" t="s">
        <v>1</v>
      </c>
      <c r="C1" s="71"/>
      <c r="D1" s="71"/>
      <c r="E1" s="71"/>
      <c r="F1" s="71"/>
      <c r="G1" s="71"/>
      <c r="H1" s="71"/>
      <c r="I1" s="71"/>
      <c r="J1" s="72" t="s">
        <v>2</v>
      </c>
      <c r="K1" s="73">
        <v>106</v>
      </c>
      <c r="L1" s="71"/>
      <c r="M1" s="72" t="s">
        <v>3</v>
      </c>
      <c r="N1" s="71">
        <f>E12</f>
        <v>1558.77</v>
      </c>
    </row>
    <row r="2" spans="1:14" s="70" customFormat="1">
      <c r="A2" s="72" t="s">
        <v>4</v>
      </c>
      <c r="B2" s="71" t="s">
        <v>194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2" t="s">
        <v>5</v>
      </c>
      <c r="N2" s="80">
        <v>1</v>
      </c>
    </row>
    <row r="3" spans="1:14" s="70" customFormat="1">
      <c r="A3" s="72" t="s">
        <v>6</v>
      </c>
      <c r="B3" s="71" t="s">
        <v>7</v>
      </c>
      <c r="C3" s="71"/>
      <c r="D3" s="71"/>
      <c r="E3" s="71"/>
      <c r="F3" s="71"/>
      <c r="G3" s="71"/>
      <c r="H3" s="71"/>
      <c r="I3" s="71"/>
      <c r="J3" s="72" t="s">
        <v>8</v>
      </c>
      <c r="K3" s="71"/>
      <c r="L3" s="71"/>
      <c r="M3" s="71"/>
      <c r="N3" s="71"/>
    </row>
    <row r="4" spans="1:14" s="70" customFormat="1">
      <c r="A4" s="72" t="s">
        <v>9</v>
      </c>
      <c r="B4" s="74" t="s">
        <v>10</v>
      </c>
      <c r="C4" s="71"/>
      <c r="D4" s="71"/>
      <c r="E4" s="71"/>
      <c r="F4" s="71"/>
      <c r="G4" s="71"/>
      <c r="H4" s="71"/>
      <c r="I4" s="71"/>
      <c r="J4" s="72" t="s">
        <v>11</v>
      </c>
      <c r="K4" s="71"/>
      <c r="L4" s="71"/>
      <c r="M4" s="72" t="s">
        <v>12</v>
      </c>
      <c r="N4" s="71">
        <f>N1*N2</f>
        <v>1558.77</v>
      </c>
    </row>
    <row r="5" spans="1:14" s="70" customFormat="1">
      <c r="A5" s="72" t="s">
        <v>13</v>
      </c>
      <c r="B5" s="71" t="s">
        <v>14</v>
      </c>
      <c r="C5" s="71"/>
      <c r="D5" s="71"/>
      <c r="E5" s="71"/>
      <c r="F5" s="71"/>
      <c r="G5" s="71"/>
      <c r="H5" s="71"/>
      <c r="I5" s="71"/>
      <c r="J5" s="72" t="s">
        <v>15</v>
      </c>
      <c r="K5" s="71"/>
      <c r="L5" s="71"/>
      <c r="M5" s="71"/>
      <c r="N5" s="71"/>
    </row>
    <row r="6" spans="1:14" s="70" customFormat="1">
      <c r="A6" s="72" t="s">
        <v>16</v>
      </c>
      <c r="B6" s="71" t="s">
        <v>17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s="70" customForma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s="70" customFormat="1">
      <c r="A8" s="48" t="s">
        <v>18</v>
      </c>
      <c r="B8" s="48" t="s">
        <v>19</v>
      </c>
      <c r="C8" s="48" t="s">
        <v>20</v>
      </c>
      <c r="D8" s="48" t="s">
        <v>21</v>
      </c>
      <c r="E8" s="48" t="s">
        <v>22</v>
      </c>
      <c r="F8" s="71"/>
      <c r="G8" s="71"/>
      <c r="H8" s="71"/>
      <c r="I8" s="71"/>
      <c r="J8" s="71"/>
      <c r="K8" s="71"/>
      <c r="L8" s="71"/>
      <c r="M8" s="71"/>
      <c r="N8" s="71"/>
    </row>
    <row r="9" spans="1:14" s="70" customFormat="1">
      <c r="A9" s="12">
        <v>10</v>
      </c>
      <c r="B9" s="12" t="s">
        <v>17</v>
      </c>
      <c r="C9" s="12">
        <v>1500</v>
      </c>
      <c r="D9" s="81">
        <v>1</v>
      </c>
      <c r="E9" s="12">
        <f>C9*D9</f>
        <v>1500</v>
      </c>
      <c r="F9" s="71"/>
      <c r="G9" s="71"/>
      <c r="H9" s="71"/>
      <c r="I9" s="71"/>
      <c r="J9" s="71"/>
      <c r="K9" s="71"/>
      <c r="L9" s="71"/>
      <c r="M9" s="71"/>
      <c r="N9" s="71"/>
    </row>
    <row r="10" spans="1:14" s="70" customFormat="1">
      <c r="A10" s="12">
        <v>20</v>
      </c>
      <c r="B10" s="57" t="s">
        <v>50</v>
      </c>
      <c r="C10" s="12">
        <v>16.02</v>
      </c>
      <c r="D10" s="81">
        <v>1</v>
      </c>
      <c r="E10" s="12">
        <v>58.77</v>
      </c>
      <c r="F10" s="71"/>
      <c r="G10" s="71"/>
      <c r="H10" s="71"/>
      <c r="I10" s="71"/>
      <c r="J10" s="71"/>
      <c r="K10" s="71"/>
      <c r="L10" s="71"/>
      <c r="M10" s="71"/>
      <c r="N10" s="71"/>
    </row>
    <row r="11" spans="1:14" s="70" customFormat="1">
      <c r="A11" s="47"/>
      <c r="B11" s="47"/>
      <c r="C11" s="47"/>
      <c r="D11" s="47"/>
      <c r="E11" s="47"/>
      <c r="F11" s="71"/>
      <c r="G11" s="71"/>
      <c r="H11" s="71"/>
      <c r="I11" s="71"/>
      <c r="J11" s="71"/>
      <c r="K11" s="71"/>
      <c r="L11" s="71"/>
      <c r="M11" s="71"/>
      <c r="N11" s="71"/>
    </row>
    <row r="12" spans="1:14" s="70" customFormat="1">
      <c r="A12" s="71"/>
      <c r="B12" s="71"/>
      <c r="C12" s="71"/>
      <c r="D12" s="75" t="s">
        <v>22</v>
      </c>
      <c r="E12" s="49">
        <f>SUM(E9:E11)</f>
        <v>1558.77</v>
      </c>
      <c r="F12" s="71"/>
      <c r="G12" s="71"/>
      <c r="H12" s="71"/>
      <c r="I12" s="71"/>
      <c r="J12" s="71"/>
      <c r="K12" s="71"/>
      <c r="L12" s="71"/>
      <c r="M12" s="71"/>
      <c r="N12" s="71"/>
    </row>
    <row r="13" spans="1:14" s="70" customFormat="1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</row>
    <row r="14" spans="1:14" s="70" customFormat="1">
      <c r="A14" s="48" t="s">
        <v>18</v>
      </c>
      <c r="B14" s="48" t="s">
        <v>23</v>
      </c>
      <c r="C14" s="48" t="s">
        <v>24</v>
      </c>
      <c r="D14" s="48" t="s">
        <v>25</v>
      </c>
      <c r="E14" s="48" t="s">
        <v>26</v>
      </c>
      <c r="F14" s="48" t="s">
        <v>27</v>
      </c>
      <c r="G14" s="48" t="s">
        <v>28</v>
      </c>
      <c r="H14" s="48" t="s">
        <v>29</v>
      </c>
      <c r="I14" s="48" t="s">
        <v>30</v>
      </c>
      <c r="J14" s="48" t="s">
        <v>31</v>
      </c>
      <c r="K14" s="48" t="s">
        <v>32</v>
      </c>
      <c r="L14" s="48" t="s">
        <v>33</v>
      </c>
      <c r="M14" s="48" t="s">
        <v>21</v>
      </c>
      <c r="N14" s="48" t="s">
        <v>22</v>
      </c>
    </row>
    <row r="15" spans="1:14" s="70" customForma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s="70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58" t="s">
        <v>22</v>
      </c>
      <c r="N16" s="48">
        <f>SUM(N15:N15)</f>
        <v>0</v>
      </c>
    </row>
    <row r="17" spans="1:14" s="70" customFormat="1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</row>
    <row r="18" spans="1:14" s="70" customFormat="1">
      <c r="A18" s="48" t="s">
        <v>18</v>
      </c>
      <c r="B18" s="48" t="s">
        <v>34</v>
      </c>
      <c r="C18" s="48" t="s">
        <v>24</v>
      </c>
      <c r="D18" s="48" t="s">
        <v>25</v>
      </c>
      <c r="E18" s="48" t="s">
        <v>35</v>
      </c>
      <c r="F18" s="48" t="s">
        <v>21</v>
      </c>
      <c r="G18" s="48" t="s">
        <v>36</v>
      </c>
      <c r="H18" s="48" t="s">
        <v>37</v>
      </c>
      <c r="I18" s="48" t="s">
        <v>22</v>
      </c>
      <c r="J18" s="76"/>
      <c r="K18" s="76"/>
      <c r="L18" s="76"/>
      <c r="M18" s="76"/>
      <c r="N18" s="76"/>
    </row>
    <row r="19" spans="1:14" s="70" customFormat="1">
      <c r="A19" s="12">
        <v>10</v>
      </c>
      <c r="B19" s="12" t="s">
        <v>46</v>
      </c>
      <c r="C19" s="12" t="s">
        <v>47</v>
      </c>
      <c r="D19" s="12">
        <v>5.63</v>
      </c>
      <c r="E19" s="12" t="s">
        <v>48</v>
      </c>
      <c r="F19" s="12">
        <v>6</v>
      </c>
      <c r="G19" s="12"/>
      <c r="H19" s="12"/>
      <c r="I19" s="12">
        <f>D19*F19</f>
        <v>33.78</v>
      </c>
      <c r="J19" s="76"/>
      <c r="K19" s="76"/>
      <c r="L19" s="76"/>
      <c r="M19" s="76"/>
      <c r="N19" s="76"/>
    </row>
    <row r="20" spans="1:14" s="70" customFormat="1">
      <c r="A20" s="64"/>
      <c r="B20" s="64"/>
      <c r="C20" s="64"/>
      <c r="D20" s="64"/>
      <c r="E20" s="64"/>
      <c r="F20" s="64"/>
      <c r="G20" s="64"/>
      <c r="H20" s="64"/>
      <c r="I20" s="64"/>
      <c r="J20" s="76"/>
      <c r="K20" s="76"/>
      <c r="L20" s="76"/>
      <c r="M20" s="76"/>
      <c r="N20" s="76"/>
    </row>
    <row r="21" spans="1:14" s="70" customFormat="1">
      <c r="A21" s="12"/>
      <c r="B21" s="12"/>
      <c r="C21" s="12"/>
      <c r="D21" s="12"/>
      <c r="E21" s="12"/>
      <c r="F21" s="12"/>
      <c r="G21" s="12"/>
      <c r="H21" s="12"/>
      <c r="I21" s="12"/>
      <c r="J21" s="71"/>
      <c r="K21" s="71"/>
      <c r="L21" s="71"/>
      <c r="M21" s="71"/>
      <c r="N21" s="71"/>
    </row>
    <row r="22" spans="1:14" s="70" customFormat="1">
      <c r="A22" s="76"/>
      <c r="B22" s="76"/>
      <c r="C22" s="76"/>
      <c r="D22" s="76"/>
      <c r="E22" s="76"/>
      <c r="F22" s="76"/>
      <c r="G22" s="76"/>
      <c r="H22" s="58" t="s">
        <v>22</v>
      </c>
      <c r="I22" s="48">
        <f>SUM(I21:I21)</f>
        <v>0</v>
      </c>
      <c r="K22" s="76"/>
      <c r="L22" s="76"/>
      <c r="M22" s="76"/>
      <c r="N22" s="76"/>
    </row>
    <row r="23" spans="1:14" s="70" customFormat="1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</row>
    <row r="24" spans="1:14" s="70" customFormat="1">
      <c r="A24" s="48" t="s">
        <v>18</v>
      </c>
      <c r="B24" s="48" t="s">
        <v>38</v>
      </c>
      <c r="C24" s="48" t="s">
        <v>24</v>
      </c>
      <c r="D24" s="48" t="s">
        <v>25</v>
      </c>
      <c r="E24" s="48" t="s">
        <v>26</v>
      </c>
      <c r="F24" s="48" t="s">
        <v>27</v>
      </c>
      <c r="G24" s="48" t="s">
        <v>28</v>
      </c>
      <c r="H24" s="48" t="s">
        <v>29</v>
      </c>
      <c r="I24" s="48" t="s">
        <v>21</v>
      </c>
      <c r="J24" s="48" t="s">
        <v>22</v>
      </c>
      <c r="K24" s="76"/>
      <c r="L24" s="76"/>
      <c r="M24" s="76"/>
      <c r="N24" s="76"/>
    </row>
    <row r="25" spans="1:14" s="70" customFormat="1">
      <c r="A25" s="47">
        <v>10</v>
      </c>
      <c r="B25" s="47" t="s">
        <v>99</v>
      </c>
      <c r="C25" s="47"/>
      <c r="D25" s="47">
        <v>0.02</v>
      </c>
      <c r="E25" s="47">
        <v>4</v>
      </c>
      <c r="F25" s="47" t="s">
        <v>73</v>
      </c>
      <c r="G25" s="47">
        <v>20</v>
      </c>
      <c r="H25" s="47" t="s">
        <v>73</v>
      </c>
      <c r="I25" s="47">
        <v>2</v>
      </c>
      <c r="J25" s="12">
        <f t="shared" ref="J25:J26" si="0">D25*I25</f>
        <v>0.04</v>
      </c>
      <c r="K25" s="76"/>
      <c r="L25" s="76"/>
      <c r="M25" s="76"/>
      <c r="N25" s="76"/>
    </row>
    <row r="26" spans="1:14" s="70" customFormat="1">
      <c r="A26" s="47">
        <v>20</v>
      </c>
      <c r="B26" s="47" t="s">
        <v>99</v>
      </c>
      <c r="C26" s="47"/>
      <c r="D26" s="47">
        <v>0.04</v>
      </c>
      <c r="E26" s="47">
        <v>6</v>
      </c>
      <c r="F26" s="47" t="s">
        <v>73</v>
      </c>
      <c r="G26" s="47">
        <v>20</v>
      </c>
      <c r="H26" s="47" t="s">
        <v>73</v>
      </c>
      <c r="I26" s="47">
        <v>2</v>
      </c>
      <c r="J26" s="12">
        <f t="shared" si="0"/>
        <v>0.08</v>
      </c>
      <c r="K26" s="76"/>
      <c r="L26" s="76"/>
      <c r="M26" s="76"/>
      <c r="N26" s="76"/>
    </row>
    <row r="27" spans="1:14" s="70" customFormat="1">
      <c r="A27" s="47">
        <v>30</v>
      </c>
      <c r="B27" s="47" t="s">
        <v>99</v>
      </c>
      <c r="C27" s="47"/>
      <c r="D27" s="47">
        <v>0.24</v>
      </c>
      <c r="E27" s="47">
        <v>12</v>
      </c>
      <c r="F27" s="47" t="s">
        <v>73</v>
      </c>
      <c r="G27" s="47">
        <v>20</v>
      </c>
      <c r="H27" s="47" t="s">
        <v>73</v>
      </c>
      <c r="I27" s="47">
        <v>6</v>
      </c>
      <c r="J27" s="12">
        <f>D27*I27</f>
        <v>1.44</v>
      </c>
      <c r="K27" s="71"/>
      <c r="L27" s="71"/>
      <c r="M27" s="71"/>
      <c r="N27" s="71"/>
    </row>
    <row r="28" spans="1:14" s="70" customFormat="1">
      <c r="A28" s="47">
        <v>40</v>
      </c>
      <c r="B28" s="77" t="s">
        <v>250</v>
      </c>
      <c r="C28" s="78"/>
      <c r="D28" s="78">
        <v>0.02</v>
      </c>
      <c r="E28" s="78">
        <v>4</v>
      </c>
      <c r="F28" s="78" t="s">
        <v>73</v>
      </c>
      <c r="G28" s="78"/>
      <c r="H28" s="78"/>
      <c r="I28" s="78">
        <v>2</v>
      </c>
      <c r="J28" s="12">
        <f t="shared" ref="J28:J33" si="1">D28*I28</f>
        <v>0.04</v>
      </c>
      <c r="K28" s="71"/>
      <c r="L28" s="71"/>
      <c r="M28" s="71"/>
      <c r="N28" s="71"/>
    </row>
    <row r="29" spans="1:14" s="70" customFormat="1">
      <c r="A29" s="47">
        <v>50</v>
      </c>
      <c r="B29" s="77" t="s">
        <v>250</v>
      </c>
      <c r="C29" s="78"/>
      <c r="D29" s="78">
        <v>0.03</v>
      </c>
      <c r="E29" s="78">
        <v>6</v>
      </c>
      <c r="F29" s="78" t="s">
        <v>73</v>
      </c>
      <c r="G29" s="78"/>
      <c r="H29" s="78"/>
      <c r="I29" s="78">
        <v>2</v>
      </c>
      <c r="J29" s="12">
        <f t="shared" si="1"/>
        <v>0.06</v>
      </c>
      <c r="K29" s="71"/>
      <c r="L29" s="71"/>
      <c r="M29" s="71"/>
      <c r="N29" s="71"/>
    </row>
    <row r="30" spans="1:14" s="70" customFormat="1">
      <c r="A30" s="47">
        <v>60</v>
      </c>
      <c r="B30" s="77" t="s">
        <v>250</v>
      </c>
      <c r="C30" s="78"/>
      <c r="D30" s="78">
        <v>0.1</v>
      </c>
      <c r="E30" s="78">
        <v>12</v>
      </c>
      <c r="F30" s="78" t="s">
        <v>73</v>
      </c>
      <c r="G30" s="78"/>
      <c r="H30" s="78"/>
      <c r="I30" s="78">
        <v>6</v>
      </c>
      <c r="J30" s="12">
        <f t="shared" si="1"/>
        <v>0.60000000000000009</v>
      </c>
      <c r="K30" s="71"/>
      <c r="L30" s="71"/>
      <c r="M30" s="71"/>
      <c r="N30" s="71"/>
    </row>
    <row r="31" spans="1:14" s="70" customFormat="1">
      <c r="A31" s="78"/>
      <c r="B31" s="78"/>
      <c r="C31" s="78"/>
      <c r="D31" s="78"/>
      <c r="E31" s="78"/>
      <c r="F31" s="78"/>
      <c r="G31" s="78"/>
      <c r="H31" s="78"/>
      <c r="I31" s="78"/>
      <c r="J31" s="12">
        <f t="shared" si="1"/>
        <v>0</v>
      </c>
      <c r="K31" s="71"/>
      <c r="L31" s="71"/>
      <c r="M31" s="71"/>
      <c r="N31" s="71"/>
    </row>
    <row r="32" spans="1:14" s="70" customFormat="1">
      <c r="A32" s="78"/>
      <c r="B32" s="78"/>
      <c r="C32" s="78"/>
      <c r="D32" s="78"/>
      <c r="E32" s="78"/>
      <c r="F32" s="78"/>
      <c r="G32" s="78"/>
      <c r="H32" s="78"/>
      <c r="I32" s="78"/>
      <c r="J32" s="12">
        <f t="shared" si="1"/>
        <v>0</v>
      </c>
      <c r="K32" s="71"/>
      <c r="L32" s="71"/>
      <c r="M32" s="71"/>
      <c r="N32" s="71"/>
    </row>
    <row r="33" spans="1:14" s="70" customFormat="1">
      <c r="A33" s="78"/>
      <c r="B33" s="78"/>
      <c r="C33" s="78"/>
      <c r="D33" s="78"/>
      <c r="E33" s="78"/>
      <c r="F33" s="78"/>
      <c r="G33" s="78"/>
      <c r="H33" s="78"/>
      <c r="I33" s="78"/>
      <c r="J33" s="12">
        <f t="shared" si="1"/>
        <v>0</v>
      </c>
      <c r="K33" s="71"/>
      <c r="L33" s="71"/>
      <c r="M33" s="71"/>
      <c r="N33" s="71"/>
    </row>
    <row r="34" spans="1:14" s="70" customFormat="1">
      <c r="A34" s="76"/>
      <c r="B34" s="76"/>
      <c r="C34" s="76"/>
      <c r="D34" s="76"/>
      <c r="E34" s="76"/>
      <c r="F34" s="76"/>
      <c r="G34" s="76"/>
      <c r="H34" s="76"/>
      <c r="I34" s="75" t="s">
        <v>22</v>
      </c>
      <c r="J34" s="49">
        <f>SUM(J25:J33)</f>
        <v>2.2600000000000002</v>
      </c>
      <c r="K34" s="76"/>
      <c r="L34" s="76"/>
      <c r="M34" s="76"/>
      <c r="N34" s="76"/>
    </row>
    <row r="35" spans="1:14" s="70" customFormat="1">
      <c r="A35" s="71"/>
      <c r="B35" s="71"/>
      <c r="C35" s="71"/>
      <c r="D35" s="71"/>
      <c r="E35" s="71"/>
      <c r="F35" s="71"/>
      <c r="G35" s="71"/>
      <c r="H35" s="79"/>
      <c r="I35" s="71"/>
      <c r="J35" s="71"/>
      <c r="K35" s="71"/>
      <c r="L35" s="71"/>
      <c r="M35" s="71"/>
      <c r="N35" s="71"/>
    </row>
    <row r="36" spans="1:14" s="70" customFormat="1">
      <c r="A36" s="48" t="s">
        <v>18</v>
      </c>
      <c r="B36" s="48" t="s">
        <v>39</v>
      </c>
      <c r="C36" s="48" t="s">
        <v>24</v>
      </c>
      <c r="D36" s="48" t="s">
        <v>25</v>
      </c>
      <c r="E36" s="48" t="s">
        <v>35</v>
      </c>
      <c r="F36" s="48" t="s">
        <v>21</v>
      </c>
      <c r="G36" s="48" t="s">
        <v>40</v>
      </c>
      <c r="H36" s="48" t="s">
        <v>41</v>
      </c>
      <c r="I36" s="48" t="s">
        <v>22</v>
      </c>
      <c r="J36" s="76"/>
      <c r="K36" s="76"/>
      <c r="L36" s="76"/>
      <c r="M36" s="76"/>
      <c r="N36" s="76"/>
    </row>
    <row r="37" spans="1:14" s="70" customFormat="1">
      <c r="A37" s="12"/>
      <c r="B37" s="12"/>
      <c r="C37" s="12"/>
      <c r="D37" s="12"/>
      <c r="E37" s="12"/>
      <c r="F37" s="12"/>
      <c r="G37" s="12"/>
      <c r="H37" s="12"/>
      <c r="I37" s="12"/>
      <c r="J37" s="71"/>
      <c r="K37" s="71"/>
      <c r="L37" s="71"/>
      <c r="M37" s="71"/>
      <c r="N37" s="71"/>
    </row>
    <row r="38" spans="1:14" s="70" customFormat="1">
      <c r="A38" s="76"/>
      <c r="B38" s="76"/>
      <c r="C38" s="76"/>
      <c r="D38" s="76"/>
      <c r="E38" s="76"/>
      <c r="F38" s="76"/>
      <c r="G38" s="76"/>
      <c r="H38" s="58" t="s">
        <v>22</v>
      </c>
      <c r="I38" s="48">
        <f>SUM(I37:I37)</f>
        <v>0</v>
      </c>
      <c r="J38" s="76"/>
      <c r="K38" s="76"/>
      <c r="L38" s="76"/>
      <c r="M38" s="76"/>
      <c r="N38" s="76"/>
    </row>
    <row r="39" spans="1:14" s="70" customForma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sqref="A1:N1048576"/>
    </sheetView>
  </sheetViews>
  <sheetFormatPr defaultRowHeight="15"/>
  <cols>
    <col min="1" max="1" width="10.28515625" bestFit="1" customWidth="1"/>
    <col min="2" max="2" width="27" bestFit="1" customWidth="1"/>
    <col min="3" max="3" width="14.85546875" bestFit="1" customWidth="1"/>
    <col min="4" max="5" width="8.8554687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6" t="s">
        <v>2</v>
      </c>
      <c r="K1" s="3">
        <v>106</v>
      </c>
      <c r="L1" s="2"/>
      <c r="M1" s="1" t="s">
        <v>20</v>
      </c>
      <c r="N1" s="4">
        <f>N13+I20+J27+I32</f>
        <v>6.38</v>
      </c>
    </row>
    <row r="2" spans="1:14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</row>
    <row r="3" spans="1:14">
      <c r="A3" s="1" t="s">
        <v>6</v>
      </c>
      <c r="B3" s="2" t="s">
        <v>87</v>
      </c>
      <c r="C3" s="2"/>
      <c r="D3" s="1" t="s">
        <v>11</v>
      </c>
      <c r="E3" s="2"/>
      <c r="F3" s="2"/>
      <c r="G3" s="2"/>
      <c r="H3" s="2"/>
      <c r="I3" s="2"/>
      <c r="J3" s="1" t="s">
        <v>8</v>
      </c>
      <c r="K3" s="2"/>
      <c r="L3" s="2"/>
      <c r="M3" s="2"/>
      <c r="N3" s="2"/>
    </row>
    <row r="4" spans="1:14">
      <c r="A4" s="1" t="s">
        <v>19</v>
      </c>
      <c r="B4" s="6" t="s">
        <v>91</v>
      </c>
      <c r="C4" s="2"/>
      <c r="D4" s="1" t="s">
        <v>15</v>
      </c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6.38</v>
      </c>
    </row>
    <row r="5" spans="1:14">
      <c r="A5" s="1" t="s">
        <v>9</v>
      </c>
      <c r="B5" s="6">
        <v>2007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</row>
    <row r="6" spans="1:14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 t="s">
        <v>16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</row>
    <row r="10" spans="1:14">
      <c r="A10" s="8">
        <v>10</v>
      </c>
      <c r="B10" s="8" t="s">
        <v>101</v>
      </c>
      <c r="C10" s="8" t="s">
        <v>91</v>
      </c>
      <c r="D10" s="12">
        <v>3.3</v>
      </c>
      <c r="E10" s="8">
        <v>0.1</v>
      </c>
      <c r="F10" s="8" t="s">
        <v>53</v>
      </c>
      <c r="G10" s="8"/>
      <c r="H10" s="13"/>
      <c r="I10" s="14"/>
      <c r="J10" s="15"/>
      <c r="K10" s="13"/>
      <c r="L10" s="13"/>
      <c r="M10" s="42">
        <v>1</v>
      </c>
      <c r="N10" s="17">
        <f>M10*D10*E10</f>
        <v>0.33</v>
      </c>
    </row>
    <row r="11" spans="1:14">
      <c r="A11" s="8"/>
      <c r="B11" s="8"/>
      <c r="C11" s="8"/>
      <c r="D11" s="12"/>
      <c r="E11" s="8"/>
      <c r="F11" s="8"/>
      <c r="G11" s="8"/>
      <c r="H11" s="13"/>
      <c r="I11" s="14"/>
      <c r="J11" s="15"/>
      <c r="K11" s="13"/>
      <c r="L11" s="13"/>
      <c r="M11" s="30"/>
      <c r="N11" s="17">
        <f>D11*E11</f>
        <v>0</v>
      </c>
    </row>
    <row r="12" spans="1:14">
      <c r="A12" s="8"/>
      <c r="B12" s="8"/>
      <c r="C12" s="8"/>
      <c r="D12" s="12"/>
      <c r="E12" s="8"/>
      <c r="F12" s="32"/>
      <c r="G12" s="8"/>
      <c r="H12" s="13"/>
      <c r="I12" s="31"/>
      <c r="J12" s="15"/>
      <c r="K12" s="13"/>
      <c r="L12" s="13"/>
      <c r="M12" s="30"/>
      <c r="N12" s="17">
        <f>IF(J12="",D12*M12,D12*J12*K12*L12*M12)</f>
        <v>0</v>
      </c>
    </row>
    <row r="13" spans="1:14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1" t="s">
        <v>22</v>
      </c>
      <c r="N13" s="23">
        <f>SUM(N10:N12)</f>
        <v>0.33</v>
      </c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7" t="s">
        <v>18</v>
      </c>
      <c r="B15" s="7" t="s">
        <v>34</v>
      </c>
      <c r="C15" s="7" t="s">
        <v>24</v>
      </c>
      <c r="D15" s="7" t="s">
        <v>25</v>
      </c>
      <c r="E15" s="7" t="s">
        <v>35</v>
      </c>
      <c r="F15" s="7" t="s">
        <v>21</v>
      </c>
      <c r="G15" s="7" t="s">
        <v>36</v>
      </c>
      <c r="H15" s="7" t="s">
        <v>37</v>
      </c>
      <c r="I15" s="7" t="s">
        <v>22</v>
      </c>
      <c r="J15" s="18"/>
      <c r="K15" s="18"/>
      <c r="L15" s="18"/>
      <c r="M15" s="18"/>
      <c r="N15" s="18"/>
    </row>
    <row r="16" spans="1:14">
      <c r="A16" s="8">
        <v>10</v>
      </c>
      <c r="B16" s="20" t="s">
        <v>102</v>
      </c>
      <c r="C16" s="20" t="s">
        <v>103</v>
      </c>
      <c r="D16" s="12">
        <v>0.04</v>
      </c>
      <c r="E16" s="8" t="s">
        <v>70</v>
      </c>
      <c r="F16" s="8">
        <v>4</v>
      </c>
      <c r="G16" s="8">
        <v>0.5</v>
      </c>
      <c r="H16" s="8">
        <v>2</v>
      </c>
      <c r="I16" s="12">
        <f>IF('[1]Thermal Gasket'!$H21&lt;&gt;"",'[1]Thermal Gasket'!$D21*'[1]Thermal Gasket'!$F21*'[1]Thermal Gasket'!$H21,'[1]Thermal Gasket'!$D21*'[1]Thermal Gasket'!$F21)</f>
        <v>0.32</v>
      </c>
      <c r="J16" s="2"/>
      <c r="K16" s="2"/>
      <c r="L16" s="2"/>
      <c r="M16" s="2"/>
      <c r="N16" s="2"/>
    </row>
    <row r="17" spans="1:14">
      <c r="A17" s="8">
        <v>20</v>
      </c>
      <c r="B17" s="2" t="s">
        <v>104</v>
      </c>
      <c r="C17" s="20" t="s">
        <v>105</v>
      </c>
      <c r="D17" s="12">
        <v>0.35</v>
      </c>
      <c r="E17" s="8" t="s">
        <v>106</v>
      </c>
      <c r="F17" s="8">
        <v>9</v>
      </c>
      <c r="G17" s="8"/>
      <c r="H17" s="8">
        <v>1</v>
      </c>
      <c r="I17" s="17">
        <f>IF('[1]Thermal Gasket'!$H22&lt;&gt;"",'[1]Thermal Gasket'!$D22*'[1]Thermal Gasket'!$F22*'[1]Thermal Gasket'!$H22,'[1]Thermal Gasket'!$D22*'[1]Thermal Gasket'!$F22)</f>
        <v>3.15</v>
      </c>
      <c r="J17" s="2"/>
      <c r="K17" s="2"/>
      <c r="L17" s="2"/>
      <c r="M17" s="2"/>
      <c r="N17" s="2"/>
    </row>
    <row r="18" spans="1:14">
      <c r="A18" s="8"/>
      <c r="B18" s="20"/>
      <c r="C18" s="20"/>
      <c r="D18" s="12"/>
      <c r="E18" s="8"/>
      <c r="F18" s="8"/>
      <c r="G18" s="8"/>
      <c r="H18" s="8"/>
      <c r="I18" s="17"/>
      <c r="J18" s="2"/>
      <c r="K18" s="2"/>
      <c r="L18" s="2"/>
      <c r="M18" s="2"/>
      <c r="N18" s="2"/>
    </row>
    <row r="19" spans="1:14">
      <c r="A19" s="8"/>
      <c r="B19" s="20"/>
      <c r="C19" s="20"/>
      <c r="D19" s="12"/>
      <c r="E19" s="8"/>
      <c r="F19" s="8"/>
      <c r="G19" s="8"/>
      <c r="H19" s="8"/>
      <c r="I19" s="17">
        <f>IF('[1]Thermal Gasket'!$H28&lt;&gt;"",'[1]Thermal Gasket'!$D28*'[1]Thermal Gasket'!$F28*'[1]Thermal Gasket'!$H28,'[1]Thermal Gasket'!$D28*'[1]Thermal Gasket'!$F28)</f>
        <v>0</v>
      </c>
      <c r="J19" s="2"/>
      <c r="K19" s="2"/>
      <c r="L19" s="2"/>
      <c r="M19" s="2"/>
      <c r="N19" s="2"/>
    </row>
    <row r="20" spans="1:14">
      <c r="A20" s="18"/>
      <c r="B20" s="18"/>
      <c r="C20" s="18"/>
      <c r="D20" s="18"/>
      <c r="E20" s="18"/>
      <c r="F20" s="18"/>
      <c r="G20" s="18"/>
      <c r="H20" s="11" t="s">
        <v>22</v>
      </c>
      <c r="I20" s="23">
        <f>SUM(I16:I19)</f>
        <v>3.4699999999999998</v>
      </c>
      <c r="J20" s="18"/>
      <c r="K20" s="18"/>
      <c r="L20" s="18"/>
      <c r="M20" s="18"/>
      <c r="N20" s="18"/>
    </row>
    <row r="21" spans="1:1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7" t="s">
        <v>18</v>
      </c>
      <c r="B22" s="7" t="s">
        <v>38</v>
      </c>
      <c r="C22" s="7" t="s">
        <v>24</v>
      </c>
      <c r="D22" s="7" t="s">
        <v>25</v>
      </c>
      <c r="E22" s="7" t="s">
        <v>26</v>
      </c>
      <c r="F22" s="7" t="s">
        <v>27</v>
      </c>
      <c r="G22" s="7" t="s">
        <v>28</v>
      </c>
      <c r="H22" s="7" t="s">
        <v>29</v>
      </c>
      <c r="I22" s="7" t="s">
        <v>21</v>
      </c>
      <c r="J22" s="7" t="s">
        <v>22</v>
      </c>
      <c r="K22" s="18"/>
      <c r="L22" s="18"/>
      <c r="M22" s="18"/>
      <c r="N22" s="18"/>
    </row>
    <row r="23" spans="1:14">
      <c r="A23" s="8">
        <v>10</v>
      </c>
      <c r="B23" s="8" t="s">
        <v>74</v>
      </c>
      <c r="C23" s="8" t="s">
        <v>107</v>
      </c>
      <c r="D23" s="8">
        <v>0.21</v>
      </c>
      <c r="E23" s="8">
        <v>6.35</v>
      </c>
      <c r="F23" s="21" t="s">
        <v>73</v>
      </c>
      <c r="G23" s="2"/>
      <c r="H23" s="2"/>
      <c r="I23" s="22">
        <v>6</v>
      </c>
      <c r="J23" s="12">
        <f>D23*I23</f>
        <v>1.26</v>
      </c>
      <c r="K23" s="2"/>
      <c r="L23" s="2"/>
      <c r="M23" s="2"/>
      <c r="N23" s="2"/>
    </row>
    <row r="24" spans="1:14">
      <c r="A24" s="8">
        <v>20</v>
      </c>
      <c r="B24" s="8" t="s">
        <v>72</v>
      </c>
      <c r="C24" s="8" t="s">
        <v>108</v>
      </c>
      <c r="D24" s="8">
        <v>0.22</v>
      </c>
      <c r="E24" s="8">
        <v>6.35</v>
      </c>
      <c r="F24" s="21" t="s">
        <v>73</v>
      </c>
      <c r="G24" s="8">
        <v>20</v>
      </c>
      <c r="H24" s="20" t="s">
        <v>73</v>
      </c>
      <c r="I24" s="22">
        <v>6</v>
      </c>
      <c r="J24" s="12">
        <f>D24*I24</f>
        <v>1.32</v>
      </c>
      <c r="K24" s="2"/>
      <c r="L24" s="2"/>
      <c r="M24" s="2"/>
      <c r="N24" s="2"/>
    </row>
    <row r="25" spans="1:14">
      <c r="A25" s="8"/>
      <c r="B25" s="8"/>
      <c r="C25" s="8"/>
      <c r="D25" s="8"/>
      <c r="E25" s="8"/>
      <c r="F25" s="21"/>
      <c r="G25" s="8"/>
      <c r="H25" s="20"/>
      <c r="I25" s="22"/>
      <c r="J25" s="12">
        <f t="shared" ref="J25:J26" si="0">D25*I25</f>
        <v>0</v>
      </c>
      <c r="K25" s="2"/>
      <c r="L25" s="2"/>
      <c r="M25" s="2"/>
      <c r="N25" s="2"/>
    </row>
    <row r="26" spans="1:14">
      <c r="A26" s="8"/>
      <c r="B26" s="8"/>
      <c r="C26" s="8"/>
      <c r="D26" s="8"/>
      <c r="E26" s="8"/>
      <c r="F26" s="21"/>
      <c r="G26" s="8"/>
      <c r="H26" s="20"/>
      <c r="I26" s="22"/>
      <c r="J26" s="12">
        <f t="shared" si="0"/>
        <v>0</v>
      </c>
      <c r="K26" s="2"/>
      <c r="L26" s="2"/>
      <c r="M26" s="71"/>
      <c r="N26" s="2"/>
    </row>
    <row r="27" spans="1:14">
      <c r="A27" s="18"/>
      <c r="B27" s="18"/>
      <c r="C27" s="18"/>
      <c r="D27" s="18"/>
      <c r="E27" s="18"/>
      <c r="F27" s="18"/>
      <c r="G27" s="18"/>
      <c r="H27" s="18"/>
      <c r="I27" s="11" t="s">
        <v>22</v>
      </c>
      <c r="J27" s="23">
        <f>SUM(J23:J26)</f>
        <v>2.58</v>
      </c>
      <c r="K27" s="18"/>
      <c r="L27" s="18"/>
      <c r="M27" s="18"/>
      <c r="N27" s="18"/>
    </row>
    <row r="28" spans="1:14">
      <c r="A28" s="2"/>
      <c r="B28" s="2"/>
      <c r="C28" s="2"/>
      <c r="D28" s="2"/>
      <c r="E28" s="2"/>
      <c r="F28" s="2"/>
      <c r="G28" s="2"/>
      <c r="H28" s="24"/>
      <c r="I28" s="25"/>
      <c r="J28" s="2"/>
      <c r="K28" s="2"/>
      <c r="L28" s="2"/>
      <c r="M28" s="2"/>
      <c r="N28" s="2"/>
    </row>
    <row r="29" spans="1:14">
      <c r="A29" s="7" t="s">
        <v>18</v>
      </c>
      <c r="B29" s="7" t="s">
        <v>39</v>
      </c>
      <c r="C29" s="7" t="s">
        <v>24</v>
      </c>
      <c r="D29" s="7" t="s">
        <v>25</v>
      </c>
      <c r="E29" s="7" t="s">
        <v>35</v>
      </c>
      <c r="F29" s="7" t="s">
        <v>21</v>
      </c>
      <c r="G29" s="7" t="s">
        <v>40</v>
      </c>
      <c r="H29" s="7" t="s">
        <v>49</v>
      </c>
      <c r="I29" s="7" t="s">
        <v>22</v>
      </c>
      <c r="J29" s="18"/>
      <c r="K29" s="18"/>
      <c r="L29" s="18"/>
      <c r="M29" s="18"/>
      <c r="N29" s="18"/>
    </row>
    <row r="30" spans="1:14">
      <c r="A30" s="8"/>
      <c r="B30" s="8"/>
      <c r="C30" s="8"/>
      <c r="D30" s="12"/>
      <c r="E30" s="8"/>
      <c r="F30" s="8"/>
      <c r="G30" s="8"/>
      <c r="H30" s="8"/>
      <c r="I30" s="12" t="str">
        <f>IF('[1]Thermal Gasket'!$G43&lt;&gt;"",D30*F30/G30*H30,"")</f>
        <v/>
      </c>
      <c r="J30" s="2"/>
      <c r="K30" s="2"/>
      <c r="L30" s="2"/>
      <c r="M30" s="2"/>
      <c r="N30" s="2"/>
    </row>
    <row r="31" spans="1:14">
      <c r="A31" s="8"/>
      <c r="B31" s="8"/>
      <c r="C31" s="8"/>
      <c r="D31" s="8"/>
      <c r="E31" s="8"/>
      <c r="F31" s="12"/>
      <c r="G31" s="8"/>
      <c r="H31" s="8"/>
      <c r="I31" s="12" t="str">
        <f>IF('[1]Thermal Gasket'!$G44&lt;&gt;"",D31*F31/G31*H31,"")</f>
        <v/>
      </c>
      <c r="J31" s="2"/>
      <c r="K31" s="2"/>
      <c r="L31" s="2"/>
      <c r="M31" s="2"/>
      <c r="N31" s="2"/>
    </row>
    <row r="32" spans="1:14">
      <c r="A32" s="18"/>
      <c r="B32" s="18"/>
      <c r="C32" s="18"/>
      <c r="D32" s="18"/>
      <c r="E32" s="18"/>
      <c r="F32" s="18"/>
      <c r="G32" s="18"/>
      <c r="H32" s="11" t="s">
        <v>22</v>
      </c>
      <c r="I32" s="48">
        <f>SUM(I30:I31)</f>
        <v>0</v>
      </c>
      <c r="J32" s="18"/>
      <c r="K32" s="18"/>
      <c r="L32" s="18"/>
      <c r="M32" s="18"/>
      <c r="N32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42"/>
  <sheetViews>
    <sheetView topLeftCell="C1" workbookViewId="0">
      <selection activeCell="I42" sqref="I42"/>
    </sheetView>
  </sheetViews>
  <sheetFormatPr defaultRowHeight="15"/>
  <cols>
    <col min="1" max="1" width="10.28515625" bestFit="1" customWidth="1"/>
    <col min="2" max="2" width="27" bestFit="1" customWidth="1"/>
    <col min="3" max="3" width="4.5703125" bestFit="1" customWidth="1"/>
    <col min="4" max="4" width="8.85546875" bestFit="1" customWidth="1"/>
    <col min="5" max="5" width="5.5703125" bestFit="1" customWidth="1"/>
    <col min="6" max="6" width="8.7109375" bestFit="1" customWidth="1"/>
    <col min="7" max="7" width="19.5703125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6" t="s">
        <v>2</v>
      </c>
      <c r="K1" s="3">
        <v>106</v>
      </c>
      <c r="L1" s="2"/>
      <c r="M1" s="1" t="s">
        <v>20</v>
      </c>
      <c r="N1" s="4">
        <f>N15+I26+J37+I42</f>
        <v>44.076000000000001</v>
      </c>
    </row>
    <row r="2" spans="1:14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</row>
    <row r="3" spans="1:14">
      <c r="A3" s="1" t="s">
        <v>6</v>
      </c>
      <c r="B3" s="2" t="s">
        <v>87</v>
      </c>
      <c r="C3" s="2"/>
      <c r="D3" s="1" t="s">
        <v>11</v>
      </c>
      <c r="E3" s="2"/>
      <c r="F3" s="2"/>
      <c r="G3" s="2"/>
      <c r="H3" s="2"/>
      <c r="I3" s="2"/>
      <c r="J3" s="1" t="s">
        <v>8</v>
      </c>
      <c r="K3" s="2"/>
      <c r="L3" s="2"/>
      <c r="M3" s="2"/>
      <c r="N3" s="2"/>
    </row>
    <row r="4" spans="1:14">
      <c r="A4" s="1" t="s">
        <v>19</v>
      </c>
      <c r="B4" s="6" t="s">
        <v>92</v>
      </c>
      <c r="C4" s="2"/>
      <c r="D4" s="1" t="s">
        <v>15</v>
      </c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44.076000000000001</v>
      </c>
    </row>
    <row r="5" spans="1:14">
      <c r="A5" s="1" t="s">
        <v>9</v>
      </c>
      <c r="B5" s="6">
        <v>2008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</row>
    <row r="6" spans="1:14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 t="s">
        <v>16</v>
      </c>
      <c r="B7" s="2" t="s">
        <v>109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</row>
    <row r="10" spans="1:14">
      <c r="A10" s="8">
        <v>10</v>
      </c>
      <c r="B10" s="8" t="s">
        <v>110</v>
      </c>
      <c r="C10" s="8"/>
      <c r="D10" s="12">
        <v>4.2</v>
      </c>
      <c r="E10" s="8">
        <v>0.33</v>
      </c>
      <c r="F10" s="8" t="s">
        <v>53</v>
      </c>
      <c r="G10" s="8"/>
      <c r="H10" s="13"/>
      <c r="I10" s="14"/>
      <c r="J10" s="15"/>
      <c r="K10" s="13"/>
      <c r="L10" s="13"/>
      <c r="M10" s="42">
        <v>1</v>
      </c>
      <c r="N10" s="17">
        <f>M10*D10*E10</f>
        <v>1.3860000000000001</v>
      </c>
    </row>
    <row r="11" spans="1:14">
      <c r="A11" s="8">
        <v>20</v>
      </c>
      <c r="B11" s="8" t="s">
        <v>111</v>
      </c>
      <c r="C11" s="8"/>
      <c r="D11" s="12">
        <v>1</v>
      </c>
      <c r="E11" s="8"/>
      <c r="F11" s="8"/>
      <c r="G11" s="8"/>
      <c r="H11" s="13"/>
      <c r="I11" s="14"/>
      <c r="J11" s="15"/>
      <c r="K11" s="13"/>
      <c r="L11" s="13"/>
      <c r="M11" s="30">
        <v>1</v>
      </c>
      <c r="N11" s="17">
        <f>D11*M11</f>
        <v>1</v>
      </c>
    </row>
    <row r="12" spans="1:14">
      <c r="A12" s="8">
        <v>30</v>
      </c>
      <c r="B12" s="8" t="s">
        <v>112</v>
      </c>
      <c r="C12" s="8"/>
      <c r="D12" s="12">
        <v>35</v>
      </c>
      <c r="E12" s="8"/>
      <c r="F12" s="8"/>
      <c r="G12" s="8"/>
      <c r="H12" s="13"/>
      <c r="I12" s="31"/>
      <c r="J12" s="15"/>
      <c r="K12" s="13"/>
      <c r="L12" s="16"/>
      <c r="M12" s="30">
        <v>1</v>
      </c>
      <c r="N12" s="17">
        <f>D12*M12</f>
        <v>35</v>
      </c>
    </row>
    <row r="13" spans="1:14">
      <c r="A13" s="8"/>
      <c r="B13" s="8"/>
      <c r="C13" s="8"/>
      <c r="D13" s="12"/>
      <c r="E13" s="8"/>
      <c r="F13" s="32"/>
      <c r="G13" s="8"/>
      <c r="H13" s="13"/>
      <c r="I13" s="31"/>
      <c r="J13" s="15"/>
      <c r="K13" s="13"/>
      <c r="L13" s="13"/>
      <c r="M13" s="30"/>
      <c r="N13" s="17">
        <f>IF(J13="",D13*M13,D13*J13*K13*L13*M13)</f>
        <v>0</v>
      </c>
    </row>
    <row r="14" spans="1:14">
      <c r="A14" s="8"/>
      <c r="B14" s="8"/>
      <c r="C14" s="8"/>
      <c r="D14" s="12"/>
      <c r="E14" s="8"/>
      <c r="F14" s="32"/>
      <c r="G14" s="8"/>
      <c r="H14" s="13"/>
      <c r="I14" s="31"/>
      <c r="J14" s="15"/>
      <c r="K14" s="13"/>
      <c r="L14" s="13"/>
      <c r="M14" s="30"/>
      <c r="N14" s="17">
        <f>IF(J14="",D14*M14,D14*J14*K14*L14*M14)</f>
        <v>0</v>
      </c>
    </row>
    <row r="15" spans="1:14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1" t="s">
        <v>22</v>
      </c>
      <c r="N15" s="19">
        <f>SUM(N10:N14)</f>
        <v>37.386000000000003</v>
      </c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7" t="s">
        <v>18</v>
      </c>
      <c r="B17" s="7" t="s">
        <v>34</v>
      </c>
      <c r="C17" s="7" t="s">
        <v>24</v>
      </c>
      <c r="D17" s="7" t="s">
        <v>25</v>
      </c>
      <c r="E17" s="7" t="s">
        <v>35</v>
      </c>
      <c r="F17" s="7" t="s">
        <v>21</v>
      </c>
      <c r="G17" s="7" t="s">
        <v>36</v>
      </c>
      <c r="H17" s="7" t="s">
        <v>37</v>
      </c>
      <c r="I17" s="7" t="s">
        <v>22</v>
      </c>
      <c r="J17" s="18"/>
      <c r="K17" s="18"/>
      <c r="L17" s="18"/>
      <c r="M17" s="18"/>
      <c r="N17" s="18"/>
    </row>
    <row r="18" spans="1:14">
      <c r="A18" s="8">
        <v>10</v>
      </c>
      <c r="B18" s="20" t="s">
        <v>102</v>
      </c>
      <c r="C18" s="20"/>
      <c r="D18" s="12">
        <v>0.04</v>
      </c>
      <c r="E18" s="54" t="s">
        <v>70</v>
      </c>
      <c r="F18" s="8">
        <v>60</v>
      </c>
      <c r="G18" s="28" t="s">
        <v>113</v>
      </c>
      <c r="H18" s="8">
        <v>1</v>
      </c>
      <c r="I18" s="12">
        <f>IF('[1]Throttle Body'!$H21&lt;&gt;"",'[1]Throttle Body'!$D21*'[1]Throttle Body'!$F21*'[1]Throttle Body'!$H21,'[1]Throttle Body'!$D21*'[1]Throttle Body'!$F21)</f>
        <v>2.4</v>
      </c>
      <c r="J18" s="2"/>
      <c r="K18" s="2"/>
      <c r="L18" s="2"/>
      <c r="M18" s="2"/>
      <c r="N18" s="2"/>
    </row>
    <row r="19" spans="1:14">
      <c r="A19" s="8">
        <v>20</v>
      </c>
      <c r="B19" s="2" t="s">
        <v>104</v>
      </c>
      <c r="C19" s="20"/>
      <c r="D19" s="12">
        <v>0.35</v>
      </c>
      <c r="E19" s="8"/>
      <c r="F19" s="8">
        <v>1</v>
      </c>
      <c r="G19" s="8"/>
      <c r="H19" s="8">
        <v>1</v>
      </c>
      <c r="I19" s="17">
        <f>IF('[1]Throttle Body'!$H22&lt;&gt;"",'[1]Throttle Body'!$D22*'[1]Throttle Body'!$F22*'[1]Throttle Body'!$H22,'[1]Throttle Body'!$D22*'[1]Throttle Body'!$F22)</f>
        <v>0.35</v>
      </c>
      <c r="J19" s="2"/>
      <c r="K19" s="2"/>
      <c r="L19" s="2"/>
      <c r="M19" s="2"/>
      <c r="N19" s="2"/>
    </row>
    <row r="20" spans="1:14">
      <c r="A20" s="8">
        <v>30</v>
      </c>
      <c r="B20" s="20" t="s">
        <v>114</v>
      </c>
      <c r="C20" s="20"/>
      <c r="D20" s="12">
        <v>0.5</v>
      </c>
      <c r="E20" s="8"/>
      <c r="F20" s="8">
        <v>1</v>
      </c>
      <c r="G20" s="8"/>
      <c r="H20" s="8">
        <v>1</v>
      </c>
      <c r="I20" s="17">
        <f>IF('[1]Throttle Body'!$H23&lt;&gt;"",'[1]Throttle Body'!$D23*'[1]Throttle Body'!$F23*'[1]Throttle Body'!$H23,'[1]Throttle Body'!$D23*'[1]Throttle Body'!$F23)</f>
        <v>0.5</v>
      </c>
      <c r="J20" s="2"/>
      <c r="K20" s="2"/>
      <c r="L20" s="2"/>
      <c r="M20" s="2"/>
      <c r="N20" s="2"/>
    </row>
    <row r="21" spans="1:14">
      <c r="A21" s="8"/>
      <c r="B21" s="20"/>
      <c r="C21" s="20"/>
      <c r="D21" s="12"/>
      <c r="E21" s="8"/>
      <c r="F21" s="8"/>
      <c r="G21" s="8"/>
      <c r="H21" s="8"/>
      <c r="I21" s="17">
        <f>IF('[1]Throttle Body'!$H24&lt;&gt;"",'[1]Throttle Body'!$D24*'[1]Throttle Body'!$F24*'[1]Throttle Body'!$H24,'[1]Throttle Body'!$D24*'[1]Throttle Body'!$F24)</f>
        <v>0</v>
      </c>
      <c r="J21" s="2"/>
      <c r="K21" s="2"/>
      <c r="L21" s="2"/>
      <c r="M21" s="2"/>
      <c r="N21" s="2"/>
    </row>
    <row r="22" spans="1:14">
      <c r="A22" s="8"/>
      <c r="B22" s="20"/>
      <c r="C22" s="20"/>
      <c r="D22" s="12"/>
      <c r="E22" s="8"/>
      <c r="F22" s="8"/>
      <c r="G22" s="8"/>
      <c r="H22" s="8"/>
      <c r="I22" s="17">
        <f>IF('[1]Throttle Body'!$H25&lt;&gt;"",'[1]Throttle Body'!$D25*'[1]Throttle Body'!$F25*'[1]Throttle Body'!$H25,'[1]Throttle Body'!$D25*'[1]Throttle Body'!$F25)</f>
        <v>0</v>
      </c>
      <c r="J22" s="2"/>
      <c r="K22" s="2"/>
      <c r="L22" s="2"/>
      <c r="M22" s="2"/>
      <c r="N22" s="2"/>
    </row>
    <row r="23" spans="1:14">
      <c r="A23" s="8"/>
      <c r="B23" s="20"/>
      <c r="C23" s="20"/>
      <c r="D23" s="12"/>
      <c r="E23" s="8"/>
      <c r="F23" s="8"/>
      <c r="G23" s="8"/>
      <c r="H23" s="8"/>
      <c r="I23" s="17">
        <f>IF('[1]Throttle Body'!$H26&lt;&gt;"",'[1]Throttle Body'!$D26*'[1]Throttle Body'!$F26*'[1]Throttle Body'!$H26,'[1]Throttle Body'!$D26*'[1]Throttle Body'!$F26)</f>
        <v>0</v>
      </c>
      <c r="J23" s="2"/>
      <c r="K23" s="2"/>
      <c r="L23" s="2"/>
      <c r="M23" s="2"/>
      <c r="N23" s="2"/>
    </row>
    <row r="24" spans="1:14">
      <c r="A24" s="8"/>
      <c r="B24" s="20"/>
      <c r="C24" s="20"/>
      <c r="D24" s="12"/>
      <c r="E24" s="8"/>
      <c r="F24" s="8"/>
      <c r="G24" s="8"/>
      <c r="H24" s="8"/>
      <c r="I24" s="17">
        <f>IF('[1]Throttle Body'!$H27&lt;&gt;"",'[1]Throttle Body'!$D27*'[1]Throttle Body'!$F27*'[1]Throttle Body'!$H27,'[1]Throttle Body'!$D27*'[1]Throttle Body'!$F27)</f>
        <v>0</v>
      </c>
      <c r="J24" s="2"/>
      <c r="K24" s="2"/>
      <c r="L24" s="2"/>
      <c r="M24" s="2"/>
      <c r="N24" s="2"/>
    </row>
    <row r="25" spans="1:14">
      <c r="A25" s="8"/>
      <c r="B25" s="20"/>
      <c r="C25" s="20"/>
      <c r="D25" s="12"/>
      <c r="E25" s="8"/>
      <c r="F25" s="8"/>
      <c r="G25" s="8"/>
      <c r="H25" s="8"/>
      <c r="I25" s="17">
        <f>IF('[1]Throttle Body'!$H28&lt;&gt;"",'[1]Throttle Body'!$D28*'[1]Throttle Body'!$F28*'[1]Throttle Body'!$H28,'[1]Throttle Body'!$D28*'[1]Throttle Body'!$F28)</f>
        <v>0</v>
      </c>
      <c r="J25" s="2"/>
      <c r="K25" s="2"/>
      <c r="L25" s="2"/>
      <c r="M25" s="2"/>
      <c r="N25" s="2"/>
    </row>
    <row r="26" spans="1:14">
      <c r="A26" s="18"/>
      <c r="B26" s="18"/>
      <c r="C26" s="18"/>
      <c r="D26" s="18"/>
      <c r="E26" s="18"/>
      <c r="F26" s="18"/>
      <c r="G26" s="18"/>
      <c r="H26" s="11" t="s">
        <v>22</v>
      </c>
      <c r="I26" s="23">
        <f>SUM(I18:I25)</f>
        <v>3.25</v>
      </c>
      <c r="J26" s="18"/>
      <c r="K26" s="18"/>
      <c r="L26" s="18"/>
      <c r="M26" s="18"/>
      <c r="N26" s="18"/>
    </row>
    <row r="27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>
      <c r="A28" s="7" t="s">
        <v>18</v>
      </c>
      <c r="B28" s="7" t="s">
        <v>38</v>
      </c>
      <c r="C28" s="7" t="s">
        <v>24</v>
      </c>
      <c r="D28" s="7" t="s">
        <v>25</v>
      </c>
      <c r="E28" s="7" t="s">
        <v>26</v>
      </c>
      <c r="F28" s="7" t="s">
        <v>27</v>
      </c>
      <c r="G28" s="7" t="s">
        <v>28</v>
      </c>
      <c r="H28" s="7" t="s">
        <v>29</v>
      </c>
      <c r="I28" s="7" t="s">
        <v>21</v>
      </c>
      <c r="J28" s="7" t="s">
        <v>22</v>
      </c>
      <c r="K28" s="18"/>
      <c r="L28" s="18"/>
      <c r="M28" s="18"/>
      <c r="N28" s="18"/>
    </row>
    <row r="29" spans="1:14">
      <c r="A29" s="8">
        <v>10</v>
      </c>
      <c r="B29" s="8" t="s">
        <v>74</v>
      </c>
      <c r="C29" s="8" t="s">
        <v>107</v>
      </c>
      <c r="D29" s="8">
        <v>0.21</v>
      </c>
      <c r="E29" s="8">
        <v>6.35</v>
      </c>
      <c r="F29" s="21" t="s">
        <v>73</v>
      </c>
      <c r="G29" s="8"/>
      <c r="H29" s="8"/>
      <c r="I29" s="22">
        <v>8</v>
      </c>
      <c r="J29" s="12">
        <f t="shared" ref="J29:J36" si="0">D29*I29</f>
        <v>1.68</v>
      </c>
      <c r="K29" s="2"/>
      <c r="L29" s="2"/>
      <c r="M29" s="2"/>
      <c r="N29" s="2"/>
    </row>
    <row r="30" spans="1:14">
      <c r="A30" s="8">
        <v>20</v>
      </c>
      <c r="B30" s="8" t="s">
        <v>72</v>
      </c>
      <c r="C30" s="8" t="s">
        <v>108</v>
      </c>
      <c r="D30" s="8">
        <v>0.22</v>
      </c>
      <c r="E30" s="8">
        <v>6.35</v>
      </c>
      <c r="F30" s="21" t="s">
        <v>73</v>
      </c>
      <c r="G30" s="8">
        <v>20</v>
      </c>
      <c r="H30" s="20" t="s">
        <v>73</v>
      </c>
      <c r="I30" s="22">
        <v>8</v>
      </c>
      <c r="J30" s="12">
        <f t="shared" si="0"/>
        <v>1.76</v>
      </c>
      <c r="K30" s="2"/>
      <c r="L30" s="2"/>
      <c r="M30" s="2"/>
      <c r="N30" s="2"/>
    </row>
    <row r="31" spans="1:14">
      <c r="A31" s="8"/>
      <c r="B31" s="8"/>
      <c r="C31" s="8"/>
      <c r="D31" s="8"/>
      <c r="E31" s="8"/>
      <c r="F31" s="21"/>
      <c r="G31" s="8"/>
      <c r="H31" s="20"/>
      <c r="I31" s="22"/>
      <c r="J31" s="12">
        <f t="shared" si="0"/>
        <v>0</v>
      </c>
      <c r="K31" s="2"/>
      <c r="L31" s="2"/>
      <c r="M31" s="2"/>
      <c r="N31" s="2"/>
    </row>
    <row r="32" spans="1:14">
      <c r="A32" s="8"/>
      <c r="B32" s="8"/>
      <c r="C32" s="8"/>
      <c r="D32" s="8"/>
      <c r="E32" s="8"/>
      <c r="F32" s="21"/>
      <c r="G32" s="8"/>
      <c r="H32" s="20"/>
      <c r="I32" s="22"/>
      <c r="J32" s="12">
        <f t="shared" si="0"/>
        <v>0</v>
      </c>
      <c r="K32" s="2"/>
      <c r="L32" s="2"/>
      <c r="M32" s="2"/>
      <c r="N32" s="2"/>
    </row>
    <row r="33" spans="1:14">
      <c r="A33" s="8"/>
      <c r="B33" s="8"/>
      <c r="C33" s="8"/>
      <c r="D33" s="8"/>
      <c r="E33" s="8"/>
      <c r="F33" s="21"/>
      <c r="G33" s="8"/>
      <c r="H33" s="20"/>
      <c r="I33" s="22"/>
      <c r="J33" s="12">
        <f t="shared" si="0"/>
        <v>0</v>
      </c>
      <c r="K33" s="2"/>
      <c r="L33" s="2"/>
      <c r="M33" s="2"/>
      <c r="N33" s="2"/>
    </row>
    <row r="34" spans="1:14">
      <c r="A34" s="8"/>
      <c r="B34" s="8"/>
      <c r="C34" s="8"/>
      <c r="D34" s="8"/>
      <c r="E34" s="8"/>
      <c r="F34" s="21"/>
      <c r="G34" s="8"/>
      <c r="H34" s="20"/>
      <c r="I34" s="22"/>
      <c r="J34" s="12">
        <f t="shared" si="0"/>
        <v>0</v>
      </c>
      <c r="K34" s="2"/>
      <c r="L34" s="2"/>
      <c r="M34" s="2"/>
      <c r="N34" s="2"/>
    </row>
    <row r="35" spans="1:14">
      <c r="A35" s="8"/>
      <c r="B35" s="8"/>
      <c r="C35" s="8"/>
      <c r="D35" s="12"/>
      <c r="E35" s="8"/>
      <c r="F35" s="21"/>
      <c r="G35" s="8"/>
      <c r="H35" s="20"/>
      <c r="I35" s="22"/>
      <c r="J35" s="17">
        <f t="shared" si="0"/>
        <v>0</v>
      </c>
      <c r="K35" s="2"/>
      <c r="L35" s="2"/>
      <c r="M35" s="2"/>
      <c r="N35" s="2"/>
    </row>
    <row r="36" spans="1:14">
      <c r="A36" s="8"/>
      <c r="B36" s="8"/>
      <c r="C36" s="8"/>
      <c r="D36" s="8"/>
      <c r="E36" s="8"/>
      <c r="F36" s="21"/>
      <c r="G36" s="8"/>
      <c r="H36" s="20"/>
      <c r="I36" s="22"/>
      <c r="J36" s="12">
        <f t="shared" si="0"/>
        <v>0</v>
      </c>
      <c r="K36" s="2"/>
      <c r="L36" s="2"/>
      <c r="M36" s="2"/>
      <c r="N36" s="2"/>
    </row>
    <row r="37" spans="1:14">
      <c r="A37" s="18"/>
      <c r="B37" s="18"/>
      <c r="C37" s="18"/>
      <c r="D37" s="18"/>
      <c r="E37" s="18"/>
      <c r="F37" s="18"/>
      <c r="G37" s="18"/>
      <c r="H37" s="18"/>
      <c r="I37" s="11" t="s">
        <v>22</v>
      </c>
      <c r="J37" s="23">
        <f>SUM(J29:J36)</f>
        <v>3.44</v>
      </c>
      <c r="K37" s="18"/>
      <c r="L37" s="18"/>
      <c r="M37" s="18"/>
      <c r="N37" s="18"/>
    </row>
    <row r="38" spans="1:14">
      <c r="A38" s="2"/>
      <c r="B38" s="2"/>
      <c r="C38" s="2"/>
      <c r="D38" s="2"/>
      <c r="E38" s="2"/>
      <c r="F38" s="2"/>
      <c r="G38" s="2"/>
      <c r="H38" s="24"/>
      <c r="I38" s="25"/>
      <c r="J38" s="2"/>
      <c r="K38" s="2"/>
      <c r="L38" s="2"/>
      <c r="M38" s="2"/>
      <c r="N38" s="2"/>
    </row>
    <row r="39" spans="1:14">
      <c r="A39" s="7" t="s">
        <v>18</v>
      </c>
      <c r="B39" s="7" t="s">
        <v>39</v>
      </c>
      <c r="C39" s="7" t="s">
        <v>24</v>
      </c>
      <c r="D39" s="7" t="s">
        <v>25</v>
      </c>
      <c r="E39" s="7" t="s">
        <v>35</v>
      </c>
      <c r="F39" s="7" t="s">
        <v>21</v>
      </c>
      <c r="G39" s="7" t="s">
        <v>40</v>
      </c>
      <c r="H39" s="7" t="s">
        <v>49</v>
      </c>
      <c r="I39" s="7" t="s">
        <v>22</v>
      </c>
      <c r="J39" s="18"/>
      <c r="K39" s="18"/>
      <c r="L39" s="18"/>
      <c r="M39" s="18"/>
      <c r="N39" s="18"/>
    </row>
    <row r="40" spans="1:14">
      <c r="A40" s="8"/>
      <c r="B40" s="8"/>
      <c r="C40" s="8"/>
      <c r="D40" s="12"/>
      <c r="E40" s="8"/>
      <c r="F40" s="8"/>
      <c r="G40" s="8"/>
      <c r="H40" s="8"/>
      <c r="I40" s="12" t="str">
        <f>IF('[1]Throttle Body'!$G43&lt;&gt;"",D40*F40/G40*H40,"")</f>
        <v/>
      </c>
      <c r="J40" s="2"/>
      <c r="K40" s="2"/>
      <c r="L40" s="2"/>
      <c r="M40" s="2"/>
      <c r="N40" s="2"/>
    </row>
    <row r="41" spans="1:14">
      <c r="A41" s="8"/>
      <c r="B41" s="8"/>
      <c r="C41" s="8"/>
      <c r="D41" s="8"/>
      <c r="E41" s="8"/>
      <c r="F41" s="12"/>
      <c r="G41" s="8"/>
      <c r="H41" s="8"/>
      <c r="I41" s="12" t="str">
        <f>IF('[1]Throttle Body'!$G44&lt;&gt;"",D41*F41/G41*H41,"")</f>
        <v/>
      </c>
      <c r="J41" s="2"/>
      <c r="K41" s="2"/>
      <c r="L41" s="2"/>
      <c r="M41" s="2"/>
      <c r="N41" s="2"/>
    </row>
    <row r="42" spans="1:14">
      <c r="A42" s="18"/>
      <c r="B42" s="18"/>
      <c r="C42" s="18"/>
      <c r="D42" s="18"/>
      <c r="E42" s="18"/>
      <c r="F42" s="18"/>
      <c r="G42" s="18"/>
      <c r="H42" s="11" t="s">
        <v>22</v>
      </c>
      <c r="I42" s="48">
        <f>SUM(I40:I41)</f>
        <v>0</v>
      </c>
      <c r="J42" s="18"/>
      <c r="K42" s="18"/>
      <c r="L42" s="18"/>
      <c r="M42" s="18"/>
      <c r="N42" s="18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44"/>
  <sheetViews>
    <sheetView workbookViewId="0">
      <selection activeCell="L41" sqref="L41"/>
    </sheetView>
  </sheetViews>
  <sheetFormatPr defaultRowHeight="15"/>
  <cols>
    <col min="1" max="1" width="10.28515625" bestFit="1" customWidth="1"/>
    <col min="2" max="2" width="27" bestFit="1" customWidth="1"/>
    <col min="3" max="3" width="9" bestFit="1" customWidth="1"/>
    <col min="4" max="4" width="9.140625" bestFit="1" customWidth="1"/>
    <col min="5" max="5" width="10" bestFit="1" customWidth="1"/>
    <col min="6" max="6" width="8.7109375" bestFit="1" customWidth="1"/>
    <col min="7" max="7" width="10" bestFit="1" customWidth="1"/>
    <col min="8" max="8" width="16" bestFit="1" customWidth="1"/>
    <col min="9" max="9" width="10.85546875" style="70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bestFit="1" customWidth="1"/>
    <col min="14" max="14" width="9.140625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71"/>
      <c r="J1" s="1" t="s">
        <v>2</v>
      </c>
      <c r="K1" s="3">
        <v>106</v>
      </c>
      <c r="L1" s="2"/>
      <c r="M1" s="1" t="s">
        <v>3</v>
      </c>
      <c r="N1" s="4">
        <f>E18+N22+I28+J39+I44</f>
        <v>392.4</v>
      </c>
    </row>
    <row r="2" spans="1:14">
      <c r="A2" s="1" t="s">
        <v>4</v>
      </c>
      <c r="B2" s="2" t="s">
        <v>194</v>
      </c>
      <c r="C2" s="2"/>
      <c r="D2" s="2"/>
      <c r="E2" s="2"/>
      <c r="F2" s="2"/>
      <c r="G2" s="2"/>
      <c r="H2" s="2"/>
      <c r="I2" s="71"/>
      <c r="J2" s="2"/>
      <c r="K2" s="2"/>
      <c r="L2" s="2"/>
      <c r="M2" s="1" t="s">
        <v>5</v>
      </c>
      <c r="N2" s="5">
        <v>1</v>
      </c>
    </row>
    <row r="3" spans="1:14">
      <c r="A3" s="1" t="s">
        <v>6</v>
      </c>
      <c r="B3" s="2" t="s">
        <v>115</v>
      </c>
      <c r="C3" s="2"/>
      <c r="D3" s="2"/>
      <c r="E3" s="2"/>
      <c r="F3" s="2"/>
      <c r="G3" s="2"/>
      <c r="H3" s="2"/>
      <c r="I3" s="71"/>
      <c r="J3" s="1" t="s">
        <v>8</v>
      </c>
      <c r="K3" s="2"/>
      <c r="L3" s="2"/>
      <c r="M3" s="2"/>
      <c r="N3" s="2"/>
    </row>
    <row r="4" spans="1:14">
      <c r="A4" s="1" t="s">
        <v>9</v>
      </c>
      <c r="B4" s="6" t="s">
        <v>116</v>
      </c>
      <c r="C4" s="2"/>
      <c r="D4" s="2"/>
      <c r="E4" s="2"/>
      <c r="F4" s="2"/>
      <c r="G4" s="2"/>
      <c r="H4" s="2"/>
      <c r="I4" s="71"/>
      <c r="J4" s="1" t="s">
        <v>11</v>
      </c>
      <c r="K4" s="2"/>
      <c r="L4" s="2"/>
      <c r="M4" s="1" t="s">
        <v>12</v>
      </c>
      <c r="N4" s="4">
        <f>N1*N2</f>
        <v>392.4</v>
      </c>
    </row>
    <row r="5" spans="1:14">
      <c r="A5" s="1" t="s">
        <v>13</v>
      </c>
      <c r="B5" s="2" t="s">
        <v>14</v>
      </c>
      <c r="C5" s="2"/>
      <c r="D5" s="2"/>
      <c r="E5" s="2"/>
      <c r="F5" s="2"/>
      <c r="G5" s="2"/>
      <c r="H5" s="2"/>
      <c r="I5" s="71"/>
      <c r="J5" s="1" t="s">
        <v>15</v>
      </c>
      <c r="K5" s="2"/>
      <c r="L5" s="2"/>
      <c r="M5" s="2"/>
      <c r="N5" s="2"/>
    </row>
    <row r="6" spans="1:14">
      <c r="A6" s="1" t="s">
        <v>16</v>
      </c>
      <c r="B6" s="2" t="s">
        <v>89</v>
      </c>
      <c r="C6" s="2"/>
      <c r="D6" s="2"/>
      <c r="E6" s="2"/>
      <c r="F6" s="2"/>
      <c r="G6" s="2"/>
      <c r="H6" s="2"/>
      <c r="I6" s="71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71"/>
      <c r="J7" s="2"/>
      <c r="K7" s="2"/>
      <c r="L7" s="2"/>
      <c r="M7" s="2"/>
      <c r="N7" s="2"/>
    </row>
    <row r="8" spans="1:14">
      <c r="A8" s="7" t="s">
        <v>18</v>
      </c>
      <c r="B8" s="7" t="s">
        <v>19</v>
      </c>
      <c r="C8" s="7" t="s">
        <v>20</v>
      </c>
      <c r="D8" s="7" t="s">
        <v>21</v>
      </c>
      <c r="E8" s="7" t="s">
        <v>22</v>
      </c>
      <c r="F8" s="2"/>
      <c r="G8" s="2"/>
      <c r="H8" s="2"/>
      <c r="I8" s="71"/>
      <c r="J8" s="2"/>
      <c r="K8" s="2"/>
      <c r="L8" s="2"/>
      <c r="M8" s="2"/>
      <c r="N8" s="2"/>
    </row>
    <row r="9" spans="1:14">
      <c r="A9" s="8">
        <v>10</v>
      </c>
      <c r="B9" s="8" t="s">
        <v>117</v>
      </c>
      <c r="C9" s="12">
        <v>10.52</v>
      </c>
      <c r="D9" s="9">
        <v>4</v>
      </c>
      <c r="E9" s="10">
        <f>C9*D9</f>
        <v>42.08</v>
      </c>
      <c r="F9" s="2"/>
      <c r="G9" s="2"/>
      <c r="H9" s="2"/>
      <c r="I9" s="71"/>
      <c r="J9" s="2"/>
      <c r="K9" s="2"/>
      <c r="L9" s="2"/>
      <c r="M9" s="2"/>
      <c r="N9" s="2"/>
    </row>
    <row r="10" spans="1:14">
      <c r="A10" s="8">
        <v>20</v>
      </c>
      <c r="B10" s="8" t="s">
        <v>118</v>
      </c>
      <c r="C10" s="12">
        <v>37.53</v>
      </c>
      <c r="D10" s="9">
        <v>1</v>
      </c>
      <c r="E10" s="10">
        <f t="shared" ref="E10:E17" si="0">C10*D10</f>
        <v>37.53</v>
      </c>
      <c r="F10" s="2"/>
      <c r="G10" s="2"/>
      <c r="H10" s="2"/>
      <c r="I10" s="71"/>
      <c r="J10" s="2"/>
      <c r="K10" s="2"/>
      <c r="L10" s="2"/>
      <c r="M10" s="2"/>
      <c r="N10" s="2"/>
    </row>
    <row r="11" spans="1:14">
      <c r="A11" s="8">
        <v>30</v>
      </c>
      <c r="B11" s="8" t="s">
        <v>119</v>
      </c>
      <c r="C11" s="12">
        <v>109.03</v>
      </c>
      <c r="D11" s="9">
        <v>1</v>
      </c>
      <c r="E11" s="10">
        <f t="shared" si="0"/>
        <v>109.03</v>
      </c>
      <c r="F11" s="2"/>
      <c r="G11" s="2"/>
      <c r="H11" s="2"/>
      <c r="I11" s="71"/>
      <c r="J11" s="2"/>
      <c r="K11" s="2"/>
      <c r="L11" s="2"/>
      <c r="M11" s="2"/>
      <c r="N11" s="2"/>
    </row>
    <row r="12" spans="1:14">
      <c r="A12" s="8">
        <v>40</v>
      </c>
      <c r="B12" s="8" t="s">
        <v>120</v>
      </c>
      <c r="C12" s="12">
        <v>16.25</v>
      </c>
      <c r="D12" s="9">
        <v>1</v>
      </c>
      <c r="E12" s="10">
        <f t="shared" si="0"/>
        <v>16.25</v>
      </c>
      <c r="F12" s="2"/>
      <c r="G12" s="2"/>
      <c r="H12" s="2"/>
      <c r="I12" s="71"/>
      <c r="J12" s="2"/>
      <c r="K12" s="2"/>
      <c r="L12" s="2"/>
      <c r="M12" s="2"/>
      <c r="N12" s="2"/>
    </row>
    <row r="13" spans="1:14">
      <c r="A13" s="8">
        <v>50</v>
      </c>
      <c r="B13" s="8" t="s">
        <v>121</v>
      </c>
      <c r="C13" s="12">
        <v>8</v>
      </c>
      <c r="D13" s="9">
        <v>1</v>
      </c>
      <c r="E13" s="10">
        <f t="shared" si="0"/>
        <v>8</v>
      </c>
      <c r="F13" s="2"/>
      <c r="G13" s="2"/>
      <c r="H13" s="2"/>
      <c r="I13" s="71"/>
      <c r="J13" s="2"/>
      <c r="K13" s="2"/>
      <c r="L13" s="2"/>
      <c r="M13" s="2"/>
      <c r="N13" s="2"/>
    </row>
    <row r="14" spans="1:14">
      <c r="A14" s="8">
        <v>60</v>
      </c>
      <c r="B14" s="8" t="s">
        <v>122</v>
      </c>
      <c r="C14" s="12">
        <v>155.63</v>
      </c>
      <c r="D14" s="9">
        <v>1</v>
      </c>
      <c r="E14" s="10">
        <f t="shared" si="0"/>
        <v>155.63</v>
      </c>
      <c r="F14" s="2"/>
      <c r="G14" s="2"/>
      <c r="H14" s="2"/>
      <c r="I14" s="71"/>
      <c r="J14" s="2"/>
      <c r="K14" s="2"/>
      <c r="L14" s="2"/>
      <c r="M14" s="2"/>
      <c r="N14" s="2"/>
    </row>
    <row r="15" spans="1:14">
      <c r="A15" s="8">
        <v>70</v>
      </c>
      <c r="B15" s="8" t="s">
        <v>123</v>
      </c>
      <c r="C15" s="12">
        <v>8</v>
      </c>
      <c r="D15" s="9">
        <v>1</v>
      </c>
      <c r="E15" s="10">
        <f t="shared" si="0"/>
        <v>8</v>
      </c>
      <c r="F15" s="2"/>
      <c r="G15" s="2"/>
      <c r="H15" s="2"/>
      <c r="I15" s="71"/>
      <c r="J15" s="2"/>
      <c r="K15" s="2"/>
      <c r="L15" s="2"/>
      <c r="M15" s="2"/>
      <c r="N15" s="2"/>
    </row>
    <row r="16" spans="1:14">
      <c r="A16" s="8">
        <v>80</v>
      </c>
      <c r="B16" s="8" t="s">
        <v>124</v>
      </c>
      <c r="C16" s="12">
        <v>11.44</v>
      </c>
      <c r="D16" s="9">
        <v>1</v>
      </c>
      <c r="E16" s="10">
        <f t="shared" si="0"/>
        <v>11.44</v>
      </c>
      <c r="F16" s="2"/>
      <c r="G16" s="2"/>
      <c r="H16" s="2"/>
      <c r="I16" s="71"/>
      <c r="J16" s="2"/>
      <c r="K16" s="2"/>
      <c r="L16" s="2"/>
      <c r="M16" s="2"/>
      <c r="N16" s="2"/>
    </row>
    <row r="17" spans="1:14">
      <c r="A17" s="8"/>
      <c r="B17" s="8"/>
      <c r="C17" s="12"/>
      <c r="D17" s="9"/>
      <c r="E17" s="10">
        <f t="shared" si="0"/>
        <v>0</v>
      </c>
      <c r="F17" s="2"/>
      <c r="G17" s="2"/>
      <c r="H17" s="2"/>
      <c r="I17" s="71"/>
      <c r="J17" s="2"/>
      <c r="K17" s="2"/>
      <c r="L17" s="2"/>
      <c r="M17" s="2"/>
      <c r="N17" s="2"/>
    </row>
    <row r="18" spans="1:14">
      <c r="A18" s="2"/>
      <c r="B18" s="2"/>
      <c r="C18" s="2"/>
      <c r="D18" s="11" t="s">
        <v>22</v>
      </c>
      <c r="E18" s="19">
        <f>SUM(E9:E17)</f>
        <v>387.96</v>
      </c>
      <c r="F18" s="2"/>
      <c r="G18" s="2"/>
      <c r="H18" s="2"/>
      <c r="I18" s="71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71"/>
      <c r="J19" s="2"/>
      <c r="K19" s="2"/>
      <c r="L19" s="2"/>
      <c r="M19" s="2"/>
      <c r="N19" s="2"/>
    </row>
    <row r="20" spans="1:14">
      <c r="A20" s="7" t="s">
        <v>18</v>
      </c>
      <c r="B20" s="7" t="s">
        <v>23</v>
      </c>
      <c r="C20" s="7" t="s">
        <v>24</v>
      </c>
      <c r="D20" s="7" t="s">
        <v>25</v>
      </c>
      <c r="E20" s="7" t="s">
        <v>26</v>
      </c>
      <c r="F20" s="7" t="s">
        <v>27</v>
      </c>
      <c r="G20" s="7" t="s">
        <v>28</v>
      </c>
      <c r="H20" s="7" t="s">
        <v>29</v>
      </c>
      <c r="I20" s="48" t="s">
        <v>30</v>
      </c>
      <c r="J20" s="7" t="s">
        <v>31</v>
      </c>
      <c r="K20" s="7" t="s">
        <v>32</v>
      </c>
      <c r="L20" s="7" t="s">
        <v>33</v>
      </c>
      <c r="M20" s="7" t="s">
        <v>21</v>
      </c>
      <c r="N20" s="7" t="s">
        <v>22</v>
      </c>
    </row>
    <row r="21" spans="1:14">
      <c r="A21" s="8"/>
      <c r="B21" s="8"/>
      <c r="C21" s="8"/>
      <c r="D21" s="12"/>
      <c r="E21" s="8"/>
      <c r="F21" s="8"/>
      <c r="G21" s="8"/>
      <c r="H21" s="13"/>
      <c r="I21" s="12"/>
      <c r="J21" s="15"/>
      <c r="K21" s="13"/>
      <c r="L21" s="13"/>
      <c r="M21" s="16"/>
      <c r="N21" s="17">
        <f>M21*E21*D21</f>
        <v>0</v>
      </c>
    </row>
    <row r="22" spans="1:14">
      <c r="A22" s="18"/>
      <c r="B22" s="18"/>
      <c r="C22" s="18"/>
      <c r="D22" s="18"/>
      <c r="E22" s="18"/>
      <c r="F22" s="18"/>
      <c r="G22" s="18"/>
      <c r="H22" s="18"/>
      <c r="I22" s="76"/>
      <c r="J22" s="18"/>
      <c r="K22" s="18"/>
      <c r="L22" s="18"/>
      <c r="M22" s="11" t="s">
        <v>22</v>
      </c>
      <c r="N22" s="19">
        <f>SUM(N21:N21)</f>
        <v>0</v>
      </c>
    </row>
    <row r="23" spans="1:14">
      <c r="A23" s="2"/>
      <c r="B23" s="2"/>
      <c r="C23" s="2"/>
      <c r="D23" s="2"/>
      <c r="E23" s="2"/>
      <c r="F23" s="2"/>
      <c r="G23" s="2"/>
      <c r="H23" s="2"/>
      <c r="I23" s="71"/>
      <c r="J23" s="2"/>
      <c r="K23" s="2"/>
      <c r="L23" s="2"/>
      <c r="M23" s="2"/>
      <c r="N23" s="2"/>
    </row>
    <row r="24" spans="1:14">
      <c r="A24" s="7" t="s">
        <v>18</v>
      </c>
      <c r="B24" s="7" t="s">
        <v>34</v>
      </c>
      <c r="C24" s="7" t="s">
        <v>24</v>
      </c>
      <c r="D24" s="7" t="s">
        <v>25</v>
      </c>
      <c r="E24" s="7" t="s">
        <v>35</v>
      </c>
      <c r="F24" s="7" t="s">
        <v>21</v>
      </c>
      <c r="G24" s="7" t="s">
        <v>36</v>
      </c>
      <c r="H24" s="7" t="s">
        <v>37</v>
      </c>
      <c r="I24" s="48" t="s">
        <v>22</v>
      </c>
      <c r="J24" s="18"/>
      <c r="K24" s="18"/>
      <c r="L24" s="18"/>
      <c r="M24" s="18"/>
      <c r="N24" s="18"/>
    </row>
    <row r="25" spans="1:14">
      <c r="A25" s="8"/>
      <c r="B25" s="20"/>
      <c r="C25" s="20"/>
      <c r="D25" s="12"/>
      <c r="E25" s="8"/>
      <c r="F25" s="8"/>
      <c r="G25" s="8"/>
      <c r="H25" s="8"/>
      <c r="I25" s="12">
        <f>D25*F25*H25</f>
        <v>0</v>
      </c>
      <c r="J25" s="2"/>
      <c r="K25" s="2"/>
      <c r="L25" s="2"/>
      <c r="M25" s="2"/>
      <c r="N25" s="2"/>
    </row>
    <row r="26" spans="1:14">
      <c r="A26" s="8"/>
      <c r="B26" s="20"/>
      <c r="C26" s="20"/>
      <c r="D26" s="12"/>
      <c r="E26" s="8"/>
      <c r="F26" s="8"/>
      <c r="G26" s="8"/>
      <c r="H26" s="8"/>
      <c r="I26" s="12">
        <f>D26*F26*H26</f>
        <v>0</v>
      </c>
      <c r="J26" s="2"/>
      <c r="K26" s="2"/>
      <c r="L26" s="2"/>
      <c r="M26" s="2"/>
      <c r="N26" s="2"/>
    </row>
    <row r="27" spans="1:14">
      <c r="A27" s="8"/>
      <c r="B27" s="20"/>
      <c r="C27" s="20"/>
      <c r="D27" s="12"/>
      <c r="E27" s="8"/>
      <c r="F27" s="8"/>
      <c r="G27" s="8"/>
      <c r="H27" s="8"/>
      <c r="I27" s="12">
        <f>D27*F27*H27</f>
        <v>0</v>
      </c>
      <c r="J27" s="2"/>
      <c r="K27" s="2"/>
      <c r="L27" s="2"/>
      <c r="M27" s="2"/>
      <c r="N27" s="2"/>
    </row>
    <row r="28" spans="1:14">
      <c r="A28" s="18"/>
      <c r="B28" s="18"/>
      <c r="C28" s="18"/>
      <c r="D28" s="18"/>
      <c r="E28" s="18"/>
      <c r="F28" s="18"/>
      <c r="G28" s="18"/>
      <c r="H28" s="11" t="s">
        <v>22</v>
      </c>
      <c r="I28" s="48">
        <f>SUM(I25:I27)</f>
        <v>0</v>
      </c>
      <c r="K28" s="18"/>
      <c r="L28" s="18"/>
      <c r="M28" s="18"/>
      <c r="N28" s="18"/>
    </row>
    <row r="29" spans="1:14">
      <c r="A29" s="2"/>
      <c r="B29" s="2"/>
      <c r="C29" s="2"/>
      <c r="D29" s="2"/>
      <c r="E29" s="2"/>
      <c r="F29" s="2"/>
      <c r="G29" s="2"/>
      <c r="H29" s="2"/>
      <c r="I29" s="71"/>
      <c r="J29" s="2"/>
      <c r="K29" s="2"/>
      <c r="L29" s="2"/>
      <c r="M29" s="2"/>
      <c r="N29" s="2"/>
    </row>
    <row r="30" spans="1:14">
      <c r="A30" s="7" t="s">
        <v>18</v>
      </c>
      <c r="B30" s="7" t="s">
        <v>38</v>
      </c>
      <c r="C30" s="7" t="s">
        <v>24</v>
      </c>
      <c r="D30" s="7" t="s">
        <v>25</v>
      </c>
      <c r="E30" s="7" t="s">
        <v>26</v>
      </c>
      <c r="F30" s="7" t="s">
        <v>27</v>
      </c>
      <c r="G30" s="7" t="s">
        <v>28</v>
      </c>
      <c r="H30" s="7" t="s">
        <v>29</v>
      </c>
      <c r="I30" s="48" t="s">
        <v>21</v>
      </c>
      <c r="J30" s="7" t="s">
        <v>22</v>
      </c>
      <c r="K30" s="18"/>
      <c r="L30" s="18"/>
      <c r="M30" s="18"/>
      <c r="N30" s="18"/>
    </row>
    <row r="31" spans="1:14">
      <c r="A31" s="8">
        <v>10</v>
      </c>
      <c r="B31" s="66" t="s">
        <v>251</v>
      </c>
      <c r="C31" s="8"/>
      <c r="D31" s="8">
        <v>0.74</v>
      </c>
      <c r="E31" s="8">
        <v>60</v>
      </c>
      <c r="F31" s="21" t="s">
        <v>73</v>
      </c>
      <c r="G31" s="8"/>
      <c r="H31" s="20"/>
      <c r="I31" s="70">
        <v>6</v>
      </c>
      <c r="J31" s="12">
        <f t="shared" ref="J31" si="1">D31*I31</f>
        <v>4.4399999999999995</v>
      </c>
      <c r="K31" s="2"/>
      <c r="L31" s="2"/>
      <c r="M31" s="2"/>
      <c r="N31" s="2"/>
    </row>
    <row r="32" spans="1:14">
      <c r="A32" s="8"/>
      <c r="B32" s="8"/>
      <c r="C32" s="8"/>
      <c r="D32" s="8"/>
      <c r="E32" s="8"/>
      <c r="F32" s="21"/>
      <c r="G32" s="8"/>
      <c r="H32" s="20"/>
      <c r="I32" s="12"/>
      <c r="J32" s="12">
        <f t="shared" ref="J32:J38" si="2">D32*I32</f>
        <v>0</v>
      </c>
      <c r="K32" s="2"/>
      <c r="L32" s="2"/>
      <c r="M32" s="2"/>
      <c r="N32" s="2"/>
    </row>
    <row r="33" spans="1:14">
      <c r="A33" s="8"/>
      <c r="B33" s="8"/>
      <c r="C33" s="8"/>
      <c r="D33" s="8"/>
      <c r="E33" s="8"/>
      <c r="F33" s="21"/>
      <c r="G33" s="8"/>
      <c r="H33" s="20"/>
      <c r="I33" s="12"/>
      <c r="J33" s="12">
        <f t="shared" si="2"/>
        <v>0</v>
      </c>
      <c r="K33" s="2"/>
      <c r="L33" s="2"/>
      <c r="M33" s="2"/>
      <c r="N33" s="2"/>
    </row>
    <row r="34" spans="1:14">
      <c r="A34" s="8"/>
      <c r="B34" s="8"/>
      <c r="C34" s="8"/>
      <c r="D34" s="8"/>
      <c r="E34" s="8"/>
      <c r="F34" s="21"/>
      <c r="G34" s="8"/>
      <c r="H34" s="20"/>
      <c r="I34" s="12"/>
      <c r="J34" s="12">
        <f t="shared" si="2"/>
        <v>0</v>
      </c>
      <c r="K34" s="2"/>
      <c r="L34" s="2"/>
      <c r="M34" s="2"/>
      <c r="N34" s="2"/>
    </row>
    <row r="35" spans="1:14">
      <c r="A35" s="8"/>
      <c r="B35" s="8"/>
      <c r="C35" s="8"/>
      <c r="D35" s="8"/>
      <c r="E35" s="8"/>
      <c r="F35" s="21"/>
      <c r="G35" s="8"/>
      <c r="H35" s="20"/>
      <c r="I35" s="12"/>
      <c r="J35" s="12">
        <f t="shared" si="2"/>
        <v>0</v>
      </c>
      <c r="K35" s="2"/>
      <c r="L35" s="2"/>
      <c r="M35" s="2"/>
      <c r="N35" s="2"/>
    </row>
    <row r="36" spans="1:14">
      <c r="A36" s="8"/>
      <c r="B36" s="8"/>
      <c r="C36" s="8"/>
      <c r="D36" s="8"/>
      <c r="E36" s="8"/>
      <c r="F36" s="21"/>
      <c r="G36" s="8"/>
      <c r="H36" s="20"/>
      <c r="I36" s="12"/>
      <c r="J36" s="12">
        <f t="shared" si="2"/>
        <v>0</v>
      </c>
      <c r="K36" s="2"/>
      <c r="L36" s="2"/>
      <c r="M36" s="2"/>
      <c r="N36" s="2"/>
    </row>
    <row r="37" spans="1:14">
      <c r="A37" s="8"/>
      <c r="B37" s="8"/>
      <c r="C37" s="8"/>
      <c r="D37" s="12"/>
      <c r="E37" s="8"/>
      <c r="F37" s="21"/>
      <c r="G37" s="8"/>
      <c r="H37" s="20"/>
      <c r="I37" s="12"/>
      <c r="J37" s="12">
        <f t="shared" si="2"/>
        <v>0</v>
      </c>
      <c r="K37" s="2"/>
      <c r="L37" s="2"/>
      <c r="M37" s="2"/>
      <c r="N37" s="2"/>
    </row>
    <row r="38" spans="1:14">
      <c r="A38" s="8"/>
      <c r="B38" s="8"/>
      <c r="C38" s="8"/>
      <c r="D38" s="8"/>
      <c r="E38" s="8"/>
      <c r="F38" s="21"/>
      <c r="G38" s="8"/>
      <c r="H38" s="20"/>
      <c r="I38" s="12"/>
      <c r="J38" s="12">
        <f t="shared" si="2"/>
        <v>0</v>
      </c>
      <c r="K38" s="2"/>
      <c r="L38" s="2"/>
      <c r="M38" s="2"/>
      <c r="N38" s="2"/>
    </row>
    <row r="39" spans="1:14">
      <c r="A39" s="18"/>
      <c r="B39" s="18"/>
      <c r="C39" s="18"/>
      <c r="D39" s="18"/>
      <c r="E39" s="18"/>
      <c r="F39" s="18"/>
      <c r="G39" s="18"/>
      <c r="H39" s="18"/>
      <c r="I39" s="58" t="s">
        <v>22</v>
      </c>
      <c r="J39" s="23">
        <f>SUM(J31:J38)</f>
        <v>4.4399999999999995</v>
      </c>
      <c r="K39" s="18"/>
      <c r="L39" s="18"/>
      <c r="M39" s="18"/>
      <c r="N39" s="18"/>
    </row>
    <row r="40" spans="1:14">
      <c r="A40" s="2"/>
      <c r="B40" s="2"/>
      <c r="C40" s="2"/>
      <c r="D40" s="2"/>
      <c r="E40" s="2"/>
      <c r="F40" s="2"/>
      <c r="G40" s="2"/>
      <c r="H40" s="24"/>
      <c r="I40" s="71"/>
      <c r="J40" s="2"/>
      <c r="K40" s="2"/>
      <c r="L40" s="2"/>
      <c r="M40" s="2"/>
      <c r="N40" s="2"/>
    </row>
    <row r="41" spans="1:14">
      <c r="A41" s="7" t="s">
        <v>18</v>
      </c>
      <c r="B41" s="7" t="s">
        <v>39</v>
      </c>
      <c r="C41" s="7" t="s">
        <v>24</v>
      </c>
      <c r="D41" s="7" t="s">
        <v>25</v>
      </c>
      <c r="E41" s="7" t="s">
        <v>35</v>
      </c>
      <c r="F41" s="7" t="s">
        <v>21</v>
      </c>
      <c r="G41" s="7" t="s">
        <v>40</v>
      </c>
      <c r="H41" s="7" t="s">
        <v>41</v>
      </c>
      <c r="I41" s="48" t="s">
        <v>22</v>
      </c>
      <c r="J41" s="18"/>
      <c r="K41" s="18"/>
      <c r="L41" s="18"/>
      <c r="M41" s="18"/>
      <c r="N41" s="18"/>
    </row>
    <row r="42" spans="1:14">
      <c r="A42" s="8"/>
      <c r="B42" s="8"/>
      <c r="C42" s="8"/>
      <c r="D42" s="12"/>
      <c r="E42" s="8"/>
      <c r="F42" s="8"/>
      <c r="G42" s="8"/>
      <c r="H42" s="8"/>
      <c r="I42" s="12">
        <f>D42*F42*G42*H42</f>
        <v>0</v>
      </c>
      <c r="J42" s="2"/>
      <c r="K42" s="2"/>
      <c r="L42" s="2"/>
      <c r="M42" s="2"/>
      <c r="N42" s="2"/>
    </row>
    <row r="43" spans="1:14">
      <c r="A43" s="8"/>
      <c r="B43" s="8"/>
      <c r="C43" s="8"/>
      <c r="D43" s="8"/>
      <c r="E43" s="8"/>
      <c r="F43" s="12"/>
      <c r="G43" s="8"/>
      <c r="H43" s="8"/>
      <c r="I43" s="12">
        <f>D43*F43*G43*H43</f>
        <v>0</v>
      </c>
      <c r="J43" s="2"/>
      <c r="K43" s="2"/>
      <c r="L43" s="2"/>
      <c r="M43" s="2"/>
      <c r="N43" s="2"/>
    </row>
    <row r="44" spans="1:14">
      <c r="A44" s="18"/>
      <c r="B44" s="18"/>
      <c r="C44" s="18"/>
      <c r="D44" s="18"/>
      <c r="E44" s="18"/>
      <c r="F44" s="18"/>
      <c r="G44" s="18"/>
      <c r="H44" s="11" t="s">
        <v>22</v>
      </c>
      <c r="I44" s="48">
        <f>SUM(I42:I43)</f>
        <v>0</v>
      </c>
      <c r="J44" s="18"/>
      <c r="K44" s="18"/>
      <c r="L44" s="18"/>
      <c r="M44" s="18"/>
      <c r="N44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activeCell="I31" sqref="I31"/>
    </sheetView>
  </sheetViews>
  <sheetFormatPr defaultRowHeight="15"/>
  <cols>
    <col min="1" max="1" width="10.28515625" bestFit="1" customWidth="1"/>
    <col min="2" max="2" width="27" bestFit="1" customWidth="1"/>
    <col min="3" max="3" width="18.140625" bestFit="1" customWidth="1"/>
    <col min="4" max="4" width="8.85546875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style="70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71"/>
      <c r="J1" s="26" t="s">
        <v>2</v>
      </c>
      <c r="K1" s="3">
        <v>106</v>
      </c>
      <c r="L1" s="2"/>
      <c r="M1" s="1" t="s">
        <v>20</v>
      </c>
      <c r="N1" s="4">
        <f>N14+I21+J27+I32</f>
        <v>10.52</v>
      </c>
    </row>
    <row r="2" spans="1:14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71"/>
      <c r="J2" s="2"/>
      <c r="K2" s="2"/>
      <c r="L2" s="2"/>
      <c r="M2" s="1" t="s">
        <v>5</v>
      </c>
      <c r="N2" s="5">
        <v>1</v>
      </c>
    </row>
    <row r="3" spans="1:14">
      <c r="A3" s="1" t="s">
        <v>6</v>
      </c>
      <c r="B3" s="2" t="s">
        <v>115</v>
      </c>
      <c r="C3" s="2"/>
      <c r="D3" s="1" t="s">
        <v>11</v>
      </c>
      <c r="E3" s="2"/>
      <c r="F3" s="2"/>
      <c r="G3" s="2"/>
      <c r="H3" s="2"/>
      <c r="I3" s="71"/>
      <c r="J3" s="1" t="s">
        <v>8</v>
      </c>
      <c r="K3" s="2"/>
      <c r="L3" s="2"/>
      <c r="M3" s="2"/>
      <c r="N3" s="2"/>
    </row>
    <row r="4" spans="1:14">
      <c r="A4" s="1" t="s">
        <v>19</v>
      </c>
      <c r="B4" s="6" t="s">
        <v>117</v>
      </c>
      <c r="C4" s="2"/>
      <c r="D4" s="1" t="s">
        <v>15</v>
      </c>
      <c r="E4" s="2"/>
      <c r="F4" s="2"/>
      <c r="G4" s="2"/>
      <c r="H4" s="2"/>
      <c r="I4" s="71"/>
      <c r="J4" s="1" t="s">
        <v>11</v>
      </c>
      <c r="K4" s="2"/>
      <c r="L4" s="2"/>
      <c r="M4" s="1" t="s">
        <v>12</v>
      </c>
      <c r="N4" s="4">
        <f>N1*N2</f>
        <v>10.52</v>
      </c>
    </row>
    <row r="5" spans="1:14">
      <c r="A5" s="1" t="s">
        <v>9</v>
      </c>
      <c r="B5" s="6">
        <v>2009</v>
      </c>
      <c r="C5" s="2"/>
      <c r="D5" s="2"/>
      <c r="E5" s="2"/>
      <c r="F5" s="2"/>
      <c r="G5" s="2"/>
      <c r="H5" s="2"/>
      <c r="I5" s="71"/>
      <c r="J5" s="1" t="s">
        <v>15</v>
      </c>
      <c r="K5" s="2"/>
      <c r="L5" s="2"/>
      <c r="M5" s="2"/>
      <c r="N5" s="2"/>
    </row>
    <row r="6" spans="1:14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71"/>
      <c r="J6" s="2"/>
      <c r="K6" s="2"/>
      <c r="L6" s="2"/>
      <c r="M6" s="2"/>
      <c r="N6" s="2"/>
    </row>
    <row r="7" spans="1:14">
      <c r="A7" s="1" t="s">
        <v>16</v>
      </c>
      <c r="B7" s="2"/>
      <c r="C7" s="2"/>
      <c r="D7" s="2"/>
      <c r="E7" s="2"/>
      <c r="F7" s="2"/>
      <c r="G7" s="2"/>
      <c r="H7" s="2"/>
      <c r="I7" s="71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71"/>
      <c r="J8" s="2"/>
      <c r="K8" s="2"/>
      <c r="L8" s="2"/>
      <c r="M8" s="2"/>
      <c r="N8" s="2"/>
    </row>
    <row r="9" spans="1:14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48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</row>
    <row r="10" spans="1:14">
      <c r="A10" s="8">
        <v>10</v>
      </c>
      <c r="B10" s="8" t="s">
        <v>117</v>
      </c>
      <c r="C10" s="8"/>
      <c r="D10" s="12">
        <v>10</v>
      </c>
      <c r="E10" s="8"/>
      <c r="F10" s="8" t="s">
        <v>125</v>
      </c>
      <c r="G10" s="8"/>
      <c r="H10" s="13"/>
      <c r="I10" s="12"/>
      <c r="J10" s="15"/>
      <c r="K10" s="13"/>
      <c r="L10" s="13"/>
      <c r="M10" s="42">
        <v>1</v>
      </c>
      <c r="N10" s="17">
        <f>M10*D10</f>
        <v>10</v>
      </c>
    </row>
    <row r="11" spans="1:14">
      <c r="A11" s="8"/>
      <c r="B11" s="8"/>
      <c r="C11" s="8"/>
      <c r="D11" s="12"/>
      <c r="E11" s="8"/>
      <c r="F11" s="8"/>
      <c r="G11" s="8"/>
      <c r="H11" s="13"/>
      <c r="I11" s="12"/>
      <c r="J11" s="15"/>
      <c r="K11" s="13"/>
      <c r="L11" s="13"/>
      <c r="M11" s="30"/>
      <c r="N11" s="17">
        <f>D11*E11</f>
        <v>0</v>
      </c>
    </row>
    <row r="12" spans="1:14">
      <c r="A12" s="8"/>
      <c r="B12" s="8"/>
      <c r="C12" s="8"/>
      <c r="D12" s="12"/>
      <c r="E12" s="8"/>
      <c r="F12" s="32"/>
      <c r="G12" s="8"/>
      <c r="H12" s="13"/>
      <c r="I12" s="12"/>
      <c r="J12" s="15"/>
      <c r="K12" s="13"/>
      <c r="L12" s="13"/>
      <c r="M12" s="30"/>
      <c r="N12" s="17">
        <f>IF(J12="",D12*M12,D12*J12*K12*L12*M12)</f>
        <v>0</v>
      </c>
    </row>
    <row r="13" spans="1:14">
      <c r="A13" s="8"/>
      <c r="B13" s="8"/>
      <c r="C13" s="8"/>
      <c r="D13" s="12"/>
      <c r="E13" s="8"/>
      <c r="F13" s="32"/>
      <c r="G13" s="8"/>
      <c r="H13" s="13"/>
      <c r="I13" s="12"/>
      <c r="J13" s="15"/>
      <c r="K13" s="13"/>
      <c r="L13" s="13"/>
      <c r="M13" s="30"/>
      <c r="N13" s="17">
        <f>IF(J13="",D13*M13,D13*J13*K13*L13*M13)</f>
        <v>0</v>
      </c>
    </row>
    <row r="14" spans="1:14">
      <c r="A14" s="18"/>
      <c r="B14" s="18"/>
      <c r="C14" s="18"/>
      <c r="D14" s="18"/>
      <c r="E14" s="18"/>
      <c r="F14" s="18"/>
      <c r="G14" s="18"/>
      <c r="H14" s="18"/>
      <c r="I14" s="76"/>
      <c r="J14" s="18"/>
      <c r="K14" s="18"/>
      <c r="L14" s="18"/>
      <c r="M14" s="11" t="s">
        <v>22</v>
      </c>
      <c r="N14" s="19">
        <f>SUM(N10:N13)</f>
        <v>10</v>
      </c>
    </row>
    <row r="15" spans="1:14">
      <c r="A15" s="2"/>
      <c r="B15" s="2"/>
      <c r="C15" s="2"/>
      <c r="D15" s="2"/>
      <c r="E15" s="2"/>
      <c r="F15" s="2"/>
      <c r="G15" s="2"/>
      <c r="H15" s="2"/>
      <c r="I15" s="71"/>
      <c r="J15" s="2"/>
      <c r="K15" s="2"/>
      <c r="L15" s="2"/>
      <c r="M15" s="2"/>
      <c r="N15" s="2"/>
    </row>
    <row r="16" spans="1:14">
      <c r="A16" s="7" t="s">
        <v>18</v>
      </c>
      <c r="B16" s="7" t="s">
        <v>34</v>
      </c>
      <c r="C16" s="7" t="s">
        <v>24</v>
      </c>
      <c r="D16" s="7" t="s">
        <v>25</v>
      </c>
      <c r="E16" s="7" t="s">
        <v>35</v>
      </c>
      <c r="F16" s="7" t="s">
        <v>21</v>
      </c>
      <c r="G16" s="7" t="s">
        <v>36</v>
      </c>
      <c r="H16" s="7" t="s">
        <v>37</v>
      </c>
      <c r="I16" s="48" t="s">
        <v>22</v>
      </c>
      <c r="J16" s="18"/>
      <c r="K16" s="18"/>
      <c r="L16" s="18"/>
      <c r="M16" s="18"/>
      <c r="N16" s="18"/>
    </row>
    <row r="17" spans="1:14">
      <c r="A17" s="8">
        <v>10</v>
      </c>
      <c r="B17" s="20" t="s">
        <v>126</v>
      </c>
      <c r="C17" s="20" t="s">
        <v>127</v>
      </c>
      <c r="D17" s="12">
        <v>0.13</v>
      </c>
      <c r="E17" s="8" t="s">
        <v>125</v>
      </c>
      <c r="F17" s="8">
        <v>4</v>
      </c>
      <c r="G17" s="8">
        <v>1</v>
      </c>
      <c r="H17" s="8">
        <v>1</v>
      </c>
      <c r="I17" s="12">
        <f>IF('[1]Fuel Injector'!$H21&lt;&gt;"",'[1]Fuel Injector'!$D21*'[1]Fuel Injector'!$F21*'[1]Fuel Injector'!$H21,'[1]Fuel Injector'!$D21*'[1]Fuel Injector'!$F21)</f>
        <v>0.52</v>
      </c>
      <c r="J17" s="2"/>
      <c r="K17" s="2"/>
      <c r="L17" s="2"/>
      <c r="M17" s="2"/>
      <c r="N17" s="2"/>
    </row>
    <row r="18" spans="1:14">
      <c r="A18" s="8"/>
      <c r="B18" s="2"/>
      <c r="C18" s="20"/>
      <c r="D18" s="12"/>
      <c r="E18" s="8"/>
      <c r="F18" s="8"/>
      <c r="G18" s="8"/>
      <c r="H18" s="8"/>
      <c r="I18" s="12">
        <f>IF('[1]Fuel Injector'!$H22&lt;&gt;"",'[1]Fuel Injector'!$D22*'[1]Fuel Injector'!$F22*'[1]Fuel Injector'!$H22,'[1]Fuel Injector'!$D22*'[1]Fuel Injector'!$F22)</f>
        <v>0</v>
      </c>
      <c r="J18" s="2"/>
      <c r="K18" s="2"/>
      <c r="L18" s="2"/>
      <c r="M18" s="2"/>
      <c r="N18" s="2"/>
    </row>
    <row r="19" spans="1:14">
      <c r="A19" s="8"/>
      <c r="B19" s="20"/>
      <c r="C19" s="20"/>
      <c r="D19" s="12"/>
      <c r="E19" s="8"/>
      <c r="F19" s="8"/>
      <c r="G19" s="8"/>
      <c r="H19" s="8"/>
      <c r="I19" s="12">
        <f>IF('[1]Fuel Injector'!$H23&lt;&gt;"",'[1]Fuel Injector'!$D23*'[1]Fuel Injector'!$F23*'[1]Fuel Injector'!$H23,'[1]Fuel Injector'!$D23*'[1]Fuel Injector'!$F23)</f>
        <v>0</v>
      </c>
      <c r="J19" s="2"/>
      <c r="K19" s="2"/>
      <c r="L19" s="2"/>
      <c r="M19" s="2"/>
      <c r="N19" s="2"/>
    </row>
    <row r="20" spans="1:14">
      <c r="A20" s="8"/>
      <c r="B20" s="20"/>
      <c r="C20" s="20"/>
      <c r="D20" s="12"/>
      <c r="E20" s="8"/>
      <c r="F20" s="8"/>
      <c r="G20" s="8"/>
      <c r="H20" s="8"/>
      <c r="I20" s="12">
        <f>IF('[1]Fuel Injector'!$H28&lt;&gt;"",'[1]Fuel Injector'!$D28*'[1]Fuel Injector'!$F28*'[1]Fuel Injector'!$H28,'[1]Fuel Injector'!$D28*'[1]Fuel Injector'!$F28)</f>
        <v>0</v>
      </c>
      <c r="J20" s="2"/>
      <c r="K20" s="2"/>
      <c r="L20" s="2"/>
      <c r="M20" s="2"/>
      <c r="N20" s="2"/>
    </row>
    <row r="21" spans="1:14">
      <c r="A21" s="18"/>
      <c r="B21" s="18"/>
      <c r="C21" s="18"/>
      <c r="D21" s="18"/>
      <c r="E21" s="18"/>
      <c r="F21" s="18"/>
      <c r="G21" s="18"/>
      <c r="H21" s="11" t="s">
        <v>22</v>
      </c>
      <c r="I21" s="48">
        <f>SUM(I17:I20)</f>
        <v>0.52</v>
      </c>
      <c r="J21" s="18"/>
      <c r="K21" s="18"/>
      <c r="L21" s="18"/>
      <c r="M21" s="18"/>
      <c r="N21" s="18"/>
    </row>
    <row r="22" spans="1:14">
      <c r="A22" s="2"/>
      <c r="B22" s="2"/>
      <c r="C22" s="2"/>
      <c r="D22" s="2"/>
      <c r="E22" s="2"/>
      <c r="F22" s="2"/>
      <c r="G22" s="2"/>
      <c r="H22" s="2"/>
      <c r="I22" s="71"/>
      <c r="J22" s="2"/>
      <c r="K22" s="2"/>
      <c r="L22" s="2"/>
      <c r="M22" s="2"/>
      <c r="N22" s="2"/>
    </row>
    <row r="23" spans="1:14">
      <c r="A23" s="7" t="s">
        <v>18</v>
      </c>
      <c r="B23" s="7" t="s">
        <v>38</v>
      </c>
      <c r="C23" s="7" t="s">
        <v>24</v>
      </c>
      <c r="D23" s="7" t="s">
        <v>25</v>
      </c>
      <c r="E23" s="7" t="s">
        <v>26</v>
      </c>
      <c r="F23" s="7" t="s">
        <v>27</v>
      </c>
      <c r="G23" s="7" t="s">
        <v>28</v>
      </c>
      <c r="H23" s="7" t="s">
        <v>29</v>
      </c>
      <c r="I23" s="48" t="s">
        <v>21</v>
      </c>
      <c r="J23" s="7" t="s">
        <v>22</v>
      </c>
      <c r="K23" s="18"/>
      <c r="L23" s="18"/>
      <c r="M23" s="18"/>
      <c r="N23" s="18"/>
    </row>
    <row r="24" spans="1:14">
      <c r="A24" s="8"/>
      <c r="B24" s="8"/>
      <c r="C24" s="8"/>
      <c r="D24" s="8"/>
      <c r="E24" s="8"/>
      <c r="F24" s="21"/>
      <c r="G24" s="8"/>
      <c r="H24" s="20"/>
      <c r="I24" s="12"/>
      <c r="J24" s="12">
        <f t="shared" ref="J24:J26" si="0">D24*I24</f>
        <v>0</v>
      </c>
      <c r="K24" s="2"/>
      <c r="L24" s="2"/>
      <c r="M24" s="2"/>
      <c r="N24" s="2"/>
    </row>
    <row r="25" spans="1:14">
      <c r="A25" s="8"/>
      <c r="B25" s="8"/>
      <c r="C25" s="8"/>
      <c r="D25" s="8"/>
      <c r="E25" s="8"/>
      <c r="F25" s="21"/>
      <c r="G25" s="8"/>
      <c r="H25" s="20"/>
      <c r="I25" s="12"/>
      <c r="J25" s="12">
        <f t="shared" si="0"/>
        <v>0</v>
      </c>
      <c r="K25" s="2"/>
      <c r="L25" s="2"/>
      <c r="M25" s="2"/>
      <c r="N25" s="2"/>
    </row>
    <row r="26" spans="1:14">
      <c r="A26" s="8"/>
      <c r="B26" s="8"/>
      <c r="C26" s="8"/>
      <c r="D26" s="8"/>
      <c r="E26" s="8"/>
      <c r="F26" s="21"/>
      <c r="G26" s="8"/>
      <c r="H26" s="20"/>
      <c r="I26" s="12"/>
      <c r="J26" s="12">
        <f t="shared" si="0"/>
        <v>0</v>
      </c>
      <c r="K26" s="2"/>
      <c r="L26" s="2"/>
      <c r="M26" s="2"/>
      <c r="N26" s="2"/>
    </row>
    <row r="27" spans="1:14">
      <c r="A27" s="18"/>
      <c r="B27" s="18"/>
      <c r="C27" s="18"/>
      <c r="D27" s="18"/>
      <c r="E27" s="18"/>
      <c r="F27" s="18"/>
      <c r="G27" s="18"/>
      <c r="H27" s="18"/>
      <c r="I27" s="58" t="s">
        <v>22</v>
      </c>
      <c r="J27" s="23">
        <f>SUM(J23:J26)</f>
        <v>0</v>
      </c>
      <c r="K27" s="18"/>
      <c r="L27" s="18"/>
      <c r="M27" s="18"/>
      <c r="N27" s="18"/>
    </row>
    <row r="28" spans="1:14">
      <c r="A28" s="2"/>
      <c r="B28" s="2"/>
      <c r="C28" s="2"/>
      <c r="D28" s="2"/>
      <c r="E28" s="2"/>
      <c r="F28" s="2"/>
      <c r="G28" s="2"/>
      <c r="H28" s="24"/>
      <c r="I28" s="71"/>
      <c r="J28" s="2"/>
      <c r="K28" s="2"/>
      <c r="L28" s="2"/>
      <c r="M28" s="2"/>
      <c r="N28" s="2"/>
    </row>
    <row r="29" spans="1:14">
      <c r="A29" s="7" t="s">
        <v>18</v>
      </c>
      <c r="B29" s="7" t="s">
        <v>39</v>
      </c>
      <c r="C29" s="7" t="s">
        <v>24</v>
      </c>
      <c r="D29" s="7" t="s">
        <v>25</v>
      </c>
      <c r="E29" s="7" t="s">
        <v>35</v>
      </c>
      <c r="F29" s="7" t="s">
        <v>21</v>
      </c>
      <c r="G29" s="7" t="s">
        <v>40</v>
      </c>
      <c r="H29" s="7" t="s">
        <v>49</v>
      </c>
      <c r="I29" s="48" t="s">
        <v>22</v>
      </c>
      <c r="J29" s="18"/>
      <c r="K29" s="18"/>
      <c r="L29" s="18"/>
      <c r="M29" s="18"/>
      <c r="N29" s="18"/>
    </row>
    <row r="30" spans="1:14">
      <c r="A30" s="8"/>
      <c r="B30" s="8"/>
      <c r="C30" s="8"/>
      <c r="D30" s="12"/>
      <c r="E30" s="8"/>
      <c r="F30" s="8"/>
      <c r="G30" s="8"/>
      <c r="H30" s="8"/>
      <c r="I30" s="12"/>
      <c r="J30" s="2"/>
      <c r="K30" s="2"/>
      <c r="L30" s="2"/>
      <c r="M30" s="2"/>
      <c r="N30" s="2"/>
    </row>
    <row r="31" spans="1:14">
      <c r="A31" s="8"/>
      <c r="B31" s="8"/>
      <c r="C31" s="8"/>
      <c r="D31" s="8"/>
      <c r="E31" s="8"/>
      <c r="F31" s="12"/>
      <c r="G31" s="8"/>
      <c r="H31" s="8"/>
      <c r="I31" s="12" t="str">
        <f>IF('[1]Fuel Injector'!$G44&lt;&gt;"",D31*F31/G31*H31,"")</f>
        <v/>
      </c>
      <c r="J31" s="2"/>
      <c r="K31" s="2"/>
      <c r="L31" s="2"/>
      <c r="M31" s="2"/>
      <c r="N31" s="2"/>
    </row>
    <row r="32" spans="1:14">
      <c r="A32" s="18"/>
      <c r="B32" s="18"/>
      <c r="C32" s="18"/>
      <c r="D32" s="18"/>
      <c r="E32" s="18"/>
      <c r="F32" s="18"/>
      <c r="G32" s="18"/>
      <c r="H32" s="11" t="s">
        <v>22</v>
      </c>
      <c r="I32" s="48">
        <f>SUM(I30:I31)</f>
        <v>0</v>
      </c>
      <c r="J32" s="18"/>
      <c r="K32" s="18"/>
      <c r="L32" s="18"/>
      <c r="M32" s="18"/>
      <c r="N32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K42" sqref="K42"/>
    </sheetView>
  </sheetViews>
  <sheetFormatPr defaultRowHeight="15"/>
  <cols>
    <col min="1" max="1" width="10.28515625" bestFit="1" customWidth="1"/>
    <col min="2" max="2" width="27" bestFit="1" customWidth="1"/>
    <col min="3" max="3" width="14.42578125" bestFit="1" customWidth="1"/>
    <col min="4" max="4" width="8.85546875" bestFit="1" customWidth="1"/>
    <col min="5" max="5" width="7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6" t="s">
        <v>2</v>
      </c>
      <c r="K1" s="3">
        <v>106</v>
      </c>
      <c r="L1" s="2"/>
      <c r="M1" s="1" t="s">
        <v>20</v>
      </c>
      <c r="N1" s="4">
        <f>N18+I29+J40+I45</f>
        <v>37.53</v>
      </c>
    </row>
    <row r="2" spans="1:14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</row>
    <row r="3" spans="1:14">
      <c r="A3" s="1" t="s">
        <v>6</v>
      </c>
      <c r="B3" s="2" t="s">
        <v>115</v>
      </c>
      <c r="C3" s="2"/>
      <c r="D3" s="1" t="s">
        <v>11</v>
      </c>
      <c r="E3" s="2"/>
      <c r="F3" s="2"/>
      <c r="G3" s="2"/>
      <c r="H3" s="2"/>
      <c r="I3" s="2"/>
      <c r="J3" s="1" t="s">
        <v>8</v>
      </c>
      <c r="K3" s="2"/>
      <c r="L3" s="2"/>
      <c r="M3" s="2"/>
      <c r="N3" s="2"/>
    </row>
    <row r="4" spans="1:14">
      <c r="A4" s="1" t="s">
        <v>19</v>
      </c>
      <c r="B4" s="6" t="s">
        <v>118</v>
      </c>
      <c r="C4" s="2"/>
      <c r="D4" s="1" t="s">
        <v>15</v>
      </c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37.53</v>
      </c>
    </row>
    <row r="5" spans="1:14">
      <c r="A5" s="1" t="s">
        <v>9</v>
      </c>
      <c r="B5" s="6">
        <v>2010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</row>
    <row r="6" spans="1:14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 t="s">
        <v>16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</row>
    <row r="10" spans="1:14">
      <c r="A10" s="8">
        <v>10</v>
      </c>
      <c r="B10" s="8" t="s">
        <v>118</v>
      </c>
      <c r="C10" s="8" t="s">
        <v>128</v>
      </c>
      <c r="D10" s="12">
        <v>35</v>
      </c>
      <c r="E10" s="8"/>
      <c r="F10" s="8"/>
      <c r="G10" s="8"/>
      <c r="H10" s="13"/>
      <c r="I10" s="14"/>
      <c r="J10" s="15"/>
      <c r="K10" s="13"/>
      <c r="L10" s="13"/>
      <c r="M10" s="42">
        <v>1</v>
      </c>
      <c r="N10" s="17">
        <f>M10*D10</f>
        <v>35</v>
      </c>
    </row>
    <row r="11" spans="1:14">
      <c r="A11" s="8"/>
      <c r="B11" s="8"/>
      <c r="C11" s="8"/>
      <c r="D11" s="12"/>
      <c r="E11" s="8"/>
      <c r="F11" s="8"/>
      <c r="G11" s="8"/>
      <c r="H11" s="13"/>
      <c r="I11" s="14"/>
      <c r="J11" s="15"/>
      <c r="K11" s="13"/>
      <c r="L11" s="13"/>
      <c r="M11" s="30"/>
      <c r="N11" s="17">
        <f>D11*E11</f>
        <v>0</v>
      </c>
    </row>
    <row r="12" spans="1:14">
      <c r="A12" s="8"/>
      <c r="B12" s="8"/>
      <c r="C12" s="8"/>
      <c r="D12" s="43"/>
      <c r="E12" s="8"/>
      <c r="F12" s="8"/>
      <c r="G12" s="8"/>
      <c r="H12" s="13"/>
      <c r="I12" s="31"/>
      <c r="J12" s="15"/>
      <c r="K12" s="13"/>
      <c r="L12" s="16"/>
      <c r="M12" s="30"/>
      <c r="N12" s="17">
        <f>D12*E12</f>
        <v>0</v>
      </c>
    </row>
    <row r="13" spans="1:14">
      <c r="A13" s="8"/>
      <c r="B13" s="8"/>
      <c r="C13" s="8"/>
      <c r="D13" s="12"/>
      <c r="E13" s="8"/>
      <c r="F13" s="8"/>
      <c r="G13" s="8"/>
      <c r="H13" s="13"/>
      <c r="I13" s="31"/>
      <c r="J13" s="15"/>
      <c r="K13" s="13"/>
      <c r="L13" s="13"/>
      <c r="M13" s="30"/>
      <c r="N13" s="17">
        <f>IF(J13="",D13*M13,D13*J13*K13*L13*M13)</f>
        <v>0</v>
      </c>
    </row>
    <row r="14" spans="1:14">
      <c r="A14" s="8"/>
      <c r="B14" s="8"/>
      <c r="C14" s="8"/>
      <c r="D14" s="12"/>
      <c r="E14" s="8"/>
      <c r="F14" s="8"/>
      <c r="G14" s="8"/>
      <c r="H14" s="13"/>
      <c r="I14" s="31"/>
      <c r="J14" s="15"/>
      <c r="K14" s="13"/>
      <c r="L14" s="13"/>
      <c r="M14" s="30"/>
      <c r="N14" s="17">
        <f>IF(J14="",D14*M14,D14*J14*K14*L14*M14)</f>
        <v>0</v>
      </c>
    </row>
    <row r="15" spans="1:14">
      <c r="A15" s="8"/>
      <c r="B15" s="8"/>
      <c r="C15" s="8"/>
      <c r="D15" s="12"/>
      <c r="E15" s="8"/>
      <c r="F15" s="8"/>
      <c r="G15" s="8"/>
      <c r="H15" s="13"/>
      <c r="I15" s="31"/>
      <c r="J15" s="15"/>
      <c r="K15" s="13"/>
      <c r="L15" s="13"/>
      <c r="M15" s="30"/>
      <c r="N15" s="17">
        <f>IF(J15="",D15*M15,D15*J15*K15*L15*M15)</f>
        <v>0</v>
      </c>
    </row>
    <row r="16" spans="1:14">
      <c r="A16" s="8"/>
      <c r="B16" s="8"/>
      <c r="C16" s="8"/>
      <c r="D16" s="12"/>
      <c r="E16" s="8"/>
      <c r="F16" s="32"/>
      <c r="G16" s="8"/>
      <c r="H16" s="13"/>
      <c r="I16" s="31"/>
      <c r="J16" s="15"/>
      <c r="K16" s="13"/>
      <c r="L16" s="13"/>
      <c r="M16" s="30"/>
      <c r="N16" s="17">
        <f>IF(J16="",D16*M16,D16*J16*K16*L16*M16)</f>
        <v>0</v>
      </c>
    </row>
    <row r="17" spans="1:14">
      <c r="A17" s="8"/>
      <c r="B17" s="8"/>
      <c r="C17" s="8"/>
      <c r="D17" s="12"/>
      <c r="E17" s="8"/>
      <c r="F17" s="32"/>
      <c r="G17" s="8"/>
      <c r="H17" s="13"/>
      <c r="I17" s="31"/>
      <c r="J17" s="15"/>
      <c r="K17" s="13"/>
      <c r="L17" s="13"/>
      <c r="M17" s="30"/>
      <c r="N17" s="17">
        <f>IF(J17="",D17*M17,D17*J17*K17*L17*M17)</f>
        <v>0</v>
      </c>
    </row>
    <row r="18" spans="1:14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1" t="s">
        <v>22</v>
      </c>
      <c r="N18" s="19">
        <f>SUM(N10:N17)</f>
        <v>35</v>
      </c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7" t="s">
        <v>18</v>
      </c>
      <c r="B20" s="7" t="s">
        <v>34</v>
      </c>
      <c r="C20" s="7" t="s">
        <v>24</v>
      </c>
      <c r="D20" s="7" t="s">
        <v>25</v>
      </c>
      <c r="E20" s="7" t="s">
        <v>35</v>
      </c>
      <c r="F20" s="7" t="s">
        <v>21</v>
      </c>
      <c r="G20" s="7" t="s">
        <v>36</v>
      </c>
      <c r="H20" s="7" t="s">
        <v>37</v>
      </c>
      <c r="I20" s="7" t="s">
        <v>22</v>
      </c>
      <c r="J20" s="18"/>
      <c r="K20" s="18"/>
      <c r="L20" s="18"/>
      <c r="M20" s="18"/>
      <c r="N20" s="18"/>
    </row>
    <row r="21" spans="1:14">
      <c r="A21" s="8">
        <v>10</v>
      </c>
      <c r="B21" s="20" t="s">
        <v>126</v>
      </c>
      <c r="C21" s="20" t="s">
        <v>129</v>
      </c>
      <c r="D21" s="12">
        <v>0.13</v>
      </c>
      <c r="E21" s="8"/>
      <c r="F21" s="8">
        <v>1</v>
      </c>
      <c r="G21" s="8">
        <v>1</v>
      </c>
      <c r="H21" s="8">
        <v>1</v>
      </c>
      <c r="I21" s="12">
        <f>IF('[1]Fuel Pump'!$H21&lt;&gt;"",'[1]Fuel Pump'!$D21*'[1]Fuel Pump'!$F21*'[1]Fuel Pump'!$H21,'[1]Fuel Pump'!$D21*'[1]Fuel Pump'!$F21)</f>
        <v>0.13</v>
      </c>
      <c r="J21" s="2"/>
      <c r="K21" s="2"/>
      <c r="L21" s="2"/>
      <c r="M21" s="2"/>
      <c r="N21" s="2"/>
    </row>
    <row r="22" spans="1:14">
      <c r="A22" s="8"/>
      <c r="B22" s="2"/>
      <c r="C22" s="20"/>
      <c r="D22" s="12"/>
      <c r="E22" s="8"/>
      <c r="F22" s="8"/>
      <c r="G22" s="8"/>
      <c r="H22" s="8"/>
      <c r="I22" s="17">
        <f>IF('[1]Fuel Pump'!$H22&lt;&gt;"",'[1]Fuel Pump'!$D22*'[1]Fuel Pump'!$F22*'[1]Fuel Pump'!$H22,'[1]Fuel Pump'!$D22*'[1]Fuel Pump'!$F22)</f>
        <v>0</v>
      </c>
      <c r="J22" s="2"/>
      <c r="K22" s="2"/>
      <c r="L22" s="2"/>
      <c r="M22" s="2"/>
      <c r="N22" s="2"/>
    </row>
    <row r="23" spans="1:14">
      <c r="A23" s="8"/>
      <c r="B23" s="20"/>
      <c r="C23" s="20"/>
      <c r="D23" s="12"/>
      <c r="E23" s="8"/>
      <c r="F23" s="8"/>
      <c r="G23" s="8"/>
      <c r="H23" s="8"/>
      <c r="I23" s="17">
        <f>IF('[1]Fuel Pump'!$H23&lt;&gt;"",'[1]Fuel Pump'!$D23*'[1]Fuel Pump'!$F23*'[1]Fuel Pump'!$H23,'[1]Fuel Pump'!$D23*'[1]Fuel Pump'!$F23)</f>
        <v>0</v>
      </c>
      <c r="J23" s="2"/>
      <c r="K23" s="2"/>
      <c r="L23" s="2"/>
      <c r="M23" s="2"/>
      <c r="N23" s="2"/>
    </row>
    <row r="24" spans="1:14">
      <c r="A24" s="8"/>
      <c r="B24" s="20"/>
      <c r="C24" s="20"/>
      <c r="D24" s="12"/>
      <c r="E24" s="8"/>
      <c r="F24" s="8"/>
      <c r="G24" s="8"/>
      <c r="H24" s="8"/>
      <c r="I24" s="17">
        <f>IF('[1]Fuel Pump'!$H24&lt;&gt;"",'[1]Fuel Pump'!$D24*'[1]Fuel Pump'!$F24*'[1]Fuel Pump'!$H24,'[1]Fuel Pump'!$D24*'[1]Fuel Pump'!$F24)</f>
        <v>0</v>
      </c>
      <c r="J24" s="2"/>
      <c r="K24" s="2"/>
      <c r="L24" s="2"/>
      <c r="M24" s="2"/>
      <c r="N24" s="2"/>
    </row>
    <row r="25" spans="1:14">
      <c r="A25" s="8"/>
      <c r="B25" s="20"/>
      <c r="C25" s="20"/>
      <c r="D25" s="12"/>
      <c r="E25" s="8"/>
      <c r="F25" s="8"/>
      <c r="G25" s="8"/>
      <c r="H25" s="8"/>
      <c r="I25" s="17">
        <f>IF('[1]Fuel Pump'!$H25&lt;&gt;"",'[1]Fuel Pump'!$D25*'[1]Fuel Pump'!$F25*'[1]Fuel Pump'!$H25,'[1]Fuel Pump'!$D25*'[1]Fuel Pump'!$F25)</f>
        <v>0</v>
      </c>
      <c r="J25" s="2"/>
      <c r="K25" s="2"/>
      <c r="L25" s="2"/>
      <c r="M25" s="2"/>
      <c r="N25" s="2"/>
    </row>
    <row r="26" spans="1:14">
      <c r="A26" s="8"/>
      <c r="B26" s="20"/>
      <c r="C26" s="20"/>
      <c r="D26" s="12"/>
      <c r="E26" s="8"/>
      <c r="F26" s="8"/>
      <c r="G26" s="8"/>
      <c r="H26" s="8"/>
      <c r="I26" s="17">
        <f>IF('[1]Fuel Pump'!$H26&lt;&gt;"",'[1]Fuel Pump'!$D26*'[1]Fuel Pump'!$F26*'[1]Fuel Pump'!$H26,'[1]Fuel Pump'!$D26*'[1]Fuel Pump'!$F26)</f>
        <v>0</v>
      </c>
      <c r="J26" s="2"/>
      <c r="K26" s="2"/>
      <c r="L26" s="2"/>
      <c r="M26" s="2"/>
      <c r="N26" s="2"/>
    </row>
    <row r="27" spans="1:14">
      <c r="A27" s="8"/>
      <c r="B27" s="20"/>
      <c r="C27" s="20"/>
      <c r="D27" s="12"/>
      <c r="E27" s="8"/>
      <c r="F27" s="8"/>
      <c r="G27" s="8"/>
      <c r="H27" s="8"/>
      <c r="I27" s="17">
        <f>IF('[1]Fuel Pump'!$H27&lt;&gt;"",'[1]Fuel Pump'!$D27*'[1]Fuel Pump'!$F27*'[1]Fuel Pump'!$H27,'[1]Fuel Pump'!$D27*'[1]Fuel Pump'!$F27)</f>
        <v>0</v>
      </c>
      <c r="J27" s="2"/>
      <c r="K27" s="2"/>
      <c r="L27" s="2"/>
      <c r="M27" s="2"/>
      <c r="N27" s="2"/>
    </row>
    <row r="28" spans="1:14">
      <c r="A28" s="8"/>
      <c r="B28" s="20"/>
      <c r="C28" s="20"/>
      <c r="D28" s="12"/>
      <c r="E28" s="8"/>
      <c r="F28" s="8"/>
      <c r="G28" s="8"/>
      <c r="H28" s="8"/>
      <c r="I28" s="17">
        <f>IF('[1]Fuel Pump'!$H28&lt;&gt;"",'[1]Fuel Pump'!$D28*'[1]Fuel Pump'!$F28*'[1]Fuel Pump'!$H28,'[1]Fuel Pump'!$D28*'[1]Fuel Pump'!$F28)</f>
        <v>0</v>
      </c>
      <c r="J28" s="2"/>
      <c r="K28" s="2"/>
      <c r="L28" s="2"/>
      <c r="M28" s="2"/>
      <c r="N28" s="2"/>
    </row>
    <row r="29" spans="1:14">
      <c r="A29" s="18"/>
      <c r="B29" s="18"/>
      <c r="C29" s="18"/>
      <c r="D29" s="18"/>
      <c r="E29" s="18"/>
      <c r="F29" s="18"/>
      <c r="G29" s="18"/>
      <c r="H29" s="11" t="s">
        <v>22</v>
      </c>
      <c r="I29" s="23">
        <f>SUM(I21:I28)</f>
        <v>0.13</v>
      </c>
      <c r="J29" s="18"/>
      <c r="K29" s="18"/>
      <c r="L29" s="18"/>
      <c r="M29" s="18"/>
      <c r="N29" s="18"/>
    </row>
    <row r="30" spans="1: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>
      <c r="A31" s="7" t="s">
        <v>18</v>
      </c>
      <c r="B31" s="7" t="s">
        <v>38</v>
      </c>
      <c r="C31" s="7" t="s">
        <v>24</v>
      </c>
      <c r="D31" s="7" t="s">
        <v>25</v>
      </c>
      <c r="E31" s="7" t="s">
        <v>26</v>
      </c>
      <c r="F31" s="7" t="s">
        <v>27</v>
      </c>
      <c r="G31" s="7" t="s">
        <v>28</v>
      </c>
      <c r="H31" s="7" t="s">
        <v>29</v>
      </c>
      <c r="I31" s="7" t="s">
        <v>21</v>
      </c>
      <c r="J31" s="7" t="s">
        <v>22</v>
      </c>
      <c r="K31" s="18"/>
      <c r="L31" s="18"/>
      <c r="M31" s="18"/>
      <c r="N31" s="18"/>
    </row>
    <row r="32" spans="1:14">
      <c r="A32" s="8">
        <v>10</v>
      </c>
      <c r="B32" s="8" t="s">
        <v>130</v>
      </c>
      <c r="C32" s="8" t="s">
        <v>131</v>
      </c>
      <c r="D32" s="8">
        <v>1.2</v>
      </c>
      <c r="E32" s="8">
        <v>174.24</v>
      </c>
      <c r="F32" s="21" t="s">
        <v>73</v>
      </c>
      <c r="G32" s="8">
        <v>6.35</v>
      </c>
      <c r="H32" s="20" t="s">
        <v>73</v>
      </c>
      <c r="I32" s="22">
        <v>2</v>
      </c>
      <c r="J32" s="12">
        <f t="shared" ref="J32:J39" si="0">D32*I32</f>
        <v>2.4</v>
      </c>
      <c r="K32" s="2"/>
      <c r="L32" s="2"/>
      <c r="M32" s="2"/>
      <c r="N32" s="2"/>
    </row>
    <row r="33" spans="1:14">
      <c r="A33" s="8"/>
      <c r="B33" s="8"/>
      <c r="C33" s="8"/>
      <c r="D33" s="8"/>
      <c r="E33" s="8"/>
      <c r="F33" s="21"/>
      <c r="G33" s="8"/>
      <c r="H33" s="20"/>
      <c r="I33" s="22"/>
      <c r="J33" s="12">
        <f t="shared" si="0"/>
        <v>0</v>
      </c>
      <c r="K33" s="2"/>
      <c r="L33" s="2"/>
      <c r="M33" s="2"/>
      <c r="N33" s="2"/>
    </row>
    <row r="34" spans="1:14">
      <c r="A34" s="8"/>
      <c r="B34" s="8"/>
      <c r="C34" s="8"/>
      <c r="D34" s="8"/>
      <c r="E34" s="8"/>
      <c r="F34" s="21"/>
      <c r="G34" s="8"/>
      <c r="H34" s="20"/>
      <c r="I34" s="22"/>
      <c r="J34" s="12">
        <f t="shared" si="0"/>
        <v>0</v>
      </c>
      <c r="K34" s="2"/>
      <c r="L34" s="2"/>
      <c r="M34" s="2"/>
      <c r="N34" s="2"/>
    </row>
    <row r="35" spans="1:14">
      <c r="A35" s="8"/>
      <c r="B35" s="8"/>
      <c r="C35" s="8"/>
      <c r="D35" s="8"/>
      <c r="E35" s="8"/>
      <c r="F35" s="21"/>
      <c r="G35" s="8"/>
      <c r="H35" s="20"/>
      <c r="I35" s="22"/>
      <c r="J35" s="12">
        <f t="shared" si="0"/>
        <v>0</v>
      </c>
      <c r="K35" s="2"/>
      <c r="L35" s="2"/>
      <c r="M35" s="2"/>
      <c r="N35" s="2"/>
    </row>
    <row r="36" spans="1:14">
      <c r="A36" s="8"/>
      <c r="B36" s="8"/>
      <c r="C36" s="8"/>
      <c r="D36" s="8"/>
      <c r="E36" s="8"/>
      <c r="F36" s="21"/>
      <c r="G36" s="8"/>
      <c r="H36" s="20"/>
      <c r="I36" s="22"/>
      <c r="J36" s="12">
        <f t="shared" si="0"/>
        <v>0</v>
      </c>
      <c r="K36" s="2"/>
      <c r="L36" s="2"/>
      <c r="M36" s="2"/>
      <c r="N36" s="2"/>
    </row>
    <row r="37" spans="1:14">
      <c r="A37" s="8"/>
      <c r="B37" s="8"/>
      <c r="C37" s="8"/>
      <c r="D37" s="8"/>
      <c r="E37" s="8"/>
      <c r="F37" s="21"/>
      <c r="G37" s="8"/>
      <c r="H37" s="20"/>
      <c r="I37" s="22"/>
      <c r="J37" s="12">
        <f t="shared" si="0"/>
        <v>0</v>
      </c>
      <c r="K37" s="2"/>
      <c r="L37" s="2"/>
      <c r="M37" s="2"/>
      <c r="N37" s="2"/>
    </row>
    <row r="38" spans="1:14">
      <c r="A38" s="8"/>
      <c r="B38" s="8"/>
      <c r="C38" s="8"/>
      <c r="D38" s="12"/>
      <c r="E38" s="8"/>
      <c r="F38" s="21"/>
      <c r="G38" s="8"/>
      <c r="H38" s="20"/>
      <c r="I38" s="22"/>
      <c r="J38" s="17">
        <f t="shared" si="0"/>
        <v>0</v>
      </c>
      <c r="K38" s="2"/>
      <c r="L38" s="2"/>
      <c r="M38" s="2"/>
      <c r="N38" s="2"/>
    </row>
    <row r="39" spans="1:14">
      <c r="A39" s="8"/>
      <c r="B39" s="8"/>
      <c r="C39" s="8"/>
      <c r="D39" s="8"/>
      <c r="E39" s="8"/>
      <c r="F39" s="21"/>
      <c r="G39" s="8"/>
      <c r="H39" s="20"/>
      <c r="I39" s="22"/>
      <c r="J39" s="12">
        <f t="shared" si="0"/>
        <v>0</v>
      </c>
      <c r="K39" s="2"/>
      <c r="L39" s="2"/>
      <c r="M39" s="2"/>
      <c r="N39" s="2"/>
    </row>
    <row r="40" spans="1:14">
      <c r="A40" s="18"/>
      <c r="B40" s="18"/>
      <c r="C40" s="18"/>
      <c r="D40" s="18"/>
      <c r="E40" s="18"/>
      <c r="F40" s="18"/>
      <c r="G40" s="18"/>
      <c r="H40" s="18"/>
      <c r="I40" s="84" t="s">
        <v>22</v>
      </c>
      <c r="J40" s="85">
        <f>SUM(J32:J39)</f>
        <v>2.4</v>
      </c>
      <c r="K40" s="18"/>
      <c r="L40" s="18"/>
      <c r="M40" s="18"/>
      <c r="N40" s="18"/>
    </row>
    <row r="41" spans="1:14">
      <c r="A41" s="2"/>
      <c r="B41" s="2"/>
      <c r="C41" s="2"/>
      <c r="D41" s="2"/>
      <c r="E41" s="2"/>
      <c r="F41" s="2"/>
      <c r="G41" s="2"/>
      <c r="H41" s="24"/>
      <c r="I41" s="25"/>
      <c r="J41" s="2"/>
      <c r="K41" s="2"/>
      <c r="L41" s="2"/>
      <c r="M41" s="2"/>
      <c r="N41" s="2"/>
    </row>
    <row r="42" spans="1:14">
      <c r="A42" s="7" t="s">
        <v>18</v>
      </c>
      <c r="B42" s="7" t="s">
        <v>39</v>
      </c>
      <c r="C42" s="7" t="s">
        <v>24</v>
      </c>
      <c r="D42" s="7" t="s">
        <v>25</v>
      </c>
      <c r="E42" s="7" t="s">
        <v>35</v>
      </c>
      <c r="F42" s="7" t="s">
        <v>21</v>
      </c>
      <c r="G42" s="7" t="s">
        <v>40</v>
      </c>
      <c r="H42" s="7" t="s">
        <v>49</v>
      </c>
      <c r="I42" s="7" t="s">
        <v>22</v>
      </c>
      <c r="J42" s="18"/>
      <c r="K42" s="18"/>
      <c r="L42" s="18"/>
      <c r="M42" s="18"/>
      <c r="N42" s="18"/>
    </row>
    <row r="43" spans="1:14">
      <c r="A43" s="8"/>
      <c r="B43" s="8"/>
      <c r="C43" s="8"/>
      <c r="D43" s="12"/>
      <c r="E43" s="8"/>
      <c r="F43" s="8"/>
      <c r="G43" s="8"/>
      <c r="H43" s="8"/>
      <c r="I43" s="12" t="str">
        <f>IF('[1]Fuel Pump'!$G43&lt;&gt;"",D43*F43/G43*H43,"")</f>
        <v/>
      </c>
      <c r="J43" s="2"/>
      <c r="K43" s="2"/>
      <c r="L43" s="2"/>
      <c r="M43" s="2"/>
      <c r="N43" s="2"/>
    </row>
    <row r="44" spans="1:14">
      <c r="A44" s="8"/>
      <c r="B44" s="8"/>
      <c r="C44" s="8"/>
      <c r="D44" s="8"/>
      <c r="E44" s="8"/>
      <c r="F44" s="12"/>
      <c r="G44" s="8"/>
      <c r="H44" s="8"/>
      <c r="I44" s="12" t="str">
        <f>IF('[1]Fuel Pump'!$G44&lt;&gt;"",D44*F44/G44*H44,"")</f>
        <v/>
      </c>
      <c r="J44" s="2"/>
      <c r="K44" s="2"/>
      <c r="L44" s="2"/>
      <c r="M44" s="2"/>
      <c r="N44" s="2"/>
    </row>
    <row r="45" spans="1:14">
      <c r="A45" s="18"/>
      <c r="B45" s="18"/>
      <c r="C45" s="18"/>
      <c r="D45" s="18"/>
      <c r="E45" s="18"/>
      <c r="F45" s="18"/>
      <c r="G45" s="18"/>
      <c r="H45" s="11" t="s">
        <v>22</v>
      </c>
      <c r="I45" s="48">
        <f>SUM(I43:I44)</f>
        <v>0</v>
      </c>
      <c r="J45" s="18"/>
      <c r="K45" s="18"/>
      <c r="L45" s="18"/>
      <c r="M45" s="18"/>
      <c r="N45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42"/>
  <sheetViews>
    <sheetView workbookViewId="0">
      <selection activeCell="K39" sqref="K39"/>
    </sheetView>
  </sheetViews>
  <sheetFormatPr defaultRowHeight="15"/>
  <cols>
    <col min="1" max="1" width="10.28515625" bestFit="1" customWidth="1"/>
    <col min="2" max="2" width="27" bestFit="1" customWidth="1"/>
    <col min="3" max="3" width="15.5703125" bestFit="1" customWidth="1"/>
    <col min="4" max="4" width="8.85546875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6" t="s">
        <v>2</v>
      </c>
      <c r="K1" s="3">
        <v>106</v>
      </c>
      <c r="L1" s="2"/>
      <c r="M1" s="1" t="s">
        <v>20</v>
      </c>
      <c r="N1" s="4">
        <f>N13+I24+J35+I40</f>
        <v>109.03</v>
      </c>
      <c r="O1" s="2"/>
    </row>
    <row r="2" spans="1:15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  <c r="O2" s="2"/>
    </row>
    <row r="3" spans="1:15">
      <c r="A3" s="1" t="s">
        <v>6</v>
      </c>
      <c r="B3" s="2" t="s">
        <v>87</v>
      </c>
      <c r="C3" s="2"/>
      <c r="D3" s="1" t="s">
        <v>11</v>
      </c>
      <c r="E3" s="2"/>
      <c r="F3" s="2"/>
      <c r="G3" s="2"/>
      <c r="H3" s="2"/>
      <c r="I3" s="2"/>
      <c r="J3" s="1" t="s">
        <v>8</v>
      </c>
      <c r="K3" s="2"/>
      <c r="L3" s="2"/>
      <c r="M3" s="2"/>
      <c r="N3" s="2"/>
      <c r="O3" s="2"/>
    </row>
    <row r="4" spans="1:15">
      <c r="A4" s="1" t="s">
        <v>19</v>
      </c>
      <c r="B4" s="6" t="s">
        <v>119</v>
      </c>
      <c r="C4" s="2"/>
      <c r="D4" s="1" t="s">
        <v>15</v>
      </c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109.03</v>
      </c>
      <c r="O4" s="2"/>
    </row>
    <row r="5" spans="1:15">
      <c r="A5" s="1" t="s">
        <v>9</v>
      </c>
      <c r="B5" s="6">
        <v>2011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  <c r="O5" s="2"/>
    </row>
    <row r="6" spans="1:15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1" t="s">
        <v>16</v>
      </c>
      <c r="B7" s="2" t="s">
        <v>132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  <c r="O9" s="18"/>
    </row>
    <row r="10" spans="1:15">
      <c r="A10" s="8">
        <v>10</v>
      </c>
      <c r="B10" s="8" t="s">
        <v>110</v>
      </c>
      <c r="C10" s="8" t="s">
        <v>92</v>
      </c>
      <c r="D10" s="12">
        <v>4.2</v>
      </c>
      <c r="E10" s="8">
        <v>1.5</v>
      </c>
      <c r="F10" s="8" t="s">
        <v>53</v>
      </c>
      <c r="G10" s="8"/>
      <c r="H10" s="13"/>
      <c r="I10" s="14"/>
      <c r="J10" s="15"/>
      <c r="K10" s="13"/>
      <c r="L10" s="13"/>
      <c r="M10" s="42">
        <v>1</v>
      </c>
      <c r="N10" s="17">
        <f>M10*D10*E10</f>
        <v>6.3000000000000007</v>
      </c>
      <c r="O10" s="2"/>
    </row>
    <row r="11" spans="1:15">
      <c r="A11" s="8">
        <v>20</v>
      </c>
      <c r="B11" s="8" t="s">
        <v>133</v>
      </c>
      <c r="C11" s="8" t="s">
        <v>134</v>
      </c>
      <c r="D11" s="12">
        <v>1.72</v>
      </c>
      <c r="E11" s="8">
        <v>8</v>
      </c>
      <c r="F11" s="8" t="s">
        <v>73</v>
      </c>
      <c r="G11" s="8"/>
      <c r="H11" s="13"/>
      <c r="I11" s="14"/>
      <c r="J11" s="15"/>
      <c r="K11" s="13"/>
      <c r="L11" s="13"/>
      <c r="M11" s="30">
        <v>1</v>
      </c>
      <c r="N11" s="17">
        <f>D11*E11</f>
        <v>13.76</v>
      </c>
      <c r="O11" s="2"/>
    </row>
    <row r="12" spans="1:15">
      <c r="A12" s="8"/>
      <c r="B12" s="8"/>
      <c r="C12" s="8"/>
      <c r="D12" s="12"/>
      <c r="E12" s="8"/>
      <c r="F12" s="32"/>
      <c r="G12" s="8"/>
      <c r="H12" s="13"/>
      <c r="I12" s="31"/>
      <c r="J12" s="15"/>
      <c r="K12" s="13"/>
      <c r="L12" s="13"/>
      <c r="M12" s="30"/>
      <c r="N12" s="17">
        <f>IF(J12="",D12*M12,D12*J12*K12*L12*M12)</f>
        <v>0</v>
      </c>
      <c r="O12" s="2"/>
    </row>
    <row r="13" spans="1: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1" t="s">
        <v>22</v>
      </c>
      <c r="N13" s="23">
        <f>SUM(N10:N12)</f>
        <v>20.060000000000002</v>
      </c>
      <c r="O13" s="18"/>
    </row>
    <row r="14" spans="1: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7" t="s">
        <v>18</v>
      </c>
      <c r="B15" s="7" t="s">
        <v>34</v>
      </c>
      <c r="C15" s="7" t="s">
        <v>24</v>
      </c>
      <c r="D15" s="7" t="s">
        <v>25</v>
      </c>
      <c r="E15" s="7" t="s">
        <v>35</v>
      </c>
      <c r="F15" s="7" t="s">
        <v>21</v>
      </c>
      <c r="G15" s="7" t="s">
        <v>36</v>
      </c>
      <c r="H15" s="7" t="s">
        <v>37</v>
      </c>
      <c r="I15" s="7" t="s">
        <v>22</v>
      </c>
      <c r="J15" s="18"/>
      <c r="K15" s="18"/>
      <c r="L15" s="18"/>
      <c r="M15" s="18"/>
      <c r="N15" s="18"/>
      <c r="O15" s="18"/>
    </row>
    <row r="16" spans="1:15">
      <c r="A16" s="8">
        <v>10</v>
      </c>
      <c r="B16" s="20" t="s">
        <v>135</v>
      </c>
      <c r="C16" s="20" t="s">
        <v>136</v>
      </c>
      <c r="D16" s="12">
        <v>0.25</v>
      </c>
      <c r="E16" s="8" t="s">
        <v>137</v>
      </c>
      <c r="F16" s="8">
        <v>32</v>
      </c>
      <c r="G16" s="8"/>
      <c r="H16" s="8">
        <v>1</v>
      </c>
      <c r="I16" s="12">
        <f>IF('[1]Fuel Tank'!$H21&lt;&gt;"",'[1]Fuel Tank'!$D21*'[1]Fuel Tank'!$F21*'[1]Fuel Tank'!$H21,'[1]Fuel Tank'!$D21*'[1]Fuel Tank'!$F21)</f>
        <v>8</v>
      </c>
      <c r="J16" s="2"/>
      <c r="K16" s="2"/>
      <c r="L16" s="2"/>
      <c r="M16" s="2"/>
      <c r="N16" s="2"/>
      <c r="O16" s="2"/>
    </row>
    <row r="17" spans="1:15">
      <c r="A17" s="8">
        <v>20</v>
      </c>
      <c r="B17" s="2" t="s">
        <v>138</v>
      </c>
      <c r="C17" s="20" t="s">
        <v>139</v>
      </c>
      <c r="D17" s="12">
        <v>0.25</v>
      </c>
      <c r="E17" s="8" t="s">
        <v>79</v>
      </c>
      <c r="F17" s="8">
        <v>17</v>
      </c>
      <c r="G17" s="8"/>
      <c r="H17" s="8">
        <v>1</v>
      </c>
      <c r="I17" s="17">
        <f>IF('[1]Fuel Tank'!$H22&lt;&gt;"",'[1]Fuel Tank'!$D22*'[1]Fuel Tank'!$F22*'[1]Fuel Tank'!$H22,'[1]Fuel Tank'!$D22*'[1]Fuel Tank'!$F22)</f>
        <v>4.25</v>
      </c>
      <c r="J17" s="2"/>
      <c r="K17" s="2"/>
      <c r="L17" s="2"/>
      <c r="M17" s="2"/>
      <c r="N17" s="2"/>
      <c r="O17" s="2"/>
    </row>
    <row r="18" spans="1:15">
      <c r="A18" s="8">
        <v>30</v>
      </c>
      <c r="B18" s="20" t="s">
        <v>56</v>
      </c>
      <c r="C18" s="20" t="s">
        <v>56</v>
      </c>
      <c r="D18" s="12">
        <v>0.15</v>
      </c>
      <c r="E18" s="8" t="s">
        <v>57</v>
      </c>
      <c r="F18" s="8">
        <v>500</v>
      </c>
      <c r="G18" s="8"/>
      <c r="H18" s="8">
        <v>1</v>
      </c>
      <c r="I18" s="17">
        <f>F18*D18</f>
        <v>75</v>
      </c>
      <c r="J18" s="2"/>
      <c r="K18" s="2"/>
      <c r="L18" s="2"/>
      <c r="M18" s="2"/>
      <c r="N18" s="2"/>
      <c r="O18" s="2"/>
    </row>
    <row r="19" spans="1:15">
      <c r="A19" s="8"/>
      <c r="B19" s="20"/>
      <c r="C19" s="20"/>
      <c r="D19" s="12"/>
      <c r="E19" s="8"/>
      <c r="F19" s="8"/>
      <c r="G19" s="8"/>
      <c r="H19" s="8"/>
      <c r="I19" s="17">
        <f>IF('[1]Fuel Tank'!$H24&lt;&gt;"",'[1]Fuel Tank'!$D24*'[1]Fuel Tank'!$F24*'[1]Fuel Tank'!$H24,'[1]Fuel Tank'!$D24*'[1]Fuel Tank'!$F24)</f>
        <v>0</v>
      </c>
      <c r="J19" s="2"/>
      <c r="K19" s="2"/>
      <c r="L19" s="2"/>
      <c r="M19" s="2"/>
      <c r="N19" s="2"/>
      <c r="O19" s="2"/>
    </row>
    <row r="20" spans="1:15">
      <c r="A20" s="8"/>
      <c r="B20" s="20"/>
      <c r="C20" s="20"/>
      <c r="D20" s="12"/>
      <c r="E20" s="8"/>
      <c r="F20" s="8"/>
      <c r="G20" s="8"/>
      <c r="H20" s="8"/>
      <c r="I20" s="17">
        <f>IF('[1]Fuel Tank'!$H25&lt;&gt;"",'[1]Fuel Tank'!$D25*'[1]Fuel Tank'!$F25*'[1]Fuel Tank'!$H25,'[1]Fuel Tank'!$D25*'[1]Fuel Tank'!$F25)</f>
        <v>0</v>
      </c>
      <c r="J20" s="2"/>
      <c r="K20" s="2"/>
      <c r="L20" s="2"/>
      <c r="M20" s="2"/>
      <c r="N20" s="2"/>
      <c r="O20" s="2"/>
    </row>
    <row r="21" spans="1:15">
      <c r="A21" s="8"/>
      <c r="B21" s="20"/>
      <c r="C21" s="20"/>
      <c r="D21" s="12"/>
      <c r="E21" s="8"/>
      <c r="F21" s="8"/>
      <c r="G21" s="8"/>
      <c r="H21" s="8"/>
      <c r="I21" s="17">
        <f>IF('[1]Fuel Tank'!$H26&lt;&gt;"",'[1]Fuel Tank'!$D26*'[1]Fuel Tank'!$F26*'[1]Fuel Tank'!$H26,'[1]Fuel Tank'!$D26*'[1]Fuel Tank'!$F26)</f>
        <v>0</v>
      </c>
      <c r="J21" s="2"/>
      <c r="K21" s="2"/>
      <c r="L21" s="2"/>
      <c r="M21" s="2"/>
      <c r="N21" s="2"/>
      <c r="O21" s="2"/>
    </row>
    <row r="22" spans="1:15">
      <c r="A22" s="8"/>
      <c r="B22" s="20"/>
      <c r="C22" s="20"/>
      <c r="D22" s="12"/>
      <c r="E22" s="8"/>
      <c r="F22" s="8"/>
      <c r="G22" s="8"/>
      <c r="H22" s="8"/>
      <c r="I22" s="17">
        <f>IF('[1]Fuel Tank'!$H27&lt;&gt;"",'[1]Fuel Tank'!$D27*'[1]Fuel Tank'!$F27*'[1]Fuel Tank'!$H27,'[1]Fuel Tank'!$D27*'[1]Fuel Tank'!$F27)</f>
        <v>0</v>
      </c>
      <c r="J22" s="2"/>
      <c r="K22" s="2"/>
      <c r="L22" s="2"/>
      <c r="M22" s="2"/>
      <c r="N22" s="2"/>
      <c r="O22" s="2"/>
    </row>
    <row r="23" spans="1:15">
      <c r="A23" s="8"/>
      <c r="B23" s="20"/>
      <c r="C23" s="20"/>
      <c r="D23" s="12"/>
      <c r="E23" s="8"/>
      <c r="F23" s="8"/>
      <c r="G23" s="8"/>
      <c r="H23" s="8"/>
      <c r="I23" s="17">
        <f>IF('[1]Fuel Tank'!$H28&lt;&gt;"",'[1]Fuel Tank'!$D28*'[1]Fuel Tank'!$F28*'[1]Fuel Tank'!$H28,'[1]Fuel Tank'!$D28*'[1]Fuel Tank'!$F28)</f>
        <v>0</v>
      </c>
      <c r="J23" s="2"/>
      <c r="K23" s="2"/>
      <c r="L23" s="2"/>
      <c r="M23" s="2"/>
      <c r="N23" s="2"/>
      <c r="O23" s="2"/>
    </row>
    <row r="24" spans="1:15">
      <c r="A24" s="18"/>
      <c r="B24" s="18"/>
      <c r="C24" s="18"/>
      <c r="D24" s="18"/>
      <c r="E24" s="18"/>
      <c r="F24" s="18"/>
      <c r="G24" s="18"/>
      <c r="H24" s="11" t="s">
        <v>22</v>
      </c>
      <c r="I24" s="23">
        <f>SUM(I16:I23)</f>
        <v>87.25</v>
      </c>
      <c r="J24" s="18"/>
      <c r="K24" s="18"/>
      <c r="L24" s="18"/>
      <c r="M24" s="18"/>
      <c r="N24" s="18"/>
      <c r="O24" s="18"/>
    </row>
    <row r="25" spans="1: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7" t="s">
        <v>18</v>
      </c>
      <c r="B26" s="7" t="s">
        <v>38</v>
      </c>
      <c r="C26" s="7" t="s">
        <v>24</v>
      </c>
      <c r="D26" s="7" t="s">
        <v>25</v>
      </c>
      <c r="E26" s="7" t="s">
        <v>26</v>
      </c>
      <c r="F26" s="7" t="s">
        <v>27</v>
      </c>
      <c r="G26" s="7" t="s">
        <v>28</v>
      </c>
      <c r="H26" s="7" t="s">
        <v>29</v>
      </c>
      <c r="I26" s="7" t="s">
        <v>21</v>
      </c>
      <c r="J26" s="7" t="s">
        <v>22</v>
      </c>
      <c r="K26" s="18"/>
      <c r="L26" s="18"/>
      <c r="M26" s="18"/>
      <c r="N26" s="18"/>
      <c r="O26" s="18"/>
    </row>
    <row r="27" spans="1:15">
      <c r="A27" s="8">
        <v>10</v>
      </c>
      <c r="B27" s="8" t="s">
        <v>74</v>
      </c>
      <c r="C27" s="8" t="s">
        <v>107</v>
      </c>
      <c r="D27" s="8">
        <v>0.21</v>
      </c>
      <c r="E27" s="8">
        <v>6.35</v>
      </c>
      <c r="F27" s="21" t="s">
        <v>73</v>
      </c>
      <c r="G27" s="8"/>
      <c r="H27" s="8"/>
      <c r="I27" s="22">
        <v>4</v>
      </c>
      <c r="J27" s="12">
        <f t="shared" ref="J27:J34" si="0">D27*I27</f>
        <v>0.84</v>
      </c>
      <c r="K27" s="2"/>
      <c r="L27" s="2"/>
      <c r="M27" s="2"/>
      <c r="N27" s="2"/>
      <c r="O27" s="2"/>
    </row>
    <row r="28" spans="1:15">
      <c r="A28" s="8">
        <v>20</v>
      </c>
      <c r="B28" s="8" t="s">
        <v>72</v>
      </c>
      <c r="C28" s="8" t="s">
        <v>108</v>
      </c>
      <c r="D28" s="8">
        <v>0.22</v>
      </c>
      <c r="E28" s="8">
        <v>6.35</v>
      </c>
      <c r="F28" s="21" t="s">
        <v>73</v>
      </c>
      <c r="G28" s="8">
        <v>20</v>
      </c>
      <c r="H28" s="20" t="s">
        <v>73</v>
      </c>
      <c r="I28" s="22">
        <v>4</v>
      </c>
      <c r="J28" s="12">
        <f t="shared" si="0"/>
        <v>0.88</v>
      </c>
      <c r="K28" s="2"/>
      <c r="L28" s="2"/>
      <c r="M28" s="2"/>
      <c r="N28" s="2"/>
      <c r="O28" s="2"/>
    </row>
    <row r="29" spans="1:15">
      <c r="A29" s="8"/>
      <c r="B29" s="8"/>
      <c r="C29" s="8"/>
      <c r="D29" s="8"/>
      <c r="E29" s="8"/>
      <c r="F29" s="21"/>
      <c r="G29" s="8"/>
      <c r="H29" s="20"/>
      <c r="I29" s="22"/>
      <c r="J29" s="12">
        <f t="shared" si="0"/>
        <v>0</v>
      </c>
      <c r="K29" s="2"/>
      <c r="L29" s="2"/>
      <c r="M29" s="2"/>
      <c r="N29" s="2"/>
      <c r="O29" s="2"/>
    </row>
    <row r="30" spans="1:15">
      <c r="A30" s="8"/>
      <c r="B30" s="8"/>
      <c r="C30" s="8"/>
      <c r="D30" s="8"/>
      <c r="E30" s="8"/>
      <c r="F30" s="21"/>
      <c r="G30" s="8"/>
      <c r="H30" s="20"/>
      <c r="I30" s="22"/>
      <c r="J30" s="12">
        <f t="shared" si="0"/>
        <v>0</v>
      </c>
      <c r="K30" s="2"/>
      <c r="L30" s="2"/>
      <c r="M30" s="2"/>
      <c r="N30" s="2"/>
      <c r="O30" s="2"/>
    </row>
    <row r="31" spans="1:15">
      <c r="A31" s="8"/>
      <c r="B31" s="8"/>
      <c r="C31" s="8"/>
      <c r="D31" s="8"/>
      <c r="E31" s="8"/>
      <c r="F31" s="21"/>
      <c r="G31" s="8"/>
      <c r="H31" s="20"/>
      <c r="I31" s="22"/>
      <c r="J31" s="12">
        <f t="shared" si="0"/>
        <v>0</v>
      </c>
      <c r="K31" s="2"/>
      <c r="L31" s="2"/>
      <c r="M31" s="2"/>
      <c r="N31" s="2"/>
      <c r="O31" s="2"/>
    </row>
    <row r="32" spans="1:15">
      <c r="A32" s="8"/>
      <c r="B32" s="8"/>
      <c r="C32" s="8"/>
      <c r="D32" s="8"/>
      <c r="E32" s="8"/>
      <c r="F32" s="21"/>
      <c r="G32" s="8"/>
      <c r="H32" s="20"/>
      <c r="I32" s="22"/>
      <c r="J32" s="12">
        <f t="shared" si="0"/>
        <v>0</v>
      </c>
      <c r="K32" s="2"/>
      <c r="L32" s="2"/>
      <c r="M32" s="2"/>
      <c r="N32" s="2"/>
      <c r="O32" s="2"/>
    </row>
    <row r="33" spans="1:15">
      <c r="A33" s="8"/>
      <c r="B33" s="8"/>
      <c r="C33" s="8"/>
      <c r="D33" s="12"/>
      <c r="E33" s="8"/>
      <c r="F33" s="21"/>
      <c r="G33" s="8"/>
      <c r="H33" s="20"/>
      <c r="I33" s="22"/>
      <c r="J33" s="17">
        <f t="shared" si="0"/>
        <v>0</v>
      </c>
      <c r="K33" s="2"/>
      <c r="L33" s="2"/>
      <c r="M33" s="2"/>
      <c r="N33" s="2"/>
      <c r="O33" s="2"/>
    </row>
    <row r="34" spans="1:15">
      <c r="A34" s="8"/>
      <c r="B34" s="8"/>
      <c r="C34" s="8"/>
      <c r="D34" s="8"/>
      <c r="E34" s="8"/>
      <c r="F34" s="21"/>
      <c r="G34" s="8"/>
      <c r="H34" s="20"/>
      <c r="I34" s="22"/>
      <c r="J34" s="12">
        <f t="shared" si="0"/>
        <v>0</v>
      </c>
      <c r="K34" s="2"/>
      <c r="L34" s="2"/>
      <c r="M34" s="2"/>
      <c r="N34" s="2"/>
      <c r="O34" s="2"/>
    </row>
    <row r="35" spans="1:15">
      <c r="A35" s="18"/>
      <c r="B35" s="18"/>
      <c r="C35" s="18"/>
      <c r="D35" s="18"/>
      <c r="E35" s="18"/>
      <c r="F35" s="18"/>
      <c r="G35" s="18"/>
      <c r="H35" s="18"/>
      <c r="I35" s="11" t="s">
        <v>22</v>
      </c>
      <c r="J35" s="23">
        <f>SUM(J27:J34)</f>
        <v>1.72</v>
      </c>
      <c r="K35" s="18"/>
      <c r="L35" s="18"/>
      <c r="M35" s="18"/>
      <c r="N35" s="18"/>
      <c r="O35" s="18"/>
    </row>
    <row r="36" spans="1:15">
      <c r="A36" s="2"/>
      <c r="B36" s="2"/>
      <c r="C36" s="2"/>
      <c r="D36" s="2"/>
      <c r="E36" s="2"/>
      <c r="F36" s="2"/>
      <c r="G36" s="2"/>
      <c r="H36" s="24"/>
      <c r="I36" s="25"/>
      <c r="J36" s="2"/>
      <c r="K36" s="2"/>
      <c r="L36" s="2"/>
      <c r="M36" s="2"/>
      <c r="N36" s="2"/>
      <c r="O36" s="2"/>
    </row>
    <row r="37" spans="1:15">
      <c r="A37" s="7" t="s">
        <v>18</v>
      </c>
      <c r="B37" s="7" t="s">
        <v>39</v>
      </c>
      <c r="C37" s="7" t="s">
        <v>24</v>
      </c>
      <c r="D37" s="7" t="s">
        <v>25</v>
      </c>
      <c r="E37" s="7" t="s">
        <v>35</v>
      </c>
      <c r="F37" s="7" t="s">
        <v>21</v>
      </c>
      <c r="G37" s="7" t="s">
        <v>40</v>
      </c>
      <c r="H37" s="7" t="s">
        <v>49</v>
      </c>
      <c r="I37" s="7" t="s">
        <v>22</v>
      </c>
      <c r="J37" s="18"/>
      <c r="K37" s="18"/>
      <c r="L37" s="18"/>
      <c r="M37" s="18"/>
      <c r="N37" s="18"/>
      <c r="O37" s="18"/>
    </row>
    <row r="38" spans="1:15">
      <c r="A38" s="8"/>
      <c r="B38" s="8"/>
      <c r="C38" s="8"/>
      <c r="D38" s="12"/>
      <c r="E38" s="8"/>
      <c r="F38" s="8"/>
      <c r="G38" s="8"/>
      <c r="H38" s="8"/>
      <c r="I38" s="12" t="str">
        <f>IF('[1]Fuel Tank'!$G43&lt;&gt;"",D38*F38/G38*H38,"")</f>
        <v/>
      </c>
      <c r="J38" s="2"/>
      <c r="K38" s="2"/>
      <c r="L38" s="2"/>
      <c r="M38" s="2"/>
      <c r="N38" s="2"/>
      <c r="O38" s="2"/>
    </row>
    <row r="39" spans="1:15">
      <c r="A39" s="8"/>
      <c r="B39" s="8"/>
      <c r="C39" s="8"/>
      <c r="D39" s="8"/>
      <c r="E39" s="8"/>
      <c r="F39" s="12"/>
      <c r="G39" s="8"/>
      <c r="H39" s="8"/>
      <c r="I39" s="12" t="str">
        <f>IF('[1]Fuel Tank'!$G44&lt;&gt;"",D39*F39/G39*H39,"")</f>
        <v/>
      </c>
      <c r="J39" s="2"/>
      <c r="K39" s="2"/>
      <c r="L39" s="2"/>
      <c r="M39" s="2"/>
      <c r="N39" s="2"/>
      <c r="O39" s="2"/>
    </row>
    <row r="40" spans="1:15">
      <c r="A40" s="18"/>
      <c r="B40" s="18"/>
      <c r="C40" s="18"/>
      <c r="D40" s="18"/>
      <c r="E40" s="18"/>
      <c r="F40" s="18"/>
      <c r="G40" s="18"/>
      <c r="H40" s="11" t="s">
        <v>22</v>
      </c>
      <c r="I40" s="48">
        <f>SUM(I38:I39)</f>
        <v>0</v>
      </c>
      <c r="J40" s="18"/>
      <c r="K40" s="18"/>
      <c r="L40" s="18"/>
      <c r="M40" s="18"/>
      <c r="N40" s="18"/>
      <c r="O40" s="18"/>
    </row>
    <row r="41" spans="1:15">
      <c r="A41" s="2"/>
      <c r="B41" s="2"/>
      <c r="C41" s="2"/>
      <c r="D41" s="2"/>
      <c r="E41" s="2"/>
      <c r="F41" s="2"/>
      <c r="G41" s="2"/>
      <c r="H41" s="24"/>
      <c r="I41" s="25"/>
      <c r="J41" s="2"/>
      <c r="K41" s="2"/>
      <c r="L41" s="2"/>
      <c r="M41" s="2"/>
      <c r="N41" s="2"/>
      <c r="O41" s="2"/>
    </row>
    <row r="42" spans="1: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66"/>
  <sheetViews>
    <sheetView workbookViewId="0">
      <selection activeCell="K44" sqref="K44"/>
    </sheetView>
  </sheetViews>
  <sheetFormatPr defaultRowHeight="15"/>
  <cols>
    <col min="1" max="1" width="10.28515625" bestFit="1" customWidth="1"/>
    <col min="2" max="2" width="27" bestFit="1" customWidth="1"/>
    <col min="3" max="3" width="17.28515625" bestFit="1" customWidth="1"/>
    <col min="4" max="4" width="8.85546875" bestFit="1" customWidth="1"/>
    <col min="5" max="5" width="5.710937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6" t="s">
        <v>2</v>
      </c>
      <c r="K1" s="3">
        <v>106</v>
      </c>
      <c r="L1" s="2"/>
      <c r="M1" s="1" t="s">
        <v>20</v>
      </c>
      <c r="N1" s="4">
        <f>N18+I29+J40+I45</f>
        <v>16.246666666666666</v>
      </c>
    </row>
    <row r="2" spans="1:14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</row>
    <row r="3" spans="1:14">
      <c r="A3" s="1" t="s">
        <v>6</v>
      </c>
      <c r="B3" s="2" t="s">
        <v>87</v>
      </c>
      <c r="C3" s="2"/>
      <c r="D3" s="1" t="s">
        <v>11</v>
      </c>
      <c r="E3" s="2"/>
      <c r="F3" s="2"/>
      <c r="G3" s="2"/>
      <c r="H3" s="2"/>
      <c r="I3" s="2"/>
      <c r="J3" s="1" t="s">
        <v>8</v>
      </c>
      <c r="K3" s="2"/>
      <c r="L3" s="2"/>
      <c r="M3" s="2"/>
      <c r="N3" s="2"/>
    </row>
    <row r="4" spans="1:14">
      <c r="A4" s="1" t="s">
        <v>19</v>
      </c>
      <c r="B4" s="6" t="s">
        <v>120</v>
      </c>
      <c r="C4" s="2"/>
      <c r="D4" s="1" t="s">
        <v>15</v>
      </c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16.246666666666666</v>
      </c>
    </row>
    <row r="5" spans="1:14">
      <c r="A5" s="1" t="s">
        <v>9</v>
      </c>
      <c r="B5" s="6">
        <v>2012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</row>
    <row r="6" spans="1:14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 t="s">
        <v>16</v>
      </c>
      <c r="B7" s="2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</row>
    <row r="10" spans="1:14">
      <c r="A10" s="8">
        <v>10</v>
      </c>
      <c r="B10" s="8" t="s">
        <v>141</v>
      </c>
      <c r="C10" s="8" t="s">
        <v>142</v>
      </c>
      <c r="D10" s="12">
        <v>15</v>
      </c>
      <c r="E10" s="8"/>
      <c r="F10" s="8"/>
      <c r="G10" s="8"/>
      <c r="H10" s="13"/>
      <c r="I10" s="14"/>
      <c r="J10" s="15"/>
      <c r="K10" s="13"/>
      <c r="L10" s="13"/>
      <c r="M10" s="42">
        <v>1</v>
      </c>
      <c r="N10" s="17">
        <f>M10*D10</f>
        <v>15</v>
      </c>
    </row>
    <row r="11" spans="1:14">
      <c r="A11" s="8"/>
      <c r="B11" s="8"/>
      <c r="C11" s="8"/>
      <c r="D11" s="12"/>
      <c r="E11" s="8"/>
      <c r="F11" s="8"/>
      <c r="G11" s="8"/>
      <c r="H11" s="13"/>
      <c r="I11" s="14"/>
      <c r="J11" s="15"/>
      <c r="K11" s="13"/>
      <c r="L11" s="13"/>
      <c r="M11" s="30"/>
      <c r="N11" s="17">
        <f>D11*E11</f>
        <v>0</v>
      </c>
    </row>
    <row r="12" spans="1:14">
      <c r="A12" s="8"/>
      <c r="B12" s="8"/>
      <c r="C12" s="8"/>
      <c r="D12" s="43"/>
      <c r="E12" s="8"/>
      <c r="F12" s="8"/>
      <c r="G12" s="8"/>
      <c r="H12" s="13"/>
      <c r="I12" s="31"/>
      <c r="J12" s="15"/>
      <c r="K12" s="13"/>
      <c r="L12" s="16"/>
      <c r="M12" s="30"/>
      <c r="N12" s="17">
        <f>D12*E12</f>
        <v>0</v>
      </c>
    </row>
    <row r="13" spans="1:14">
      <c r="A13" s="8"/>
      <c r="B13" s="8"/>
      <c r="C13" s="8"/>
      <c r="D13" s="12"/>
      <c r="E13" s="8"/>
      <c r="F13" s="8"/>
      <c r="G13" s="8"/>
      <c r="H13" s="13"/>
      <c r="I13" s="31"/>
      <c r="J13" s="15"/>
      <c r="K13" s="13"/>
      <c r="L13" s="13"/>
      <c r="M13" s="30"/>
      <c r="N13" s="17">
        <f>IF(J13="",D13*M13,D13*J13*K13*L13*M13)</f>
        <v>0</v>
      </c>
    </row>
    <row r="14" spans="1:14">
      <c r="A14" s="8"/>
      <c r="B14" s="8"/>
      <c r="C14" s="8"/>
      <c r="D14" s="12"/>
      <c r="E14" s="8"/>
      <c r="F14" s="8"/>
      <c r="G14" s="8"/>
      <c r="H14" s="13"/>
      <c r="I14" s="31"/>
      <c r="J14" s="15"/>
      <c r="K14" s="13"/>
      <c r="L14" s="13"/>
      <c r="M14" s="30"/>
      <c r="N14" s="17">
        <f>IF(J14="",D14*M14,D14*J14*K14*L14*M14)</f>
        <v>0</v>
      </c>
    </row>
    <row r="15" spans="1:14">
      <c r="A15" s="8"/>
      <c r="B15" s="8"/>
      <c r="C15" s="8"/>
      <c r="D15" s="12"/>
      <c r="E15" s="8"/>
      <c r="F15" s="8"/>
      <c r="G15" s="8"/>
      <c r="H15" s="13"/>
      <c r="I15" s="31"/>
      <c r="J15" s="15"/>
      <c r="K15" s="13"/>
      <c r="L15" s="13"/>
      <c r="M15" s="30"/>
      <c r="N15" s="17">
        <f>IF(J15="",D15*M15,D15*J15*K15*L15*M15)</f>
        <v>0</v>
      </c>
    </row>
    <row r="16" spans="1:14">
      <c r="A16" s="8"/>
      <c r="B16" s="8"/>
      <c r="C16" s="8"/>
      <c r="D16" s="12"/>
      <c r="E16" s="8"/>
      <c r="F16" s="32"/>
      <c r="G16" s="8"/>
      <c r="H16" s="13"/>
      <c r="I16" s="31"/>
      <c r="J16" s="15"/>
      <c r="K16" s="13"/>
      <c r="L16" s="13"/>
      <c r="M16" s="30"/>
      <c r="N16" s="17">
        <f>IF(J16="",D16*M16,D16*J16*K16*L16*M16)</f>
        <v>0</v>
      </c>
    </row>
    <row r="17" spans="1:14">
      <c r="A17" s="8"/>
      <c r="B17" s="8"/>
      <c r="C17" s="8"/>
      <c r="D17" s="12"/>
      <c r="E17" s="8"/>
      <c r="F17" s="32"/>
      <c r="G17" s="8"/>
      <c r="H17" s="13"/>
      <c r="I17" s="31"/>
      <c r="J17" s="15"/>
      <c r="K17" s="13"/>
      <c r="L17" s="13"/>
      <c r="M17" s="30"/>
      <c r="N17" s="17">
        <f>IF(J17="",D17*M17,D17*J17*K17*L17*M17)</f>
        <v>0</v>
      </c>
    </row>
    <row r="18" spans="1:14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1" t="s">
        <v>22</v>
      </c>
      <c r="N18" s="19">
        <f>SUM(N10:N17)</f>
        <v>15</v>
      </c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7" t="s">
        <v>18</v>
      </c>
      <c r="B20" s="7" t="s">
        <v>34</v>
      </c>
      <c r="C20" s="7" t="s">
        <v>24</v>
      </c>
      <c r="D20" s="7" t="s">
        <v>25</v>
      </c>
      <c r="E20" s="7" t="s">
        <v>35</v>
      </c>
      <c r="F20" s="7" t="s">
        <v>21</v>
      </c>
      <c r="G20" s="7" t="s">
        <v>36</v>
      </c>
      <c r="H20" s="7" t="s">
        <v>37</v>
      </c>
      <c r="I20" s="7" t="s">
        <v>22</v>
      </c>
      <c r="J20" s="18"/>
      <c r="K20" s="18"/>
      <c r="L20" s="18"/>
      <c r="M20" s="18"/>
      <c r="N20" s="18"/>
    </row>
    <row r="21" spans="1:14">
      <c r="A21" s="8">
        <v>10</v>
      </c>
      <c r="B21" s="20" t="s">
        <v>56</v>
      </c>
      <c r="C21" s="20" t="s">
        <v>143</v>
      </c>
      <c r="D21" s="12">
        <v>0.15</v>
      </c>
      <c r="E21" s="8" t="s">
        <v>57</v>
      </c>
      <c r="F21" s="8">
        <v>3</v>
      </c>
      <c r="G21" s="8"/>
      <c r="H21" s="8">
        <v>1</v>
      </c>
      <c r="I21" s="12">
        <f>IF('[1]Fuel Pressure Regulator'!$H21&lt;&gt;"",'[1]Fuel Pressure Regulator'!$D21*'[1]Fuel Pressure Regulator'!$F21*'[1]Fuel Pressure Regulator'!$H21,'[1]Fuel Pressure Regulator'!$D21*'[1]Fuel Pressure Regulator'!$F21)</f>
        <v>0.44999999999999996</v>
      </c>
      <c r="J21" s="2"/>
      <c r="K21" s="2"/>
      <c r="L21" s="2"/>
      <c r="M21" s="2"/>
      <c r="N21" s="2"/>
    </row>
    <row r="22" spans="1:14">
      <c r="A22" s="8">
        <v>20</v>
      </c>
      <c r="B22" s="2" t="s">
        <v>144</v>
      </c>
      <c r="C22" s="20" t="s">
        <v>145</v>
      </c>
      <c r="D22" s="12">
        <v>0.13</v>
      </c>
      <c r="E22" s="8"/>
      <c r="F22" s="8">
        <v>1</v>
      </c>
      <c r="G22" s="8"/>
      <c r="H22" s="8">
        <v>1</v>
      </c>
      <c r="I22" s="17">
        <f>IF('[1]Fuel Pressure Regulator'!$H22&lt;&gt;"",'[1]Fuel Pressure Regulator'!$D22*'[1]Fuel Pressure Regulator'!$F22*'[1]Fuel Pressure Regulator'!$H22,'[1]Fuel Pressure Regulator'!$D22*'[1]Fuel Pressure Regulator'!$F22)</f>
        <v>0.13</v>
      </c>
      <c r="J22" s="2"/>
      <c r="K22" s="2"/>
      <c r="L22" s="2"/>
      <c r="M22" s="2"/>
      <c r="N22" s="2"/>
    </row>
    <row r="23" spans="1:14">
      <c r="A23" s="8"/>
      <c r="B23" s="20"/>
      <c r="C23" s="20"/>
      <c r="D23" s="12"/>
      <c r="E23" s="8"/>
      <c r="F23" s="8"/>
      <c r="G23" s="8"/>
      <c r="H23" s="8"/>
      <c r="I23" s="17">
        <f>IF('[1]Fuel Pressure Regulator'!$H23&lt;&gt;"",'[1]Fuel Pressure Regulator'!$D23*'[1]Fuel Pressure Regulator'!$F23*'[1]Fuel Pressure Regulator'!$H23,'[1]Fuel Pressure Regulator'!$D23*'[1]Fuel Pressure Regulator'!$F23)</f>
        <v>0</v>
      </c>
      <c r="J23" s="2"/>
      <c r="K23" s="2"/>
      <c r="L23" s="2"/>
      <c r="M23" s="2"/>
      <c r="N23" s="2"/>
    </row>
    <row r="24" spans="1:14">
      <c r="A24" s="8"/>
      <c r="B24" s="20"/>
      <c r="C24" s="20"/>
      <c r="D24" s="12"/>
      <c r="E24" s="8"/>
      <c r="F24" s="8"/>
      <c r="G24" s="8"/>
      <c r="H24" s="8"/>
      <c r="I24" s="17">
        <f>IF('[1]Fuel Pressure Regulator'!$H24&lt;&gt;"",'[1]Fuel Pressure Regulator'!$D24*'[1]Fuel Pressure Regulator'!$F24*'[1]Fuel Pressure Regulator'!$H24,'[1]Fuel Pressure Regulator'!$D24*'[1]Fuel Pressure Regulator'!$F24)</f>
        <v>0</v>
      </c>
      <c r="J24" s="2"/>
      <c r="K24" s="2"/>
      <c r="L24" s="2"/>
      <c r="M24" s="2"/>
      <c r="N24" s="2"/>
    </row>
    <row r="25" spans="1:14">
      <c r="A25" s="8"/>
      <c r="B25" s="20"/>
      <c r="C25" s="20"/>
      <c r="D25" s="12"/>
      <c r="E25" s="8"/>
      <c r="F25" s="8"/>
      <c r="G25" s="8"/>
      <c r="H25" s="8"/>
      <c r="I25" s="17">
        <f>IF('[1]Fuel Pressure Regulator'!$H25&lt;&gt;"",'[1]Fuel Pressure Regulator'!$D25*'[1]Fuel Pressure Regulator'!$F25*'[1]Fuel Pressure Regulator'!$H25,'[1]Fuel Pressure Regulator'!$D25*'[1]Fuel Pressure Regulator'!$F25)</f>
        <v>0</v>
      </c>
      <c r="J25" s="2"/>
      <c r="K25" s="2"/>
      <c r="L25" s="2"/>
      <c r="M25" s="2"/>
      <c r="N25" s="2"/>
    </row>
    <row r="26" spans="1:14">
      <c r="A26" s="8"/>
      <c r="B26" s="20"/>
      <c r="C26" s="20"/>
      <c r="D26" s="12"/>
      <c r="E26" s="8"/>
      <c r="F26" s="8"/>
      <c r="G26" s="8"/>
      <c r="H26" s="8"/>
      <c r="I26" s="17">
        <f>IF('[1]Fuel Pressure Regulator'!$H26&lt;&gt;"",'[1]Fuel Pressure Regulator'!$D26*'[1]Fuel Pressure Regulator'!$F26*'[1]Fuel Pressure Regulator'!$H26,'[1]Fuel Pressure Regulator'!$D26*'[1]Fuel Pressure Regulator'!$F26)</f>
        <v>0</v>
      </c>
      <c r="J26" s="2"/>
      <c r="K26" s="2"/>
      <c r="L26" s="2"/>
      <c r="M26" s="2"/>
      <c r="N26" s="2"/>
    </row>
    <row r="27" spans="1:14">
      <c r="A27" s="8"/>
      <c r="B27" s="20"/>
      <c r="C27" s="20"/>
      <c r="D27" s="12"/>
      <c r="E27" s="8"/>
      <c r="F27" s="8"/>
      <c r="G27" s="8"/>
      <c r="H27" s="8"/>
      <c r="I27" s="17">
        <f>IF('[1]Fuel Pressure Regulator'!$H27&lt;&gt;"",'[1]Fuel Pressure Regulator'!$D27*'[1]Fuel Pressure Regulator'!$F27*'[1]Fuel Pressure Regulator'!$H27,'[1]Fuel Pressure Regulator'!$D27*'[1]Fuel Pressure Regulator'!$F27)</f>
        <v>0</v>
      </c>
      <c r="J27" s="2"/>
      <c r="K27" s="2"/>
      <c r="L27" s="2"/>
      <c r="M27" s="2"/>
      <c r="N27" s="2"/>
    </row>
    <row r="28" spans="1:14">
      <c r="A28" s="8"/>
      <c r="B28" s="20"/>
      <c r="C28" s="20"/>
      <c r="D28" s="12"/>
      <c r="E28" s="8"/>
      <c r="F28" s="8"/>
      <c r="G28" s="8"/>
      <c r="H28" s="8"/>
      <c r="I28" s="17">
        <f>IF('[1]Fuel Pressure Regulator'!$H28&lt;&gt;"",'[1]Fuel Pressure Regulator'!$D28*'[1]Fuel Pressure Regulator'!$F28*'[1]Fuel Pressure Regulator'!$H28,'[1]Fuel Pressure Regulator'!$D28*'[1]Fuel Pressure Regulator'!$F28)</f>
        <v>0</v>
      </c>
      <c r="J28" s="2"/>
      <c r="K28" s="2"/>
      <c r="L28" s="2"/>
      <c r="M28" s="2"/>
      <c r="N28" s="2"/>
    </row>
    <row r="29" spans="1:14">
      <c r="A29" s="18"/>
      <c r="B29" s="18"/>
      <c r="C29" s="18"/>
      <c r="D29" s="18"/>
      <c r="E29" s="18"/>
      <c r="F29" s="18"/>
      <c r="G29" s="18"/>
      <c r="H29" s="11" t="s">
        <v>22</v>
      </c>
      <c r="I29" s="23">
        <f>SUM(I21:I28)</f>
        <v>0.57999999999999996</v>
      </c>
      <c r="J29" s="18"/>
      <c r="K29" s="18"/>
      <c r="L29" s="18"/>
      <c r="M29" s="18"/>
      <c r="N29" s="18"/>
    </row>
    <row r="30" spans="1: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>
      <c r="A31" s="7" t="s">
        <v>18</v>
      </c>
      <c r="B31" s="7" t="s">
        <v>38</v>
      </c>
      <c r="C31" s="7" t="s">
        <v>24</v>
      </c>
      <c r="D31" s="7" t="s">
        <v>25</v>
      </c>
      <c r="E31" s="7" t="s">
        <v>26</v>
      </c>
      <c r="F31" s="7" t="s">
        <v>27</v>
      </c>
      <c r="G31" s="7" t="s">
        <v>28</v>
      </c>
      <c r="H31" s="7" t="s">
        <v>29</v>
      </c>
      <c r="I31" s="7" t="s">
        <v>21</v>
      </c>
      <c r="J31" s="7" t="s">
        <v>22</v>
      </c>
      <c r="K31" s="18"/>
      <c r="L31" s="18"/>
      <c r="M31" s="18"/>
      <c r="N31" s="18"/>
    </row>
    <row r="32" spans="1:14">
      <c r="A32" s="8"/>
      <c r="B32" s="8"/>
      <c r="C32" s="8"/>
      <c r="D32" s="8"/>
      <c r="E32" s="8"/>
      <c r="F32" s="21"/>
      <c r="G32" s="8"/>
      <c r="H32" s="20"/>
      <c r="I32" s="22"/>
      <c r="J32" s="12">
        <f t="shared" ref="J32:J39" si="0">D32*I32</f>
        <v>0</v>
      </c>
      <c r="K32" s="2"/>
      <c r="L32" s="2"/>
      <c r="M32" s="2"/>
      <c r="N32" s="2"/>
    </row>
    <row r="33" spans="1:14">
      <c r="A33" s="8"/>
      <c r="B33" s="8"/>
      <c r="C33" s="8"/>
      <c r="D33" s="8"/>
      <c r="E33" s="8"/>
      <c r="F33" s="21"/>
      <c r="G33" s="8"/>
      <c r="H33" s="20"/>
      <c r="I33" s="22"/>
      <c r="J33" s="12">
        <f t="shared" si="0"/>
        <v>0</v>
      </c>
      <c r="K33" s="2"/>
      <c r="L33" s="2"/>
      <c r="M33" s="2"/>
      <c r="N33" s="2"/>
    </row>
    <row r="34" spans="1:14">
      <c r="A34" s="8"/>
      <c r="B34" s="8"/>
      <c r="C34" s="8"/>
      <c r="D34" s="8"/>
      <c r="E34" s="8"/>
      <c r="F34" s="21"/>
      <c r="G34" s="8"/>
      <c r="H34" s="20"/>
      <c r="I34" s="22"/>
      <c r="J34" s="12">
        <f t="shared" si="0"/>
        <v>0</v>
      </c>
      <c r="K34" s="2"/>
      <c r="L34" s="2"/>
      <c r="M34" s="2"/>
      <c r="N34" s="2"/>
    </row>
    <row r="35" spans="1:14">
      <c r="A35" s="8"/>
      <c r="B35" s="8"/>
      <c r="C35" s="8"/>
      <c r="D35" s="8"/>
      <c r="E35" s="8"/>
      <c r="F35" s="21"/>
      <c r="G35" s="8"/>
      <c r="H35" s="20"/>
      <c r="I35" s="22"/>
      <c r="J35" s="12">
        <f t="shared" si="0"/>
        <v>0</v>
      </c>
      <c r="K35" s="2"/>
      <c r="L35" s="2"/>
      <c r="M35" s="2"/>
      <c r="N35" s="2"/>
    </row>
    <row r="36" spans="1:14">
      <c r="A36" s="8"/>
      <c r="B36" s="8"/>
      <c r="C36" s="8"/>
      <c r="D36" s="8"/>
      <c r="E36" s="8"/>
      <c r="F36" s="21"/>
      <c r="G36" s="8"/>
      <c r="H36" s="20"/>
      <c r="I36" s="22"/>
      <c r="J36" s="12">
        <f t="shared" si="0"/>
        <v>0</v>
      </c>
      <c r="K36" s="2"/>
      <c r="L36" s="2"/>
      <c r="M36" s="2"/>
      <c r="N36" s="2"/>
    </row>
    <row r="37" spans="1:14">
      <c r="A37" s="8"/>
      <c r="B37" s="8"/>
      <c r="C37" s="8"/>
      <c r="D37" s="8"/>
      <c r="E37" s="8"/>
      <c r="F37" s="21"/>
      <c r="G37" s="8"/>
      <c r="H37" s="20"/>
      <c r="I37" s="22"/>
      <c r="J37" s="12">
        <f t="shared" si="0"/>
        <v>0</v>
      </c>
      <c r="K37" s="2"/>
      <c r="L37" s="2"/>
      <c r="M37" s="2"/>
      <c r="N37" s="2"/>
    </row>
    <row r="38" spans="1:14">
      <c r="A38" s="8"/>
      <c r="B38" s="8"/>
      <c r="C38" s="8"/>
      <c r="D38" s="12"/>
      <c r="E38" s="8"/>
      <c r="F38" s="21"/>
      <c r="G38" s="8"/>
      <c r="H38" s="20"/>
      <c r="I38" s="22"/>
      <c r="J38" s="17">
        <f t="shared" si="0"/>
        <v>0</v>
      </c>
      <c r="K38" s="2"/>
      <c r="L38" s="2"/>
      <c r="M38" s="2"/>
      <c r="N38" s="2"/>
    </row>
    <row r="39" spans="1:14">
      <c r="A39" s="8"/>
      <c r="B39" s="8"/>
      <c r="C39" s="8"/>
      <c r="D39" s="8"/>
      <c r="E39" s="8"/>
      <c r="F39" s="21"/>
      <c r="G39" s="8"/>
      <c r="H39" s="20"/>
      <c r="I39" s="22"/>
      <c r="J39" s="12">
        <f t="shared" si="0"/>
        <v>0</v>
      </c>
      <c r="K39" s="2"/>
      <c r="L39" s="2"/>
      <c r="M39" s="2"/>
      <c r="N39" s="2"/>
    </row>
    <row r="40" spans="1:14">
      <c r="A40" s="18"/>
      <c r="B40" s="18"/>
      <c r="C40" s="18"/>
      <c r="D40" s="18"/>
      <c r="E40" s="18"/>
      <c r="F40" s="18"/>
      <c r="G40" s="18"/>
      <c r="H40" s="18"/>
      <c r="I40" s="84" t="s">
        <v>22</v>
      </c>
      <c r="J40" s="85">
        <f>SUM(J32:J39)</f>
        <v>0</v>
      </c>
      <c r="K40" s="18"/>
      <c r="L40" s="18"/>
      <c r="M40" s="18"/>
      <c r="N40" s="18"/>
    </row>
    <row r="41" spans="1:14">
      <c r="A41" s="2"/>
      <c r="B41" s="2"/>
      <c r="C41" s="2"/>
      <c r="D41" s="2"/>
      <c r="E41" s="2"/>
      <c r="F41" s="2"/>
      <c r="G41" s="2"/>
      <c r="H41" s="24"/>
      <c r="I41" s="25"/>
      <c r="J41" s="2"/>
      <c r="K41" s="2"/>
      <c r="L41" s="2"/>
      <c r="M41" s="2"/>
      <c r="N41" s="2"/>
    </row>
    <row r="42" spans="1:14">
      <c r="A42" s="7" t="s">
        <v>18</v>
      </c>
      <c r="B42" s="7" t="s">
        <v>39</v>
      </c>
      <c r="C42" s="7" t="s">
        <v>24</v>
      </c>
      <c r="D42" s="7" t="s">
        <v>25</v>
      </c>
      <c r="E42" s="7" t="s">
        <v>35</v>
      </c>
      <c r="F42" s="7" t="s">
        <v>21</v>
      </c>
      <c r="G42" s="7" t="s">
        <v>40</v>
      </c>
      <c r="H42" s="7" t="s">
        <v>49</v>
      </c>
      <c r="I42" s="7" t="s">
        <v>22</v>
      </c>
      <c r="J42" s="18"/>
      <c r="K42" s="18"/>
      <c r="L42" s="18"/>
      <c r="M42" s="18"/>
      <c r="N42" s="18"/>
    </row>
    <row r="43" spans="1:14">
      <c r="A43" s="8">
        <v>10</v>
      </c>
      <c r="B43" s="8" t="s">
        <v>58</v>
      </c>
      <c r="C43" s="8"/>
      <c r="D43" s="29">
        <v>500</v>
      </c>
      <c r="E43" s="8" t="s">
        <v>59</v>
      </c>
      <c r="F43" s="8">
        <v>4</v>
      </c>
      <c r="G43" s="8">
        <v>3000</v>
      </c>
      <c r="H43" s="8">
        <v>1</v>
      </c>
      <c r="I43" s="12">
        <f>D43*F43/G43*H43</f>
        <v>0.66666666666666663</v>
      </c>
      <c r="J43" s="2"/>
      <c r="K43" s="2"/>
      <c r="L43" s="2"/>
      <c r="M43" s="2"/>
      <c r="N43" s="2"/>
    </row>
    <row r="44" spans="1:14">
      <c r="A44" s="8"/>
      <c r="B44" s="8"/>
      <c r="C44" s="8"/>
      <c r="D44" s="8"/>
      <c r="E44" s="8"/>
      <c r="F44" s="12"/>
      <c r="G44" s="8"/>
      <c r="H44" s="8"/>
      <c r="I44" s="12" t="str">
        <f>IF('[1]Fuel Pressure Regulator'!$G44&lt;&gt;"",D44*F44/G44*H44,"")</f>
        <v/>
      </c>
      <c r="J44" s="2"/>
      <c r="K44" s="2"/>
      <c r="L44" s="2"/>
      <c r="M44" s="2"/>
      <c r="N44" s="2"/>
    </row>
    <row r="45" spans="1:14">
      <c r="A45" s="18"/>
      <c r="B45" s="18"/>
      <c r="C45" s="18"/>
      <c r="D45" s="18"/>
      <c r="E45" s="18"/>
      <c r="F45" s="18"/>
      <c r="G45" s="18"/>
      <c r="H45" s="11" t="s">
        <v>22</v>
      </c>
      <c r="I45" s="48">
        <f>SUM(I43:I44)</f>
        <v>0.66666666666666663</v>
      </c>
      <c r="J45" s="18"/>
      <c r="K45" s="18"/>
      <c r="L45" s="18"/>
      <c r="M45" s="18"/>
      <c r="N45" s="18"/>
    </row>
    <row r="46" spans="1:14">
      <c r="A46" s="2"/>
      <c r="B46" s="2"/>
      <c r="C46" s="2"/>
      <c r="D46" s="2"/>
      <c r="E46" s="2"/>
      <c r="F46" s="2"/>
      <c r="G46" s="2"/>
      <c r="H46" s="24"/>
      <c r="I46" s="25"/>
      <c r="J46" s="2"/>
      <c r="K46" s="2"/>
      <c r="L46" s="2"/>
      <c r="M46" s="2"/>
      <c r="N46" s="2"/>
    </row>
    <row r="47" spans="1:1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M29" sqref="M29"/>
    </sheetView>
  </sheetViews>
  <sheetFormatPr defaultRowHeight="15"/>
  <cols>
    <col min="1" max="1" width="10.28515625" bestFit="1" customWidth="1"/>
    <col min="2" max="2" width="27" bestFit="1" customWidth="1"/>
    <col min="3" max="3" width="10" bestFit="1" customWidth="1"/>
    <col min="4" max="4" width="8.85546875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6" t="s">
        <v>2</v>
      </c>
      <c r="K1" s="3">
        <v>106</v>
      </c>
      <c r="L1" s="2"/>
      <c r="M1" s="1" t="s">
        <v>20</v>
      </c>
      <c r="N1" s="4">
        <f>N15+I21+J28+I33</f>
        <v>8</v>
      </c>
    </row>
    <row r="2" spans="1:14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</row>
    <row r="3" spans="1:14">
      <c r="A3" s="1" t="s">
        <v>6</v>
      </c>
      <c r="B3" s="2" t="s">
        <v>87</v>
      </c>
      <c r="C3" s="2"/>
      <c r="D3" s="1" t="s">
        <v>11</v>
      </c>
      <c r="E3" s="2"/>
      <c r="F3" s="2"/>
      <c r="G3" s="2"/>
      <c r="H3" s="2"/>
      <c r="I3" s="2"/>
      <c r="J3" s="1" t="s">
        <v>8</v>
      </c>
      <c r="K3" s="2"/>
      <c r="L3" s="2"/>
      <c r="M3" s="2"/>
      <c r="N3" s="2"/>
    </row>
    <row r="4" spans="1:14">
      <c r="A4" s="1" t="s">
        <v>19</v>
      </c>
      <c r="B4" s="6" t="s">
        <v>121</v>
      </c>
      <c r="C4" s="2"/>
      <c r="D4" s="1" t="s">
        <v>15</v>
      </c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8</v>
      </c>
    </row>
    <row r="5" spans="1:14">
      <c r="A5" s="1" t="s">
        <v>9</v>
      </c>
      <c r="B5" s="6">
        <v>2013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</row>
    <row r="6" spans="1:14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 t="s">
        <v>16</v>
      </c>
      <c r="B7" s="2" t="s">
        <v>121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</row>
    <row r="10" spans="1:14">
      <c r="A10" s="8">
        <v>10</v>
      </c>
      <c r="B10" s="8" t="s">
        <v>121</v>
      </c>
      <c r="C10" s="8" t="s">
        <v>146</v>
      </c>
      <c r="D10" s="12">
        <v>8</v>
      </c>
      <c r="E10" s="8"/>
      <c r="F10" s="8"/>
      <c r="G10" s="8"/>
      <c r="H10" s="13"/>
      <c r="I10" s="14"/>
      <c r="J10" s="15"/>
      <c r="K10" s="13"/>
      <c r="L10" s="13"/>
      <c r="M10" s="42">
        <v>1</v>
      </c>
      <c r="N10" s="17">
        <f>M10*D10</f>
        <v>8</v>
      </c>
    </row>
    <row r="11" spans="1:14">
      <c r="A11" s="8"/>
      <c r="B11" s="8"/>
      <c r="C11" s="8"/>
      <c r="D11" s="12"/>
      <c r="E11" s="8"/>
      <c r="F11" s="8"/>
      <c r="G11" s="8"/>
      <c r="H11" s="13"/>
      <c r="I11" s="14"/>
      <c r="J11" s="15"/>
      <c r="K11" s="13"/>
      <c r="L11" s="13"/>
      <c r="M11" s="30"/>
      <c r="N11" s="17">
        <f>D11*E11</f>
        <v>0</v>
      </c>
    </row>
    <row r="12" spans="1:14">
      <c r="A12" s="8"/>
      <c r="B12" s="8"/>
      <c r="C12" s="8"/>
      <c r="D12" s="43"/>
      <c r="E12" s="8"/>
      <c r="F12" s="8"/>
      <c r="G12" s="8"/>
      <c r="H12" s="13"/>
      <c r="I12" s="31"/>
      <c r="J12" s="15"/>
      <c r="K12" s="13"/>
      <c r="L12" s="16"/>
      <c r="M12" s="30"/>
      <c r="N12" s="17">
        <f>D12*E12</f>
        <v>0</v>
      </c>
    </row>
    <row r="13" spans="1:14">
      <c r="A13" s="8"/>
      <c r="B13" s="8"/>
      <c r="C13" s="8"/>
      <c r="D13" s="12"/>
      <c r="E13" s="8"/>
      <c r="F13" s="32"/>
      <c r="G13" s="8"/>
      <c r="H13" s="13"/>
      <c r="I13" s="31"/>
      <c r="J13" s="15"/>
      <c r="K13" s="13"/>
      <c r="L13" s="13"/>
      <c r="M13" s="30"/>
      <c r="N13" s="17">
        <f>IF(J13="",D13*M13,D13*J13*K13*L13*M13)</f>
        <v>0</v>
      </c>
    </row>
    <row r="14" spans="1:14">
      <c r="A14" s="8"/>
      <c r="B14" s="8"/>
      <c r="C14" s="8"/>
      <c r="D14" s="12"/>
      <c r="E14" s="8"/>
      <c r="F14" s="32"/>
      <c r="G14" s="8"/>
      <c r="H14" s="13"/>
      <c r="I14" s="31"/>
      <c r="J14" s="15"/>
      <c r="K14" s="13"/>
      <c r="L14" s="13"/>
      <c r="M14" s="30"/>
      <c r="N14" s="17">
        <f>IF(J14="",D14*M14,D14*J14*K14*L14*M14)</f>
        <v>0</v>
      </c>
    </row>
    <row r="15" spans="1:14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1" t="s">
        <v>22</v>
      </c>
      <c r="N15" s="19">
        <f>SUM(N10:N14)</f>
        <v>8</v>
      </c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7" t="s">
        <v>18</v>
      </c>
      <c r="B17" s="7" t="s">
        <v>34</v>
      </c>
      <c r="C17" s="7" t="s">
        <v>24</v>
      </c>
      <c r="D17" s="7" t="s">
        <v>25</v>
      </c>
      <c r="E17" s="7" t="s">
        <v>35</v>
      </c>
      <c r="F17" s="7" t="s">
        <v>21</v>
      </c>
      <c r="G17" s="7" t="s">
        <v>36</v>
      </c>
      <c r="H17" s="7" t="s">
        <v>37</v>
      </c>
      <c r="I17" s="7" t="s">
        <v>22</v>
      </c>
      <c r="J17" s="18"/>
      <c r="K17" s="18"/>
      <c r="L17" s="18"/>
      <c r="M17" s="18"/>
      <c r="N17" s="18"/>
    </row>
    <row r="18" spans="1:14">
      <c r="A18" s="8"/>
      <c r="B18" s="20"/>
      <c r="C18" s="20"/>
      <c r="D18" s="12"/>
      <c r="E18" s="8"/>
      <c r="F18" s="8"/>
      <c r="G18" s="8"/>
      <c r="H18" s="8"/>
      <c r="I18" s="12">
        <f>IF('[1]Fuel Filter'!$H21&lt;&gt;"",'[1]Fuel Filter'!$D21*'[1]Fuel Filter'!$F21*'[1]Fuel Filter'!$H21,'[1]Fuel Filter'!$D21*'[1]Fuel Filter'!$F21)</f>
        <v>0</v>
      </c>
      <c r="J18" s="2"/>
      <c r="K18" s="2"/>
      <c r="L18" s="2"/>
      <c r="M18" s="2"/>
      <c r="N18" s="2"/>
    </row>
    <row r="19" spans="1:14">
      <c r="A19" s="8"/>
      <c r="B19" s="2"/>
      <c r="C19" s="20"/>
      <c r="D19" s="12"/>
      <c r="E19" s="8"/>
      <c r="F19" s="8"/>
      <c r="G19" s="8"/>
      <c r="H19" s="8"/>
      <c r="I19" s="17">
        <f>IF('[1]Fuel Filter'!$H22&lt;&gt;"",'[1]Fuel Filter'!$D22*'[1]Fuel Filter'!$F22*'[1]Fuel Filter'!$H22,'[1]Fuel Filter'!$D22*'[1]Fuel Filter'!$F22)</f>
        <v>0</v>
      </c>
      <c r="J19" s="2"/>
      <c r="K19" s="2"/>
      <c r="L19" s="2"/>
      <c r="M19" s="2"/>
      <c r="N19" s="2"/>
    </row>
    <row r="20" spans="1:14">
      <c r="A20" s="8"/>
      <c r="B20" s="20"/>
      <c r="C20" s="20"/>
      <c r="D20" s="12"/>
      <c r="E20" s="8"/>
      <c r="F20" s="8"/>
      <c r="G20" s="8"/>
      <c r="H20" s="8"/>
      <c r="I20" s="17">
        <f>IF('[1]Fuel Filter'!$H28&lt;&gt;"",'[1]Fuel Filter'!$D28*'[1]Fuel Filter'!$F28*'[1]Fuel Filter'!$H28,'[1]Fuel Filter'!$D28*'[1]Fuel Filter'!$F28)</f>
        <v>0</v>
      </c>
      <c r="J20" s="2"/>
      <c r="K20" s="2"/>
      <c r="L20" s="2"/>
      <c r="M20" s="2"/>
      <c r="N20" s="2"/>
    </row>
    <row r="21" spans="1:14">
      <c r="A21" s="18"/>
      <c r="B21" s="18"/>
      <c r="C21" s="18"/>
      <c r="D21" s="18"/>
      <c r="E21" s="18"/>
      <c r="F21" s="18"/>
      <c r="G21" s="18"/>
      <c r="H21" s="11" t="s">
        <v>22</v>
      </c>
      <c r="I21" s="23">
        <f>SUM(I18:I20)</f>
        <v>0</v>
      </c>
      <c r="J21" s="18"/>
      <c r="K21" s="18"/>
      <c r="L21" s="18"/>
      <c r="M21" s="18"/>
      <c r="N21" s="18"/>
    </row>
    <row r="22" spans="1:1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7" t="s">
        <v>18</v>
      </c>
      <c r="B23" s="7" t="s">
        <v>38</v>
      </c>
      <c r="C23" s="7" t="s">
        <v>24</v>
      </c>
      <c r="D23" s="7" t="s">
        <v>25</v>
      </c>
      <c r="E23" s="7" t="s">
        <v>26</v>
      </c>
      <c r="F23" s="7" t="s">
        <v>27</v>
      </c>
      <c r="G23" s="7" t="s">
        <v>28</v>
      </c>
      <c r="H23" s="7" t="s">
        <v>29</v>
      </c>
      <c r="I23" s="7" t="s">
        <v>21</v>
      </c>
      <c r="J23" s="7" t="s">
        <v>22</v>
      </c>
      <c r="K23" s="18"/>
      <c r="L23" s="18"/>
      <c r="M23" s="18"/>
      <c r="N23" s="18"/>
    </row>
    <row r="24" spans="1:14">
      <c r="A24" s="8"/>
      <c r="B24" s="8"/>
      <c r="C24" s="8"/>
      <c r="D24" s="8"/>
      <c r="E24" s="8"/>
      <c r="F24" s="21"/>
      <c r="G24" s="8"/>
      <c r="H24" s="20"/>
      <c r="I24" s="22"/>
      <c r="J24" s="12">
        <f t="shared" ref="J24:J27" si="0">D24*I24</f>
        <v>0</v>
      </c>
      <c r="K24" s="2"/>
      <c r="L24" s="2"/>
      <c r="M24" s="2"/>
      <c r="N24" s="2"/>
    </row>
    <row r="25" spans="1:14">
      <c r="A25" s="8"/>
      <c r="B25" s="8"/>
      <c r="C25" s="8"/>
      <c r="D25" s="8"/>
      <c r="E25" s="8"/>
      <c r="F25" s="21"/>
      <c r="G25" s="8"/>
      <c r="H25" s="20"/>
      <c r="I25" s="22"/>
      <c r="J25" s="12">
        <f t="shared" si="0"/>
        <v>0</v>
      </c>
      <c r="K25" s="2"/>
      <c r="L25" s="2"/>
      <c r="M25" s="2"/>
      <c r="N25" s="2"/>
    </row>
    <row r="26" spans="1:14">
      <c r="A26" s="8"/>
      <c r="B26" s="8"/>
      <c r="C26" s="8"/>
      <c r="D26" s="12"/>
      <c r="E26" s="8"/>
      <c r="F26" s="21"/>
      <c r="G26" s="8"/>
      <c r="H26" s="20"/>
      <c r="I26" s="22"/>
      <c r="J26" s="17">
        <f t="shared" si="0"/>
        <v>0</v>
      </c>
      <c r="K26" s="2"/>
      <c r="L26" s="2"/>
      <c r="M26" s="2"/>
      <c r="N26" s="2"/>
    </row>
    <row r="27" spans="1:14">
      <c r="A27" s="8"/>
      <c r="B27" s="8"/>
      <c r="C27" s="8"/>
      <c r="D27" s="8"/>
      <c r="E27" s="8"/>
      <c r="F27" s="21"/>
      <c r="G27" s="8"/>
      <c r="H27" s="20"/>
      <c r="I27" s="22"/>
      <c r="J27" s="12">
        <f t="shared" si="0"/>
        <v>0</v>
      </c>
      <c r="K27" s="2"/>
      <c r="L27" s="2"/>
      <c r="M27" s="2"/>
      <c r="N27" s="2"/>
    </row>
    <row r="28" spans="1:14">
      <c r="A28" s="18"/>
      <c r="B28" s="18"/>
      <c r="C28" s="18"/>
      <c r="D28" s="18"/>
      <c r="E28" s="18"/>
      <c r="F28" s="18"/>
      <c r="G28" s="18"/>
      <c r="H28" s="18"/>
      <c r="I28" s="11" t="s">
        <v>22</v>
      </c>
      <c r="J28" s="23">
        <f>SUM(J24:J27)</f>
        <v>0</v>
      </c>
      <c r="K28" s="18"/>
      <c r="L28" s="18"/>
      <c r="M28" s="18"/>
      <c r="N28" s="18"/>
    </row>
    <row r="29" spans="1:14">
      <c r="A29" s="2"/>
      <c r="B29" s="2"/>
      <c r="C29" s="2"/>
      <c r="D29" s="2"/>
      <c r="E29" s="2"/>
      <c r="F29" s="2"/>
      <c r="G29" s="2"/>
      <c r="H29" s="24"/>
      <c r="I29" s="25"/>
      <c r="J29" s="2"/>
      <c r="K29" s="2"/>
      <c r="L29" s="2"/>
      <c r="M29" s="2"/>
      <c r="N29" s="2"/>
    </row>
    <row r="30" spans="1:14">
      <c r="A30" s="7" t="s">
        <v>18</v>
      </c>
      <c r="B30" s="7" t="s">
        <v>39</v>
      </c>
      <c r="C30" s="7" t="s">
        <v>24</v>
      </c>
      <c r="D30" s="7" t="s">
        <v>25</v>
      </c>
      <c r="E30" s="7" t="s">
        <v>35</v>
      </c>
      <c r="F30" s="7" t="s">
        <v>21</v>
      </c>
      <c r="G30" s="7" t="s">
        <v>40</v>
      </c>
      <c r="H30" s="7" t="s">
        <v>49</v>
      </c>
      <c r="I30" s="7" t="s">
        <v>22</v>
      </c>
      <c r="J30" s="18"/>
      <c r="K30" s="18"/>
      <c r="L30" s="18"/>
      <c r="M30" s="18"/>
      <c r="N30" s="18"/>
    </row>
    <row r="31" spans="1:14">
      <c r="A31" s="8"/>
      <c r="B31" s="8"/>
      <c r="C31" s="8"/>
      <c r="D31" s="12"/>
      <c r="E31" s="8"/>
      <c r="F31" s="8"/>
      <c r="G31" s="8"/>
      <c r="H31" s="8"/>
      <c r="I31" s="12" t="str">
        <f>IF('[1]Fuel Filter'!$G43&lt;&gt;"",D31*F31/G31*H31,"")</f>
        <v/>
      </c>
      <c r="J31" s="2"/>
      <c r="K31" s="2"/>
      <c r="L31" s="2"/>
      <c r="M31" s="2"/>
      <c r="N31" s="2"/>
    </row>
    <row r="32" spans="1:14">
      <c r="A32" s="8"/>
      <c r="B32" s="8"/>
      <c r="C32" s="8"/>
      <c r="D32" s="8"/>
      <c r="E32" s="8"/>
      <c r="F32" s="12"/>
      <c r="G32" s="8"/>
      <c r="H32" s="8"/>
      <c r="I32" s="12" t="str">
        <f>IF('[1]Fuel Filter'!$G44&lt;&gt;"",D32*F32/G32*H32,"")</f>
        <v/>
      </c>
      <c r="J32" s="2"/>
      <c r="K32" s="2"/>
      <c r="L32" s="2"/>
      <c r="M32" s="2"/>
      <c r="N32" s="2"/>
    </row>
    <row r="33" spans="1:14">
      <c r="A33" s="18"/>
      <c r="B33" s="18"/>
      <c r="C33" s="18"/>
      <c r="D33" s="18"/>
      <c r="E33" s="18"/>
      <c r="F33" s="18"/>
      <c r="G33" s="18"/>
      <c r="H33" s="11" t="s">
        <v>22</v>
      </c>
      <c r="I33" s="48">
        <f>SUM(I31:I32)</f>
        <v>0</v>
      </c>
      <c r="J33" s="18"/>
      <c r="K33" s="18"/>
      <c r="L33" s="18"/>
      <c r="M33" s="18"/>
      <c r="N33" s="1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45"/>
  <sheetViews>
    <sheetView topLeftCell="A2" workbookViewId="0">
      <selection activeCell="K36" sqref="K36"/>
    </sheetView>
  </sheetViews>
  <sheetFormatPr defaultRowHeight="15"/>
  <cols>
    <col min="1" max="1" width="10.28515625" bestFit="1" customWidth="1"/>
    <col min="2" max="2" width="27" bestFit="1" customWidth="1"/>
    <col min="3" max="3" width="25.5703125" bestFit="1" customWidth="1"/>
    <col min="4" max="4" width="8.85546875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10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6" t="s">
        <v>2</v>
      </c>
      <c r="K1" s="3">
        <v>106</v>
      </c>
      <c r="L1" s="2"/>
      <c r="M1" s="1" t="s">
        <v>20</v>
      </c>
      <c r="N1" s="4">
        <f>N18+I29+J38+I43</f>
        <v>155.63</v>
      </c>
    </row>
    <row r="2" spans="1:14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</row>
    <row r="3" spans="1:14">
      <c r="A3" s="1" t="s">
        <v>6</v>
      </c>
      <c r="B3" s="2" t="s">
        <v>115</v>
      </c>
      <c r="C3" s="2"/>
      <c r="D3" s="1" t="s">
        <v>11</v>
      </c>
      <c r="E3" s="2"/>
      <c r="F3" s="2"/>
      <c r="G3" s="2"/>
      <c r="H3" s="2"/>
      <c r="I3" s="2"/>
      <c r="J3" s="1" t="s">
        <v>8</v>
      </c>
      <c r="K3" s="2"/>
      <c r="L3" s="2"/>
      <c r="M3" s="2"/>
      <c r="N3" s="2"/>
    </row>
    <row r="4" spans="1:14">
      <c r="A4" s="1" t="s">
        <v>19</v>
      </c>
      <c r="B4" s="6" t="s">
        <v>122</v>
      </c>
      <c r="C4" s="2"/>
      <c r="D4" s="1" t="s">
        <v>15</v>
      </c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155.63</v>
      </c>
    </row>
    <row r="5" spans="1:14">
      <c r="A5" s="1" t="s">
        <v>9</v>
      </c>
      <c r="B5" s="6">
        <v>2014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</row>
    <row r="6" spans="1:14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 t="s">
        <v>16</v>
      </c>
      <c r="B7" s="2" t="s">
        <v>147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</row>
    <row r="10" spans="1:14">
      <c r="A10" s="8">
        <v>10</v>
      </c>
      <c r="B10" s="8" t="s">
        <v>148</v>
      </c>
      <c r="C10" s="8" t="s">
        <v>149</v>
      </c>
      <c r="D10" s="12">
        <v>1.78</v>
      </c>
      <c r="E10" s="8">
        <v>40</v>
      </c>
      <c r="F10" s="8" t="s">
        <v>73</v>
      </c>
      <c r="G10" s="8"/>
      <c r="H10" s="13"/>
      <c r="I10" s="14"/>
      <c r="J10" s="15"/>
      <c r="K10" s="13"/>
      <c r="L10" s="13"/>
      <c r="M10" s="42">
        <v>1</v>
      </c>
      <c r="N10" s="17">
        <f>M10*D10*E10</f>
        <v>71.2</v>
      </c>
    </row>
    <row r="11" spans="1:14">
      <c r="A11" s="8">
        <v>20</v>
      </c>
      <c r="B11" s="8" t="s">
        <v>150</v>
      </c>
      <c r="C11" s="8" t="s">
        <v>151</v>
      </c>
      <c r="D11" s="12">
        <v>2.62</v>
      </c>
      <c r="E11" s="8">
        <v>8</v>
      </c>
      <c r="F11" s="8" t="s">
        <v>73</v>
      </c>
      <c r="G11" s="8"/>
      <c r="H11" s="13"/>
      <c r="I11" s="14"/>
      <c r="J11" s="15"/>
      <c r="K11" s="13"/>
      <c r="L11" s="13"/>
      <c r="M11" s="30">
        <v>2</v>
      </c>
      <c r="N11" s="17">
        <f>D11*E11</f>
        <v>20.96</v>
      </c>
    </row>
    <row r="12" spans="1:14">
      <c r="A12" s="8">
        <v>30</v>
      </c>
      <c r="B12" s="8" t="s">
        <v>152</v>
      </c>
      <c r="C12" s="8" t="s">
        <v>153</v>
      </c>
      <c r="D12" s="43">
        <v>1.1399999999999999</v>
      </c>
      <c r="E12" s="8">
        <v>8</v>
      </c>
      <c r="F12" s="8" t="s">
        <v>73</v>
      </c>
      <c r="G12" s="8"/>
      <c r="H12" s="13"/>
      <c r="I12" s="31"/>
      <c r="J12" s="15"/>
      <c r="K12" s="13"/>
      <c r="L12" s="16"/>
      <c r="M12" s="30">
        <v>20</v>
      </c>
      <c r="N12" s="17">
        <f>D12*E12</f>
        <v>9.1199999999999992</v>
      </c>
    </row>
    <row r="13" spans="1:14">
      <c r="A13" s="8">
        <v>40</v>
      </c>
      <c r="B13" s="8" t="s">
        <v>154</v>
      </c>
      <c r="C13" s="8" t="s">
        <v>153</v>
      </c>
      <c r="D13" s="12">
        <v>1</v>
      </c>
      <c r="E13" s="8">
        <v>8</v>
      </c>
      <c r="F13" s="8" t="s">
        <v>73</v>
      </c>
      <c r="G13" s="8"/>
      <c r="H13" s="13"/>
      <c r="I13" s="31"/>
      <c r="J13" s="15"/>
      <c r="K13" s="13"/>
      <c r="L13" s="13"/>
      <c r="M13" s="30">
        <v>20</v>
      </c>
      <c r="N13" s="17">
        <f>IF(J13="",D13*M13,D13*J13*K13*L13*M13)</f>
        <v>20</v>
      </c>
    </row>
    <row r="14" spans="1:14">
      <c r="A14" s="8">
        <v>50</v>
      </c>
      <c r="B14" s="8" t="s">
        <v>155</v>
      </c>
      <c r="C14" s="8" t="s">
        <v>156</v>
      </c>
      <c r="D14" s="12">
        <v>12.15</v>
      </c>
      <c r="E14" s="8">
        <v>8</v>
      </c>
      <c r="F14" s="8" t="s">
        <v>73</v>
      </c>
      <c r="G14" s="8"/>
      <c r="H14" s="13"/>
      <c r="I14" s="31"/>
      <c r="J14" s="15"/>
      <c r="K14" s="13"/>
      <c r="L14" s="13"/>
      <c r="M14" s="30">
        <v>1</v>
      </c>
      <c r="N14" s="17">
        <f>IF(J14="",D14*M14,D14*J14*K14*L14*M14)</f>
        <v>12.15</v>
      </c>
    </row>
    <row r="15" spans="1:14">
      <c r="A15" s="8">
        <v>60</v>
      </c>
      <c r="B15" s="8" t="s">
        <v>157</v>
      </c>
      <c r="C15" s="8" t="s">
        <v>158</v>
      </c>
      <c r="D15" s="12">
        <v>2</v>
      </c>
      <c r="E15" s="8">
        <v>8</v>
      </c>
      <c r="F15" s="8" t="s">
        <v>73</v>
      </c>
      <c r="G15" s="8"/>
      <c r="H15" s="13"/>
      <c r="I15" s="31"/>
      <c r="J15" s="15"/>
      <c r="K15" s="13"/>
      <c r="L15" s="13"/>
      <c r="M15" s="30">
        <v>3</v>
      </c>
      <c r="N15" s="17">
        <f>IF(J15="",D15*M15,D15*J15*K15*L15*M15)</f>
        <v>6</v>
      </c>
    </row>
    <row r="16" spans="1:14">
      <c r="A16" s="8">
        <v>70</v>
      </c>
      <c r="B16" s="8" t="s">
        <v>110</v>
      </c>
      <c r="C16" s="8" t="s">
        <v>159</v>
      </c>
      <c r="D16" s="12">
        <v>4.2</v>
      </c>
      <c r="E16" s="8">
        <v>0.1</v>
      </c>
      <c r="F16" s="32" t="s">
        <v>53</v>
      </c>
      <c r="G16" s="8"/>
      <c r="H16" s="13"/>
      <c r="I16" s="31"/>
      <c r="J16" s="15"/>
      <c r="K16" s="13"/>
      <c r="L16" s="13"/>
      <c r="M16" s="30">
        <v>1</v>
      </c>
      <c r="N16" s="17">
        <f>IF(J16="",D16*M16,D16*J16*K16*L16*M16)</f>
        <v>4.2</v>
      </c>
    </row>
    <row r="17" spans="1:14">
      <c r="A17" s="8"/>
      <c r="B17" s="8"/>
      <c r="C17" s="8"/>
      <c r="D17" s="12"/>
      <c r="E17" s="8"/>
      <c r="F17" s="32"/>
      <c r="G17" s="8"/>
      <c r="H17" s="13"/>
      <c r="I17" s="31"/>
      <c r="J17" s="15"/>
      <c r="K17" s="13"/>
      <c r="L17" s="13"/>
      <c r="M17" s="30"/>
      <c r="N17" s="17">
        <f>IF(J17="",D17*M17,D17*J17*K17*L17*M17)</f>
        <v>0</v>
      </c>
    </row>
    <row r="18" spans="1:14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1" t="s">
        <v>22</v>
      </c>
      <c r="N18" s="19">
        <f>SUM(N10:N17)</f>
        <v>143.63</v>
      </c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7" t="s">
        <v>18</v>
      </c>
      <c r="B20" s="7" t="s">
        <v>34</v>
      </c>
      <c r="C20" s="7" t="s">
        <v>24</v>
      </c>
      <c r="D20" s="7" t="s">
        <v>25</v>
      </c>
      <c r="E20" s="7" t="s">
        <v>35</v>
      </c>
      <c r="F20" s="7" t="s">
        <v>21</v>
      </c>
      <c r="G20" s="7" t="s">
        <v>36</v>
      </c>
      <c r="H20" s="7" t="s">
        <v>37</v>
      </c>
      <c r="I20" s="7" t="s">
        <v>22</v>
      </c>
      <c r="J20" s="18"/>
      <c r="K20" s="18"/>
      <c r="L20" s="18"/>
      <c r="M20" s="18"/>
      <c r="N20" s="18"/>
    </row>
    <row r="21" spans="1:14">
      <c r="A21" s="8">
        <v>10</v>
      </c>
      <c r="B21" s="20" t="s">
        <v>77</v>
      </c>
      <c r="C21" s="20" t="s">
        <v>160</v>
      </c>
      <c r="D21" s="12">
        <v>0.75</v>
      </c>
      <c r="E21" s="8" t="s">
        <v>79</v>
      </c>
      <c r="F21" s="8">
        <v>8</v>
      </c>
      <c r="G21" s="8"/>
      <c r="H21" s="8">
        <v>1</v>
      </c>
      <c r="I21" s="12">
        <f>IF('[1]Fuel Lines'!$H21&lt;&gt;"",'[1]Fuel Lines'!$D21*'[1]Fuel Lines'!$F21*'[1]Fuel Lines'!$H21,'[1]Fuel Lines'!$D21*'[1]Fuel Lines'!$F21)</f>
        <v>6</v>
      </c>
      <c r="J21" s="2"/>
      <c r="K21" s="2"/>
      <c r="L21" s="2"/>
      <c r="M21" s="2"/>
      <c r="N21" s="2"/>
    </row>
    <row r="22" spans="1:14">
      <c r="A22" s="8">
        <v>20</v>
      </c>
      <c r="B22" s="2" t="s">
        <v>161</v>
      </c>
      <c r="C22" s="20" t="s">
        <v>162</v>
      </c>
      <c r="D22" s="12">
        <v>0.45</v>
      </c>
      <c r="E22" s="8" t="s">
        <v>163</v>
      </c>
      <c r="F22" s="8">
        <v>10</v>
      </c>
      <c r="G22" s="8"/>
      <c r="H22" s="8">
        <v>1</v>
      </c>
      <c r="I22" s="17">
        <f>IF('[1]Fuel Lines'!$H22&lt;&gt;"",'[1]Fuel Lines'!$D22*'[1]Fuel Lines'!$F22*'[1]Fuel Lines'!$H22,'[1]Fuel Lines'!$D22*'[1]Fuel Lines'!$F22)</f>
        <v>4.5</v>
      </c>
      <c r="J22" s="2"/>
      <c r="K22" s="2"/>
      <c r="L22" s="2"/>
      <c r="M22" s="2"/>
      <c r="N22" s="2"/>
    </row>
    <row r="23" spans="1:14">
      <c r="A23" s="8">
        <v>30</v>
      </c>
      <c r="B23" s="20" t="s">
        <v>164</v>
      </c>
      <c r="C23" s="20" t="s">
        <v>165</v>
      </c>
      <c r="D23" s="12">
        <v>0.15</v>
      </c>
      <c r="E23" s="8" t="s">
        <v>57</v>
      </c>
      <c r="F23" s="8">
        <v>10</v>
      </c>
      <c r="G23" s="8"/>
      <c r="H23" s="8">
        <v>1</v>
      </c>
      <c r="I23" s="17">
        <f>IF('[1]Fuel Lines'!$H23&lt;&gt;"",'[1]Fuel Lines'!$D23*'[1]Fuel Lines'!$F23*'[1]Fuel Lines'!$H23,'[1]Fuel Lines'!$D23*'[1]Fuel Lines'!$F23)</f>
        <v>1.5</v>
      </c>
      <c r="J23" s="2"/>
      <c r="K23" s="2"/>
      <c r="L23" s="2"/>
      <c r="M23" s="2"/>
      <c r="N23" s="2"/>
    </row>
    <row r="24" spans="1:14">
      <c r="A24" s="8"/>
      <c r="B24" s="20"/>
      <c r="C24" s="20"/>
      <c r="D24" s="12"/>
      <c r="E24" s="8"/>
      <c r="F24" s="8"/>
      <c r="G24" s="8"/>
      <c r="H24" s="8"/>
      <c r="I24" s="17">
        <f>IF('[1]Fuel Lines'!$H24&lt;&gt;"",'[1]Fuel Lines'!$D24*'[1]Fuel Lines'!$F24*'[1]Fuel Lines'!$H24,'[1]Fuel Lines'!$D24*'[1]Fuel Lines'!$F24)</f>
        <v>0</v>
      </c>
      <c r="J24" s="2"/>
      <c r="K24" s="2"/>
      <c r="L24" s="2"/>
      <c r="M24" s="2"/>
      <c r="N24" s="2"/>
    </row>
    <row r="25" spans="1:14">
      <c r="A25" s="8"/>
      <c r="B25" s="20"/>
      <c r="C25" s="20"/>
      <c r="D25" s="12"/>
      <c r="E25" s="8"/>
      <c r="F25" s="8"/>
      <c r="G25" s="8"/>
      <c r="H25" s="8"/>
      <c r="I25" s="17">
        <f>IF('[1]Fuel Lines'!$H25&lt;&gt;"",'[1]Fuel Lines'!$D25*'[1]Fuel Lines'!$F25*'[1]Fuel Lines'!$H25,'[1]Fuel Lines'!$D25*'[1]Fuel Lines'!$F25)</f>
        <v>0</v>
      </c>
      <c r="J25" s="2"/>
      <c r="K25" s="2"/>
      <c r="L25" s="2"/>
      <c r="M25" s="2"/>
      <c r="N25" s="2"/>
    </row>
    <row r="26" spans="1:14">
      <c r="A26" s="8"/>
      <c r="B26" s="20"/>
      <c r="C26" s="20"/>
      <c r="D26" s="12"/>
      <c r="E26" s="8"/>
      <c r="F26" s="8"/>
      <c r="G26" s="8"/>
      <c r="H26" s="8"/>
      <c r="I26" s="17">
        <f>IF('[1]Fuel Lines'!$H26&lt;&gt;"",'[1]Fuel Lines'!$D26*'[1]Fuel Lines'!$F26*'[1]Fuel Lines'!$H26,'[1]Fuel Lines'!$D26*'[1]Fuel Lines'!$F26)</f>
        <v>0</v>
      </c>
      <c r="J26" s="2"/>
      <c r="K26" s="2"/>
      <c r="L26" s="2"/>
      <c r="M26" s="2"/>
      <c r="N26" s="2"/>
    </row>
    <row r="27" spans="1:14">
      <c r="A27" s="8"/>
      <c r="B27" s="20"/>
      <c r="C27" s="20"/>
      <c r="D27" s="12"/>
      <c r="E27" s="8"/>
      <c r="F27" s="8"/>
      <c r="G27" s="8"/>
      <c r="H27" s="8"/>
      <c r="I27" s="17">
        <f>IF('[1]Fuel Lines'!$H27&lt;&gt;"",'[1]Fuel Lines'!$D27*'[1]Fuel Lines'!$F27*'[1]Fuel Lines'!$H27,'[1]Fuel Lines'!$D27*'[1]Fuel Lines'!$F27)</f>
        <v>0</v>
      </c>
      <c r="J27" s="2"/>
      <c r="K27" s="2"/>
      <c r="L27" s="2"/>
      <c r="M27" s="2"/>
      <c r="N27" s="2"/>
    </row>
    <row r="28" spans="1:14">
      <c r="A28" s="8"/>
      <c r="B28" s="20"/>
      <c r="C28" s="20"/>
      <c r="D28" s="12"/>
      <c r="E28" s="8"/>
      <c r="F28" s="8"/>
      <c r="G28" s="8"/>
      <c r="H28" s="8"/>
      <c r="I28" s="17">
        <f>IF('[1]Fuel Lines'!$H28&lt;&gt;"",'[1]Fuel Lines'!$D28*'[1]Fuel Lines'!$F28*'[1]Fuel Lines'!$H28,'[1]Fuel Lines'!$D28*'[1]Fuel Lines'!$F28)</f>
        <v>0</v>
      </c>
      <c r="J28" s="2"/>
      <c r="K28" s="2"/>
      <c r="L28" s="2"/>
      <c r="M28" s="2"/>
      <c r="N28" s="2"/>
    </row>
    <row r="29" spans="1:14">
      <c r="A29" s="18"/>
      <c r="B29" s="18"/>
      <c r="C29" s="18"/>
      <c r="D29" s="18"/>
      <c r="E29" s="18"/>
      <c r="F29" s="18"/>
      <c r="G29" s="18"/>
      <c r="H29" s="11" t="s">
        <v>22</v>
      </c>
      <c r="I29" s="23">
        <f>SUM(I21:I28)</f>
        <v>12</v>
      </c>
      <c r="J29" s="18"/>
      <c r="K29" s="18"/>
      <c r="L29" s="18"/>
      <c r="M29" s="18"/>
      <c r="N29" s="18"/>
    </row>
    <row r="30" spans="1: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>
      <c r="A31" s="7" t="s">
        <v>18</v>
      </c>
      <c r="B31" s="7" t="s">
        <v>38</v>
      </c>
      <c r="C31" s="7" t="s">
        <v>24</v>
      </c>
      <c r="D31" s="7" t="s">
        <v>25</v>
      </c>
      <c r="E31" s="7" t="s">
        <v>26</v>
      </c>
      <c r="F31" s="7" t="s">
        <v>27</v>
      </c>
      <c r="G31" s="7" t="s">
        <v>28</v>
      </c>
      <c r="H31" s="7" t="s">
        <v>29</v>
      </c>
      <c r="I31" s="7" t="s">
        <v>21</v>
      </c>
      <c r="J31" s="7" t="s">
        <v>22</v>
      </c>
      <c r="K31" s="18"/>
      <c r="L31" s="18"/>
      <c r="M31" s="18"/>
      <c r="N31" s="18"/>
    </row>
    <row r="32" spans="1:14">
      <c r="A32" s="8"/>
      <c r="B32" s="8"/>
      <c r="C32" s="8"/>
      <c r="D32" s="8"/>
      <c r="E32" s="8"/>
      <c r="F32" s="21"/>
      <c r="G32" s="8"/>
      <c r="H32" s="20"/>
      <c r="I32" s="22"/>
      <c r="J32" s="12">
        <f t="shared" ref="J32:J37" si="0">D32*I32</f>
        <v>0</v>
      </c>
      <c r="K32" s="2"/>
      <c r="L32" s="2"/>
      <c r="M32" s="2"/>
      <c r="N32" s="2"/>
    </row>
    <row r="33" spans="1:14">
      <c r="A33" s="8"/>
      <c r="B33" s="8"/>
      <c r="C33" s="8"/>
      <c r="D33" s="8"/>
      <c r="E33" s="8"/>
      <c r="F33" s="21"/>
      <c r="G33" s="8"/>
      <c r="H33" s="20"/>
      <c r="I33" s="22"/>
      <c r="J33" s="12">
        <f t="shared" si="0"/>
        <v>0</v>
      </c>
      <c r="K33" s="2"/>
      <c r="L33" s="2"/>
      <c r="M33" s="2"/>
      <c r="N33" s="2"/>
    </row>
    <row r="34" spans="1:14">
      <c r="A34" s="8"/>
      <c r="B34" s="8"/>
      <c r="C34" s="8"/>
      <c r="D34" s="8"/>
      <c r="E34" s="8"/>
      <c r="F34" s="21"/>
      <c r="G34" s="8"/>
      <c r="H34" s="20"/>
      <c r="I34" s="22"/>
      <c r="J34" s="12">
        <f t="shared" si="0"/>
        <v>0</v>
      </c>
      <c r="K34" s="2"/>
      <c r="L34" s="2"/>
      <c r="M34" s="2"/>
      <c r="N34" s="2"/>
    </row>
    <row r="35" spans="1:14">
      <c r="A35" s="8"/>
      <c r="B35" s="8"/>
      <c r="C35" s="8"/>
      <c r="D35" s="8"/>
      <c r="E35" s="8"/>
      <c r="F35" s="21"/>
      <c r="G35" s="8"/>
      <c r="H35" s="20"/>
      <c r="I35" s="22"/>
      <c r="J35" s="12">
        <f t="shared" si="0"/>
        <v>0</v>
      </c>
      <c r="K35" s="2"/>
      <c r="L35" s="2"/>
      <c r="M35" s="2"/>
      <c r="N35" s="2"/>
    </row>
    <row r="36" spans="1:14">
      <c r="A36" s="8"/>
      <c r="B36" s="8"/>
      <c r="C36" s="8"/>
      <c r="D36" s="12"/>
      <c r="E36" s="8"/>
      <c r="F36" s="21"/>
      <c r="G36" s="8"/>
      <c r="H36" s="20"/>
      <c r="I36" s="22"/>
      <c r="J36" s="17">
        <f t="shared" si="0"/>
        <v>0</v>
      </c>
      <c r="K36" s="2"/>
      <c r="L36" s="2"/>
      <c r="M36" s="2"/>
      <c r="N36" s="2"/>
    </row>
    <row r="37" spans="1:14">
      <c r="A37" s="8"/>
      <c r="B37" s="8"/>
      <c r="C37" s="8"/>
      <c r="D37" s="8"/>
      <c r="E37" s="8"/>
      <c r="F37" s="21"/>
      <c r="G37" s="8"/>
      <c r="H37" s="20"/>
      <c r="I37" s="22"/>
      <c r="J37" s="12">
        <f t="shared" si="0"/>
        <v>0</v>
      </c>
      <c r="K37" s="2"/>
      <c r="L37" s="2"/>
      <c r="M37" s="2"/>
      <c r="N37" s="2"/>
    </row>
    <row r="38" spans="1:14">
      <c r="A38" s="18"/>
      <c r="B38" s="18"/>
      <c r="C38" s="18"/>
      <c r="D38" s="18"/>
      <c r="E38" s="18"/>
      <c r="F38" s="18"/>
      <c r="G38" s="18"/>
      <c r="H38" s="18"/>
      <c r="I38" s="11" t="s">
        <v>22</v>
      </c>
      <c r="J38" s="23">
        <f>SUM(J30:J37)</f>
        <v>0</v>
      </c>
      <c r="K38" s="18"/>
      <c r="L38" s="18"/>
      <c r="M38" s="18"/>
      <c r="N38" s="18"/>
    </row>
    <row r="39" spans="1:14">
      <c r="A39" s="2"/>
      <c r="B39" s="2"/>
      <c r="C39" s="2"/>
      <c r="D39" s="2"/>
      <c r="E39" s="2"/>
      <c r="F39" s="2"/>
      <c r="G39" s="2"/>
      <c r="H39" s="24"/>
      <c r="I39" s="25"/>
      <c r="J39" s="2"/>
      <c r="K39" s="2"/>
      <c r="L39" s="2"/>
      <c r="M39" s="2"/>
      <c r="N39" s="2"/>
    </row>
    <row r="40" spans="1:14">
      <c r="A40" s="7" t="s">
        <v>18</v>
      </c>
      <c r="B40" s="7" t="s">
        <v>39</v>
      </c>
      <c r="C40" s="7" t="s">
        <v>24</v>
      </c>
      <c r="D40" s="7" t="s">
        <v>25</v>
      </c>
      <c r="E40" s="7" t="s">
        <v>35</v>
      </c>
      <c r="F40" s="7" t="s">
        <v>21</v>
      </c>
      <c r="G40" s="7" t="s">
        <v>40</v>
      </c>
      <c r="H40" s="7" t="s">
        <v>49</v>
      </c>
      <c r="I40" s="7" t="s">
        <v>22</v>
      </c>
      <c r="J40" s="18"/>
      <c r="K40" s="18"/>
      <c r="L40" s="18"/>
      <c r="M40" s="18"/>
      <c r="N40" s="18"/>
    </row>
    <row r="41" spans="1:14">
      <c r="A41" s="8"/>
      <c r="B41" s="8"/>
      <c r="C41" s="8"/>
      <c r="D41" s="12"/>
      <c r="E41" s="8"/>
      <c r="F41" s="8"/>
      <c r="G41" s="8"/>
      <c r="H41" s="8"/>
      <c r="I41" s="12" t="str">
        <f>IF('[1]Fuel Lines'!$G41&lt;&gt;"",D41*F41/G41*H41,"")</f>
        <v/>
      </c>
      <c r="J41" s="2"/>
      <c r="K41" s="2"/>
      <c r="L41" s="2"/>
      <c r="M41" s="2"/>
      <c r="N41" s="2"/>
    </row>
    <row r="42" spans="1:14">
      <c r="A42" s="8"/>
      <c r="B42" s="8"/>
      <c r="C42" s="8"/>
      <c r="D42" s="8"/>
      <c r="E42" s="8"/>
      <c r="F42" s="12"/>
      <c r="G42" s="8"/>
      <c r="H42" s="8"/>
      <c r="I42" s="12" t="str">
        <f>IF('[1]Fuel Lines'!$G42&lt;&gt;"",D42*F42/G42*H42,"")</f>
        <v/>
      </c>
      <c r="J42" s="2"/>
      <c r="K42" s="2"/>
      <c r="L42" s="2"/>
      <c r="M42" s="2"/>
      <c r="N42" s="2"/>
    </row>
    <row r="43" spans="1:14">
      <c r="A43" s="18"/>
      <c r="B43" s="18"/>
      <c r="C43" s="18"/>
      <c r="D43" s="18"/>
      <c r="E43" s="18"/>
      <c r="F43" s="18"/>
      <c r="G43" s="18"/>
      <c r="H43" s="11" t="s">
        <v>22</v>
      </c>
      <c r="I43" s="48">
        <f>SUM(I41:I42)</f>
        <v>0</v>
      </c>
      <c r="J43" s="18"/>
      <c r="K43" s="18"/>
      <c r="L43" s="18"/>
      <c r="M43" s="18"/>
      <c r="N43" s="18"/>
    </row>
    <row r="44" spans="1:14">
      <c r="A44" s="2"/>
      <c r="B44" s="2"/>
      <c r="C44" s="2"/>
      <c r="D44" s="2"/>
      <c r="E44" s="2"/>
      <c r="F44" s="2"/>
      <c r="G44" s="2"/>
      <c r="H44" s="24"/>
      <c r="I44" s="25"/>
      <c r="J44" s="2"/>
      <c r="K44" s="2"/>
      <c r="L44" s="2"/>
      <c r="M44" s="2"/>
      <c r="N44" s="2"/>
    </row>
    <row r="45" spans="1:1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sqref="A1:XFD36"/>
    </sheetView>
  </sheetViews>
  <sheetFormatPr defaultRowHeight="15"/>
  <cols>
    <col min="1" max="1" width="10.42578125" style="70" bestFit="1" customWidth="1"/>
    <col min="2" max="2" width="27.140625" style="70" bestFit="1" customWidth="1"/>
    <col min="3" max="3" width="4.42578125" style="70" bestFit="1" customWidth="1"/>
    <col min="4" max="4" width="9" style="70" bestFit="1" customWidth="1"/>
    <col min="5" max="5" width="5.5703125" style="70" bestFit="1" customWidth="1"/>
    <col min="6" max="6" width="8.7109375" style="70" bestFit="1" customWidth="1"/>
    <col min="7" max="7" width="10" style="70" bestFit="1" customWidth="1"/>
    <col min="8" max="8" width="9.7109375" style="70" bestFit="1" customWidth="1"/>
    <col min="9" max="9" width="11" style="70" bestFit="1" customWidth="1"/>
    <col min="10" max="10" width="9.28515625" style="70" bestFit="1" customWidth="1"/>
    <col min="11" max="11" width="9" style="70" bestFit="1" customWidth="1"/>
    <col min="12" max="12" width="7.7109375" style="70" bestFit="1" customWidth="1"/>
    <col min="13" max="13" width="13.85546875" style="70" customWidth="1"/>
    <col min="14" max="14" width="9.28515625" style="70" bestFit="1" customWidth="1"/>
    <col min="15" max="16384" width="9.140625" style="70"/>
  </cols>
  <sheetData>
    <row r="1" spans="1:14">
      <c r="A1" s="72" t="s">
        <v>0</v>
      </c>
      <c r="B1" s="71" t="s">
        <v>1</v>
      </c>
      <c r="C1" s="71"/>
      <c r="D1" s="71"/>
      <c r="E1" s="71"/>
      <c r="F1" s="71"/>
      <c r="G1" s="71"/>
      <c r="H1" s="71"/>
      <c r="I1" s="71"/>
      <c r="J1" s="82" t="s">
        <v>2</v>
      </c>
      <c r="K1" s="73">
        <v>106</v>
      </c>
      <c r="L1" s="71"/>
      <c r="M1" s="72" t="s">
        <v>20</v>
      </c>
      <c r="N1" s="71">
        <f>N14+I21+J27+I32</f>
        <v>8</v>
      </c>
    </row>
    <row r="2" spans="1:14">
      <c r="A2" s="72" t="s">
        <v>4</v>
      </c>
      <c r="B2" s="71" t="s">
        <v>194</v>
      </c>
      <c r="C2" s="71"/>
      <c r="D2" s="72" t="s">
        <v>8</v>
      </c>
      <c r="E2" s="71"/>
      <c r="F2" s="71"/>
      <c r="G2" s="71"/>
      <c r="H2" s="71"/>
      <c r="I2" s="71"/>
      <c r="J2" s="71"/>
      <c r="K2" s="71"/>
      <c r="L2" s="71"/>
      <c r="M2" s="72" t="s">
        <v>5</v>
      </c>
      <c r="N2" s="71">
        <v>1</v>
      </c>
    </row>
    <row r="3" spans="1:14">
      <c r="A3" s="72" t="s">
        <v>6</v>
      </c>
      <c r="B3" s="71" t="s">
        <v>115</v>
      </c>
      <c r="C3" s="71"/>
      <c r="D3" s="72" t="s">
        <v>11</v>
      </c>
      <c r="E3" s="71"/>
      <c r="F3" s="71"/>
      <c r="G3" s="71"/>
      <c r="H3" s="71"/>
      <c r="I3" s="71"/>
      <c r="J3" s="72" t="s">
        <v>8</v>
      </c>
      <c r="K3" s="71"/>
      <c r="L3" s="71"/>
      <c r="M3" s="71"/>
      <c r="N3" s="71"/>
    </row>
    <row r="4" spans="1:14">
      <c r="A4" s="72" t="s">
        <v>19</v>
      </c>
      <c r="B4" s="74" t="s">
        <v>123</v>
      </c>
      <c r="C4" s="71"/>
      <c r="D4" s="72" t="s">
        <v>15</v>
      </c>
      <c r="E4" s="71"/>
      <c r="F4" s="71"/>
      <c r="G4" s="71"/>
      <c r="H4" s="71"/>
      <c r="I4" s="71"/>
      <c r="J4" s="72" t="s">
        <v>11</v>
      </c>
      <c r="K4" s="71"/>
      <c r="L4" s="71"/>
      <c r="M4" s="72" t="s">
        <v>12</v>
      </c>
      <c r="N4" s="71">
        <f>N1*N2</f>
        <v>8</v>
      </c>
    </row>
    <row r="5" spans="1:14">
      <c r="A5" s="72" t="s">
        <v>9</v>
      </c>
      <c r="B5" s="74">
        <v>2015</v>
      </c>
      <c r="C5" s="71"/>
      <c r="D5" s="71"/>
      <c r="E5" s="71"/>
      <c r="F5" s="71"/>
      <c r="G5" s="71"/>
      <c r="H5" s="71"/>
      <c r="I5" s="71"/>
      <c r="J5" s="72" t="s">
        <v>15</v>
      </c>
      <c r="K5" s="71"/>
      <c r="L5" s="71"/>
      <c r="M5" s="71"/>
      <c r="N5" s="71"/>
    </row>
    <row r="6" spans="1:14">
      <c r="A6" s="72" t="s">
        <v>13</v>
      </c>
      <c r="B6" s="71" t="s">
        <v>14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>
      <c r="A7" s="72" t="s">
        <v>16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</row>
    <row r="9" spans="1:14">
      <c r="A9" s="48" t="s">
        <v>18</v>
      </c>
      <c r="B9" s="48" t="s">
        <v>23</v>
      </c>
      <c r="C9" s="48" t="s">
        <v>24</v>
      </c>
      <c r="D9" s="48" t="s">
        <v>25</v>
      </c>
      <c r="E9" s="48" t="s">
        <v>26</v>
      </c>
      <c r="F9" s="48" t="s">
        <v>27</v>
      </c>
      <c r="G9" s="48" t="s">
        <v>28</v>
      </c>
      <c r="H9" s="48" t="s">
        <v>29</v>
      </c>
      <c r="I9" s="48" t="s">
        <v>30</v>
      </c>
      <c r="J9" s="48" t="s">
        <v>31</v>
      </c>
      <c r="K9" s="48" t="s">
        <v>32</v>
      </c>
      <c r="L9" s="48" t="s">
        <v>33</v>
      </c>
      <c r="M9" s="48" t="s">
        <v>21</v>
      </c>
      <c r="N9" s="48" t="s">
        <v>22</v>
      </c>
    </row>
    <row r="10" spans="1:14">
      <c r="A10" s="12">
        <v>10</v>
      </c>
      <c r="B10" s="12" t="s">
        <v>123</v>
      </c>
      <c r="C10" s="12"/>
      <c r="D10" s="12">
        <v>8</v>
      </c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>
        <f>M10*D10</f>
        <v>8</v>
      </c>
    </row>
    <row r="11" spans="1:14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>
        <f>D11*E11</f>
        <v>0</v>
      </c>
    </row>
    <row r="12" spans="1:14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>
        <f>IF(J12="",D12*M12,D12*J12*K12*L12*M12)</f>
        <v>0</v>
      </c>
    </row>
    <row r="13" spans="1:14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>
        <f>IF(J13="",D13*M13,D13*J13*K13*L13*M13)</f>
        <v>0</v>
      </c>
    </row>
    <row r="14" spans="1:14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58" t="s">
        <v>22</v>
      </c>
      <c r="N14" s="48">
        <f>SUM(N10:N13)</f>
        <v>8</v>
      </c>
    </row>
    <row r="15" spans="1:14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</row>
    <row r="16" spans="1:14">
      <c r="A16" s="48" t="s">
        <v>18</v>
      </c>
      <c r="B16" s="48" t="s">
        <v>34</v>
      </c>
      <c r="C16" s="48" t="s">
        <v>24</v>
      </c>
      <c r="D16" s="48" t="s">
        <v>25</v>
      </c>
      <c r="E16" s="48" t="s">
        <v>35</v>
      </c>
      <c r="F16" s="48" t="s">
        <v>21</v>
      </c>
      <c r="G16" s="48" t="s">
        <v>36</v>
      </c>
      <c r="H16" s="48" t="s">
        <v>37</v>
      </c>
      <c r="I16" s="48" t="s">
        <v>22</v>
      </c>
      <c r="J16" s="76"/>
      <c r="K16" s="76"/>
      <c r="L16" s="76"/>
      <c r="M16" s="76"/>
      <c r="N16" s="76"/>
    </row>
    <row r="17" spans="1:14">
      <c r="A17" s="12"/>
      <c r="B17" s="12"/>
      <c r="C17" s="12"/>
      <c r="D17" s="12"/>
      <c r="E17" s="12"/>
      <c r="F17" s="12"/>
      <c r="G17" s="12"/>
      <c r="H17" s="12"/>
      <c r="I17" s="12">
        <f>IF('[1]Fuel Check Valve'!$H21&lt;&gt;"",'[1]Fuel Check Valve'!$D21*'[1]Fuel Check Valve'!$F21*'[1]Fuel Check Valve'!$H21,'[1]Fuel Check Valve'!$D21*'[1]Fuel Check Valve'!$F21)</f>
        <v>0</v>
      </c>
      <c r="J17" s="71"/>
      <c r="K17" s="71"/>
      <c r="L17" s="71"/>
      <c r="M17" s="71"/>
      <c r="N17" s="71"/>
    </row>
    <row r="18" spans="1:14">
      <c r="A18" s="12"/>
      <c r="B18" s="71"/>
      <c r="C18" s="12"/>
      <c r="D18" s="12"/>
      <c r="E18" s="12"/>
      <c r="F18" s="12"/>
      <c r="G18" s="12"/>
      <c r="H18" s="12"/>
      <c r="I18" s="12">
        <f>IF('[1]Fuel Check Valve'!$H22&lt;&gt;"",'[1]Fuel Check Valve'!$D22*'[1]Fuel Check Valve'!$F22*'[1]Fuel Check Valve'!$H22,'[1]Fuel Check Valve'!$D22*'[1]Fuel Check Valve'!$F22)</f>
        <v>0</v>
      </c>
      <c r="J18" s="71"/>
      <c r="K18" s="71"/>
      <c r="L18" s="71"/>
      <c r="M18" s="71"/>
      <c r="N18" s="71"/>
    </row>
    <row r="19" spans="1:14">
      <c r="A19" s="12"/>
      <c r="B19" s="12"/>
      <c r="C19" s="12"/>
      <c r="D19" s="12"/>
      <c r="E19" s="12"/>
      <c r="F19" s="12"/>
      <c r="G19" s="12"/>
      <c r="H19" s="12"/>
      <c r="I19" s="12">
        <f>IF('[1]Fuel Check Valve'!$H27&lt;&gt;"",'[1]Fuel Check Valve'!$D27*'[1]Fuel Check Valve'!$F27*'[1]Fuel Check Valve'!$H27,'[1]Fuel Check Valve'!$D27*'[1]Fuel Check Valve'!$F27)</f>
        <v>0</v>
      </c>
      <c r="J19" s="71"/>
      <c r="K19" s="71"/>
      <c r="L19" s="71"/>
      <c r="M19" s="71"/>
      <c r="N19" s="71"/>
    </row>
    <row r="20" spans="1:14">
      <c r="A20" s="12"/>
      <c r="B20" s="12"/>
      <c r="C20" s="12"/>
      <c r="D20" s="12"/>
      <c r="E20" s="12"/>
      <c r="F20" s="12"/>
      <c r="G20" s="12"/>
      <c r="H20" s="12"/>
      <c r="I20" s="12">
        <f>IF('[1]Fuel Check Valve'!$H28&lt;&gt;"",'[1]Fuel Check Valve'!$D28*'[1]Fuel Check Valve'!$F28*'[1]Fuel Check Valve'!$H28,'[1]Fuel Check Valve'!$D28*'[1]Fuel Check Valve'!$F28)</f>
        <v>0</v>
      </c>
      <c r="J20" s="71"/>
      <c r="K20" s="71"/>
      <c r="L20" s="71"/>
      <c r="M20" s="71"/>
      <c r="N20" s="71"/>
    </row>
    <row r="21" spans="1:14">
      <c r="A21" s="76"/>
      <c r="B21" s="76"/>
      <c r="C21" s="76"/>
      <c r="D21" s="76"/>
      <c r="E21" s="76"/>
      <c r="F21" s="76"/>
      <c r="G21" s="76"/>
      <c r="H21" s="58" t="s">
        <v>22</v>
      </c>
      <c r="I21" s="48">
        <f>SUM(I17:I20)</f>
        <v>0</v>
      </c>
      <c r="J21" s="76"/>
      <c r="K21" s="76"/>
      <c r="L21" s="76"/>
      <c r="M21" s="76"/>
      <c r="N21" s="76"/>
    </row>
    <row r="22" spans="1:14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</row>
    <row r="23" spans="1:14">
      <c r="A23" s="48" t="s">
        <v>18</v>
      </c>
      <c r="B23" s="48" t="s">
        <v>38</v>
      </c>
      <c r="C23" s="48" t="s">
        <v>24</v>
      </c>
      <c r="D23" s="48" t="s">
        <v>25</v>
      </c>
      <c r="E23" s="48" t="s">
        <v>26</v>
      </c>
      <c r="F23" s="48" t="s">
        <v>27</v>
      </c>
      <c r="G23" s="48" t="s">
        <v>28</v>
      </c>
      <c r="H23" s="48" t="s">
        <v>29</v>
      </c>
      <c r="I23" s="48" t="s">
        <v>21</v>
      </c>
      <c r="J23" s="48" t="s">
        <v>22</v>
      </c>
      <c r="K23" s="76"/>
      <c r="L23" s="76"/>
      <c r="M23" s="76"/>
      <c r="N23" s="76"/>
    </row>
    <row r="24" spans="1:14">
      <c r="A24" s="12"/>
      <c r="B24" s="12"/>
      <c r="C24" s="12"/>
      <c r="D24" s="12"/>
      <c r="E24" s="12"/>
      <c r="F24" s="12"/>
      <c r="G24" s="12"/>
      <c r="H24" s="12"/>
      <c r="I24" s="12"/>
      <c r="J24" s="12">
        <f t="shared" ref="J24:J26" si="0">D24*I24</f>
        <v>0</v>
      </c>
      <c r="K24" s="71"/>
      <c r="L24" s="71"/>
      <c r="M24" s="71"/>
      <c r="N24" s="71"/>
    </row>
    <row r="25" spans="1:14">
      <c r="A25" s="12"/>
      <c r="B25" s="12"/>
      <c r="C25" s="12"/>
      <c r="D25" s="12"/>
      <c r="E25" s="12"/>
      <c r="F25" s="12"/>
      <c r="G25" s="12"/>
      <c r="H25" s="12"/>
      <c r="I25" s="12"/>
      <c r="J25" s="12">
        <f t="shared" si="0"/>
        <v>0</v>
      </c>
      <c r="K25" s="71"/>
      <c r="L25" s="71"/>
      <c r="M25" s="71"/>
      <c r="N25" s="71"/>
    </row>
    <row r="26" spans="1:14">
      <c r="A26" s="12"/>
      <c r="B26" s="12"/>
      <c r="C26" s="12"/>
      <c r="D26" s="12"/>
      <c r="E26" s="12"/>
      <c r="F26" s="12"/>
      <c r="G26" s="12"/>
      <c r="H26" s="12"/>
      <c r="I26" s="12"/>
      <c r="J26" s="12">
        <f t="shared" si="0"/>
        <v>0</v>
      </c>
      <c r="K26" s="71"/>
      <c r="L26" s="71"/>
      <c r="M26" s="71"/>
      <c r="N26" s="71"/>
    </row>
    <row r="27" spans="1:14">
      <c r="A27" s="76"/>
      <c r="B27" s="76"/>
      <c r="C27" s="76"/>
      <c r="D27" s="76"/>
      <c r="E27" s="76"/>
      <c r="F27" s="76"/>
      <c r="G27" s="76"/>
      <c r="H27" s="76"/>
      <c r="I27" s="58" t="s">
        <v>22</v>
      </c>
      <c r="J27" s="48">
        <f>SUM(J23:J26)</f>
        <v>0</v>
      </c>
      <c r="K27" s="76"/>
      <c r="L27" s="76"/>
      <c r="M27" s="76"/>
      <c r="N27" s="76"/>
    </row>
    <row r="28" spans="1:14">
      <c r="A28" s="71"/>
      <c r="B28" s="71"/>
      <c r="C28" s="71"/>
      <c r="D28" s="71"/>
      <c r="E28" s="71"/>
      <c r="F28" s="71"/>
      <c r="G28" s="71"/>
      <c r="H28" s="79"/>
      <c r="I28" s="71"/>
      <c r="J28" s="71"/>
      <c r="K28" s="71"/>
      <c r="L28" s="71"/>
      <c r="M28" s="71"/>
      <c r="N28" s="71"/>
    </row>
    <row r="29" spans="1:14">
      <c r="A29" s="48" t="s">
        <v>18</v>
      </c>
      <c r="B29" s="48" t="s">
        <v>39</v>
      </c>
      <c r="C29" s="48" t="s">
        <v>24</v>
      </c>
      <c r="D29" s="48" t="s">
        <v>25</v>
      </c>
      <c r="E29" s="48" t="s">
        <v>35</v>
      </c>
      <c r="F29" s="48" t="s">
        <v>21</v>
      </c>
      <c r="G29" s="48" t="s">
        <v>40</v>
      </c>
      <c r="H29" s="48" t="s">
        <v>49</v>
      </c>
      <c r="I29" s="48" t="s">
        <v>22</v>
      </c>
      <c r="J29" s="76"/>
      <c r="K29" s="76"/>
      <c r="L29" s="76"/>
      <c r="M29" s="76"/>
      <c r="N29" s="76"/>
    </row>
    <row r="30" spans="1:14">
      <c r="A30" s="12"/>
      <c r="B30" s="12"/>
      <c r="C30" s="12"/>
      <c r="D30" s="12"/>
      <c r="E30" s="12"/>
      <c r="F30" s="12"/>
      <c r="G30" s="12"/>
      <c r="H30" s="12"/>
      <c r="I30" s="12" t="str">
        <f>IF('[1]Fuel Check Valve'!$G43&lt;&gt;"",D30*F30/G30*H30,"")</f>
        <v/>
      </c>
      <c r="J30" s="71"/>
      <c r="K30" s="71"/>
      <c r="L30" s="71"/>
      <c r="M30" s="71"/>
      <c r="N30" s="71"/>
    </row>
    <row r="31" spans="1:14">
      <c r="A31" s="12"/>
      <c r="B31" s="12"/>
      <c r="C31" s="12"/>
      <c r="D31" s="12"/>
      <c r="E31" s="12"/>
      <c r="F31" s="12"/>
      <c r="G31" s="12"/>
      <c r="H31" s="12"/>
      <c r="I31" s="12" t="str">
        <f>IF('[1]Fuel Check Valve'!$G44&lt;&gt;"",D31*F31/G31*H31,"")</f>
        <v/>
      </c>
      <c r="J31" s="71"/>
      <c r="K31" s="71"/>
      <c r="L31" s="71"/>
      <c r="M31" s="71"/>
      <c r="N31" s="71"/>
    </row>
    <row r="32" spans="1:14">
      <c r="A32" s="76"/>
      <c r="B32" s="76"/>
      <c r="C32" s="76"/>
      <c r="D32" s="76"/>
      <c r="E32" s="76"/>
      <c r="F32" s="76"/>
      <c r="G32" s="76"/>
      <c r="H32" s="58" t="s">
        <v>22</v>
      </c>
      <c r="I32" s="48">
        <f>SUM(I30:I31)</f>
        <v>0</v>
      </c>
      <c r="J32" s="76"/>
      <c r="K32" s="76"/>
      <c r="L32" s="76"/>
      <c r="M32" s="76"/>
      <c r="N32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N12" sqref="N12"/>
    </sheetView>
  </sheetViews>
  <sheetFormatPr defaultRowHeight="15"/>
  <cols>
    <col min="1" max="1" width="10.42578125" style="70" bestFit="1" customWidth="1"/>
    <col min="2" max="2" width="58.85546875" style="70" bestFit="1" customWidth="1"/>
    <col min="3" max="3" width="6.42578125" style="70" bestFit="1" customWidth="1"/>
    <col min="4" max="5" width="9" style="70" bestFit="1" customWidth="1"/>
    <col min="6" max="6" width="8.7109375" style="70" bestFit="1" customWidth="1"/>
    <col min="7" max="7" width="10" style="70" bestFit="1" customWidth="1"/>
    <col min="8" max="8" width="9.7109375" style="70" bestFit="1" customWidth="1"/>
    <col min="9" max="9" width="11" style="70" bestFit="1" customWidth="1"/>
    <col min="10" max="10" width="9.28515625" style="70" bestFit="1" customWidth="1"/>
    <col min="11" max="11" width="9" style="70" bestFit="1" customWidth="1"/>
    <col min="12" max="12" width="7.7109375" style="70" bestFit="1" customWidth="1"/>
    <col min="13" max="13" width="14" style="70" bestFit="1" customWidth="1"/>
    <col min="14" max="14" width="10.7109375" style="70" bestFit="1" customWidth="1"/>
    <col min="15" max="15" width="9.140625" style="70"/>
  </cols>
  <sheetData>
    <row r="1" spans="1:14">
      <c r="A1" s="72" t="s">
        <v>0</v>
      </c>
      <c r="B1" s="71" t="s">
        <v>1</v>
      </c>
      <c r="C1" s="71"/>
      <c r="D1" s="71"/>
      <c r="E1" s="71"/>
      <c r="F1" s="71"/>
      <c r="G1" s="71"/>
      <c r="H1" s="71"/>
      <c r="I1" s="71"/>
      <c r="J1" s="82" t="s">
        <v>2</v>
      </c>
      <c r="K1" s="73">
        <v>106</v>
      </c>
      <c r="L1" s="71"/>
      <c r="M1" s="72" t="s">
        <v>20</v>
      </c>
      <c r="N1" s="71">
        <f>N11+I15+J19+I23</f>
        <v>1500</v>
      </c>
    </row>
    <row r="2" spans="1:14">
      <c r="A2" s="72" t="s">
        <v>4</v>
      </c>
      <c r="B2" s="71" t="s">
        <v>194</v>
      </c>
      <c r="C2" s="71"/>
      <c r="D2" s="72" t="s">
        <v>8</v>
      </c>
      <c r="E2" s="71"/>
      <c r="F2" s="71"/>
      <c r="G2" s="71"/>
      <c r="H2" s="71"/>
      <c r="I2" s="71"/>
      <c r="J2" s="71"/>
      <c r="K2" s="71"/>
      <c r="L2" s="71"/>
      <c r="M2" s="72" t="s">
        <v>5</v>
      </c>
      <c r="N2" s="71">
        <v>1</v>
      </c>
    </row>
    <row r="3" spans="1:14">
      <c r="A3" s="72" t="s">
        <v>6</v>
      </c>
      <c r="B3" s="71" t="s">
        <v>7</v>
      </c>
      <c r="C3" s="71"/>
      <c r="D3" s="72" t="s">
        <v>11</v>
      </c>
      <c r="E3" s="71"/>
      <c r="F3" s="71"/>
      <c r="G3" s="71"/>
      <c r="H3" s="71"/>
      <c r="I3" s="71"/>
      <c r="J3" s="72" t="s">
        <v>8</v>
      </c>
      <c r="K3" s="71"/>
      <c r="L3" s="71"/>
      <c r="M3" s="71"/>
      <c r="N3" s="71"/>
    </row>
    <row r="4" spans="1:14">
      <c r="A4" s="72" t="s">
        <v>19</v>
      </c>
      <c r="B4" s="74" t="s">
        <v>17</v>
      </c>
      <c r="C4" s="71"/>
      <c r="D4" s="72" t="s">
        <v>15</v>
      </c>
      <c r="E4" s="71"/>
      <c r="F4" s="71"/>
      <c r="G4" s="71"/>
      <c r="H4" s="71"/>
      <c r="I4" s="71"/>
      <c r="J4" s="72" t="s">
        <v>11</v>
      </c>
      <c r="K4" s="71"/>
      <c r="L4" s="71"/>
      <c r="M4" s="72" t="s">
        <v>12</v>
      </c>
      <c r="N4" s="71">
        <f>N1*N2</f>
        <v>1500</v>
      </c>
    </row>
    <row r="5" spans="1:14">
      <c r="A5" s="72" t="s">
        <v>9</v>
      </c>
      <c r="B5" s="74">
        <v>2001</v>
      </c>
      <c r="C5" s="71"/>
      <c r="D5" s="71"/>
      <c r="E5" s="71"/>
      <c r="F5" s="71"/>
      <c r="G5" s="71"/>
      <c r="H5" s="71"/>
      <c r="I5" s="71"/>
      <c r="J5" s="72" t="s">
        <v>15</v>
      </c>
      <c r="K5" s="71"/>
      <c r="L5" s="71"/>
      <c r="M5" s="71"/>
      <c r="N5" s="71"/>
    </row>
    <row r="6" spans="1:14">
      <c r="A6" s="72" t="s">
        <v>13</v>
      </c>
      <c r="B6" s="71" t="s">
        <v>14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>
      <c r="A7" s="72" t="s">
        <v>16</v>
      </c>
      <c r="B7" s="71" t="s">
        <v>42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</row>
    <row r="9" spans="1:14">
      <c r="A9" s="48" t="s">
        <v>18</v>
      </c>
      <c r="B9" s="48" t="s">
        <v>23</v>
      </c>
      <c r="C9" s="48" t="s">
        <v>24</v>
      </c>
      <c r="D9" s="48" t="s">
        <v>25</v>
      </c>
      <c r="E9" s="48" t="s">
        <v>26</v>
      </c>
      <c r="F9" s="48" t="s">
        <v>27</v>
      </c>
      <c r="G9" s="48" t="s">
        <v>28</v>
      </c>
      <c r="H9" s="48" t="s">
        <v>29</v>
      </c>
      <c r="I9" s="48" t="s">
        <v>30</v>
      </c>
      <c r="J9" s="48" t="s">
        <v>31</v>
      </c>
      <c r="K9" s="48" t="s">
        <v>32</v>
      </c>
      <c r="L9" s="48" t="s">
        <v>33</v>
      </c>
      <c r="M9" s="48" t="s">
        <v>21</v>
      </c>
      <c r="N9" s="48" t="s">
        <v>22</v>
      </c>
    </row>
    <row r="10" spans="1:14">
      <c r="A10" s="12">
        <v>10</v>
      </c>
      <c r="B10" s="12" t="s">
        <v>43</v>
      </c>
      <c r="C10" s="12" t="s">
        <v>44</v>
      </c>
      <c r="D10" s="12">
        <v>2.5</v>
      </c>
      <c r="E10" s="12">
        <v>600</v>
      </c>
      <c r="F10" s="12" t="s">
        <v>45</v>
      </c>
      <c r="G10" s="12"/>
      <c r="H10" s="12"/>
      <c r="I10" s="12"/>
      <c r="J10" s="12"/>
      <c r="K10" s="12"/>
      <c r="L10" s="12"/>
      <c r="M10" s="80">
        <v>1</v>
      </c>
      <c r="N10" s="12">
        <f>M10*D10*E10</f>
        <v>1500</v>
      </c>
    </row>
    <row r="11" spans="1:14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58" t="s">
        <v>22</v>
      </c>
      <c r="N11" s="48">
        <f>SUM(N10:N10)</f>
        <v>1500</v>
      </c>
    </row>
    <row r="12" spans="1:14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</row>
    <row r="13" spans="1:14">
      <c r="A13" s="48" t="s">
        <v>18</v>
      </c>
      <c r="B13" s="48" t="s">
        <v>34</v>
      </c>
      <c r="C13" s="48" t="s">
        <v>24</v>
      </c>
      <c r="D13" s="48" t="s">
        <v>25</v>
      </c>
      <c r="E13" s="48" t="s">
        <v>35</v>
      </c>
      <c r="F13" s="48" t="s">
        <v>21</v>
      </c>
      <c r="G13" s="48" t="s">
        <v>36</v>
      </c>
      <c r="H13" s="48" t="s">
        <v>37</v>
      </c>
      <c r="I13" s="48" t="s">
        <v>22</v>
      </c>
      <c r="J13" s="76"/>
      <c r="K13" s="76"/>
      <c r="L13" s="76"/>
      <c r="M13" s="76"/>
      <c r="N13" s="76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71"/>
      <c r="K14" s="71"/>
      <c r="L14" s="71"/>
      <c r="M14" s="71"/>
      <c r="N14" s="71"/>
    </row>
    <row r="15" spans="1:14">
      <c r="A15" s="76"/>
      <c r="B15" s="76"/>
      <c r="C15" s="76"/>
      <c r="D15" s="76"/>
      <c r="E15" s="76"/>
      <c r="F15" s="76"/>
      <c r="G15" s="76"/>
      <c r="H15" s="58" t="s">
        <v>22</v>
      </c>
      <c r="I15" s="48">
        <f>SUM(I14:I14)</f>
        <v>0</v>
      </c>
      <c r="J15" s="76"/>
      <c r="K15" s="76"/>
      <c r="L15" s="76"/>
      <c r="M15" s="76"/>
      <c r="N15" s="76"/>
    </row>
    <row r="16" spans="1:14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</row>
    <row r="17" spans="1:14">
      <c r="A17" s="48" t="s">
        <v>18</v>
      </c>
      <c r="B17" s="48" t="s">
        <v>38</v>
      </c>
      <c r="C17" s="48" t="s">
        <v>24</v>
      </c>
      <c r="D17" s="48" t="s">
        <v>25</v>
      </c>
      <c r="E17" s="48" t="s">
        <v>26</v>
      </c>
      <c r="F17" s="48" t="s">
        <v>27</v>
      </c>
      <c r="G17" s="48" t="s">
        <v>28</v>
      </c>
      <c r="H17" s="48" t="s">
        <v>29</v>
      </c>
      <c r="I17" s="48" t="s">
        <v>21</v>
      </c>
      <c r="J17" s="48" t="s">
        <v>22</v>
      </c>
      <c r="K17" s="76"/>
      <c r="L17" s="76"/>
      <c r="M17" s="76"/>
      <c r="N17" s="76"/>
    </row>
    <row r="18" spans="1:14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76"/>
      <c r="L18" s="76"/>
      <c r="M18" s="76"/>
      <c r="N18" s="76"/>
    </row>
    <row r="19" spans="1:14">
      <c r="A19" s="76"/>
      <c r="B19" s="76"/>
      <c r="C19" s="76"/>
      <c r="D19" s="76"/>
      <c r="E19" s="76"/>
      <c r="F19" s="76"/>
      <c r="G19" s="76"/>
      <c r="H19" s="76"/>
      <c r="I19" s="75" t="s">
        <v>22</v>
      </c>
      <c r="J19" s="49">
        <v>0</v>
      </c>
      <c r="K19" s="76"/>
      <c r="L19" s="76"/>
      <c r="M19" s="76"/>
      <c r="N19" s="76"/>
    </row>
    <row r="20" spans="1:14">
      <c r="A20" s="71"/>
      <c r="B20" s="71"/>
      <c r="C20" s="71"/>
      <c r="D20" s="71"/>
      <c r="E20" s="71"/>
      <c r="F20" s="71"/>
      <c r="G20" s="71"/>
      <c r="H20" s="79"/>
      <c r="I20" s="71"/>
      <c r="J20" s="71"/>
      <c r="K20" s="71"/>
      <c r="L20" s="71"/>
      <c r="M20" s="71"/>
      <c r="N20" s="71"/>
    </row>
    <row r="21" spans="1:14">
      <c r="A21" s="48" t="s">
        <v>18</v>
      </c>
      <c r="B21" s="48" t="s">
        <v>39</v>
      </c>
      <c r="C21" s="48" t="s">
        <v>24</v>
      </c>
      <c r="D21" s="48" t="s">
        <v>25</v>
      </c>
      <c r="E21" s="48" t="s">
        <v>35</v>
      </c>
      <c r="F21" s="48" t="s">
        <v>21</v>
      </c>
      <c r="G21" s="48" t="s">
        <v>40</v>
      </c>
      <c r="H21" s="48" t="s">
        <v>49</v>
      </c>
      <c r="I21" s="48" t="s">
        <v>22</v>
      </c>
      <c r="J21" s="76"/>
      <c r="K21" s="76"/>
      <c r="L21" s="76"/>
      <c r="M21" s="76"/>
      <c r="N21" s="76"/>
    </row>
    <row r="22" spans="1:14">
      <c r="A22" s="12"/>
      <c r="B22" s="12"/>
      <c r="C22" s="12"/>
      <c r="D22" s="12"/>
      <c r="E22" s="12"/>
      <c r="F22" s="12"/>
      <c r="G22" s="12"/>
      <c r="H22" s="12"/>
      <c r="I22" s="12" t="str">
        <f>IF([1]Engine!$G21&lt;&gt;"",D22*F22/G22*H22,"")</f>
        <v/>
      </c>
      <c r="J22" s="71"/>
      <c r="K22" s="71"/>
      <c r="L22" s="71"/>
      <c r="M22" s="71"/>
      <c r="N22" s="71"/>
    </row>
    <row r="23" spans="1:14">
      <c r="A23" s="76"/>
      <c r="B23" s="76"/>
      <c r="C23" s="76"/>
      <c r="D23" s="76"/>
      <c r="E23" s="76"/>
      <c r="F23" s="76"/>
      <c r="G23" s="76"/>
      <c r="H23" s="58" t="s">
        <v>22</v>
      </c>
      <c r="I23" s="48">
        <f>SUM(I22:I22)</f>
        <v>0</v>
      </c>
      <c r="J23" s="76"/>
      <c r="K23" s="76"/>
      <c r="L23" s="76"/>
      <c r="M23" s="76"/>
      <c r="N23" s="7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48"/>
  <sheetViews>
    <sheetView workbookViewId="0">
      <selection activeCell="C47" sqref="C47"/>
    </sheetView>
  </sheetViews>
  <sheetFormatPr defaultRowHeight="15"/>
  <cols>
    <col min="1" max="1" width="11.7109375" style="70" bestFit="1" customWidth="1"/>
    <col min="2" max="2" width="28.42578125" style="70" bestFit="1" customWidth="1"/>
    <col min="3" max="3" width="23.140625" style="70" bestFit="1" customWidth="1"/>
    <col min="4" max="4" width="10.28515625" style="70" bestFit="1" customWidth="1"/>
    <col min="5" max="5" width="7.140625" style="70" bestFit="1" customWidth="1"/>
    <col min="6" max="6" width="10.140625" style="70" bestFit="1" customWidth="1"/>
    <col min="7" max="7" width="11.42578125" style="70" bestFit="1" customWidth="1"/>
    <col min="8" max="8" width="11.140625" style="70" bestFit="1" customWidth="1"/>
    <col min="9" max="9" width="12.28515625" style="70" bestFit="1" customWidth="1"/>
    <col min="10" max="10" width="10.5703125" style="70" bestFit="1" customWidth="1"/>
    <col min="11" max="11" width="9" style="70" bestFit="1" customWidth="1"/>
    <col min="12" max="12" width="9.140625" style="70" bestFit="1" customWidth="1"/>
    <col min="13" max="13" width="15.28515625" style="70" bestFit="1" customWidth="1"/>
    <col min="14" max="14" width="10.5703125" style="70" bestFit="1" customWidth="1"/>
    <col min="15" max="15" width="9.140625" style="70"/>
  </cols>
  <sheetData>
    <row r="1" spans="1:14">
      <c r="A1" s="72" t="s">
        <v>0</v>
      </c>
      <c r="B1" s="71" t="s">
        <v>1</v>
      </c>
      <c r="C1" s="71"/>
      <c r="D1" s="71"/>
      <c r="E1" s="71"/>
      <c r="F1" s="71"/>
      <c r="G1" s="71"/>
      <c r="H1" s="71"/>
      <c r="I1" s="71"/>
      <c r="J1" s="82" t="s">
        <v>2</v>
      </c>
      <c r="K1" s="73">
        <v>106</v>
      </c>
      <c r="L1" s="71"/>
      <c r="M1" s="72" t="s">
        <v>20</v>
      </c>
      <c r="N1" s="71">
        <f>N18+I29+J40+I45</f>
        <v>11.440666666666667</v>
      </c>
    </row>
    <row r="2" spans="1:14">
      <c r="A2" s="72" t="s">
        <v>4</v>
      </c>
      <c r="B2" s="71" t="s">
        <v>194</v>
      </c>
      <c r="C2" s="71"/>
      <c r="D2" s="72" t="s">
        <v>8</v>
      </c>
      <c r="E2" s="71"/>
      <c r="F2" s="71"/>
      <c r="G2" s="71"/>
      <c r="H2" s="71"/>
      <c r="I2" s="71"/>
      <c r="J2" s="71"/>
      <c r="K2" s="71"/>
      <c r="L2" s="71"/>
      <c r="M2" s="72" t="s">
        <v>5</v>
      </c>
      <c r="N2" s="71">
        <v>1</v>
      </c>
    </row>
    <row r="3" spans="1:14">
      <c r="A3" s="72" t="s">
        <v>6</v>
      </c>
      <c r="B3" s="71" t="s">
        <v>115</v>
      </c>
      <c r="C3" s="71"/>
      <c r="D3" s="72" t="s">
        <v>11</v>
      </c>
      <c r="E3" s="71"/>
      <c r="F3" s="71"/>
      <c r="G3" s="71"/>
      <c r="H3" s="71"/>
      <c r="I3" s="71"/>
      <c r="J3" s="72" t="s">
        <v>8</v>
      </c>
      <c r="K3" s="71"/>
      <c r="L3" s="71"/>
      <c r="M3" s="71"/>
      <c r="N3" s="71"/>
    </row>
    <row r="4" spans="1:14">
      <c r="A4" s="72" t="s">
        <v>19</v>
      </c>
      <c r="B4" s="74" t="s">
        <v>124</v>
      </c>
      <c r="C4" s="71"/>
      <c r="D4" s="72" t="s">
        <v>15</v>
      </c>
      <c r="E4" s="71"/>
      <c r="F4" s="71"/>
      <c r="G4" s="71"/>
      <c r="H4" s="71"/>
      <c r="I4" s="71"/>
      <c r="J4" s="72" t="s">
        <v>11</v>
      </c>
      <c r="K4" s="71"/>
      <c r="L4" s="71"/>
      <c r="M4" s="72" t="s">
        <v>12</v>
      </c>
      <c r="N4" s="71">
        <f>N1*N2</f>
        <v>11.440666666666667</v>
      </c>
    </row>
    <row r="5" spans="1:14">
      <c r="A5" s="72" t="s">
        <v>9</v>
      </c>
      <c r="B5" s="74">
        <v>2016</v>
      </c>
      <c r="C5" s="71"/>
      <c r="D5" s="71"/>
      <c r="E5" s="71"/>
      <c r="F5" s="71"/>
      <c r="G5" s="71"/>
      <c r="H5" s="71"/>
      <c r="I5" s="71"/>
      <c r="J5" s="72" t="s">
        <v>15</v>
      </c>
      <c r="K5" s="71"/>
      <c r="L5" s="71"/>
      <c r="M5" s="71"/>
      <c r="N5" s="71"/>
    </row>
    <row r="6" spans="1:14">
      <c r="A6" s="72" t="s">
        <v>13</v>
      </c>
      <c r="B6" s="71" t="s">
        <v>14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>
      <c r="A7" s="72" t="s">
        <v>16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</row>
    <row r="9" spans="1:14">
      <c r="A9" s="48" t="s">
        <v>18</v>
      </c>
      <c r="B9" s="48" t="s">
        <v>23</v>
      </c>
      <c r="C9" s="48" t="s">
        <v>24</v>
      </c>
      <c r="D9" s="48" t="s">
        <v>25</v>
      </c>
      <c r="E9" s="48" t="s">
        <v>26</v>
      </c>
      <c r="F9" s="48" t="s">
        <v>27</v>
      </c>
      <c r="G9" s="48" t="s">
        <v>28</v>
      </c>
      <c r="H9" s="48" t="s">
        <v>29</v>
      </c>
      <c r="I9" s="48" t="s">
        <v>30</v>
      </c>
      <c r="J9" s="48" t="s">
        <v>31</v>
      </c>
      <c r="K9" s="48" t="s">
        <v>32</v>
      </c>
      <c r="L9" s="48" t="s">
        <v>33</v>
      </c>
      <c r="M9" s="48" t="s">
        <v>21</v>
      </c>
      <c r="N9" s="48" t="s">
        <v>22</v>
      </c>
    </row>
    <row r="10" spans="1:14">
      <c r="A10" s="12">
        <v>10</v>
      </c>
      <c r="B10" s="12" t="s">
        <v>110</v>
      </c>
      <c r="C10" s="12" t="s">
        <v>166</v>
      </c>
      <c r="D10" s="12">
        <v>4.2</v>
      </c>
      <c r="E10" s="12">
        <v>0.1</v>
      </c>
      <c r="F10" s="12" t="s">
        <v>53</v>
      </c>
      <c r="G10" s="12"/>
      <c r="H10" s="12"/>
      <c r="I10" s="12"/>
      <c r="J10" s="12"/>
      <c r="K10" s="12"/>
      <c r="L10" s="12"/>
      <c r="M10" s="12">
        <v>1</v>
      </c>
      <c r="N10" s="12">
        <f>M10*D10</f>
        <v>4.2</v>
      </c>
    </row>
    <row r="11" spans="1:14">
      <c r="A11" s="12">
        <v>20</v>
      </c>
      <c r="B11" s="12" t="s">
        <v>110</v>
      </c>
      <c r="C11" s="12" t="s">
        <v>167</v>
      </c>
      <c r="D11" s="12">
        <v>4.2</v>
      </c>
      <c r="E11" s="12">
        <v>0.02</v>
      </c>
      <c r="F11" s="12" t="s">
        <v>53</v>
      </c>
      <c r="G11" s="12"/>
      <c r="H11" s="12"/>
      <c r="I11" s="12"/>
      <c r="J11" s="12"/>
      <c r="K11" s="12"/>
      <c r="L11" s="12"/>
      <c r="M11" s="12">
        <v>4</v>
      </c>
      <c r="N11" s="12">
        <f>D11*E11</f>
        <v>8.4000000000000005E-2</v>
      </c>
    </row>
    <row r="12" spans="1:14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>
        <f>D12*E12</f>
        <v>0</v>
      </c>
    </row>
    <row r="13" spans="1:14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>
        <f>IF(J13="",D13*M13,D13*J13*K13*L13*M13)</f>
        <v>0</v>
      </c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>
        <f>IF(J14="",D14*M14,D14*J14*K14*L14*M14)</f>
        <v>0</v>
      </c>
    </row>
    <row r="15" spans="1:1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>
        <f>IF(J15="",D15*M15,D15*J15*K15*L15*M15)</f>
        <v>0</v>
      </c>
    </row>
    <row r="16" spans="1:14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>
        <f>IF(J16="",D16*M16,D16*J16*K16*L16*M16)</f>
        <v>0</v>
      </c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>
        <f>IF(J17="",D17*M17,D17*J17*K17*L17*M17)</f>
        <v>0</v>
      </c>
    </row>
    <row r="18" spans="1:14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58" t="s">
        <v>22</v>
      </c>
      <c r="N18" s="48">
        <f>SUM(N10:N17)</f>
        <v>4.2839999999999998</v>
      </c>
    </row>
    <row r="19" spans="1:14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</row>
    <row r="20" spans="1:14">
      <c r="A20" s="48" t="s">
        <v>18</v>
      </c>
      <c r="B20" s="48" t="s">
        <v>34</v>
      </c>
      <c r="C20" s="48" t="s">
        <v>24</v>
      </c>
      <c r="D20" s="48" t="s">
        <v>25</v>
      </c>
      <c r="E20" s="48" t="s">
        <v>35</v>
      </c>
      <c r="F20" s="48" t="s">
        <v>21</v>
      </c>
      <c r="G20" s="48" t="s">
        <v>36</v>
      </c>
      <c r="H20" s="48" t="s">
        <v>37</v>
      </c>
      <c r="I20" s="48" t="s">
        <v>22</v>
      </c>
      <c r="J20" s="76"/>
      <c r="K20" s="76"/>
      <c r="L20" s="76"/>
      <c r="M20" s="76"/>
      <c r="N20" s="76"/>
    </row>
    <row r="21" spans="1:14">
      <c r="A21" s="12">
        <v>10</v>
      </c>
      <c r="B21" s="12" t="s">
        <v>68</v>
      </c>
      <c r="C21" s="12" t="s">
        <v>168</v>
      </c>
      <c r="D21" s="12">
        <v>0.04</v>
      </c>
      <c r="E21" s="12" t="s">
        <v>70</v>
      </c>
      <c r="F21" s="12">
        <v>1</v>
      </c>
      <c r="G21" s="12">
        <v>1</v>
      </c>
      <c r="H21" s="12"/>
      <c r="I21" s="12">
        <f>IF('[1]Fuel Rail'!$H21&lt;&gt;"",'[1]Fuel Rail'!$D21*'[1]Fuel Rail'!$F21*'[1]Fuel Rail'!$H21,'[1]Fuel Rail'!$D21*'[1]Fuel Rail'!$F21)</f>
        <v>0.04</v>
      </c>
      <c r="J21" s="71"/>
      <c r="K21" s="71"/>
      <c r="L21" s="71"/>
      <c r="M21" s="71"/>
      <c r="N21" s="71"/>
    </row>
    <row r="22" spans="1:14">
      <c r="A22" s="12">
        <v>20</v>
      </c>
      <c r="B22" s="71" t="s">
        <v>169</v>
      </c>
      <c r="C22" s="12"/>
      <c r="D22" s="12">
        <v>0.75</v>
      </c>
      <c r="E22" s="12" t="s">
        <v>163</v>
      </c>
      <c r="F22" s="12">
        <v>7</v>
      </c>
      <c r="G22" s="12"/>
      <c r="H22" s="12"/>
      <c r="I22" s="12">
        <f>IF('[1]Fuel Rail'!$H22&lt;&gt;"",'[1]Fuel Rail'!$D22*'[1]Fuel Rail'!$F22*'[1]Fuel Rail'!$H22,'[1]Fuel Rail'!$D22*'[1]Fuel Rail'!$F22)</f>
        <v>5.25</v>
      </c>
      <c r="J22" s="71"/>
      <c r="K22" s="71"/>
      <c r="L22" s="71"/>
      <c r="M22" s="71"/>
      <c r="N22" s="71"/>
    </row>
    <row r="23" spans="1:14">
      <c r="A23" s="12">
        <v>30</v>
      </c>
      <c r="B23" s="12" t="s">
        <v>56</v>
      </c>
      <c r="C23" s="12"/>
      <c r="D23" s="12">
        <v>0.15</v>
      </c>
      <c r="E23" s="12" t="s">
        <v>57</v>
      </c>
      <c r="F23" s="12">
        <v>8</v>
      </c>
      <c r="G23" s="12"/>
      <c r="H23" s="12"/>
      <c r="I23" s="12">
        <f>IF('[1]Fuel Rail'!$H23&lt;&gt;"",'[1]Fuel Rail'!$D23*'[1]Fuel Rail'!$F23*'[1]Fuel Rail'!$H23,'[1]Fuel Rail'!$D23*'[1]Fuel Rail'!$F23)</f>
        <v>1.2</v>
      </c>
      <c r="J23" s="71"/>
      <c r="K23" s="71"/>
      <c r="L23" s="71"/>
      <c r="M23" s="71"/>
      <c r="N23" s="71"/>
    </row>
    <row r="24" spans="1:14">
      <c r="A24" s="12"/>
      <c r="B24" s="12"/>
      <c r="C24" s="12"/>
      <c r="D24" s="12"/>
      <c r="E24" s="12"/>
      <c r="F24" s="12"/>
      <c r="G24" s="12"/>
      <c r="H24" s="12"/>
      <c r="I24" s="12">
        <f>IF('[1]Fuel Rail'!$H24&lt;&gt;"",'[1]Fuel Rail'!$D24*'[1]Fuel Rail'!$F24*'[1]Fuel Rail'!$H24,'[1]Fuel Rail'!$D24*'[1]Fuel Rail'!$F24)</f>
        <v>0</v>
      </c>
      <c r="J24" s="71"/>
      <c r="K24" s="71"/>
      <c r="L24" s="71"/>
      <c r="M24" s="71"/>
      <c r="N24" s="71"/>
    </row>
    <row r="25" spans="1:14">
      <c r="A25" s="12"/>
      <c r="B25" s="12"/>
      <c r="C25" s="12"/>
      <c r="D25" s="12"/>
      <c r="E25" s="12"/>
      <c r="F25" s="12"/>
      <c r="G25" s="12"/>
      <c r="H25" s="12"/>
      <c r="I25" s="12">
        <f>IF('[1]Fuel Rail'!$H25&lt;&gt;"",'[1]Fuel Rail'!$D25*'[1]Fuel Rail'!$F25*'[1]Fuel Rail'!$H25,'[1]Fuel Rail'!$D25*'[1]Fuel Rail'!$F25)</f>
        <v>0</v>
      </c>
      <c r="J25" s="71"/>
      <c r="K25" s="71"/>
      <c r="L25" s="71"/>
      <c r="M25" s="71"/>
      <c r="N25" s="71"/>
    </row>
    <row r="26" spans="1:14">
      <c r="A26" s="12"/>
      <c r="B26" s="12"/>
      <c r="C26" s="12"/>
      <c r="D26" s="12"/>
      <c r="E26" s="12"/>
      <c r="F26" s="12"/>
      <c r="G26" s="12"/>
      <c r="H26" s="12"/>
      <c r="I26" s="12">
        <f>IF('[1]Fuel Rail'!$H26&lt;&gt;"",'[1]Fuel Rail'!$D26*'[1]Fuel Rail'!$F26*'[1]Fuel Rail'!$H26,'[1]Fuel Rail'!$D26*'[1]Fuel Rail'!$F26)</f>
        <v>0</v>
      </c>
      <c r="J26" s="71"/>
      <c r="K26" s="71"/>
      <c r="L26" s="71"/>
      <c r="M26" s="71"/>
      <c r="N26" s="71"/>
    </row>
    <row r="27" spans="1:14">
      <c r="A27" s="12"/>
      <c r="B27" s="12"/>
      <c r="C27" s="12"/>
      <c r="D27" s="12"/>
      <c r="E27" s="12"/>
      <c r="F27" s="12"/>
      <c r="G27" s="12"/>
      <c r="H27" s="12"/>
      <c r="I27" s="12">
        <f>IF('[1]Fuel Rail'!$H27&lt;&gt;"",'[1]Fuel Rail'!$D27*'[1]Fuel Rail'!$F27*'[1]Fuel Rail'!$H27,'[1]Fuel Rail'!$D27*'[1]Fuel Rail'!$F27)</f>
        <v>0</v>
      </c>
      <c r="J27" s="71"/>
      <c r="K27" s="71"/>
      <c r="L27" s="71"/>
      <c r="M27" s="71"/>
      <c r="N27" s="71"/>
    </row>
    <row r="28" spans="1:14">
      <c r="A28" s="12"/>
      <c r="B28" s="12"/>
      <c r="C28" s="12"/>
      <c r="D28" s="12"/>
      <c r="E28" s="12"/>
      <c r="F28" s="12"/>
      <c r="G28" s="12"/>
      <c r="H28" s="12"/>
      <c r="I28" s="12">
        <f>IF('[1]Fuel Rail'!$H28&lt;&gt;"",'[1]Fuel Rail'!$D28*'[1]Fuel Rail'!$F28*'[1]Fuel Rail'!$H28,'[1]Fuel Rail'!$D28*'[1]Fuel Rail'!$F28)</f>
        <v>0</v>
      </c>
      <c r="J28" s="71"/>
      <c r="K28" s="71"/>
      <c r="L28" s="71"/>
      <c r="M28" s="71"/>
      <c r="N28" s="71"/>
    </row>
    <row r="29" spans="1:14">
      <c r="A29" s="76"/>
      <c r="B29" s="76"/>
      <c r="C29" s="76"/>
      <c r="D29" s="76"/>
      <c r="E29" s="76"/>
      <c r="F29" s="76"/>
      <c r="G29" s="76"/>
      <c r="H29" s="58" t="s">
        <v>22</v>
      </c>
      <c r="I29" s="48">
        <f>SUM(I21:I28)</f>
        <v>6.49</v>
      </c>
      <c r="J29" s="76"/>
      <c r="K29" s="76"/>
      <c r="L29" s="76"/>
      <c r="M29" s="76"/>
      <c r="N29" s="76"/>
    </row>
    <row r="30" spans="1:14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</row>
    <row r="31" spans="1:14">
      <c r="A31" s="48" t="s">
        <v>18</v>
      </c>
      <c r="B31" s="48" t="s">
        <v>38</v>
      </c>
      <c r="C31" s="48" t="s">
        <v>24</v>
      </c>
      <c r="D31" s="48" t="s">
        <v>25</v>
      </c>
      <c r="E31" s="48" t="s">
        <v>26</v>
      </c>
      <c r="F31" s="48" t="s">
        <v>27</v>
      </c>
      <c r="G31" s="48" t="s">
        <v>28</v>
      </c>
      <c r="H31" s="48" t="s">
        <v>29</v>
      </c>
      <c r="I31" s="48" t="s">
        <v>21</v>
      </c>
      <c r="J31" s="48" t="s">
        <v>22</v>
      </c>
      <c r="K31" s="76"/>
      <c r="L31" s="76"/>
      <c r="M31" s="76"/>
      <c r="N31" s="76"/>
    </row>
    <row r="32" spans="1:14">
      <c r="A32" s="12"/>
      <c r="B32" s="12"/>
      <c r="C32" s="12"/>
      <c r="D32" s="12"/>
      <c r="E32" s="12"/>
      <c r="F32" s="12"/>
      <c r="G32" s="12"/>
      <c r="H32" s="12"/>
      <c r="I32" s="12"/>
      <c r="J32" s="12">
        <f t="shared" ref="J32:J39" si="0">D32*I32</f>
        <v>0</v>
      </c>
      <c r="K32" s="71"/>
      <c r="L32" s="71"/>
      <c r="M32" s="71"/>
      <c r="N32" s="71"/>
    </row>
    <row r="33" spans="1:14">
      <c r="A33" s="12"/>
      <c r="B33" s="12"/>
      <c r="C33" s="12"/>
      <c r="D33" s="12"/>
      <c r="E33" s="12"/>
      <c r="F33" s="12"/>
      <c r="G33" s="12"/>
      <c r="H33" s="12"/>
      <c r="I33" s="12"/>
      <c r="J33" s="12">
        <f t="shared" si="0"/>
        <v>0</v>
      </c>
      <c r="K33" s="71"/>
      <c r="L33" s="71"/>
      <c r="M33" s="71"/>
      <c r="N33" s="71"/>
    </row>
    <row r="34" spans="1:14">
      <c r="A34" s="12"/>
      <c r="B34" s="12"/>
      <c r="C34" s="12"/>
      <c r="D34" s="12"/>
      <c r="E34" s="12"/>
      <c r="F34" s="12"/>
      <c r="G34" s="12"/>
      <c r="H34" s="12"/>
      <c r="I34" s="12"/>
      <c r="J34" s="12">
        <f t="shared" si="0"/>
        <v>0</v>
      </c>
      <c r="K34" s="71"/>
      <c r="L34" s="71"/>
      <c r="M34" s="71"/>
      <c r="N34" s="71"/>
    </row>
    <row r="35" spans="1:14">
      <c r="A35" s="12"/>
      <c r="B35" s="12"/>
      <c r="C35" s="12"/>
      <c r="D35" s="12"/>
      <c r="E35" s="12"/>
      <c r="F35" s="12"/>
      <c r="G35" s="12"/>
      <c r="H35" s="12"/>
      <c r="I35" s="12"/>
      <c r="J35" s="12">
        <f t="shared" si="0"/>
        <v>0</v>
      </c>
      <c r="K35" s="71"/>
      <c r="L35" s="71"/>
      <c r="M35" s="71"/>
      <c r="N35" s="71"/>
    </row>
    <row r="36" spans="1:14">
      <c r="A36" s="12"/>
      <c r="B36" s="12"/>
      <c r="C36" s="12"/>
      <c r="D36" s="12"/>
      <c r="E36" s="12"/>
      <c r="F36" s="12"/>
      <c r="G36" s="12"/>
      <c r="H36" s="12"/>
      <c r="I36" s="12"/>
      <c r="J36" s="12">
        <f t="shared" si="0"/>
        <v>0</v>
      </c>
      <c r="K36" s="71"/>
      <c r="L36" s="71"/>
      <c r="M36" s="71"/>
      <c r="N36" s="71"/>
    </row>
    <row r="37" spans="1:14">
      <c r="A37" s="12"/>
      <c r="B37" s="12"/>
      <c r="C37" s="12"/>
      <c r="D37" s="12"/>
      <c r="E37" s="12"/>
      <c r="F37" s="12"/>
      <c r="G37" s="12"/>
      <c r="H37" s="12"/>
      <c r="I37" s="12"/>
      <c r="J37" s="12">
        <f t="shared" si="0"/>
        <v>0</v>
      </c>
      <c r="K37" s="71"/>
      <c r="L37" s="71"/>
      <c r="M37" s="71"/>
      <c r="N37" s="71"/>
    </row>
    <row r="38" spans="1:14">
      <c r="A38" s="12"/>
      <c r="B38" s="12"/>
      <c r="C38" s="12"/>
      <c r="D38" s="12"/>
      <c r="E38" s="12"/>
      <c r="F38" s="12"/>
      <c r="G38" s="12"/>
      <c r="H38" s="12"/>
      <c r="I38" s="12"/>
      <c r="J38" s="12">
        <f t="shared" si="0"/>
        <v>0</v>
      </c>
      <c r="K38" s="71"/>
      <c r="L38" s="71"/>
      <c r="M38" s="71"/>
      <c r="N38" s="71"/>
    </row>
    <row r="39" spans="1:14">
      <c r="A39" s="12"/>
      <c r="B39" s="12"/>
      <c r="C39" s="12"/>
      <c r="D39" s="12"/>
      <c r="E39" s="12"/>
      <c r="F39" s="12"/>
      <c r="G39" s="12"/>
      <c r="H39" s="12"/>
      <c r="I39" s="12"/>
      <c r="J39" s="12">
        <f t="shared" si="0"/>
        <v>0</v>
      </c>
      <c r="K39" s="71"/>
      <c r="L39" s="71"/>
      <c r="M39" s="71"/>
      <c r="N39" s="71"/>
    </row>
    <row r="40" spans="1:14">
      <c r="A40" s="76"/>
      <c r="B40" s="76"/>
      <c r="C40" s="76"/>
      <c r="D40" s="76"/>
      <c r="E40" s="76"/>
      <c r="F40" s="76"/>
      <c r="G40" s="76"/>
      <c r="H40" s="76"/>
      <c r="I40" s="48" t="s">
        <v>22</v>
      </c>
      <c r="J40" s="48">
        <f>SUM(J32:J39)</f>
        <v>0</v>
      </c>
      <c r="K40" s="76"/>
      <c r="L40" s="76"/>
      <c r="M40" s="76"/>
      <c r="N40" s="76"/>
    </row>
    <row r="41" spans="1:14">
      <c r="A41" s="71"/>
      <c r="B41" s="71"/>
      <c r="C41" s="71"/>
      <c r="D41" s="71"/>
      <c r="E41" s="71"/>
      <c r="F41" s="71"/>
      <c r="G41" s="71"/>
      <c r="H41" s="79"/>
      <c r="I41" s="71"/>
      <c r="J41" s="71"/>
      <c r="K41" s="71"/>
      <c r="L41" s="71"/>
      <c r="M41" s="71"/>
      <c r="N41" s="71"/>
    </row>
    <row r="42" spans="1:14">
      <c r="A42" s="48" t="s">
        <v>18</v>
      </c>
      <c r="B42" s="48" t="s">
        <v>39</v>
      </c>
      <c r="C42" s="48" t="s">
        <v>24</v>
      </c>
      <c r="D42" s="48" t="s">
        <v>25</v>
      </c>
      <c r="E42" s="48" t="s">
        <v>35</v>
      </c>
      <c r="F42" s="48" t="s">
        <v>21</v>
      </c>
      <c r="G42" s="48" t="s">
        <v>40</v>
      </c>
      <c r="H42" s="48" t="s">
        <v>49</v>
      </c>
      <c r="I42" s="48" t="s">
        <v>22</v>
      </c>
      <c r="J42" s="76"/>
      <c r="K42" s="76"/>
      <c r="L42" s="76"/>
      <c r="M42" s="76"/>
      <c r="N42" s="76"/>
    </row>
    <row r="43" spans="1:14">
      <c r="A43" s="12">
        <v>10</v>
      </c>
      <c r="B43" s="12" t="s">
        <v>58</v>
      </c>
      <c r="C43" s="12"/>
      <c r="D43" s="86">
        <v>500</v>
      </c>
      <c r="E43" s="12" t="s">
        <v>59</v>
      </c>
      <c r="F43" s="12">
        <v>4</v>
      </c>
      <c r="G43" s="12">
        <v>3000</v>
      </c>
      <c r="H43" s="12">
        <v>1</v>
      </c>
      <c r="I43" s="12">
        <f>D43*F43/G43*H43</f>
        <v>0.66666666666666663</v>
      </c>
      <c r="J43" s="71"/>
      <c r="K43" s="71"/>
      <c r="L43" s="71"/>
      <c r="M43" s="71"/>
      <c r="N43" s="71"/>
    </row>
    <row r="44" spans="1:14">
      <c r="A44" s="12"/>
      <c r="B44" s="12"/>
      <c r="C44" s="12"/>
      <c r="D44" s="12"/>
      <c r="E44" s="12"/>
      <c r="F44" s="12"/>
      <c r="G44" s="12"/>
      <c r="H44" s="12"/>
      <c r="I44" s="12" t="str">
        <f>IF('[1]Fuel Rail'!$G44&lt;&gt;"",D44*F44/G44*H44,"")</f>
        <v/>
      </c>
      <c r="J44" s="71"/>
      <c r="K44" s="71"/>
      <c r="L44" s="71"/>
      <c r="M44" s="71"/>
      <c r="N44" s="71"/>
    </row>
    <row r="45" spans="1:14">
      <c r="A45" s="76"/>
      <c r="B45" s="76"/>
      <c r="C45" s="76"/>
      <c r="D45" s="76"/>
      <c r="E45" s="76"/>
      <c r="F45" s="76"/>
      <c r="G45" s="76"/>
      <c r="H45" s="58" t="s">
        <v>22</v>
      </c>
      <c r="I45" s="48">
        <f>SUM(I43:I44)</f>
        <v>0.66666666666666663</v>
      </c>
      <c r="J45" s="76"/>
      <c r="K45" s="76"/>
      <c r="L45" s="76"/>
      <c r="M45" s="76"/>
      <c r="N45" s="76"/>
    </row>
    <row r="46" spans="1:14">
      <c r="A46" s="71"/>
      <c r="B46" s="71"/>
      <c r="C46" s="71"/>
      <c r="D46" s="71"/>
      <c r="E46" s="71"/>
      <c r="F46" s="71"/>
      <c r="G46" s="71"/>
      <c r="H46" s="79"/>
      <c r="I46" s="71"/>
      <c r="J46" s="71"/>
      <c r="K46" s="71"/>
      <c r="L46" s="71"/>
      <c r="M46" s="71"/>
      <c r="N46" s="71"/>
    </row>
    <row r="47" spans="1:14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</row>
    <row r="48" spans="1:14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59"/>
  <sheetViews>
    <sheetView workbookViewId="0">
      <selection activeCell="D12" sqref="D12"/>
    </sheetView>
  </sheetViews>
  <sheetFormatPr defaultRowHeight="15"/>
  <cols>
    <col min="1" max="1" width="10.5703125" customWidth="1"/>
    <col min="2" max="2" width="27" bestFit="1" customWidth="1"/>
    <col min="3" max="3" width="28.28515625" customWidth="1"/>
    <col min="4" max="4" width="11" customWidth="1"/>
    <col min="5" max="5" width="11.140625" customWidth="1"/>
    <col min="6" max="6" width="9.7109375" customWidth="1"/>
    <col min="7" max="7" width="10.42578125" customWidth="1"/>
    <col min="8" max="8" width="13.85546875" customWidth="1"/>
    <col min="9" max="9" width="12.140625" customWidth="1"/>
    <col min="10" max="10" width="11.28515625" customWidth="1"/>
    <col min="11" max="11" width="9.42578125" customWidth="1"/>
    <col min="12" max="12" width="9.28515625" customWidth="1"/>
    <col min="13" max="13" width="9.7109375" customWidth="1"/>
    <col min="14" max="14" width="11.7109375" customWidth="1"/>
  </cols>
  <sheetData>
    <row r="1" spans="1:1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1" t="s">
        <v>2</v>
      </c>
      <c r="K1" s="3">
        <v>106</v>
      </c>
      <c r="L1" s="2"/>
      <c r="M1" s="1" t="s">
        <v>3</v>
      </c>
      <c r="N1" s="4">
        <f>E18+N29+I40+J51+I56</f>
        <v>68.22</v>
      </c>
      <c r="O1" s="2"/>
    </row>
    <row r="2" spans="1:15">
      <c r="A2" s="1" t="s">
        <v>4</v>
      </c>
      <c r="B2" s="2" t="s">
        <v>194</v>
      </c>
      <c r="C2" s="2"/>
      <c r="D2" s="2"/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  <c r="O2" s="2"/>
    </row>
    <row r="3" spans="1:15">
      <c r="A3" s="1" t="s">
        <v>6</v>
      </c>
      <c r="B3" s="2" t="s">
        <v>170</v>
      </c>
      <c r="C3" s="2"/>
      <c r="D3" s="2"/>
      <c r="E3" s="2"/>
      <c r="F3" s="2"/>
      <c r="G3" s="2"/>
      <c r="H3" s="2"/>
      <c r="I3" s="2"/>
      <c r="J3" s="1" t="s">
        <v>8</v>
      </c>
      <c r="K3" s="2"/>
      <c r="L3" s="2"/>
      <c r="M3" s="2"/>
      <c r="N3" s="2"/>
      <c r="O3" s="2"/>
    </row>
    <row r="4" spans="1:15">
      <c r="A4" s="1" t="s">
        <v>9</v>
      </c>
      <c r="B4" s="6" t="s">
        <v>171</v>
      </c>
      <c r="C4" s="2"/>
      <c r="D4" s="2"/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68.22</v>
      </c>
      <c r="O4" s="2"/>
    </row>
    <row r="5" spans="1:15">
      <c r="A5" s="1" t="s">
        <v>13</v>
      </c>
      <c r="B5" s="2" t="s">
        <v>14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  <c r="O5" s="2"/>
    </row>
    <row r="6" spans="1:15">
      <c r="A6" s="1" t="s">
        <v>16</v>
      </c>
      <c r="B6" s="2" t="s">
        <v>172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7" t="s">
        <v>18</v>
      </c>
      <c r="B8" s="7" t="s">
        <v>19</v>
      </c>
      <c r="C8" s="7" t="s">
        <v>20</v>
      </c>
      <c r="D8" s="7" t="s">
        <v>21</v>
      </c>
      <c r="E8" s="7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8">
        <v>10</v>
      </c>
      <c r="B9" s="8" t="s">
        <v>173</v>
      </c>
      <c r="C9" s="71">
        <v>49.23</v>
      </c>
      <c r="D9" s="9">
        <v>1</v>
      </c>
      <c r="E9" s="10">
        <f>C9*D9</f>
        <v>49.23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8">
        <v>20</v>
      </c>
      <c r="B10" s="8" t="s">
        <v>174</v>
      </c>
      <c r="C10" s="12">
        <v>6.97</v>
      </c>
      <c r="D10" s="9">
        <v>1</v>
      </c>
      <c r="E10" s="10">
        <f>D10*C10</f>
        <v>6.97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8"/>
      <c r="B11" s="8"/>
      <c r="C11" s="12"/>
      <c r="D11" s="9"/>
      <c r="E11" s="10">
        <f t="shared" ref="E11:E17" si="0">C11*D11</f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8"/>
      <c r="B12" s="8"/>
      <c r="C12" s="12"/>
      <c r="D12" s="9"/>
      <c r="E12" s="10">
        <f t="shared" si="0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8"/>
      <c r="B13" s="8"/>
      <c r="C13" s="12"/>
      <c r="D13" s="9"/>
      <c r="E13" s="10">
        <f t="shared" si="0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8"/>
      <c r="B14" s="8"/>
      <c r="C14" s="12"/>
      <c r="D14" s="9"/>
      <c r="E14" s="10">
        <f t="shared" si="0"/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8"/>
      <c r="B15" s="8"/>
      <c r="C15" s="12"/>
      <c r="D15" s="9"/>
      <c r="E15" s="10">
        <f t="shared" si="0"/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8"/>
      <c r="B16" s="8"/>
      <c r="C16" s="12"/>
      <c r="D16" s="9"/>
      <c r="E16" s="10">
        <f t="shared" si="0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8"/>
      <c r="B17" s="8"/>
      <c r="C17" s="12"/>
      <c r="D17" s="9"/>
      <c r="E17" s="10">
        <f t="shared" si="0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/>
      <c r="B18" s="2"/>
      <c r="C18" s="2"/>
      <c r="D18" s="11" t="s">
        <v>22</v>
      </c>
      <c r="E18" s="19">
        <f>SUM(E9:E17)</f>
        <v>56.199999999999996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7" t="s">
        <v>18</v>
      </c>
      <c r="B20" s="7" t="s">
        <v>23</v>
      </c>
      <c r="C20" s="7" t="s">
        <v>24</v>
      </c>
      <c r="D20" s="7" t="s">
        <v>25</v>
      </c>
      <c r="E20" s="7" t="s">
        <v>26</v>
      </c>
      <c r="F20" s="7" t="s">
        <v>27</v>
      </c>
      <c r="G20" s="7" t="s">
        <v>28</v>
      </c>
      <c r="H20" s="7" t="s">
        <v>29</v>
      </c>
      <c r="I20" s="7" t="s">
        <v>30</v>
      </c>
      <c r="J20" s="7" t="s">
        <v>31</v>
      </c>
      <c r="K20" s="7" t="s">
        <v>32</v>
      </c>
      <c r="L20" s="7" t="s">
        <v>33</v>
      </c>
      <c r="M20" s="7" t="s">
        <v>21</v>
      </c>
      <c r="N20" s="7" t="s">
        <v>22</v>
      </c>
      <c r="O20" s="2"/>
    </row>
    <row r="21" spans="1:15">
      <c r="A21" s="8">
        <v>10</v>
      </c>
      <c r="B21" s="8" t="s">
        <v>175</v>
      </c>
      <c r="C21" s="8" t="s">
        <v>176</v>
      </c>
      <c r="D21" s="69" t="s">
        <v>253</v>
      </c>
      <c r="E21" s="8"/>
      <c r="F21" s="8"/>
      <c r="G21" s="8"/>
      <c r="H21" s="13"/>
      <c r="I21" s="14"/>
      <c r="J21" s="15"/>
      <c r="K21" s="13"/>
      <c r="L21" s="13"/>
      <c r="M21" s="16"/>
      <c r="N21" s="69" t="s">
        <v>253</v>
      </c>
      <c r="O21" s="2"/>
    </row>
    <row r="22" spans="1:15">
      <c r="A22" s="8">
        <v>20</v>
      </c>
      <c r="B22" s="8" t="s">
        <v>177</v>
      </c>
      <c r="C22" s="8" t="s">
        <v>178</v>
      </c>
      <c r="D22" s="12">
        <v>3</v>
      </c>
      <c r="E22" s="8"/>
      <c r="F22" s="8"/>
      <c r="G22" s="8"/>
      <c r="H22" s="13"/>
      <c r="I22" s="14"/>
      <c r="J22" s="15"/>
      <c r="K22" s="13"/>
      <c r="L22" s="13"/>
      <c r="M22" s="30">
        <v>1</v>
      </c>
      <c r="N22" s="17">
        <f>M22*D22</f>
        <v>3</v>
      </c>
      <c r="O22" s="2"/>
    </row>
    <row r="23" spans="1:15">
      <c r="A23" s="8"/>
      <c r="B23" s="8"/>
      <c r="C23" s="8"/>
      <c r="D23" s="12"/>
      <c r="E23" s="8"/>
      <c r="F23" s="8"/>
      <c r="G23" s="8"/>
      <c r="H23" s="13"/>
      <c r="I23" s="31"/>
      <c r="J23" s="15"/>
      <c r="K23" s="13"/>
      <c r="L23" s="16"/>
      <c r="M23" s="30"/>
      <c r="N23" s="17"/>
      <c r="O23" s="2"/>
    </row>
    <row r="24" spans="1:15">
      <c r="A24" s="8"/>
      <c r="B24" s="8"/>
      <c r="C24" s="8"/>
      <c r="D24" s="12"/>
      <c r="E24" s="8"/>
      <c r="F24" s="8"/>
      <c r="G24" s="8"/>
      <c r="H24" s="13"/>
      <c r="I24" s="31"/>
      <c r="J24" s="15"/>
      <c r="K24" s="13"/>
      <c r="L24" s="13"/>
      <c r="M24" s="30"/>
      <c r="N24" s="17"/>
      <c r="O24" s="2"/>
    </row>
    <row r="25" spans="1:15">
      <c r="A25" s="8"/>
      <c r="B25" s="8"/>
      <c r="C25" s="8"/>
      <c r="D25" s="12"/>
      <c r="E25" s="8"/>
      <c r="F25" s="8"/>
      <c r="G25" s="8"/>
      <c r="H25" s="13"/>
      <c r="I25" s="31"/>
      <c r="J25" s="15"/>
      <c r="K25" s="13"/>
      <c r="L25" s="13"/>
      <c r="M25" s="30"/>
      <c r="N25" s="17"/>
      <c r="O25" s="2"/>
    </row>
    <row r="26" spans="1:15">
      <c r="A26" s="8"/>
      <c r="B26" s="8"/>
      <c r="C26" s="8"/>
      <c r="D26" s="12"/>
      <c r="E26" s="8"/>
      <c r="F26" s="8"/>
      <c r="G26" s="8"/>
      <c r="H26" s="13"/>
      <c r="I26" s="31"/>
      <c r="J26" s="15"/>
      <c r="K26" s="13"/>
      <c r="L26" s="13"/>
      <c r="M26" s="30"/>
      <c r="N26" s="12"/>
      <c r="O26" s="2"/>
    </row>
    <row r="27" spans="1:15">
      <c r="A27" s="8"/>
      <c r="B27" s="8"/>
      <c r="C27" s="8"/>
      <c r="D27" s="12"/>
      <c r="E27" s="8"/>
      <c r="F27" s="32"/>
      <c r="G27" s="8"/>
      <c r="H27" s="13"/>
      <c r="I27" s="31"/>
      <c r="J27" s="15"/>
      <c r="K27" s="13"/>
      <c r="L27" s="13"/>
      <c r="M27" s="30"/>
      <c r="N27" s="17"/>
      <c r="O27" s="2"/>
    </row>
    <row r="28" spans="1:15">
      <c r="A28" s="8"/>
      <c r="B28" s="8"/>
      <c r="C28" s="8"/>
      <c r="D28" s="12"/>
      <c r="E28" s="8"/>
      <c r="F28" s="32"/>
      <c r="G28" s="8"/>
      <c r="H28" s="13"/>
      <c r="I28" s="31"/>
      <c r="J28" s="15"/>
      <c r="K28" s="13"/>
      <c r="L28" s="13"/>
      <c r="M28" s="30"/>
      <c r="N28" s="17"/>
      <c r="O28" s="2"/>
    </row>
    <row r="29" spans="1: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1" t="s">
        <v>22</v>
      </c>
      <c r="N29" s="19">
        <f>SUM(N21:N28)</f>
        <v>3</v>
      </c>
      <c r="O29" s="18"/>
    </row>
    <row r="30" spans="1: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7" t="s">
        <v>18</v>
      </c>
      <c r="B31" s="7" t="s">
        <v>34</v>
      </c>
      <c r="C31" s="7" t="s">
        <v>24</v>
      </c>
      <c r="D31" s="7" t="s">
        <v>25</v>
      </c>
      <c r="E31" s="7" t="s">
        <v>35</v>
      </c>
      <c r="F31" s="7" t="s">
        <v>21</v>
      </c>
      <c r="G31" s="7" t="s">
        <v>36</v>
      </c>
      <c r="H31" s="7" t="s">
        <v>37</v>
      </c>
      <c r="I31" s="7" t="s">
        <v>22</v>
      </c>
      <c r="J31" s="18"/>
      <c r="K31" s="18"/>
      <c r="L31" s="18"/>
      <c r="M31" s="18"/>
      <c r="N31" s="18"/>
      <c r="O31" s="18"/>
    </row>
    <row r="32" spans="1:15">
      <c r="A32" s="8">
        <v>10</v>
      </c>
      <c r="B32" s="20" t="s">
        <v>126</v>
      </c>
      <c r="C32" s="20" t="s">
        <v>179</v>
      </c>
      <c r="D32" s="12">
        <v>0.13</v>
      </c>
      <c r="E32" s="8" t="s">
        <v>180</v>
      </c>
      <c r="F32" s="8">
        <v>1</v>
      </c>
      <c r="G32" s="8">
        <v>1</v>
      </c>
      <c r="H32" s="8">
        <v>1</v>
      </c>
      <c r="I32" s="12">
        <f>H32*G32*F32*D32</f>
        <v>0.13</v>
      </c>
      <c r="J32" s="2"/>
      <c r="K32" s="2"/>
      <c r="L32" s="2"/>
      <c r="M32" s="2"/>
      <c r="N32" s="2"/>
      <c r="O32" s="2"/>
    </row>
    <row r="33" spans="1:15">
      <c r="A33" s="8">
        <v>20</v>
      </c>
      <c r="B33" s="20" t="s">
        <v>126</v>
      </c>
      <c r="C33" s="20" t="s">
        <v>179</v>
      </c>
      <c r="D33" s="12">
        <v>0.13</v>
      </c>
      <c r="E33" s="8" t="s">
        <v>180</v>
      </c>
      <c r="F33" s="8">
        <v>1</v>
      </c>
      <c r="G33" s="8">
        <v>1</v>
      </c>
      <c r="H33" s="8">
        <v>1</v>
      </c>
      <c r="I33" s="12">
        <f>H33*G33*F33*D33</f>
        <v>0.13</v>
      </c>
      <c r="J33" s="2"/>
      <c r="K33" s="2"/>
      <c r="L33" s="2"/>
      <c r="M33" s="2"/>
      <c r="N33" s="2"/>
      <c r="O33" s="2"/>
    </row>
    <row r="34" spans="1:15">
      <c r="A34" s="8">
        <v>30</v>
      </c>
      <c r="B34" s="20" t="s">
        <v>126</v>
      </c>
      <c r="C34" s="20" t="s">
        <v>179</v>
      </c>
      <c r="D34" s="12">
        <v>0.13</v>
      </c>
      <c r="E34" s="8" t="s">
        <v>180</v>
      </c>
      <c r="F34" s="8">
        <v>1</v>
      </c>
      <c r="G34" s="8">
        <v>1</v>
      </c>
      <c r="H34" s="8">
        <v>1</v>
      </c>
      <c r="I34" s="12">
        <f>H34*G34*F34*D34</f>
        <v>0.13</v>
      </c>
      <c r="J34" s="2"/>
      <c r="K34" s="2"/>
      <c r="L34" s="2"/>
      <c r="M34" s="2"/>
      <c r="N34" s="2"/>
      <c r="O34" s="2"/>
    </row>
    <row r="35" spans="1:15">
      <c r="A35" s="8">
        <v>40</v>
      </c>
      <c r="B35" s="20" t="s">
        <v>126</v>
      </c>
      <c r="C35" s="20" t="s">
        <v>179</v>
      </c>
      <c r="D35" s="12">
        <v>0.13</v>
      </c>
      <c r="E35" s="8" t="s">
        <v>180</v>
      </c>
      <c r="F35" s="8">
        <v>1</v>
      </c>
      <c r="G35" s="8">
        <v>1</v>
      </c>
      <c r="H35" s="8">
        <v>1</v>
      </c>
      <c r="I35" s="12">
        <f>H35*G35*F35*D35</f>
        <v>0.13</v>
      </c>
      <c r="J35" s="2"/>
      <c r="K35" s="2"/>
      <c r="L35" s="2"/>
      <c r="M35" s="2"/>
      <c r="N35" s="2"/>
      <c r="O35" s="2"/>
    </row>
    <row r="36" spans="1:15">
      <c r="A36" s="8">
        <v>50</v>
      </c>
      <c r="B36" s="20" t="s">
        <v>181</v>
      </c>
      <c r="C36" s="20" t="s">
        <v>182</v>
      </c>
      <c r="D36" s="12">
        <v>0.5</v>
      </c>
      <c r="E36" s="8" t="s">
        <v>125</v>
      </c>
      <c r="F36" s="8">
        <v>17</v>
      </c>
      <c r="G36" s="8">
        <v>1</v>
      </c>
      <c r="H36" s="8">
        <v>1</v>
      </c>
      <c r="I36" s="12">
        <f>H36*G36*F36*D36</f>
        <v>8.5</v>
      </c>
      <c r="J36" s="2"/>
      <c r="K36" s="2"/>
      <c r="L36" s="2"/>
      <c r="M36" s="2"/>
      <c r="N36" s="2"/>
      <c r="O36" s="2"/>
    </row>
    <row r="37" spans="1:15">
      <c r="A37" s="8"/>
      <c r="B37" s="20"/>
      <c r="C37" s="20"/>
      <c r="D37" s="12"/>
      <c r="E37" s="8"/>
      <c r="F37" s="8"/>
      <c r="G37" s="8"/>
      <c r="H37" s="8"/>
      <c r="I37" s="12">
        <f>D37*F37*H37</f>
        <v>0</v>
      </c>
      <c r="J37" s="2"/>
      <c r="K37" s="2"/>
      <c r="L37" s="2"/>
      <c r="M37" s="2"/>
      <c r="N37" s="2"/>
      <c r="O37" s="2"/>
    </row>
    <row r="38" spans="1:15">
      <c r="A38" s="8"/>
      <c r="B38" s="20"/>
      <c r="C38" s="20"/>
      <c r="D38" s="12"/>
      <c r="E38" s="8"/>
      <c r="F38" s="8"/>
      <c r="G38" s="8"/>
      <c r="H38" s="8"/>
      <c r="I38" s="12">
        <f>D38*F38*H38</f>
        <v>0</v>
      </c>
      <c r="J38" s="2"/>
      <c r="K38" s="2"/>
      <c r="L38" s="2"/>
      <c r="M38" s="2"/>
      <c r="N38" s="2"/>
      <c r="O38" s="2"/>
    </row>
    <row r="39" spans="1:15">
      <c r="A39" s="8"/>
      <c r="B39" s="20"/>
      <c r="C39" s="20"/>
      <c r="D39" s="12"/>
      <c r="E39" s="8"/>
      <c r="F39" s="8"/>
      <c r="G39" s="8"/>
      <c r="H39" s="8"/>
      <c r="I39" s="12">
        <f>D39*F39*H39</f>
        <v>0</v>
      </c>
      <c r="J39" s="2"/>
      <c r="K39" s="2"/>
      <c r="L39" s="2"/>
      <c r="M39" s="2"/>
      <c r="N39" s="2"/>
      <c r="O39" s="2"/>
    </row>
    <row r="40" spans="1:15">
      <c r="A40" s="18"/>
      <c r="B40" s="18"/>
      <c r="C40" s="18"/>
      <c r="D40" s="18"/>
      <c r="E40" s="18"/>
      <c r="F40" s="18"/>
      <c r="G40" s="18"/>
      <c r="H40" s="11" t="s">
        <v>22</v>
      </c>
      <c r="I40" s="48">
        <f>SUM(I32:I39)</f>
        <v>9.02</v>
      </c>
      <c r="K40" s="18"/>
      <c r="L40" s="18"/>
      <c r="M40" s="18"/>
      <c r="N40" s="18"/>
      <c r="O40" s="18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7" t="s">
        <v>18</v>
      </c>
      <c r="B42" s="7" t="s">
        <v>38</v>
      </c>
      <c r="C42" s="7" t="s">
        <v>24</v>
      </c>
      <c r="D42" s="7" t="s">
        <v>25</v>
      </c>
      <c r="E42" s="7" t="s">
        <v>26</v>
      </c>
      <c r="F42" s="7" t="s">
        <v>27</v>
      </c>
      <c r="G42" s="7" t="s">
        <v>28</v>
      </c>
      <c r="H42" s="7" t="s">
        <v>29</v>
      </c>
      <c r="I42" s="7" t="s">
        <v>21</v>
      </c>
      <c r="J42" s="7" t="s">
        <v>22</v>
      </c>
      <c r="K42" s="18"/>
      <c r="L42" s="18"/>
      <c r="M42" s="18"/>
      <c r="N42" s="18"/>
      <c r="O42" s="18"/>
    </row>
    <row r="43" spans="1:15">
      <c r="A43" s="8"/>
      <c r="B43" s="8"/>
      <c r="C43" s="8"/>
      <c r="D43" s="8"/>
      <c r="E43" s="8"/>
      <c r="F43" s="21"/>
      <c r="G43" s="8"/>
      <c r="H43" s="20"/>
      <c r="I43" s="22"/>
      <c r="J43" s="12">
        <f t="shared" ref="J43:J50" si="1">D43*I43</f>
        <v>0</v>
      </c>
      <c r="K43" s="2"/>
      <c r="L43" s="2"/>
      <c r="M43" s="2"/>
      <c r="N43" s="2"/>
      <c r="O43" s="2"/>
    </row>
    <row r="44" spans="1:15">
      <c r="A44" s="8"/>
      <c r="B44" s="8"/>
      <c r="C44" s="8"/>
      <c r="D44" s="8"/>
      <c r="E44" s="8"/>
      <c r="F44" s="21"/>
      <c r="G44" s="8"/>
      <c r="H44" s="20"/>
      <c r="I44" s="22"/>
      <c r="J44" s="12">
        <f t="shared" si="1"/>
        <v>0</v>
      </c>
      <c r="K44" s="2"/>
      <c r="L44" s="2"/>
      <c r="M44" s="2"/>
      <c r="N44" s="2"/>
      <c r="O44" s="2"/>
    </row>
    <row r="45" spans="1:15">
      <c r="A45" s="8"/>
      <c r="B45" s="8"/>
      <c r="C45" s="8"/>
      <c r="D45" s="8"/>
      <c r="E45" s="8"/>
      <c r="F45" s="21"/>
      <c r="G45" s="8"/>
      <c r="H45" s="20"/>
      <c r="I45" s="22"/>
      <c r="J45" s="12">
        <f t="shared" si="1"/>
        <v>0</v>
      </c>
      <c r="K45" s="2"/>
      <c r="L45" s="2"/>
      <c r="M45" s="2"/>
      <c r="N45" s="2"/>
      <c r="O45" s="2"/>
    </row>
    <row r="46" spans="1:15">
      <c r="A46" s="8"/>
      <c r="B46" s="8"/>
      <c r="C46" s="8"/>
      <c r="D46" s="8"/>
      <c r="E46" s="8"/>
      <c r="F46" s="21"/>
      <c r="G46" s="8"/>
      <c r="H46" s="20"/>
      <c r="I46" s="22"/>
      <c r="J46" s="12">
        <f t="shared" si="1"/>
        <v>0</v>
      </c>
      <c r="K46" s="2"/>
      <c r="L46" s="2"/>
      <c r="M46" s="2"/>
      <c r="N46" s="2"/>
      <c r="O46" s="2"/>
    </row>
    <row r="47" spans="1:15">
      <c r="A47" s="8"/>
      <c r="B47" s="8"/>
      <c r="C47" s="8"/>
      <c r="D47" s="8"/>
      <c r="E47" s="8"/>
      <c r="F47" s="21"/>
      <c r="G47" s="8"/>
      <c r="H47" s="20"/>
      <c r="I47" s="22"/>
      <c r="J47" s="12">
        <f t="shared" si="1"/>
        <v>0</v>
      </c>
      <c r="K47" s="2"/>
      <c r="L47" s="2"/>
      <c r="M47" s="2"/>
      <c r="N47" s="2"/>
      <c r="O47" s="2"/>
    </row>
    <row r="48" spans="1:15">
      <c r="A48" s="8"/>
      <c r="B48" s="8"/>
      <c r="C48" s="8"/>
      <c r="D48" s="8"/>
      <c r="E48" s="8"/>
      <c r="F48" s="21"/>
      <c r="G48" s="8"/>
      <c r="H48" s="20"/>
      <c r="I48" s="22"/>
      <c r="J48" s="12">
        <f t="shared" si="1"/>
        <v>0</v>
      </c>
      <c r="K48" s="2"/>
      <c r="L48" s="2"/>
      <c r="M48" s="2"/>
      <c r="N48" s="2"/>
      <c r="O48" s="2"/>
    </row>
    <row r="49" spans="1:15">
      <c r="A49" s="8"/>
      <c r="B49" s="8"/>
      <c r="C49" s="8"/>
      <c r="D49" s="12"/>
      <c r="E49" s="8"/>
      <c r="F49" s="21"/>
      <c r="G49" s="8"/>
      <c r="H49" s="20"/>
      <c r="I49" s="22"/>
      <c r="J49" s="12">
        <f t="shared" si="1"/>
        <v>0</v>
      </c>
      <c r="K49" s="2"/>
      <c r="L49" s="2"/>
      <c r="M49" s="2"/>
      <c r="N49" s="2"/>
      <c r="O49" s="2"/>
    </row>
    <row r="50" spans="1:15">
      <c r="A50" s="8"/>
      <c r="B50" s="8"/>
      <c r="C50" s="8"/>
      <c r="D50" s="8"/>
      <c r="E50" s="8"/>
      <c r="F50" s="21"/>
      <c r="G50" s="8"/>
      <c r="H50" s="20"/>
      <c r="I50" s="22"/>
      <c r="J50" s="12">
        <f t="shared" si="1"/>
        <v>0</v>
      </c>
      <c r="K50" s="2"/>
      <c r="L50" s="2"/>
      <c r="M50" s="2"/>
      <c r="N50" s="2"/>
      <c r="O50" s="2"/>
    </row>
    <row r="51" spans="1:15">
      <c r="A51" s="18"/>
      <c r="B51" s="18"/>
      <c r="C51" s="18"/>
      <c r="D51" s="18"/>
      <c r="E51" s="18"/>
      <c r="F51" s="18"/>
      <c r="G51" s="18"/>
      <c r="H51" s="18"/>
      <c r="I51" s="11" t="s">
        <v>22</v>
      </c>
      <c r="J51" s="23">
        <f>SUM(J43:J50)</f>
        <v>0</v>
      </c>
      <c r="K51" s="18"/>
      <c r="L51" s="18"/>
      <c r="M51" s="18"/>
      <c r="N51" s="18"/>
      <c r="O51" s="18"/>
    </row>
    <row r="52" spans="1:15">
      <c r="A52" s="2"/>
      <c r="B52" s="2"/>
      <c r="C52" s="2"/>
      <c r="D52" s="2"/>
      <c r="E52" s="2"/>
      <c r="F52" s="2"/>
      <c r="G52" s="2"/>
      <c r="H52" s="24"/>
      <c r="I52" s="25"/>
      <c r="J52" s="2"/>
      <c r="K52" s="2"/>
      <c r="L52" s="2"/>
      <c r="M52" s="2"/>
      <c r="N52" s="2"/>
      <c r="O52" s="2"/>
    </row>
    <row r="53" spans="1:15">
      <c r="A53" s="7" t="s">
        <v>18</v>
      </c>
      <c r="B53" s="7" t="s">
        <v>39</v>
      </c>
      <c r="C53" s="7" t="s">
        <v>24</v>
      </c>
      <c r="D53" s="7" t="s">
        <v>25</v>
      </c>
      <c r="E53" s="7" t="s">
        <v>35</v>
      </c>
      <c r="F53" s="7" t="s">
        <v>21</v>
      </c>
      <c r="G53" s="7" t="s">
        <v>40</v>
      </c>
      <c r="H53" s="7" t="s">
        <v>41</v>
      </c>
      <c r="I53" s="7" t="s">
        <v>22</v>
      </c>
      <c r="J53" s="18"/>
      <c r="K53" s="18"/>
      <c r="L53" s="18"/>
      <c r="M53" s="18"/>
      <c r="N53" s="18"/>
      <c r="O53" s="18"/>
    </row>
    <row r="54" spans="1:15">
      <c r="A54" s="8"/>
      <c r="B54" s="8"/>
      <c r="C54" s="8"/>
      <c r="D54" s="12"/>
      <c r="E54" s="8"/>
      <c r="F54" s="8"/>
      <c r="G54" s="8"/>
      <c r="H54" s="8"/>
      <c r="I54" s="17">
        <f>D54*F54*G54*H54</f>
        <v>0</v>
      </c>
      <c r="J54" s="2"/>
      <c r="K54" s="2"/>
      <c r="L54" s="2"/>
      <c r="M54" s="2"/>
      <c r="N54" s="2"/>
      <c r="O54" s="2"/>
    </row>
    <row r="55" spans="1:15">
      <c r="A55" s="8"/>
      <c r="B55" s="8"/>
      <c r="C55" s="8"/>
      <c r="D55" s="8"/>
      <c r="E55" s="8"/>
      <c r="F55" s="12"/>
      <c r="G55" s="8"/>
      <c r="H55" s="8"/>
      <c r="I55" s="17">
        <f>D55*F55*G55*H55</f>
        <v>0</v>
      </c>
      <c r="J55" s="2"/>
      <c r="K55" s="2"/>
      <c r="L55" s="2"/>
      <c r="M55" s="2"/>
      <c r="N55" s="2"/>
      <c r="O55" s="2"/>
    </row>
    <row r="56" spans="1:15">
      <c r="A56" s="18"/>
      <c r="B56" s="18"/>
      <c r="C56" s="18"/>
      <c r="D56" s="18"/>
      <c r="E56" s="18"/>
      <c r="F56" s="18"/>
      <c r="G56" s="18"/>
      <c r="H56" s="11" t="s">
        <v>22</v>
      </c>
      <c r="I56" s="48">
        <f>SUM(I54:I55)</f>
        <v>0</v>
      </c>
      <c r="J56" s="18"/>
      <c r="K56" s="18"/>
      <c r="L56" s="18"/>
      <c r="M56" s="18"/>
      <c r="N56" s="18"/>
      <c r="O56" s="18"/>
    </row>
    <row r="57" spans="1: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42"/>
  <sheetViews>
    <sheetView workbookViewId="0">
      <selection activeCell="M43" sqref="M43"/>
    </sheetView>
  </sheetViews>
  <sheetFormatPr defaultRowHeight="15"/>
  <cols>
    <col min="1" max="1" width="10.28515625" bestFit="1" customWidth="1"/>
    <col min="2" max="2" width="27" bestFit="1" customWidth="1"/>
    <col min="3" max="3" width="4.42578125" bestFit="1" customWidth="1"/>
    <col min="4" max="4" width="8.85546875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6" t="s">
        <v>2</v>
      </c>
      <c r="K1" s="3">
        <v>106</v>
      </c>
      <c r="L1" s="2"/>
      <c r="M1" s="1" t="s">
        <v>20</v>
      </c>
      <c r="N1" s="4">
        <f>N18+I25+J36+I41</f>
        <v>49.225000000000001</v>
      </c>
      <c r="O1" s="2"/>
    </row>
    <row r="2" spans="1:15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  <c r="O2" s="2"/>
    </row>
    <row r="3" spans="1:15">
      <c r="A3" s="1" t="s">
        <v>6</v>
      </c>
      <c r="B3" s="2" t="s">
        <v>170</v>
      </c>
      <c r="C3" s="2"/>
      <c r="D3" s="1" t="s">
        <v>11</v>
      </c>
      <c r="E3" s="2"/>
      <c r="F3" s="2"/>
      <c r="G3" s="2"/>
      <c r="H3" s="2"/>
      <c r="I3" s="2"/>
      <c r="J3" s="1" t="s">
        <v>8</v>
      </c>
      <c r="K3" s="2"/>
      <c r="L3" s="2"/>
      <c r="M3" s="2"/>
      <c r="N3" s="2"/>
      <c r="O3" s="2"/>
    </row>
    <row r="4" spans="1:15">
      <c r="A4" s="1" t="s">
        <v>19</v>
      </c>
      <c r="B4" s="6" t="s">
        <v>173</v>
      </c>
      <c r="C4" s="2"/>
      <c r="D4" s="1" t="s">
        <v>15</v>
      </c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49.225000000000001</v>
      </c>
      <c r="O4" s="2"/>
    </row>
    <row r="5" spans="1:15">
      <c r="A5" s="1" t="s">
        <v>9</v>
      </c>
      <c r="B5" s="6">
        <v>2017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  <c r="O5" s="2"/>
    </row>
    <row r="6" spans="1:15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1" t="s">
        <v>16</v>
      </c>
      <c r="B7" s="2" t="s">
        <v>183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  <c r="O9" s="18"/>
    </row>
    <row r="10" spans="1:15">
      <c r="A10" s="8">
        <v>10</v>
      </c>
      <c r="B10" s="8" t="s">
        <v>184</v>
      </c>
      <c r="C10" s="8"/>
      <c r="D10" s="12">
        <v>3.5000000000000001E-3</v>
      </c>
      <c r="E10" s="8">
        <v>2310</v>
      </c>
      <c r="F10" s="8" t="s">
        <v>70</v>
      </c>
      <c r="G10" s="8"/>
      <c r="H10" s="13"/>
      <c r="I10" s="14"/>
      <c r="J10" s="15"/>
      <c r="K10" s="13"/>
      <c r="L10" s="13"/>
      <c r="M10" s="42">
        <v>1</v>
      </c>
      <c r="N10" s="17">
        <f>M10*D10*E10</f>
        <v>8.0850000000000009</v>
      </c>
      <c r="O10" s="2"/>
    </row>
    <row r="11" spans="1:15">
      <c r="A11" s="8">
        <v>20</v>
      </c>
      <c r="B11" s="8" t="s">
        <v>185</v>
      </c>
      <c r="C11" s="8"/>
      <c r="D11" s="12">
        <v>5</v>
      </c>
      <c r="E11" s="8"/>
      <c r="F11" s="8"/>
      <c r="G11" s="8"/>
      <c r="H11" s="13"/>
      <c r="I11" s="14"/>
      <c r="J11" s="15"/>
      <c r="K11" s="13"/>
      <c r="L11" s="13"/>
      <c r="M11" s="30">
        <v>2</v>
      </c>
      <c r="N11" s="17">
        <f>D11*M11</f>
        <v>10</v>
      </c>
      <c r="O11" s="2"/>
    </row>
    <row r="12" spans="1:15">
      <c r="A12" s="8">
        <v>30</v>
      </c>
      <c r="B12" s="8" t="s">
        <v>186</v>
      </c>
      <c r="C12" s="8"/>
      <c r="D12" s="12">
        <v>30</v>
      </c>
      <c r="E12" s="8"/>
      <c r="F12" s="8"/>
      <c r="G12" s="8"/>
      <c r="H12" s="13"/>
      <c r="I12" s="31"/>
      <c r="J12" s="15"/>
      <c r="K12" s="13"/>
      <c r="L12" s="16"/>
      <c r="M12" s="30">
        <v>1</v>
      </c>
      <c r="N12" s="17">
        <f>D12*M12</f>
        <v>30</v>
      </c>
      <c r="O12" s="2"/>
    </row>
    <row r="13" spans="1:15">
      <c r="A13" s="8"/>
      <c r="B13" s="8"/>
      <c r="C13" s="8"/>
      <c r="D13" s="12"/>
      <c r="E13" s="8"/>
      <c r="F13" s="8"/>
      <c r="G13" s="8"/>
      <c r="H13" s="13"/>
      <c r="I13" s="31"/>
      <c r="J13" s="15"/>
      <c r="K13" s="13"/>
      <c r="L13" s="13"/>
      <c r="M13" s="30"/>
      <c r="N13" s="17">
        <f>IF(J13="",D13*M13,D13*J13*K13*L13*M13)</f>
        <v>0</v>
      </c>
      <c r="O13" s="2"/>
    </row>
    <row r="14" spans="1:15">
      <c r="A14" s="8"/>
      <c r="B14" s="8"/>
      <c r="C14" s="8"/>
      <c r="D14" s="12"/>
      <c r="E14" s="8"/>
      <c r="F14" s="8"/>
      <c r="G14" s="8"/>
      <c r="H14" s="13"/>
      <c r="I14" s="31"/>
      <c r="J14" s="15"/>
      <c r="K14" s="13"/>
      <c r="L14" s="13"/>
      <c r="M14" s="30"/>
      <c r="N14" s="17">
        <f>IF(J14="",D14*M14,D14*J14*K14*L14*M14)</f>
        <v>0</v>
      </c>
      <c r="O14" s="2"/>
    </row>
    <row r="15" spans="1:15">
      <c r="A15" s="8"/>
      <c r="B15" s="8"/>
      <c r="C15" s="8"/>
      <c r="D15" s="12"/>
      <c r="E15" s="8"/>
      <c r="F15" s="8"/>
      <c r="G15" s="8"/>
      <c r="H15" s="13"/>
      <c r="I15" s="31"/>
      <c r="J15" s="15"/>
      <c r="K15" s="13"/>
      <c r="L15" s="13"/>
      <c r="M15" s="30"/>
      <c r="N15" s="17">
        <f>IF(J15="",D15*M15,D15*J15*K15*L15*M15)</f>
        <v>0</v>
      </c>
      <c r="O15" s="2"/>
    </row>
    <row r="16" spans="1:15">
      <c r="A16" s="8"/>
      <c r="B16" s="8"/>
      <c r="C16" s="8"/>
      <c r="D16" s="12"/>
      <c r="E16" s="8"/>
      <c r="F16" s="32"/>
      <c r="G16" s="8"/>
      <c r="H16" s="13"/>
      <c r="I16" s="31"/>
      <c r="J16" s="15"/>
      <c r="K16" s="13"/>
      <c r="L16" s="13"/>
      <c r="M16" s="30"/>
      <c r="N16" s="17">
        <f>IF(J16="",D16*M16,D16*J16*K16*L16*M16)</f>
        <v>0</v>
      </c>
      <c r="O16" s="2"/>
    </row>
    <row r="17" spans="1:15">
      <c r="A17" s="8"/>
      <c r="B17" s="8"/>
      <c r="C17" s="8"/>
      <c r="D17" s="12"/>
      <c r="E17" s="8"/>
      <c r="F17" s="32"/>
      <c r="G17" s="8"/>
      <c r="H17" s="13"/>
      <c r="I17" s="31"/>
      <c r="J17" s="15"/>
      <c r="K17" s="13"/>
      <c r="L17" s="13"/>
      <c r="M17" s="30"/>
      <c r="N17" s="17">
        <f>IF(J17="",D17*M17,D17*J17*K17*L17*M17)</f>
        <v>0</v>
      </c>
      <c r="O17" s="2"/>
    </row>
    <row r="18" spans="1: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1" t="s">
        <v>22</v>
      </c>
      <c r="N18" s="23">
        <f>SUM(N10:N17)</f>
        <v>48.085000000000001</v>
      </c>
      <c r="O18" s="18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7" t="s">
        <v>18</v>
      </c>
      <c r="B20" s="7" t="s">
        <v>34</v>
      </c>
      <c r="C20" s="7" t="s">
        <v>24</v>
      </c>
      <c r="D20" s="7" t="s">
        <v>25</v>
      </c>
      <c r="E20" s="7" t="s">
        <v>35</v>
      </c>
      <c r="F20" s="7" t="s">
        <v>21</v>
      </c>
      <c r="G20" s="7" t="s">
        <v>36</v>
      </c>
      <c r="H20" s="7" t="s">
        <v>37</v>
      </c>
      <c r="I20" s="7" t="s">
        <v>22</v>
      </c>
      <c r="J20" s="18"/>
      <c r="K20" s="18"/>
      <c r="L20" s="18"/>
      <c r="M20" s="18"/>
      <c r="N20" s="18"/>
      <c r="O20" s="18"/>
    </row>
    <row r="21" spans="1:15">
      <c r="A21" s="8"/>
      <c r="B21" s="20"/>
      <c r="C21" s="20"/>
      <c r="D21" s="12"/>
      <c r="E21" s="8"/>
      <c r="F21" s="8"/>
      <c r="G21" s="8"/>
      <c r="H21" s="8"/>
      <c r="I21" s="17">
        <f>IF([1]Radiator!$H25&lt;&gt;"",[1]Radiator!$D25*[1]Radiator!$F25*[1]Radiator!$H25,[1]Radiator!$D25*[1]Radiator!$F25)</f>
        <v>0</v>
      </c>
      <c r="J21" s="2"/>
      <c r="K21" s="2"/>
      <c r="L21" s="2"/>
      <c r="M21" s="2"/>
      <c r="N21" s="2"/>
      <c r="O21" s="2"/>
    </row>
    <row r="22" spans="1:15">
      <c r="A22" s="8"/>
      <c r="B22" s="20"/>
      <c r="C22" s="20"/>
      <c r="D22" s="12"/>
      <c r="E22" s="8"/>
      <c r="F22" s="8"/>
      <c r="G22" s="8"/>
      <c r="H22" s="8"/>
      <c r="I22" s="17">
        <f>IF([1]Radiator!$H26&lt;&gt;"",[1]Radiator!$D26*[1]Radiator!$F26*[1]Radiator!$H26,[1]Radiator!$D26*[1]Radiator!$F26)</f>
        <v>0</v>
      </c>
      <c r="J22" s="2"/>
      <c r="K22" s="2"/>
      <c r="L22" s="2"/>
      <c r="M22" s="2"/>
      <c r="N22" s="2"/>
      <c r="O22" s="2"/>
    </row>
    <row r="23" spans="1:15">
      <c r="A23" s="8"/>
      <c r="B23" s="20"/>
      <c r="C23" s="20"/>
      <c r="D23" s="12"/>
      <c r="E23" s="8"/>
      <c r="F23" s="8"/>
      <c r="G23" s="8"/>
      <c r="H23" s="8"/>
      <c r="I23" s="17">
        <f>IF([1]Radiator!$H27&lt;&gt;"",[1]Radiator!$D27*[1]Radiator!$F27*[1]Radiator!$H27,[1]Radiator!$D27*[1]Radiator!$F27)</f>
        <v>0</v>
      </c>
      <c r="J23" s="2"/>
      <c r="K23" s="2"/>
      <c r="L23" s="2"/>
      <c r="M23" s="2"/>
      <c r="N23" s="2"/>
      <c r="O23" s="2"/>
    </row>
    <row r="24" spans="1:15">
      <c r="A24" s="8"/>
      <c r="B24" s="20"/>
      <c r="C24" s="20"/>
      <c r="D24" s="12"/>
      <c r="E24" s="8"/>
      <c r="F24" s="8"/>
      <c r="G24" s="8"/>
      <c r="H24" s="8"/>
      <c r="I24" s="17">
        <f>IF([1]Radiator!$H28&lt;&gt;"",[1]Radiator!$D28*[1]Radiator!$F28*[1]Radiator!$H28,[1]Radiator!$D28*[1]Radiator!$F28)</f>
        <v>0</v>
      </c>
      <c r="J24" s="2"/>
      <c r="K24" s="2"/>
      <c r="L24" s="2"/>
      <c r="M24" s="2"/>
      <c r="N24" s="2"/>
      <c r="O24" s="2"/>
    </row>
    <row r="25" spans="1:15">
      <c r="A25" s="18"/>
      <c r="B25" s="18"/>
      <c r="C25" s="18"/>
      <c r="D25" s="18"/>
      <c r="E25" s="18"/>
      <c r="F25" s="18"/>
      <c r="G25" s="18"/>
      <c r="H25" s="11" t="s">
        <v>22</v>
      </c>
      <c r="I25" s="23">
        <f>SUM(I21:I24)</f>
        <v>0</v>
      </c>
      <c r="J25" s="18"/>
      <c r="K25" s="18"/>
      <c r="L25" s="18"/>
      <c r="M25" s="18"/>
      <c r="N25" s="18"/>
      <c r="O25" s="18"/>
    </row>
    <row r="26" spans="1: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7" t="s">
        <v>18</v>
      </c>
      <c r="B27" s="7" t="s">
        <v>38</v>
      </c>
      <c r="C27" s="7" t="s">
        <v>24</v>
      </c>
      <c r="D27" s="7" t="s">
        <v>25</v>
      </c>
      <c r="E27" s="7" t="s">
        <v>26</v>
      </c>
      <c r="F27" s="7" t="s">
        <v>27</v>
      </c>
      <c r="G27" s="7" t="s">
        <v>28</v>
      </c>
      <c r="H27" s="7" t="s">
        <v>29</v>
      </c>
      <c r="I27" s="7" t="s">
        <v>21</v>
      </c>
      <c r="J27" s="7" t="s">
        <v>22</v>
      </c>
      <c r="K27" s="18"/>
      <c r="L27" s="18"/>
      <c r="M27" s="18"/>
      <c r="N27" s="18"/>
      <c r="O27" s="18"/>
    </row>
    <row r="28" spans="1:15">
      <c r="A28" s="8">
        <v>10</v>
      </c>
      <c r="B28" s="44" t="s">
        <v>99</v>
      </c>
      <c r="C28" s="20"/>
      <c r="D28" s="12">
        <v>0.19</v>
      </c>
      <c r="E28" s="8">
        <v>12.7</v>
      </c>
      <c r="F28" s="21" t="s">
        <v>73</v>
      </c>
      <c r="G28" s="8">
        <v>8</v>
      </c>
      <c r="H28" s="20" t="s">
        <v>73</v>
      </c>
      <c r="I28" s="22">
        <v>2</v>
      </c>
      <c r="J28" s="12">
        <f t="shared" ref="J28:J35" si="0">D28*I28</f>
        <v>0.38</v>
      </c>
      <c r="K28" s="2"/>
      <c r="L28" s="2"/>
      <c r="M28" s="2"/>
      <c r="N28" s="2"/>
      <c r="O28" s="2"/>
    </row>
    <row r="29" spans="1:15">
      <c r="A29" s="8">
        <v>20</v>
      </c>
      <c r="B29" s="44" t="s">
        <v>99</v>
      </c>
      <c r="C29" s="20"/>
      <c r="D29" s="12">
        <v>0.19</v>
      </c>
      <c r="E29" s="8">
        <v>12.7</v>
      </c>
      <c r="F29" s="21" t="s">
        <v>73</v>
      </c>
      <c r="G29" s="8">
        <v>8</v>
      </c>
      <c r="H29" s="20" t="s">
        <v>73</v>
      </c>
      <c r="I29" s="22">
        <v>4</v>
      </c>
      <c r="J29" s="12">
        <f t="shared" si="0"/>
        <v>0.76</v>
      </c>
      <c r="K29" s="2"/>
      <c r="L29" s="2"/>
      <c r="M29" s="2"/>
      <c r="N29" s="2"/>
      <c r="O29" s="2"/>
    </row>
    <row r="30" spans="1:15">
      <c r="A30" s="8"/>
      <c r="B30" s="8"/>
      <c r="C30" s="8"/>
      <c r="D30" s="8"/>
      <c r="E30" s="8"/>
      <c r="F30" s="21"/>
      <c r="G30" s="8"/>
      <c r="H30" s="20"/>
      <c r="I30" s="22"/>
      <c r="J30" s="12">
        <f t="shared" si="0"/>
        <v>0</v>
      </c>
      <c r="K30" s="2"/>
      <c r="L30" s="2"/>
      <c r="M30" s="2"/>
      <c r="N30" s="2"/>
      <c r="O30" s="2"/>
    </row>
    <row r="31" spans="1:15">
      <c r="A31" s="8"/>
      <c r="B31" s="8"/>
      <c r="C31" s="8"/>
      <c r="D31" s="8"/>
      <c r="E31" s="8"/>
      <c r="F31" s="21"/>
      <c r="G31" s="8"/>
      <c r="H31" s="20"/>
      <c r="I31" s="22"/>
      <c r="J31" s="12">
        <f t="shared" si="0"/>
        <v>0</v>
      </c>
      <c r="K31" s="2"/>
      <c r="L31" s="2"/>
      <c r="M31" s="2"/>
      <c r="N31" s="2"/>
      <c r="O31" s="2"/>
    </row>
    <row r="32" spans="1:15">
      <c r="A32" s="8"/>
      <c r="B32" s="8"/>
      <c r="C32" s="8"/>
      <c r="D32" s="8"/>
      <c r="E32" s="8"/>
      <c r="F32" s="21"/>
      <c r="G32" s="8"/>
      <c r="H32" s="20"/>
      <c r="I32" s="22"/>
      <c r="J32" s="12">
        <f t="shared" si="0"/>
        <v>0</v>
      </c>
      <c r="K32" s="2"/>
      <c r="L32" s="2"/>
      <c r="M32" s="2"/>
      <c r="N32" s="2"/>
      <c r="O32" s="2"/>
    </row>
    <row r="33" spans="1:15">
      <c r="A33" s="8"/>
      <c r="B33" s="8"/>
      <c r="C33" s="8"/>
      <c r="D33" s="8"/>
      <c r="E33" s="8"/>
      <c r="F33" s="21"/>
      <c r="G33" s="8"/>
      <c r="H33" s="20"/>
      <c r="I33" s="22"/>
      <c r="J33" s="12">
        <f t="shared" si="0"/>
        <v>0</v>
      </c>
      <c r="K33" s="2"/>
      <c r="L33" s="2"/>
      <c r="M33" s="2"/>
      <c r="N33" s="2"/>
      <c r="O33" s="2"/>
    </row>
    <row r="34" spans="1:15">
      <c r="A34" s="8"/>
      <c r="B34" s="8"/>
      <c r="C34" s="8"/>
      <c r="D34" s="12"/>
      <c r="E34" s="8"/>
      <c r="F34" s="21"/>
      <c r="G34" s="8"/>
      <c r="H34" s="20"/>
      <c r="I34" s="22"/>
      <c r="J34" s="17">
        <f t="shared" si="0"/>
        <v>0</v>
      </c>
      <c r="K34" s="2"/>
      <c r="L34" s="2"/>
      <c r="M34" s="2"/>
      <c r="N34" s="2"/>
      <c r="O34" s="2"/>
    </row>
    <row r="35" spans="1:15">
      <c r="A35" s="8"/>
      <c r="B35" s="8"/>
      <c r="C35" s="8"/>
      <c r="D35" s="8"/>
      <c r="E35" s="8"/>
      <c r="F35" s="21"/>
      <c r="G35" s="8"/>
      <c r="H35" s="20"/>
      <c r="I35" s="22"/>
      <c r="J35" s="12">
        <f t="shared" si="0"/>
        <v>0</v>
      </c>
      <c r="K35" s="2"/>
      <c r="L35" s="2"/>
      <c r="M35" s="2"/>
      <c r="N35" s="2"/>
      <c r="O35" s="2"/>
    </row>
    <row r="36" spans="1:15">
      <c r="A36" s="18"/>
      <c r="B36" s="18"/>
      <c r="C36" s="18"/>
      <c r="D36" s="18"/>
      <c r="E36" s="18"/>
      <c r="F36" s="18"/>
      <c r="G36" s="18"/>
      <c r="H36" s="18"/>
      <c r="I36" s="11" t="s">
        <v>22</v>
      </c>
      <c r="J36" s="23">
        <f>SUM(J28:J35)</f>
        <v>1.1400000000000001</v>
      </c>
      <c r="K36" s="18"/>
      <c r="L36" s="18"/>
      <c r="M36" s="18"/>
      <c r="N36" s="18"/>
      <c r="O36" s="18"/>
    </row>
    <row r="37" spans="1:15">
      <c r="A37" s="2"/>
      <c r="B37" s="2"/>
      <c r="C37" s="2"/>
      <c r="D37" s="2"/>
      <c r="E37" s="2"/>
      <c r="F37" s="2"/>
      <c r="G37" s="2"/>
      <c r="H37" s="24"/>
      <c r="I37" s="25"/>
      <c r="J37" s="2"/>
      <c r="K37" s="2"/>
      <c r="L37" s="2"/>
      <c r="M37" s="2"/>
      <c r="N37" s="2"/>
      <c r="O37" s="2"/>
    </row>
    <row r="38" spans="1:15">
      <c r="A38" s="7" t="s">
        <v>18</v>
      </c>
      <c r="B38" s="7" t="s">
        <v>39</v>
      </c>
      <c r="C38" s="7" t="s">
        <v>24</v>
      </c>
      <c r="D38" s="7" t="s">
        <v>25</v>
      </c>
      <c r="E38" s="7" t="s">
        <v>35</v>
      </c>
      <c r="F38" s="7" t="s">
        <v>21</v>
      </c>
      <c r="G38" s="7" t="s">
        <v>40</v>
      </c>
      <c r="H38" s="7" t="s">
        <v>49</v>
      </c>
      <c r="I38" s="7" t="s">
        <v>22</v>
      </c>
      <c r="J38" s="18"/>
      <c r="K38" s="18"/>
      <c r="L38" s="18"/>
      <c r="M38" s="18"/>
      <c r="N38" s="18"/>
      <c r="O38" s="18"/>
    </row>
    <row r="39" spans="1:15">
      <c r="A39" s="8"/>
      <c r="B39" s="8"/>
      <c r="C39" s="8"/>
      <c r="D39" s="12"/>
      <c r="E39" s="8"/>
      <c r="F39" s="8"/>
      <c r="G39" s="8"/>
      <c r="H39" s="8"/>
      <c r="I39" s="12" t="str">
        <f>IF([1]Radiator!$G43&lt;&gt;"",D39*F39/G39*H39,"")</f>
        <v/>
      </c>
      <c r="J39" s="2"/>
      <c r="K39" s="2"/>
      <c r="L39" s="2"/>
      <c r="M39" s="2"/>
      <c r="N39" s="2"/>
      <c r="O39" s="2"/>
    </row>
    <row r="40" spans="1:15">
      <c r="A40" s="8"/>
      <c r="B40" s="8"/>
      <c r="C40" s="8"/>
      <c r="D40" s="8"/>
      <c r="E40" s="8"/>
      <c r="F40" s="12"/>
      <c r="G40" s="8"/>
      <c r="H40" s="8"/>
      <c r="I40" s="12" t="str">
        <f>IF([1]Radiator!$G44&lt;&gt;"",D40*F40/G40*H40,"")</f>
        <v/>
      </c>
      <c r="J40" s="2"/>
      <c r="K40" s="2"/>
      <c r="L40" s="2"/>
      <c r="M40" s="2"/>
      <c r="N40" s="2"/>
      <c r="O40" s="2"/>
    </row>
    <row r="41" spans="1:15">
      <c r="A41" s="18"/>
      <c r="B41" s="18"/>
      <c r="C41" s="18"/>
      <c r="D41" s="18"/>
      <c r="E41" s="18"/>
      <c r="F41" s="18"/>
      <c r="G41" s="18"/>
      <c r="H41" s="11" t="s">
        <v>22</v>
      </c>
      <c r="I41" s="48">
        <f>SUM(I39:I40)</f>
        <v>0</v>
      </c>
      <c r="J41" s="18"/>
      <c r="K41" s="18"/>
      <c r="L41" s="18"/>
      <c r="M41" s="18"/>
      <c r="N41" s="18"/>
      <c r="O41" s="18"/>
    </row>
    <row r="42" spans="1:15">
      <c r="A42" s="2"/>
      <c r="B42" s="2"/>
      <c r="C42" s="2"/>
      <c r="D42" s="2"/>
      <c r="E42" s="2"/>
      <c r="F42" s="2"/>
      <c r="G42" s="2"/>
      <c r="H42" s="24"/>
      <c r="I42" s="25"/>
      <c r="J42" s="2"/>
      <c r="K42" s="2"/>
      <c r="L42" s="2"/>
      <c r="M42" s="2"/>
      <c r="N42" s="2"/>
      <c r="O42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40"/>
  <sheetViews>
    <sheetView topLeftCell="A24" workbookViewId="0">
      <selection activeCell="L30" sqref="L30"/>
    </sheetView>
  </sheetViews>
  <sheetFormatPr defaultRowHeight="15"/>
  <cols>
    <col min="1" max="1" width="10.28515625" bestFit="1" customWidth="1"/>
    <col min="2" max="2" width="27" bestFit="1" customWidth="1"/>
    <col min="3" max="3" width="20.5703125" bestFit="1" customWidth="1"/>
    <col min="4" max="4" width="8.85546875" bestFit="1" customWidth="1"/>
    <col min="5" max="5" width="6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6" t="s">
        <v>2</v>
      </c>
      <c r="K1" s="3">
        <v>106</v>
      </c>
      <c r="L1" s="2"/>
      <c r="M1" s="1" t="s">
        <v>20</v>
      </c>
      <c r="N1" s="4">
        <f>N18+I24+J35+I40</f>
        <v>6.9660000000000002</v>
      </c>
      <c r="O1" s="2"/>
    </row>
    <row r="2" spans="1:15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  <c r="O2" s="2"/>
    </row>
    <row r="3" spans="1:15">
      <c r="A3" s="1" t="s">
        <v>6</v>
      </c>
      <c r="B3" s="2" t="s">
        <v>170</v>
      </c>
      <c r="C3" s="2"/>
      <c r="D3" s="1" t="s">
        <v>11</v>
      </c>
      <c r="E3" s="2"/>
      <c r="F3" s="2"/>
      <c r="G3" s="2"/>
      <c r="H3" s="2"/>
      <c r="I3" s="2"/>
      <c r="J3" s="1" t="s">
        <v>8</v>
      </c>
      <c r="K3" s="2"/>
      <c r="L3" s="2"/>
      <c r="M3" s="2"/>
      <c r="N3" s="2"/>
      <c r="O3" s="2"/>
    </row>
    <row r="4" spans="1:15">
      <c r="A4" s="1" t="s">
        <v>19</v>
      </c>
      <c r="B4" s="6" t="s">
        <v>174</v>
      </c>
      <c r="C4" s="2"/>
      <c r="D4" s="1" t="s">
        <v>15</v>
      </c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6.9660000000000002</v>
      </c>
      <c r="O4" s="2"/>
    </row>
    <row r="5" spans="1:15">
      <c r="A5" s="1" t="s">
        <v>9</v>
      </c>
      <c r="B5" s="6">
        <v>2018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  <c r="O5" s="2"/>
    </row>
    <row r="6" spans="1:15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1" t="s">
        <v>16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  <c r="O9" s="18"/>
    </row>
    <row r="10" spans="1:15">
      <c r="A10" s="8">
        <v>10</v>
      </c>
      <c r="B10" s="8" t="s">
        <v>187</v>
      </c>
      <c r="C10" s="8" t="s">
        <v>188</v>
      </c>
      <c r="D10" s="12">
        <v>0.18</v>
      </c>
      <c r="E10" s="8">
        <v>23</v>
      </c>
      <c r="F10" s="8" t="s">
        <v>73</v>
      </c>
      <c r="G10" s="8">
        <v>0.2</v>
      </c>
      <c r="H10" s="13" t="s">
        <v>189</v>
      </c>
      <c r="I10" s="14"/>
      <c r="J10" s="15"/>
      <c r="K10" s="13"/>
      <c r="L10" s="13"/>
      <c r="M10" s="42">
        <v>1</v>
      </c>
      <c r="N10" s="17">
        <f>M10*D10*E10*G10</f>
        <v>0.82799999999999996</v>
      </c>
      <c r="O10" s="2"/>
    </row>
    <row r="11" spans="1:15">
      <c r="A11" s="8">
        <v>20</v>
      </c>
      <c r="B11" s="8" t="s">
        <v>187</v>
      </c>
      <c r="C11" s="8" t="s">
        <v>190</v>
      </c>
      <c r="D11" s="12">
        <v>0.18</v>
      </c>
      <c r="E11" s="8">
        <v>23</v>
      </c>
      <c r="F11" s="8" t="s">
        <v>73</v>
      </c>
      <c r="G11" s="8">
        <v>0.2</v>
      </c>
      <c r="H11" s="13" t="s">
        <v>189</v>
      </c>
      <c r="I11" s="14"/>
      <c r="J11" s="15"/>
      <c r="K11" s="13"/>
      <c r="L11" s="13"/>
      <c r="M11" s="30">
        <v>1</v>
      </c>
      <c r="N11" s="17">
        <f>M11*D11*E11*G11</f>
        <v>0.82799999999999996</v>
      </c>
      <c r="O11" s="2"/>
    </row>
    <row r="12" spans="1:15">
      <c r="A12" s="8">
        <v>30</v>
      </c>
      <c r="B12" s="8" t="s">
        <v>110</v>
      </c>
      <c r="C12" s="8" t="s">
        <v>191</v>
      </c>
      <c r="D12" s="43">
        <v>4.2</v>
      </c>
      <c r="E12" s="8">
        <v>0.4</v>
      </c>
      <c r="F12" s="8" t="s">
        <v>53</v>
      </c>
      <c r="G12" s="8"/>
      <c r="H12" s="13"/>
      <c r="I12" s="31"/>
      <c r="J12" s="15"/>
      <c r="K12" s="13"/>
      <c r="L12" s="16"/>
      <c r="M12" s="30">
        <v>1</v>
      </c>
      <c r="N12" s="17">
        <f>D12*E12</f>
        <v>1.6800000000000002</v>
      </c>
      <c r="O12" s="2"/>
    </row>
    <row r="13" spans="1:15">
      <c r="A13" s="8"/>
      <c r="B13" s="8"/>
      <c r="C13" s="8"/>
      <c r="D13" s="12"/>
      <c r="E13" s="8"/>
      <c r="F13" s="8"/>
      <c r="G13" s="8"/>
      <c r="H13" s="13"/>
      <c r="I13" s="31"/>
      <c r="J13" s="15"/>
      <c r="K13" s="13"/>
      <c r="L13" s="13"/>
      <c r="M13" s="30"/>
      <c r="N13" s="17">
        <f>IF(J13="",D13*M13,D13*J13*K13*L13*M13)</f>
        <v>0</v>
      </c>
      <c r="O13" s="2"/>
    </row>
    <row r="14" spans="1:15">
      <c r="A14" s="8"/>
      <c r="B14" s="8"/>
      <c r="C14" s="8"/>
      <c r="D14" s="12"/>
      <c r="E14" s="8"/>
      <c r="F14" s="8"/>
      <c r="G14" s="8"/>
      <c r="H14" s="13"/>
      <c r="I14" s="31"/>
      <c r="J14" s="15"/>
      <c r="K14" s="13"/>
      <c r="L14" s="13"/>
      <c r="M14" s="30"/>
      <c r="N14" s="17">
        <f>IF(J14="",D14*M14,D14*J14*K14*L14*M14)</f>
        <v>0</v>
      </c>
      <c r="O14" s="2"/>
    </row>
    <row r="15" spans="1:15">
      <c r="A15" s="8"/>
      <c r="B15" s="8"/>
      <c r="C15" s="8"/>
      <c r="D15" s="12"/>
      <c r="E15" s="8"/>
      <c r="F15" s="8"/>
      <c r="G15" s="8"/>
      <c r="H15" s="13"/>
      <c r="I15" s="31"/>
      <c r="J15" s="15"/>
      <c r="K15" s="13"/>
      <c r="L15" s="13"/>
      <c r="M15" s="30"/>
      <c r="N15" s="17">
        <f>IF(J15="",D15*M15,D15*J15*K15*L15*M15)</f>
        <v>0</v>
      </c>
      <c r="O15" s="2"/>
    </row>
    <row r="16" spans="1:15">
      <c r="A16" s="8"/>
      <c r="B16" s="8"/>
      <c r="C16" s="8"/>
      <c r="D16" s="12"/>
      <c r="E16" s="8"/>
      <c r="F16" s="32"/>
      <c r="G16" s="8"/>
      <c r="H16" s="13"/>
      <c r="I16" s="31"/>
      <c r="J16" s="15"/>
      <c r="K16" s="13"/>
      <c r="L16" s="13"/>
      <c r="M16" s="30"/>
      <c r="N16" s="17">
        <f>IF(J16="",D16*M16,D16*J16*K16*L16*M16)</f>
        <v>0</v>
      </c>
      <c r="O16" s="2"/>
    </row>
    <row r="17" spans="1:15">
      <c r="A17" s="8"/>
      <c r="B17" s="8"/>
      <c r="C17" s="8"/>
      <c r="D17" s="12"/>
      <c r="E17" s="8"/>
      <c r="F17" s="32"/>
      <c r="G17" s="8"/>
      <c r="H17" s="13"/>
      <c r="I17" s="31"/>
      <c r="J17" s="15"/>
      <c r="K17" s="13"/>
      <c r="L17" s="13"/>
      <c r="M17" s="30"/>
      <c r="N17" s="17">
        <f>IF(J17="",D17*M17,D17*J17*K17*L17*M17)</f>
        <v>0</v>
      </c>
      <c r="O17" s="2"/>
    </row>
    <row r="18" spans="1: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1" t="s">
        <v>22</v>
      </c>
      <c r="N18" s="19">
        <f>SUM(N10:N17)</f>
        <v>3.3360000000000003</v>
      </c>
      <c r="O18" s="18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7" t="s">
        <v>18</v>
      </c>
      <c r="B20" s="7" t="s">
        <v>34</v>
      </c>
      <c r="C20" s="7" t="s">
        <v>24</v>
      </c>
      <c r="D20" s="7" t="s">
        <v>25</v>
      </c>
      <c r="E20" s="7" t="s">
        <v>35</v>
      </c>
      <c r="F20" s="7" t="s">
        <v>21</v>
      </c>
      <c r="G20" s="7" t="s">
        <v>36</v>
      </c>
      <c r="H20" s="7" t="s">
        <v>37</v>
      </c>
      <c r="I20" s="7" t="s">
        <v>22</v>
      </c>
      <c r="J20" s="18"/>
      <c r="K20" s="18"/>
      <c r="L20" s="18"/>
      <c r="M20" s="18"/>
      <c r="N20" s="18"/>
      <c r="O20" s="18"/>
    </row>
    <row r="21" spans="1:15">
      <c r="A21" s="8">
        <v>10</v>
      </c>
      <c r="B21" s="20" t="s">
        <v>136</v>
      </c>
      <c r="C21" s="20" t="s">
        <v>192</v>
      </c>
      <c r="D21" s="12">
        <v>0.06</v>
      </c>
      <c r="E21" s="8" t="s">
        <v>57</v>
      </c>
      <c r="F21" s="8">
        <v>8</v>
      </c>
      <c r="G21" s="8">
        <v>1</v>
      </c>
      <c r="H21" s="8">
        <v>1</v>
      </c>
      <c r="I21" s="12">
        <f>IF('[1]Coolant Lines'!$H21&lt;&gt;"",'[1]Coolant Lines'!$D21*'[1]Coolant Lines'!$F21*'[1]Coolant Lines'!$H21,'[1]Coolant Lines'!$D21*'[1]Coolant Lines'!$F21)</f>
        <v>0.48</v>
      </c>
      <c r="J21" s="2"/>
      <c r="K21" s="2"/>
      <c r="L21" s="2"/>
      <c r="M21" s="2"/>
      <c r="N21" s="2"/>
      <c r="O21" s="2"/>
    </row>
    <row r="22" spans="1:15">
      <c r="A22" s="8"/>
      <c r="B22" s="20"/>
      <c r="C22" s="20"/>
      <c r="D22" s="12"/>
      <c r="E22" s="8"/>
      <c r="F22" s="8"/>
      <c r="G22" s="8"/>
      <c r="H22" s="8"/>
      <c r="I22" s="17">
        <f>IF('[1]Coolant Lines'!$H27&lt;&gt;"",'[1]Coolant Lines'!$D27*'[1]Coolant Lines'!$F27*'[1]Coolant Lines'!$H27,'[1]Coolant Lines'!$D27*'[1]Coolant Lines'!$F27)</f>
        <v>0</v>
      </c>
      <c r="J22" s="2"/>
      <c r="K22" s="2"/>
      <c r="L22" s="2"/>
      <c r="M22" s="2"/>
      <c r="N22" s="2"/>
      <c r="O22" s="2"/>
    </row>
    <row r="23" spans="1:15">
      <c r="A23" s="8"/>
      <c r="B23" s="20"/>
      <c r="C23" s="20"/>
      <c r="D23" s="12"/>
      <c r="E23" s="8"/>
      <c r="F23" s="8"/>
      <c r="G23" s="8"/>
      <c r="H23" s="8"/>
      <c r="I23" s="17">
        <f>IF('[1]Coolant Lines'!$H28&lt;&gt;"",'[1]Coolant Lines'!$D28*'[1]Coolant Lines'!$F28*'[1]Coolant Lines'!$H28,'[1]Coolant Lines'!$D28*'[1]Coolant Lines'!$F28)</f>
        <v>0</v>
      </c>
      <c r="J23" s="2"/>
      <c r="K23" s="2"/>
      <c r="L23" s="2"/>
      <c r="M23" s="2"/>
      <c r="N23" s="2"/>
      <c r="O23" s="2"/>
    </row>
    <row r="24" spans="1:15">
      <c r="A24" s="18"/>
      <c r="B24" s="18"/>
      <c r="C24" s="18"/>
      <c r="D24" s="18"/>
      <c r="E24" s="18"/>
      <c r="F24" s="18"/>
      <c r="G24" s="18"/>
      <c r="H24" s="11" t="s">
        <v>22</v>
      </c>
      <c r="I24" s="23">
        <f>SUM(I21:I23)</f>
        <v>0.48</v>
      </c>
      <c r="J24" s="18"/>
      <c r="K24" s="18"/>
      <c r="L24" s="18"/>
      <c r="M24" s="18"/>
      <c r="N24" s="18"/>
      <c r="O24" s="18"/>
    </row>
    <row r="25" spans="1: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7" t="s">
        <v>18</v>
      </c>
      <c r="B26" s="7" t="s">
        <v>38</v>
      </c>
      <c r="C26" s="7" t="s">
        <v>24</v>
      </c>
      <c r="D26" s="7" t="s">
        <v>25</v>
      </c>
      <c r="E26" s="7" t="s">
        <v>26</v>
      </c>
      <c r="F26" s="7" t="s">
        <v>27</v>
      </c>
      <c r="G26" s="7" t="s">
        <v>28</v>
      </c>
      <c r="H26" s="7" t="s">
        <v>29</v>
      </c>
      <c r="I26" s="7" t="s">
        <v>21</v>
      </c>
      <c r="J26" s="7" t="s">
        <v>22</v>
      </c>
      <c r="K26" s="18"/>
      <c r="L26" s="18"/>
      <c r="M26" s="18"/>
      <c r="N26" s="18"/>
      <c r="O26" s="18"/>
    </row>
    <row r="27" spans="1:15">
      <c r="A27" s="8">
        <v>10</v>
      </c>
      <c r="B27" s="8" t="s">
        <v>130</v>
      </c>
      <c r="C27" s="8" t="s">
        <v>193</v>
      </c>
      <c r="D27" s="8">
        <v>0.63</v>
      </c>
      <c r="E27" s="8">
        <v>31.75</v>
      </c>
      <c r="F27" s="21" t="s">
        <v>73</v>
      </c>
      <c r="G27" s="8"/>
      <c r="H27" s="20"/>
      <c r="I27" s="22">
        <v>5</v>
      </c>
      <c r="J27" s="12">
        <f t="shared" ref="J27:J34" si="0">D27*I27</f>
        <v>3.15</v>
      </c>
      <c r="K27" s="2"/>
      <c r="L27" s="2"/>
      <c r="M27" s="2"/>
      <c r="N27" s="2"/>
      <c r="O27" s="2"/>
    </row>
    <row r="28" spans="1:15">
      <c r="A28" s="8"/>
      <c r="B28" s="8"/>
      <c r="C28" s="8"/>
      <c r="D28" s="8"/>
      <c r="E28" s="8"/>
      <c r="F28" s="21"/>
      <c r="G28" s="8"/>
      <c r="H28" s="20"/>
      <c r="I28" s="22"/>
      <c r="J28" s="12">
        <f t="shared" si="0"/>
        <v>0</v>
      </c>
      <c r="K28" s="2"/>
      <c r="L28" s="2"/>
      <c r="M28" s="2"/>
      <c r="N28" s="2"/>
      <c r="O28" s="2"/>
    </row>
    <row r="29" spans="1:15">
      <c r="A29" s="8"/>
      <c r="B29" s="8"/>
      <c r="C29" s="8"/>
      <c r="D29" s="8"/>
      <c r="E29" s="8"/>
      <c r="F29" s="21"/>
      <c r="G29" s="8"/>
      <c r="H29" s="20"/>
      <c r="I29" s="22"/>
      <c r="J29" s="12">
        <f t="shared" si="0"/>
        <v>0</v>
      </c>
      <c r="K29" s="2"/>
      <c r="L29" s="2"/>
      <c r="M29" s="2"/>
      <c r="N29" s="2"/>
      <c r="O29" s="2"/>
    </row>
    <row r="30" spans="1:15">
      <c r="A30" s="8"/>
      <c r="B30" s="8"/>
      <c r="C30" s="8"/>
      <c r="D30" s="8"/>
      <c r="E30" s="8"/>
      <c r="F30" s="21"/>
      <c r="G30" s="8"/>
      <c r="H30" s="20"/>
      <c r="I30" s="22"/>
      <c r="J30" s="12">
        <f t="shared" si="0"/>
        <v>0</v>
      </c>
      <c r="K30" s="2"/>
      <c r="L30" s="2"/>
      <c r="M30" s="2"/>
      <c r="N30" s="2"/>
      <c r="O30" s="2"/>
    </row>
    <row r="31" spans="1:15">
      <c r="A31" s="8"/>
      <c r="B31" s="8"/>
      <c r="C31" s="8"/>
      <c r="D31" s="8"/>
      <c r="E31" s="8"/>
      <c r="F31" s="21"/>
      <c r="G31" s="8"/>
      <c r="H31" s="20"/>
      <c r="I31" s="22"/>
      <c r="J31" s="12">
        <f t="shared" si="0"/>
        <v>0</v>
      </c>
      <c r="K31" s="2"/>
      <c r="L31" s="2"/>
      <c r="M31" s="2"/>
      <c r="N31" s="2"/>
      <c r="O31" s="2"/>
    </row>
    <row r="32" spans="1:15">
      <c r="A32" s="8"/>
      <c r="B32" s="8"/>
      <c r="C32" s="8"/>
      <c r="D32" s="8"/>
      <c r="E32" s="8"/>
      <c r="F32" s="21"/>
      <c r="G32" s="8"/>
      <c r="H32" s="20"/>
      <c r="I32" s="22"/>
      <c r="J32" s="12">
        <f t="shared" si="0"/>
        <v>0</v>
      </c>
      <c r="K32" s="2"/>
      <c r="L32" s="2"/>
      <c r="M32" s="2"/>
      <c r="N32" s="2"/>
      <c r="O32" s="2"/>
    </row>
    <row r="33" spans="1:15">
      <c r="A33" s="8"/>
      <c r="B33" s="8"/>
      <c r="C33" s="8"/>
      <c r="D33" s="12"/>
      <c r="E33" s="8"/>
      <c r="F33" s="21"/>
      <c r="G33" s="8"/>
      <c r="H33" s="20"/>
      <c r="I33" s="22"/>
      <c r="J33" s="17">
        <f t="shared" si="0"/>
        <v>0</v>
      </c>
      <c r="K33" s="2"/>
      <c r="L33" s="2"/>
      <c r="M33" s="2"/>
      <c r="N33" s="2"/>
      <c r="O33" s="2"/>
    </row>
    <row r="34" spans="1:15">
      <c r="A34" s="8"/>
      <c r="B34" s="8"/>
      <c r="C34" s="8"/>
      <c r="D34" s="8"/>
      <c r="E34" s="8"/>
      <c r="F34" s="21"/>
      <c r="G34" s="8"/>
      <c r="H34" s="20"/>
      <c r="I34" s="22"/>
      <c r="J34" s="12">
        <f t="shared" si="0"/>
        <v>0</v>
      </c>
      <c r="K34" s="2"/>
      <c r="L34" s="2"/>
      <c r="M34" s="2"/>
      <c r="N34" s="2"/>
      <c r="O34" s="2"/>
    </row>
    <row r="35" spans="1:15">
      <c r="A35" s="18"/>
      <c r="B35" s="18"/>
      <c r="C35" s="18"/>
      <c r="D35" s="18"/>
      <c r="E35" s="18"/>
      <c r="F35" s="18"/>
      <c r="G35" s="18"/>
      <c r="H35" s="18"/>
      <c r="I35" s="11" t="s">
        <v>22</v>
      </c>
      <c r="J35" s="23">
        <f>SUM(J27:J34)</f>
        <v>3.15</v>
      </c>
      <c r="K35" s="18"/>
      <c r="L35" s="18"/>
      <c r="M35" s="18"/>
      <c r="N35" s="18"/>
      <c r="O35" s="18"/>
    </row>
    <row r="36" spans="1:15">
      <c r="A36" s="2"/>
      <c r="B36" s="2"/>
      <c r="C36" s="2"/>
      <c r="D36" s="2"/>
      <c r="E36" s="2"/>
      <c r="F36" s="2"/>
      <c r="G36" s="2"/>
      <c r="H36" s="24"/>
      <c r="I36" s="25"/>
      <c r="J36" s="2"/>
      <c r="K36" s="2"/>
      <c r="L36" s="2"/>
      <c r="M36" s="2"/>
      <c r="N36" s="2"/>
      <c r="O36" s="2"/>
    </row>
    <row r="37" spans="1:15">
      <c r="A37" s="7" t="s">
        <v>18</v>
      </c>
      <c r="B37" s="7" t="s">
        <v>39</v>
      </c>
      <c r="C37" s="7" t="s">
        <v>24</v>
      </c>
      <c r="D37" s="7" t="s">
        <v>25</v>
      </c>
      <c r="E37" s="7" t="s">
        <v>35</v>
      </c>
      <c r="F37" s="7" t="s">
        <v>21</v>
      </c>
      <c r="G37" s="7" t="s">
        <v>40</v>
      </c>
      <c r="H37" s="7" t="s">
        <v>49</v>
      </c>
      <c r="I37" s="7" t="s">
        <v>22</v>
      </c>
      <c r="J37" s="18"/>
      <c r="K37" s="18"/>
      <c r="L37" s="18"/>
      <c r="M37" s="18"/>
      <c r="N37" s="18"/>
      <c r="O37" s="18"/>
    </row>
    <row r="38" spans="1:15">
      <c r="A38" s="8"/>
      <c r="B38" s="8"/>
      <c r="C38" s="8"/>
      <c r="D38" s="12"/>
      <c r="E38" s="8"/>
      <c r="F38" s="8"/>
      <c r="G38" s="8"/>
      <c r="H38" s="8"/>
      <c r="I38" s="12" t="str">
        <f>IF('[1]Coolant Lines'!$G43&lt;&gt;"",D38*F38/G38*H38,"")</f>
        <v/>
      </c>
      <c r="J38" s="2"/>
      <c r="K38" s="2"/>
      <c r="L38" s="2"/>
      <c r="M38" s="2"/>
      <c r="N38" s="2"/>
      <c r="O38" s="2"/>
    </row>
    <row r="39" spans="1:15">
      <c r="A39" s="8"/>
      <c r="B39" s="8"/>
      <c r="C39" s="8"/>
      <c r="D39" s="8"/>
      <c r="E39" s="8"/>
      <c r="F39" s="12"/>
      <c r="G39" s="8"/>
      <c r="H39" s="8"/>
      <c r="I39" s="12" t="str">
        <f>IF('[1]Coolant Lines'!$G44&lt;&gt;"",D39*F39/G39*H39,"")</f>
        <v/>
      </c>
      <c r="J39" s="2"/>
      <c r="K39" s="2"/>
      <c r="L39" s="2"/>
      <c r="M39" s="2"/>
      <c r="N39" s="2"/>
      <c r="O39" s="2"/>
    </row>
    <row r="40" spans="1:15">
      <c r="A40" s="18"/>
      <c r="B40" s="18"/>
      <c r="C40" s="18"/>
      <c r="D40" s="18"/>
      <c r="E40" s="18"/>
      <c r="F40" s="18"/>
      <c r="G40" s="18"/>
      <c r="H40" s="11" t="s">
        <v>22</v>
      </c>
      <c r="I40" s="48">
        <f>SUM(I38:I39)</f>
        <v>0</v>
      </c>
      <c r="J40" s="18"/>
      <c r="K40" s="18"/>
      <c r="L40" s="18"/>
      <c r="M40" s="18"/>
      <c r="N40" s="18"/>
      <c r="O40" s="1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activeCell="H8" sqref="H8"/>
    </sheetView>
  </sheetViews>
  <sheetFormatPr defaultRowHeight="15"/>
  <cols>
    <col min="1" max="1" width="10.28515625" bestFit="1" customWidth="1"/>
    <col min="2" max="2" width="29.85546875" customWidth="1"/>
    <col min="3" max="3" width="10.5703125" bestFit="1" customWidth="1"/>
    <col min="4" max="4" width="9.140625" bestFit="1" customWidth="1"/>
    <col min="5" max="5" width="10.5703125" bestFit="1" customWidth="1"/>
    <col min="6" max="6" width="8.7109375" bestFit="1" customWidth="1"/>
    <col min="7" max="7" width="10" bestFit="1" customWidth="1"/>
    <col min="8" max="8" width="16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bestFit="1" customWidth="1"/>
    <col min="14" max="14" width="10.5703125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1" t="s">
        <v>2</v>
      </c>
      <c r="K1" s="3">
        <v>106</v>
      </c>
      <c r="L1" s="2"/>
      <c r="M1" s="1" t="s">
        <v>3</v>
      </c>
      <c r="N1" s="4">
        <f>E11+N15+I19+J23+I27</f>
        <v>2111.5</v>
      </c>
    </row>
    <row r="2" spans="1:14">
      <c r="A2" s="1" t="s">
        <v>4</v>
      </c>
      <c r="B2" s="2" t="s">
        <v>194</v>
      </c>
      <c r="C2" s="2"/>
      <c r="D2" s="2"/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</row>
    <row r="3" spans="1:14">
      <c r="A3" s="1" t="s">
        <v>6</v>
      </c>
      <c r="B3" s="2" t="s">
        <v>203</v>
      </c>
      <c r="C3" s="2"/>
      <c r="D3" s="2"/>
      <c r="E3" s="2"/>
      <c r="F3" s="2"/>
      <c r="G3" s="2"/>
      <c r="H3" s="2"/>
      <c r="I3" s="2"/>
      <c r="J3" s="1" t="s">
        <v>8</v>
      </c>
      <c r="K3" s="2"/>
      <c r="L3" s="2"/>
      <c r="M3" s="2"/>
      <c r="N3" s="2"/>
    </row>
    <row r="4" spans="1:14">
      <c r="A4" s="1" t="s">
        <v>9</v>
      </c>
      <c r="B4" s="6" t="s">
        <v>254</v>
      </c>
      <c r="C4" s="2"/>
      <c r="D4" s="2"/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2111.5</v>
      </c>
    </row>
    <row r="5" spans="1:14">
      <c r="A5" s="1" t="s">
        <v>13</v>
      </c>
      <c r="B5" s="2" t="s">
        <v>14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</row>
    <row r="6" spans="1:14">
      <c r="A6" s="1" t="s">
        <v>16</v>
      </c>
      <c r="B6" s="2" t="s">
        <v>204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7" t="s">
        <v>18</v>
      </c>
      <c r="B8" s="7" t="s">
        <v>19</v>
      </c>
      <c r="C8" s="7" t="s">
        <v>20</v>
      </c>
      <c r="D8" s="7" t="s">
        <v>21</v>
      </c>
      <c r="E8" s="7" t="s">
        <v>22</v>
      </c>
      <c r="F8" s="2"/>
      <c r="G8" s="2"/>
      <c r="H8" s="2"/>
      <c r="I8" s="2"/>
      <c r="J8" s="2"/>
      <c r="K8" s="2"/>
      <c r="L8" s="2"/>
      <c r="M8" s="2"/>
      <c r="N8" s="2"/>
    </row>
    <row r="9" spans="1:14">
      <c r="A9" s="8">
        <v>10</v>
      </c>
      <c r="B9" s="8" t="s">
        <v>205</v>
      </c>
      <c r="C9" s="12">
        <v>168.5</v>
      </c>
      <c r="D9" s="20">
        <v>1</v>
      </c>
      <c r="E9" s="17">
        <f>C9*D9</f>
        <v>168.5</v>
      </c>
      <c r="F9" s="2"/>
      <c r="G9" s="2"/>
      <c r="H9" s="2"/>
      <c r="I9" s="2"/>
      <c r="J9" s="2"/>
      <c r="K9" s="2"/>
      <c r="L9" s="2"/>
      <c r="M9" s="2"/>
      <c r="N9" s="2"/>
    </row>
    <row r="10" spans="1:14">
      <c r="A10" s="8">
        <v>20</v>
      </c>
      <c r="B10" s="8" t="s">
        <v>206</v>
      </c>
      <c r="C10" s="12">
        <v>1943</v>
      </c>
      <c r="D10" s="20">
        <v>1</v>
      </c>
      <c r="E10" s="17">
        <f>C10*D10</f>
        <v>1943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2"/>
      <c r="B11" s="2"/>
      <c r="C11" s="2"/>
      <c r="D11" s="11" t="s">
        <v>22</v>
      </c>
      <c r="E11" s="23">
        <f>SUM(E9:E10)</f>
        <v>2111.5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7" t="s">
        <v>18</v>
      </c>
      <c r="B13" s="7" t="s">
        <v>23</v>
      </c>
      <c r="C13" s="7" t="s">
        <v>24</v>
      </c>
      <c r="D13" s="7" t="s">
        <v>25</v>
      </c>
      <c r="E13" s="7" t="s">
        <v>26</v>
      </c>
      <c r="F13" s="7" t="s">
        <v>27</v>
      </c>
      <c r="G13" s="7" t="s">
        <v>28</v>
      </c>
      <c r="H13" s="7" t="s">
        <v>29</v>
      </c>
      <c r="I13" s="7" t="s">
        <v>30</v>
      </c>
      <c r="J13" s="7" t="s">
        <v>31</v>
      </c>
      <c r="K13" s="7" t="s">
        <v>32</v>
      </c>
      <c r="L13" s="7" t="s">
        <v>33</v>
      </c>
      <c r="M13" s="7" t="s">
        <v>21</v>
      </c>
      <c r="N13" s="7" t="s">
        <v>22</v>
      </c>
    </row>
    <row r="14" spans="1:14">
      <c r="A14" s="8"/>
      <c r="B14" s="8"/>
      <c r="C14" s="8"/>
      <c r="D14" s="12"/>
      <c r="E14" s="8"/>
      <c r="F14" s="32"/>
      <c r="G14" s="8"/>
      <c r="H14" s="13"/>
      <c r="I14" s="31"/>
      <c r="J14" s="15"/>
      <c r="K14" s="13"/>
      <c r="L14" s="13"/>
      <c r="M14" s="30"/>
      <c r="N14" s="17">
        <f>IF(J14="",D14*M14,D14*J14*K14*L14*M14)</f>
        <v>0</v>
      </c>
    </row>
    <row r="15" spans="1:14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1" t="s">
        <v>22</v>
      </c>
      <c r="N15" s="19">
        <f>SUM(N14:N14)</f>
        <v>0</v>
      </c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7" t="s">
        <v>18</v>
      </c>
      <c r="B17" s="7" t="s">
        <v>34</v>
      </c>
      <c r="C17" s="7" t="s">
        <v>24</v>
      </c>
      <c r="D17" s="7" t="s">
        <v>25</v>
      </c>
      <c r="E17" s="7" t="s">
        <v>35</v>
      </c>
      <c r="F17" s="7" t="s">
        <v>21</v>
      </c>
      <c r="G17" s="7" t="s">
        <v>36</v>
      </c>
      <c r="H17" s="7" t="s">
        <v>37</v>
      </c>
      <c r="I17" s="7" t="s">
        <v>22</v>
      </c>
      <c r="J17" s="18"/>
      <c r="K17" s="18"/>
      <c r="L17" s="18"/>
      <c r="M17" s="18"/>
      <c r="N17" s="18"/>
    </row>
    <row r="18" spans="1:14">
      <c r="A18" s="8"/>
      <c r="B18" s="20"/>
      <c r="C18" s="20"/>
      <c r="D18" s="12"/>
      <c r="E18" s="8"/>
      <c r="F18" s="8"/>
      <c r="G18" s="8"/>
      <c r="H18" s="8"/>
      <c r="I18" s="12">
        <f>D18*F18*H18</f>
        <v>0</v>
      </c>
      <c r="J18" s="2"/>
      <c r="K18" s="2"/>
      <c r="L18" s="2"/>
      <c r="M18" s="2"/>
      <c r="N18" s="2"/>
    </row>
    <row r="19" spans="1:14">
      <c r="A19" s="18"/>
      <c r="B19" s="18"/>
      <c r="C19" s="18"/>
      <c r="D19" s="18"/>
      <c r="E19" s="18"/>
      <c r="F19" s="18"/>
      <c r="G19" s="18"/>
      <c r="H19" s="11" t="s">
        <v>22</v>
      </c>
      <c r="I19" s="48">
        <f>SUM(I18:I18)</f>
        <v>0</v>
      </c>
      <c r="K19" s="18"/>
      <c r="L19" s="18"/>
      <c r="M19" s="18"/>
      <c r="N19" s="18"/>
    </row>
    <row r="20" spans="1:1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>
      <c r="A21" s="7" t="s">
        <v>18</v>
      </c>
      <c r="B21" s="7" t="s">
        <v>38</v>
      </c>
      <c r="C21" s="7" t="s">
        <v>24</v>
      </c>
      <c r="D21" s="7" t="s">
        <v>25</v>
      </c>
      <c r="E21" s="7" t="s">
        <v>26</v>
      </c>
      <c r="F21" s="7" t="s">
        <v>27</v>
      </c>
      <c r="G21" s="7" t="s">
        <v>28</v>
      </c>
      <c r="H21" s="7" t="s">
        <v>29</v>
      </c>
      <c r="I21" s="7" t="s">
        <v>21</v>
      </c>
      <c r="J21" s="7" t="s">
        <v>22</v>
      </c>
      <c r="K21" s="18"/>
      <c r="L21" s="18"/>
      <c r="M21" s="18"/>
      <c r="N21" s="18"/>
    </row>
    <row r="22" spans="1:14">
      <c r="A22" s="8"/>
      <c r="B22" s="8"/>
      <c r="C22" s="8"/>
      <c r="D22" s="8"/>
      <c r="E22" s="8"/>
      <c r="F22" s="21"/>
      <c r="G22" s="8"/>
      <c r="H22" s="20"/>
      <c r="I22" s="22"/>
      <c r="J22" s="12">
        <f>D22*I22</f>
        <v>0</v>
      </c>
      <c r="K22" s="2"/>
      <c r="L22" s="2"/>
      <c r="M22" s="2"/>
      <c r="N22" s="2"/>
    </row>
    <row r="23" spans="1:14">
      <c r="A23" s="18"/>
      <c r="B23" s="18"/>
      <c r="C23" s="18"/>
      <c r="D23" s="18"/>
      <c r="E23" s="18"/>
      <c r="F23" s="18"/>
      <c r="G23" s="18"/>
      <c r="H23" s="18"/>
      <c r="I23" s="11" t="s">
        <v>22</v>
      </c>
      <c r="J23" s="23">
        <f>SUM(J22:J22)</f>
        <v>0</v>
      </c>
      <c r="K23" s="18"/>
      <c r="L23" s="18"/>
      <c r="M23" s="18"/>
      <c r="N23" s="18"/>
    </row>
    <row r="24" spans="1:14">
      <c r="A24" s="2"/>
      <c r="B24" s="2"/>
      <c r="C24" s="2"/>
      <c r="D24" s="2"/>
      <c r="E24" s="2"/>
      <c r="F24" s="2"/>
      <c r="G24" s="2"/>
      <c r="H24" s="24"/>
      <c r="I24" s="25"/>
      <c r="J24" s="2"/>
      <c r="K24" s="2"/>
      <c r="L24" s="2"/>
      <c r="M24" s="2"/>
      <c r="N24" s="2"/>
    </row>
    <row r="25" spans="1:14">
      <c r="A25" s="7" t="s">
        <v>18</v>
      </c>
      <c r="B25" s="7" t="s">
        <v>39</v>
      </c>
      <c r="C25" s="7" t="s">
        <v>24</v>
      </c>
      <c r="D25" s="7" t="s">
        <v>25</v>
      </c>
      <c r="E25" s="7" t="s">
        <v>35</v>
      </c>
      <c r="F25" s="7" t="s">
        <v>21</v>
      </c>
      <c r="G25" s="7" t="s">
        <v>40</v>
      </c>
      <c r="H25" s="7" t="s">
        <v>41</v>
      </c>
      <c r="I25" s="7" t="s">
        <v>22</v>
      </c>
      <c r="J25" s="18"/>
      <c r="K25" s="18"/>
      <c r="L25" s="18"/>
      <c r="M25" s="18"/>
      <c r="N25" s="18"/>
    </row>
    <row r="26" spans="1:14">
      <c r="A26" s="8"/>
      <c r="B26" s="8"/>
      <c r="C26" s="8"/>
      <c r="D26" s="8"/>
      <c r="E26" s="8"/>
      <c r="F26" s="12"/>
      <c r="G26" s="8">
        <v>1</v>
      </c>
      <c r="H26" s="8">
        <v>1</v>
      </c>
      <c r="I26" s="12">
        <f>D26*F26/G26*H26</f>
        <v>0</v>
      </c>
      <c r="J26" s="2"/>
      <c r="K26" s="2"/>
      <c r="L26" s="2"/>
      <c r="M26" s="2"/>
      <c r="N26" s="2"/>
    </row>
    <row r="27" spans="1:14">
      <c r="A27" s="18"/>
      <c r="B27" s="18"/>
      <c r="C27" s="18"/>
      <c r="D27" s="18"/>
      <c r="E27" s="18"/>
      <c r="F27" s="18"/>
      <c r="G27" s="18"/>
      <c r="H27" s="11" t="s">
        <v>22</v>
      </c>
      <c r="I27" s="48">
        <f>SUM(I26:I26)</f>
        <v>0</v>
      </c>
      <c r="J27" s="18"/>
      <c r="K27" s="18"/>
      <c r="L27" s="18"/>
      <c r="M27" s="18"/>
      <c r="N27" s="18"/>
    </row>
    <row r="28" spans="1:1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selection activeCell="M43" sqref="M43"/>
    </sheetView>
  </sheetViews>
  <sheetFormatPr defaultRowHeight="15"/>
  <cols>
    <col min="1" max="1" width="10.28515625" bestFit="1" customWidth="1"/>
    <col min="2" max="2" width="34" bestFit="1" customWidth="1"/>
    <col min="3" max="3" width="38.28515625" customWidth="1"/>
    <col min="4" max="4" width="8.85546875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10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6" t="s">
        <v>2</v>
      </c>
      <c r="K1" s="3">
        <v>106</v>
      </c>
      <c r="L1" s="2"/>
      <c r="M1" s="1" t="s">
        <v>20</v>
      </c>
      <c r="N1" s="4">
        <f>N34+I39+J43+I47</f>
        <v>168.5</v>
      </c>
    </row>
    <row r="2" spans="1:14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</row>
    <row r="3" spans="1:14">
      <c r="A3" s="1" t="s">
        <v>6</v>
      </c>
      <c r="B3" s="2" t="s">
        <v>203</v>
      </c>
      <c r="C3" s="2"/>
      <c r="D3" s="1" t="s">
        <v>11</v>
      </c>
      <c r="E3" s="2"/>
      <c r="F3" s="2"/>
      <c r="G3" s="2"/>
      <c r="H3" s="2"/>
      <c r="I3" s="2"/>
      <c r="J3" s="1" t="s">
        <v>8</v>
      </c>
      <c r="K3" s="2"/>
      <c r="L3" s="2"/>
      <c r="M3" s="2"/>
      <c r="N3" s="2"/>
    </row>
    <row r="4" spans="1:14">
      <c r="A4" s="1" t="s">
        <v>19</v>
      </c>
      <c r="B4" s="6" t="s">
        <v>205</v>
      </c>
      <c r="C4" s="2"/>
      <c r="D4" s="1" t="s">
        <v>15</v>
      </c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168.5</v>
      </c>
    </row>
    <row r="5" spans="1:14">
      <c r="A5" s="1" t="s">
        <v>9</v>
      </c>
      <c r="B5" s="6">
        <v>2019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</row>
    <row r="6" spans="1:14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 t="s">
        <v>16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</row>
    <row r="10" spans="1:14">
      <c r="A10" s="8">
        <v>10</v>
      </c>
      <c r="B10" s="8" t="s">
        <v>207</v>
      </c>
      <c r="C10" s="8" t="s">
        <v>208</v>
      </c>
      <c r="D10" s="12">
        <v>1</v>
      </c>
      <c r="E10" s="8">
        <v>2</v>
      </c>
      <c r="F10" s="8" t="s">
        <v>209</v>
      </c>
      <c r="G10" s="8"/>
      <c r="H10" s="13"/>
      <c r="I10" s="14"/>
      <c r="J10" s="15"/>
      <c r="K10" s="13"/>
      <c r="L10" s="13"/>
      <c r="M10" s="27">
        <v>2</v>
      </c>
      <c r="N10" s="17">
        <f>D10*E10*M10</f>
        <v>4</v>
      </c>
    </row>
    <row r="11" spans="1:14">
      <c r="A11" s="8">
        <v>20</v>
      </c>
      <c r="B11" s="8" t="s">
        <v>207</v>
      </c>
      <c r="C11" s="8" t="s">
        <v>210</v>
      </c>
      <c r="D11" s="12">
        <v>1</v>
      </c>
      <c r="E11" s="8">
        <v>2</v>
      </c>
      <c r="F11" s="8" t="s">
        <v>209</v>
      </c>
      <c r="G11" s="8"/>
      <c r="H11" s="13"/>
      <c r="I11" s="14"/>
      <c r="J11" s="15"/>
      <c r="K11" s="13"/>
      <c r="L11" s="13"/>
      <c r="M11" s="27">
        <v>1</v>
      </c>
      <c r="N11" s="17">
        <f t="shared" ref="N11:N33" si="0">D11*E11*M11</f>
        <v>2</v>
      </c>
    </row>
    <row r="12" spans="1:14">
      <c r="A12" s="8">
        <v>30</v>
      </c>
      <c r="B12" s="8" t="s">
        <v>207</v>
      </c>
      <c r="C12" s="8" t="s">
        <v>211</v>
      </c>
      <c r="D12" s="12">
        <v>1</v>
      </c>
      <c r="E12" s="8">
        <v>2</v>
      </c>
      <c r="F12" s="8" t="s">
        <v>209</v>
      </c>
      <c r="G12" s="8"/>
      <c r="H12" s="13"/>
      <c r="I12" s="31"/>
      <c r="J12" s="15"/>
      <c r="K12" s="13"/>
      <c r="L12" s="16"/>
      <c r="M12" s="27">
        <v>1</v>
      </c>
      <c r="N12" s="17">
        <f t="shared" si="0"/>
        <v>2</v>
      </c>
    </row>
    <row r="13" spans="1:14">
      <c r="A13" s="8">
        <v>40</v>
      </c>
      <c r="B13" s="8" t="s">
        <v>207</v>
      </c>
      <c r="C13" s="8" t="s">
        <v>212</v>
      </c>
      <c r="D13" s="12">
        <v>1</v>
      </c>
      <c r="E13" s="8">
        <v>3</v>
      </c>
      <c r="F13" s="8" t="s">
        <v>209</v>
      </c>
      <c r="G13" s="8"/>
      <c r="H13" s="13"/>
      <c r="I13" s="31"/>
      <c r="J13" s="15"/>
      <c r="K13" s="13"/>
      <c r="L13" s="13"/>
      <c r="M13" s="27">
        <v>1</v>
      </c>
      <c r="N13" s="17">
        <f t="shared" si="0"/>
        <v>3</v>
      </c>
    </row>
    <row r="14" spans="1:14">
      <c r="A14" s="8">
        <v>50</v>
      </c>
      <c r="B14" s="8" t="s">
        <v>207</v>
      </c>
      <c r="C14" s="8" t="s">
        <v>213</v>
      </c>
      <c r="D14" s="12">
        <v>1</v>
      </c>
      <c r="E14" s="8">
        <v>3</v>
      </c>
      <c r="F14" s="8" t="s">
        <v>209</v>
      </c>
      <c r="G14" s="8"/>
      <c r="H14" s="13"/>
      <c r="I14" s="31"/>
      <c r="J14" s="15"/>
      <c r="K14" s="13"/>
      <c r="L14" s="13"/>
      <c r="M14" s="27">
        <v>1</v>
      </c>
      <c r="N14" s="17">
        <f t="shared" si="0"/>
        <v>3</v>
      </c>
    </row>
    <row r="15" spans="1:14">
      <c r="A15" s="8">
        <v>60</v>
      </c>
      <c r="B15" s="8" t="s">
        <v>207</v>
      </c>
      <c r="C15" s="8" t="s">
        <v>214</v>
      </c>
      <c r="D15" s="12">
        <v>1</v>
      </c>
      <c r="E15" s="8">
        <v>2</v>
      </c>
      <c r="F15" s="8" t="s">
        <v>209</v>
      </c>
      <c r="G15" s="8"/>
      <c r="H15" s="13"/>
      <c r="I15" s="31"/>
      <c r="J15" s="15"/>
      <c r="K15" s="13"/>
      <c r="L15" s="13"/>
      <c r="M15" s="27">
        <v>1</v>
      </c>
      <c r="N15" s="17">
        <f t="shared" si="0"/>
        <v>2</v>
      </c>
    </row>
    <row r="16" spans="1:14">
      <c r="A16" s="8">
        <v>70</v>
      </c>
      <c r="B16" s="8" t="s">
        <v>207</v>
      </c>
      <c r="C16" s="8" t="s">
        <v>215</v>
      </c>
      <c r="D16" s="12">
        <v>1</v>
      </c>
      <c r="E16" s="8">
        <v>1</v>
      </c>
      <c r="F16" s="32" t="s">
        <v>209</v>
      </c>
      <c r="G16" s="8"/>
      <c r="H16" s="13"/>
      <c r="I16" s="31"/>
      <c r="J16" s="15"/>
      <c r="K16" s="13"/>
      <c r="L16" s="13"/>
      <c r="M16" s="27">
        <v>1</v>
      </c>
      <c r="N16" s="17">
        <f t="shared" si="0"/>
        <v>1</v>
      </c>
    </row>
    <row r="17" spans="1:14">
      <c r="A17" s="8">
        <v>80</v>
      </c>
      <c r="B17" s="8" t="str">
        <f>[2]Sheet1!B37</f>
        <v>Connector, Aerospace Quality</v>
      </c>
      <c r="C17" s="8" t="str">
        <f>[2]Sheet1!C37</f>
        <v>Inject</v>
      </c>
      <c r="D17" s="12">
        <v>1</v>
      </c>
      <c r="E17" s="8">
        <f>[2]Sheet1!E37</f>
        <v>2</v>
      </c>
      <c r="F17" s="32" t="str">
        <f>[2]Sheet1!F37</f>
        <v>pin(s)</v>
      </c>
      <c r="G17" s="8"/>
      <c r="H17" s="13"/>
      <c r="I17" s="31"/>
      <c r="J17" s="15"/>
      <c r="K17" s="13"/>
      <c r="L17" s="13"/>
      <c r="M17" s="27">
        <v>4</v>
      </c>
      <c r="N17" s="17">
        <f t="shared" si="0"/>
        <v>8</v>
      </c>
    </row>
    <row r="18" spans="1:14">
      <c r="A18" s="8">
        <v>90</v>
      </c>
      <c r="B18" s="8" t="str">
        <f>[2]Sheet1!B38</f>
        <v>Connector, Aerospace Quality</v>
      </c>
      <c r="C18" s="8" t="str">
        <f>[2]Sheet1!C38</f>
        <v>Fuel Tank</v>
      </c>
      <c r="D18" s="12">
        <v>1</v>
      </c>
      <c r="E18" s="8">
        <f>[2]Sheet1!E38</f>
        <v>2</v>
      </c>
      <c r="F18" s="32" t="str">
        <f>[2]Sheet1!F38</f>
        <v>pin(s)</v>
      </c>
      <c r="G18" s="8"/>
      <c r="H18" s="13"/>
      <c r="I18" s="31"/>
      <c r="J18" s="15"/>
      <c r="K18" s="13"/>
      <c r="L18" s="13"/>
      <c r="M18" s="27">
        <v>2</v>
      </c>
      <c r="N18" s="17">
        <f t="shared" si="0"/>
        <v>4</v>
      </c>
    </row>
    <row r="19" spans="1:14">
      <c r="A19" s="8">
        <v>100</v>
      </c>
      <c r="B19" s="8" t="str">
        <f>[2]Sheet1!B39</f>
        <v>Connector, Aerospace Quality</v>
      </c>
      <c r="C19" s="8" t="str">
        <f>[2]Sheet1!C39</f>
        <v>Servo Valve</v>
      </c>
      <c r="D19" s="12">
        <v>1</v>
      </c>
      <c r="E19" s="8">
        <f>[2]Sheet1!E39</f>
        <v>6</v>
      </c>
      <c r="F19" s="32" t="str">
        <f>[2]Sheet1!F39</f>
        <v>pin(s)</v>
      </c>
      <c r="G19" s="8"/>
      <c r="H19" s="13"/>
      <c r="I19" s="31"/>
      <c r="J19" s="15"/>
      <c r="K19" s="13"/>
      <c r="L19" s="13"/>
      <c r="M19" s="27">
        <v>1</v>
      </c>
      <c r="N19" s="17">
        <f t="shared" si="0"/>
        <v>6</v>
      </c>
    </row>
    <row r="20" spans="1:14">
      <c r="A20" s="8">
        <v>110</v>
      </c>
      <c r="B20" s="8" t="str">
        <f>[2]Sheet1!B40</f>
        <v>Connector, Aerospace Quality</v>
      </c>
      <c r="C20" s="8" t="str">
        <f>[2]Sheet1!C40</f>
        <v>ECU Socket 1</v>
      </c>
      <c r="D20" s="12">
        <v>1</v>
      </c>
      <c r="E20" s="8">
        <f>[2]Sheet1!E40</f>
        <v>34</v>
      </c>
      <c r="F20" s="32" t="str">
        <f>[2]Sheet1!F40</f>
        <v>pin(s)</v>
      </c>
      <c r="G20" s="8"/>
      <c r="H20" s="13"/>
      <c r="I20" s="31"/>
      <c r="J20" s="15"/>
      <c r="K20" s="13"/>
      <c r="L20" s="13"/>
      <c r="M20" s="27">
        <v>1</v>
      </c>
      <c r="N20" s="17">
        <f t="shared" si="0"/>
        <v>34</v>
      </c>
    </row>
    <row r="21" spans="1:14">
      <c r="A21" s="8">
        <v>120</v>
      </c>
      <c r="B21" s="8" t="str">
        <f>[2]Sheet1!B41</f>
        <v>Connector, Aerospace Quality</v>
      </c>
      <c r="C21" s="8" t="str">
        <f>[2]Sheet1!C41</f>
        <v>ECU Socket 2</v>
      </c>
      <c r="D21" s="12">
        <v>1</v>
      </c>
      <c r="E21" s="8">
        <f>[2]Sheet1!E41</f>
        <v>26</v>
      </c>
      <c r="F21" s="32" t="str">
        <f>[2]Sheet1!F41</f>
        <v>pin(s)</v>
      </c>
      <c r="G21" s="8"/>
      <c r="H21" s="13"/>
      <c r="I21" s="31"/>
      <c r="J21" s="15"/>
      <c r="K21" s="13"/>
      <c r="L21" s="13"/>
      <c r="M21" s="27">
        <v>1</v>
      </c>
      <c r="N21" s="17">
        <f t="shared" si="0"/>
        <v>26</v>
      </c>
    </row>
    <row r="22" spans="1:14">
      <c r="A22" s="8">
        <v>130</v>
      </c>
      <c r="B22" s="8" t="str">
        <f>[2]Sheet1!B42</f>
        <v>Connector, Aerospace Quality</v>
      </c>
      <c r="C22" s="8" t="str">
        <f>[2]Sheet1!C42</f>
        <v>ECU Unit Socket</v>
      </c>
      <c r="D22" s="12">
        <v>1</v>
      </c>
      <c r="E22" s="8">
        <f>[2]Sheet1!E42</f>
        <v>20</v>
      </c>
      <c r="F22" s="32" t="str">
        <f>[2]Sheet1!F42</f>
        <v>pin(s)</v>
      </c>
      <c r="G22" s="8"/>
      <c r="H22" s="13"/>
      <c r="I22" s="31"/>
      <c r="J22" s="15"/>
      <c r="K22" s="13"/>
      <c r="L22" s="13"/>
      <c r="M22" s="27">
        <v>1</v>
      </c>
      <c r="N22" s="17">
        <f t="shared" si="0"/>
        <v>20</v>
      </c>
    </row>
    <row r="23" spans="1:14">
      <c r="A23" s="8">
        <v>140</v>
      </c>
      <c r="B23" s="8" t="s">
        <v>207</v>
      </c>
      <c r="C23" s="8" t="s">
        <v>216</v>
      </c>
      <c r="D23" s="12">
        <v>1</v>
      </c>
      <c r="E23" s="8">
        <v>3</v>
      </c>
      <c r="F23" s="32" t="s">
        <v>209</v>
      </c>
      <c r="G23" s="8"/>
      <c r="H23" s="13"/>
      <c r="I23" s="31"/>
      <c r="J23" s="15"/>
      <c r="K23" s="13"/>
      <c r="L23" s="13"/>
      <c r="M23" s="27">
        <v>1</v>
      </c>
      <c r="N23" s="17">
        <f t="shared" si="0"/>
        <v>3</v>
      </c>
    </row>
    <row r="24" spans="1:14">
      <c r="A24" s="8">
        <v>150</v>
      </c>
      <c r="B24" s="8" t="s">
        <v>217</v>
      </c>
      <c r="C24" s="8" t="s">
        <v>218</v>
      </c>
      <c r="D24" s="12">
        <v>2</v>
      </c>
      <c r="E24" s="8">
        <v>2</v>
      </c>
      <c r="F24" s="32" t="s">
        <v>209</v>
      </c>
      <c r="G24" s="8"/>
      <c r="H24" s="13"/>
      <c r="I24" s="31"/>
      <c r="J24" s="15"/>
      <c r="K24" s="13"/>
      <c r="L24" s="13"/>
      <c r="M24" s="20">
        <v>1</v>
      </c>
      <c r="N24" s="17">
        <f t="shared" si="0"/>
        <v>4</v>
      </c>
    </row>
    <row r="25" spans="1:14">
      <c r="A25" s="8">
        <v>160</v>
      </c>
      <c r="B25" s="8" t="s">
        <v>219</v>
      </c>
      <c r="C25" s="8" t="s">
        <v>220</v>
      </c>
      <c r="D25" s="12">
        <v>5</v>
      </c>
      <c r="E25" s="8">
        <v>1</v>
      </c>
      <c r="F25" s="32" t="s">
        <v>221</v>
      </c>
      <c r="G25" s="8"/>
      <c r="H25" s="13"/>
      <c r="I25" s="31"/>
      <c r="J25" s="15"/>
      <c r="K25" s="13"/>
      <c r="L25" s="13"/>
      <c r="M25" s="20">
        <v>1</v>
      </c>
      <c r="N25" s="17">
        <f t="shared" si="0"/>
        <v>5</v>
      </c>
    </row>
    <row r="26" spans="1:14">
      <c r="A26" s="8">
        <v>170</v>
      </c>
      <c r="B26" s="8" t="s">
        <v>222</v>
      </c>
      <c r="C26" s="8" t="s">
        <v>118</v>
      </c>
      <c r="D26" s="12">
        <v>1</v>
      </c>
      <c r="E26" s="8">
        <v>1.5</v>
      </c>
      <c r="F26" s="32" t="s">
        <v>223</v>
      </c>
      <c r="G26" s="8"/>
      <c r="H26" s="13"/>
      <c r="I26" s="31"/>
      <c r="J26" s="15"/>
      <c r="K26" s="13"/>
      <c r="L26" s="13"/>
      <c r="M26" s="20">
        <v>1</v>
      </c>
      <c r="N26" s="17">
        <f t="shared" si="0"/>
        <v>1.5</v>
      </c>
    </row>
    <row r="27" spans="1:14">
      <c r="A27" s="8">
        <v>180</v>
      </c>
      <c r="B27" s="8" t="s">
        <v>224</v>
      </c>
      <c r="C27" s="8" t="s">
        <v>118</v>
      </c>
      <c r="D27" s="12">
        <v>3</v>
      </c>
      <c r="E27" s="8">
        <v>1</v>
      </c>
      <c r="F27" s="32" t="s">
        <v>223</v>
      </c>
      <c r="G27" s="8"/>
      <c r="H27" s="13"/>
      <c r="I27" s="31"/>
      <c r="J27" s="15"/>
      <c r="K27" s="13"/>
      <c r="L27" s="13"/>
      <c r="M27" s="20">
        <v>1</v>
      </c>
      <c r="N27" s="17">
        <f t="shared" si="0"/>
        <v>3</v>
      </c>
    </row>
    <row r="28" spans="1:14">
      <c r="A28" s="8">
        <v>190</v>
      </c>
      <c r="B28" s="8" t="s">
        <v>224</v>
      </c>
      <c r="C28" s="8" t="s">
        <v>225</v>
      </c>
      <c r="D28" s="12">
        <v>3</v>
      </c>
      <c r="E28" s="8">
        <v>2</v>
      </c>
      <c r="F28" s="32" t="s">
        <v>223</v>
      </c>
      <c r="G28" s="8"/>
      <c r="H28" s="13"/>
      <c r="I28" s="31"/>
      <c r="J28" s="15"/>
      <c r="K28" s="13"/>
      <c r="L28" s="13"/>
      <c r="M28" s="20">
        <v>1</v>
      </c>
      <c r="N28" s="17">
        <f t="shared" si="0"/>
        <v>6</v>
      </c>
    </row>
    <row r="29" spans="1:14">
      <c r="A29" s="8">
        <v>200</v>
      </c>
      <c r="B29" s="8" t="s">
        <v>224</v>
      </c>
      <c r="C29" s="8" t="s">
        <v>226</v>
      </c>
      <c r="D29" s="12">
        <v>3</v>
      </c>
      <c r="E29" s="8">
        <v>3.5</v>
      </c>
      <c r="F29" s="32" t="s">
        <v>223</v>
      </c>
      <c r="G29" s="8"/>
      <c r="H29" s="13"/>
      <c r="I29" s="31"/>
      <c r="J29" s="15"/>
      <c r="K29" s="13"/>
      <c r="L29" s="13"/>
      <c r="M29" s="20">
        <v>1</v>
      </c>
      <c r="N29" s="17">
        <f t="shared" si="0"/>
        <v>10.5</v>
      </c>
    </row>
    <row r="30" spans="1:14">
      <c r="A30" s="8">
        <v>210</v>
      </c>
      <c r="B30" s="8" t="s">
        <v>227</v>
      </c>
      <c r="C30" s="8" t="s">
        <v>228</v>
      </c>
      <c r="D30" s="12">
        <v>1</v>
      </c>
      <c r="E30" s="8">
        <v>2</v>
      </c>
      <c r="F30" s="32" t="s">
        <v>223</v>
      </c>
      <c r="G30" s="8"/>
      <c r="H30" s="13"/>
      <c r="I30" s="31"/>
      <c r="J30" s="15"/>
      <c r="K30" s="13"/>
      <c r="L30" s="13"/>
      <c r="M30" s="20">
        <v>4</v>
      </c>
      <c r="N30" s="17">
        <f t="shared" si="0"/>
        <v>8</v>
      </c>
    </row>
    <row r="31" spans="1:14">
      <c r="A31" s="8">
        <v>220</v>
      </c>
      <c r="B31" s="8" t="s">
        <v>227</v>
      </c>
      <c r="C31" s="8" t="s">
        <v>229</v>
      </c>
      <c r="D31" s="12">
        <v>1</v>
      </c>
      <c r="E31" s="8">
        <v>0.5</v>
      </c>
      <c r="F31" s="32" t="s">
        <v>223</v>
      </c>
      <c r="G31" s="8"/>
      <c r="H31" s="13"/>
      <c r="I31" s="31"/>
      <c r="J31" s="15"/>
      <c r="K31" s="13"/>
      <c r="L31" s="13"/>
      <c r="M31" s="20">
        <v>4</v>
      </c>
      <c r="N31" s="17">
        <f t="shared" si="0"/>
        <v>2</v>
      </c>
    </row>
    <row r="32" spans="1:14">
      <c r="A32" s="8">
        <v>230</v>
      </c>
      <c r="B32" s="8" t="s">
        <v>227</v>
      </c>
      <c r="C32" s="8" t="s">
        <v>230</v>
      </c>
      <c r="D32" s="12">
        <v>1</v>
      </c>
      <c r="E32" s="8">
        <v>2.5</v>
      </c>
      <c r="F32" s="32" t="s">
        <v>223</v>
      </c>
      <c r="G32" s="8"/>
      <c r="H32" s="13"/>
      <c r="I32" s="31"/>
      <c r="J32" s="15"/>
      <c r="K32" s="13"/>
      <c r="L32" s="13"/>
      <c r="M32" s="20">
        <v>4</v>
      </c>
      <c r="N32" s="17">
        <f t="shared" si="0"/>
        <v>10</v>
      </c>
    </row>
    <row r="33" spans="1:14">
      <c r="A33" s="8">
        <v>240</v>
      </c>
      <c r="B33" s="8" t="s">
        <v>227</v>
      </c>
      <c r="C33" s="8" t="s">
        <v>231</v>
      </c>
      <c r="D33" s="12">
        <v>1</v>
      </c>
      <c r="E33" s="8">
        <v>0.5</v>
      </c>
      <c r="F33" s="32" t="s">
        <v>223</v>
      </c>
      <c r="G33" s="8"/>
      <c r="H33" s="13"/>
      <c r="I33" s="31"/>
      <c r="J33" s="15"/>
      <c r="K33" s="13"/>
      <c r="L33" s="13"/>
      <c r="M33" s="20">
        <v>1</v>
      </c>
      <c r="N33" s="17">
        <f t="shared" si="0"/>
        <v>0.5</v>
      </c>
    </row>
    <row r="34" spans="1:1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11" t="s">
        <v>22</v>
      </c>
      <c r="N34" s="19">
        <f>SUM(N10:N33)</f>
        <v>168.5</v>
      </c>
    </row>
    <row r="35" spans="1:1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>
      <c r="A37" s="7" t="s">
        <v>18</v>
      </c>
      <c r="B37" s="7" t="s">
        <v>34</v>
      </c>
      <c r="C37" s="7" t="s">
        <v>24</v>
      </c>
      <c r="D37" s="7" t="s">
        <v>25</v>
      </c>
      <c r="E37" s="7" t="s">
        <v>35</v>
      </c>
      <c r="F37" s="7" t="s">
        <v>21</v>
      </c>
      <c r="G37" s="7" t="s">
        <v>36</v>
      </c>
      <c r="H37" s="7" t="s">
        <v>37</v>
      </c>
      <c r="I37" s="7" t="s">
        <v>22</v>
      </c>
      <c r="J37" s="18"/>
      <c r="K37" s="2"/>
      <c r="L37" s="2"/>
      <c r="M37" s="2"/>
      <c r="N37" s="2"/>
    </row>
    <row r="38" spans="1:14">
      <c r="A38" s="8"/>
      <c r="B38" s="20"/>
      <c r="C38" s="20"/>
      <c r="D38" s="12"/>
      <c r="E38" s="8"/>
      <c r="F38" s="8"/>
      <c r="G38" s="8"/>
      <c r="H38" s="8"/>
      <c r="I38" s="17">
        <f>IF('[3]Eng. Harness'!$H38&lt;&gt;"",'[3]Eng. Harness'!$D38*'[3]Eng. Harness'!$F38*'[3]Eng. Harness'!$H38,'[3]Eng. Harness'!$D38*'[3]Eng. Harness'!$F38)</f>
        <v>0</v>
      </c>
      <c r="J38" s="2"/>
      <c r="K38" s="2"/>
      <c r="L38" s="2"/>
      <c r="M38" s="2"/>
      <c r="N38" s="2"/>
    </row>
    <row r="39" spans="1:14">
      <c r="A39" s="18"/>
      <c r="B39" s="18"/>
      <c r="C39" s="18"/>
      <c r="D39" s="18"/>
      <c r="E39" s="18"/>
      <c r="F39" s="18"/>
      <c r="G39" s="18"/>
      <c r="H39" s="11" t="s">
        <v>22</v>
      </c>
      <c r="I39" s="23">
        <f>SUM(I38:I38)</f>
        <v>0</v>
      </c>
      <c r="J39" s="18"/>
      <c r="K39" s="2"/>
      <c r="L39" s="2"/>
      <c r="M39" s="2"/>
      <c r="N39" s="2"/>
    </row>
    <row r="40" spans="1:1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>
      <c r="A41" s="7" t="s">
        <v>18</v>
      </c>
      <c r="B41" s="7" t="s">
        <v>38</v>
      </c>
      <c r="C41" s="7" t="s">
        <v>24</v>
      </c>
      <c r="D41" s="7" t="s">
        <v>25</v>
      </c>
      <c r="E41" s="7" t="s">
        <v>26</v>
      </c>
      <c r="F41" s="7" t="s">
        <v>27</v>
      </c>
      <c r="G41" s="7" t="s">
        <v>28</v>
      </c>
      <c r="H41" s="7" t="s">
        <v>29</v>
      </c>
      <c r="I41" s="7" t="s">
        <v>21</v>
      </c>
      <c r="J41" s="7" t="s">
        <v>22</v>
      </c>
      <c r="K41" s="2"/>
      <c r="L41" s="2"/>
      <c r="M41" s="2"/>
      <c r="N41" s="2"/>
    </row>
    <row r="42" spans="1:14">
      <c r="A42" s="8"/>
      <c r="B42" s="8"/>
      <c r="C42" s="8"/>
      <c r="D42" s="8"/>
      <c r="E42" s="8"/>
      <c r="F42" s="21"/>
      <c r="G42" s="8"/>
      <c r="H42" s="20"/>
      <c r="I42" s="22"/>
      <c r="J42" s="12">
        <f>D42*I42</f>
        <v>0</v>
      </c>
      <c r="K42" s="2"/>
      <c r="L42" s="2"/>
      <c r="M42" s="2"/>
      <c r="N42" s="2"/>
    </row>
    <row r="43" spans="1:14">
      <c r="A43" s="18"/>
      <c r="B43" s="18"/>
      <c r="C43" s="18"/>
      <c r="D43" s="18"/>
      <c r="E43" s="18"/>
      <c r="F43" s="18"/>
      <c r="G43" s="18"/>
      <c r="H43" s="18"/>
      <c r="I43" s="84" t="s">
        <v>22</v>
      </c>
      <c r="J43" s="85">
        <f>SUM(J42:J42)</f>
        <v>0</v>
      </c>
      <c r="K43" s="2"/>
      <c r="L43" s="2"/>
      <c r="M43" s="2"/>
      <c r="N43" s="2"/>
    </row>
    <row r="44" spans="1:14">
      <c r="A44" s="2"/>
      <c r="B44" s="2"/>
      <c r="C44" s="2"/>
      <c r="D44" s="2"/>
      <c r="E44" s="2"/>
      <c r="F44" s="2"/>
      <c r="G44" s="2"/>
      <c r="H44" s="24"/>
      <c r="I44" s="25"/>
      <c r="J44" s="2"/>
      <c r="K44" s="2"/>
      <c r="L44" s="2"/>
      <c r="M44" s="2"/>
      <c r="N44" s="2"/>
    </row>
    <row r="45" spans="1:14">
      <c r="A45" s="7" t="s">
        <v>18</v>
      </c>
      <c r="B45" s="7" t="s">
        <v>39</v>
      </c>
      <c r="C45" s="7" t="s">
        <v>24</v>
      </c>
      <c r="D45" s="7" t="s">
        <v>25</v>
      </c>
      <c r="E45" s="7" t="s">
        <v>35</v>
      </c>
      <c r="F45" s="7" t="s">
        <v>21</v>
      </c>
      <c r="G45" s="7" t="s">
        <v>40</v>
      </c>
      <c r="H45" s="7" t="s">
        <v>49</v>
      </c>
      <c r="I45" s="7" t="s">
        <v>22</v>
      </c>
      <c r="J45" s="18"/>
      <c r="K45" s="2"/>
      <c r="L45" s="2"/>
      <c r="M45" s="2"/>
      <c r="N45" s="2"/>
    </row>
    <row r="46" spans="1:14">
      <c r="A46" s="8"/>
      <c r="B46" s="8"/>
      <c r="C46" s="8"/>
      <c r="D46" s="8"/>
      <c r="E46" s="8"/>
      <c r="F46" s="12"/>
      <c r="G46" s="8"/>
      <c r="H46" s="8"/>
      <c r="I46" s="12" t="str">
        <f>IF('[3]Eng. Harness'!$G46&lt;&gt;"",D46*F46/G46*H46,"")</f>
        <v/>
      </c>
      <c r="J46" s="2"/>
      <c r="K46" s="2"/>
      <c r="L46" s="2"/>
      <c r="M46" s="2"/>
      <c r="N46" s="2"/>
    </row>
    <row r="47" spans="1:14">
      <c r="A47" s="18"/>
      <c r="B47" s="18"/>
      <c r="C47" s="18"/>
      <c r="D47" s="18"/>
      <c r="E47" s="18"/>
      <c r="F47" s="18"/>
      <c r="G47" s="18"/>
      <c r="H47" s="11" t="s">
        <v>22</v>
      </c>
      <c r="I47" s="87">
        <f>SUM(I46:I46)</f>
        <v>0</v>
      </c>
      <c r="J47" s="18"/>
      <c r="K47" s="2"/>
      <c r="L47" s="2"/>
      <c r="M47" s="2"/>
      <c r="N47" s="2"/>
    </row>
    <row r="48" spans="1:1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37"/>
  <sheetViews>
    <sheetView tabSelected="1" topLeftCell="A15" workbookViewId="0">
      <selection activeCell="C38" sqref="C38"/>
    </sheetView>
  </sheetViews>
  <sheetFormatPr defaultRowHeight="15"/>
  <cols>
    <col min="1" max="1" width="10.28515625" customWidth="1"/>
    <col min="2" max="2" width="47.42578125" customWidth="1"/>
    <col min="3" max="3" width="22.7109375" customWidth="1"/>
    <col min="4" max="4" width="10.5703125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1" max="11" width="7" bestFit="1" customWidth="1"/>
    <col min="12" max="12" width="7.7109375" bestFit="1" customWidth="1"/>
    <col min="13" max="13" width="13.85546875" bestFit="1" customWidth="1"/>
    <col min="14" max="14" width="10.5703125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6" t="s">
        <v>2</v>
      </c>
      <c r="K1" s="3">
        <v>106</v>
      </c>
      <c r="L1" s="2"/>
      <c r="M1" s="1" t="s">
        <v>20</v>
      </c>
      <c r="N1" s="4">
        <f>N25+'[3]Eng. Elect. Comp.'!J29+'[3]Eng. Elect. Comp.'!K33+'[3]Eng. Elect. Comp.'!J37</f>
        <v>1943</v>
      </c>
    </row>
    <row r="2" spans="1:14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</row>
    <row r="3" spans="1:14">
      <c r="A3" s="1" t="s">
        <v>6</v>
      </c>
      <c r="B3" s="2" t="s">
        <v>203</v>
      </c>
      <c r="C3" s="2"/>
      <c r="D3" s="1" t="s">
        <v>11</v>
      </c>
      <c r="E3" s="2"/>
      <c r="F3" s="2"/>
      <c r="G3" s="2"/>
      <c r="H3" s="2"/>
      <c r="I3" s="2"/>
      <c r="J3" s="1" t="s">
        <v>8</v>
      </c>
      <c r="K3" s="2"/>
      <c r="L3" s="2"/>
      <c r="M3" s="2"/>
      <c r="N3" s="2"/>
    </row>
    <row r="4" spans="1:14">
      <c r="A4" s="1" t="s">
        <v>19</v>
      </c>
      <c r="B4" s="6" t="s">
        <v>206</v>
      </c>
      <c r="C4" s="2"/>
      <c r="D4" s="1" t="s">
        <v>15</v>
      </c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1943</v>
      </c>
    </row>
    <row r="5" spans="1:14">
      <c r="A5" s="1" t="s">
        <v>9</v>
      </c>
      <c r="B5" s="6">
        <v>2020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</row>
    <row r="6" spans="1:14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 t="s">
        <v>16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</row>
    <row r="10" spans="1:14">
      <c r="A10" s="8">
        <v>10</v>
      </c>
      <c r="B10" s="8" t="s">
        <v>232</v>
      </c>
      <c r="C10" s="8" t="s">
        <v>233</v>
      </c>
      <c r="D10" s="12">
        <v>1650</v>
      </c>
      <c r="E10" s="8"/>
      <c r="F10" s="8" t="s">
        <v>221</v>
      </c>
      <c r="G10" s="8"/>
      <c r="H10" s="13"/>
      <c r="I10" s="14"/>
      <c r="J10" s="15"/>
      <c r="K10" s="13"/>
      <c r="L10" s="13"/>
      <c r="M10" s="27">
        <v>1</v>
      </c>
      <c r="N10" s="17">
        <f t="shared" ref="N10:N24" si="0">IF(J10="",D10*M10,D10*J10*K10*L10*M10)</f>
        <v>1650</v>
      </c>
    </row>
    <row r="11" spans="1:14">
      <c r="A11" s="8">
        <v>20</v>
      </c>
      <c r="B11" s="8" t="s">
        <v>234</v>
      </c>
      <c r="C11" s="8" t="s">
        <v>235</v>
      </c>
      <c r="D11" s="12">
        <v>150</v>
      </c>
      <c r="E11" s="8"/>
      <c r="F11" s="8" t="s">
        <v>221</v>
      </c>
      <c r="G11" s="8"/>
      <c r="H11" s="13"/>
      <c r="I11" s="14"/>
      <c r="J11" s="15"/>
      <c r="K11" s="13"/>
      <c r="L11" s="13"/>
      <c r="M11" s="27">
        <v>1</v>
      </c>
      <c r="N11" s="17">
        <f t="shared" si="0"/>
        <v>150</v>
      </c>
    </row>
    <row r="12" spans="1:14">
      <c r="A12" s="8">
        <v>30</v>
      </c>
      <c r="B12" s="8" t="s">
        <v>236</v>
      </c>
      <c r="C12" s="8" t="s">
        <v>231</v>
      </c>
      <c r="D12" s="12">
        <v>1</v>
      </c>
      <c r="E12" s="8"/>
      <c r="F12" s="8" t="s">
        <v>221</v>
      </c>
      <c r="G12" s="8"/>
      <c r="H12" s="13"/>
      <c r="I12" s="31"/>
      <c r="J12" s="15"/>
      <c r="K12" s="13"/>
      <c r="L12" s="16"/>
      <c r="M12" s="27">
        <v>1</v>
      </c>
      <c r="N12" s="17">
        <f t="shared" si="0"/>
        <v>1</v>
      </c>
    </row>
    <row r="13" spans="1:14">
      <c r="A13" s="8">
        <v>40</v>
      </c>
      <c r="B13" s="8" t="s">
        <v>237</v>
      </c>
      <c r="C13" s="8" t="s">
        <v>211</v>
      </c>
      <c r="D13" s="12">
        <v>4</v>
      </c>
      <c r="E13" s="8"/>
      <c r="F13" s="8" t="s">
        <v>221</v>
      </c>
      <c r="G13" s="8"/>
      <c r="H13" s="13"/>
      <c r="I13" s="31"/>
      <c r="J13" s="15"/>
      <c r="K13" s="13"/>
      <c r="L13" s="13"/>
      <c r="M13" s="27">
        <v>1</v>
      </c>
      <c r="N13" s="17">
        <f t="shared" si="0"/>
        <v>4</v>
      </c>
    </row>
    <row r="14" spans="1:14">
      <c r="A14" s="8">
        <v>50</v>
      </c>
      <c r="B14" s="8" t="s">
        <v>238</v>
      </c>
      <c r="C14" s="8" t="s">
        <v>214</v>
      </c>
      <c r="D14" s="12">
        <v>4</v>
      </c>
      <c r="E14" s="8"/>
      <c r="F14" s="8" t="s">
        <v>221</v>
      </c>
      <c r="G14" s="8"/>
      <c r="H14" s="13"/>
      <c r="I14" s="31"/>
      <c r="J14" s="15"/>
      <c r="K14" s="13"/>
      <c r="L14" s="13"/>
      <c r="M14" s="27">
        <v>1</v>
      </c>
      <c r="N14" s="17">
        <f t="shared" si="0"/>
        <v>4</v>
      </c>
    </row>
    <row r="15" spans="1:14">
      <c r="A15" s="8">
        <v>60</v>
      </c>
      <c r="B15" s="8" t="s">
        <v>239</v>
      </c>
      <c r="C15" s="8" t="s">
        <v>240</v>
      </c>
      <c r="D15" s="12">
        <v>4</v>
      </c>
      <c r="E15" s="8"/>
      <c r="F15" s="8" t="s">
        <v>221</v>
      </c>
      <c r="G15" s="8"/>
      <c r="H15" s="13"/>
      <c r="I15" s="31"/>
      <c r="J15" s="15"/>
      <c r="K15" s="13"/>
      <c r="L15" s="13"/>
      <c r="M15" s="27">
        <v>1</v>
      </c>
      <c r="N15" s="17">
        <f t="shared" si="0"/>
        <v>4</v>
      </c>
    </row>
    <row r="16" spans="1:14">
      <c r="A16" s="8">
        <v>70</v>
      </c>
      <c r="B16" s="8" t="s">
        <v>239</v>
      </c>
      <c r="C16" s="8" t="s">
        <v>208</v>
      </c>
      <c r="D16" s="12">
        <v>4</v>
      </c>
      <c r="E16" s="8"/>
      <c r="F16" s="32" t="s">
        <v>221</v>
      </c>
      <c r="G16" s="8"/>
      <c r="H16" s="13"/>
      <c r="I16" s="31"/>
      <c r="J16" s="15"/>
      <c r="K16" s="13"/>
      <c r="L16" s="13"/>
      <c r="M16" s="27">
        <v>1</v>
      </c>
      <c r="N16" s="17">
        <f t="shared" si="0"/>
        <v>4</v>
      </c>
    </row>
    <row r="17" spans="1:14">
      <c r="A17" s="8">
        <v>80</v>
      </c>
      <c r="B17" s="8" t="s">
        <v>241</v>
      </c>
      <c r="C17" s="8" t="s">
        <v>242</v>
      </c>
      <c r="D17" s="12">
        <v>4</v>
      </c>
      <c r="E17" s="8"/>
      <c r="F17" s="32" t="s">
        <v>221</v>
      </c>
      <c r="G17" s="8"/>
      <c r="H17" s="13"/>
      <c r="I17" s="31"/>
      <c r="J17" s="15"/>
      <c r="K17" s="13"/>
      <c r="L17" s="13"/>
      <c r="M17" s="27">
        <v>4</v>
      </c>
      <c r="N17" s="17">
        <f t="shared" si="0"/>
        <v>16</v>
      </c>
    </row>
    <row r="18" spans="1:14">
      <c r="A18" s="8">
        <v>90</v>
      </c>
      <c r="B18" s="8" t="s">
        <v>243</v>
      </c>
      <c r="C18" s="8" t="s">
        <v>213</v>
      </c>
      <c r="D18" s="12">
        <v>4</v>
      </c>
      <c r="E18" s="8"/>
      <c r="F18" s="32" t="s">
        <v>221</v>
      </c>
      <c r="G18" s="8"/>
      <c r="H18" s="13"/>
      <c r="I18" s="31"/>
      <c r="J18" s="15"/>
      <c r="K18" s="13"/>
      <c r="L18" s="13"/>
      <c r="M18" s="27">
        <v>2</v>
      </c>
      <c r="N18" s="17">
        <f t="shared" si="0"/>
        <v>8</v>
      </c>
    </row>
    <row r="19" spans="1:14">
      <c r="A19" s="8">
        <v>100</v>
      </c>
      <c r="B19" s="8" t="s">
        <v>243</v>
      </c>
      <c r="C19" s="8" t="s">
        <v>216</v>
      </c>
      <c r="D19" s="12">
        <v>4</v>
      </c>
      <c r="E19" s="8"/>
      <c r="F19" s="32" t="s">
        <v>221</v>
      </c>
      <c r="G19" s="8"/>
      <c r="H19" s="13"/>
      <c r="I19" s="31"/>
      <c r="J19" s="15"/>
      <c r="K19" s="13"/>
      <c r="L19" s="13"/>
      <c r="M19" s="27">
        <v>1</v>
      </c>
      <c r="N19" s="17">
        <f t="shared" si="0"/>
        <v>4</v>
      </c>
    </row>
    <row r="20" spans="1:14">
      <c r="A20" s="8">
        <v>110</v>
      </c>
      <c r="B20" s="8" t="s">
        <v>244</v>
      </c>
      <c r="C20" s="8" t="s">
        <v>212</v>
      </c>
      <c r="D20" s="12">
        <v>25</v>
      </c>
      <c r="E20" s="8"/>
      <c r="F20" s="32" t="s">
        <v>221</v>
      </c>
      <c r="G20" s="8"/>
      <c r="H20" s="13"/>
      <c r="I20" s="31"/>
      <c r="J20" s="15"/>
      <c r="K20" s="13"/>
      <c r="L20" s="13"/>
      <c r="M20" s="27">
        <v>1</v>
      </c>
      <c r="N20" s="17">
        <f t="shared" si="0"/>
        <v>25</v>
      </c>
    </row>
    <row r="21" spans="1:14">
      <c r="A21" s="8">
        <v>120</v>
      </c>
      <c r="B21" s="8" t="s">
        <v>245</v>
      </c>
      <c r="C21" s="8" t="s">
        <v>210</v>
      </c>
      <c r="D21" s="12">
        <v>8</v>
      </c>
      <c r="E21" s="8"/>
      <c r="F21" s="32" t="s">
        <v>221</v>
      </c>
      <c r="G21" s="8"/>
      <c r="H21" s="13"/>
      <c r="I21" s="31"/>
      <c r="J21" s="15"/>
      <c r="K21" s="13"/>
      <c r="L21" s="13"/>
      <c r="M21" s="27">
        <v>1</v>
      </c>
      <c r="N21" s="17">
        <f t="shared" si="0"/>
        <v>8</v>
      </c>
    </row>
    <row r="22" spans="1:14">
      <c r="A22" s="8">
        <v>130</v>
      </c>
      <c r="B22" s="8" t="s">
        <v>246</v>
      </c>
      <c r="C22" s="8" t="s">
        <v>247</v>
      </c>
      <c r="D22" s="12">
        <v>35</v>
      </c>
      <c r="E22" s="8"/>
      <c r="F22" s="32" t="s">
        <v>221</v>
      </c>
      <c r="G22" s="8"/>
      <c r="H22" s="13"/>
      <c r="I22" s="31"/>
      <c r="J22" s="15"/>
      <c r="K22" s="13"/>
      <c r="L22" s="13"/>
      <c r="M22" s="27">
        <v>1</v>
      </c>
      <c r="N22" s="17">
        <f t="shared" si="0"/>
        <v>35</v>
      </c>
    </row>
    <row r="23" spans="1:14">
      <c r="A23" s="8">
        <v>140</v>
      </c>
      <c r="B23" s="8" t="s">
        <v>219</v>
      </c>
      <c r="C23" s="8" t="s">
        <v>248</v>
      </c>
      <c r="D23" s="12">
        <v>5</v>
      </c>
      <c r="E23" s="8"/>
      <c r="F23" s="32" t="s">
        <v>221</v>
      </c>
      <c r="G23" s="8"/>
      <c r="H23" s="13"/>
      <c r="I23" s="31"/>
      <c r="J23" s="15"/>
      <c r="K23" s="13"/>
      <c r="L23" s="13"/>
      <c r="M23" s="27">
        <v>1</v>
      </c>
      <c r="N23" s="17">
        <f t="shared" si="0"/>
        <v>5</v>
      </c>
    </row>
    <row r="24" spans="1:14">
      <c r="A24" s="8">
        <v>150</v>
      </c>
      <c r="B24" s="8" t="s">
        <v>249</v>
      </c>
      <c r="C24" s="8"/>
      <c r="D24" s="12">
        <v>25</v>
      </c>
      <c r="E24" s="8"/>
      <c r="F24" s="32" t="s">
        <v>221</v>
      </c>
      <c r="G24" s="8"/>
      <c r="H24" s="13"/>
      <c r="I24" s="31"/>
      <c r="J24" s="15"/>
      <c r="K24" s="13"/>
      <c r="L24" s="13"/>
      <c r="M24" s="20">
        <v>1</v>
      </c>
      <c r="N24" s="17">
        <f t="shared" si="0"/>
        <v>25</v>
      </c>
    </row>
    <row r="25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1" t="s">
        <v>22</v>
      </c>
      <c r="N25" s="23">
        <f>SUM(N10:N24)</f>
        <v>1943</v>
      </c>
    </row>
    <row r="27" spans="1:14">
      <c r="A27" s="7" t="s">
        <v>18</v>
      </c>
      <c r="B27" s="7" t="s">
        <v>34</v>
      </c>
      <c r="C27" s="7" t="s">
        <v>24</v>
      </c>
      <c r="D27" s="7" t="s">
        <v>25</v>
      </c>
      <c r="E27" s="7" t="s">
        <v>35</v>
      </c>
      <c r="F27" s="7" t="s">
        <v>21</v>
      </c>
      <c r="G27" s="7" t="s">
        <v>36</v>
      </c>
      <c r="H27" s="7" t="s">
        <v>37</v>
      </c>
      <c r="I27" s="7" t="s">
        <v>22</v>
      </c>
      <c r="J27" s="18"/>
    </row>
    <row r="28" spans="1:14">
      <c r="A28" s="8"/>
      <c r="B28" s="20"/>
      <c r="C28" s="20"/>
      <c r="D28" s="12"/>
      <c r="E28" s="8"/>
      <c r="F28" s="8"/>
      <c r="G28" s="8"/>
      <c r="H28" s="8"/>
      <c r="I28" s="17">
        <f>IF('[3]Eng. Elect. Comp.'!$I28&lt;&gt;"",'[3]Eng. Elect. Comp.'!$E28*'[3]Eng. Elect. Comp.'!$G28*'[3]Eng. Elect. Comp.'!$I28,'[3]Eng. Elect. Comp.'!$E28*'[3]Eng. Elect. Comp.'!$G28)</f>
        <v>0</v>
      </c>
      <c r="J28" s="2"/>
    </row>
    <row r="29" spans="1:14">
      <c r="A29" s="18"/>
      <c r="B29" s="18"/>
      <c r="C29" s="18"/>
      <c r="D29" s="18"/>
      <c r="E29" s="18"/>
      <c r="F29" s="18"/>
      <c r="G29" s="18"/>
      <c r="H29" s="11" t="s">
        <v>22</v>
      </c>
      <c r="I29" s="23">
        <f>SUM(I28:I28)</f>
        <v>0</v>
      </c>
      <c r="J29" s="18"/>
    </row>
    <row r="30" spans="1:1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4">
      <c r="A31" s="7" t="s">
        <v>18</v>
      </c>
      <c r="B31" s="7" t="s">
        <v>38</v>
      </c>
      <c r="C31" s="7" t="s">
        <v>24</v>
      </c>
      <c r="D31" s="7" t="s">
        <v>25</v>
      </c>
      <c r="E31" s="7" t="s">
        <v>26</v>
      </c>
      <c r="F31" s="7" t="s">
        <v>27</v>
      </c>
      <c r="G31" s="7" t="s">
        <v>28</v>
      </c>
      <c r="H31" s="7" t="s">
        <v>29</v>
      </c>
      <c r="I31" s="7" t="s">
        <v>21</v>
      </c>
      <c r="J31" s="7" t="s">
        <v>22</v>
      </c>
    </row>
    <row r="32" spans="1:14">
      <c r="A32" s="8"/>
      <c r="B32" s="8"/>
      <c r="C32" s="8"/>
      <c r="D32" s="8"/>
      <c r="E32" s="8"/>
      <c r="F32" s="21"/>
      <c r="G32" s="8"/>
      <c r="H32" s="20"/>
      <c r="I32" s="22"/>
      <c r="J32" s="12">
        <f>D32*I32</f>
        <v>0</v>
      </c>
    </row>
    <row r="33" spans="1:10">
      <c r="A33" s="18"/>
      <c r="B33" s="18"/>
      <c r="C33" s="18"/>
      <c r="D33" s="18"/>
      <c r="E33" s="18"/>
      <c r="F33" s="18"/>
      <c r="G33" s="18"/>
      <c r="H33" s="18"/>
      <c r="I33" s="7" t="s">
        <v>22</v>
      </c>
      <c r="J33" s="48">
        <f>SUM(J32:J32)</f>
        <v>0</v>
      </c>
    </row>
    <row r="34" spans="1:10">
      <c r="A34" s="2"/>
      <c r="B34" s="2"/>
      <c r="C34" s="2"/>
      <c r="D34" s="2"/>
      <c r="E34" s="2"/>
      <c r="F34" s="2"/>
      <c r="G34" s="2"/>
      <c r="H34" s="24"/>
      <c r="I34" s="25"/>
      <c r="J34" s="2"/>
    </row>
    <row r="35" spans="1:10">
      <c r="A35" s="7" t="s">
        <v>18</v>
      </c>
      <c r="B35" s="7" t="s">
        <v>39</v>
      </c>
      <c r="C35" s="7" t="s">
        <v>24</v>
      </c>
      <c r="D35" s="7" t="s">
        <v>25</v>
      </c>
      <c r="E35" s="7" t="s">
        <v>35</v>
      </c>
      <c r="F35" s="7" t="s">
        <v>21</v>
      </c>
      <c r="G35" s="7" t="s">
        <v>40</v>
      </c>
      <c r="H35" s="7" t="s">
        <v>49</v>
      </c>
      <c r="I35" s="7" t="s">
        <v>22</v>
      </c>
      <c r="J35" s="18"/>
    </row>
    <row r="36" spans="1:10">
      <c r="A36" s="8"/>
      <c r="B36" s="8"/>
      <c r="C36" s="8"/>
      <c r="D36" s="8"/>
      <c r="E36" s="8"/>
      <c r="F36" s="12"/>
      <c r="G36" s="8"/>
      <c r="H36" s="8"/>
      <c r="I36" s="12" t="str">
        <f>IF('[3]Eng. Elect. Comp.'!$H36&lt;&gt;"",D36*F36/G36*H36,"")</f>
        <v/>
      </c>
      <c r="J36" s="2"/>
    </row>
    <row r="37" spans="1:10">
      <c r="A37" s="18"/>
      <c r="B37" s="18"/>
      <c r="C37" s="18"/>
      <c r="D37" s="18"/>
      <c r="E37" s="18"/>
      <c r="F37" s="18"/>
      <c r="G37" s="18"/>
      <c r="H37" s="11" t="s">
        <v>22</v>
      </c>
      <c r="I37" s="48">
        <f>SUM(I36:I36)</f>
        <v>0</v>
      </c>
      <c r="J3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J29" sqref="J29"/>
    </sheetView>
  </sheetViews>
  <sheetFormatPr defaultRowHeight="15"/>
  <cols>
    <col min="1" max="1" width="10.28515625" bestFit="1" customWidth="1"/>
    <col min="2" max="2" width="27" bestFit="1" customWidth="1"/>
    <col min="3" max="3" width="17.7109375" bestFit="1" customWidth="1"/>
    <col min="4" max="4" width="8.85546875" bestFit="1" customWidth="1"/>
    <col min="5" max="5" width="5.710937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6" t="s">
        <v>2</v>
      </c>
      <c r="K1" s="3">
        <v>106</v>
      </c>
      <c r="L1" s="2"/>
      <c r="M1" s="1" t="s">
        <v>20</v>
      </c>
      <c r="N1" s="4">
        <f>N12+I17+J21+I25</f>
        <v>58.766666666666659</v>
      </c>
    </row>
    <row r="2" spans="1:14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</row>
    <row r="3" spans="1:14">
      <c r="A3" s="1" t="s">
        <v>6</v>
      </c>
      <c r="B3" s="2" t="s">
        <v>7</v>
      </c>
      <c r="C3" s="2"/>
      <c r="D3" s="1" t="s">
        <v>11</v>
      </c>
      <c r="E3" s="2"/>
      <c r="F3" s="2"/>
      <c r="G3" s="2"/>
      <c r="H3" s="2"/>
      <c r="I3" s="2"/>
      <c r="J3" s="1" t="s">
        <v>8</v>
      </c>
      <c r="K3" s="2"/>
      <c r="L3" s="2"/>
      <c r="M3" s="2"/>
      <c r="N3" s="2"/>
    </row>
    <row r="4" spans="1:14">
      <c r="A4" s="1" t="s">
        <v>19</v>
      </c>
      <c r="B4" s="6" t="s">
        <v>50</v>
      </c>
      <c r="C4" s="2"/>
      <c r="D4" s="1" t="s">
        <v>15</v>
      </c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58.766666666666659</v>
      </c>
    </row>
    <row r="5" spans="1:14">
      <c r="A5" s="1" t="s">
        <v>9</v>
      </c>
      <c r="B5" s="6">
        <v>2002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</row>
    <row r="6" spans="1:14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 t="s">
        <v>16</v>
      </c>
      <c r="B7" s="2" t="s">
        <v>42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</row>
    <row r="10" spans="1:14">
      <c r="A10" s="8">
        <v>10</v>
      </c>
      <c r="B10" s="8" t="s">
        <v>51</v>
      </c>
      <c r="C10" s="8" t="s">
        <v>52</v>
      </c>
      <c r="D10" s="12">
        <v>2.25</v>
      </c>
      <c r="E10" s="8">
        <v>3.8</v>
      </c>
      <c r="F10" s="8" t="s">
        <v>53</v>
      </c>
      <c r="G10" s="8"/>
      <c r="H10" s="13"/>
      <c r="I10" s="14"/>
      <c r="J10" s="15"/>
      <c r="K10" s="13"/>
      <c r="L10" s="13"/>
      <c r="M10" s="27">
        <v>6</v>
      </c>
      <c r="N10" s="17">
        <f>M10*D10*E10</f>
        <v>51.3</v>
      </c>
    </row>
    <row r="11" spans="1:14">
      <c r="A11" s="44">
        <v>20</v>
      </c>
      <c r="B11" s="46" t="s">
        <v>187</v>
      </c>
      <c r="C11" s="8" t="s">
        <v>52</v>
      </c>
      <c r="D11" s="12">
        <v>0.18</v>
      </c>
      <c r="E11" s="44">
        <v>40</v>
      </c>
      <c r="F11" s="44" t="s">
        <v>73</v>
      </c>
      <c r="G11" s="44"/>
      <c r="H11" s="44"/>
      <c r="I11" s="44"/>
      <c r="J11" s="44"/>
      <c r="K11" s="44"/>
      <c r="L11" s="44"/>
      <c r="M11" s="44">
        <v>6</v>
      </c>
      <c r="N11" s="47">
        <f>D11*E11*M11</f>
        <v>43.199999999999996</v>
      </c>
    </row>
    <row r="12" spans="1:14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37" t="s">
        <v>22</v>
      </c>
      <c r="N12" s="45">
        <f>SUM(N10:N10)</f>
        <v>51.3</v>
      </c>
    </row>
    <row r="13" spans="1:1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7" t="s">
        <v>18</v>
      </c>
      <c r="B14" s="7" t="s">
        <v>34</v>
      </c>
      <c r="C14" s="7" t="s">
        <v>24</v>
      </c>
      <c r="D14" s="7" t="s">
        <v>25</v>
      </c>
      <c r="E14" s="7" t="s">
        <v>35</v>
      </c>
      <c r="F14" s="7" t="s">
        <v>21</v>
      </c>
      <c r="G14" s="7" t="s">
        <v>36</v>
      </c>
      <c r="H14" s="7" t="s">
        <v>37</v>
      </c>
      <c r="I14" s="7" t="s">
        <v>22</v>
      </c>
      <c r="J14" s="18"/>
      <c r="K14" s="18"/>
      <c r="L14" s="18"/>
      <c r="M14" s="18"/>
      <c r="N14" s="18"/>
    </row>
    <row r="15" spans="1:14">
      <c r="A15" s="8">
        <v>10</v>
      </c>
      <c r="B15" s="20" t="s">
        <v>54</v>
      </c>
      <c r="C15" s="20"/>
      <c r="D15" s="12">
        <v>0.35</v>
      </c>
      <c r="E15" s="28" t="s">
        <v>55</v>
      </c>
      <c r="F15" s="8">
        <v>16</v>
      </c>
      <c r="G15" s="8"/>
      <c r="H15" s="8"/>
      <c r="I15" s="12">
        <f>IF('[1]Engine Mounting'!$H14&lt;&gt;"",'[1]Engine Mounting'!$D14*'[1]Engine Mounting'!$F14*'[1]Engine Mounting'!$H14,'[1]Engine Mounting'!$D14*'[1]Engine Mounting'!$F14)</f>
        <v>5.6</v>
      </c>
      <c r="J15" s="2"/>
      <c r="K15" s="2"/>
      <c r="L15" s="2"/>
      <c r="M15" s="2"/>
      <c r="N15" s="2"/>
    </row>
    <row r="16" spans="1:14">
      <c r="A16" s="8">
        <v>20</v>
      </c>
      <c r="B16" s="8" t="s">
        <v>56</v>
      </c>
      <c r="C16" s="20"/>
      <c r="D16" s="12">
        <v>0.15</v>
      </c>
      <c r="E16" s="8" t="s">
        <v>57</v>
      </c>
      <c r="F16" s="8">
        <v>8</v>
      </c>
      <c r="G16" s="8"/>
      <c r="H16" s="8"/>
      <c r="I16" s="17">
        <f>IF('[1]Engine Mounting'!$H15&lt;&gt;"",'[1]Engine Mounting'!$D15*'[1]Engine Mounting'!$F15*'[1]Engine Mounting'!$H15,'[1]Engine Mounting'!$D15*'[1]Engine Mounting'!$F15)</f>
        <v>1.2</v>
      </c>
      <c r="J16" s="61"/>
      <c r="K16" s="2"/>
      <c r="L16" s="2"/>
      <c r="M16" s="2"/>
      <c r="N16" s="2"/>
    </row>
    <row r="17" spans="1:14">
      <c r="A17" s="18"/>
      <c r="B17" s="18"/>
      <c r="C17" s="18"/>
      <c r="D17" s="18"/>
      <c r="E17" s="18"/>
      <c r="F17" s="18"/>
      <c r="G17" s="18"/>
      <c r="H17" s="37" t="s">
        <v>22</v>
      </c>
      <c r="I17" s="38">
        <f>SUM(I15:I16)</f>
        <v>6.8</v>
      </c>
      <c r="J17" s="18"/>
      <c r="K17" s="18"/>
      <c r="L17" s="18"/>
      <c r="M17" s="18"/>
      <c r="N17" s="18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7" t="s">
        <v>18</v>
      </c>
      <c r="B19" s="7" t="s">
        <v>38</v>
      </c>
      <c r="C19" s="7" t="s">
        <v>24</v>
      </c>
      <c r="D19" s="7" t="s">
        <v>25</v>
      </c>
      <c r="E19" s="7" t="s">
        <v>26</v>
      </c>
      <c r="F19" s="7" t="s">
        <v>27</v>
      </c>
      <c r="G19" s="7" t="s">
        <v>28</v>
      </c>
      <c r="H19" s="7" t="s">
        <v>29</v>
      </c>
      <c r="I19" s="7" t="s">
        <v>21</v>
      </c>
      <c r="J19" s="7" t="s">
        <v>22</v>
      </c>
      <c r="K19" s="18"/>
      <c r="L19" s="18"/>
      <c r="M19" s="18"/>
      <c r="N19" s="18"/>
    </row>
    <row r="20" spans="1:14">
      <c r="A20" s="8"/>
      <c r="B20" s="8"/>
      <c r="C20" s="8"/>
      <c r="D20" s="8"/>
      <c r="E20" s="8"/>
      <c r="F20" s="21"/>
      <c r="G20" s="8"/>
      <c r="H20" s="20"/>
      <c r="I20" s="22"/>
      <c r="J20" s="12">
        <f>D20*I20</f>
        <v>0</v>
      </c>
      <c r="K20" s="2"/>
      <c r="L20" s="2"/>
      <c r="M20" s="2"/>
      <c r="N20" s="2"/>
    </row>
    <row r="21" spans="1:14">
      <c r="A21" s="18"/>
      <c r="B21" s="18"/>
      <c r="C21" s="18"/>
      <c r="D21" s="18"/>
      <c r="E21" s="18"/>
      <c r="F21" s="18"/>
      <c r="G21" s="18"/>
      <c r="H21" s="18"/>
      <c r="I21" s="37" t="s">
        <v>22</v>
      </c>
      <c r="J21" s="38">
        <f>SUM(J19:J20)</f>
        <v>0</v>
      </c>
      <c r="K21" s="18"/>
      <c r="L21" s="18"/>
      <c r="M21" s="18"/>
      <c r="N21" s="18"/>
    </row>
    <row r="22" spans="1:14">
      <c r="A22" s="2"/>
      <c r="B22" s="2"/>
      <c r="C22" s="2"/>
      <c r="D22" s="2"/>
      <c r="E22" s="2"/>
      <c r="F22" s="2"/>
      <c r="G22" s="2"/>
      <c r="H22" s="24"/>
      <c r="I22" s="25"/>
      <c r="J22" s="2"/>
      <c r="K22" s="2"/>
      <c r="L22" s="2"/>
      <c r="M22" s="2"/>
      <c r="N22" s="2"/>
    </row>
    <row r="23" spans="1:14">
      <c r="A23" s="7" t="s">
        <v>18</v>
      </c>
      <c r="B23" s="7" t="s">
        <v>39</v>
      </c>
      <c r="C23" s="7" t="s">
        <v>24</v>
      </c>
      <c r="D23" s="7" t="s">
        <v>25</v>
      </c>
      <c r="E23" s="7" t="s">
        <v>35</v>
      </c>
      <c r="F23" s="7" t="s">
        <v>21</v>
      </c>
      <c r="G23" s="7" t="s">
        <v>40</v>
      </c>
      <c r="H23" s="7" t="s">
        <v>49</v>
      </c>
      <c r="I23" s="7" t="s">
        <v>22</v>
      </c>
      <c r="J23" s="18"/>
      <c r="K23" s="18"/>
      <c r="L23" s="18"/>
      <c r="M23" s="18"/>
      <c r="N23" s="18"/>
    </row>
    <row r="24" spans="1:14">
      <c r="A24" s="59">
        <v>10</v>
      </c>
      <c r="B24" s="59" t="s">
        <v>58</v>
      </c>
      <c r="C24" s="59"/>
      <c r="D24" s="65">
        <v>500</v>
      </c>
      <c r="E24" s="59" t="s">
        <v>59</v>
      </c>
      <c r="F24" s="59">
        <v>4</v>
      </c>
      <c r="G24" s="59">
        <v>3000</v>
      </c>
      <c r="H24" s="59">
        <v>1</v>
      </c>
      <c r="I24" s="60">
        <f>IF('[1]Engine Mounting'!$G23&lt;&gt;"",D24*F24/G24*H24,"")</f>
        <v>0.66666666666666663</v>
      </c>
      <c r="J24" s="61"/>
      <c r="K24" s="2"/>
      <c r="L24" s="2"/>
      <c r="M24" s="2"/>
      <c r="N24" s="2"/>
    </row>
    <row r="25" spans="1:14">
      <c r="A25" s="18"/>
      <c r="B25" s="18"/>
      <c r="C25" s="18"/>
      <c r="D25" s="18"/>
      <c r="E25" s="18"/>
      <c r="F25" s="18"/>
      <c r="G25" s="18"/>
      <c r="H25" s="11" t="s">
        <v>22</v>
      </c>
      <c r="I25" s="48">
        <f>SUM(I24:I24)</f>
        <v>0.66666666666666663</v>
      </c>
      <c r="J25" s="18"/>
      <c r="K25" s="18"/>
      <c r="L25" s="18"/>
      <c r="M25" s="18"/>
      <c r="N25" s="18"/>
    </row>
    <row r="33" spans="7:7">
      <c r="G33" s="7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G12" sqref="G12"/>
    </sheetView>
  </sheetViews>
  <sheetFormatPr defaultRowHeight="15"/>
  <cols>
    <col min="1" max="1" width="10.28515625" bestFit="1" customWidth="1"/>
    <col min="2" max="2" width="27" bestFit="1" customWidth="1"/>
    <col min="3" max="3" width="9" bestFit="1" customWidth="1"/>
    <col min="5" max="5" width="10" bestFit="1" customWidth="1"/>
    <col min="6" max="6" width="8.7109375" bestFit="1" customWidth="1"/>
    <col min="7" max="7" width="10" bestFit="1" customWidth="1"/>
    <col min="8" max="8" width="16" bestFit="1" customWidth="1"/>
    <col min="9" max="9" width="10.85546875" bestFit="1" customWidth="1"/>
    <col min="11" max="11" width="7" bestFit="1" customWidth="1"/>
    <col min="12" max="12" width="7.7109375" bestFit="1" customWidth="1"/>
    <col min="13" max="13" width="13.85546875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1" t="s">
        <v>2</v>
      </c>
      <c r="K1" s="3">
        <v>106</v>
      </c>
      <c r="L1" s="2"/>
      <c r="M1" s="1" t="s">
        <v>3</v>
      </c>
      <c r="N1" s="4">
        <f>E14+N20+I26+J32+I37</f>
        <v>182.90999999999997</v>
      </c>
    </row>
    <row r="2" spans="1:14">
      <c r="A2" s="1" t="s">
        <v>4</v>
      </c>
      <c r="B2" s="2" t="s">
        <v>194</v>
      </c>
      <c r="C2" s="2"/>
      <c r="D2" s="2"/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</row>
    <row r="3" spans="1:14">
      <c r="A3" s="1" t="s">
        <v>6</v>
      </c>
      <c r="B3" s="2" t="s">
        <v>60</v>
      </c>
      <c r="C3" s="2"/>
      <c r="D3" s="2"/>
      <c r="E3" s="2"/>
      <c r="F3" s="2"/>
      <c r="G3" s="2"/>
      <c r="H3" s="2"/>
      <c r="I3" s="2"/>
      <c r="J3" s="1" t="s">
        <v>8</v>
      </c>
      <c r="K3" s="2"/>
      <c r="L3" s="2"/>
      <c r="M3" s="2"/>
      <c r="N3" s="2"/>
    </row>
    <row r="4" spans="1:14">
      <c r="A4" s="1" t="s">
        <v>9</v>
      </c>
      <c r="B4" s="6" t="s">
        <v>61</v>
      </c>
      <c r="C4" s="2"/>
      <c r="D4" s="2"/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182.90999999999997</v>
      </c>
    </row>
    <row r="5" spans="1:14">
      <c r="A5" s="1" t="s">
        <v>13</v>
      </c>
      <c r="B5" s="2" t="s">
        <v>14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</row>
    <row r="6" spans="1:14">
      <c r="A6" s="1" t="s">
        <v>16</v>
      </c>
      <c r="B6" s="2" t="s">
        <v>62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7" t="s">
        <v>18</v>
      </c>
      <c r="B8" s="7" t="s">
        <v>19</v>
      </c>
      <c r="C8" s="7" t="s">
        <v>20</v>
      </c>
      <c r="D8" s="7" t="s">
        <v>21</v>
      </c>
      <c r="E8" s="7" t="s">
        <v>22</v>
      </c>
      <c r="F8" s="2"/>
      <c r="G8" s="2"/>
      <c r="H8" s="2"/>
      <c r="I8" s="2"/>
      <c r="J8" s="2"/>
      <c r="K8" s="2"/>
      <c r="L8" s="2"/>
      <c r="M8" s="2"/>
      <c r="N8" s="2"/>
    </row>
    <row r="9" spans="1:14">
      <c r="A9" s="8">
        <v>10</v>
      </c>
      <c r="B9" s="8" t="s">
        <v>63</v>
      </c>
      <c r="C9" s="10">
        <v>8.2200000000000006</v>
      </c>
      <c r="D9" s="9">
        <v>4</v>
      </c>
      <c r="E9" s="10">
        <f t="shared" ref="E9:E11" si="0">C9*D9</f>
        <v>32.880000000000003</v>
      </c>
      <c r="F9" s="2"/>
      <c r="G9" s="2"/>
      <c r="H9" s="2"/>
      <c r="I9" s="2"/>
      <c r="J9" s="2"/>
      <c r="K9" s="2"/>
      <c r="L9" s="2"/>
      <c r="M9" s="2"/>
      <c r="N9" s="2"/>
    </row>
    <row r="10" spans="1:14">
      <c r="A10" s="8">
        <v>20</v>
      </c>
      <c r="B10" s="8" t="s">
        <v>64</v>
      </c>
      <c r="C10" s="10">
        <v>26.18</v>
      </c>
      <c r="D10" s="9">
        <v>4</v>
      </c>
      <c r="E10" s="10">
        <f t="shared" si="0"/>
        <v>104.72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8">
        <v>30</v>
      </c>
      <c r="B11" s="8" t="s">
        <v>65</v>
      </c>
      <c r="C11" s="10">
        <v>22.63</v>
      </c>
      <c r="D11" s="9">
        <v>1</v>
      </c>
      <c r="E11" s="10">
        <f t="shared" si="0"/>
        <v>22.63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s="8"/>
      <c r="B12" s="8"/>
      <c r="C12" s="12"/>
      <c r="D12" s="9"/>
      <c r="E12" s="10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8"/>
      <c r="B13" s="8"/>
      <c r="C13" s="12"/>
      <c r="D13" s="9"/>
      <c r="E13" s="10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2"/>
      <c r="B14" s="2"/>
      <c r="C14" s="2"/>
      <c r="D14" s="11" t="s">
        <v>22</v>
      </c>
      <c r="E14" s="19">
        <f>SUM(E9:E13)</f>
        <v>160.22999999999999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7" t="s">
        <v>18</v>
      </c>
      <c r="B16" s="7" t="s">
        <v>23</v>
      </c>
      <c r="C16" s="7" t="s">
        <v>24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  <c r="J16" s="7" t="s">
        <v>31</v>
      </c>
      <c r="K16" s="7" t="s">
        <v>32</v>
      </c>
      <c r="L16" s="7" t="s">
        <v>33</v>
      </c>
      <c r="M16" s="7" t="s">
        <v>21</v>
      </c>
      <c r="N16" s="7" t="s">
        <v>22</v>
      </c>
    </row>
    <row r="17" spans="1:14">
      <c r="A17" s="8"/>
      <c r="B17" s="8"/>
      <c r="C17" s="8"/>
      <c r="D17" s="12"/>
      <c r="E17" s="8"/>
      <c r="F17" s="8"/>
      <c r="G17" s="8"/>
      <c r="H17" s="13"/>
      <c r="I17" s="14"/>
      <c r="J17" s="15"/>
      <c r="K17" s="13"/>
      <c r="L17" s="13"/>
      <c r="M17" s="16"/>
      <c r="N17" s="17"/>
    </row>
    <row r="18" spans="1:14">
      <c r="A18" s="8"/>
      <c r="B18" s="8"/>
      <c r="C18" s="8"/>
      <c r="D18" s="12"/>
      <c r="E18" s="8"/>
      <c r="F18" s="8"/>
      <c r="G18" s="8"/>
      <c r="H18" s="13"/>
      <c r="I18" s="14"/>
      <c r="J18" s="15"/>
      <c r="K18" s="13"/>
      <c r="L18" s="13"/>
      <c r="M18" s="30"/>
      <c r="N18" s="17"/>
    </row>
    <row r="19" spans="1:14">
      <c r="A19" s="8"/>
      <c r="B19" s="8"/>
      <c r="C19" s="8"/>
      <c r="D19" s="12"/>
      <c r="E19" s="8"/>
      <c r="F19" s="32"/>
      <c r="G19" s="8"/>
      <c r="H19" s="13"/>
      <c r="I19" s="31"/>
      <c r="J19" s="15"/>
      <c r="K19" s="13"/>
      <c r="L19" s="13"/>
      <c r="M19" s="30"/>
      <c r="N19" s="17"/>
    </row>
    <row r="20" spans="1:14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1" t="s">
        <v>22</v>
      </c>
      <c r="N20" s="19">
        <f>SUM(N17:N19)</f>
        <v>0</v>
      </c>
    </row>
    <row r="21" spans="1:1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7" t="s">
        <v>18</v>
      </c>
      <c r="B22" s="7" t="s">
        <v>34</v>
      </c>
      <c r="C22" s="7" t="s">
        <v>24</v>
      </c>
      <c r="D22" s="7" t="s">
        <v>25</v>
      </c>
      <c r="E22" s="7" t="s">
        <v>35</v>
      </c>
      <c r="F22" s="7" t="s">
        <v>21</v>
      </c>
      <c r="G22" s="7" t="s">
        <v>36</v>
      </c>
      <c r="H22" s="7" t="s">
        <v>37</v>
      </c>
      <c r="I22" s="7" t="s">
        <v>22</v>
      </c>
      <c r="J22" s="18"/>
      <c r="K22" s="18"/>
      <c r="L22" s="18"/>
      <c r="M22" s="18"/>
      <c r="N22" s="18"/>
    </row>
    <row r="23" spans="1:14">
      <c r="A23" s="8">
        <v>10</v>
      </c>
      <c r="B23" s="8" t="s">
        <v>56</v>
      </c>
      <c r="C23" s="20"/>
      <c r="D23" s="12">
        <v>0.15</v>
      </c>
      <c r="E23" s="8" t="s">
        <v>57</v>
      </c>
      <c r="F23" s="8">
        <v>62.8</v>
      </c>
      <c r="G23" s="8"/>
      <c r="H23" s="8"/>
      <c r="I23" s="17">
        <f>D23*F23</f>
        <v>9.42</v>
      </c>
      <c r="J23" s="2"/>
      <c r="K23" s="2"/>
      <c r="L23" s="2"/>
      <c r="M23" s="2"/>
      <c r="N23" s="2"/>
    </row>
    <row r="24" spans="1:14">
      <c r="A24" s="8">
        <v>20</v>
      </c>
      <c r="B24" s="54" t="s">
        <v>252</v>
      </c>
      <c r="C24" s="62"/>
      <c r="D24" s="67">
        <v>0.75</v>
      </c>
      <c r="E24" s="54" t="s">
        <v>125</v>
      </c>
      <c r="F24" s="8">
        <v>16</v>
      </c>
      <c r="G24" s="8"/>
      <c r="H24" s="8"/>
      <c r="I24" s="17">
        <f t="shared" ref="I24" si="1">D24*F24</f>
        <v>12</v>
      </c>
      <c r="J24" s="2"/>
      <c r="K24" s="2"/>
      <c r="L24" s="2"/>
      <c r="M24" s="2"/>
      <c r="N24" s="2"/>
    </row>
    <row r="25" spans="1:14">
      <c r="A25" s="8"/>
      <c r="B25" s="20"/>
      <c r="C25" s="20"/>
      <c r="D25" s="12"/>
      <c r="E25" s="8"/>
      <c r="F25" s="8"/>
      <c r="G25" s="8"/>
      <c r="H25" s="8"/>
      <c r="I25" s="17"/>
      <c r="J25" s="2"/>
      <c r="K25" s="2"/>
      <c r="L25" s="2"/>
      <c r="M25" s="2"/>
      <c r="N25" s="2"/>
    </row>
    <row r="26" spans="1:14">
      <c r="A26" s="18"/>
      <c r="B26" s="18"/>
      <c r="C26" s="18"/>
      <c r="D26" s="18"/>
      <c r="E26" s="18"/>
      <c r="F26" s="18"/>
      <c r="G26" s="18"/>
      <c r="H26" s="11" t="s">
        <v>22</v>
      </c>
      <c r="I26" s="48">
        <f>SUM(I23:I25)</f>
        <v>21.42</v>
      </c>
      <c r="K26" s="18"/>
      <c r="L26" s="18"/>
      <c r="M26" s="18"/>
      <c r="N26" s="18"/>
    </row>
    <row r="27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>
      <c r="A28" s="7" t="s">
        <v>18</v>
      </c>
      <c r="B28" s="7" t="s">
        <v>38</v>
      </c>
      <c r="C28" s="7" t="s">
        <v>24</v>
      </c>
      <c r="D28" s="7" t="s">
        <v>25</v>
      </c>
      <c r="E28" s="7" t="s">
        <v>26</v>
      </c>
      <c r="F28" s="7" t="s">
        <v>27</v>
      </c>
      <c r="G28" s="7" t="s">
        <v>28</v>
      </c>
      <c r="H28" s="7" t="s">
        <v>29</v>
      </c>
      <c r="I28" s="7" t="s">
        <v>21</v>
      </c>
      <c r="J28" s="7" t="s">
        <v>22</v>
      </c>
      <c r="K28" s="18"/>
      <c r="L28" s="18"/>
      <c r="M28" s="18"/>
      <c r="N28" s="18"/>
    </row>
    <row r="29" spans="1:14">
      <c r="A29" s="8">
        <v>10</v>
      </c>
      <c r="B29" s="66" t="s">
        <v>251</v>
      </c>
      <c r="C29" s="8"/>
      <c r="D29" s="8">
        <v>0.74</v>
      </c>
      <c r="E29" s="8">
        <v>60</v>
      </c>
      <c r="F29" s="21" t="s">
        <v>73</v>
      </c>
      <c r="G29" s="8"/>
      <c r="H29" s="20"/>
      <c r="I29">
        <v>1</v>
      </c>
      <c r="J29" s="12">
        <f t="shared" ref="J29" si="2">D29*I29</f>
        <v>0.74</v>
      </c>
      <c r="K29" s="2"/>
      <c r="L29" s="2"/>
      <c r="M29" s="2"/>
      <c r="N29" s="2"/>
    </row>
    <row r="30" spans="1:14">
      <c r="A30" s="44">
        <v>30</v>
      </c>
      <c r="B30" s="44" t="s">
        <v>99</v>
      </c>
      <c r="C30" s="44"/>
      <c r="D30" s="44">
        <v>0.08</v>
      </c>
      <c r="E30" s="44">
        <v>8</v>
      </c>
      <c r="F30" s="44" t="s">
        <v>73</v>
      </c>
      <c r="G30" s="44">
        <v>20</v>
      </c>
      <c r="H30" s="44" t="s">
        <v>73</v>
      </c>
      <c r="I30" s="44">
        <v>6</v>
      </c>
      <c r="J30" s="12">
        <f>D30*I30</f>
        <v>0.48</v>
      </c>
      <c r="K30" s="2"/>
      <c r="L30" s="2"/>
      <c r="M30" s="2"/>
      <c r="N30" s="2"/>
    </row>
    <row r="31" spans="1:14">
      <c r="A31" s="44">
        <v>40</v>
      </c>
      <c r="B31" s="63" t="s">
        <v>250</v>
      </c>
      <c r="C31" s="62"/>
      <c r="D31" s="62">
        <v>0.02</v>
      </c>
      <c r="E31" s="62">
        <v>8</v>
      </c>
      <c r="F31" s="62" t="s">
        <v>73</v>
      </c>
      <c r="G31" s="62"/>
      <c r="H31" s="62"/>
      <c r="I31" s="62">
        <v>2</v>
      </c>
      <c r="J31" s="12">
        <f t="shared" ref="J31" si="3">D31*I31</f>
        <v>0.04</v>
      </c>
      <c r="K31" s="2"/>
      <c r="L31" s="2"/>
      <c r="M31" s="2"/>
      <c r="N31" s="2"/>
    </row>
    <row r="32" spans="1:14">
      <c r="A32" s="18"/>
      <c r="B32" s="18"/>
      <c r="C32" s="18"/>
      <c r="D32" s="18"/>
      <c r="E32" s="18"/>
      <c r="F32" s="18"/>
      <c r="G32" s="18"/>
      <c r="H32" s="18"/>
      <c r="I32" s="11" t="s">
        <v>22</v>
      </c>
      <c r="J32" s="23">
        <f>SUM(J29:J31)</f>
        <v>1.26</v>
      </c>
      <c r="K32" s="18"/>
      <c r="L32" s="18"/>
      <c r="M32" s="18"/>
      <c r="N32" s="18"/>
    </row>
    <row r="33" spans="1:14">
      <c r="A33" s="2"/>
      <c r="B33" s="2"/>
      <c r="C33" s="2"/>
      <c r="D33" s="2"/>
      <c r="E33" s="2"/>
      <c r="F33" s="2"/>
      <c r="G33" s="2"/>
      <c r="H33" s="24"/>
      <c r="I33" s="25"/>
      <c r="J33" s="2"/>
      <c r="K33" s="2"/>
      <c r="L33" s="2"/>
      <c r="M33" s="2"/>
      <c r="N33" s="2"/>
    </row>
    <row r="34" spans="1:14">
      <c r="A34" s="7" t="s">
        <v>18</v>
      </c>
      <c r="B34" s="7" t="s">
        <v>39</v>
      </c>
      <c r="C34" s="7" t="s">
        <v>24</v>
      </c>
      <c r="D34" s="7" t="s">
        <v>25</v>
      </c>
      <c r="E34" s="7" t="s">
        <v>35</v>
      </c>
      <c r="F34" s="7" t="s">
        <v>21</v>
      </c>
      <c r="G34" s="7" t="s">
        <v>40</v>
      </c>
      <c r="H34" s="7" t="s">
        <v>41</v>
      </c>
      <c r="I34" s="7" t="s">
        <v>22</v>
      </c>
      <c r="J34" s="18"/>
      <c r="K34" s="18"/>
      <c r="L34" s="18"/>
      <c r="M34" s="18"/>
      <c r="N34" s="18"/>
    </row>
    <row r="35" spans="1:14">
      <c r="A35" s="8"/>
      <c r="B35" s="8"/>
      <c r="C35" s="8"/>
      <c r="D35" s="12"/>
      <c r="E35" s="8"/>
      <c r="F35" s="8"/>
      <c r="G35" s="8"/>
      <c r="H35" s="8"/>
      <c r="I35" s="17"/>
      <c r="J35" s="2"/>
      <c r="K35" s="2"/>
      <c r="L35" s="71"/>
      <c r="M35" s="2"/>
      <c r="N35" s="2"/>
    </row>
    <row r="36" spans="1:14">
      <c r="A36" s="8"/>
      <c r="B36" s="8"/>
      <c r="C36" s="8"/>
      <c r="D36" s="8"/>
      <c r="E36" s="8"/>
      <c r="F36" s="12"/>
      <c r="G36" s="8"/>
      <c r="H36" s="8"/>
      <c r="I36" s="17"/>
      <c r="J36" s="2"/>
      <c r="K36" s="2"/>
      <c r="L36" s="2"/>
      <c r="M36" s="2"/>
      <c r="N36" s="2"/>
    </row>
    <row r="37" spans="1:14">
      <c r="A37" s="18"/>
      <c r="B37" s="18"/>
      <c r="C37" s="18"/>
      <c r="D37" s="18"/>
      <c r="E37" s="18"/>
      <c r="F37" s="18"/>
      <c r="G37" s="18"/>
      <c r="H37" s="11" t="s">
        <v>22</v>
      </c>
      <c r="I37" s="48">
        <f>SUM(I35:I36)</f>
        <v>0</v>
      </c>
      <c r="J37" s="18"/>
      <c r="K37" s="18"/>
      <c r="L37" s="18"/>
      <c r="M37" s="18"/>
      <c r="N37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0"/>
  <sheetViews>
    <sheetView topLeftCell="A20" workbookViewId="0">
      <selection sqref="A1:XFD26"/>
    </sheetView>
  </sheetViews>
  <sheetFormatPr defaultRowHeight="15"/>
  <cols>
    <col min="1" max="1" width="10.28515625" bestFit="1" customWidth="1"/>
    <col min="2" max="2" width="27" bestFit="1" customWidth="1"/>
    <col min="3" max="3" width="16.7109375" bestFit="1" customWidth="1"/>
    <col min="4" max="4" width="8.85546875" bestFit="1" customWidth="1"/>
    <col min="5" max="5" width="6.85546875" bestFit="1" customWidth="1"/>
    <col min="6" max="6" width="8.7109375" bestFit="1" customWidth="1"/>
    <col min="7" max="7" width="14.7109375" bestFit="1" customWidth="1"/>
    <col min="8" max="8" width="9.7109375" bestFit="1" customWidth="1"/>
    <col min="9" max="9" width="10.85546875" bestFit="1" customWidth="1"/>
    <col min="11" max="11" width="7" bestFit="1" customWidth="1"/>
    <col min="12" max="12" width="7.7109375" bestFit="1" customWidth="1"/>
    <col min="13" max="13" width="13.85546875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6" t="s">
        <v>2</v>
      </c>
      <c r="K1" s="3">
        <v>106</v>
      </c>
      <c r="L1" s="2"/>
      <c r="M1" s="1" t="s">
        <v>20</v>
      </c>
      <c r="N1" s="4">
        <f>N12+I16+J21+I26</f>
        <v>8.2240000000000002</v>
      </c>
    </row>
    <row r="2" spans="1:14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2"/>
      <c r="J2" s="2"/>
      <c r="K2" s="2"/>
      <c r="L2" s="2"/>
      <c r="M2" s="1" t="s">
        <v>5</v>
      </c>
      <c r="N2" s="83">
        <v>1</v>
      </c>
    </row>
    <row r="3" spans="1:14">
      <c r="A3" s="1" t="s">
        <v>6</v>
      </c>
      <c r="B3" s="2" t="s">
        <v>60</v>
      </c>
      <c r="C3" s="2"/>
      <c r="D3" s="1" t="s">
        <v>11</v>
      </c>
      <c r="E3" s="2"/>
      <c r="F3" s="2"/>
      <c r="G3" s="2"/>
      <c r="H3" s="2"/>
      <c r="I3" s="2"/>
      <c r="J3" s="1" t="s">
        <v>8</v>
      </c>
      <c r="K3" s="2"/>
      <c r="L3" s="2"/>
      <c r="M3" s="2"/>
      <c r="N3" s="2"/>
    </row>
    <row r="4" spans="1:14">
      <c r="A4" s="1" t="s">
        <v>19</v>
      </c>
      <c r="B4" s="6" t="s">
        <v>63</v>
      </c>
      <c r="C4" s="2"/>
      <c r="D4" s="1" t="s">
        <v>15</v>
      </c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8.2240000000000002</v>
      </c>
    </row>
    <row r="5" spans="1:14">
      <c r="A5" s="1" t="s">
        <v>9</v>
      </c>
      <c r="B5" s="6">
        <v>2003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</row>
    <row r="6" spans="1:14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 t="s">
        <v>16</v>
      </c>
      <c r="B7" s="2" t="s">
        <v>63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</row>
    <row r="10" spans="1:14">
      <c r="A10" s="8">
        <v>10</v>
      </c>
      <c r="B10" s="8" t="s">
        <v>66</v>
      </c>
      <c r="C10" s="8" t="s">
        <v>67</v>
      </c>
      <c r="D10" s="12">
        <v>2.25</v>
      </c>
      <c r="E10" s="8">
        <v>0.16</v>
      </c>
      <c r="F10" s="8" t="s">
        <v>53</v>
      </c>
      <c r="G10" s="8"/>
      <c r="H10" s="13"/>
      <c r="I10" s="14"/>
      <c r="J10" s="15"/>
      <c r="K10" s="13"/>
      <c r="L10" s="13"/>
      <c r="M10" s="27">
        <v>1</v>
      </c>
      <c r="N10" s="17">
        <f>M10*D10*E10</f>
        <v>0.36</v>
      </c>
    </row>
    <row r="11" spans="1:14">
      <c r="A11" s="8"/>
      <c r="B11" s="8"/>
      <c r="C11" s="8"/>
      <c r="D11" s="12"/>
      <c r="E11" s="8"/>
      <c r="F11" s="8"/>
      <c r="G11" s="8"/>
      <c r="H11" s="13"/>
      <c r="I11" s="14"/>
      <c r="J11" s="15"/>
      <c r="K11" s="13"/>
      <c r="L11" s="13"/>
      <c r="M11" s="30"/>
      <c r="N11" s="17"/>
    </row>
    <row r="12" spans="1:14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1" t="s">
        <v>22</v>
      </c>
      <c r="N12" s="19">
        <f>SUM(N10:N11)</f>
        <v>0.36</v>
      </c>
    </row>
    <row r="13" spans="1:1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7" t="s">
        <v>18</v>
      </c>
      <c r="B14" s="7" t="s">
        <v>34</v>
      </c>
      <c r="C14" s="7" t="s">
        <v>24</v>
      </c>
      <c r="D14" s="7" t="s">
        <v>25</v>
      </c>
      <c r="E14" s="7" t="s">
        <v>35</v>
      </c>
      <c r="F14" s="7" t="s">
        <v>21</v>
      </c>
      <c r="G14" s="7" t="s">
        <v>36</v>
      </c>
      <c r="H14" s="7" t="s">
        <v>37</v>
      </c>
      <c r="I14" s="7" t="s">
        <v>22</v>
      </c>
      <c r="J14" s="18"/>
      <c r="K14" s="18"/>
      <c r="L14" s="18"/>
      <c r="M14" s="18"/>
      <c r="N14" s="18"/>
    </row>
    <row r="15" spans="1:14">
      <c r="A15" s="33">
        <v>10</v>
      </c>
      <c r="B15" s="68" t="s">
        <v>68</v>
      </c>
      <c r="C15" s="34" t="s">
        <v>69</v>
      </c>
      <c r="D15" s="35">
        <v>0.04</v>
      </c>
      <c r="E15" s="33" t="s">
        <v>70</v>
      </c>
      <c r="F15" s="33">
        <v>15.7</v>
      </c>
      <c r="G15" s="39" t="s">
        <v>71</v>
      </c>
      <c r="H15" s="33">
        <v>3</v>
      </c>
      <c r="I15" s="36">
        <f>IF('[1]Exhaust Flange'!$H15&lt;&gt;"",'[1]Exhaust Flange'!$D15*'[1]Exhaust Flange'!$F15*'[1]Exhaust Flange'!$H15,'[1]Exhaust Flange'!$D15*'[1]Exhaust Flange'!$F15)</f>
        <v>1.8839999999999999</v>
      </c>
      <c r="J15" s="2"/>
      <c r="K15" s="2"/>
      <c r="L15" s="2"/>
      <c r="M15" s="2"/>
      <c r="N15" s="2"/>
    </row>
    <row r="16" spans="1:14">
      <c r="A16" s="18"/>
      <c r="B16" s="18"/>
      <c r="C16" s="18"/>
      <c r="D16" s="18"/>
      <c r="E16" s="18"/>
      <c r="F16" s="18"/>
      <c r="G16" s="18"/>
      <c r="H16" s="37" t="s">
        <v>22</v>
      </c>
      <c r="I16" s="38">
        <f>SUM(I15:I15)</f>
        <v>1.8839999999999999</v>
      </c>
      <c r="J16" s="18"/>
      <c r="K16" s="18"/>
      <c r="L16" s="18"/>
      <c r="M16" s="18"/>
      <c r="N16" s="18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7" t="s">
        <v>18</v>
      </c>
      <c r="B18" s="7" t="s">
        <v>38</v>
      </c>
      <c r="C18" s="7" t="s">
        <v>24</v>
      </c>
      <c r="D18" s="7" t="s">
        <v>25</v>
      </c>
      <c r="E18" s="7" t="s">
        <v>26</v>
      </c>
      <c r="F18" s="7" t="s">
        <v>27</v>
      </c>
      <c r="G18" s="7" t="s">
        <v>28</v>
      </c>
      <c r="H18" s="7" t="s">
        <v>29</v>
      </c>
      <c r="I18" s="7" t="s">
        <v>21</v>
      </c>
      <c r="J18" s="7" t="s">
        <v>22</v>
      </c>
      <c r="K18" s="18"/>
      <c r="L18" s="18"/>
      <c r="M18" s="18"/>
      <c r="N18" s="18"/>
    </row>
    <row r="19" spans="1:14">
      <c r="A19" s="8">
        <v>10</v>
      </c>
      <c r="B19" s="8" t="s">
        <v>72</v>
      </c>
      <c r="C19" s="8"/>
      <c r="D19" s="8">
        <v>0.41</v>
      </c>
      <c r="E19" s="21">
        <v>8</v>
      </c>
      <c r="F19" s="8" t="s">
        <v>73</v>
      </c>
      <c r="G19" s="8">
        <v>25</v>
      </c>
      <c r="H19" s="20" t="s">
        <v>73</v>
      </c>
      <c r="I19" s="22">
        <v>8</v>
      </c>
      <c r="J19" s="12">
        <f>D19*I19</f>
        <v>3.28</v>
      </c>
      <c r="K19" s="2"/>
      <c r="L19" s="2"/>
      <c r="M19" s="2"/>
      <c r="N19" s="2"/>
    </row>
    <row r="20" spans="1:14">
      <c r="A20" s="8">
        <v>20</v>
      </c>
      <c r="B20" s="8" t="s">
        <v>74</v>
      </c>
      <c r="C20" s="8"/>
      <c r="D20" s="8">
        <v>0.3</v>
      </c>
      <c r="E20" s="21">
        <v>8</v>
      </c>
      <c r="F20" s="40" t="s">
        <v>73</v>
      </c>
      <c r="G20" s="8"/>
      <c r="H20" s="20"/>
      <c r="I20" s="22">
        <v>9</v>
      </c>
      <c r="J20" s="12">
        <f>D20*I20</f>
        <v>2.6999999999999997</v>
      </c>
      <c r="K20" s="2"/>
      <c r="L20" s="2"/>
      <c r="M20" s="2"/>
      <c r="N20" s="2"/>
    </row>
    <row r="21" spans="1:14">
      <c r="A21" s="18"/>
      <c r="B21" s="18"/>
      <c r="C21" s="18"/>
      <c r="D21" s="18"/>
      <c r="E21" s="18"/>
      <c r="F21" s="18"/>
      <c r="G21" s="18"/>
      <c r="H21" s="18"/>
      <c r="I21" s="37" t="s">
        <v>22</v>
      </c>
      <c r="J21" s="38">
        <f>SUM(J19:J20)</f>
        <v>5.9799999999999995</v>
      </c>
      <c r="K21" s="18"/>
      <c r="L21" s="18"/>
      <c r="M21" s="18"/>
      <c r="N21" s="18"/>
    </row>
    <row r="22" spans="1:14">
      <c r="A22" s="2"/>
      <c r="B22" s="2"/>
      <c r="C22" s="2"/>
      <c r="D22" s="2"/>
      <c r="E22" s="2"/>
      <c r="F22" s="2"/>
      <c r="G22" s="2"/>
      <c r="H22" s="24"/>
      <c r="I22" s="25"/>
      <c r="J22" s="2"/>
      <c r="K22" s="2"/>
      <c r="L22" s="2"/>
      <c r="M22" s="2"/>
      <c r="N22" s="2"/>
    </row>
    <row r="23" spans="1:14">
      <c r="A23" s="7" t="s">
        <v>18</v>
      </c>
      <c r="B23" s="7" t="s">
        <v>39</v>
      </c>
      <c r="C23" s="7" t="s">
        <v>24</v>
      </c>
      <c r="D23" s="7" t="s">
        <v>25</v>
      </c>
      <c r="E23" s="7" t="s">
        <v>35</v>
      </c>
      <c r="F23" s="7" t="s">
        <v>21</v>
      </c>
      <c r="G23" s="7" t="s">
        <v>40</v>
      </c>
      <c r="H23" s="7" t="s">
        <v>49</v>
      </c>
      <c r="I23" s="7" t="s">
        <v>22</v>
      </c>
      <c r="J23" s="18"/>
      <c r="K23" s="18"/>
      <c r="L23" s="18"/>
      <c r="M23" s="18"/>
      <c r="N23" s="18"/>
    </row>
    <row r="24" spans="1:14">
      <c r="A24" s="8"/>
      <c r="B24" s="8"/>
      <c r="C24" s="8"/>
      <c r="D24" s="12"/>
      <c r="E24" s="8"/>
      <c r="F24" s="8"/>
      <c r="G24" s="8"/>
      <c r="H24" s="8"/>
      <c r="I24" s="12" t="str">
        <f>IF('[1]Exhaust Flange'!$G24&lt;&gt;"",D24*F24/G24*H24,"")</f>
        <v/>
      </c>
      <c r="J24" s="2"/>
      <c r="K24" s="2"/>
      <c r="L24" s="2"/>
      <c r="M24" s="2"/>
      <c r="N24" s="2"/>
    </row>
    <row r="25" spans="1:14">
      <c r="A25" s="8"/>
      <c r="B25" s="8"/>
      <c r="C25" s="8"/>
      <c r="D25" s="8"/>
      <c r="E25" s="8"/>
      <c r="F25" s="12"/>
      <c r="G25" s="8"/>
      <c r="H25" s="8"/>
      <c r="I25" s="12" t="str">
        <f>IF('[1]Exhaust Flange'!$G25&lt;&gt;"",D25*F25/G25*H25,"")</f>
        <v/>
      </c>
      <c r="J25" s="2"/>
      <c r="K25" s="2"/>
      <c r="L25" s="2"/>
      <c r="M25" s="2"/>
      <c r="N25" s="2"/>
    </row>
    <row r="26" spans="1:14">
      <c r="A26" s="18"/>
      <c r="B26" s="18"/>
      <c r="C26" s="18"/>
      <c r="D26" s="18"/>
      <c r="E26" s="18"/>
      <c r="F26" s="18"/>
      <c r="G26" s="18"/>
      <c r="H26" s="11" t="s">
        <v>22</v>
      </c>
      <c r="I26" s="7">
        <f>SUM(I24:I25)</f>
        <v>0</v>
      </c>
      <c r="J26" s="18"/>
      <c r="K26" s="18"/>
      <c r="L26" s="18"/>
      <c r="M26" s="18"/>
      <c r="N26" s="18"/>
    </row>
    <row r="27" spans="1:14">
      <c r="A27" s="2"/>
      <c r="B27" s="2"/>
      <c r="C27" s="2"/>
      <c r="D27" s="2"/>
      <c r="E27" s="2"/>
      <c r="F27" s="2"/>
      <c r="G27" s="2"/>
      <c r="H27" s="24"/>
      <c r="I27" s="25"/>
      <c r="J27" s="2"/>
      <c r="K27" s="2"/>
      <c r="L27" s="2"/>
      <c r="M27" s="2"/>
      <c r="N27" s="2"/>
    </row>
    <row r="28" spans="1:1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K22" sqref="K22"/>
    </sheetView>
  </sheetViews>
  <sheetFormatPr defaultRowHeight="15"/>
  <cols>
    <col min="1" max="1" width="10.28515625" bestFit="1" customWidth="1"/>
    <col min="2" max="2" width="27" bestFit="1" customWidth="1"/>
    <col min="3" max="3" width="15.42578125" bestFit="1" customWidth="1"/>
    <col min="4" max="4" width="8.85546875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6" t="s">
        <v>2</v>
      </c>
      <c r="K1" s="3">
        <v>106</v>
      </c>
      <c r="L1" s="2"/>
      <c r="M1" s="1" t="s">
        <v>20</v>
      </c>
      <c r="N1" s="4">
        <f>N13+I21+J26+I30</f>
        <v>26.175000000000001</v>
      </c>
    </row>
    <row r="2" spans="1:14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</row>
    <row r="3" spans="1:14">
      <c r="A3" s="1" t="s">
        <v>6</v>
      </c>
      <c r="B3" s="2" t="s">
        <v>60</v>
      </c>
      <c r="C3" s="2"/>
      <c r="D3" s="1" t="s">
        <v>11</v>
      </c>
      <c r="E3" s="2"/>
      <c r="F3" s="2"/>
      <c r="G3" s="2"/>
      <c r="H3" s="2"/>
      <c r="I3" s="2"/>
      <c r="J3" s="1" t="s">
        <v>8</v>
      </c>
      <c r="K3" s="2"/>
      <c r="L3" s="2"/>
      <c r="M3" s="2"/>
      <c r="N3" s="2"/>
    </row>
    <row r="4" spans="1:14">
      <c r="A4" s="1" t="s">
        <v>19</v>
      </c>
      <c r="B4" s="6" t="s">
        <v>64</v>
      </c>
      <c r="C4" s="2"/>
      <c r="D4" s="1" t="s">
        <v>15</v>
      </c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26.175000000000001</v>
      </c>
    </row>
    <row r="5" spans="1:14">
      <c r="A5" s="1" t="s">
        <v>9</v>
      </c>
      <c r="B5" s="6">
        <v>2004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</row>
    <row r="6" spans="1:14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 t="s">
        <v>16</v>
      </c>
      <c r="B7" s="2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</row>
    <row r="10" spans="1:14">
      <c r="A10" s="8">
        <v>10</v>
      </c>
      <c r="B10" s="8" t="s">
        <v>66</v>
      </c>
      <c r="C10" s="8" t="s">
        <v>76</v>
      </c>
      <c r="D10" s="12">
        <v>2.25</v>
      </c>
      <c r="E10" s="8">
        <v>0.3</v>
      </c>
      <c r="F10" s="8" t="s">
        <v>53</v>
      </c>
      <c r="G10" s="8"/>
      <c r="H10" s="13"/>
      <c r="I10" s="14"/>
      <c r="J10" s="15"/>
      <c r="K10" s="13"/>
      <c r="L10" s="13"/>
      <c r="M10">
        <v>1</v>
      </c>
      <c r="N10" s="17">
        <f>M10*D10*E10</f>
        <v>0.67499999999999993</v>
      </c>
    </row>
    <row r="11" spans="1:14">
      <c r="A11" s="8"/>
      <c r="B11" s="8"/>
      <c r="C11" s="8"/>
      <c r="D11" s="12"/>
      <c r="E11" s="8"/>
      <c r="F11" s="8"/>
      <c r="G11" s="8"/>
      <c r="H11" s="13"/>
      <c r="I11" s="14"/>
      <c r="J11" s="15"/>
      <c r="K11" s="13"/>
      <c r="L11" s="13"/>
      <c r="M11" s="30"/>
      <c r="N11" s="17"/>
    </row>
    <row r="12" spans="1:14">
      <c r="A12" s="8"/>
      <c r="B12" s="8"/>
      <c r="C12" s="8"/>
      <c r="D12" s="12"/>
      <c r="E12" s="8"/>
      <c r="F12" s="32"/>
      <c r="G12" s="8"/>
      <c r="H12" s="13"/>
      <c r="I12" s="31"/>
      <c r="J12" s="15"/>
      <c r="K12" s="13"/>
      <c r="L12" s="13"/>
      <c r="M12" s="30"/>
      <c r="N12" s="17">
        <f>IF(J12="",D12*M12,D12*J12*K12*L12*M12)</f>
        <v>0</v>
      </c>
    </row>
    <row r="13" spans="1:14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1" t="s">
        <v>22</v>
      </c>
      <c r="N13" s="19">
        <f>SUM(N10:N12)</f>
        <v>0.67499999999999993</v>
      </c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7" t="s">
        <v>18</v>
      </c>
      <c r="B15" s="7" t="s">
        <v>34</v>
      </c>
      <c r="C15" s="7" t="s">
        <v>24</v>
      </c>
      <c r="D15" s="7" t="s">
        <v>25</v>
      </c>
      <c r="E15" s="7" t="s">
        <v>35</v>
      </c>
      <c r="F15" s="7" t="s">
        <v>21</v>
      </c>
      <c r="G15" s="7" t="s">
        <v>36</v>
      </c>
      <c r="H15" s="7" t="s">
        <v>37</v>
      </c>
      <c r="I15" s="7" t="s">
        <v>22</v>
      </c>
      <c r="J15" s="18"/>
      <c r="K15" s="18"/>
      <c r="L15" s="18"/>
      <c r="M15" s="18"/>
      <c r="N15" s="18"/>
    </row>
    <row r="16" spans="1:14">
      <c r="A16" s="8">
        <v>10</v>
      </c>
      <c r="B16" s="20" t="s">
        <v>77</v>
      </c>
      <c r="C16" s="20" t="s">
        <v>78</v>
      </c>
      <c r="D16" s="12">
        <v>0.75</v>
      </c>
      <c r="E16" s="8" t="s">
        <v>79</v>
      </c>
      <c r="F16" s="8">
        <v>12</v>
      </c>
      <c r="G16" s="8"/>
      <c r="H16" s="8"/>
      <c r="I16" s="12">
        <f>IF('[1]Exhaust Headers'!$H21&lt;&gt;"",'[1]Exhaust Headers'!$D21*'[1]Exhaust Headers'!$F21*'[1]Exhaust Headers'!$H21,'[1]Exhaust Headers'!$D21*'[1]Exhaust Headers'!$F21)</f>
        <v>9</v>
      </c>
      <c r="J16" s="2"/>
      <c r="K16" s="2"/>
      <c r="L16" s="2"/>
      <c r="M16" s="2"/>
      <c r="N16" s="2"/>
    </row>
    <row r="17" spans="1:14">
      <c r="A17" s="8">
        <v>20</v>
      </c>
      <c r="B17" s="2" t="s">
        <v>80</v>
      </c>
      <c r="C17" s="20" t="s">
        <v>81</v>
      </c>
      <c r="D17" s="12">
        <v>0.75</v>
      </c>
      <c r="E17" s="8" t="s">
        <v>57</v>
      </c>
      <c r="F17" s="8">
        <v>20</v>
      </c>
      <c r="G17" s="8"/>
      <c r="H17" s="8"/>
      <c r="I17" s="17">
        <f>IF('[1]Exhaust Headers'!$H22&lt;&gt;"",'[1]Exhaust Headers'!$D22*'[1]Exhaust Headers'!$F22*'[1]Exhaust Headers'!$H22,'[1]Exhaust Headers'!$D22*'[1]Exhaust Headers'!$F22)</f>
        <v>15</v>
      </c>
      <c r="J17" s="2"/>
      <c r="K17" s="2"/>
      <c r="L17" s="2"/>
      <c r="M17" s="2"/>
      <c r="N17" s="2"/>
    </row>
    <row r="18" spans="1:14">
      <c r="A18" s="8">
        <v>30</v>
      </c>
      <c r="B18" s="20" t="s">
        <v>56</v>
      </c>
      <c r="C18" s="20" t="s">
        <v>82</v>
      </c>
      <c r="D18" s="12">
        <v>0.15</v>
      </c>
      <c r="E18" s="8" t="s">
        <v>57</v>
      </c>
      <c r="F18" s="8">
        <v>10</v>
      </c>
      <c r="G18" s="8"/>
      <c r="H18" s="8"/>
      <c r="I18" s="17">
        <f>IF('[1]Exhaust Headers'!$H23&lt;&gt;"",'[1]Exhaust Headers'!$D23*'[1]Exhaust Headers'!$F23*'[1]Exhaust Headers'!$H23,'[1]Exhaust Headers'!$D23*'[1]Exhaust Headers'!$F23)</f>
        <v>1.5</v>
      </c>
      <c r="J18" s="2"/>
      <c r="K18" s="2"/>
      <c r="L18" s="2"/>
      <c r="M18" s="2"/>
      <c r="N18" s="2"/>
    </row>
    <row r="19" spans="1:14">
      <c r="A19" s="8"/>
      <c r="B19" s="20"/>
      <c r="C19" s="20"/>
      <c r="D19" s="12"/>
      <c r="E19" s="8"/>
      <c r="F19" s="8"/>
      <c r="G19" s="8"/>
      <c r="H19" s="8"/>
      <c r="I19" s="17">
        <f>IF('[1]Exhaust Headers'!$H24&lt;&gt;"",'[1]Exhaust Headers'!$D24*'[1]Exhaust Headers'!$F24*'[1]Exhaust Headers'!$H24,'[1]Exhaust Headers'!$D24*'[1]Exhaust Headers'!$F24)</f>
        <v>0</v>
      </c>
      <c r="J19" s="2"/>
      <c r="K19" s="2"/>
      <c r="L19" s="2"/>
      <c r="M19" s="2"/>
      <c r="N19" s="2"/>
    </row>
    <row r="20" spans="1:14">
      <c r="A20" s="8"/>
      <c r="B20" s="20"/>
      <c r="C20" s="20"/>
      <c r="D20" s="12"/>
      <c r="E20" s="8"/>
      <c r="F20" s="8"/>
      <c r="G20" s="8"/>
      <c r="H20" s="8"/>
      <c r="I20" s="17">
        <f>IF('[1]Exhaust Headers'!$H28&lt;&gt;"",'[1]Exhaust Headers'!$D28*'[1]Exhaust Headers'!$F28*'[1]Exhaust Headers'!$H28,'[1]Exhaust Headers'!$D28*'[1]Exhaust Headers'!$F28)</f>
        <v>0</v>
      </c>
      <c r="J20" s="2"/>
      <c r="K20" s="2"/>
      <c r="L20" s="2"/>
      <c r="M20" s="2"/>
      <c r="N20" s="2"/>
    </row>
    <row r="21" spans="1:14">
      <c r="A21" s="18"/>
      <c r="B21" s="18"/>
      <c r="C21" s="18"/>
      <c r="D21" s="18"/>
      <c r="E21" s="18"/>
      <c r="F21" s="18"/>
      <c r="G21" s="18"/>
      <c r="H21" s="11" t="s">
        <v>22</v>
      </c>
      <c r="I21" s="23">
        <f>SUM(I16:I20)</f>
        <v>25.5</v>
      </c>
      <c r="J21" s="18"/>
      <c r="K21" s="18"/>
      <c r="L21" s="18"/>
      <c r="M21" s="18"/>
      <c r="N21" s="18"/>
    </row>
    <row r="22" spans="1:1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7" t="s">
        <v>18</v>
      </c>
      <c r="B23" s="7" t="s">
        <v>38</v>
      </c>
      <c r="C23" s="7" t="s">
        <v>24</v>
      </c>
      <c r="D23" s="7" t="s">
        <v>25</v>
      </c>
      <c r="E23" s="7" t="s">
        <v>26</v>
      </c>
      <c r="F23" s="7" t="s">
        <v>27</v>
      </c>
      <c r="G23" s="7" t="s">
        <v>28</v>
      </c>
      <c r="H23" s="7" t="s">
        <v>29</v>
      </c>
      <c r="I23" s="7" t="s">
        <v>21</v>
      </c>
      <c r="J23" s="7" t="s">
        <v>22</v>
      </c>
      <c r="K23" s="18"/>
      <c r="L23" s="18"/>
      <c r="M23" s="18"/>
      <c r="N23" s="18"/>
    </row>
    <row r="24" spans="1:1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18"/>
      <c r="L24" s="18"/>
      <c r="M24" s="18"/>
      <c r="N24" s="18"/>
    </row>
    <row r="25" spans="1:14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18"/>
      <c r="L25" s="18"/>
      <c r="M25" s="18"/>
      <c r="N25" s="18"/>
    </row>
    <row r="26" spans="1:14">
      <c r="A26" s="18"/>
      <c r="B26" s="18"/>
      <c r="C26" s="18"/>
      <c r="D26" s="18"/>
      <c r="E26" s="18"/>
      <c r="F26" s="18"/>
      <c r="G26" s="18"/>
      <c r="H26" s="18"/>
      <c r="I26" s="7" t="s">
        <v>22</v>
      </c>
      <c r="J26" s="7">
        <v>0</v>
      </c>
      <c r="K26" s="18"/>
      <c r="L26" s="18"/>
      <c r="M26" s="18"/>
      <c r="N26" s="18"/>
    </row>
    <row r="27" spans="1:14">
      <c r="A27" s="2"/>
      <c r="B27" s="2"/>
      <c r="C27" s="2"/>
      <c r="D27" s="2"/>
      <c r="E27" s="2"/>
      <c r="F27" s="2"/>
      <c r="G27" s="2"/>
      <c r="H27" s="24"/>
      <c r="I27" s="25"/>
      <c r="J27" s="2"/>
      <c r="K27" s="2"/>
      <c r="L27" s="2"/>
      <c r="M27" s="2"/>
      <c r="N27" s="2"/>
    </row>
    <row r="28" spans="1:14">
      <c r="A28" s="7" t="s">
        <v>18</v>
      </c>
      <c r="B28" s="7" t="s">
        <v>39</v>
      </c>
      <c r="C28" s="7" t="s">
        <v>24</v>
      </c>
      <c r="D28" s="7" t="s">
        <v>25</v>
      </c>
      <c r="E28" s="7" t="s">
        <v>35</v>
      </c>
      <c r="F28" s="7" t="s">
        <v>21</v>
      </c>
      <c r="G28" s="7" t="s">
        <v>40</v>
      </c>
      <c r="H28" s="7" t="s">
        <v>49</v>
      </c>
      <c r="I28" s="7" t="s">
        <v>22</v>
      </c>
      <c r="J28" s="18"/>
      <c r="K28" s="18"/>
      <c r="L28" s="18"/>
      <c r="M28" s="18"/>
      <c r="N28" s="18"/>
    </row>
    <row r="29" spans="1:14">
      <c r="A29" s="8"/>
      <c r="B29" s="8"/>
      <c r="C29" s="8"/>
      <c r="D29" s="8"/>
      <c r="E29" s="8"/>
      <c r="F29" s="12"/>
      <c r="G29" s="8"/>
      <c r="H29" s="8"/>
      <c r="I29" s="12" t="str">
        <f>IF('[1]Exhaust Headers'!$G36&lt;&gt;"",D29*F29/G29*H29,"")</f>
        <v/>
      </c>
      <c r="J29" s="2"/>
      <c r="K29" s="2"/>
      <c r="L29" s="2"/>
      <c r="M29" s="2"/>
      <c r="N29" s="2"/>
    </row>
    <row r="30" spans="1:14">
      <c r="A30" s="18"/>
      <c r="B30" s="18"/>
      <c r="C30" s="18"/>
      <c r="D30" s="18"/>
      <c r="E30" s="18"/>
      <c r="F30" s="18"/>
      <c r="G30" s="18"/>
      <c r="H30" s="11" t="s">
        <v>22</v>
      </c>
      <c r="I30" s="48">
        <f>SUM(I29:I29)</f>
        <v>0</v>
      </c>
      <c r="J30" s="18"/>
      <c r="K30" s="18"/>
      <c r="L30" s="18"/>
      <c r="M30" s="18"/>
      <c r="N30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7"/>
  <sheetViews>
    <sheetView topLeftCell="A6" workbookViewId="0">
      <selection activeCell="L27" sqref="L27"/>
    </sheetView>
  </sheetViews>
  <sheetFormatPr defaultRowHeight="15"/>
  <cols>
    <col min="1" max="1" width="10.42578125" bestFit="1" customWidth="1"/>
    <col min="2" max="2" width="27.28515625" bestFit="1" customWidth="1"/>
    <col min="3" max="3" width="16.140625" bestFit="1" customWidth="1"/>
    <col min="4" max="4" width="8.85546875" bestFit="1" customWidth="1"/>
    <col min="5" max="5" width="5.7109375" bestFit="1" customWidth="1"/>
    <col min="6" max="6" width="8.7109375" bestFit="1" customWidth="1"/>
    <col min="7" max="7" width="10.140625" customWidth="1"/>
    <col min="8" max="8" width="9.85546875" bestFit="1" customWidth="1"/>
    <col min="9" max="9" width="11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4" bestFit="1" customWidth="1"/>
    <col min="14" max="14" width="9.140625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6" t="s">
        <v>2</v>
      </c>
      <c r="K1" s="3">
        <v>106</v>
      </c>
      <c r="L1" s="2"/>
      <c r="M1" s="1" t="s">
        <v>20</v>
      </c>
      <c r="N1" s="4">
        <f>N17+I28+J32+I37</f>
        <v>22.626666666666669</v>
      </c>
    </row>
    <row r="2" spans="1:14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</row>
    <row r="3" spans="1:14">
      <c r="A3" s="1" t="s">
        <v>6</v>
      </c>
      <c r="B3" s="2" t="s">
        <v>60</v>
      </c>
      <c r="C3" s="2"/>
      <c r="D3" s="1" t="s">
        <v>11</v>
      </c>
      <c r="E3" s="2"/>
      <c r="F3" s="2"/>
      <c r="G3" s="2"/>
      <c r="H3" s="2"/>
      <c r="I3" s="2"/>
      <c r="J3" s="1" t="s">
        <v>8</v>
      </c>
      <c r="K3" s="2"/>
      <c r="L3" s="2"/>
      <c r="M3" s="2"/>
      <c r="N3" s="2"/>
    </row>
    <row r="4" spans="1:14">
      <c r="A4" s="1" t="s">
        <v>19</v>
      </c>
      <c r="B4" s="6" t="s">
        <v>65</v>
      </c>
      <c r="C4" s="2"/>
      <c r="D4" s="1" t="s">
        <v>15</v>
      </c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22.626666666666669</v>
      </c>
    </row>
    <row r="5" spans="1:14">
      <c r="A5" s="1" t="s">
        <v>9</v>
      </c>
      <c r="B5" s="6">
        <v>2005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</row>
    <row r="6" spans="1:14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 t="s">
        <v>16</v>
      </c>
      <c r="B7" s="2" t="s">
        <v>83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</row>
    <row r="10" spans="1:14">
      <c r="A10" s="8">
        <v>10</v>
      </c>
      <c r="B10" s="8" t="s">
        <v>66</v>
      </c>
      <c r="C10" s="8" t="s">
        <v>62</v>
      </c>
      <c r="D10" s="12">
        <v>2.25</v>
      </c>
      <c r="E10" s="8">
        <v>0.6</v>
      </c>
      <c r="F10" s="8" t="s">
        <v>53</v>
      </c>
      <c r="G10" s="8"/>
      <c r="H10" s="13"/>
      <c r="I10" s="14"/>
      <c r="J10" s="15"/>
      <c r="K10" s="13"/>
      <c r="L10" s="13"/>
      <c r="M10" s="30">
        <v>1</v>
      </c>
      <c r="N10" s="17">
        <f>M10*D10*E10</f>
        <v>1.3499999999999999</v>
      </c>
    </row>
    <row r="11" spans="1:14">
      <c r="A11" s="8">
        <v>20</v>
      </c>
      <c r="B11" s="8" t="s">
        <v>84</v>
      </c>
      <c r="C11" s="8" t="s">
        <v>85</v>
      </c>
      <c r="D11" s="12">
        <v>3.0000000000000001E-3</v>
      </c>
      <c r="E11" s="8">
        <v>45</v>
      </c>
      <c r="F11" s="8" t="s">
        <v>70</v>
      </c>
      <c r="G11" s="8"/>
      <c r="H11" s="13"/>
      <c r="I11" s="14"/>
      <c r="J11" s="15"/>
      <c r="K11" s="13"/>
      <c r="L11" s="13"/>
      <c r="M11" s="30">
        <v>1</v>
      </c>
      <c r="N11" s="17">
        <f>M11*D11*E11</f>
        <v>0.13500000000000001</v>
      </c>
    </row>
    <row r="12" spans="1:14">
      <c r="A12" s="8">
        <v>30</v>
      </c>
      <c r="B12" s="8" t="s">
        <v>66</v>
      </c>
      <c r="C12" s="8" t="s">
        <v>86</v>
      </c>
      <c r="D12" s="12">
        <v>2.25</v>
      </c>
      <c r="E12" s="8">
        <v>0.1</v>
      </c>
      <c r="F12" s="8" t="s">
        <v>53</v>
      </c>
      <c r="G12" s="8"/>
      <c r="H12" s="13"/>
      <c r="I12" s="31"/>
      <c r="J12" s="15"/>
      <c r="K12" s="13"/>
      <c r="L12" s="16"/>
      <c r="M12" s="30">
        <v>1</v>
      </c>
      <c r="N12" s="17">
        <f>M12*D12*E12</f>
        <v>0.22500000000000001</v>
      </c>
    </row>
    <row r="13" spans="1:14">
      <c r="A13" s="8"/>
      <c r="B13" s="8"/>
      <c r="C13" s="8"/>
      <c r="D13" s="12"/>
      <c r="E13" s="8"/>
      <c r="F13" s="8"/>
      <c r="G13" s="8"/>
      <c r="H13" s="13"/>
      <c r="I13" s="31"/>
      <c r="J13" s="15"/>
      <c r="K13" s="13"/>
      <c r="L13" s="13"/>
      <c r="M13" s="30"/>
      <c r="N13" s="17">
        <f>IF(J13="",D13*M13,D13*J13*K13*L13*M13)</f>
        <v>0</v>
      </c>
    </row>
    <row r="14" spans="1:14">
      <c r="A14" s="8"/>
      <c r="B14" s="2"/>
      <c r="C14" s="8"/>
      <c r="D14" s="12"/>
      <c r="E14" s="8"/>
      <c r="F14" s="8"/>
      <c r="G14" s="8"/>
      <c r="H14" s="13"/>
      <c r="I14" s="31"/>
      <c r="J14" s="15"/>
      <c r="K14" s="13"/>
      <c r="L14" s="13"/>
      <c r="M14" s="30"/>
      <c r="N14" s="17">
        <f>IF(J14="",D14*M14,D14*J14*K14*L14*M14)</f>
        <v>0</v>
      </c>
    </row>
    <row r="15" spans="1:14">
      <c r="A15" s="8"/>
      <c r="B15" s="8"/>
      <c r="C15" s="8"/>
      <c r="D15" s="12"/>
      <c r="E15" s="8"/>
      <c r="F15" s="32"/>
      <c r="G15" s="8"/>
      <c r="H15" s="13"/>
      <c r="I15" s="31"/>
      <c r="J15" s="15"/>
      <c r="K15" s="13"/>
      <c r="L15" s="13"/>
      <c r="M15" s="30"/>
      <c r="N15" s="17">
        <f>IF(J15="",D15*M15,D15*J15*K15*L15*M15)</f>
        <v>0</v>
      </c>
    </row>
    <row r="16" spans="1:14">
      <c r="A16" s="8"/>
      <c r="B16" s="8"/>
      <c r="C16" s="8"/>
      <c r="D16" s="12"/>
      <c r="E16" s="8"/>
      <c r="F16" s="32"/>
      <c r="G16" s="8"/>
      <c r="H16" s="13"/>
      <c r="I16" s="31"/>
      <c r="J16" s="15"/>
      <c r="K16" s="13"/>
      <c r="L16" s="13"/>
      <c r="M16" s="30"/>
      <c r="N16" s="17">
        <f>IF(J16="",D16*M16,D16*J16*K16*L16*M16)</f>
        <v>0</v>
      </c>
    </row>
    <row r="17" spans="1:14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1" t="s">
        <v>22</v>
      </c>
      <c r="N17" s="19">
        <f>SUM(N10:N16)</f>
        <v>1.71</v>
      </c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7" t="s">
        <v>18</v>
      </c>
      <c r="B19" s="7" t="s">
        <v>34</v>
      </c>
      <c r="C19" s="7" t="s">
        <v>24</v>
      </c>
      <c r="D19" s="7" t="s">
        <v>25</v>
      </c>
      <c r="E19" s="7" t="s">
        <v>35</v>
      </c>
      <c r="F19" s="7" t="s">
        <v>21</v>
      </c>
      <c r="G19" s="7" t="s">
        <v>36</v>
      </c>
      <c r="H19" s="7" t="s">
        <v>37</v>
      </c>
      <c r="I19" s="7" t="s">
        <v>22</v>
      </c>
      <c r="J19" s="18"/>
      <c r="K19" s="18"/>
      <c r="L19" s="18"/>
      <c r="M19" s="18"/>
      <c r="N19" s="18"/>
    </row>
    <row r="20" spans="1:14">
      <c r="A20" s="8">
        <v>10</v>
      </c>
      <c r="B20" s="20" t="s">
        <v>77</v>
      </c>
      <c r="C20" s="20" t="s">
        <v>78</v>
      </c>
      <c r="D20" s="12">
        <v>0.75</v>
      </c>
      <c r="E20" s="8" t="s">
        <v>79</v>
      </c>
      <c r="F20" s="8">
        <v>7</v>
      </c>
      <c r="G20" s="8"/>
      <c r="H20" s="8"/>
      <c r="I20" s="12">
        <f>IF('[1]Exhaust Muffler'!$H20&lt;&gt;"",'[1]Exhaust Muffler'!$D20*'[1]Exhaust Muffler'!$F20*'[1]Exhaust Muffler'!$H20,'[1]Exhaust Muffler'!$D20*'[1]Exhaust Muffler'!$F20)</f>
        <v>5.25</v>
      </c>
      <c r="J20" s="2"/>
      <c r="K20" s="2"/>
      <c r="L20" s="2"/>
      <c r="M20" s="2"/>
      <c r="N20" s="2"/>
    </row>
    <row r="21" spans="1:14">
      <c r="A21" s="8">
        <v>20</v>
      </c>
      <c r="B21" s="2" t="s">
        <v>80</v>
      </c>
      <c r="C21" s="20" t="s">
        <v>81</v>
      </c>
      <c r="D21" s="12">
        <v>0.75</v>
      </c>
      <c r="E21" s="8" t="s">
        <v>57</v>
      </c>
      <c r="F21" s="8">
        <v>18</v>
      </c>
      <c r="G21" s="8"/>
      <c r="H21" s="8"/>
      <c r="I21" s="17">
        <f>IF('[1]Exhaust Muffler'!$H21&lt;&gt;"",'[1]Exhaust Muffler'!$D21*'[1]Exhaust Muffler'!$F21*'[1]Exhaust Muffler'!$H21,'[1]Exhaust Muffler'!$D21*'[1]Exhaust Muffler'!$F21)</f>
        <v>13.5</v>
      </c>
      <c r="J21" s="2"/>
      <c r="K21" s="2"/>
      <c r="L21" s="2"/>
      <c r="M21" s="2"/>
      <c r="N21" s="2"/>
    </row>
    <row r="22" spans="1:14">
      <c r="A22" s="8">
        <v>30</v>
      </c>
      <c r="B22" s="20" t="s">
        <v>56</v>
      </c>
      <c r="C22" s="20" t="s">
        <v>82</v>
      </c>
      <c r="D22" s="12">
        <v>0.15</v>
      </c>
      <c r="E22" s="8" t="s">
        <v>57</v>
      </c>
      <c r="F22" s="8">
        <v>10</v>
      </c>
      <c r="G22" s="8"/>
      <c r="H22" s="8"/>
      <c r="I22" s="17">
        <f>IF('[1]Exhaust Muffler'!$H22&lt;&gt;"",'[1]Exhaust Muffler'!$D22*'[1]Exhaust Muffler'!$F22*'[1]Exhaust Muffler'!$H22,'[1]Exhaust Muffler'!$D22*'[1]Exhaust Muffler'!$F22)</f>
        <v>1.5</v>
      </c>
      <c r="J22" s="2"/>
      <c r="K22" s="2"/>
      <c r="L22" s="2"/>
      <c r="M22" s="2"/>
      <c r="N22" s="2"/>
    </row>
    <row r="23" spans="1:14">
      <c r="A23" s="8"/>
      <c r="B23" s="20"/>
      <c r="C23" s="20"/>
      <c r="D23" s="12"/>
      <c r="E23" s="8"/>
      <c r="F23" s="8"/>
      <c r="G23" s="8"/>
      <c r="H23" s="8"/>
      <c r="I23" s="17">
        <f>IF('[1]Exhaust Muffler'!$H23&lt;&gt;"",'[1]Exhaust Muffler'!$D23*'[1]Exhaust Muffler'!$F23*'[1]Exhaust Muffler'!$H23,'[1]Exhaust Muffler'!$D23*'[1]Exhaust Muffler'!$F23)</f>
        <v>0</v>
      </c>
      <c r="J23" s="2"/>
      <c r="K23" s="2"/>
      <c r="L23" s="2"/>
      <c r="M23" s="2"/>
      <c r="N23" s="2"/>
    </row>
    <row r="24" spans="1:14">
      <c r="A24" s="8"/>
      <c r="B24" s="20"/>
      <c r="C24" s="20"/>
      <c r="D24" s="12"/>
      <c r="E24" s="8"/>
      <c r="F24" s="8"/>
      <c r="G24" s="8"/>
      <c r="H24" s="8"/>
      <c r="I24" s="17">
        <f>IF('[1]Exhaust Muffler'!$H24&lt;&gt;"",'[1]Exhaust Muffler'!$D24*'[1]Exhaust Muffler'!$F24*'[1]Exhaust Muffler'!$H24,'[1]Exhaust Muffler'!$D24*'[1]Exhaust Muffler'!$F24)</f>
        <v>0</v>
      </c>
      <c r="J24" s="2"/>
      <c r="K24" s="2"/>
      <c r="L24" s="2"/>
      <c r="M24" s="2"/>
      <c r="N24" s="2"/>
    </row>
    <row r="25" spans="1:14">
      <c r="A25" s="8"/>
      <c r="B25" s="20"/>
      <c r="C25" s="20"/>
      <c r="D25" s="12"/>
      <c r="E25" s="8"/>
      <c r="F25" s="8"/>
      <c r="G25" s="8"/>
      <c r="H25" s="8"/>
      <c r="I25" s="17">
        <f>IF('[1]Exhaust Muffler'!$H25&lt;&gt;"",'[1]Exhaust Muffler'!$D25*'[1]Exhaust Muffler'!$F25*'[1]Exhaust Muffler'!$H25,'[1]Exhaust Muffler'!$D25*'[1]Exhaust Muffler'!$F25)</f>
        <v>0</v>
      </c>
      <c r="J25" s="2"/>
      <c r="K25" s="2"/>
      <c r="L25" s="2"/>
      <c r="M25" s="71"/>
      <c r="N25" s="2"/>
    </row>
    <row r="26" spans="1:14">
      <c r="A26" s="8"/>
      <c r="B26" s="20"/>
      <c r="C26" s="20"/>
      <c r="D26" s="12"/>
      <c r="E26" s="8"/>
      <c r="F26" s="8"/>
      <c r="G26" s="8"/>
      <c r="H26" s="8"/>
      <c r="I26" s="17">
        <f>IF('[1]Exhaust Muffler'!$H26&lt;&gt;"",'[1]Exhaust Muffler'!$D26*'[1]Exhaust Muffler'!$F26*'[1]Exhaust Muffler'!$H26,'[1]Exhaust Muffler'!$D26*'[1]Exhaust Muffler'!$F26)</f>
        <v>0</v>
      </c>
      <c r="J26" s="2"/>
      <c r="K26" s="2"/>
      <c r="L26" s="18"/>
      <c r="M26" s="2"/>
      <c r="N26" s="2"/>
    </row>
    <row r="27" spans="1:14">
      <c r="A27" s="8"/>
      <c r="B27" s="20"/>
      <c r="C27" s="20"/>
      <c r="D27" s="12"/>
      <c r="E27" s="8"/>
      <c r="F27" s="8"/>
      <c r="G27" s="8"/>
      <c r="H27" s="8"/>
      <c r="I27" s="17">
        <f>IF('[1]Exhaust Muffler'!$H27&lt;&gt;"",'[1]Exhaust Muffler'!$D27*'[1]Exhaust Muffler'!$F27*'[1]Exhaust Muffler'!$H27,'[1]Exhaust Muffler'!$D27*'[1]Exhaust Muffler'!$F27)</f>
        <v>0</v>
      </c>
      <c r="J27" s="2"/>
      <c r="K27" s="2"/>
      <c r="L27" s="2"/>
      <c r="M27" s="2"/>
      <c r="N27" s="2"/>
    </row>
    <row r="28" spans="1:14">
      <c r="A28" s="18"/>
      <c r="B28" s="18"/>
      <c r="C28" s="18"/>
      <c r="D28" s="18"/>
      <c r="E28" s="18"/>
      <c r="F28" s="18"/>
      <c r="G28" s="18"/>
      <c r="H28" s="11" t="s">
        <v>22</v>
      </c>
      <c r="I28" s="23">
        <f>SUM(I20:I27)</f>
        <v>20.25</v>
      </c>
      <c r="J28" s="18"/>
      <c r="K28" s="18"/>
      <c r="L28" s="18"/>
      <c r="M28" s="18"/>
      <c r="N28" s="18"/>
    </row>
    <row r="29" spans="1:1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>
      <c r="A30" s="7" t="s">
        <v>18</v>
      </c>
      <c r="B30" s="7" t="s">
        <v>38</v>
      </c>
      <c r="C30" s="7" t="s">
        <v>24</v>
      </c>
      <c r="D30" s="7" t="s">
        <v>25</v>
      </c>
      <c r="E30" s="7" t="s">
        <v>26</v>
      </c>
      <c r="F30" s="7" t="s">
        <v>27</v>
      </c>
      <c r="G30" s="7" t="s">
        <v>28</v>
      </c>
      <c r="H30" s="7" t="s">
        <v>29</v>
      </c>
      <c r="I30" s="7" t="s">
        <v>21</v>
      </c>
      <c r="J30" s="7" t="s">
        <v>22</v>
      </c>
      <c r="K30" s="18"/>
      <c r="L30" s="18"/>
      <c r="M30" s="18"/>
      <c r="N30" s="18"/>
    </row>
    <row r="31" spans="1:14">
      <c r="A31" s="8"/>
      <c r="B31" s="8"/>
      <c r="C31" s="8"/>
      <c r="D31" s="8"/>
      <c r="E31" s="8"/>
      <c r="F31" s="8"/>
      <c r="G31" s="8"/>
      <c r="H31" s="8"/>
      <c r="I31" s="8"/>
      <c r="J31" s="12">
        <f>SUM(J32)</f>
        <v>0</v>
      </c>
      <c r="K31" s="18"/>
      <c r="L31" s="18"/>
      <c r="M31" s="18"/>
      <c r="N31" s="18"/>
    </row>
    <row r="32" spans="1:14">
      <c r="A32" s="18"/>
      <c r="B32" s="18"/>
      <c r="C32" s="18"/>
      <c r="D32" s="18"/>
      <c r="E32" s="18"/>
      <c r="F32" s="18"/>
      <c r="G32" s="18"/>
      <c r="H32" s="18"/>
      <c r="I32" s="41" t="s">
        <v>22</v>
      </c>
      <c r="J32" s="49"/>
      <c r="K32" s="18"/>
      <c r="L32" s="18"/>
      <c r="M32" s="18"/>
      <c r="N32" s="18"/>
    </row>
    <row r="33" spans="1:14">
      <c r="A33" s="2"/>
      <c r="B33" s="2"/>
      <c r="C33" s="2"/>
      <c r="D33" s="2"/>
      <c r="E33" s="2"/>
      <c r="F33" s="2"/>
      <c r="G33" s="2"/>
      <c r="H33" s="24"/>
      <c r="I33" s="25"/>
      <c r="J33" s="2"/>
      <c r="K33" s="2"/>
      <c r="L33" s="2"/>
      <c r="M33" s="2"/>
      <c r="N33" s="2"/>
    </row>
    <row r="34" spans="1:14">
      <c r="A34" s="7" t="s">
        <v>18</v>
      </c>
      <c r="B34" s="7" t="s">
        <v>39</v>
      </c>
      <c r="C34" s="7" t="s">
        <v>24</v>
      </c>
      <c r="D34" s="7" t="s">
        <v>25</v>
      </c>
      <c r="E34" s="7" t="s">
        <v>35</v>
      </c>
      <c r="F34" s="7" t="s">
        <v>21</v>
      </c>
      <c r="G34" s="7" t="s">
        <v>40</v>
      </c>
      <c r="H34" s="7" t="s">
        <v>49</v>
      </c>
      <c r="I34" s="7" t="s">
        <v>22</v>
      </c>
      <c r="J34" s="18"/>
      <c r="K34" s="18"/>
      <c r="L34" s="18"/>
      <c r="M34" s="18"/>
      <c r="N34" s="18"/>
    </row>
    <row r="35" spans="1:14">
      <c r="A35" s="8">
        <v>10</v>
      </c>
      <c r="B35" s="8" t="s">
        <v>58</v>
      </c>
      <c r="C35" s="8"/>
      <c r="D35" s="29">
        <v>500</v>
      </c>
      <c r="E35" s="8" t="s">
        <v>59</v>
      </c>
      <c r="F35" s="8">
        <v>4</v>
      </c>
      <c r="G35" s="8">
        <v>3000</v>
      </c>
      <c r="H35" s="8">
        <v>1</v>
      </c>
      <c r="I35" s="12">
        <f>D35*F35/G35*H35</f>
        <v>0.66666666666666663</v>
      </c>
      <c r="J35" s="2"/>
      <c r="K35" s="2"/>
      <c r="L35" s="2"/>
      <c r="M35" s="2"/>
      <c r="N35" s="2"/>
    </row>
    <row r="36" spans="1:14">
      <c r="A36" s="8"/>
      <c r="B36" s="8"/>
      <c r="C36" s="8"/>
      <c r="D36" s="8"/>
      <c r="E36" s="8"/>
      <c r="F36" s="12"/>
      <c r="G36" s="8"/>
      <c r="H36" s="8"/>
      <c r="I36" s="12" t="str">
        <f>IF('[1]Exhaust Muffler'!$G35&lt;&gt;"",D36*F36/G36*H36,"")</f>
        <v/>
      </c>
      <c r="J36" s="2"/>
      <c r="K36" s="2"/>
      <c r="L36" s="2"/>
      <c r="M36" s="2"/>
      <c r="N36" s="2"/>
    </row>
    <row r="37" spans="1:14">
      <c r="A37" s="18"/>
      <c r="B37" s="18"/>
      <c r="C37" s="18"/>
      <c r="D37" s="18"/>
      <c r="E37" s="18"/>
      <c r="F37" s="18"/>
      <c r="G37" s="18"/>
      <c r="H37" s="11" t="s">
        <v>22</v>
      </c>
      <c r="I37" s="48">
        <f>SUM(I35:I36)</f>
        <v>0.66666666666666663</v>
      </c>
      <c r="J37" s="18"/>
      <c r="K37" s="18"/>
      <c r="L37" s="18"/>
      <c r="M37" s="18"/>
      <c r="N37" s="1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6"/>
  <sheetViews>
    <sheetView workbookViewId="0">
      <selection activeCell="G12" sqref="G12"/>
    </sheetView>
  </sheetViews>
  <sheetFormatPr defaultRowHeight="15"/>
  <cols>
    <col min="1" max="1" width="10.28515625" bestFit="1" customWidth="1"/>
    <col min="2" max="2" width="27" bestFit="1" customWidth="1"/>
    <col min="3" max="3" width="8.85546875" bestFit="1" customWidth="1"/>
    <col min="4" max="4" width="9.140625" bestFit="1" customWidth="1"/>
    <col min="5" max="5" width="10" bestFit="1" customWidth="1"/>
    <col min="6" max="6" width="8.7109375" bestFit="1" customWidth="1"/>
    <col min="7" max="7" width="10" bestFit="1" customWidth="1"/>
    <col min="8" max="8" width="16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bestFit="1" customWidth="1"/>
    <col min="14" max="14" width="9.140625" bestFit="1" customWidth="1"/>
  </cols>
  <sheetData>
    <row r="1" spans="1:1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1" t="s">
        <v>2</v>
      </c>
      <c r="K1" s="3">
        <v>106</v>
      </c>
      <c r="L1" s="2"/>
      <c r="M1" s="1" t="s">
        <v>3</v>
      </c>
      <c r="N1" s="4">
        <f>E14+N21+I30+J37+I42</f>
        <v>150.00400000000002</v>
      </c>
      <c r="O1" s="2"/>
    </row>
    <row r="2" spans="1:15">
      <c r="A2" s="1" t="s">
        <v>4</v>
      </c>
      <c r="B2" s="2" t="s">
        <v>194</v>
      </c>
      <c r="C2" s="2"/>
      <c r="D2" s="2"/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  <c r="O2" s="2"/>
    </row>
    <row r="3" spans="1:15">
      <c r="A3" s="1" t="s">
        <v>6</v>
      </c>
      <c r="B3" s="2" t="s">
        <v>87</v>
      </c>
      <c r="C3" s="2"/>
      <c r="D3" s="2"/>
      <c r="E3" s="2"/>
      <c r="F3" s="2"/>
      <c r="G3" s="2"/>
      <c r="H3" s="2"/>
      <c r="I3" s="2"/>
      <c r="J3" s="1" t="s">
        <v>8</v>
      </c>
      <c r="K3" s="2"/>
      <c r="L3" s="2"/>
      <c r="M3" s="2"/>
      <c r="N3" s="2"/>
      <c r="O3" s="2"/>
    </row>
    <row r="4" spans="1:15">
      <c r="A4" s="1" t="s">
        <v>9</v>
      </c>
      <c r="B4" s="6" t="s">
        <v>88</v>
      </c>
      <c r="C4" s="2"/>
      <c r="D4" s="2"/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150.00400000000002</v>
      </c>
      <c r="O4" s="2"/>
    </row>
    <row r="5" spans="1:15">
      <c r="A5" s="1" t="s">
        <v>13</v>
      </c>
      <c r="B5" s="2" t="s">
        <v>14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  <c r="O5" s="2"/>
    </row>
    <row r="6" spans="1:15">
      <c r="A6" s="1" t="s">
        <v>16</v>
      </c>
      <c r="B6" s="2" t="s">
        <v>89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71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7" t="s">
        <v>18</v>
      </c>
      <c r="B8" s="7" t="s">
        <v>19</v>
      </c>
      <c r="C8" s="7" t="s">
        <v>20</v>
      </c>
      <c r="D8" s="7" t="s">
        <v>21</v>
      </c>
      <c r="E8" s="7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8">
        <v>10</v>
      </c>
      <c r="B9" s="8" t="s">
        <v>90</v>
      </c>
      <c r="C9" s="12">
        <v>93.45</v>
      </c>
      <c r="D9" s="9">
        <v>1</v>
      </c>
      <c r="E9" s="10">
        <f>C9*D9</f>
        <v>93.45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8">
        <v>20</v>
      </c>
      <c r="B10" s="8" t="s">
        <v>91</v>
      </c>
      <c r="C10" s="12">
        <v>6.38</v>
      </c>
      <c r="D10" s="9">
        <v>1</v>
      </c>
      <c r="E10" s="10">
        <f>D10*C10</f>
        <v>6.38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8">
        <v>30</v>
      </c>
      <c r="B11" s="8" t="s">
        <v>92</v>
      </c>
      <c r="C11" s="12">
        <v>44.08</v>
      </c>
      <c r="D11" s="9">
        <v>1</v>
      </c>
      <c r="E11" s="10">
        <f t="shared" ref="E11:E13" si="0">C11*D11</f>
        <v>44.08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8"/>
      <c r="B12" s="8"/>
      <c r="C12" s="12"/>
      <c r="D12" s="9"/>
      <c r="E12" s="10">
        <f t="shared" si="0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8"/>
      <c r="B13" s="8"/>
      <c r="C13" s="12"/>
      <c r="D13" s="9"/>
      <c r="E13" s="10">
        <f t="shared" si="0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/>
      <c r="B14" s="2"/>
      <c r="C14" s="2"/>
      <c r="D14" s="11" t="s">
        <v>22</v>
      </c>
      <c r="E14" s="19">
        <f>SUM(E9:E13)</f>
        <v>143.91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7" t="s">
        <v>18</v>
      </c>
      <c r="B16" s="7" t="s">
        <v>23</v>
      </c>
      <c r="C16" s="7" t="s">
        <v>24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  <c r="J16" s="7" t="s">
        <v>31</v>
      </c>
      <c r="K16" s="7" t="s">
        <v>32</v>
      </c>
      <c r="L16" s="7" t="s">
        <v>33</v>
      </c>
      <c r="M16" s="7" t="s">
        <v>21</v>
      </c>
      <c r="N16" s="7" t="s">
        <v>22</v>
      </c>
      <c r="O16" s="2"/>
    </row>
    <row r="17" spans="1:15">
      <c r="A17" s="8">
        <v>10</v>
      </c>
      <c r="B17" s="8" t="s">
        <v>93</v>
      </c>
      <c r="C17" s="8"/>
      <c r="D17" s="12">
        <v>0.05</v>
      </c>
      <c r="E17" s="8">
        <v>1.76</v>
      </c>
      <c r="F17" s="8" t="s">
        <v>94</v>
      </c>
      <c r="G17" s="8"/>
      <c r="H17" s="13"/>
      <c r="I17" s="14"/>
      <c r="J17" s="15"/>
      <c r="K17" s="13"/>
      <c r="L17" s="13"/>
      <c r="M17" s="27">
        <v>8</v>
      </c>
      <c r="N17" s="17">
        <f>M17*E17*D17</f>
        <v>0.70400000000000007</v>
      </c>
      <c r="O17" s="2"/>
    </row>
    <row r="18" spans="1:15">
      <c r="A18" s="8"/>
      <c r="B18" s="8"/>
      <c r="C18" s="8"/>
      <c r="D18" s="12"/>
      <c r="E18" s="8"/>
      <c r="F18" s="8"/>
      <c r="G18" s="8"/>
      <c r="H18" s="13"/>
      <c r="I18" s="14"/>
      <c r="J18" s="15"/>
      <c r="K18" s="13"/>
      <c r="L18" s="13"/>
      <c r="M18" s="30"/>
      <c r="N18" s="17"/>
      <c r="O18" s="2"/>
    </row>
    <row r="19" spans="1:15">
      <c r="A19" s="8"/>
      <c r="B19" s="8"/>
      <c r="C19" s="8"/>
      <c r="D19" s="12"/>
      <c r="E19" s="8"/>
      <c r="F19" s="8"/>
      <c r="G19" s="8"/>
      <c r="H19" s="13"/>
      <c r="I19" s="31"/>
      <c r="J19" s="15"/>
      <c r="K19" s="13"/>
      <c r="L19" s="16"/>
      <c r="M19" s="30"/>
      <c r="N19" s="17"/>
      <c r="O19" s="2"/>
    </row>
    <row r="20" spans="1:15">
      <c r="A20" s="8"/>
      <c r="B20" s="8"/>
      <c r="C20" s="8"/>
      <c r="D20" s="12"/>
      <c r="E20" s="8"/>
      <c r="F20" s="32"/>
      <c r="G20" s="8"/>
      <c r="H20" s="13"/>
      <c r="I20" s="31"/>
      <c r="J20" s="15"/>
      <c r="K20" s="13"/>
      <c r="L20" s="13"/>
      <c r="M20" s="30"/>
      <c r="N20" s="17"/>
      <c r="O20" s="2"/>
    </row>
    <row r="21" spans="1:1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1" t="s">
        <v>22</v>
      </c>
      <c r="N21" s="23">
        <f>SUM(N17:N20)</f>
        <v>0.70400000000000007</v>
      </c>
      <c r="O21" s="18"/>
    </row>
    <row r="22" spans="1: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7" t="s">
        <v>18</v>
      </c>
      <c r="B23" s="7" t="s">
        <v>34</v>
      </c>
      <c r="C23" s="7" t="s">
        <v>24</v>
      </c>
      <c r="D23" s="7" t="s">
        <v>25</v>
      </c>
      <c r="E23" s="7" t="s">
        <v>35</v>
      </c>
      <c r="F23" s="7" t="s">
        <v>21</v>
      </c>
      <c r="G23" s="7" t="s">
        <v>36</v>
      </c>
      <c r="H23" s="7" t="s">
        <v>37</v>
      </c>
      <c r="I23" s="7" t="s">
        <v>22</v>
      </c>
      <c r="J23" s="18"/>
      <c r="K23" s="18"/>
      <c r="L23" s="18"/>
      <c r="M23" s="18"/>
      <c r="N23" s="18"/>
      <c r="O23" s="18"/>
    </row>
    <row r="24" spans="1:15">
      <c r="A24" s="8">
        <v>10</v>
      </c>
      <c r="B24" s="20" t="s">
        <v>95</v>
      </c>
      <c r="C24" s="20"/>
      <c r="D24" s="12">
        <v>0.13</v>
      </c>
      <c r="E24" s="8" t="s">
        <v>48</v>
      </c>
      <c r="F24" s="8">
        <v>3</v>
      </c>
      <c r="G24" s="8">
        <v>1</v>
      </c>
      <c r="H24" s="8">
        <v>1</v>
      </c>
      <c r="I24" s="12">
        <f t="shared" ref="I24:I29" si="1">D24*F24*H24</f>
        <v>0.39</v>
      </c>
      <c r="J24" s="2"/>
      <c r="K24" s="2"/>
      <c r="L24" s="2"/>
      <c r="M24" s="2"/>
      <c r="N24" s="2"/>
      <c r="O24" s="2"/>
    </row>
    <row r="25" spans="1:15">
      <c r="A25" s="8">
        <v>20</v>
      </c>
      <c r="B25" s="20" t="s">
        <v>96</v>
      </c>
      <c r="C25" s="20"/>
      <c r="D25" s="12">
        <v>0.5</v>
      </c>
      <c r="E25" s="8" t="s">
        <v>35</v>
      </c>
      <c r="F25" s="8">
        <v>8</v>
      </c>
      <c r="G25" s="8">
        <v>1</v>
      </c>
      <c r="H25" s="8">
        <v>1</v>
      </c>
      <c r="I25" s="12">
        <f t="shared" si="1"/>
        <v>4</v>
      </c>
      <c r="J25" s="2"/>
      <c r="K25" s="2"/>
      <c r="L25" s="2"/>
      <c r="M25" s="2"/>
      <c r="N25" s="2"/>
      <c r="O25" s="2"/>
    </row>
    <row r="26" spans="1:15">
      <c r="A26" s="8">
        <v>30</v>
      </c>
      <c r="B26" s="20" t="s">
        <v>97</v>
      </c>
      <c r="C26" s="20"/>
      <c r="D26" s="12">
        <v>0.6</v>
      </c>
      <c r="E26" s="8" t="s">
        <v>48</v>
      </c>
      <c r="F26" s="8">
        <v>1</v>
      </c>
      <c r="G26" s="8">
        <v>1</v>
      </c>
      <c r="H26" s="8">
        <v>1</v>
      </c>
      <c r="I26" s="12">
        <f t="shared" si="1"/>
        <v>0.6</v>
      </c>
      <c r="J26" s="2"/>
      <c r="K26" s="2"/>
      <c r="L26" s="2"/>
      <c r="M26" s="2"/>
      <c r="N26" s="2"/>
      <c r="O26" s="2"/>
    </row>
    <row r="27" spans="1:15">
      <c r="A27" s="8"/>
      <c r="B27" s="20"/>
      <c r="C27" s="20"/>
      <c r="D27" s="12"/>
      <c r="E27" s="8"/>
      <c r="F27" s="8"/>
      <c r="G27" s="8"/>
      <c r="H27" s="8"/>
      <c r="I27" s="12">
        <f t="shared" si="1"/>
        <v>0</v>
      </c>
      <c r="J27" s="2"/>
      <c r="K27" s="2"/>
      <c r="L27" s="2"/>
      <c r="M27" s="2"/>
      <c r="N27" s="2"/>
      <c r="O27" s="2"/>
    </row>
    <row r="28" spans="1:15">
      <c r="A28" s="8"/>
      <c r="B28" s="20"/>
      <c r="C28" s="20"/>
      <c r="D28" s="12"/>
      <c r="E28" s="8"/>
      <c r="F28" s="8"/>
      <c r="G28" s="8"/>
      <c r="H28" s="8"/>
      <c r="I28" s="12">
        <f t="shared" si="1"/>
        <v>0</v>
      </c>
      <c r="J28" s="2"/>
      <c r="K28" s="2"/>
      <c r="L28" s="2"/>
      <c r="M28" s="2"/>
      <c r="N28" s="2"/>
      <c r="O28" s="2"/>
    </row>
    <row r="29" spans="1:15">
      <c r="A29" s="8"/>
      <c r="B29" s="20"/>
      <c r="C29" s="20"/>
      <c r="D29" s="12"/>
      <c r="E29" s="8"/>
      <c r="F29" s="8"/>
      <c r="G29" s="8"/>
      <c r="H29" s="8"/>
      <c r="I29" s="12">
        <f t="shared" si="1"/>
        <v>0</v>
      </c>
      <c r="J29" s="2"/>
      <c r="K29" s="2"/>
      <c r="L29" s="2"/>
      <c r="M29" s="2"/>
      <c r="N29" s="2"/>
      <c r="O29" s="2"/>
    </row>
    <row r="30" spans="1:15">
      <c r="A30" s="18"/>
      <c r="B30" s="18"/>
      <c r="C30" s="18"/>
      <c r="D30" s="18"/>
      <c r="E30" s="18"/>
      <c r="F30" s="18"/>
      <c r="G30" s="18"/>
      <c r="H30" s="11" t="s">
        <v>22</v>
      </c>
      <c r="I30" s="48">
        <f>SUM(I24:I29)</f>
        <v>4.9899999999999993</v>
      </c>
      <c r="K30" s="18"/>
      <c r="L30" s="18"/>
      <c r="M30" s="18"/>
      <c r="N30" s="18"/>
      <c r="O30" s="18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7" t="s">
        <v>18</v>
      </c>
      <c r="B32" s="7" t="s">
        <v>38</v>
      </c>
      <c r="C32" s="7" t="s">
        <v>24</v>
      </c>
      <c r="D32" s="7" t="s">
        <v>25</v>
      </c>
      <c r="E32" s="7" t="s">
        <v>26</v>
      </c>
      <c r="F32" s="7" t="s">
        <v>27</v>
      </c>
      <c r="G32" s="7" t="s">
        <v>28</v>
      </c>
      <c r="H32" s="7" t="s">
        <v>29</v>
      </c>
      <c r="I32" s="7" t="s">
        <v>21</v>
      </c>
      <c r="J32" s="7" t="s">
        <v>22</v>
      </c>
      <c r="K32" s="18"/>
      <c r="L32" s="18"/>
      <c r="M32" s="18"/>
      <c r="N32" s="18"/>
      <c r="O32" s="18"/>
    </row>
    <row r="33" spans="1:15">
      <c r="A33" s="8">
        <v>10</v>
      </c>
      <c r="B33" s="8" t="s">
        <v>98</v>
      </c>
      <c r="C33" s="8"/>
      <c r="D33" s="12">
        <v>0.02</v>
      </c>
      <c r="E33" s="8">
        <v>6</v>
      </c>
      <c r="F33" s="21" t="s">
        <v>73</v>
      </c>
      <c r="G33" s="8"/>
      <c r="H33" s="20"/>
      <c r="I33" s="22">
        <v>8</v>
      </c>
      <c r="J33" s="12">
        <f t="shared" ref="J33:J36" si="2">D33*I33</f>
        <v>0.16</v>
      </c>
      <c r="K33" s="2"/>
      <c r="L33" s="2"/>
      <c r="M33" s="2"/>
      <c r="N33" s="2"/>
      <c r="O33" s="2"/>
    </row>
    <row r="34" spans="1:15">
      <c r="A34" s="8">
        <v>20</v>
      </c>
      <c r="B34" s="8" t="s">
        <v>99</v>
      </c>
      <c r="C34" s="8"/>
      <c r="D34" s="12">
        <v>0.03</v>
      </c>
      <c r="E34" s="8">
        <v>6</v>
      </c>
      <c r="F34" s="21" t="s">
        <v>73</v>
      </c>
      <c r="G34" s="8">
        <v>12.5</v>
      </c>
      <c r="H34" s="20" t="s">
        <v>73</v>
      </c>
      <c r="I34" s="22">
        <v>8</v>
      </c>
      <c r="J34" s="12">
        <f t="shared" si="2"/>
        <v>0.24</v>
      </c>
      <c r="K34" s="2"/>
      <c r="L34" s="2"/>
      <c r="M34" s="2"/>
      <c r="N34" s="2"/>
      <c r="O34" s="2"/>
    </row>
    <row r="35" spans="1:15">
      <c r="A35" s="8"/>
      <c r="B35" s="8"/>
      <c r="C35" s="8"/>
      <c r="D35" s="8"/>
      <c r="E35" s="8"/>
      <c r="F35" s="21"/>
      <c r="G35" s="8"/>
      <c r="H35" s="20"/>
      <c r="I35" s="22"/>
      <c r="J35" s="12">
        <f t="shared" si="2"/>
        <v>0</v>
      </c>
      <c r="K35" s="2"/>
      <c r="L35" s="2"/>
      <c r="M35" s="2"/>
      <c r="N35" s="2"/>
      <c r="O35" s="2"/>
    </row>
    <row r="36" spans="1:15">
      <c r="A36" s="8"/>
      <c r="B36" s="8"/>
      <c r="C36" s="8"/>
      <c r="D36" s="8"/>
      <c r="E36" s="8"/>
      <c r="F36" s="21"/>
      <c r="G36" s="8"/>
      <c r="H36" s="20"/>
      <c r="I36" s="22"/>
      <c r="J36" s="12">
        <f t="shared" si="2"/>
        <v>0</v>
      </c>
      <c r="K36" s="2"/>
      <c r="L36" s="2"/>
      <c r="M36" s="2"/>
      <c r="N36" s="2"/>
      <c r="O36" s="2"/>
    </row>
    <row r="37" spans="1:15">
      <c r="A37" s="18"/>
      <c r="B37" s="18"/>
      <c r="C37" s="18"/>
      <c r="D37" s="18"/>
      <c r="E37" s="18"/>
      <c r="F37" s="18"/>
      <c r="G37" s="18"/>
      <c r="H37" s="18"/>
      <c r="I37" s="11" t="s">
        <v>22</v>
      </c>
      <c r="J37" s="23">
        <f>SUM(J33:J36)</f>
        <v>0.4</v>
      </c>
      <c r="K37" s="18"/>
      <c r="L37" s="18"/>
      <c r="M37" s="18"/>
      <c r="N37" s="18"/>
      <c r="O37" s="18"/>
    </row>
    <row r="38" spans="1:15">
      <c r="A38" s="2"/>
      <c r="B38" s="2"/>
      <c r="C38" s="2"/>
      <c r="D38" s="2"/>
      <c r="E38" s="2"/>
      <c r="F38" s="2"/>
      <c r="G38" s="2"/>
      <c r="H38" s="24"/>
      <c r="I38" s="25"/>
      <c r="J38" s="2"/>
      <c r="K38" s="2"/>
      <c r="L38" s="2"/>
      <c r="M38" s="2"/>
      <c r="N38" s="2"/>
      <c r="O38" s="2"/>
    </row>
    <row r="39" spans="1:15">
      <c r="A39" s="7" t="s">
        <v>18</v>
      </c>
      <c r="B39" s="7" t="s">
        <v>39</v>
      </c>
      <c r="C39" s="7" t="s">
        <v>24</v>
      </c>
      <c r="D39" s="7" t="s">
        <v>25</v>
      </c>
      <c r="E39" s="7" t="s">
        <v>35</v>
      </c>
      <c r="F39" s="7" t="s">
        <v>21</v>
      </c>
      <c r="G39" s="7" t="s">
        <v>40</v>
      </c>
      <c r="H39" s="7" t="s">
        <v>41</v>
      </c>
      <c r="I39" s="7" t="s">
        <v>22</v>
      </c>
      <c r="J39" s="18"/>
      <c r="K39" s="18"/>
      <c r="L39" s="18"/>
      <c r="M39" s="18"/>
      <c r="N39" s="18"/>
      <c r="O39" s="18"/>
    </row>
    <row r="40" spans="1:15">
      <c r="A40" s="8"/>
      <c r="B40" s="8"/>
      <c r="C40" s="8"/>
      <c r="D40" s="12"/>
      <c r="E40" s="8"/>
      <c r="F40" s="8"/>
      <c r="G40" s="8"/>
      <c r="H40" s="8"/>
      <c r="I40" s="21"/>
      <c r="J40" s="2"/>
      <c r="K40" s="2"/>
      <c r="L40" s="2"/>
      <c r="M40" s="2"/>
      <c r="N40" s="2"/>
      <c r="O40" s="2"/>
    </row>
    <row r="41" spans="1:15">
      <c r="A41" s="8"/>
      <c r="B41" s="8"/>
      <c r="C41" s="8"/>
      <c r="D41" s="8"/>
      <c r="E41" s="8"/>
      <c r="F41" s="12"/>
      <c r="G41" s="8"/>
      <c r="H41" s="8"/>
      <c r="I41" s="17"/>
      <c r="J41" s="2"/>
      <c r="K41" s="2"/>
      <c r="L41" s="2"/>
      <c r="M41" s="2"/>
      <c r="N41" s="2"/>
      <c r="O41" s="2"/>
    </row>
    <row r="42" spans="1:15">
      <c r="A42" s="18"/>
      <c r="B42" s="18"/>
      <c r="C42" s="18"/>
      <c r="D42" s="18"/>
      <c r="E42" s="18"/>
      <c r="F42" s="18"/>
      <c r="G42" s="18"/>
      <c r="H42" s="11" t="s">
        <v>22</v>
      </c>
      <c r="I42" s="48">
        <f>SUM(I40:I41)</f>
        <v>0</v>
      </c>
      <c r="J42" s="18"/>
      <c r="K42" s="18"/>
      <c r="L42" s="18"/>
      <c r="M42" s="18"/>
      <c r="N42" s="18"/>
      <c r="O42" s="18"/>
    </row>
    <row r="43" spans="1: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</sheetData>
  <pageMargins left="0.7" right="0.7" top="0.75" bottom="0.75" header="0.3" footer="0.3"/>
  <ignoredErrors>
    <ignoredError sqref="E1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K27" sqref="K27"/>
    </sheetView>
  </sheetViews>
  <sheetFormatPr defaultRowHeight="15"/>
  <cols>
    <col min="1" max="1" width="10.28515625" bestFit="1" customWidth="1"/>
    <col min="2" max="2" width="27" bestFit="1" customWidth="1"/>
    <col min="3" max="3" width="23.28515625" bestFit="1" customWidth="1"/>
    <col min="4" max="4" width="8.85546875" bestFit="1" customWidth="1"/>
    <col min="5" max="5" width="5.5703125" bestFit="1" customWidth="1"/>
    <col min="6" max="6" width="8.7109375" bestFit="1" customWidth="1"/>
    <col min="7" max="7" width="10.140625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6" t="s">
        <v>2</v>
      </c>
      <c r="K1" s="3">
        <v>106</v>
      </c>
      <c r="L1" s="2"/>
      <c r="M1" s="1" t="s">
        <v>20</v>
      </c>
      <c r="N1" s="4">
        <f>N11+I19+J23+I28</f>
        <v>93.454399999999993</v>
      </c>
    </row>
    <row r="2" spans="1:14">
      <c r="A2" s="1" t="s">
        <v>4</v>
      </c>
      <c r="B2" s="2" t="s">
        <v>194</v>
      </c>
      <c r="C2" s="2"/>
      <c r="D2" s="1" t="s">
        <v>8</v>
      </c>
      <c r="E2" s="2"/>
      <c r="F2" s="2"/>
      <c r="G2" s="2"/>
      <c r="H2" s="2"/>
      <c r="I2" s="2"/>
      <c r="J2" s="2"/>
      <c r="K2" s="2"/>
      <c r="L2" s="2"/>
      <c r="M2" s="1" t="s">
        <v>5</v>
      </c>
      <c r="N2" s="5">
        <v>1</v>
      </c>
    </row>
    <row r="3" spans="1:14">
      <c r="A3" s="1" t="s">
        <v>6</v>
      </c>
      <c r="B3" s="2" t="s">
        <v>87</v>
      </c>
      <c r="C3" s="2"/>
      <c r="D3" s="1" t="s">
        <v>11</v>
      </c>
      <c r="E3" s="2"/>
      <c r="F3" s="2"/>
      <c r="G3" s="2"/>
      <c r="H3" s="2"/>
      <c r="I3" s="2"/>
      <c r="J3" s="1" t="s">
        <v>8</v>
      </c>
      <c r="K3" s="2"/>
      <c r="L3" s="2"/>
      <c r="M3" s="2"/>
      <c r="N3" s="2"/>
    </row>
    <row r="4" spans="1:14">
      <c r="A4" s="1" t="s">
        <v>19</v>
      </c>
      <c r="B4" s="6" t="s">
        <v>90</v>
      </c>
      <c r="C4" s="2"/>
      <c r="D4" s="1" t="s">
        <v>15</v>
      </c>
      <c r="E4" s="2"/>
      <c r="F4" s="2"/>
      <c r="G4" s="2"/>
      <c r="H4" s="2"/>
      <c r="I4" s="2"/>
      <c r="J4" s="1" t="s">
        <v>11</v>
      </c>
      <c r="K4" s="2"/>
      <c r="L4" s="2"/>
      <c r="M4" s="1" t="s">
        <v>12</v>
      </c>
      <c r="N4" s="4">
        <f>N1*N2</f>
        <v>93.454399999999993</v>
      </c>
    </row>
    <row r="5" spans="1:14">
      <c r="A5" s="1" t="s">
        <v>9</v>
      </c>
      <c r="B5" s="6">
        <v>2006</v>
      </c>
      <c r="C5" s="2"/>
      <c r="D5" s="2"/>
      <c r="E5" s="2"/>
      <c r="F5" s="2"/>
      <c r="G5" s="2"/>
      <c r="H5" s="2"/>
      <c r="I5" s="2"/>
      <c r="J5" s="1" t="s">
        <v>15</v>
      </c>
      <c r="K5" s="2"/>
      <c r="L5" s="2"/>
      <c r="M5" s="2"/>
      <c r="N5" s="2"/>
    </row>
    <row r="6" spans="1:14">
      <c r="A6" s="1" t="s">
        <v>13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 t="s">
        <v>16</v>
      </c>
      <c r="B7" s="2" t="s">
        <v>100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7" t="s">
        <v>18</v>
      </c>
      <c r="B9" s="7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21</v>
      </c>
      <c r="N9" s="7" t="s">
        <v>22</v>
      </c>
    </row>
    <row r="10" spans="1:14">
      <c r="A10" s="8">
        <v>10</v>
      </c>
      <c r="B10" s="46" t="s">
        <v>195</v>
      </c>
      <c r="C10" s="8" t="s">
        <v>196</v>
      </c>
      <c r="D10" s="50">
        <v>4.2</v>
      </c>
      <c r="E10" s="8">
        <v>2.5</v>
      </c>
      <c r="F10" s="8" t="s">
        <v>53</v>
      </c>
      <c r="G10" s="8"/>
      <c r="H10" s="13"/>
      <c r="I10" s="14"/>
      <c r="J10" s="15"/>
      <c r="K10" s="13"/>
      <c r="L10" s="13"/>
      <c r="M10">
        <v>1</v>
      </c>
      <c r="N10" s="17">
        <f>M10*D10*E10</f>
        <v>10.5</v>
      </c>
    </row>
    <row r="11" spans="1:14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1" t="s">
        <v>22</v>
      </c>
      <c r="N11" s="48">
        <f>SUM(N10:N10)</f>
        <v>10.5</v>
      </c>
    </row>
    <row r="12" spans="1:1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7" t="s">
        <v>18</v>
      </c>
      <c r="B13" s="7" t="s">
        <v>34</v>
      </c>
      <c r="C13" s="7" t="s">
        <v>24</v>
      </c>
      <c r="D13" s="7" t="s">
        <v>25</v>
      </c>
      <c r="E13" s="7" t="s">
        <v>35</v>
      </c>
      <c r="F13" s="7" t="s">
        <v>21</v>
      </c>
      <c r="G13" s="7" t="s">
        <v>36</v>
      </c>
      <c r="H13" s="7" t="s">
        <v>37</v>
      </c>
      <c r="I13" s="7" t="s">
        <v>22</v>
      </c>
      <c r="J13" s="18"/>
      <c r="K13" s="18"/>
      <c r="L13" s="18"/>
      <c r="M13" s="18"/>
      <c r="N13" s="18"/>
    </row>
    <row r="14" spans="1:14">
      <c r="A14" s="53">
        <v>10</v>
      </c>
      <c r="B14" s="54" t="s">
        <v>197</v>
      </c>
      <c r="C14" s="55" t="s">
        <v>69</v>
      </c>
      <c r="D14" s="12">
        <v>0.01</v>
      </c>
      <c r="E14" s="8" t="s">
        <v>57</v>
      </c>
      <c r="F14" s="8">
        <v>455.44</v>
      </c>
      <c r="G14" s="52" t="s">
        <v>102</v>
      </c>
      <c r="H14" s="8">
        <v>1</v>
      </c>
      <c r="I14" s="12">
        <f>D14*F14*H14</f>
        <v>4.5544000000000002</v>
      </c>
      <c r="J14" s="18"/>
      <c r="K14" s="18"/>
      <c r="L14" s="18"/>
      <c r="M14" s="18"/>
      <c r="N14" s="18"/>
    </row>
    <row r="15" spans="1:14">
      <c r="A15" s="8">
        <v>20</v>
      </c>
      <c r="B15" s="54" t="s">
        <v>198</v>
      </c>
      <c r="C15" s="8" t="s">
        <v>199</v>
      </c>
      <c r="D15" s="56">
        <v>0.25</v>
      </c>
      <c r="E15" s="54" t="s">
        <v>79</v>
      </c>
      <c r="F15" s="8">
        <v>2</v>
      </c>
      <c r="G15" s="8"/>
      <c r="H15" s="8"/>
      <c r="I15" s="12">
        <f>D15*F15</f>
        <v>0.5</v>
      </c>
      <c r="J15" s="18"/>
      <c r="K15" s="18"/>
      <c r="L15" s="18"/>
      <c r="M15" s="18"/>
      <c r="N15" s="18"/>
    </row>
    <row r="16" spans="1:14">
      <c r="A16" s="8">
        <v>30</v>
      </c>
      <c r="B16" s="54" t="s">
        <v>102</v>
      </c>
      <c r="C16" s="54" t="s">
        <v>69</v>
      </c>
      <c r="D16" s="56">
        <v>0.04</v>
      </c>
      <c r="E16" s="54" t="s">
        <v>70</v>
      </c>
      <c r="F16" s="8">
        <v>185</v>
      </c>
      <c r="G16" s="54" t="s">
        <v>102</v>
      </c>
      <c r="H16" s="8">
        <v>1</v>
      </c>
      <c r="I16" s="12">
        <f t="shared" ref="I16" si="0">D16*F16*H16</f>
        <v>7.4</v>
      </c>
      <c r="J16" s="18"/>
      <c r="K16" s="18"/>
      <c r="L16" s="18"/>
      <c r="M16" s="18"/>
      <c r="N16" s="18"/>
    </row>
    <row r="17" spans="1:14">
      <c r="A17" s="8">
        <v>40</v>
      </c>
      <c r="B17" s="28" t="s">
        <v>201</v>
      </c>
      <c r="C17" s="54" t="s">
        <v>202</v>
      </c>
      <c r="D17" s="56">
        <v>0.1</v>
      </c>
      <c r="E17" s="54" t="s">
        <v>180</v>
      </c>
      <c r="F17" s="54">
        <v>30</v>
      </c>
      <c r="G17" s="54"/>
      <c r="H17" s="8"/>
      <c r="I17" s="12">
        <f>D17*F17</f>
        <v>3</v>
      </c>
      <c r="J17" s="18"/>
      <c r="K17" s="18"/>
      <c r="L17" s="18"/>
      <c r="M17" s="18"/>
      <c r="N17" s="18"/>
    </row>
    <row r="18" spans="1:14">
      <c r="A18" s="8">
        <v>50</v>
      </c>
      <c r="B18" s="54" t="s">
        <v>56</v>
      </c>
      <c r="C18" s="54" t="s">
        <v>200</v>
      </c>
      <c r="D18" s="56">
        <v>0.15</v>
      </c>
      <c r="E18" s="54" t="s">
        <v>57</v>
      </c>
      <c r="F18" s="8">
        <v>450</v>
      </c>
      <c r="G18" s="8"/>
      <c r="H18" s="8"/>
      <c r="I18" s="12">
        <f>D18*F18</f>
        <v>67.5</v>
      </c>
      <c r="J18" s="2"/>
      <c r="K18" s="2"/>
      <c r="L18" s="2"/>
      <c r="M18" s="2"/>
      <c r="N18" s="2"/>
    </row>
    <row r="19" spans="1:14">
      <c r="A19" s="18"/>
      <c r="B19" s="18"/>
      <c r="C19" s="18"/>
      <c r="D19" s="18"/>
      <c r="E19" s="18"/>
      <c r="F19" s="18"/>
      <c r="G19" s="18"/>
      <c r="H19" s="11" t="s">
        <v>22</v>
      </c>
      <c r="I19" s="58">
        <f>SUM(I14:I18)</f>
        <v>82.954399999999993</v>
      </c>
      <c r="J19" s="18"/>
      <c r="K19" s="18"/>
      <c r="L19" s="18"/>
      <c r="M19" s="18"/>
      <c r="N19" s="18"/>
    </row>
    <row r="20" spans="1:1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>
      <c r="A21" s="7" t="s">
        <v>18</v>
      </c>
      <c r="B21" s="7" t="s">
        <v>38</v>
      </c>
      <c r="C21" s="7" t="s">
        <v>24</v>
      </c>
      <c r="D21" s="7" t="s">
        <v>25</v>
      </c>
      <c r="E21" s="7" t="s">
        <v>26</v>
      </c>
      <c r="F21" s="7" t="s">
        <v>27</v>
      </c>
      <c r="G21" s="7" t="s">
        <v>28</v>
      </c>
      <c r="H21" s="7" t="s">
        <v>29</v>
      </c>
      <c r="I21" s="7" t="s">
        <v>21</v>
      </c>
      <c r="J21" s="7" t="s">
        <v>22</v>
      </c>
      <c r="K21" s="18"/>
      <c r="L21" s="18"/>
      <c r="M21" s="51"/>
      <c r="N21" s="18"/>
    </row>
    <row r="22" spans="1:14">
      <c r="A22" s="8"/>
      <c r="B22" s="8"/>
      <c r="C22" s="8"/>
      <c r="D22" s="8"/>
      <c r="E22" s="8"/>
      <c r="F22" s="21"/>
      <c r="G22" s="8"/>
      <c r="H22" s="20"/>
      <c r="I22" s="22"/>
      <c r="J22" s="12">
        <f>D22*I22</f>
        <v>0</v>
      </c>
      <c r="K22" s="2"/>
      <c r="L22" s="2"/>
      <c r="M22" s="2"/>
      <c r="N22" s="2"/>
    </row>
    <row r="23" spans="1:14">
      <c r="A23" s="18"/>
      <c r="B23" s="18"/>
      <c r="C23" s="18"/>
      <c r="D23" s="18"/>
      <c r="E23" s="18"/>
      <c r="F23" s="18"/>
      <c r="G23" s="18"/>
      <c r="H23" s="18"/>
      <c r="I23" s="11" t="s">
        <v>22</v>
      </c>
      <c r="J23" s="23">
        <f>SUM(J22:J22)</f>
        <v>0</v>
      </c>
      <c r="K23" s="18"/>
      <c r="L23" s="18"/>
      <c r="M23" s="18"/>
      <c r="N23" s="18"/>
    </row>
    <row r="24" spans="1:14">
      <c r="A24" s="2"/>
      <c r="B24" s="2"/>
      <c r="C24" s="2"/>
      <c r="D24" s="2"/>
      <c r="E24" s="2"/>
      <c r="F24" s="2"/>
      <c r="G24" s="2"/>
      <c r="H24" s="24"/>
      <c r="I24" s="25"/>
      <c r="J24" s="2"/>
      <c r="K24" s="2"/>
      <c r="L24" s="2"/>
      <c r="M24" s="2"/>
      <c r="N24" s="2"/>
    </row>
    <row r="25" spans="1:14">
      <c r="A25" s="7" t="s">
        <v>18</v>
      </c>
      <c r="B25" s="7" t="s">
        <v>39</v>
      </c>
      <c r="C25" s="7" t="s">
        <v>24</v>
      </c>
      <c r="D25" s="7" t="s">
        <v>25</v>
      </c>
      <c r="E25" s="7" t="s">
        <v>35</v>
      </c>
      <c r="F25" s="7" t="s">
        <v>21</v>
      </c>
      <c r="G25" s="7" t="s">
        <v>40</v>
      </c>
      <c r="H25" s="7" t="s">
        <v>49</v>
      </c>
      <c r="I25" s="7" t="s">
        <v>22</v>
      </c>
      <c r="J25" s="18"/>
      <c r="K25" s="18"/>
      <c r="L25" s="18"/>
      <c r="M25" s="18"/>
      <c r="N25" s="18"/>
    </row>
    <row r="26" spans="1:14">
      <c r="A26" s="8"/>
      <c r="B26" s="8"/>
      <c r="C26" s="8"/>
      <c r="D26" s="12"/>
      <c r="E26" s="8"/>
      <c r="F26" s="8"/>
      <c r="G26" s="8"/>
      <c r="H26" s="8"/>
      <c r="I26" s="12" t="str">
        <f>IF('[1]Intake Manifold'!$G22&lt;&gt;"",D26*F26/G26*H26,"")</f>
        <v/>
      </c>
      <c r="J26" s="2"/>
      <c r="K26" s="2"/>
      <c r="L26" s="2"/>
      <c r="M26" s="2"/>
      <c r="N26" s="2"/>
    </row>
    <row r="27" spans="1:14">
      <c r="A27" s="8"/>
      <c r="B27" s="8"/>
      <c r="C27" s="8"/>
      <c r="D27" s="8"/>
      <c r="E27" s="8"/>
      <c r="F27" s="12"/>
      <c r="G27" s="8"/>
      <c r="H27" s="8"/>
      <c r="I27" s="12" t="str">
        <f>IF('[1]Intake Manifold'!$G23&lt;&gt;"",D27*F27/G27*H27,"")</f>
        <v/>
      </c>
      <c r="J27" s="2"/>
      <c r="K27" s="2"/>
      <c r="L27" s="2"/>
      <c r="M27" s="2"/>
      <c r="N27" s="2"/>
    </row>
    <row r="28" spans="1:14">
      <c r="A28" s="18"/>
      <c r="B28" s="18"/>
      <c r="C28" s="18"/>
      <c r="D28" s="18"/>
      <c r="E28" s="18"/>
      <c r="F28" s="18"/>
      <c r="G28" s="18"/>
      <c r="H28" s="11" t="s">
        <v>22</v>
      </c>
      <c r="I28" s="48">
        <f>SUM(I26:I27)</f>
        <v>0</v>
      </c>
      <c r="J28" s="18"/>
      <c r="K28" s="18"/>
      <c r="L28" s="18"/>
      <c r="M28" s="18"/>
      <c r="N28" s="18"/>
    </row>
  </sheetData>
  <pageMargins left="0.7" right="0.7" top="0.75" bottom="0.75" header="0.3" footer="0.3"/>
  <ignoredErrors>
    <ignoredError sqref="I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26</vt:i4>
      </vt:variant>
    </vt:vector>
  </HeadingPairs>
  <TitlesOfParts>
    <vt:vector size="26" baseType="lpstr">
      <vt:lpstr>Engine Assembly</vt:lpstr>
      <vt:lpstr>Engine</vt:lpstr>
      <vt:lpstr>Engine Mounting</vt:lpstr>
      <vt:lpstr>Exhaust Assembly</vt:lpstr>
      <vt:lpstr>Exhaust Flange</vt:lpstr>
      <vt:lpstr>Exhaust Headers</vt:lpstr>
      <vt:lpstr>Exhaust Muffler</vt:lpstr>
      <vt:lpstr>Air Intake Assembly</vt:lpstr>
      <vt:lpstr>Intake Manifold</vt:lpstr>
      <vt:lpstr>Thermal Gasket</vt:lpstr>
      <vt:lpstr>Throttle Body</vt:lpstr>
      <vt:lpstr>Fuel Assembly</vt:lpstr>
      <vt:lpstr>Fuel Injector</vt:lpstr>
      <vt:lpstr>Fuel Pump</vt:lpstr>
      <vt:lpstr>Fuel Tank</vt:lpstr>
      <vt:lpstr>Fuel Pressure Regulator</vt:lpstr>
      <vt:lpstr>Fuel Filter</vt:lpstr>
      <vt:lpstr>Fuel Lines</vt:lpstr>
      <vt:lpstr>Fuel Check Valve</vt:lpstr>
      <vt:lpstr>Fuel Rail</vt:lpstr>
      <vt:lpstr>Cooling Assembly</vt:lpstr>
      <vt:lpstr>Radiator</vt:lpstr>
      <vt:lpstr>Coolant Lines</vt:lpstr>
      <vt:lpstr>Engine Electronics Assembly</vt:lpstr>
      <vt:lpstr>Engine Harness</vt:lpstr>
      <vt:lpstr>Engine Electrical Components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</dc:creator>
  <cp:lastModifiedBy>CASPER</cp:lastModifiedBy>
  <dcterms:created xsi:type="dcterms:W3CDTF">2017-05-08T10:15:30Z</dcterms:created>
  <dcterms:modified xsi:type="dcterms:W3CDTF">2017-05-18T22:00:57Z</dcterms:modified>
</cp:coreProperties>
</file>