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bambangaji/Downloads/"/>
    </mc:Choice>
  </mc:AlternateContent>
  <xr:revisionPtr revIDLastSave="0" documentId="13_ncr:1_{8FC983B6-0209-6849-84B2-99B211FFFEF6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Uji Kebebasan Contoh" sheetId="1" r:id="rId1"/>
    <sheet name="Uji Kenormalan contoh" sheetId="2" r:id="rId2"/>
    <sheet name="Uji Kebebasan Contoh 2" sheetId="3" r:id="rId3"/>
    <sheet name="Uji Kenormalan contoh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4" l="1"/>
  <c r="E15" i="4"/>
  <c r="E16" i="4"/>
  <c r="D16" i="4"/>
  <c r="D15" i="4"/>
  <c r="D14" i="4"/>
  <c r="C14" i="4"/>
  <c r="C15" i="4"/>
  <c r="C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2" i="4"/>
  <c r="G15" i="4"/>
  <c r="G14" i="4"/>
  <c r="E6" i="3"/>
  <c r="F5" i="3" s="1"/>
  <c r="D13" i="4" l="1"/>
  <c r="C13" i="4"/>
  <c r="E13" i="4" s="1"/>
  <c r="E12" i="4"/>
  <c r="D12" i="4"/>
  <c r="C12" i="4"/>
  <c r="D11" i="4"/>
  <c r="C11" i="4"/>
  <c r="E11" i="4" s="1"/>
  <c r="D10" i="4"/>
  <c r="C10" i="4"/>
  <c r="E10" i="4" s="1"/>
  <c r="D9" i="4"/>
  <c r="C9" i="4"/>
  <c r="E9" i="4" s="1"/>
  <c r="D8" i="4"/>
  <c r="C8" i="4"/>
  <c r="E8" i="4" s="1"/>
  <c r="D7" i="4"/>
  <c r="C7" i="4"/>
  <c r="E7" i="4" s="1"/>
  <c r="D6" i="4"/>
  <c r="C6" i="4"/>
  <c r="E6" i="4" s="1"/>
  <c r="D5" i="4"/>
  <c r="C5" i="4"/>
  <c r="E5" i="4" s="1"/>
  <c r="D4" i="4"/>
  <c r="C4" i="4"/>
  <c r="D3" i="4"/>
  <c r="C3" i="4"/>
  <c r="E3" i="4" s="1"/>
  <c r="D2" i="4"/>
  <c r="C2" i="4"/>
  <c r="E2" i="4" s="1"/>
  <c r="B13" i="1"/>
  <c r="H5" i="3"/>
  <c r="H4" i="3"/>
  <c r="H3" i="3"/>
  <c r="F4" i="3"/>
  <c r="F3" i="3"/>
  <c r="B10" i="3" s="1"/>
  <c r="D8" i="1"/>
  <c r="C6" i="3"/>
  <c r="D3" i="3" s="1"/>
  <c r="F2" i="2"/>
  <c r="D16" i="2"/>
  <c r="C16" i="2"/>
  <c r="E16" i="2" s="1"/>
  <c r="G15" i="2"/>
  <c r="D15" i="2"/>
  <c r="C15" i="2"/>
  <c r="E15" i="2" s="1"/>
  <c r="G14" i="2"/>
  <c r="D14" i="2"/>
  <c r="C14" i="2"/>
  <c r="E14" i="2" s="1"/>
  <c r="E13" i="2"/>
  <c r="D13" i="2"/>
  <c r="C13" i="2"/>
  <c r="E12" i="2"/>
  <c r="D12" i="2"/>
  <c r="C12" i="2"/>
  <c r="D11" i="2"/>
  <c r="C11" i="2"/>
  <c r="E11" i="2" s="1"/>
  <c r="D10" i="2"/>
  <c r="C10" i="2"/>
  <c r="E10" i="2" s="1"/>
  <c r="D9" i="2"/>
  <c r="E9" i="2" s="1"/>
  <c r="C9" i="2"/>
  <c r="D8" i="2"/>
  <c r="C8" i="2"/>
  <c r="E8" i="2" s="1"/>
  <c r="D7" i="2"/>
  <c r="C7" i="2"/>
  <c r="E7" i="2" s="1"/>
  <c r="E6" i="2"/>
  <c r="D6" i="2"/>
  <c r="C6" i="2"/>
  <c r="D5" i="2"/>
  <c r="E5" i="2" s="1"/>
  <c r="C5" i="2"/>
  <c r="E4" i="2"/>
  <c r="D4" i="2"/>
  <c r="C4" i="2"/>
  <c r="D3" i="2"/>
  <c r="C3" i="2"/>
  <c r="E3" i="2" s="1"/>
  <c r="D2" i="2"/>
  <c r="C2" i="2"/>
  <c r="E2" i="2" s="1"/>
  <c r="I9" i="1"/>
  <c r="G9" i="1"/>
  <c r="E9" i="1"/>
  <c r="C9" i="1"/>
  <c r="K7" i="1"/>
  <c r="K5" i="1"/>
  <c r="K3" i="1"/>
  <c r="E4" i="4" l="1"/>
  <c r="F2" i="4"/>
  <c r="D4" i="3"/>
  <c r="D5" i="3"/>
  <c r="J4" i="1"/>
  <c r="D6" i="1"/>
  <c r="F6" i="1"/>
  <c r="D4" i="1"/>
  <c r="K9" i="1"/>
  <c r="H6" i="1" l="1"/>
  <c r="J8" i="1"/>
  <c r="H8" i="1"/>
  <c r="H4" i="1"/>
  <c r="J6" i="1"/>
  <c r="F4" i="1"/>
  <c r="F8" i="1"/>
</calcChain>
</file>

<file path=xl/sharedStrings.xml><?xml version="1.0" encoding="utf-8"?>
<sst xmlns="http://schemas.openxmlformats.org/spreadsheetml/2006/main" count="67" uniqueCount="55">
  <si>
    <t>Kecukupan Tidur</t>
  </si>
  <si>
    <t>Total</t>
  </si>
  <si>
    <t>Kelebihan</t>
  </si>
  <si>
    <t>Cukup</t>
  </si>
  <si>
    <t>Kurang</t>
  </si>
  <si>
    <t>Kurang Sekali</t>
  </si>
  <si>
    <t xml:space="preserve">Kesimpulan : </t>
  </si>
  <si>
    <t>Kemampuan Gowes</t>
  </si>
  <si>
    <t>11 km</t>
  </si>
  <si>
    <t xml:space="preserve">Kanrena nilai statistik 0.18734 &lt; nilai chi kuadrat tabel 12.592 maka dapat disimpulkan terima Ho </t>
  </si>
  <si>
    <t>yang berarti tidak terdapat hubungan signifikan antara kecukupan tidur dan kemampuan gowes.</t>
  </si>
  <si>
    <t>15 km</t>
  </si>
  <si>
    <t>Nama : Bambang Aji Wicaksono</t>
  </si>
  <si>
    <t>20 km</t>
  </si>
  <si>
    <t>STATISTIK UJI :</t>
  </si>
  <si>
    <t xml:space="preserve">CHI-KUADRAT : </t>
  </si>
  <si>
    <t xml:space="preserve"> </t>
  </si>
  <si>
    <t>Xi</t>
  </si>
  <si>
    <t>z</t>
  </si>
  <si>
    <t>Ft(xi)</t>
  </si>
  <si>
    <r>
      <rPr>
        <b/>
        <sz val="10"/>
        <color theme="1"/>
        <rFont val="Calibri"/>
      </rPr>
      <t>F</t>
    </r>
    <r>
      <rPr>
        <b/>
        <vertAlign val="subscript"/>
        <sz val="10"/>
        <color theme="1"/>
        <rFont val="Calibri"/>
      </rPr>
      <t>s</t>
    </r>
    <r>
      <rPr>
        <b/>
        <sz val="10"/>
        <color theme="1"/>
        <rFont val="Calibri"/>
      </rPr>
      <t>(x</t>
    </r>
    <r>
      <rPr>
        <b/>
        <vertAlign val="subscript"/>
        <sz val="10"/>
        <color theme="1"/>
        <rFont val="Calibri"/>
      </rPr>
      <t>i</t>
    </r>
    <r>
      <rPr>
        <b/>
        <sz val="10"/>
        <color theme="1"/>
        <rFont val="Calibri"/>
      </rPr>
      <t>)</t>
    </r>
  </si>
  <si>
    <t>| Ft(xi) - Fs(xi) |</t>
  </si>
  <si>
    <t xml:space="preserve">Nilai Max </t>
  </si>
  <si>
    <t>-1,39</t>
  </si>
  <si>
    <t>-1,26</t>
  </si>
  <si>
    <t>-0,85</t>
  </si>
  <si>
    <t>-0,64</t>
  </si>
  <si>
    <t>-0,63</t>
  </si>
  <si>
    <t>-0,55</t>
  </si>
  <si>
    <t>-0,52</t>
  </si>
  <si>
    <t>-0,34</t>
  </si>
  <si>
    <t>0,2</t>
  </si>
  <si>
    <t>0,44</t>
  </si>
  <si>
    <t>0,49</t>
  </si>
  <si>
    <t>0,66</t>
  </si>
  <si>
    <t>1,16</t>
  </si>
  <si>
    <t xml:space="preserve">Average : </t>
  </si>
  <si>
    <t>1,33</t>
  </si>
  <si>
    <t xml:space="preserve">Stdev : </t>
  </si>
  <si>
    <t>2,05</t>
  </si>
  <si>
    <t>mutu bahan makanan</t>
  </si>
  <si>
    <t>Baik</t>
  </si>
  <si>
    <t xml:space="preserve">Cukup </t>
  </si>
  <si>
    <t>Jelek</t>
  </si>
  <si>
    <t>Pendapatan</t>
  </si>
  <si>
    <t>Tinggi</t>
  </si>
  <si>
    <t>Sedang</t>
  </si>
  <si>
    <t>Rendah</t>
  </si>
  <si>
    <t>Jumlah</t>
  </si>
  <si>
    <t>CHI - Kuadrat :</t>
  </si>
  <si>
    <t>Kesimpulan :</t>
  </si>
  <si>
    <t>Karena statistik uji 18.36653 &gt; daripada chi kuadrat, maka terima H0</t>
  </si>
  <si>
    <t>yang berarti terdapat keterkaitan antara pendapatan dan kualitas bahan makanan</t>
  </si>
  <si>
    <t>statistik uji</t>
  </si>
  <si>
    <t>Kesimpulan : karena 0.1872 &lt; 0.338 maka terima H0 dan data berdistribusi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</si>
</sst>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2"/>
      <color rgb="FF000000"/>
      <name val="&quot;Times New Roman&quot;"/>
    </font>
    <font>
      <sz val="11"/>
      <color rgb="FF000000"/>
      <name val="&quot;Aptos Narrow&quot;"/>
    </font>
    <font>
      <b/>
      <sz val="10"/>
      <color theme="1"/>
      <name val="Calibri"/>
    </font>
    <font>
      <sz val="10"/>
      <color theme="1"/>
      <name val="Calibri"/>
    </font>
    <font>
      <sz val="11"/>
      <color rgb="FF000000"/>
      <name val="Calibri"/>
    </font>
    <font>
      <b/>
      <vertAlign val="subscript"/>
      <sz val="10"/>
      <color theme="1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2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/>
    </xf>
    <xf numFmtId="164" fontId="7" fillId="0" borderId="12" xfId="0" applyNumberFormat="1" applyFont="1" applyBorder="1" applyAlignment="1">
      <alignment horizontal="center" vertical="center"/>
    </xf>
    <xf numFmtId="164" fontId="7" fillId="0" borderId="12" xfId="0" applyNumberFormat="1" applyFont="1" applyBorder="1"/>
    <xf numFmtId="0" fontId="8" fillId="0" borderId="13" xfId="0" applyFont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2" fillId="0" borderId="10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1" xfId="0" applyFont="1" applyBorder="1"/>
    <xf numFmtId="0" fontId="1" fillId="0" borderId="7" xfId="0" applyFont="1" applyBorder="1" applyAlignment="1">
      <alignment horizontal="center" vertical="center"/>
    </xf>
    <xf numFmtId="0" fontId="2" fillId="0" borderId="9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/>
    <xf numFmtId="0" fontId="11" fillId="0" borderId="15" xfId="0" applyFont="1" applyBorder="1" applyAlignment="1">
      <alignment horizontal="center" vertical="center"/>
    </xf>
    <xf numFmtId="164" fontId="12" fillId="0" borderId="12" xfId="0" applyNumberFormat="1" applyFont="1" applyBorder="1"/>
    <xf numFmtId="164" fontId="13" fillId="0" borderId="12" xfId="0" applyNumberFormat="1" applyFont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14" xfId="0" applyBorder="1"/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="225" workbookViewId="0">
      <selection activeCell="B10" sqref="B10"/>
    </sheetView>
  </sheetViews>
  <sheetFormatPr baseColWidth="10" defaultColWidth="14.5" defaultRowHeight="15" customHeight="1"/>
  <cols>
    <col min="1" max="1" width="14.1640625" customWidth="1"/>
    <col min="2" max="3" width="8.6640625" customWidth="1"/>
    <col min="4" max="4" width="12.1640625" customWidth="1"/>
    <col min="5" max="26" width="8.6640625" customWidth="1"/>
  </cols>
  <sheetData>
    <row r="1" spans="1:13" ht="14.25" customHeight="1">
      <c r="A1" s="25"/>
      <c r="B1" s="26"/>
      <c r="C1" s="25" t="s">
        <v>0</v>
      </c>
      <c r="D1" s="29"/>
      <c r="E1" s="29"/>
      <c r="F1" s="29"/>
      <c r="G1" s="29"/>
      <c r="H1" s="29"/>
      <c r="I1" s="29"/>
      <c r="J1" s="26"/>
      <c r="K1" s="30" t="s">
        <v>1</v>
      </c>
    </row>
    <row r="2" spans="1:13" ht="14.25" customHeight="1">
      <c r="A2" s="27"/>
      <c r="B2" s="28"/>
      <c r="C2" s="3" t="s">
        <v>2</v>
      </c>
      <c r="D2" s="4"/>
      <c r="E2" s="4" t="s">
        <v>3</v>
      </c>
      <c r="F2" s="4"/>
      <c r="G2" s="4" t="s">
        <v>4</v>
      </c>
      <c r="H2" s="4"/>
      <c r="I2" s="4" t="s">
        <v>5</v>
      </c>
      <c r="J2" s="5"/>
      <c r="K2" s="31"/>
      <c r="M2" s="6" t="s">
        <v>6</v>
      </c>
    </row>
    <row r="3" spans="1:13" ht="14.25" customHeight="1">
      <c r="A3" s="32" t="s">
        <v>7</v>
      </c>
      <c r="B3" s="2" t="s">
        <v>8</v>
      </c>
      <c r="C3" s="7">
        <v>8</v>
      </c>
      <c r="D3" s="7"/>
      <c r="E3" s="7">
        <v>22</v>
      </c>
      <c r="F3" s="7"/>
      <c r="G3" s="7">
        <v>15</v>
      </c>
      <c r="H3" s="7"/>
      <c r="I3" s="7">
        <v>5</v>
      </c>
      <c r="J3" s="7"/>
      <c r="K3" s="2">
        <f>SUM(C3:I3)</f>
        <v>50</v>
      </c>
      <c r="M3" s="6" t="s">
        <v>9</v>
      </c>
    </row>
    <row r="4" spans="1:13" ht="14.25" customHeight="1">
      <c r="A4" s="33"/>
      <c r="B4" s="8"/>
      <c r="C4" s="7"/>
      <c r="D4" s="9">
        <f>C9*K3/K9</f>
        <v>8.1081081081081088</v>
      </c>
      <c r="E4" s="7"/>
      <c r="F4" s="9">
        <f>E9*K3/K9</f>
        <v>21.621621621621621</v>
      </c>
      <c r="G4" s="7"/>
      <c r="H4" s="9">
        <f>G9*K3/K9</f>
        <v>14.864864864864865</v>
      </c>
      <c r="I4" s="7"/>
      <c r="J4" s="3">
        <f>I9*K3/K9</f>
        <v>5.4054054054054053</v>
      </c>
      <c r="K4" s="8"/>
      <c r="M4" s="6" t="s">
        <v>10</v>
      </c>
    </row>
    <row r="5" spans="1:13" ht="14.25" customHeight="1">
      <c r="A5" s="33"/>
      <c r="B5" s="8" t="s">
        <v>11</v>
      </c>
      <c r="C5" s="7">
        <v>10</v>
      </c>
      <c r="D5" s="7"/>
      <c r="E5" s="7">
        <v>28</v>
      </c>
      <c r="F5" s="7"/>
      <c r="G5" s="7">
        <v>20</v>
      </c>
      <c r="H5" s="7"/>
      <c r="I5" s="7">
        <v>7</v>
      </c>
      <c r="J5" s="7"/>
      <c r="K5" s="8">
        <f>SUM(C5:I5)</f>
        <v>65</v>
      </c>
    </row>
    <row r="6" spans="1:13" ht="14.25" customHeight="1">
      <c r="A6" s="33"/>
      <c r="B6" s="8"/>
      <c r="C6" s="7"/>
      <c r="D6" s="9">
        <f>C9*K5/K9</f>
        <v>10.54054054054054</v>
      </c>
      <c r="E6" s="7"/>
      <c r="F6" s="9">
        <f>E9*K5/K9</f>
        <v>28.108108108108109</v>
      </c>
      <c r="G6" s="7"/>
      <c r="H6" s="9">
        <f>G9*K5/K9</f>
        <v>19.324324324324323</v>
      </c>
      <c r="I6" s="7"/>
      <c r="J6" s="3">
        <f>I9*K5/K9</f>
        <v>7.0270270270270272</v>
      </c>
      <c r="K6" s="8"/>
      <c r="M6" s="6" t="s">
        <v>12</v>
      </c>
    </row>
    <row r="7" spans="1:13" ht="14.25" customHeight="1">
      <c r="A7" s="33"/>
      <c r="B7" s="8" t="s">
        <v>13</v>
      </c>
      <c r="C7" s="7">
        <v>12</v>
      </c>
      <c r="D7" s="7"/>
      <c r="E7" s="7">
        <v>30</v>
      </c>
      <c r="F7" s="7"/>
      <c r="G7" s="7">
        <v>20</v>
      </c>
      <c r="H7" s="7"/>
      <c r="I7" s="7">
        <v>8</v>
      </c>
      <c r="J7" s="7"/>
      <c r="K7" s="8">
        <f>SUM(C7:I7)</f>
        <v>70</v>
      </c>
    </row>
    <row r="8" spans="1:13" ht="14.25" customHeight="1">
      <c r="A8" s="33"/>
      <c r="B8" s="10"/>
      <c r="C8" s="7"/>
      <c r="D8" s="2">
        <f>C9*K7/K9</f>
        <v>11.351351351351351</v>
      </c>
      <c r="E8" s="7"/>
      <c r="F8" s="2">
        <f>E9*K7/K9</f>
        <v>30.27027027027027</v>
      </c>
      <c r="G8" s="7"/>
      <c r="H8" s="2">
        <f>G9*K7/K9</f>
        <v>20.810810810810811</v>
      </c>
      <c r="I8" s="7"/>
      <c r="J8" s="1">
        <f>I9*K7/K9</f>
        <v>7.5675675675675675</v>
      </c>
      <c r="K8" s="10"/>
    </row>
    <row r="9" spans="1:13" ht="14.25" customHeight="1">
      <c r="A9" s="34" t="s">
        <v>1</v>
      </c>
      <c r="B9" s="35"/>
      <c r="C9" s="4">
        <f>SUM(C3:C8)</f>
        <v>30</v>
      </c>
      <c r="D9" s="4"/>
      <c r="E9" s="4">
        <f>SUM(E3:E8)</f>
        <v>80</v>
      </c>
      <c r="F9" s="4"/>
      <c r="G9" s="4">
        <f>SUM(G3:G8)</f>
        <v>55</v>
      </c>
      <c r="H9" s="4"/>
      <c r="I9" s="4">
        <f>SUM(I3:I8)</f>
        <v>20</v>
      </c>
      <c r="J9" s="4"/>
      <c r="K9" s="10">
        <f>SUM(K3:K7)</f>
        <v>185</v>
      </c>
    </row>
    <row r="10" spans="1:13" ht="14.25" customHeight="1"/>
    <row r="11" spans="1:13" ht="14.25" customHeight="1"/>
    <row r="12" spans="1:13" ht="14.25" customHeight="1">
      <c r="A12" s="6" t="s">
        <v>14</v>
      </c>
    </row>
    <row r="13" spans="1:13" ht="14.25" customHeight="1">
      <c r="A13" s="6" t="s">
        <v>15</v>
      </c>
      <c r="B13" s="6">
        <f>((C3-D4)^2/D4)+((C5-D6)^2/D6)+((C7-D8)^2/D8)+((E3-F4)^2/F4)+((E5-F6)^2/F6)+((E7-F8)^2/F8)+((G3-H4)^2/H4)+((G5-H6)^2/H6)+((G7-H8)^2/H8)+((I3-J4)^2/J4)+((I5-J6)^2/J6)+((I7-J8)^2/J8)</f>
        <v>0.1873409923409925</v>
      </c>
    </row>
    <row r="14" spans="1:13" ht="14.25" customHeight="1"/>
    <row r="15" spans="1:13" ht="14.25" customHeight="1"/>
    <row r="16" spans="1:13" ht="14.25" customHeight="1">
      <c r="D16" s="6" t="s">
        <v>16</v>
      </c>
    </row>
    <row r="17" spans="7:12" ht="14.25" customHeight="1">
      <c r="G17" s="11"/>
    </row>
    <row r="18" spans="7:12" ht="14.25" customHeight="1"/>
    <row r="19" spans="7:12" ht="14.25" customHeight="1"/>
    <row r="20" spans="7:12" ht="14.25" customHeight="1"/>
    <row r="21" spans="7:12" ht="14.25" customHeight="1">
      <c r="I21" s="12"/>
      <c r="J21" s="12"/>
      <c r="K21" s="12"/>
      <c r="L21" s="12"/>
    </row>
    <row r="22" spans="7:12" ht="14.25" customHeight="1">
      <c r="I22" s="12"/>
      <c r="J22" s="12"/>
      <c r="K22" s="12"/>
      <c r="L22" s="12"/>
    </row>
    <row r="23" spans="7:12" ht="14.25" customHeight="1">
      <c r="I23" s="12"/>
      <c r="J23" s="12"/>
      <c r="K23" s="12"/>
      <c r="L23" s="12"/>
    </row>
    <row r="24" spans="7:12" ht="14.25" customHeight="1"/>
    <row r="25" spans="7:12" ht="14.25" customHeight="1">
      <c r="G25" s="13"/>
      <c r="H25" s="13"/>
      <c r="I25" s="13"/>
      <c r="J25" s="13"/>
    </row>
    <row r="26" spans="7:12" ht="14.25" customHeight="1">
      <c r="G26" s="12"/>
      <c r="H26" s="12"/>
      <c r="I26" s="12"/>
      <c r="J26" s="12"/>
    </row>
    <row r="27" spans="7:12" ht="14.25" customHeight="1">
      <c r="G27" s="12"/>
      <c r="H27" s="12"/>
      <c r="I27" s="12"/>
      <c r="J27" s="12"/>
    </row>
    <row r="28" spans="7:12" ht="14.25" customHeight="1">
      <c r="G28" s="12"/>
      <c r="H28" s="12"/>
      <c r="I28" s="12"/>
      <c r="J28" s="12"/>
    </row>
    <row r="29" spans="7:12" ht="14.25" customHeight="1"/>
    <row r="30" spans="7:12" ht="14.25" customHeight="1"/>
    <row r="31" spans="7:12" ht="14.25" customHeight="1"/>
    <row r="32" spans="7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B2"/>
    <mergeCell ref="C1:J1"/>
    <mergeCell ref="K1:K2"/>
    <mergeCell ref="A3:A8"/>
    <mergeCell ref="A9:B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76" workbookViewId="0">
      <selection activeCell="B19" sqref="B19"/>
    </sheetView>
  </sheetViews>
  <sheetFormatPr baseColWidth="10" defaultColWidth="14.5" defaultRowHeight="15" customHeight="1"/>
  <cols>
    <col min="1" max="1" width="8.6640625" customWidth="1"/>
    <col min="2" max="2" width="15.5" customWidth="1"/>
    <col min="3" max="3" width="12" customWidth="1"/>
    <col min="4" max="4" width="8.6640625" customWidth="1"/>
    <col min="5" max="5" width="11.33203125" customWidth="1"/>
    <col min="6" max="26" width="8.6640625" customWidth="1"/>
  </cols>
  <sheetData>
    <row r="1" spans="1:7" ht="14.25" customHeight="1">
      <c r="A1" s="14" t="s">
        <v>17</v>
      </c>
      <c r="B1" s="14" t="s">
        <v>18</v>
      </c>
      <c r="C1" s="15" t="s">
        <v>19</v>
      </c>
      <c r="D1" s="15" t="s">
        <v>20</v>
      </c>
      <c r="E1" s="16" t="s">
        <v>21</v>
      </c>
      <c r="F1" s="17" t="s">
        <v>22</v>
      </c>
      <c r="G1" s="18"/>
    </row>
    <row r="2" spans="1:7" ht="14.25" customHeight="1">
      <c r="A2" s="19">
        <v>904</v>
      </c>
      <c r="B2" s="19" t="s">
        <v>23</v>
      </c>
      <c r="C2" s="20">
        <f t="shared" ref="C2:C16" si="0">_xlfn.NORM.S.DIST(B2,TRUE )</f>
        <v>8.2264438677668916E-2</v>
      </c>
      <c r="D2" s="20">
        <f>1/15</f>
        <v>6.6666666666666666E-2</v>
      </c>
      <c r="E2" s="20">
        <f t="shared" ref="E2:E16" si="1">ABS(C2 - D2)</f>
        <v>1.5597772011002251E-2</v>
      </c>
      <c r="F2" s="21">
        <f>MAX(E2:E16)</f>
        <v>0.16640506936936139</v>
      </c>
      <c r="G2" s="18"/>
    </row>
    <row r="3" spans="1:7" ht="14.25" customHeight="1">
      <c r="A3" s="22">
        <v>920</v>
      </c>
      <c r="B3" s="22" t="s">
        <v>24</v>
      </c>
      <c r="C3" s="20">
        <f t="shared" si="0"/>
        <v>0.10383468112130037</v>
      </c>
      <c r="D3" s="20">
        <f>2/15</f>
        <v>0.13333333333333333</v>
      </c>
      <c r="E3" s="20">
        <f t="shared" si="1"/>
        <v>2.9498652212032961E-2</v>
      </c>
      <c r="F3" s="18"/>
      <c r="G3" s="18"/>
    </row>
    <row r="4" spans="1:7" ht="14.25" customHeight="1">
      <c r="A4" s="22">
        <v>973</v>
      </c>
      <c r="B4" s="22" t="s">
        <v>25</v>
      </c>
      <c r="C4" s="20">
        <f t="shared" si="0"/>
        <v>0.19766254312269238</v>
      </c>
      <c r="D4" s="20">
        <f>3/15</f>
        <v>0.2</v>
      </c>
      <c r="E4" s="20">
        <f t="shared" si="1"/>
        <v>2.337456877307631E-3</v>
      </c>
      <c r="F4" s="18"/>
      <c r="G4" s="18"/>
    </row>
    <row r="5" spans="1:7" ht="14.25" customHeight="1">
      <c r="A5" s="22">
        <v>1001</v>
      </c>
      <c r="B5" s="22" t="s">
        <v>26</v>
      </c>
      <c r="C5" s="20">
        <f t="shared" si="0"/>
        <v>0.26108629969286151</v>
      </c>
      <c r="D5" s="20">
        <f>4/15</f>
        <v>0.26666666666666666</v>
      </c>
      <c r="E5" s="20">
        <f t="shared" si="1"/>
        <v>5.5803669738051509E-3</v>
      </c>
      <c r="F5" s="18"/>
      <c r="G5" s="18"/>
    </row>
    <row r="6" spans="1:7" ht="14.25" customHeight="1">
      <c r="A6" s="22">
        <v>1002</v>
      </c>
      <c r="B6" s="22" t="s">
        <v>27</v>
      </c>
      <c r="C6" s="20">
        <f t="shared" si="0"/>
        <v>0.26434729211567748</v>
      </c>
      <c r="D6" s="20">
        <f>5/15</f>
        <v>0.33333333333333331</v>
      </c>
      <c r="E6" s="20">
        <f t="shared" si="1"/>
        <v>6.8986041217655836E-2</v>
      </c>
      <c r="F6" s="18"/>
      <c r="G6" s="18"/>
    </row>
    <row r="7" spans="1:7" ht="14.25" customHeight="1">
      <c r="A7" s="22">
        <v>1012</v>
      </c>
      <c r="B7" s="22" t="s">
        <v>28</v>
      </c>
      <c r="C7" s="20">
        <f t="shared" si="0"/>
        <v>0.29115968678834636</v>
      </c>
      <c r="D7" s="20">
        <f>6/15</f>
        <v>0.4</v>
      </c>
      <c r="E7" s="20">
        <f t="shared" si="1"/>
        <v>0.10884031321165366</v>
      </c>
      <c r="F7" s="18"/>
      <c r="G7" s="18"/>
    </row>
    <row r="8" spans="1:7" ht="14.25" customHeight="1">
      <c r="A8" s="22">
        <v>1016</v>
      </c>
      <c r="B8" s="22" t="s">
        <v>29</v>
      </c>
      <c r="C8" s="20">
        <f t="shared" si="0"/>
        <v>0.30153178754696619</v>
      </c>
      <c r="D8" s="20">
        <f>7/15</f>
        <v>0.46666666666666667</v>
      </c>
      <c r="E8" s="20">
        <f t="shared" si="1"/>
        <v>0.16513487911970048</v>
      </c>
      <c r="F8" s="18"/>
      <c r="G8" s="18"/>
    </row>
    <row r="9" spans="1:7" ht="14.25" customHeight="1">
      <c r="A9" s="22">
        <v>1039</v>
      </c>
      <c r="B9" s="22" t="s">
        <v>30</v>
      </c>
      <c r="C9" s="20">
        <f t="shared" si="0"/>
        <v>0.36692826396397193</v>
      </c>
      <c r="D9" s="20">
        <f>8/15</f>
        <v>0.53333333333333333</v>
      </c>
      <c r="E9" s="23">
        <f t="shared" si="1"/>
        <v>0.16640506936936139</v>
      </c>
      <c r="F9" s="18"/>
      <c r="G9" s="18"/>
    </row>
    <row r="10" spans="1:7" ht="14.25" customHeight="1">
      <c r="A10" s="22">
        <v>1086</v>
      </c>
      <c r="B10" s="22" t="s">
        <v>31</v>
      </c>
      <c r="C10" s="20">
        <f t="shared" si="0"/>
        <v>0.57925970943910299</v>
      </c>
      <c r="D10" s="20">
        <f>9/15</f>
        <v>0.6</v>
      </c>
      <c r="E10" s="20">
        <f t="shared" si="1"/>
        <v>2.074029056089699E-2</v>
      </c>
      <c r="F10" s="24"/>
      <c r="G10" s="18"/>
    </row>
    <row r="11" spans="1:7" ht="14.25" customHeight="1">
      <c r="A11" s="22">
        <v>1140</v>
      </c>
      <c r="B11" s="22" t="s">
        <v>32</v>
      </c>
      <c r="C11" s="20">
        <f t="shared" si="0"/>
        <v>0.67003144633940637</v>
      </c>
      <c r="D11" s="20">
        <f>10/15</f>
        <v>0.66666666666666663</v>
      </c>
      <c r="E11" s="20">
        <f t="shared" si="1"/>
        <v>3.3647796727397372E-3</v>
      </c>
      <c r="F11" s="18"/>
      <c r="G11" s="18"/>
    </row>
    <row r="12" spans="1:7" ht="14.25" customHeight="1">
      <c r="A12" s="22">
        <v>1146</v>
      </c>
      <c r="B12" s="22" t="s">
        <v>33</v>
      </c>
      <c r="C12" s="20">
        <f t="shared" si="0"/>
        <v>0.68793305058260945</v>
      </c>
      <c r="D12" s="20">
        <f>11/15</f>
        <v>0.73333333333333328</v>
      </c>
      <c r="E12" s="20">
        <f t="shared" si="1"/>
        <v>4.540028275072383E-2</v>
      </c>
      <c r="F12" s="18"/>
      <c r="G12" s="18"/>
    </row>
    <row r="13" spans="1:7" ht="14.25" customHeight="1">
      <c r="A13" s="22">
        <v>1168</v>
      </c>
      <c r="B13" s="22" t="s">
        <v>34</v>
      </c>
      <c r="C13" s="20">
        <f t="shared" si="0"/>
        <v>0.74537308532866398</v>
      </c>
      <c r="D13" s="20">
        <f>12/15</f>
        <v>0.8</v>
      </c>
      <c r="E13" s="20">
        <f t="shared" si="1"/>
        <v>5.4626914671336069E-2</v>
      </c>
      <c r="F13" s="18"/>
      <c r="G13" s="18"/>
    </row>
    <row r="14" spans="1:7" ht="14.25" customHeight="1">
      <c r="A14" s="22">
        <v>1233</v>
      </c>
      <c r="B14" s="22" t="s">
        <v>35</v>
      </c>
      <c r="C14" s="20">
        <f t="shared" si="0"/>
        <v>0.87697559694865657</v>
      </c>
      <c r="D14" s="20">
        <f>13/15</f>
        <v>0.8666666666666667</v>
      </c>
      <c r="E14" s="20">
        <f t="shared" si="1"/>
        <v>1.030893028198987E-2</v>
      </c>
      <c r="F14" s="24" t="s">
        <v>36</v>
      </c>
      <c r="G14" s="24">
        <f>AVERAGE(A2:A16)</f>
        <v>1082.8666666666666</v>
      </c>
    </row>
    <row r="15" spans="1:7" ht="14.25" customHeight="1">
      <c r="A15" s="22">
        <v>1255</v>
      </c>
      <c r="B15" s="22" t="s">
        <v>37</v>
      </c>
      <c r="C15" s="20">
        <f t="shared" si="0"/>
        <v>0.90824086434971918</v>
      </c>
      <c r="D15" s="20">
        <f>14/15</f>
        <v>0.93333333333333335</v>
      </c>
      <c r="E15" s="20">
        <f t="shared" si="1"/>
        <v>2.5092468983614169E-2</v>
      </c>
      <c r="F15" s="24" t="s">
        <v>38</v>
      </c>
      <c r="G15" s="24">
        <f>STDEV(A2:A17)</f>
        <v>128.79156287065834</v>
      </c>
    </row>
    <row r="16" spans="1:7" ht="14.25" customHeight="1">
      <c r="A16" s="22">
        <v>1348</v>
      </c>
      <c r="B16" s="22" t="s">
        <v>39</v>
      </c>
      <c r="C16" s="20">
        <f t="shared" si="0"/>
        <v>0.97981778459429558</v>
      </c>
      <c r="D16" s="20">
        <f>15/15</f>
        <v>1</v>
      </c>
      <c r="E16" s="20">
        <f t="shared" si="1"/>
        <v>2.0182215405704418E-2</v>
      </c>
      <c r="F16" s="18"/>
      <c r="G16" s="18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823-0A59-B747-AB8C-FFCB34DA7652}">
  <dimension ref="A1:O30"/>
  <sheetViews>
    <sheetView tabSelected="1" zoomScale="108" workbookViewId="0">
      <selection activeCell="H17" sqref="H17:P23"/>
    </sheetView>
  </sheetViews>
  <sheetFormatPr baseColWidth="10" defaultRowHeight="15"/>
  <cols>
    <col min="1" max="1" width="13" customWidth="1"/>
  </cols>
  <sheetData>
    <row r="1" spans="1:9">
      <c r="C1" s="38" t="s">
        <v>44</v>
      </c>
      <c r="D1" s="38"/>
      <c r="E1" s="38"/>
      <c r="F1" s="38"/>
      <c r="G1" s="38"/>
      <c r="H1" s="38"/>
      <c r="I1" s="38"/>
    </row>
    <row r="2" spans="1:9">
      <c r="C2" s="37" t="s">
        <v>45</v>
      </c>
      <c r="D2" s="37"/>
      <c r="E2" s="37" t="s">
        <v>46</v>
      </c>
      <c r="F2" s="37"/>
      <c r="G2" s="37" t="s">
        <v>47</v>
      </c>
      <c r="H2" s="37"/>
      <c r="I2" s="37" t="s">
        <v>48</v>
      </c>
    </row>
    <row r="3" spans="1:9">
      <c r="A3" s="39" t="s">
        <v>40</v>
      </c>
      <c r="B3" s="37" t="s">
        <v>41</v>
      </c>
      <c r="C3">
        <v>14</v>
      </c>
      <c r="D3">
        <f>C6*I3/I6</f>
        <v>7.54</v>
      </c>
      <c r="E3">
        <v>6</v>
      </c>
      <c r="F3">
        <f>E6*I3/I6</f>
        <v>10.15</v>
      </c>
      <c r="G3">
        <v>9</v>
      </c>
      <c r="H3">
        <f>G6*I3/I6</f>
        <v>11.31</v>
      </c>
      <c r="I3">
        <v>29</v>
      </c>
    </row>
    <row r="4" spans="1:9">
      <c r="A4" s="39"/>
      <c r="B4" s="37" t="s">
        <v>42</v>
      </c>
      <c r="C4">
        <v>10</v>
      </c>
      <c r="D4">
        <f>C6*I4/I6</f>
        <v>9.36</v>
      </c>
      <c r="E4">
        <v>16</v>
      </c>
      <c r="F4">
        <f>E6*I4/I6</f>
        <v>12.6</v>
      </c>
      <c r="G4">
        <v>10</v>
      </c>
      <c r="H4">
        <f>G6*I4/I6</f>
        <v>14.04</v>
      </c>
      <c r="I4">
        <v>36</v>
      </c>
    </row>
    <row r="5" spans="1:9">
      <c r="A5" s="39"/>
      <c r="B5" s="37" t="s">
        <v>43</v>
      </c>
      <c r="C5">
        <v>2</v>
      </c>
      <c r="D5">
        <f>C6*I5/I6</f>
        <v>9.1</v>
      </c>
      <c r="E5">
        <v>13</v>
      </c>
      <c r="F5">
        <f>E6*I5/I6</f>
        <v>12.25</v>
      </c>
      <c r="G5">
        <v>20</v>
      </c>
      <c r="H5">
        <f>G6*I5/I6</f>
        <v>13.65</v>
      </c>
      <c r="I5">
        <v>35</v>
      </c>
    </row>
    <row r="6" spans="1:9">
      <c r="A6" s="38" t="s">
        <v>48</v>
      </c>
      <c r="B6" s="38"/>
      <c r="C6">
        <f>SUM(C3:C5)</f>
        <v>26</v>
      </c>
      <c r="E6">
        <f>SUM(E3:E5)</f>
        <v>35</v>
      </c>
      <c r="G6">
        <v>39</v>
      </c>
      <c r="I6">
        <v>100</v>
      </c>
    </row>
    <row r="9" spans="1:9">
      <c r="A9" s="36" t="s">
        <v>49</v>
      </c>
      <c r="B9">
        <v>9.49</v>
      </c>
    </row>
    <row r="10" spans="1:9">
      <c r="A10" s="36" t="s">
        <v>53</v>
      </c>
      <c r="B10">
        <f>((C3-D3)^2/D3)+((C4-D4)^2/D4)+((C5-D5)^2/D5)+((E3-F3)^2/F3)+((E4-F4)^2/F4)+((E5-F5)^2/F5)+((G3-H3)^2/H3)+((G4-H4)^2/H4)+((G5-H5)^2/H5)</f>
        <v>18.366532937961509</v>
      </c>
    </row>
    <row r="15" spans="1:9">
      <c r="A15" t="s">
        <v>50</v>
      </c>
      <c r="B15" t="s">
        <v>51</v>
      </c>
    </row>
    <row r="16" spans="1:9">
      <c r="B16" t="s">
        <v>52</v>
      </c>
    </row>
    <row r="18" spans="1:15" ht="15" customHeight="1">
      <c r="I18" s="45"/>
      <c r="L18" s="37"/>
      <c r="M18" s="37"/>
      <c r="N18" s="37"/>
      <c r="O18" s="37"/>
    </row>
    <row r="19" spans="1:15">
      <c r="A19" s="36" t="s">
        <v>12</v>
      </c>
      <c r="I19" s="45"/>
      <c r="K19" s="37"/>
    </row>
    <row r="20" spans="1:15">
      <c r="I20" s="45"/>
      <c r="K20" s="37"/>
    </row>
    <row r="21" spans="1:15">
      <c r="J21" s="40"/>
      <c r="K21" s="37"/>
    </row>
    <row r="22" spans="1:15">
      <c r="K22" s="40"/>
    </row>
    <row r="25" spans="1:15">
      <c r="C25" s="38"/>
      <c r="D25" s="38"/>
      <c r="E25" s="38"/>
      <c r="F25" s="38"/>
      <c r="G25" s="38"/>
      <c r="H25" s="38"/>
      <c r="I25" s="38"/>
    </row>
    <row r="26" spans="1:15">
      <c r="C26" s="37"/>
      <c r="D26" s="37"/>
      <c r="E26" s="37"/>
      <c r="F26" s="37"/>
      <c r="G26" s="37"/>
      <c r="H26" s="37"/>
      <c r="I26" s="37"/>
    </row>
    <row r="27" spans="1:15">
      <c r="A27" s="39"/>
      <c r="B27" s="37"/>
    </row>
    <row r="28" spans="1:15">
      <c r="A28" s="39"/>
      <c r="B28" s="37"/>
    </row>
    <row r="29" spans="1:15">
      <c r="A29" s="39"/>
      <c r="B29" s="37"/>
    </row>
    <row r="30" spans="1:15">
      <c r="A30" s="38"/>
      <c r="B30" s="38"/>
    </row>
  </sheetData>
  <mergeCells count="6">
    <mergeCell ref="A30:B30"/>
    <mergeCell ref="A3:A5"/>
    <mergeCell ref="C1:I1"/>
    <mergeCell ref="A6:B6"/>
    <mergeCell ref="C25:I25"/>
    <mergeCell ref="A27:A2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2749-C075-F543-8D63-119D375B3DC6}">
  <dimension ref="A1:AA1000"/>
  <sheetViews>
    <sheetView zoomScale="133" workbookViewId="0">
      <selection activeCell="E17" sqref="E17:E18"/>
    </sheetView>
  </sheetViews>
  <sheetFormatPr baseColWidth="10" defaultColWidth="14.5" defaultRowHeight="15" customHeight="1"/>
  <cols>
    <col min="1" max="1" width="8.6640625" customWidth="1"/>
    <col min="2" max="2" width="15.5" customWidth="1"/>
    <col min="3" max="3" width="12" customWidth="1"/>
    <col min="4" max="4" width="8.6640625" customWidth="1"/>
    <col min="5" max="5" width="11.33203125" customWidth="1"/>
    <col min="6" max="26" width="8.6640625" customWidth="1"/>
  </cols>
  <sheetData>
    <row r="1" spans="1:8" ht="14.25" customHeight="1">
      <c r="A1" s="14" t="s">
        <v>17</v>
      </c>
      <c r="B1" s="14" t="s">
        <v>18</v>
      </c>
      <c r="C1" s="15" t="s">
        <v>19</v>
      </c>
      <c r="D1" s="15" t="s">
        <v>20</v>
      </c>
      <c r="E1" s="16" t="s">
        <v>21</v>
      </c>
      <c r="F1" s="17" t="s">
        <v>22</v>
      </c>
      <c r="G1" s="18"/>
    </row>
    <row r="2" spans="1:8" ht="14.25" customHeight="1">
      <c r="A2" s="41">
        <v>8</v>
      </c>
      <c r="B2" s="19">
        <f>(A2-$G$14)/$G$15</f>
        <v>-1.2141757068266805</v>
      </c>
      <c r="C2" s="20">
        <f t="shared" ref="C2:C16" si="0">_xlfn.NORM.S.DIST(B2,TRUE )</f>
        <v>0.11234031755292938</v>
      </c>
      <c r="D2" s="20">
        <f>1/15</f>
        <v>6.6666666666666666E-2</v>
      </c>
      <c r="E2" s="20">
        <f t="shared" ref="E2:E16" si="1">ABS(C2 - D2)</f>
        <v>4.5673650886262712E-2</v>
      </c>
      <c r="F2" s="42">
        <f>MAX(E2:E16)</f>
        <v>0.18719291305040942</v>
      </c>
      <c r="G2" s="18"/>
    </row>
    <row r="3" spans="1:8" ht="14.25" customHeight="1">
      <c r="A3" s="41">
        <v>11</v>
      </c>
      <c r="B3" s="19">
        <f t="shared" ref="B3:B16" si="2">(A3-$G$14)/$G$15</f>
        <v>-1.0924877183919353</v>
      </c>
      <c r="C3" s="20">
        <f t="shared" si="0"/>
        <v>0.13730939291798389</v>
      </c>
      <c r="D3" s="20">
        <f>2/15</f>
        <v>0.13333333333333333</v>
      </c>
      <c r="E3" s="20">
        <f t="shared" si="1"/>
        <v>3.9760595846505542E-3</v>
      </c>
      <c r="F3" s="18"/>
      <c r="G3" s="18"/>
    </row>
    <row r="4" spans="1:8" ht="14.25" customHeight="1">
      <c r="A4" s="41">
        <v>12</v>
      </c>
      <c r="B4" s="19">
        <f t="shared" si="2"/>
        <v>-1.0519250555803534</v>
      </c>
      <c r="C4" s="20">
        <f t="shared" si="0"/>
        <v>0.14641696770062476</v>
      </c>
      <c r="D4" s="20">
        <f>3/15</f>
        <v>0.2</v>
      </c>
      <c r="E4" s="20">
        <f t="shared" si="1"/>
        <v>5.3583032299375249E-2</v>
      </c>
      <c r="F4" s="18"/>
      <c r="G4" s="18"/>
    </row>
    <row r="5" spans="1:8" ht="14.25" customHeight="1">
      <c r="A5" s="41">
        <v>22</v>
      </c>
      <c r="B5" s="19">
        <f t="shared" si="2"/>
        <v>-0.64629842746453592</v>
      </c>
      <c r="C5" s="20">
        <f t="shared" si="0"/>
        <v>0.25904305304777725</v>
      </c>
      <c r="D5" s="20">
        <f>4/15</f>
        <v>0.26666666666666666</v>
      </c>
      <c r="E5" s="20">
        <f t="shared" si="1"/>
        <v>7.6236136188894132E-3</v>
      </c>
      <c r="F5" s="18"/>
      <c r="G5" s="18"/>
    </row>
    <row r="6" spans="1:8" ht="14.25" customHeight="1">
      <c r="A6" s="41">
        <v>24</v>
      </c>
      <c r="B6" s="19">
        <f t="shared" si="2"/>
        <v>-0.56517310184137237</v>
      </c>
      <c r="C6" s="20">
        <f t="shared" si="0"/>
        <v>0.28597801511949</v>
      </c>
      <c r="D6" s="20">
        <f>5/15</f>
        <v>0.33333333333333331</v>
      </c>
      <c r="E6" s="20">
        <f t="shared" si="1"/>
        <v>4.7355318213843312E-2</v>
      </c>
      <c r="F6" s="18"/>
      <c r="G6" s="18"/>
      <c r="H6" t="s">
        <v>54</v>
      </c>
    </row>
    <row r="7" spans="1:8" ht="14.25" customHeight="1">
      <c r="A7" s="41">
        <v>25</v>
      </c>
      <c r="B7" s="19">
        <f t="shared" si="2"/>
        <v>-0.52461043902979065</v>
      </c>
      <c r="C7" s="20">
        <f t="shared" si="0"/>
        <v>0.29992701418634993</v>
      </c>
      <c r="D7" s="20">
        <f>6/15</f>
        <v>0.4</v>
      </c>
      <c r="E7" s="20">
        <f t="shared" si="1"/>
        <v>0.10007298581365009</v>
      </c>
      <c r="F7" s="18"/>
      <c r="G7" s="18"/>
      <c r="H7" s="36" t="s">
        <v>12</v>
      </c>
    </row>
    <row r="8" spans="1:8" ht="14.25" customHeight="1">
      <c r="A8" s="41">
        <v>33</v>
      </c>
      <c r="B8" s="19">
        <f t="shared" si="2"/>
        <v>-0.20010913653713655</v>
      </c>
      <c r="C8" s="20">
        <f t="shared" si="0"/>
        <v>0.42069761398124778</v>
      </c>
      <c r="D8" s="20">
        <f>7/15</f>
        <v>0.46666666666666667</v>
      </c>
      <c r="E8" s="20">
        <f t="shared" si="1"/>
        <v>4.5969052685418899E-2</v>
      </c>
      <c r="F8" s="18"/>
      <c r="G8" s="18"/>
    </row>
    <row r="9" spans="1:8" ht="14.25" customHeight="1">
      <c r="A9" s="41">
        <v>34</v>
      </c>
      <c r="B9" s="19">
        <f t="shared" si="2"/>
        <v>-0.15954647372555478</v>
      </c>
      <c r="C9" s="20">
        <f t="shared" si="0"/>
        <v>0.43661917323430322</v>
      </c>
      <c r="D9" s="20">
        <f>8/15</f>
        <v>0.53333333333333333</v>
      </c>
      <c r="E9" s="43">
        <f>ABS(C9 - D9)</f>
        <v>9.6714160099030111E-2</v>
      </c>
      <c r="F9" s="18"/>
      <c r="G9" s="18"/>
    </row>
    <row r="10" spans="1:8" ht="14.25" customHeight="1">
      <c r="A10" s="41">
        <v>34</v>
      </c>
      <c r="B10" s="19">
        <f t="shared" si="2"/>
        <v>-0.15954647372555478</v>
      </c>
      <c r="C10" s="20">
        <f t="shared" si="0"/>
        <v>0.43661917323430322</v>
      </c>
      <c r="D10" s="20">
        <f>9/15</f>
        <v>0.6</v>
      </c>
      <c r="E10" s="20">
        <f t="shared" si="1"/>
        <v>0.16338082676569676</v>
      </c>
      <c r="F10" s="24"/>
      <c r="G10" s="18"/>
    </row>
    <row r="11" spans="1:8" ht="14.25" customHeight="1">
      <c r="A11" s="41">
        <v>43</v>
      </c>
      <c r="B11" s="19">
        <f t="shared" si="2"/>
        <v>0.20551749157868104</v>
      </c>
      <c r="C11" s="20">
        <f t="shared" si="0"/>
        <v>0.58141608326975081</v>
      </c>
      <c r="D11" s="20">
        <f>10/15</f>
        <v>0.66666666666666663</v>
      </c>
      <c r="E11" s="20">
        <f t="shared" si="1"/>
        <v>8.5250583396915824E-2</v>
      </c>
      <c r="F11" s="18"/>
      <c r="G11" s="18"/>
    </row>
    <row r="12" spans="1:8" ht="14.25" customHeight="1">
      <c r="A12" s="41">
        <v>45</v>
      </c>
      <c r="B12" s="19">
        <f t="shared" si="2"/>
        <v>0.28664281720184459</v>
      </c>
      <c r="C12" s="20">
        <f t="shared" si="0"/>
        <v>0.61280708694959063</v>
      </c>
      <c r="D12" s="20">
        <f>11/15</f>
        <v>0.73333333333333328</v>
      </c>
      <c r="E12" s="20">
        <f t="shared" si="1"/>
        <v>0.12052624638374265</v>
      </c>
      <c r="F12" s="18"/>
      <c r="G12" s="18"/>
    </row>
    <row r="13" spans="1:8" ht="14.25" customHeight="1">
      <c r="A13" s="41">
        <v>45</v>
      </c>
      <c r="B13" s="19">
        <f t="shared" si="2"/>
        <v>0.28664281720184459</v>
      </c>
      <c r="C13" s="20">
        <f t="shared" si="0"/>
        <v>0.61280708694959063</v>
      </c>
      <c r="D13" s="20">
        <f>12/15</f>
        <v>0.8</v>
      </c>
      <c r="E13" s="44">
        <f t="shared" si="1"/>
        <v>0.18719291305040942</v>
      </c>
      <c r="F13" s="18"/>
      <c r="G13" s="18"/>
    </row>
    <row r="14" spans="1:8" ht="14.25" customHeight="1">
      <c r="A14" s="41">
        <v>67</v>
      </c>
      <c r="B14" s="19">
        <f t="shared" si="2"/>
        <v>1.1790213990566434</v>
      </c>
      <c r="C14" s="20">
        <f t="shared" si="0"/>
        <v>0.88080517253489643</v>
      </c>
      <c r="D14" s="20">
        <f>13/15</f>
        <v>0.8666666666666667</v>
      </c>
      <c r="E14" s="20">
        <f t="shared" si="1"/>
        <v>1.4138505868229734E-2</v>
      </c>
      <c r="F14" s="24" t="s">
        <v>36</v>
      </c>
      <c r="G14" s="24">
        <f>AVERAGE(A2:A16)</f>
        <v>37.93333333333333</v>
      </c>
    </row>
    <row r="15" spans="1:8" ht="14.25" customHeight="1">
      <c r="A15" s="41">
        <v>67</v>
      </c>
      <c r="B15" s="19">
        <f t="shared" si="2"/>
        <v>1.1790213990566434</v>
      </c>
      <c r="C15" s="20">
        <f t="shared" si="0"/>
        <v>0.88080517253489643</v>
      </c>
      <c r="D15" s="20">
        <f>14/15</f>
        <v>0.93333333333333335</v>
      </c>
      <c r="E15" s="20">
        <f t="shared" si="1"/>
        <v>5.2528160798436918E-2</v>
      </c>
      <c r="F15" s="24" t="s">
        <v>38</v>
      </c>
      <c r="G15" s="24">
        <f>STDEV(A2:A16)</f>
        <v>24.653213834730604</v>
      </c>
    </row>
    <row r="16" spans="1:8" ht="14.25" customHeight="1">
      <c r="A16" s="41">
        <v>99</v>
      </c>
      <c r="B16" s="19">
        <f t="shared" si="2"/>
        <v>2.4770266090272597</v>
      </c>
      <c r="C16" s="20">
        <f t="shared" si="0"/>
        <v>0.99337589876964927</v>
      </c>
      <c r="D16" s="20">
        <f>15/15</f>
        <v>1</v>
      </c>
      <c r="E16" s="20">
        <f t="shared" si="1"/>
        <v>6.6241012303507318E-3</v>
      </c>
      <c r="F16" s="18"/>
      <c r="G16" s="18"/>
    </row>
    <row r="17" spans="3:27" ht="14.25" customHeight="1"/>
    <row r="18" spans="3:27" ht="14.25" customHeight="1"/>
    <row r="19" spans="3:27" ht="14.25" customHeight="1"/>
    <row r="20" spans="3:27" ht="14.25" customHeight="1"/>
    <row r="21" spans="3:27" ht="14.25" customHeight="1"/>
    <row r="22" spans="3:27" ht="14.25" customHeight="1"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3:27" ht="14.25" customHeight="1">
      <c r="C23" s="46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6"/>
      <c r="T23" s="46"/>
      <c r="U23" s="46"/>
      <c r="V23" s="46"/>
      <c r="W23" s="46"/>
      <c r="X23" s="46"/>
      <c r="Y23" s="46"/>
      <c r="Z23" s="46"/>
      <c r="AA23" s="46"/>
    </row>
    <row r="24" spans="3:27" ht="14.25" customHeight="1"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3:27" ht="14.25" customHeight="1"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3:27" ht="14.25" customHeight="1"/>
    <row r="27" spans="3:27" ht="14.25" customHeight="1"/>
    <row r="28" spans="3:27" ht="14.25" customHeight="1"/>
    <row r="29" spans="3:27" ht="14.25" customHeight="1"/>
    <row r="30" spans="3:27" ht="14.25" customHeight="1"/>
    <row r="31" spans="3:27" ht="14.25" customHeight="1"/>
    <row r="32" spans="3:2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Uji Kebebasan Contoh</vt:lpstr>
      <vt:lpstr>Uji Kenormalan contoh</vt:lpstr>
      <vt:lpstr>Uji Kebebasan Contoh 2</vt:lpstr>
      <vt:lpstr>Uji Kenormalan contoh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Bambang Aji Wicaksono</cp:lastModifiedBy>
  <dcterms:modified xsi:type="dcterms:W3CDTF">2024-05-27T16:45:53Z</dcterms:modified>
</cp:coreProperties>
</file>