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Films_Edit\明日方舟\Arknights\"/>
    </mc:Choice>
  </mc:AlternateContent>
  <xr:revisionPtr revIDLastSave="0" documentId="8_{EB279DB1-7B69-4A44-BC35-10D9A4B1B568}" xr6:coauthVersionLast="44" xr6:coauthVersionMax="44" xr10:uidLastSave="{00000000-0000-0000-0000-000000000000}"/>
  <bookViews>
    <workbookView xWindow="12816" yWindow="1684" windowWidth="15951" windowHeight="8230" activeTab="2" xr2:uid="{00000000-000D-0000-FFFF-FFFF00000000}"/>
  </bookViews>
  <sheets>
    <sheet name="關卡消耗" sheetId="1" r:id="rId1"/>
    <sheet name="關卡比較" sheetId="2" r:id="rId2"/>
    <sheet name="打素材" sheetId="3" r:id="rId3"/>
    <sheet name="綠票兌換" sheetId="4" r:id="rId4"/>
    <sheet name="橘票兌換" sheetId="5" r:id="rId5"/>
    <sheet name="素材加工" sheetId="6" r:id="rId6"/>
    <sheet name="素材一覽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1" i="7" l="1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C62" i="7"/>
  <c r="B62" i="7"/>
  <c r="A62" i="7"/>
  <c r="C61" i="7"/>
  <c r="B61" i="7"/>
  <c r="A61" i="7"/>
  <c r="C60" i="7"/>
  <c r="B60" i="7"/>
  <c r="A60" i="7"/>
  <c r="B58" i="7"/>
  <c r="A58" i="7"/>
  <c r="B57" i="7"/>
  <c r="A57" i="7"/>
  <c r="B56" i="7"/>
  <c r="A56" i="7"/>
  <c r="B55" i="7"/>
  <c r="A55" i="7"/>
  <c r="B54" i="7"/>
  <c r="A54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4" i="7"/>
  <c r="A14" i="7"/>
  <c r="U13" i="7"/>
  <c r="C71" i="7" s="1"/>
  <c r="B13" i="7"/>
  <c r="A13" i="7"/>
  <c r="U12" i="7"/>
  <c r="C70" i="7" s="1"/>
  <c r="B12" i="7"/>
  <c r="A12" i="7"/>
  <c r="U11" i="7"/>
  <c r="C69" i="7" s="1"/>
  <c r="B11" i="7"/>
  <c r="A11" i="7"/>
  <c r="U10" i="7"/>
  <c r="C68" i="7" s="1"/>
  <c r="B10" i="7"/>
  <c r="A10" i="7"/>
  <c r="U9" i="7"/>
  <c r="C67" i="7" s="1"/>
  <c r="B9" i="7"/>
  <c r="A9" i="7"/>
  <c r="U8" i="7"/>
  <c r="C66" i="7" s="1"/>
  <c r="U7" i="7"/>
  <c r="C65" i="7" s="1"/>
  <c r="B7" i="7"/>
  <c r="A7" i="7"/>
  <c r="U6" i="7"/>
  <c r="C64" i="7" s="1"/>
  <c r="B6" i="7"/>
  <c r="A6" i="7"/>
  <c r="U5" i="7"/>
  <c r="C63" i="7" s="1"/>
  <c r="B5" i="7"/>
  <c r="A5" i="7"/>
  <c r="B4" i="7"/>
  <c r="A4" i="7"/>
  <c r="B3" i="7"/>
  <c r="A3" i="7"/>
  <c r="B2" i="7"/>
  <c r="A2" i="7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K13" i="2"/>
  <c r="A13" i="2"/>
  <c r="K12" i="2"/>
  <c r="A12" i="2"/>
  <c r="K11" i="2"/>
  <c r="A11" i="2"/>
  <c r="K10" i="2"/>
  <c r="A10" i="2"/>
  <c r="K9" i="2"/>
  <c r="A9" i="2"/>
  <c r="K8" i="2"/>
  <c r="A8" i="2"/>
  <c r="K7" i="2"/>
  <c r="A7" i="2"/>
  <c r="K6" i="2"/>
  <c r="A6" i="2"/>
  <c r="K5" i="2"/>
  <c r="A5" i="2"/>
  <c r="K4" i="2"/>
  <c r="A4" i="2"/>
  <c r="K3" i="2"/>
  <c r="A3" i="2"/>
  <c r="K2" i="2"/>
  <c r="A2" i="2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0" i="1"/>
  <c r="A900" i="1"/>
  <c r="B899" i="1"/>
  <c r="A899" i="1"/>
  <c r="B898" i="1"/>
  <c r="A898" i="1"/>
  <c r="B897" i="1"/>
  <c r="A897" i="1"/>
  <c r="B896" i="1"/>
  <c r="A896" i="1"/>
  <c r="B894" i="1"/>
  <c r="A894" i="1"/>
  <c r="B893" i="1"/>
  <c r="A893" i="1"/>
  <c r="B892" i="1"/>
  <c r="A892" i="1"/>
  <c r="B891" i="1"/>
  <c r="A891" i="1"/>
  <c r="B890" i="1"/>
  <c r="A890" i="1"/>
  <c r="B888" i="1"/>
  <c r="A888" i="1"/>
  <c r="B887" i="1"/>
  <c r="A887" i="1"/>
  <c r="B886" i="1"/>
  <c r="A886" i="1"/>
  <c r="B885" i="1"/>
  <c r="A885" i="1"/>
  <c r="B884" i="1"/>
  <c r="A884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L15" i="7"/>
  <c r="L13" i="7"/>
  <c r="L9" i="7"/>
  <c r="F12" i="3"/>
  <c r="F4" i="3"/>
  <c r="I18" i="2"/>
  <c r="I14" i="2"/>
  <c r="L18" i="7"/>
  <c r="L14" i="7"/>
  <c r="L10" i="7"/>
  <c r="I7" i="7"/>
  <c r="L6" i="7"/>
  <c r="H25" i="6"/>
  <c r="F18" i="3"/>
  <c r="F10" i="3"/>
  <c r="F2" i="3"/>
  <c r="I19" i="2"/>
  <c r="I15" i="2"/>
  <c r="F11" i="3"/>
  <c r="L16" i="7"/>
  <c r="F7" i="7"/>
  <c r="I6" i="7"/>
  <c r="L5" i="7"/>
  <c r="L4" i="7"/>
  <c r="L3" i="7"/>
  <c r="L2" i="7"/>
  <c r="F17" i="3"/>
  <c r="F9" i="3"/>
  <c r="S21" i="2"/>
  <c r="S17" i="2"/>
  <c r="S13" i="2"/>
  <c r="S12" i="2"/>
  <c r="S11" i="2"/>
  <c r="L19" i="7"/>
  <c r="L11" i="7"/>
  <c r="F6" i="7"/>
  <c r="I5" i="7"/>
  <c r="I4" i="7"/>
  <c r="I3" i="7"/>
  <c r="I2" i="7"/>
  <c r="F16" i="3"/>
  <c r="F8" i="3"/>
  <c r="I20" i="2"/>
  <c r="I16" i="2"/>
  <c r="S10" i="2"/>
  <c r="J6" i="2"/>
  <c r="F19" i="3"/>
  <c r="F5" i="7"/>
  <c r="F4" i="7"/>
  <c r="F3" i="7"/>
  <c r="F2" i="7"/>
  <c r="F15" i="3"/>
  <c r="F7" i="3"/>
  <c r="S18" i="2"/>
  <c r="S14" i="2"/>
  <c r="L17" i="7"/>
  <c r="L12" i="7"/>
  <c r="L8" i="7"/>
  <c r="F14" i="3"/>
  <c r="F6" i="3"/>
  <c r="I21" i="2"/>
  <c r="I17" i="2"/>
  <c r="K7" i="6"/>
  <c r="F3" i="3"/>
  <c r="S16" i="2"/>
  <c r="F13" i="3"/>
  <c r="F5" i="3"/>
  <c r="S19" i="2"/>
  <c r="S15" i="2"/>
  <c r="I13" i="2"/>
  <c r="I12" i="2"/>
  <c r="I11" i="2"/>
  <c r="T6" i="2"/>
  <c r="L7" i="7"/>
  <c r="K25" i="6"/>
  <c r="S20" i="2"/>
  <c r="I10" i="2"/>
  <c r="C21" i="7" l="1"/>
  <c r="C22" i="7"/>
  <c r="C26" i="7"/>
  <c r="C31" i="7"/>
  <c r="C2" i="7"/>
  <c r="C3" i="7"/>
  <c r="C4" i="7"/>
  <c r="C5" i="7"/>
  <c r="C9" i="7"/>
  <c r="C10" i="7"/>
  <c r="C11" i="7"/>
  <c r="C12" i="7"/>
  <c r="C6" i="7"/>
  <c r="C25" i="7"/>
  <c r="C33" i="7"/>
  <c r="C16" i="7"/>
  <c r="C17" i="7"/>
  <c r="C18" i="7"/>
  <c r="C19" i="7"/>
  <c r="C13" i="7"/>
  <c r="C7" i="7"/>
  <c r="C30" i="7"/>
  <c r="C20" i="7"/>
  <c r="C14" i="7"/>
  <c r="C24" i="7"/>
  <c r="C28" i="7"/>
  <c r="C32" i="7"/>
  <c r="C23" i="7"/>
  <c r="C27" i="7"/>
  <c r="C29" i="7"/>
  <c r="B33" i="5"/>
  <c r="D33" i="5" s="1"/>
  <c r="H14" i="6"/>
  <c r="H16" i="6"/>
  <c r="M21" i="2"/>
  <c r="E19" i="6"/>
  <c r="C21" i="2"/>
  <c r="B14" i="4"/>
  <c r="D14" i="4" s="1"/>
  <c r="B43" i="5"/>
  <c r="D43" i="5" s="1"/>
  <c r="M11" i="2"/>
  <c r="C11" i="2"/>
  <c r="P8" i="2"/>
  <c r="H12" i="6"/>
  <c r="F8" i="2"/>
  <c r="B4" i="4"/>
  <c r="D4" i="4" s="1"/>
  <c r="B5" i="5"/>
  <c r="D5" i="5" s="1"/>
  <c r="E11" i="6"/>
  <c r="E14" i="6"/>
  <c r="B20" i="5"/>
  <c r="D20" i="5" s="1"/>
  <c r="K12" i="6"/>
  <c r="K16" i="6"/>
  <c r="K24" i="6"/>
  <c r="M15" i="2"/>
  <c r="C15" i="2"/>
  <c r="B18" i="4"/>
  <c r="D18" i="4" s="1"/>
  <c r="B19" i="5"/>
  <c r="D19" i="5" s="1"/>
  <c r="K9" i="6"/>
  <c r="C16" i="2"/>
  <c r="K19" i="6"/>
  <c r="M16" i="2"/>
  <c r="E21" i="6"/>
  <c r="B17" i="4"/>
  <c r="D17" i="4" s="1"/>
  <c r="H13" i="6"/>
  <c r="M10" i="2"/>
  <c r="C10" i="2"/>
  <c r="B40" i="5"/>
  <c r="D40" i="5" s="1"/>
  <c r="M9" i="2"/>
  <c r="B42" i="5"/>
  <c r="D42" i="5" s="1"/>
  <c r="C9" i="2"/>
  <c r="B11" i="5"/>
  <c r="D11" i="5" s="1"/>
  <c r="K17" i="6"/>
  <c r="K15" i="6"/>
  <c r="F4" i="2"/>
  <c r="B7" i="4"/>
  <c r="D7" i="4" s="1"/>
  <c r="K14" i="6"/>
  <c r="B14" i="6" s="1"/>
  <c r="O8" i="7" s="1"/>
  <c r="E9" i="6"/>
  <c r="P4" i="2"/>
  <c r="C7" i="2"/>
  <c r="M7" i="2"/>
  <c r="B45" i="5"/>
  <c r="D45" i="5" s="1"/>
  <c r="C3" i="2"/>
  <c r="M3" i="2"/>
  <c r="B48" i="5"/>
  <c r="D48" i="5" s="1"/>
  <c r="C2" i="2"/>
  <c r="B47" i="5"/>
  <c r="D47" i="5" s="1"/>
  <c r="M2" i="2"/>
  <c r="B35" i="5"/>
  <c r="D35" i="5" s="1"/>
  <c r="E16" i="6"/>
  <c r="B16" i="6" s="1"/>
  <c r="O10" i="7" s="1"/>
  <c r="C20" i="2"/>
  <c r="B15" i="4"/>
  <c r="D15" i="4" s="1"/>
  <c r="K20" i="6"/>
  <c r="M20" i="2"/>
  <c r="K21" i="6"/>
  <c r="C6" i="2"/>
  <c r="B44" i="5"/>
  <c r="D44" i="5" s="1"/>
  <c r="M6" i="2"/>
  <c r="F2" i="2"/>
  <c r="B26" i="5"/>
  <c r="D26" i="5" s="1"/>
  <c r="E23" i="6"/>
  <c r="P2" i="2"/>
  <c r="B13" i="4"/>
  <c r="D13" i="4" s="1"/>
  <c r="H11" i="6"/>
  <c r="E24" i="6"/>
  <c r="B11" i="4"/>
  <c r="D11" i="4" s="1"/>
  <c r="M17" i="2"/>
  <c r="B34" i="5"/>
  <c r="D34" i="5" s="1"/>
  <c r="H19" i="6"/>
  <c r="B19" i="6" s="1"/>
  <c r="O13" i="7" s="1"/>
  <c r="H21" i="6"/>
  <c r="B21" i="6" s="1"/>
  <c r="O15" i="7" s="1"/>
  <c r="C17" i="2"/>
  <c r="M18" i="2"/>
  <c r="E10" i="6"/>
  <c r="B8" i="4"/>
  <c r="D8" i="4" s="1"/>
  <c r="C18" i="2"/>
  <c r="H23" i="6"/>
  <c r="B22" i="5"/>
  <c r="D22" i="5" s="1"/>
  <c r="K13" i="6"/>
  <c r="M14" i="2"/>
  <c r="B19" i="4"/>
  <c r="D19" i="4" s="1"/>
  <c r="H18" i="6"/>
  <c r="H20" i="6"/>
  <c r="B37" i="5"/>
  <c r="D37" i="5" s="1"/>
  <c r="E25" i="6"/>
  <c r="B25" i="6" s="1"/>
  <c r="O19" i="7" s="1"/>
  <c r="C14" i="2"/>
  <c r="K11" i="6"/>
  <c r="B11" i="6" s="1"/>
  <c r="O5" i="7" s="1"/>
  <c r="H10" i="6"/>
  <c r="F7" i="2"/>
  <c r="E15" i="6"/>
  <c r="B5" i="4"/>
  <c r="D5" i="4" s="1"/>
  <c r="P7" i="2"/>
  <c r="B6" i="5"/>
  <c r="D6" i="5" s="1"/>
  <c r="C4" i="2"/>
  <c r="M4" i="2"/>
  <c r="B46" i="5"/>
  <c r="D46" i="5" s="1"/>
  <c r="B41" i="5"/>
  <c r="D41" i="5" s="1"/>
  <c r="C8" i="2"/>
  <c r="M8" i="2"/>
  <c r="P6" i="2"/>
  <c r="K23" i="6"/>
  <c r="B23" i="6" s="1"/>
  <c r="O17" i="7" s="1"/>
  <c r="E20" i="6"/>
  <c r="B20" i="6" s="1"/>
  <c r="O14" i="7" s="1"/>
  <c r="B27" i="5"/>
  <c r="D27" i="5" s="1"/>
  <c r="F6" i="2"/>
  <c r="H24" i="6"/>
  <c r="B24" i="6" s="1"/>
  <c r="O18" i="7" s="1"/>
  <c r="B9" i="4"/>
  <c r="D9" i="4" s="1"/>
  <c r="C13" i="2"/>
  <c r="M13" i="2"/>
  <c r="B39" i="5"/>
  <c r="D39" i="5" s="1"/>
  <c r="F3" i="2"/>
  <c r="H22" i="6"/>
  <c r="B23" i="5"/>
  <c r="D23" i="5" s="1"/>
  <c r="K18" i="6"/>
  <c r="B12" i="4"/>
  <c r="D12" i="4" s="1"/>
  <c r="E17" i="6"/>
  <c r="P3" i="2"/>
  <c r="B36" i="5"/>
  <c r="D36" i="5" s="1"/>
  <c r="M12" i="2"/>
  <c r="C12" i="2"/>
  <c r="B17" i="5"/>
  <c r="D17" i="5" s="1"/>
  <c r="E22" i="6"/>
  <c r="K10" i="6"/>
  <c r="B10" i="6" s="1"/>
  <c r="O4" i="7" s="1"/>
  <c r="M19" i="2"/>
  <c r="C19" i="2"/>
  <c r="B16" i="4"/>
  <c r="D16" i="4" s="1"/>
  <c r="H15" i="6"/>
  <c r="B15" i="6" s="1"/>
  <c r="O9" i="7" s="1"/>
  <c r="E8" i="6"/>
  <c r="P9" i="2"/>
  <c r="B3" i="5"/>
  <c r="D3" i="5" s="1"/>
  <c r="F9" i="2"/>
  <c r="B2" i="4"/>
  <c r="D2" i="4" s="1"/>
  <c r="E18" i="6"/>
  <c r="B18" i="6" s="1"/>
  <c r="O12" i="7" s="1"/>
  <c r="F5" i="2"/>
  <c r="K22" i="6"/>
  <c r="B22" i="6" s="1"/>
  <c r="O16" i="7" s="1"/>
  <c r="B29" i="5"/>
  <c r="D29" i="5" s="1"/>
  <c r="P5" i="2"/>
  <c r="H9" i="6"/>
  <c r="B9" i="6" s="1"/>
  <c r="O3" i="7" s="1"/>
  <c r="H17" i="6"/>
  <c r="B17" i="6" s="1"/>
  <c r="O11" i="7" s="1"/>
  <c r="B10" i="4"/>
  <c r="D10" i="4" s="1"/>
  <c r="C5" i="2"/>
  <c r="B49" i="5"/>
  <c r="D49" i="5" s="1"/>
  <c r="M5" i="2"/>
  <c r="E12" i="6"/>
  <c r="B12" i="6" s="1"/>
  <c r="O6" i="7" s="1"/>
  <c r="B4" i="5"/>
  <c r="D4" i="5" s="1"/>
  <c r="P10" i="2"/>
  <c r="K8" i="6"/>
  <c r="F10" i="2"/>
  <c r="B6" i="4"/>
  <c r="D6" i="4" s="1"/>
  <c r="B3" i="4"/>
  <c r="D3" i="4" s="1"/>
  <c r="H8" i="6"/>
  <c r="B8" i="6" s="1"/>
  <c r="O2" i="7" s="1"/>
  <c r="B7" i="5"/>
  <c r="D7" i="5" s="1"/>
  <c r="P11" i="2"/>
  <c r="E13" i="6"/>
  <c r="B13" i="6" s="1"/>
  <c r="O7" i="7" s="1"/>
  <c r="F11" i="2"/>
  <c r="C40" i="7" l="1"/>
  <c r="C35" i="7"/>
  <c r="C39" i="7"/>
  <c r="C44" i="7"/>
  <c r="C36" i="7"/>
  <c r="C49" i="7"/>
  <c r="C45" i="7"/>
  <c r="C42" i="7"/>
  <c r="C37" i="7"/>
  <c r="C51" i="7"/>
  <c r="C47" i="7"/>
  <c r="C50" i="7"/>
  <c r="C38" i="7"/>
  <c r="C52" i="7"/>
  <c r="C48" i="7"/>
  <c r="C46" i="7"/>
  <c r="C43" i="7"/>
  <c r="C41" i="7"/>
  <c r="B12" i="5"/>
  <c r="D12" i="5" s="1"/>
  <c r="I6" i="2"/>
  <c r="S6" i="2"/>
  <c r="S7" i="2"/>
  <c r="H4" i="6"/>
  <c r="B18" i="5"/>
  <c r="D18" i="5" s="1"/>
  <c r="I7" i="2"/>
  <c r="F21" i="2"/>
  <c r="H6" i="6"/>
  <c r="P21" i="2"/>
  <c r="B30" i="5"/>
  <c r="D30" i="5" s="1"/>
  <c r="I9" i="2"/>
  <c r="S9" i="2"/>
  <c r="B2" i="5"/>
  <c r="D2" i="5" s="1"/>
  <c r="P13" i="2"/>
  <c r="B21" i="5"/>
  <c r="D21" i="5" s="1"/>
  <c r="E7" i="6"/>
  <c r="F13" i="2"/>
  <c r="I3" i="2"/>
  <c r="S3" i="2"/>
  <c r="B14" i="5"/>
  <c r="D14" i="5" s="1"/>
  <c r="B9" i="5"/>
  <c r="D9" i="5" s="1"/>
  <c r="S4" i="2"/>
  <c r="I4" i="2"/>
  <c r="E3" i="6"/>
  <c r="K5" i="6"/>
  <c r="F17" i="2"/>
  <c r="B28" i="5"/>
  <c r="D28" i="5" s="1"/>
  <c r="P17" i="2"/>
  <c r="F20" i="2"/>
  <c r="B15" i="5"/>
  <c r="D15" i="5" s="1"/>
  <c r="P20" i="2"/>
  <c r="H5" i="6"/>
  <c r="F14" i="2"/>
  <c r="P14" i="2"/>
  <c r="B16" i="5"/>
  <c r="D16" i="5" s="1"/>
  <c r="H3" i="6"/>
  <c r="E6" i="6"/>
  <c r="S8" i="2"/>
  <c r="I8" i="2"/>
  <c r="B13" i="5"/>
  <c r="D13" i="5" s="1"/>
  <c r="K3" i="6"/>
  <c r="B3" i="6" s="1"/>
  <c r="R2" i="7" s="1"/>
  <c r="I5" i="2"/>
  <c r="S5" i="2"/>
  <c r="B8" i="5"/>
  <c r="D8" i="5" s="1"/>
  <c r="K4" i="6"/>
  <c r="F15" i="2"/>
  <c r="B24" i="5"/>
  <c r="D24" i="5" s="1"/>
  <c r="P15" i="2"/>
  <c r="K6" i="6"/>
  <c r="B6" i="6" s="1"/>
  <c r="R5" i="7" s="1"/>
  <c r="P12" i="2"/>
  <c r="F12" i="2"/>
  <c r="B38" i="5"/>
  <c r="D38" i="5" s="1"/>
  <c r="B31" i="5"/>
  <c r="D31" i="5" s="1"/>
  <c r="F19" i="2"/>
  <c r="H7" i="6"/>
  <c r="B7" i="6" s="1"/>
  <c r="R6" i="7" s="1"/>
  <c r="P19" i="2"/>
  <c r="F16" i="2"/>
  <c r="P16" i="2"/>
  <c r="B32" i="5"/>
  <c r="D32" i="5" s="1"/>
  <c r="E4" i="6"/>
  <c r="B4" i="6" s="1"/>
  <c r="R3" i="7" s="1"/>
  <c r="S2" i="2"/>
  <c r="I2" i="2"/>
  <c r="B10" i="5"/>
  <c r="D10" i="5" s="1"/>
  <c r="B25" i="5"/>
  <c r="D25" i="5" s="1"/>
  <c r="P18" i="2"/>
  <c r="T8" i="2" s="1"/>
  <c r="T10" i="2" s="1"/>
  <c r="E5" i="6"/>
  <c r="B5" i="6" s="1"/>
  <c r="R4" i="7" s="1"/>
  <c r="F18" i="2"/>
  <c r="J8" i="2" s="1"/>
  <c r="J10" i="2" s="1"/>
  <c r="C56" i="7" l="1"/>
  <c r="C55" i="7"/>
  <c r="C58" i="7"/>
  <c r="C57" i="7"/>
  <c r="C54" i="7"/>
</calcChain>
</file>

<file path=xl/sharedStrings.xml><?xml version="1.0" encoding="utf-8"?>
<sst xmlns="http://schemas.openxmlformats.org/spreadsheetml/2006/main" count="1499" uniqueCount="1093">
  <si>
    <t>關卡名稱</t>
  </si>
  <si>
    <t>消耗</t>
  </si>
  <si>
    <t xml:space="preserve"> 0-1</t>
  </si>
  <si>
    <t xml:space="preserve"> 1-1</t>
  </si>
  <si>
    <t xml:space="preserve"> 2-1</t>
  </si>
  <si>
    <t xml:space="preserve"> 3-1</t>
  </si>
  <si>
    <t xml:space="preserve"> 4-1</t>
  </si>
  <si>
    <t xml:space="preserve"> 5-1</t>
  </si>
  <si>
    <t xml:space="preserve"> 6-1</t>
  </si>
  <si>
    <t xml:space="preserve"> 7-1</t>
  </si>
  <si>
    <t>R8-1</t>
  </si>
  <si>
    <t xml:space="preserve"> 9-1</t>
  </si>
  <si>
    <t xml:space="preserve"> 10-1</t>
  </si>
  <si>
    <t xml:space="preserve"> 11-1</t>
  </si>
  <si>
    <t xml:space="preserve"> 12-1</t>
  </si>
  <si>
    <t xml:space="preserve"> 13-1</t>
  </si>
  <si>
    <t>TR-1</t>
  </si>
  <si>
    <t>DM-1</t>
  </si>
  <si>
    <t>WD-1</t>
  </si>
  <si>
    <t>SV-1</t>
  </si>
  <si>
    <t>SN-1</t>
  </si>
  <si>
    <t>CW-1</t>
  </si>
  <si>
    <t>GT-1</t>
  </si>
  <si>
    <t>OF-1</t>
  </si>
  <si>
    <t>CB-1</t>
  </si>
  <si>
    <t>TW-1</t>
  </si>
  <si>
    <t>RI-1</t>
  </si>
  <si>
    <t>MN-1</t>
  </si>
  <si>
    <t>MB-1</t>
  </si>
  <si>
    <t>WR-1</t>
  </si>
  <si>
    <t>DH-1</t>
  </si>
  <si>
    <t>NL-1</t>
  </si>
  <si>
    <t>BI-1</t>
  </si>
  <si>
    <t>IW-1</t>
  </si>
  <si>
    <t>GA-1</t>
  </si>
  <si>
    <t>LE-1</t>
  </si>
  <si>
    <t>IC-1</t>
  </si>
  <si>
    <t>DV-1</t>
  </si>
  <si>
    <t>IS-1</t>
  </si>
  <si>
    <t>FC-1</t>
  </si>
  <si>
    <t>SK-1</t>
  </si>
  <si>
    <t>AP-1</t>
  </si>
  <si>
    <t>CA-1</t>
  </si>
  <si>
    <t>CE-1</t>
  </si>
  <si>
    <t>LS-1</t>
  </si>
  <si>
    <t>PR-A-1</t>
  </si>
  <si>
    <t>切爾諾柏格</t>
  </si>
  <si>
    <t xml:space="preserve"> 0-2</t>
  </si>
  <si>
    <t xml:space="preserve"> 1-2</t>
  </si>
  <si>
    <t xml:space="preserve"> 2-2</t>
  </si>
  <si>
    <t xml:space="preserve"> 3-2</t>
  </si>
  <si>
    <t xml:space="preserve"> 4-2</t>
  </si>
  <si>
    <t xml:space="preserve"> 5-2</t>
  </si>
  <si>
    <t xml:space="preserve"> 6-2</t>
  </si>
  <si>
    <t xml:space="preserve"> 7-2</t>
  </si>
  <si>
    <t>R8-2</t>
  </si>
  <si>
    <t xml:space="preserve"> 9-2</t>
  </si>
  <si>
    <t xml:space="preserve"> 10-2</t>
  </si>
  <si>
    <t xml:space="preserve"> 11-2</t>
  </si>
  <si>
    <t xml:space="preserve"> 12-2</t>
  </si>
  <si>
    <t xml:space="preserve"> 13-2</t>
  </si>
  <si>
    <t>TR-2</t>
  </si>
  <si>
    <t>DM-2</t>
  </si>
  <si>
    <t>WD-2</t>
  </si>
  <si>
    <t>SV-2</t>
  </si>
  <si>
    <t>SN-2</t>
  </si>
  <si>
    <t>CW-2</t>
  </si>
  <si>
    <t>GT-2</t>
  </si>
  <si>
    <t>OF-2</t>
  </si>
  <si>
    <t>CB-2</t>
  </si>
  <si>
    <t>TW-2</t>
  </si>
  <si>
    <t>RI-2</t>
  </si>
  <si>
    <t>MN-2</t>
  </si>
  <si>
    <t>MB-2</t>
  </si>
  <si>
    <t>WR-2</t>
  </si>
  <si>
    <t>DH-2</t>
  </si>
  <si>
    <t>NL-2</t>
  </si>
  <si>
    <t>BI-2</t>
  </si>
  <si>
    <t>IW-2</t>
  </si>
  <si>
    <t>GA-2</t>
  </si>
  <si>
    <t>LE-2</t>
  </si>
  <si>
    <t>IC-2</t>
  </si>
  <si>
    <t>DV-2</t>
  </si>
  <si>
    <t>IS-2</t>
  </si>
  <si>
    <t>FC-2</t>
  </si>
  <si>
    <t>SK-2</t>
  </si>
  <si>
    <t>AP-2</t>
  </si>
  <si>
    <t>CA-2</t>
  </si>
  <si>
    <t>CE-2</t>
  </si>
  <si>
    <t>LS-2</t>
  </si>
  <si>
    <t>PR-A-2</t>
  </si>
  <si>
    <t>龍門外環</t>
  </si>
  <si>
    <t xml:space="preserve"> 0-3</t>
  </si>
  <si>
    <t xml:space="preserve"> 1-3</t>
  </si>
  <si>
    <t xml:space="preserve"> 2-3</t>
  </si>
  <si>
    <t xml:space="preserve"> 3-3</t>
  </si>
  <si>
    <t xml:space="preserve"> 4-3</t>
  </si>
  <si>
    <t xml:space="preserve"> 5-3</t>
  </si>
  <si>
    <t xml:space="preserve"> 6-3</t>
  </si>
  <si>
    <t xml:space="preserve"> 7-3</t>
  </si>
  <si>
    <t>R8-3</t>
  </si>
  <si>
    <t xml:space="preserve"> 9-3</t>
  </si>
  <si>
    <t xml:space="preserve"> 10-3</t>
  </si>
  <si>
    <t xml:space="preserve"> 11-3</t>
  </si>
  <si>
    <t xml:space="preserve"> 12-3</t>
  </si>
  <si>
    <t xml:space="preserve"> 13-3</t>
  </si>
  <si>
    <t>TR-3</t>
  </si>
  <si>
    <t>DM-3</t>
  </si>
  <si>
    <t>WD-3</t>
  </si>
  <si>
    <t>SV-3</t>
  </si>
  <si>
    <t>SN-3</t>
  </si>
  <si>
    <t>CW-3</t>
  </si>
  <si>
    <t>GT-3</t>
  </si>
  <si>
    <t>OF-3</t>
  </si>
  <si>
    <t>CB-3</t>
  </si>
  <si>
    <t>TW-3</t>
  </si>
  <si>
    <t>RI-3</t>
  </si>
  <si>
    <t>MN-3</t>
  </si>
  <si>
    <t>MB-3</t>
  </si>
  <si>
    <t>WR-3</t>
  </si>
  <si>
    <t>DH-3</t>
  </si>
  <si>
    <t>NL-3</t>
  </si>
  <si>
    <t>BI-3</t>
  </si>
  <si>
    <t>IW-3</t>
  </si>
  <si>
    <t>GA-3</t>
  </si>
  <si>
    <t>LE-3</t>
  </si>
  <si>
    <t>IC-3</t>
  </si>
  <si>
    <t>DV-3</t>
  </si>
  <si>
    <t>IS-3</t>
  </si>
  <si>
    <t>FC-3</t>
  </si>
  <si>
    <t>SK-3</t>
  </si>
  <si>
    <t>AP-3</t>
  </si>
  <si>
    <t>CA-3</t>
  </si>
  <si>
    <t>CE-3</t>
  </si>
  <si>
    <t>LS-3</t>
  </si>
  <si>
    <t>PR-B-1</t>
  </si>
  <si>
    <t>龍門市區</t>
  </si>
  <si>
    <t xml:space="preserve"> 0-4</t>
  </si>
  <si>
    <t xml:space="preserve"> 1-4</t>
  </si>
  <si>
    <t xml:space="preserve"> 2-4</t>
  </si>
  <si>
    <t xml:space="preserve"> 3-4</t>
  </si>
  <si>
    <t xml:space="preserve"> 4-4</t>
  </si>
  <si>
    <t xml:space="preserve"> 5-4</t>
  </si>
  <si>
    <t xml:space="preserve"> 6-4</t>
  </si>
  <si>
    <t xml:space="preserve"> 7-4</t>
  </si>
  <si>
    <t>R8-4</t>
  </si>
  <si>
    <t xml:space="preserve"> 9-4</t>
  </si>
  <si>
    <t xml:space="preserve"> 10-4</t>
  </si>
  <si>
    <t xml:space="preserve"> 11-4</t>
  </si>
  <si>
    <t xml:space="preserve"> 12-4</t>
  </si>
  <si>
    <t xml:space="preserve"> 13-4</t>
  </si>
  <si>
    <t>TR-4</t>
  </si>
  <si>
    <t>DM-4</t>
  </si>
  <si>
    <t>WD-4</t>
  </si>
  <si>
    <t>SV-4</t>
  </si>
  <si>
    <t>SN-4</t>
  </si>
  <si>
    <t>CW-4</t>
  </si>
  <si>
    <t>GT-4</t>
  </si>
  <si>
    <t>OF-4</t>
  </si>
  <si>
    <t>CB-4</t>
  </si>
  <si>
    <t>TW-4</t>
  </si>
  <si>
    <t>RI-4</t>
  </si>
  <si>
    <t>MN-4</t>
  </si>
  <si>
    <t>MB-4</t>
  </si>
  <si>
    <t>WR-4</t>
  </si>
  <si>
    <t>DH-4</t>
  </si>
  <si>
    <t>NL-4</t>
  </si>
  <si>
    <t>BI-4</t>
  </si>
  <si>
    <t>IW-4</t>
  </si>
  <si>
    <t>GA-4</t>
  </si>
  <si>
    <t>LE-4</t>
  </si>
  <si>
    <t>IC-4</t>
  </si>
  <si>
    <t>DV-4</t>
  </si>
  <si>
    <t>IS-4</t>
  </si>
  <si>
    <t>FC-4</t>
  </si>
  <si>
    <t>SK-4</t>
  </si>
  <si>
    <t>AP-4</t>
  </si>
  <si>
    <t>CA-4</t>
  </si>
  <si>
    <t>CE-4</t>
  </si>
  <si>
    <t>LS-4</t>
  </si>
  <si>
    <t>PR-B-2</t>
  </si>
  <si>
    <t>大騎士領郊外</t>
  </si>
  <si>
    <t xml:space="preserve"> 0-5</t>
  </si>
  <si>
    <t xml:space="preserve"> 1-5</t>
  </si>
  <si>
    <t xml:space="preserve"> 2-5</t>
  </si>
  <si>
    <t xml:space="preserve"> 3-5</t>
  </si>
  <si>
    <t xml:space="preserve"> 4-5</t>
  </si>
  <si>
    <t xml:space="preserve"> 5-5</t>
  </si>
  <si>
    <t xml:space="preserve"> 6-5</t>
  </si>
  <si>
    <t xml:space="preserve"> 7-5</t>
  </si>
  <si>
    <t>R8-5</t>
  </si>
  <si>
    <t xml:space="preserve"> 9-5</t>
  </si>
  <si>
    <t xml:space="preserve"> 10-5</t>
  </si>
  <si>
    <t xml:space="preserve"> 11-5</t>
  </si>
  <si>
    <t xml:space="preserve"> 12-5</t>
  </si>
  <si>
    <t xml:space="preserve"> 13-5</t>
  </si>
  <si>
    <t>TR-5</t>
  </si>
  <si>
    <t>DM-5</t>
  </si>
  <si>
    <t>WD-5</t>
  </si>
  <si>
    <t>SV-5</t>
  </si>
  <si>
    <t>SN-5</t>
  </si>
  <si>
    <t>CW-5</t>
  </si>
  <si>
    <t>GT-5</t>
  </si>
  <si>
    <t>OF-5</t>
  </si>
  <si>
    <t>CB-5</t>
  </si>
  <si>
    <t>TW-5</t>
  </si>
  <si>
    <t>RI-5</t>
  </si>
  <si>
    <t>MN-5</t>
  </si>
  <si>
    <t>MB-5</t>
  </si>
  <si>
    <t>WR-5</t>
  </si>
  <si>
    <t>DH-5</t>
  </si>
  <si>
    <t>NL-5</t>
  </si>
  <si>
    <t>BI-5</t>
  </si>
  <si>
    <t>IW-5</t>
  </si>
  <si>
    <t>GA-5</t>
  </si>
  <si>
    <t>LE-5</t>
  </si>
  <si>
    <t>IC-5</t>
  </si>
  <si>
    <t>DV-5</t>
  </si>
  <si>
    <t>IS-5</t>
  </si>
  <si>
    <t>FC-5</t>
  </si>
  <si>
    <t>SK-5</t>
  </si>
  <si>
    <t>AP-5</t>
  </si>
  <si>
    <t>CA-5</t>
  </si>
  <si>
    <t>CE-5</t>
  </si>
  <si>
    <t>LS-5</t>
  </si>
  <si>
    <t>PR-C-1</t>
  </si>
  <si>
    <t>北原冰封廢城</t>
  </si>
  <si>
    <t xml:space="preserve"> 0-6</t>
  </si>
  <si>
    <t xml:space="preserve"> 1-6</t>
  </si>
  <si>
    <t xml:space="preserve"> 2-6</t>
  </si>
  <si>
    <t xml:space="preserve"> 3-6</t>
  </si>
  <si>
    <t xml:space="preserve"> 4-6</t>
  </si>
  <si>
    <t xml:space="preserve"> 5-6</t>
  </si>
  <si>
    <t xml:space="preserve"> 6-6</t>
  </si>
  <si>
    <t xml:space="preserve"> 7-6</t>
  </si>
  <si>
    <t>R8-6</t>
  </si>
  <si>
    <t xml:space="preserve"> 9-6</t>
  </si>
  <si>
    <t xml:space="preserve"> 10-6</t>
  </si>
  <si>
    <t xml:space="preserve"> 11-6</t>
  </si>
  <si>
    <t xml:space="preserve"> 12-6</t>
  </si>
  <si>
    <t xml:space="preserve"> 13-6</t>
  </si>
  <si>
    <t>TR-6</t>
  </si>
  <si>
    <t>DM-6</t>
  </si>
  <si>
    <t>WD-6</t>
  </si>
  <si>
    <t>SV-6</t>
  </si>
  <si>
    <t>SN-6</t>
  </si>
  <si>
    <t>CW-6</t>
  </si>
  <si>
    <t>GT-6</t>
  </si>
  <si>
    <t>OF-6</t>
  </si>
  <si>
    <t>CB-6</t>
  </si>
  <si>
    <t>TW-6</t>
  </si>
  <si>
    <t>RI-6</t>
  </si>
  <si>
    <t>MN-6</t>
  </si>
  <si>
    <t>MB-6</t>
  </si>
  <si>
    <t>WR-6</t>
  </si>
  <si>
    <t>DH-6</t>
  </si>
  <si>
    <t>NL-6</t>
  </si>
  <si>
    <t>BI-6</t>
  </si>
  <si>
    <t>IW-6</t>
  </si>
  <si>
    <t>GA-6</t>
  </si>
  <si>
    <t>LE-6</t>
  </si>
  <si>
    <t>IC-6</t>
  </si>
  <si>
    <t>DV-6</t>
  </si>
  <si>
    <t>IS-6</t>
  </si>
  <si>
    <t>FC-6</t>
  </si>
  <si>
    <t>CE-6</t>
  </si>
  <si>
    <t>LS-6</t>
  </si>
  <si>
    <t>PR-C-2</t>
  </si>
  <si>
    <t>廢棄礦區</t>
  </si>
  <si>
    <t xml:space="preserve"> 0-7</t>
  </si>
  <si>
    <t xml:space="preserve"> 1-7</t>
  </si>
  <si>
    <t xml:space="preserve"> 2-7</t>
  </si>
  <si>
    <t xml:space="preserve"> 3-7</t>
  </si>
  <si>
    <t xml:space="preserve"> 4-7</t>
  </si>
  <si>
    <t xml:space="preserve"> 5-7</t>
  </si>
  <si>
    <t xml:space="preserve"> 6-7</t>
  </si>
  <si>
    <t xml:space="preserve"> 7-7</t>
  </si>
  <si>
    <t>R8-7</t>
  </si>
  <si>
    <t xml:space="preserve"> 9-7</t>
  </si>
  <si>
    <t xml:space="preserve"> 10-7</t>
  </si>
  <si>
    <t xml:space="preserve"> 11-7</t>
  </si>
  <si>
    <t xml:space="preserve"> 12-7</t>
  </si>
  <si>
    <t xml:space="preserve"> 13-7</t>
  </si>
  <si>
    <t>TR-7</t>
  </si>
  <si>
    <t>DM-7</t>
  </si>
  <si>
    <t>WD-7</t>
  </si>
  <si>
    <t>SV-7</t>
  </si>
  <si>
    <t>SN-7</t>
  </si>
  <si>
    <t>CW-7</t>
  </si>
  <si>
    <t>GT-EX-1</t>
  </si>
  <si>
    <t>OF-7</t>
  </si>
  <si>
    <t>CB-7</t>
  </si>
  <si>
    <t>TW-7</t>
  </si>
  <si>
    <t>RI-7</t>
  </si>
  <si>
    <t>MN-7</t>
  </si>
  <si>
    <t>MB-7</t>
  </si>
  <si>
    <t>WR-7</t>
  </si>
  <si>
    <t>DH-7</t>
  </si>
  <si>
    <t>NL-7</t>
  </si>
  <si>
    <t>BI-7</t>
  </si>
  <si>
    <t>IW-7</t>
  </si>
  <si>
    <t>GA-7</t>
  </si>
  <si>
    <t>LE-7</t>
  </si>
  <si>
    <t>IC-7</t>
  </si>
  <si>
    <t>DV-7</t>
  </si>
  <si>
    <t>IS-7</t>
  </si>
  <si>
    <t>FC-7</t>
  </si>
  <si>
    <t>PR-D-1</t>
  </si>
  <si>
    <t>潮沒海濱</t>
  </si>
  <si>
    <t xml:space="preserve"> 0-8</t>
  </si>
  <si>
    <t xml:space="preserve"> 1-8</t>
  </si>
  <si>
    <t xml:space="preserve"> 2-8</t>
  </si>
  <si>
    <t xml:space="preserve"> 3-8</t>
  </si>
  <si>
    <t xml:space="preserve"> 4-8</t>
  </si>
  <si>
    <t xml:space="preserve"> 5-8</t>
  </si>
  <si>
    <t xml:space="preserve"> 6-8</t>
  </si>
  <si>
    <t xml:space="preserve"> 7-8</t>
  </si>
  <si>
    <t>R8-8</t>
  </si>
  <si>
    <t xml:space="preserve"> 9-8</t>
  </si>
  <si>
    <t xml:space="preserve"> 10-8</t>
  </si>
  <si>
    <t xml:space="preserve"> 11-8</t>
  </si>
  <si>
    <t xml:space="preserve"> 12-8</t>
  </si>
  <si>
    <t xml:space="preserve"> 13-8</t>
  </si>
  <si>
    <t>TR-8</t>
  </si>
  <si>
    <t>DM-8</t>
  </si>
  <si>
    <t>WD-8</t>
  </si>
  <si>
    <t>SV-8</t>
  </si>
  <si>
    <t>SN-8</t>
  </si>
  <si>
    <t>CW-8</t>
  </si>
  <si>
    <t>GT-EX-2</t>
  </si>
  <si>
    <t>OF-8</t>
  </si>
  <si>
    <t>CB-8</t>
  </si>
  <si>
    <t>TW-8</t>
  </si>
  <si>
    <t>RI-8</t>
  </si>
  <si>
    <t>MN-8</t>
  </si>
  <si>
    <t>MB-8</t>
  </si>
  <si>
    <t>WR-8</t>
  </si>
  <si>
    <t>DH-8</t>
  </si>
  <si>
    <t>NL-8</t>
  </si>
  <si>
    <t>BI-8</t>
  </si>
  <si>
    <t>IW-8</t>
  </si>
  <si>
    <t>GA-8</t>
  </si>
  <si>
    <t>LE-8</t>
  </si>
  <si>
    <t>IC-8</t>
  </si>
  <si>
    <t>DV-8</t>
  </si>
  <si>
    <t>IS-8</t>
  </si>
  <si>
    <t>FC-8</t>
  </si>
  <si>
    <t>PR-D-2</t>
  </si>
  <si>
    <t>積水潮窟</t>
  </si>
  <si>
    <t xml:space="preserve"> 0-9</t>
  </si>
  <si>
    <t xml:space="preserve"> 1-9</t>
  </si>
  <si>
    <t xml:space="preserve"> 2-9</t>
  </si>
  <si>
    <t>S3-1</t>
  </si>
  <si>
    <t xml:space="preserve"> 4-9</t>
  </si>
  <si>
    <t xml:space="preserve"> 5-9</t>
  </si>
  <si>
    <t xml:space="preserve"> 6-9</t>
  </si>
  <si>
    <t xml:space="preserve"> 7-9</t>
  </si>
  <si>
    <t>R8-9</t>
  </si>
  <si>
    <t xml:space="preserve"> 9-9</t>
  </si>
  <si>
    <t xml:space="preserve"> 10-9</t>
  </si>
  <si>
    <t xml:space="preserve"> 11-9</t>
  </si>
  <si>
    <t xml:space="preserve"> 12-9</t>
  </si>
  <si>
    <t xml:space="preserve"> 13-9</t>
  </si>
  <si>
    <t>TR-9</t>
  </si>
  <si>
    <t>DM-ST-1</t>
  </si>
  <si>
    <t>WD-TR-1</t>
  </si>
  <si>
    <t>SV-9</t>
  </si>
  <si>
    <t>SN-9</t>
  </si>
  <si>
    <t>CW-9</t>
  </si>
  <si>
    <t>GT-EX-3</t>
  </si>
  <si>
    <t>OF-ST-1</t>
  </si>
  <si>
    <t>CB-9</t>
  </si>
  <si>
    <t>TW-ST-1</t>
  </si>
  <si>
    <t>RI-9</t>
  </si>
  <si>
    <t>MN-ST-1</t>
  </si>
  <si>
    <t>MB-ST-1</t>
  </si>
  <si>
    <t>WR-9</t>
  </si>
  <si>
    <t>DH-9</t>
  </si>
  <si>
    <t>NL-9</t>
  </si>
  <si>
    <t>BI-ST-1</t>
  </si>
  <si>
    <t>IW-9</t>
  </si>
  <si>
    <t>GA-ST-1</t>
  </si>
  <si>
    <t>LE-ST-1</t>
  </si>
  <si>
    <t>IC-9</t>
  </si>
  <si>
    <t>DV-ST-1</t>
  </si>
  <si>
    <t>IS-9</t>
  </si>
  <si>
    <t>FC-ST-1</t>
  </si>
  <si>
    <t>長泉鎮郊野</t>
  </si>
  <si>
    <t xml:space="preserve"> 0-10</t>
  </si>
  <si>
    <t xml:space="preserve"> 1-10</t>
  </si>
  <si>
    <t xml:space="preserve"> 2-10</t>
  </si>
  <si>
    <t>S3-2</t>
  </si>
  <si>
    <t xml:space="preserve"> 4-10</t>
  </si>
  <si>
    <t xml:space="preserve"> 5-10</t>
  </si>
  <si>
    <t xml:space="preserve"> 6-10</t>
  </si>
  <si>
    <t xml:space="preserve"> 7-10</t>
  </si>
  <si>
    <t>R8-10</t>
  </si>
  <si>
    <t xml:space="preserve"> 9-10</t>
  </si>
  <si>
    <t xml:space="preserve"> 10-10</t>
  </si>
  <si>
    <t xml:space="preserve"> 11-10</t>
  </si>
  <si>
    <t xml:space="preserve"> 12-10</t>
  </si>
  <si>
    <t xml:space="preserve"> 13-10</t>
  </si>
  <si>
    <t>TR-10</t>
  </si>
  <si>
    <t>DM-EX-1</t>
  </si>
  <si>
    <t>WD-ST-1</t>
  </si>
  <si>
    <t>SV-TR-1</t>
  </si>
  <si>
    <t>SN-10</t>
  </si>
  <si>
    <t>CW-10</t>
  </si>
  <si>
    <t>GT-HX-1</t>
  </si>
  <si>
    <t>OF-ST-2</t>
  </si>
  <si>
    <t>CB-10</t>
  </si>
  <si>
    <t>TW-ST-2</t>
  </si>
  <si>
    <t>RI-ST-1</t>
  </si>
  <si>
    <t>MN-ST-2</t>
  </si>
  <si>
    <t>MB-ST-2</t>
  </si>
  <si>
    <t>WR-10</t>
  </si>
  <si>
    <t>DH-ST-1</t>
  </si>
  <si>
    <t>NL-10</t>
  </si>
  <si>
    <t>BI-ST-2</t>
  </si>
  <si>
    <t>IW-ST-1</t>
  </si>
  <si>
    <t>GA-ST-2</t>
  </si>
  <si>
    <t>LE-ST-2</t>
  </si>
  <si>
    <t>IC-ST-1</t>
  </si>
  <si>
    <t>DV-ST-2</t>
  </si>
  <si>
    <t>IS-10</t>
  </si>
  <si>
    <t>FC-ST-2</t>
  </si>
  <si>
    <t>多索雷斯換水口</t>
  </si>
  <si>
    <t xml:space="preserve"> 0-11</t>
  </si>
  <si>
    <t xml:space="preserve"> 1-11</t>
  </si>
  <si>
    <t>S2-1</t>
  </si>
  <si>
    <t>S3-3</t>
  </si>
  <si>
    <t>S4-1</t>
  </si>
  <si>
    <t xml:space="preserve"> 5-11</t>
  </si>
  <si>
    <t xml:space="preserve"> 6-11</t>
  </si>
  <si>
    <t xml:space="preserve"> 7-11</t>
  </si>
  <si>
    <t>R8-11</t>
  </si>
  <si>
    <t xml:space="preserve"> 9-11</t>
  </si>
  <si>
    <t xml:space="preserve"> 10-11</t>
  </si>
  <si>
    <t xml:space="preserve"> 11-11</t>
  </si>
  <si>
    <t xml:space="preserve"> 12-11</t>
  </si>
  <si>
    <t xml:space="preserve"> 13-11</t>
  </si>
  <si>
    <t>TR-11</t>
  </si>
  <si>
    <t>DM-EX-2</t>
  </si>
  <si>
    <t>WD-ST-2</t>
  </si>
  <si>
    <t>SV-ST-1</t>
  </si>
  <si>
    <t>SN-TR-1</t>
  </si>
  <si>
    <t>CW-TR-1</t>
  </si>
  <si>
    <t>GT-HX-2</t>
  </si>
  <si>
    <t>OF-ST-3</t>
  </si>
  <si>
    <t>CB-ST-1</t>
  </si>
  <si>
    <t>TW-TR-1</t>
  </si>
  <si>
    <t>RI-ST-2</t>
  </si>
  <si>
    <t>MN-ST-3</t>
  </si>
  <si>
    <t>MB-TR-1</t>
  </si>
  <si>
    <t>WR-ST-1</t>
  </si>
  <si>
    <t>DH-ST-2</t>
  </si>
  <si>
    <t>NL-ST-1</t>
  </si>
  <si>
    <t>BI-ST-3</t>
  </si>
  <si>
    <t>IW-ST-2</t>
  </si>
  <si>
    <t>GA-TR-1</t>
  </si>
  <si>
    <t>LE-ST-3</t>
  </si>
  <si>
    <t>IC-ST-2</t>
  </si>
  <si>
    <t>DV-TR-1</t>
  </si>
  <si>
    <t>IS-ST-1</t>
  </si>
  <si>
    <t>FC-ST-3</t>
  </si>
  <si>
    <t>南方監獄</t>
  </si>
  <si>
    <t xml:space="preserve"> 1-12</t>
  </si>
  <si>
    <t>S2-2</t>
  </si>
  <si>
    <t>S3-4</t>
  </si>
  <si>
    <t>S4-2</t>
  </si>
  <si>
    <t>S5-1</t>
  </si>
  <si>
    <t xml:space="preserve"> 6-12</t>
  </si>
  <si>
    <t xml:space="preserve"> 7-12</t>
  </si>
  <si>
    <t>M8-1</t>
  </si>
  <si>
    <t xml:space="preserve"> 9-12</t>
  </si>
  <si>
    <t xml:space="preserve"> 10-12</t>
  </si>
  <si>
    <t xml:space="preserve"> 11-12</t>
  </si>
  <si>
    <t xml:space="preserve"> 12-12</t>
  </si>
  <si>
    <t xml:space="preserve"> 13-12</t>
  </si>
  <si>
    <t>TR-12</t>
  </si>
  <si>
    <t>DM-EX-3</t>
  </si>
  <si>
    <t>WD-EX-1</t>
  </si>
  <si>
    <t>SV-ST-2</t>
  </si>
  <si>
    <t>SN-EX-1</t>
  </si>
  <si>
    <t>CW-TR-2</t>
  </si>
  <si>
    <t>GT-HX-3</t>
  </si>
  <si>
    <t>OF-ST-4</t>
  </si>
  <si>
    <t>CB-ST-2</t>
  </si>
  <si>
    <t>TW-S-1</t>
  </si>
  <si>
    <t>RI-TR-1</t>
  </si>
  <si>
    <t>MN-TR-1</t>
  </si>
  <si>
    <t>MB-EX-1</t>
  </si>
  <si>
    <t>WR-ST-2</t>
  </si>
  <si>
    <t>DH-ST-3</t>
  </si>
  <si>
    <t>NL-ST-2</t>
  </si>
  <si>
    <t>BI-ST-4</t>
  </si>
  <si>
    <t>IW-ST-3</t>
  </si>
  <si>
    <t>GA-EX-1</t>
  </si>
  <si>
    <t>LE-TR-1</t>
  </si>
  <si>
    <t>IC-TR-1</t>
  </si>
  <si>
    <t>DV-EX-1</t>
  </si>
  <si>
    <t>IS-ST-2</t>
  </si>
  <si>
    <t>FC-TR-1</t>
  </si>
  <si>
    <t>小邱郡郊野</t>
  </si>
  <si>
    <t>S2-3</t>
  </si>
  <si>
    <t>S3-5</t>
  </si>
  <si>
    <t>S4-3</t>
  </si>
  <si>
    <t>S5-2</t>
  </si>
  <si>
    <t xml:space="preserve"> 6-13</t>
  </si>
  <si>
    <t xml:space="preserve"> 7-13</t>
  </si>
  <si>
    <t>M8-2</t>
  </si>
  <si>
    <t xml:space="preserve"> 9-13</t>
  </si>
  <si>
    <t xml:space="preserve"> 10-13</t>
  </si>
  <si>
    <t xml:space="preserve"> 11-13</t>
  </si>
  <si>
    <t xml:space="preserve"> 12-13</t>
  </si>
  <si>
    <t xml:space="preserve"> 13-13</t>
  </si>
  <si>
    <t>TR-13</t>
  </si>
  <si>
    <t>DM-EX-4</t>
  </si>
  <si>
    <t>WD-EX-2</t>
  </si>
  <si>
    <t>SV-EX-1</t>
  </si>
  <si>
    <t>SN-EX-2</t>
  </si>
  <si>
    <t>CW-P-1</t>
  </si>
  <si>
    <t>OF-ST-5</t>
  </si>
  <si>
    <t>CB-ST-3</t>
  </si>
  <si>
    <t>TW-S-2</t>
  </si>
  <si>
    <t>RI-EX-1</t>
  </si>
  <si>
    <t>MN-EX-1</t>
  </si>
  <si>
    <t>MB-EX-2</t>
  </si>
  <si>
    <t>WR-ST-3</t>
  </si>
  <si>
    <t>DH-ST-4</t>
  </si>
  <si>
    <t>NL-ST-3</t>
  </si>
  <si>
    <t>BI-TR-1</t>
  </si>
  <si>
    <t>IW-EX-1</t>
  </si>
  <si>
    <t>GA-EX-2</t>
  </si>
  <si>
    <t>LE-TR-2</t>
  </si>
  <si>
    <t>IC-EX-1</t>
  </si>
  <si>
    <t>DV-EX-2</t>
  </si>
  <si>
    <t>IS-ST-3</t>
  </si>
  <si>
    <t>FC-TR-2</t>
  </si>
  <si>
    <t>黑夜錦標秀</t>
  </si>
  <si>
    <t>S2-4</t>
  </si>
  <si>
    <t>S3-6</t>
  </si>
  <si>
    <t>S4-4</t>
  </si>
  <si>
    <t>S5-3</t>
  </si>
  <si>
    <t xml:space="preserve"> 6-14</t>
  </si>
  <si>
    <t xml:space="preserve"> 7-14</t>
  </si>
  <si>
    <t>M8-3</t>
  </si>
  <si>
    <t xml:space="preserve"> 9-14</t>
  </si>
  <si>
    <t xml:space="preserve"> 10-14</t>
  </si>
  <si>
    <t xml:space="preserve"> 11-14</t>
  </si>
  <si>
    <t xml:space="preserve"> 12-14</t>
  </si>
  <si>
    <t xml:space="preserve"> 13-14</t>
  </si>
  <si>
    <t>TR-14</t>
  </si>
  <si>
    <t>DM-EX-5</t>
  </si>
  <si>
    <t>WD-EX-3</t>
  </si>
  <si>
    <t>SV-EX-2</t>
  </si>
  <si>
    <t>SN-EX-3</t>
  </si>
  <si>
    <t>CW-P-2</t>
  </si>
  <si>
    <t>OF-ST-6</t>
  </si>
  <si>
    <t>CB-EX-1</t>
  </si>
  <si>
    <t>TW-EX-1</t>
  </si>
  <si>
    <t>RI-EX-2</t>
  </si>
  <si>
    <t>MN-EX-2</t>
  </si>
  <si>
    <t>MB-EX-3</t>
  </si>
  <si>
    <t>WR-TR-1</t>
  </si>
  <si>
    <t>DH-TR-1</t>
  </si>
  <si>
    <t>NL-ST-4</t>
  </si>
  <si>
    <t>BI-TR-2</t>
  </si>
  <si>
    <t>IW-EX-2</t>
  </si>
  <si>
    <t>GA-EX-3</t>
  </si>
  <si>
    <t>LE-EX-1</t>
  </si>
  <si>
    <t>IC-EX-2</t>
  </si>
  <si>
    <t>DV-EX-3</t>
  </si>
  <si>
    <t>IS-ST-4</t>
  </si>
  <si>
    <t>FC-EX-1</t>
  </si>
  <si>
    <t>盤桓蜀道</t>
  </si>
  <si>
    <t>S2-5</t>
  </si>
  <si>
    <t>S3-7</t>
  </si>
  <si>
    <t>S4-5</t>
  </si>
  <si>
    <t>S5-4</t>
  </si>
  <si>
    <t xml:space="preserve"> 6-15</t>
  </si>
  <si>
    <t xml:space="preserve"> 7-15</t>
  </si>
  <si>
    <t>M8-4</t>
  </si>
  <si>
    <t xml:space="preserve"> 9-15</t>
  </si>
  <si>
    <t xml:space="preserve"> 10-15</t>
  </si>
  <si>
    <t xml:space="preserve"> 11-15</t>
  </si>
  <si>
    <t xml:space="preserve"> 12-15</t>
  </si>
  <si>
    <t xml:space="preserve"> 13-15</t>
  </si>
  <si>
    <t>TR-15</t>
  </si>
  <si>
    <t>DM-EX-6</t>
  </si>
  <si>
    <t>WD-EX-4</t>
  </si>
  <si>
    <t>SV-EX-3</t>
  </si>
  <si>
    <t>SN-EX-4</t>
  </si>
  <si>
    <t>CW-EX-1</t>
  </si>
  <si>
    <t>OF-F1</t>
  </si>
  <si>
    <t>CB-EX-2</t>
  </si>
  <si>
    <t>TW-EX-2</t>
  </si>
  <si>
    <t>RI-EX-3</t>
  </si>
  <si>
    <t>MN-EX-3</t>
  </si>
  <si>
    <t>MB-EX-4</t>
  </si>
  <si>
    <t>WR-EX-1</t>
  </si>
  <si>
    <t>DH-TR-2</t>
  </si>
  <si>
    <t>NL-TR-1</t>
  </si>
  <si>
    <t>BI-EX-1</t>
  </si>
  <si>
    <t>IW-EX-3</t>
  </si>
  <si>
    <t>GA-EX-4</t>
  </si>
  <si>
    <t>LE-EX-2</t>
  </si>
  <si>
    <t>IC-EX-3</t>
  </si>
  <si>
    <t>DV-EX-4</t>
  </si>
  <si>
    <t>IS-TR-1</t>
  </si>
  <si>
    <t>FC-EX-2</t>
  </si>
  <si>
    <t>巧克力大街</t>
  </si>
  <si>
    <t>S2-6</t>
  </si>
  <si>
    <t>S4-6</t>
  </si>
  <si>
    <t>S5-5</t>
  </si>
  <si>
    <t xml:space="preserve"> 6-16</t>
  </si>
  <si>
    <t xml:space="preserve"> 7-16</t>
  </si>
  <si>
    <t>M8-5</t>
  </si>
  <si>
    <t xml:space="preserve"> 9-16</t>
  </si>
  <si>
    <t xml:space="preserve"> 10-16</t>
  </si>
  <si>
    <t xml:space="preserve"> 11-16</t>
  </si>
  <si>
    <t xml:space="preserve"> 12-16</t>
  </si>
  <si>
    <t xml:space="preserve"> 13-16</t>
  </si>
  <si>
    <t>TR-16</t>
  </si>
  <si>
    <t>DM-MO-1</t>
  </si>
  <si>
    <t>WD-EX-5</t>
  </si>
  <si>
    <t>SV-EX-4</t>
  </si>
  <si>
    <t>SN-EX-5</t>
  </si>
  <si>
    <t>CW-EX-2</t>
  </si>
  <si>
    <t>OF-F2</t>
  </si>
  <si>
    <t>CB-EX-3</t>
  </si>
  <si>
    <t>TW-EX-3</t>
  </si>
  <si>
    <t>RI-EX-4</t>
  </si>
  <si>
    <t>MN-EX-4</t>
  </si>
  <si>
    <t>MB-EX-5</t>
  </si>
  <si>
    <t>WR-EX-2</t>
  </si>
  <si>
    <t>DH-EX-1</t>
  </si>
  <si>
    <t>NL-TR-2</t>
  </si>
  <si>
    <t>BI-EX-2</t>
  </si>
  <si>
    <t>IW-EX-4</t>
  </si>
  <si>
    <t>GA-EX-5</t>
  </si>
  <si>
    <t>LE-EX-3</t>
  </si>
  <si>
    <t>IC-EX-4</t>
  </si>
  <si>
    <t>DV-EX-5</t>
  </si>
  <si>
    <t>IS-EX-1</t>
  </si>
  <si>
    <t>FC-EX-3</t>
  </si>
  <si>
    <t>實驗基地機庫</t>
  </si>
  <si>
    <t>S2-7</t>
  </si>
  <si>
    <t>S4-7</t>
  </si>
  <si>
    <t>S5-6</t>
  </si>
  <si>
    <t xml:space="preserve"> 6-17</t>
  </si>
  <si>
    <t xml:space="preserve"> 7-17</t>
  </si>
  <si>
    <t>M8-6</t>
  </si>
  <si>
    <t xml:space="preserve"> 9-17</t>
  </si>
  <si>
    <t xml:space="preserve"> 10-17</t>
  </si>
  <si>
    <t xml:space="preserve"> 11-17</t>
  </si>
  <si>
    <t xml:space="preserve"> 12-17</t>
  </si>
  <si>
    <t xml:space="preserve"> 13-17</t>
  </si>
  <si>
    <t>TR-17</t>
  </si>
  <si>
    <t>WD-EX-6</t>
  </si>
  <si>
    <t>SV-EX-5</t>
  </si>
  <si>
    <t>SN-EX-6</t>
  </si>
  <si>
    <t>CW-EX-3</t>
  </si>
  <si>
    <t>OF-F3</t>
  </si>
  <si>
    <t>CB-EX-4</t>
  </si>
  <si>
    <t>TW-EX-4</t>
  </si>
  <si>
    <t>RI-EX-5</t>
  </si>
  <si>
    <t>MN-EX-5</t>
  </si>
  <si>
    <t>MB-EX-6</t>
  </si>
  <si>
    <t>WR-EX-3</t>
  </si>
  <si>
    <t>DH-EX-2</t>
  </si>
  <si>
    <t>NL-EX-1</t>
  </si>
  <si>
    <t>BI-EX-3</t>
  </si>
  <si>
    <t>IW-EX-5</t>
  </si>
  <si>
    <t>GA-EX-6</t>
  </si>
  <si>
    <t>LE-EX-4</t>
  </si>
  <si>
    <t>IC-EX-5</t>
  </si>
  <si>
    <t>DV-EX-6</t>
  </si>
  <si>
    <t>IS-EX-2</t>
  </si>
  <si>
    <t>FC-EX-4</t>
  </si>
  <si>
    <t>龍門商業街</t>
  </si>
  <si>
    <t>S2-8</t>
  </si>
  <si>
    <t>S4-8</t>
  </si>
  <si>
    <t>S5-7</t>
  </si>
  <si>
    <t xml:space="preserve"> 6-18</t>
  </si>
  <si>
    <t xml:space="preserve"> 7-18</t>
  </si>
  <si>
    <t>M8-7</t>
  </si>
  <si>
    <t xml:space="preserve"> 9-18</t>
  </si>
  <si>
    <t xml:space="preserve"> 10-18</t>
  </si>
  <si>
    <t xml:space="preserve"> 11-18</t>
  </si>
  <si>
    <t xml:space="preserve"> 12-18</t>
  </si>
  <si>
    <t xml:space="preserve"> 13-18</t>
  </si>
  <si>
    <t>TR-18</t>
  </si>
  <si>
    <t>WD-EX-7</t>
  </si>
  <si>
    <t>SV-EX-6</t>
  </si>
  <si>
    <t>SN-EX-7</t>
  </si>
  <si>
    <t>CW-EX-4</t>
  </si>
  <si>
    <t>OF-F4</t>
  </si>
  <si>
    <t>CB-EX-5</t>
  </si>
  <si>
    <t>TW-EX-5</t>
  </si>
  <si>
    <t>RI-EX-6</t>
  </si>
  <si>
    <t>MN-EX-6</t>
  </si>
  <si>
    <t>MB-EX-7</t>
  </si>
  <si>
    <t>WR-EX-4</t>
  </si>
  <si>
    <t>DH-EX-3</t>
  </si>
  <si>
    <t>NL-EX-2</t>
  </si>
  <si>
    <t>BI-EX-4</t>
  </si>
  <si>
    <t>IW-EX-6</t>
  </si>
  <si>
    <t>GA-EX-7</t>
  </si>
  <si>
    <t>LE-EX-5</t>
  </si>
  <si>
    <t>IC-EX-6</t>
  </si>
  <si>
    <t>DV-EX-7</t>
  </si>
  <si>
    <t>IS-EX-3</t>
  </si>
  <si>
    <t>FC-EX-5</t>
  </si>
  <si>
    <t>休止符街道</t>
  </si>
  <si>
    <t>S2-9</t>
  </si>
  <si>
    <t>S4-9</t>
  </si>
  <si>
    <t>S5-8</t>
  </si>
  <si>
    <t>S6-1</t>
  </si>
  <si>
    <t xml:space="preserve"> 7-19</t>
  </si>
  <si>
    <t>M8-8</t>
  </si>
  <si>
    <t xml:space="preserve"> 9-19</t>
  </si>
  <si>
    <t xml:space="preserve"> 10-19</t>
  </si>
  <si>
    <t xml:space="preserve"> 11-19</t>
  </si>
  <si>
    <t xml:space="preserve"> 12-19</t>
  </si>
  <si>
    <t xml:space="preserve"> 13-19</t>
  </si>
  <si>
    <t>TR-19</t>
  </si>
  <si>
    <t>WD-EX-8</t>
  </si>
  <si>
    <t>SV-EX-7</t>
  </si>
  <si>
    <t>SN-EX-8</t>
  </si>
  <si>
    <t>CW-EX-5</t>
  </si>
  <si>
    <t>OF-EX-1</t>
  </si>
  <si>
    <t>CB-EX-6</t>
  </si>
  <si>
    <t>TW-EX-6</t>
  </si>
  <si>
    <t>RI-EX-7</t>
  </si>
  <si>
    <t>MN-EX-7</t>
  </si>
  <si>
    <t>MB-EX-8</t>
  </si>
  <si>
    <t>WR-EX-5</t>
  </si>
  <si>
    <t>DH-EX-4</t>
  </si>
  <si>
    <t>NL-EX-3</t>
  </si>
  <si>
    <t>BI-EX-5</t>
  </si>
  <si>
    <t>IW-EX-7</t>
  </si>
  <si>
    <t>GA-EX-8</t>
  </si>
  <si>
    <t>LE-EX-6</t>
  </si>
  <si>
    <t>IC-EX-7</t>
  </si>
  <si>
    <t>DV-EX-8</t>
  </si>
  <si>
    <t>IS-EX-4</t>
  </si>
  <si>
    <t>FC-EX-6</t>
  </si>
  <si>
    <t>灰暗泥沼</t>
  </si>
  <si>
    <t>S2-10</t>
  </si>
  <si>
    <t>S4-10</t>
  </si>
  <si>
    <t>S5-9</t>
  </si>
  <si>
    <t>S6-2</t>
  </si>
  <si>
    <t xml:space="preserve"> 7-20</t>
  </si>
  <si>
    <t>JT8-1</t>
  </si>
  <si>
    <t xml:space="preserve"> 9-20</t>
  </si>
  <si>
    <t>H10-1</t>
  </si>
  <si>
    <t xml:space="preserve"> 11-20</t>
  </si>
  <si>
    <t xml:space="preserve"> 12-20</t>
  </si>
  <si>
    <t xml:space="preserve"> 13-20</t>
  </si>
  <si>
    <t>TR-20</t>
  </si>
  <si>
    <t>SV-EX-8</t>
  </si>
  <si>
    <t>SN-S-1-A</t>
  </si>
  <si>
    <t>CW-EX-6</t>
  </si>
  <si>
    <t>OF-EX-2</t>
  </si>
  <si>
    <t>CB-EX-7</t>
  </si>
  <si>
    <t>TW-EX-7</t>
  </si>
  <si>
    <t>RI-EX-8</t>
  </si>
  <si>
    <t>MN-EX-8</t>
  </si>
  <si>
    <t>WR-EX-6</t>
  </si>
  <si>
    <t>DH-EX-5</t>
  </si>
  <si>
    <t>NL-EX-4</t>
  </si>
  <si>
    <t>BI-EX-6</t>
  </si>
  <si>
    <t>IW-EX-8</t>
  </si>
  <si>
    <t>LE-EX-7</t>
  </si>
  <si>
    <t>IC-EX-8</t>
  </si>
  <si>
    <t>DV-S-1</t>
  </si>
  <si>
    <t>IS-EX-5</t>
  </si>
  <si>
    <t>FC-EX-7</t>
  </si>
  <si>
    <t>特製小水坑</t>
  </si>
  <si>
    <t>S2-11</t>
  </si>
  <si>
    <t>H5-1</t>
  </si>
  <si>
    <t>S6-3</t>
  </si>
  <si>
    <t>S7-1</t>
  </si>
  <si>
    <t>JT8-2</t>
  </si>
  <si>
    <t xml:space="preserve"> 9-21</t>
  </si>
  <si>
    <t>H10-2</t>
  </si>
  <si>
    <t xml:space="preserve"> 11-21</t>
  </si>
  <si>
    <t xml:space="preserve"> 12-21</t>
  </si>
  <si>
    <t xml:space="preserve"> 13-21</t>
  </si>
  <si>
    <t>TR-21</t>
  </si>
  <si>
    <t>SN-S-1-B</t>
  </si>
  <si>
    <t>CW-EX-7</t>
  </si>
  <si>
    <t>OF-EX-3</t>
  </si>
  <si>
    <t>CB-EX-8</t>
  </si>
  <si>
    <t>TW-EX-8</t>
  </si>
  <si>
    <t>WR-EX-7</t>
  </si>
  <si>
    <t>DH-EX-6</t>
  </si>
  <si>
    <t>NL-EX-5</t>
  </si>
  <si>
    <t>BI-EX-7</t>
  </si>
  <si>
    <t>LE-EX-8</t>
  </si>
  <si>
    <t>IC-S-1</t>
  </si>
  <si>
    <t>DV-S-2</t>
  </si>
  <si>
    <t>IS-EX-6</t>
  </si>
  <si>
    <t>FC-EX-8</t>
  </si>
  <si>
    <t>腐爛荒野</t>
  </si>
  <si>
    <t>S2-12</t>
  </si>
  <si>
    <t>H5-2</t>
  </si>
  <si>
    <t>S6-4</t>
  </si>
  <si>
    <t>S7-2</t>
  </si>
  <si>
    <t>JT8-3</t>
  </si>
  <si>
    <t>S9-1</t>
  </si>
  <si>
    <t>H10-3</t>
  </si>
  <si>
    <t>H11-1</t>
  </si>
  <si>
    <t>H12-1</t>
  </si>
  <si>
    <t xml:space="preserve"> 13-22</t>
  </si>
  <si>
    <t>TR-22</t>
  </si>
  <si>
    <t>SN-S-2-A</t>
  </si>
  <si>
    <t>CW-EX-8</t>
  </si>
  <si>
    <t>OF-EX-4</t>
  </si>
  <si>
    <t>TW-MO-1</t>
  </si>
  <si>
    <t>WR-EX-8</t>
  </si>
  <si>
    <t>DH-EX-7</t>
  </si>
  <si>
    <t>NL-EX-6</t>
  </si>
  <si>
    <t>BI-EX-8</t>
  </si>
  <si>
    <t>IC-S-2</t>
  </si>
  <si>
    <t>IS-EX-7</t>
  </si>
  <si>
    <t>千嶂邊城</t>
  </si>
  <si>
    <t>H5-3</t>
  </si>
  <si>
    <t>H6-1</t>
  </si>
  <si>
    <t>H7-1</t>
  </si>
  <si>
    <t>END8-1</t>
  </si>
  <si>
    <t>H9-1</t>
  </si>
  <si>
    <t>H11-2</t>
  </si>
  <si>
    <t>H12-2</t>
  </si>
  <si>
    <t>H13-1</t>
  </si>
  <si>
    <t>TR-23</t>
  </si>
  <si>
    <t>SN-S-2-B</t>
  </si>
  <si>
    <t>CW-S-1-A</t>
  </si>
  <si>
    <t>OF-EX-5</t>
  </si>
  <si>
    <t>DH-EX-8</t>
  </si>
  <si>
    <t>NL-EX-7</t>
  </si>
  <si>
    <t>IC-S-3</t>
  </si>
  <si>
    <t>IS-EX-8</t>
  </si>
  <si>
    <t>新旅店大道</t>
  </si>
  <si>
    <t>H5-4</t>
  </si>
  <si>
    <t>H6-2</t>
  </si>
  <si>
    <t>H7-2</t>
  </si>
  <si>
    <t>EG-1</t>
  </si>
  <si>
    <t>H9-2</t>
  </si>
  <si>
    <t>H11-3</t>
  </si>
  <si>
    <t>H12-3</t>
  </si>
  <si>
    <t>H13-2</t>
  </si>
  <si>
    <t>TR-24</t>
  </si>
  <si>
    <t>SN-S-3-A</t>
  </si>
  <si>
    <t>CW-S-1-B</t>
  </si>
  <si>
    <t>OF-EX-6</t>
  </si>
  <si>
    <t>DH-S-1</t>
  </si>
  <si>
    <t>NL-EX-8</t>
  </si>
  <si>
    <t>IC-S-4</t>
  </si>
  <si>
    <t>IS-S-1</t>
  </si>
  <si>
    <t>H6-3</t>
  </si>
  <si>
    <t>H7-3</t>
  </si>
  <si>
    <t>EG-2</t>
  </si>
  <si>
    <t>H9-3</t>
  </si>
  <si>
    <t>H11-4</t>
  </si>
  <si>
    <t>H12-4</t>
  </si>
  <si>
    <t>H13-3</t>
  </si>
  <si>
    <t>SN-S-3-B</t>
  </si>
  <si>
    <t>CW-S-2-A</t>
  </si>
  <si>
    <t>DH-S-2</t>
  </si>
  <si>
    <t>NL-S-1</t>
  </si>
  <si>
    <t>IC-MO-1</t>
  </si>
  <si>
    <t>IS-S-2</t>
  </si>
  <si>
    <t>H6-4</t>
  </si>
  <si>
    <t>H7-4</t>
  </si>
  <si>
    <t>EG-3</t>
  </si>
  <si>
    <t>H9-4</t>
  </si>
  <si>
    <t>H13-4</t>
  </si>
  <si>
    <t>SN-S-4-A</t>
  </si>
  <si>
    <t>CW-S-2-B</t>
  </si>
  <si>
    <t>DH-S-3</t>
  </si>
  <si>
    <t>NL-S-2</t>
  </si>
  <si>
    <t>IS-S-3</t>
  </si>
  <si>
    <t>EG-4</t>
  </si>
  <si>
    <t>H9-5</t>
  </si>
  <si>
    <t>SN-S-4-B</t>
  </si>
  <si>
    <t>CW-S-3-A</t>
  </si>
  <si>
    <t>DH-S-4</t>
  </si>
  <si>
    <t>NL-S-3</t>
  </si>
  <si>
    <t>IS-S-4</t>
  </si>
  <si>
    <t>EG-5</t>
  </si>
  <si>
    <t>H9-6</t>
  </si>
  <si>
    <t>SN-S-5</t>
  </si>
  <si>
    <t>CW-S-3-B</t>
  </si>
  <si>
    <t>DH-MO-1</t>
  </si>
  <si>
    <t>NL-S-4</t>
  </si>
  <si>
    <t>IS-S-5</t>
  </si>
  <si>
    <t>H8-1</t>
  </si>
  <si>
    <t>CW-S-4</t>
  </si>
  <si>
    <t>NL-S-5</t>
  </si>
  <si>
    <t>H8-2</t>
  </si>
  <si>
    <t>H8-3</t>
  </si>
  <si>
    <t>H8-4</t>
  </si>
  <si>
    <t>素材</t>
  </si>
  <si>
    <t>百分比</t>
  </si>
  <si>
    <t>收穫</t>
  </si>
  <si>
    <t>藍液</t>
  </si>
  <si>
    <t>大凝膠</t>
  </si>
  <si>
    <t>豆干</t>
  </si>
  <si>
    <t>大糖</t>
  </si>
  <si>
    <t>備註</t>
  </si>
  <si>
    <t>鐵</t>
  </si>
  <si>
    <t>大鹽</t>
  </si>
  <si>
    <t>裝置</t>
  </si>
  <si>
    <t>大粉劑</t>
  </si>
  <si>
    <t>海膽</t>
  </si>
  <si>
    <t>大纖維</t>
  </si>
  <si>
    <t>凝膠</t>
  </si>
  <si>
    <t>大晶體</t>
  </si>
  <si>
    <t>總和</t>
  </si>
  <si>
    <t>粉劑</t>
  </si>
  <si>
    <t>大鐵</t>
  </si>
  <si>
    <t>烴</t>
  </si>
  <si>
    <t>大烴</t>
  </si>
  <si>
    <t>比值</t>
  </si>
  <si>
    <t>鹽</t>
  </si>
  <si>
    <t>赤金</t>
  </si>
  <si>
    <t>纖維</t>
  </si>
  <si>
    <t>綠經驗</t>
  </si>
  <si>
    <t>大石頭</t>
  </si>
  <si>
    <t>藍經驗</t>
  </si>
  <si>
    <t>大醇</t>
  </si>
  <si>
    <t>紫經驗</t>
  </si>
  <si>
    <t>石頭</t>
  </si>
  <si>
    <t>大藍液</t>
  </si>
  <si>
    <t>糖</t>
  </si>
  <si>
    <t>大合金</t>
  </si>
  <si>
    <t>酯</t>
  </si>
  <si>
    <t>大酯</t>
  </si>
  <si>
    <t>醇</t>
  </si>
  <si>
    <t>大海膽</t>
  </si>
  <si>
    <t>晶體</t>
  </si>
  <si>
    <t>大錳</t>
  </si>
  <si>
    <t>合金</t>
  </si>
  <si>
    <t>大裝置</t>
  </si>
  <si>
    <t>酮</t>
  </si>
  <si>
    <t>大豆干</t>
  </si>
  <si>
    <t>錳</t>
  </si>
  <si>
    <t>大酮</t>
  </si>
  <si>
    <t>2025-01-31</t>
  </si>
  <si>
    <t>單個理智</t>
  </si>
  <si>
    <t>關卡</t>
  </si>
  <si>
    <t>綜合關卡</t>
  </si>
  <si>
    <t>單次理智比</t>
  </si>
  <si>
    <t>性價比</t>
  </si>
  <si>
    <t>資料來源：企鵝物流數據統計</t>
  </si>
  <si>
    <t>13-15(標準)</t>
  </si>
  <si>
    <t>Key：777</t>
  </si>
  <si>
    <t>13-5(標準)</t>
  </si>
  <si>
    <t>11-15(磨難)</t>
  </si>
  <si>
    <t>11-3(磨難)</t>
  </si>
  <si>
    <t>13-14(標準)</t>
  </si>
  <si>
    <t>10-3(磨難)</t>
  </si>
  <si>
    <t>12-10(標準)</t>
  </si>
  <si>
    <t>13-5(磨難)</t>
  </si>
  <si>
    <t>10-11(磨難)</t>
  </si>
  <si>
    <t>10-17(標準)</t>
  </si>
  <si>
    <t>12-17(標準)</t>
  </si>
  <si>
    <t>13-18(磨難)</t>
  </si>
  <si>
    <t>13-19(標準)</t>
  </si>
  <si>
    <t>9-16</t>
  </si>
  <si>
    <t>7-17</t>
  </si>
  <si>
    <t>10-10(標準)</t>
  </si>
  <si>
    <t>10-16(標準)</t>
  </si>
  <si>
    <t>10-7(磨難)</t>
  </si>
  <si>
    <t>12-18(標準)</t>
  </si>
  <si>
    <t>9-19</t>
  </si>
  <si>
    <t>4-9</t>
  </si>
  <si>
    <t>3-7</t>
  </si>
  <si>
    <t>13-4(標準)</t>
  </si>
  <si>
    <t>11-20(磨難)</t>
  </si>
  <si>
    <t>1-7</t>
  </si>
  <si>
    <t>11-18(標準)</t>
  </si>
  <si>
    <t>素材名稱</t>
  </si>
  <si>
    <t>單個綠票</t>
  </si>
  <si>
    <t>綠票理智比</t>
  </si>
  <si>
    <t>單個橘票</t>
  </si>
  <si>
    <t>橘票理智比</t>
  </si>
  <si>
    <t>中鐵</t>
  </si>
  <si>
    <t>中裝置</t>
  </si>
  <si>
    <t>中酯</t>
  </si>
  <si>
    <t>中石頭</t>
  </si>
  <si>
    <t>中糖</t>
  </si>
  <si>
    <t>中酮</t>
  </si>
  <si>
    <t>小鐵</t>
  </si>
  <si>
    <t>小裝置</t>
  </si>
  <si>
    <t>小酯</t>
  </si>
  <si>
    <t>小石頭</t>
  </si>
  <si>
    <t>小糖</t>
  </si>
  <si>
    <t>小酮</t>
  </si>
  <si>
    <t>-</t>
  </si>
  <si>
    <t>素材一</t>
  </si>
  <si>
    <t>素材二</t>
  </si>
  <si>
    <t>素材三</t>
  </si>
  <si>
    <t>種類</t>
  </si>
  <si>
    <t>數量</t>
  </si>
  <si>
    <t>理智</t>
  </si>
  <si>
    <t>燒結核凝晶</t>
  </si>
  <si>
    <t>晶體電子單元</t>
  </si>
  <si>
    <t>D32鋼</t>
  </si>
  <si>
    <t>聚合劑</t>
  </si>
  <si>
    <t>雙極納米片</t>
  </si>
  <si>
    <t>對應表</t>
  </si>
  <si>
    <t>白材</t>
  </si>
  <si>
    <t>綠材</t>
  </si>
  <si>
    <t>藍材</t>
  </si>
  <si>
    <t>紫材</t>
  </si>
  <si>
    <t>黃材</t>
  </si>
  <si>
    <t>其他</t>
  </si>
  <si>
    <t>破损装置</t>
  </si>
  <si>
    <t>装置</t>
  </si>
  <si>
    <t>环烃聚质</t>
  </si>
  <si>
    <t>环烃预制体</t>
  </si>
  <si>
    <t>烧结核凝晶</t>
  </si>
  <si>
    <t>高级作战记录</t>
  </si>
  <si>
    <t>黃經驗</t>
  </si>
  <si>
    <t>取最低理智比模式</t>
  </si>
  <si>
    <t>异铁碎片</t>
  </si>
  <si>
    <t>异铁</t>
  </si>
  <si>
    <t>转质盐组</t>
  </si>
  <si>
    <t>异铁块</t>
  </si>
  <si>
    <t>晶体电子单元</t>
  </si>
  <si>
    <t>技巧概要·卷3</t>
  </si>
  <si>
    <t>藍書</t>
  </si>
  <si>
    <t>赤金&amp;紫經驗等值(製造站72:180)</t>
  </si>
  <si>
    <t>双酮</t>
  </si>
  <si>
    <t>酮凝集</t>
  </si>
  <si>
    <t>褐素纤维</t>
  </si>
  <si>
    <t>晶体电路</t>
  </si>
  <si>
    <t>D32钢</t>
  </si>
  <si>
    <t>碳素组</t>
  </si>
  <si>
    <t>大碳</t>
  </si>
  <si>
    <t>酯原料</t>
  </si>
  <si>
    <t>聚酸酯</t>
  </si>
  <si>
    <t>半自然溶剂</t>
  </si>
  <si>
    <t>固化纤维板</t>
  </si>
  <si>
    <t>聚合剂</t>
  </si>
  <si>
    <t>龙门币</t>
  </si>
  <si>
    <t>龍門幣</t>
  </si>
  <si>
    <t>代糖</t>
  </si>
  <si>
    <t>凝胶</t>
  </si>
  <si>
    <t>精炼溶剂</t>
  </si>
  <si>
    <t>双极纳米片</t>
  </si>
  <si>
    <t>源岩</t>
  </si>
  <si>
    <t>固源岩</t>
  </si>
  <si>
    <t>RMA70-12</t>
  </si>
  <si>
    <t>转质盐聚块</t>
  </si>
  <si>
    <t>中级作战记录</t>
  </si>
  <si>
    <t>全新装置</t>
  </si>
  <si>
    <t>糖聚块</t>
  </si>
  <si>
    <t>初级作战记录</t>
  </si>
  <si>
    <t>异铁组</t>
  </si>
  <si>
    <t>聚合凝胶</t>
  </si>
  <si>
    <t>基础作战记录</t>
  </si>
  <si>
    <t>研磨石</t>
  </si>
  <si>
    <t>酮阵列</t>
  </si>
  <si>
    <t>技巧概要·卷2</t>
  </si>
  <si>
    <t>綠書</t>
  </si>
  <si>
    <t>化合切削液</t>
  </si>
  <si>
    <t>五水研磨石</t>
  </si>
  <si>
    <t>技巧概要·卷1</t>
  </si>
  <si>
    <t>白書</t>
  </si>
  <si>
    <t>轻锰矿</t>
  </si>
  <si>
    <t>改量装置</t>
  </si>
  <si>
    <t>碳素</t>
  </si>
  <si>
    <t>中碳</t>
  </si>
  <si>
    <t>酮凝集组</t>
  </si>
  <si>
    <t>三水锰矿</t>
  </si>
  <si>
    <t>碳</t>
  </si>
  <si>
    <t>小碳</t>
  </si>
  <si>
    <t>炽合金</t>
  </si>
  <si>
    <t>RMA70-24</t>
  </si>
  <si>
    <t>晶体元件</t>
  </si>
  <si>
    <t>聚酸酯块</t>
  </si>
  <si>
    <t>扭转醇</t>
  </si>
  <si>
    <t>炽合金块</t>
  </si>
  <si>
    <t>聚酸酯组</t>
  </si>
  <si>
    <t>切削原液</t>
  </si>
  <si>
    <t>糖组</t>
  </si>
  <si>
    <t>白马醇</t>
  </si>
  <si>
    <t>固源岩组</t>
  </si>
  <si>
    <t>提纯源岩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</si>
</sst>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&quot;月&quot;d&quot;日&quot;"/>
    <numFmt numFmtId="177" formatCode="0.00000"/>
    <numFmt numFmtId="178" formatCode="0.0000000"/>
    <numFmt numFmtId="179" formatCode="0.0000"/>
    <numFmt numFmtId="180" formatCode="0.00_);[Red]\(0.00\)"/>
    <numFmt numFmtId="181" formatCode="0.0000_);[Red]\(0.00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002060"/>
      <name val="新細明體"/>
      <family val="1"/>
      <charset val="136"/>
      <scheme val="minor"/>
    </font>
    <font>
      <sz val="12"/>
      <color rgb="FFFFC000"/>
      <name val="新細明體"/>
      <family val="1"/>
      <charset val="136"/>
      <scheme val="minor"/>
    </font>
    <font>
      <sz val="12"/>
      <color theme="5"/>
      <name val="新細明體"/>
      <family val="1"/>
      <charset val="136"/>
      <scheme val="minor"/>
    </font>
    <font>
      <sz val="12"/>
      <color rgb="FF92D05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0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E1E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 diagonalDown="1"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 style="thin">
        <color indexed="64"/>
      </diagonal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2"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right" vertical="center"/>
      <protection locked="0"/>
    </xf>
    <xf numFmtId="2" fontId="0" fillId="8" borderId="1" xfId="0" applyNumberFormat="1" applyFill="1" applyBorder="1" applyAlignment="1" applyProtection="1">
      <alignment horizontal="right" vertical="center"/>
      <protection locked="0"/>
    </xf>
    <xf numFmtId="2" fontId="0" fillId="8" borderId="2" xfId="0" applyNumberFormat="1" applyFill="1" applyBorder="1" applyAlignment="1" applyProtection="1">
      <alignment horizontal="right" vertical="center"/>
      <protection locked="0"/>
    </xf>
    <xf numFmtId="0" fontId="2" fillId="8" borderId="1" xfId="0" applyFont="1" applyFill="1" applyBorder="1" applyAlignment="1" applyProtection="1">
      <alignment horizontal="right" vertical="center"/>
      <protection locked="0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8" borderId="3" xfId="0" applyNumberForma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right" vertical="center"/>
    </xf>
    <xf numFmtId="0" fontId="0" fillId="11" borderId="17" xfId="0" applyFill="1" applyBorder="1" applyAlignment="1" applyProtection="1">
      <alignment horizontal="right" vertical="center"/>
      <protection locked="0"/>
    </xf>
    <xf numFmtId="0" fontId="0" fillId="11" borderId="18" xfId="0" applyFill="1" applyBorder="1" applyAlignment="1" applyProtection="1">
      <alignment horizontal="right" vertical="center"/>
      <protection locked="0"/>
    </xf>
    <xf numFmtId="0" fontId="0" fillId="11" borderId="19" xfId="0" applyFill="1" applyBorder="1" applyAlignment="1" applyProtection="1">
      <alignment horizontal="right" vertical="center"/>
      <protection locked="0"/>
    </xf>
    <xf numFmtId="0" fontId="0" fillId="8" borderId="2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right" vertical="center"/>
    </xf>
    <xf numFmtId="0" fontId="8" fillId="6" borderId="11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right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1" borderId="3" xfId="0" applyFill="1" applyBorder="1" applyAlignment="1" applyProtection="1">
      <alignment horizontal="right" vertical="center"/>
      <protection locked="0"/>
    </xf>
    <xf numFmtId="0" fontId="0" fillId="11" borderId="30" xfId="0" applyFill="1" applyBorder="1" applyAlignment="1" applyProtection="1">
      <alignment horizontal="right" vertical="center"/>
      <protection locked="0"/>
    </xf>
    <xf numFmtId="0" fontId="0" fillId="11" borderId="31" xfId="0" applyFill="1" applyBorder="1" applyAlignment="1" applyProtection="1">
      <alignment horizontal="right" vertical="center"/>
      <protection locked="0"/>
    </xf>
    <xf numFmtId="0" fontId="0" fillId="10" borderId="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13" borderId="22" xfId="0" applyFont="1" applyFill="1" applyBorder="1" applyAlignment="1">
      <alignment horizontal="right" vertical="center"/>
    </xf>
    <xf numFmtId="0" fontId="2" fillId="13" borderId="29" xfId="0" applyFont="1" applyFill="1" applyBorder="1" applyAlignment="1">
      <alignment horizontal="right" vertical="center"/>
    </xf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 applyAlignment="1" applyProtection="1">
      <alignment horizontal="center" vertical="center"/>
      <protection locked="0"/>
    </xf>
    <xf numFmtId="2" fontId="0" fillId="6" borderId="16" xfId="0" applyNumberFormat="1" applyFill="1" applyBorder="1" applyAlignment="1">
      <alignment horizontal="center" vertical="center"/>
    </xf>
    <xf numFmtId="2" fontId="0" fillId="12" borderId="7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 wrapText="1"/>
    </xf>
    <xf numFmtId="2" fontId="0" fillId="8" borderId="3" xfId="0" applyNumberFormat="1" applyFill="1" applyBorder="1" applyAlignment="1" applyProtection="1">
      <alignment horizontal="right" vertical="center"/>
      <protection locked="0"/>
    </xf>
    <xf numFmtId="0" fontId="3" fillId="8" borderId="7" xfId="0" applyFont="1" applyFill="1" applyBorder="1" applyAlignment="1">
      <alignment horizontal="right" vertical="center"/>
    </xf>
    <xf numFmtId="14" fontId="3" fillId="8" borderId="7" xfId="0" applyNumberFormat="1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11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right" vertical="center"/>
    </xf>
    <xf numFmtId="0" fontId="14" fillId="5" borderId="7" xfId="0" applyFont="1" applyFill="1" applyBorder="1" applyAlignment="1">
      <alignment horizontal="right" vertical="center"/>
    </xf>
    <xf numFmtId="0" fontId="0" fillId="8" borderId="3" xfId="0" applyFill="1" applyBorder="1" applyAlignment="1" applyProtection="1">
      <alignment horizontal="right" vertical="center"/>
      <protection locked="0"/>
    </xf>
    <xf numFmtId="0" fontId="3" fillId="8" borderId="3" xfId="0" applyFont="1" applyFill="1" applyBorder="1" applyAlignment="1" applyProtection="1">
      <alignment horizontal="right" vertical="center"/>
      <protection locked="0"/>
    </xf>
    <xf numFmtId="0" fontId="0" fillId="8" borderId="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11" borderId="24" xfId="0" applyNumberFormat="1" applyFill="1" applyBorder="1" applyAlignment="1" applyProtection="1">
      <alignment horizontal="center" vertical="center"/>
      <protection locked="0"/>
    </xf>
    <xf numFmtId="177" fontId="0" fillId="13" borderId="23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 applyProtection="1">
      <alignment horizontal="right" vertical="center"/>
      <protection locked="0"/>
    </xf>
    <xf numFmtId="176" fontId="2" fillId="8" borderId="1" xfId="0" applyNumberFormat="1" applyFont="1" applyFill="1" applyBorder="1" applyAlignment="1" applyProtection="1">
      <alignment horizontal="right" vertical="center"/>
      <protection locked="0"/>
    </xf>
    <xf numFmtId="176" fontId="0" fillId="8" borderId="1" xfId="0" applyNumberFormat="1" applyFill="1" applyBorder="1" applyAlignment="1" applyProtection="1">
      <alignment horizontal="right" vertical="center"/>
      <protection locked="0"/>
    </xf>
    <xf numFmtId="176" fontId="0" fillId="8" borderId="2" xfId="0" applyNumberFormat="1" applyFill="1" applyBorder="1" applyAlignment="1" applyProtection="1">
      <alignment horizontal="right" vertical="center"/>
      <protection locked="0"/>
    </xf>
    <xf numFmtId="176" fontId="2" fillId="8" borderId="2" xfId="0" applyNumberFormat="1" applyFont="1" applyFill="1" applyBorder="1" applyAlignment="1" applyProtection="1">
      <alignment horizontal="right" vertical="center"/>
      <protection locked="0"/>
    </xf>
    <xf numFmtId="178" fontId="3" fillId="8" borderId="2" xfId="0" applyNumberFormat="1" applyFont="1" applyFill="1" applyBorder="1" applyAlignment="1" applyProtection="1">
      <alignment horizontal="right" vertical="center"/>
      <protection locked="0"/>
    </xf>
    <xf numFmtId="178" fontId="3" fillId="8" borderId="3" xfId="0" applyNumberFormat="1" applyFont="1" applyFill="1" applyBorder="1" applyAlignment="1" applyProtection="1">
      <alignment horizontal="right" vertical="center"/>
      <protection locked="0"/>
    </xf>
    <xf numFmtId="179" fontId="0" fillId="8" borderId="4" xfId="0" applyNumberFormat="1" applyFill="1" applyBorder="1" applyAlignment="1">
      <alignment horizontal="right" vertical="center"/>
    </xf>
    <xf numFmtId="179" fontId="0" fillId="8" borderId="5" xfId="0" applyNumberFormat="1" applyFill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0" fillId="8" borderId="1" xfId="0" applyNumberFormat="1" applyFill="1" applyBorder="1" applyAlignment="1">
      <alignment horizontal="center" vertical="center"/>
    </xf>
    <xf numFmtId="180" fontId="0" fillId="8" borderId="4" xfId="0" applyNumberFormat="1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right" vertical="center"/>
    </xf>
    <xf numFmtId="180" fontId="0" fillId="9" borderId="4" xfId="0" applyNumberFormat="1" applyFill="1" applyBorder="1" applyAlignment="1">
      <alignment horizontal="right" vertical="center"/>
    </xf>
    <xf numFmtId="180" fontId="0" fillId="9" borderId="3" xfId="0" applyNumberFormat="1" applyFill="1" applyBorder="1" applyAlignment="1">
      <alignment horizontal="right" vertical="center"/>
    </xf>
    <xf numFmtId="180" fontId="0" fillId="8" borderId="3" xfId="0" applyNumberFormat="1" applyFill="1" applyBorder="1" applyAlignment="1">
      <alignment horizontal="center" vertical="center"/>
    </xf>
    <xf numFmtId="180" fontId="0" fillId="8" borderId="5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179" fontId="0" fillId="8" borderId="1" xfId="0" applyNumberFormat="1" applyFill="1" applyBorder="1" applyAlignment="1">
      <alignment horizontal="right" vertical="center"/>
    </xf>
    <xf numFmtId="0" fontId="0" fillId="8" borderId="32" xfId="0" applyFill="1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13" xfId="0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5" fillId="0" borderId="13" xfId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35" xfId="0" applyBorder="1" applyAlignment="1"/>
    <xf numFmtId="0" fontId="0" fillId="0" borderId="14" xfId="0" applyBorder="1" applyAlignment="1"/>
    <xf numFmtId="180" fontId="0" fillId="8" borderId="6" xfId="0" applyNumberFormat="1" applyFill="1" applyBorder="1" applyAlignment="1">
      <alignment horizontal="center" vertical="center"/>
    </xf>
    <xf numFmtId="0" fontId="0" fillId="0" borderId="36" xfId="0" applyBorder="1" applyAlignment="1"/>
    <xf numFmtId="0" fontId="0" fillId="8" borderId="9" xfId="0" applyFill="1" applyBorder="1" applyAlignment="1">
      <alignment horizontal="center" vertical="center"/>
    </xf>
    <xf numFmtId="0" fontId="0" fillId="0" borderId="16" xfId="0" applyBorder="1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7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L947"/>
  <sheetViews>
    <sheetView zoomScale="70" zoomScaleNormal="70" workbookViewId="0"/>
  </sheetViews>
  <sheetFormatPr defaultRowHeight="16.100000000000001" x14ac:dyDescent="0.3"/>
  <cols>
    <col min="1" max="1" width="10.19921875" style="108" customWidth="1"/>
    <col min="2" max="2" width="6" style="108" bestFit="1" customWidth="1"/>
    <col min="3" max="3" width="10.19921875" style="108" bestFit="1" customWidth="1"/>
    <col min="4" max="4" width="6" style="108" bestFit="1" customWidth="1"/>
    <col min="5" max="5" width="10.19921875" style="108" bestFit="1" customWidth="1"/>
    <col min="6" max="6" width="6" style="108" bestFit="1" customWidth="1"/>
    <col min="7" max="7" width="10.19921875" style="108" bestFit="1" customWidth="1"/>
    <col min="8" max="8" width="6" style="108" bestFit="1" customWidth="1"/>
    <col min="9" max="9" width="10.19921875" style="108" bestFit="1" customWidth="1"/>
    <col min="10" max="10" width="6" style="108" bestFit="1" customWidth="1"/>
    <col min="11" max="11" width="10.19921875" style="108" bestFit="1" customWidth="1"/>
    <col min="12" max="12" width="6" style="108" bestFit="1" customWidth="1"/>
    <col min="13" max="13" width="10.19921875" style="108" bestFit="1" customWidth="1"/>
    <col min="14" max="14" width="6" style="108" bestFit="1" customWidth="1"/>
    <col min="15" max="15" width="10.19921875" style="108" bestFit="1" customWidth="1"/>
    <col min="16" max="16" width="6" style="108" bestFit="1" customWidth="1"/>
    <col min="17" max="17" width="10.19921875" style="108" bestFit="1" customWidth="1"/>
    <col min="18" max="18" width="6" style="108" bestFit="1" customWidth="1"/>
    <col min="19" max="19" width="10.19921875" style="108" bestFit="1" customWidth="1"/>
    <col min="20" max="20" width="6" style="108" bestFit="1" customWidth="1"/>
    <col min="21" max="21" width="10.19921875" style="108" customWidth="1"/>
    <col min="22" max="22" width="6" style="108" bestFit="1" customWidth="1"/>
    <col min="23" max="23" width="10.19921875" style="108" bestFit="1" customWidth="1"/>
    <col min="24" max="24" width="6" style="108" bestFit="1" customWidth="1"/>
    <col min="25" max="25" width="10.19921875" style="108" bestFit="1" customWidth="1"/>
    <col min="26" max="26" width="6" style="108" bestFit="1" customWidth="1"/>
    <col min="27" max="27" width="10.19921875" style="108" bestFit="1" customWidth="1"/>
    <col min="28" max="28" width="6" style="108" bestFit="1" customWidth="1"/>
    <col min="29" max="29" width="10.19921875" style="108" bestFit="1" customWidth="1"/>
    <col min="30" max="30" width="6" style="108" bestFit="1" customWidth="1"/>
    <col min="31" max="31" width="10.69921875" style="108" bestFit="1" customWidth="1"/>
    <col min="32" max="32" width="6" style="108" bestFit="1" customWidth="1"/>
    <col min="33" max="33" width="10.19921875" style="108" bestFit="1" customWidth="1"/>
    <col min="34" max="34" width="6" style="108" bestFit="1" customWidth="1"/>
    <col min="35" max="35" width="10.19921875" style="108" bestFit="1" customWidth="1"/>
    <col min="36" max="36" width="6" style="108" bestFit="1" customWidth="1"/>
    <col min="37" max="37" width="10.19921875" style="108" bestFit="1" customWidth="1"/>
    <col min="38" max="38" width="6" style="108" bestFit="1" customWidth="1"/>
    <col min="39" max="39" width="10.5" style="108" bestFit="1" customWidth="1"/>
    <col min="40" max="40" width="6" style="108" bestFit="1" customWidth="1"/>
    <col min="41" max="41" width="10.19921875" style="108" bestFit="1" customWidth="1"/>
    <col min="42" max="42" width="6" style="108" bestFit="1" customWidth="1"/>
    <col min="43" max="43" width="10.19921875" style="108" bestFit="1" customWidth="1"/>
    <col min="44" max="44" width="6" style="108" bestFit="1" customWidth="1"/>
    <col min="45" max="45" width="10.19921875" style="108" bestFit="1" customWidth="1"/>
    <col min="46" max="46" width="6" style="108" bestFit="1" customWidth="1"/>
    <col min="47" max="47" width="10.5" style="108" bestFit="1" customWidth="1"/>
    <col min="48" max="48" width="6" style="108" bestFit="1" customWidth="1"/>
    <col min="49" max="49" width="10.19921875" style="108" bestFit="1" customWidth="1"/>
    <col min="50" max="50" width="6" style="108" bestFit="1" customWidth="1"/>
    <col min="51" max="51" width="10.19921875" style="108" bestFit="1" customWidth="1"/>
    <col min="52" max="52" width="6" style="108" bestFit="1" customWidth="1"/>
    <col min="53" max="53" width="10.19921875" style="108" bestFit="1" customWidth="1"/>
    <col min="54" max="54" width="6" style="108" bestFit="1" customWidth="1"/>
    <col min="55" max="55" width="10.19921875" style="108" bestFit="1" customWidth="1"/>
    <col min="56" max="56" width="6" style="108" bestFit="1" customWidth="1"/>
    <col min="57" max="57" width="10.19921875" style="108" bestFit="1" customWidth="1"/>
    <col min="58" max="58" width="6" style="108" bestFit="1" customWidth="1"/>
    <col min="59" max="59" width="10.19921875" style="108" bestFit="1" customWidth="1"/>
    <col min="60" max="60" width="6" style="108" bestFit="1" customWidth="1"/>
    <col min="61" max="61" width="10.19921875" style="108" bestFit="1" customWidth="1"/>
    <col min="62" max="62" width="6" style="108" bestFit="1" customWidth="1"/>
    <col min="63" max="63" width="10.19921875" style="108" bestFit="1" customWidth="1"/>
    <col min="64" max="64" width="6" style="108" bestFit="1" customWidth="1"/>
    <col min="65" max="65" width="11" style="108" bestFit="1" customWidth="1"/>
    <col min="66" max="66" width="6" style="108" bestFit="1" customWidth="1"/>
    <col min="67" max="67" width="11" style="108" bestFit="1" customWidth="1"/>
    <col min="68" max="68" width="6" style="108" bestFit="1" customWidth="1"/>
    <col min="69" max="69" width="10.19921875" style="108" bestFit="1" customWidth="1"/>
    <col min="70" max="70" width="6" style="108" bestFit="1" customWidth="1"/>
    <col min="71" max="71" width="10.19921875" style="108" bestFit="1" customWidth="1"/>
    <col min="72" max="72" width="6" style="108" bestFit="1" customWidth="1"/>
    <col min="73" max="73" width="10.19921875" style="108" bestFit="1" customWidth="1"/>
    <col min="74" max="74" width="6" style="108" bestFit="1" customWidth="1"/>
    <col min="75" max="75" width="11" style="108" bestFit="1" customWidth="1"/>
    <col min="76" max="76" width="6" style="108" bestFit="1" customWidth="1"/>
    <col min="77" max="77" width="10.19921875" style="108" bestFit="1" customWidth="1"/>
    <col min="78" max="78" width="6" style="108" bestFit="1" customWidth="1"/>
    <col min="79" max="79" width="10.19921875" style="108" bestFit="1" customWidth="1"/>
    <col min="80" max="80" width="6" style="108" bestFit="1" customWidth="1"/>
    <col min="81" max="81" width="10.19921875" style="108" bestFit="1" customWidth="1"/>
    <col min="82" max="82" width="6" style="108" bestFit="1" customWidth="1"/>
    <col min="83" max="83" width="10.19921875" style="108" bestFit="1" customWidth="1"/>
    <col min="84" max="84" width="6" style="108" bestFit="1" customWidth="1"/>
    <col min="85" max="85" width="10.19921875" style="108" bestFit="1" customWidth="1"/>
    <col min="86" max="86" width="6" style="108" bestFit="1" customWidth="1"/>
    <col min="87" max="87" width="10.19921875" style="108" bestFit="1" customWidth="1"/>
    <col min="88" max="88" width="6" style="108" bestFit="1" customWidth="1"/>
    <col min="89" max="89" width="17.5" style="108" bestFit="1" customWidth="1"/>
    <col min="90" max="90" width="6" style="108" bestFit="1" customWidth="1"/>
    <col min="91" max="208" width="8.796875" style="108" customWidth="1"/>
    <col min="209" max="16384" width="8.796875" style="108"/>
  </cols>
  <sheetData>
    <row r="1" spans="1:90" s="109" customFormat="1" x14ac:dyDescent="0.3">
      <c r="A1" s="109" t="s">
        <v>0</v>
      </c>
      <c r="B1" s="109" t="s">
        <v>1</v>
      </c>
      <c r="C1" s="109" t="s">
        <v>0</v>
      </c>
      <c r="D1" s="109" t="s">
        <v>1</v>
      </c>
      <c r="E1" s="109" t="s">
        <v>0</v>
      </c>
      <c r="F1" s="109" t="s">
        <v>1</v>
      </c>
      <c r="G1" s="109" t="s">
        <v>0</v>
      </c>
      <c r="H1" s="109" t="s">
        <v>1</v>
      </c>
      <c r="I1" s="109" t="s">
        <v>0</v>
      </c>
      <c r="J1" s="109" t="s">
        <v>1</v>
      </c>
      <c r="K1" s="109" t="s">
        <v>0</v>
      </c>
      <c r="L1" s="109" t="s">
        <v>1</v>
      </c>
      <c r="M1" s="109" t="s">
        <v>0</v>
      </c>
      <c r="N1" s="109" t="s">
        <v>1</v>
      </c>
      <c r="O1" s="109" t="s">
        <v>0</v>
      </c>
      <c r="P1" s="109" t="s">
        <v>1</v>
      </c>
      <c r="Q1" s="109" t="s">
        <v>0</v>
      </c>
      <c r="R1" s="109" t="s">
        <v>1</v>
      </c>
      <c r="S1" s="109" t="s">
        <v>0</v>
      </c>
      <c r="T1" s="109" t="s">
        <v>1</v>
      </c>
      <c r="U1" s="109" t="s">
        <v>0</v>
      </c>
      <c r="V1" s="109" t="s">
        <v>1</v>
      </c>
      <c r="W1" s="109" t="s">
        <v>0</v>
      </c>
      <c r="X1" s="109" t="s">
        <v>1</v>
      </c>
      <c r="Y1" s="109" t="s">
        <v>0</v>
      </c>
      <c r="Z1" s="109" t="s">
        <v>1</v>
      </c>
      <c r="AA1" s="109" t="s">
        <v>0</v>
      </c>
      <c r="AB1" s="109" t="s">
        <v>1</v>
      </c>
      <c r="AC1" s="109" t="s">
        <v>0</v>
      </c>
      <c r="AD1" s="109" t="s">
        <v>1</v>
      </c>
      <c r="AE1" s="109" t="s">
        <v>0</v>
      </c>
      <c r="AF1" s="109" t="s">
        <v>1</v>
      </c>
      <c r="AG1" s="109" t="s">
        <v>0</v>
      </c>
      <c r="AH1" s="109" t="s">
        <v>1</v>
      </c>
      <c r="AI1" s="109" t="s">
        <v>0</v>
      </c>
      <c r="AJ1" s="109" t="s">
        <v>1</v>
      </c>
      <c r="AK1" s="109" t="s">
        <v>0</v>
      </c>
      <c r="AL1" s="109" t="s">
        <v>1</v>
      </c>
      <c r="AM1" s="109" t="s">
        <v>0</v>
      </c>
      <c r="AN1" s="109" t="s">
        <v>1</v>
      </c>
      <c r="AO1" s="109" t="s">
        <v>0</v>
      </c>
      <c r="AP1" s="109" t="s">
        <v>1</v>
      </c>
      <c r="AQ1" s="109" t="s">
        <v>0</v>
      </c>
      <c r="AR1" s="109" t="s">
        <v>1</v>
      </c>
      <c r="AS1" s="109" t="s">
        <v>0</v>
      </c>
      <c r="AT1" s="109" t="s">
        <v>1</v>
      </c>
      <c r="AU1" s="109" t="s">
        <v>0</v>
      </c>
      <c r="AV1" s="109" t="s">
        <v>1</v>
      </c>
      <c r="AW1" s="109" t="s">
        <v>0</v>
      </c>
      <c r="AX1" s="109" t="s">
        <v>1</v>
      </c>
      <c r="AY1" s="109" t="s">
        <v>0</v>
      </c>
      <c r="AZ1" s="109" t="s">
        <v>1</v>
      </c>
      <c r="BA1" s="109" t="s">
        <v>0</v>
      </c>
      <c r="BB1" s="109" t="s">
        <v>1</v>
      </c>
      <c r="BC1" s="109" t="s">
        <v>0</v>
      </c>
      <c r="BD1" s="109" t="s">
        <v>1</v>
      </c>
      <c r="BE1" s="109" t="s">
        <v>0</v>
      </c>
      <c r="BF1" s="109" t="s">
        <v>1</v>
      </c>
      <c r="BG1" s="109" t="s">
        <v>0</v>
      </c>
      <c r="BH1" s="109" t="s">
        <v>1</v>
      </c>
      <c r="BI1" s="109" t="s">
        <v>0</v>
      </c>
      <c r="BJ1" s="109" t="s">
        <v>1</v>
      </c>
      <c r="BK1" s="109" t="s">
        <v>0</v>
      </c>
      <c r="BL1" s="109" t="s">
        <v>1</v>
      </c>
      <c r="BM1" s="109" t="s">
        <v>0</v>
      </c>
      <c r="BN1" s="109" t="s">
        <v>1</v>
      </c>
      <c r="BO1" s="109" t="s">
        <v>0</v>
      </c>
      <c r="BP1" s="109" t="s">
        <v>1</v>
      </c>
      <c r="BQ1" s="109" t="s">
        <v>0</v>
      </c>
      <c r="BR1" s="109" t="s">
        <v>1</v>
      </c>
      <c r="BS1" s="109" t="s">
        <v>0</v>
      </c>
      <c r="BT1" s="109" t="s">
        <v>1</v>
      </c>
      <c r="BU1" s="109" t="s">
        <v>0</v>
      </c>
      <c r="BV1" s="109" t="s">
        <v>1</v>
      </c>
      <c r="BW1" s="109" t="s">
        <v>0</v>
      </c>
      <c r="BX1" s="109" t="s">
        <v>1</v>
      </c>
      <c r="BY1" s="109" t="s">
        <v>0</v>
      </c>
      <c r="BZ1" s="109" t="s">
        <v>1</v>
      </c>
      <c r="CA1" s="109" t="s">
        <v>0</v>
      </c>
      <c r="CB1" s="109" t="s">
        <v>1</v>
      </c>
      <c r="CC1" s="109" t="s">
        <v>0</v>
      </c>
      <c r="CD1" s="109" t="s">
        <v>1</v>
      </c>
      <c r="CE1" s="109" t="s">
        <v>0</v>
      </c>
      <c r="CF1" s="109" t="s">
        <v>1</v>
      </c>
      <c r="CG1" s="109" t="s">
        <v>0</v>
      </c>
      <c r="CH1" s="109" t="s">
        <v>1</v>
      </c>
      <c r="CI1" s="109" t="s">
        <v>0</v>
      </c>
      <c r="CJ1" s="109" t="s">
        <v>1</v>
      </c>
      <c r="CK1" s="109" t="s">
        <v>0</v>
      </c>
      <c r="CL1" s="109" t="s">
        <v>1</v>
      </c>
    </row>
    <row r="2" spans="1:90" x14ac:dyDescent="0.3">
      <c r="A2" s="108" t="s">
        <v>2</v>
      </c>
      <c r="B2" s="108">
        <v>6</v>
      </c>
      <c r="C2" s="108" t="s">
        <v>3</v>
      </c>
      <c r="D2" s="108">
        <v>6</v>
      </c>
      <c r="E2" s="108" t="s">
        <v>4</v>
      </c>
      <c r="F2" s="108">
        <v>9</v>
      </c>
      <c r="G2" s="108" t="s">
        <v>5</v>
      </c>
      <c r="H2" s="108">
        <v>15</v>
      </c>
      <c r="I2" s="108" t="s">
        <v>6</v>
      </c>
      <c r="J2" s="108">
        <v>18</v>
      </c>
      <c r="K2" s="108" t="s">
        <v>7</v>
      </c>
      <c r="L2" s="108">
        <v>18</v>
      </c>
      <c r="M2" s="108" t="s">
        <v>8</v>
      </c>
      <c r="N2" s="108">
        <v>18</v>
      </c>
      <c r="O2" s="108" t="s">
        <v>9</v>
      </c>
      <c r="P2" s="108">
        <v>0</v>
      </c>
      <c r="Q2" s="108" t="s">
        <v>10</v>
      </c>
      <c r="R2" s="108">
        <v>18</v>
      </c>
      <c r="S2" s="108" t="s">
        <v>11</v>
      </c>
      <c r="T2" s="108">
        <v>0</v>
      </c>
      <c r="U2" s="108" t="s">
        <v>12</v>
      </c>
      <c r="V2" s="108">
        <v>0</v>
      </c>
      <c r="W2" s="108" t="s">
        <v>13</v>
      </c>
      <c r="X2" s="108">
        <v>21</v>
      </c>
      <c r="Y2" s="108" t="s">
        <v>14</v>
      </c>
      <c r="Z2" s="108">
        <v>0</v>
      </c>
      <c r="AA2" s="108" t="s">
        <v>15</v>
      </c>
      <c r="AB2" s="108">
        <v>0</v>
      </c>
      <c r="AC2" s="108" t="s">
        <v>16</v>
      </c>
      <c r="AD2" s="108">
        <v>0</v>
      </c>
      <c r="AE2" s="108" t="s">
        <v>17</v>
      </c>
      <c r="AF2" s="108">
        <v>9</v>
      </c>
      <c r="AG2" s="108" t="s">
        <v>18</v>
      </c>
      <c r="AH2" s="108">
        <v>12</v>
      </c>
      <c r="AI2" s="108" t="s">
        <v>19</v>
      </c>
      <c r="AJ2" s="108">
        <v>12</v>
      </c>
      <c r="AK2" s="108" t="s">
        <v>20</v>
      </c>
      <c r="AL2" s="108">
        <v>9</v>
      </c>
      <c r="AM2" s="108" t="s">
        <v>21</v>
      </c>
      <c r="AN2" s="108">
        <v>9</v>
      </c>
      <c r="AO2" s="108" t="s">
        <v>22</v>
      </c>
      <c r="AP2" s="108">
        <v>9</v>
      </c>
      <c r="AQ2" s="108" t="s">
        <v>23</v>
      </c>
      <c r="AR2" s="108">
        <v>0</v>
      </c>
      <c r="AS2" s="108" t="s">
        <v>24</v>
      </c>
      <c r="AT2" s="108">
        <v>10</v>
      </c>
      <c r="AU2" s="108" t="s">
        <v>25</v>
      </c>
      <c r="AV2" s="108">
        <v>9</v>
      </c>
      <c r="AW2" s="108" t="s">
        <v>26</v>
      </c>
      <c r="AX2" s="108">
        <v>9</v>
      </c>
      <c r="AY2" s="108" t="s">
        <v>27</v>
      </c>
      <c r="AZ2" s="108">
        <v>9</v>
      </c>
      <c r="BA2" s="108" t="s">
        <v>28</v>
      </c>
      <c r="BB2" s="108">
        <v>9</v>
      </c>
      <c r="BC2" s="108" t="s">
        <v>29</v>
      </c>
      <c r="BD2" s="108">
        <v>9</v>
      </c>
      <c r="BE2" s="108" t="s">
        <v>30</v>
      </c>
      <c r="BF2" s="108">
        <v>9</v>
      </c>
      <c r="BG2" s="108" t="s">
        <v>31</v>
      </c>
      <c r="BH2" s="108">
        <v>9</v>
      </c>
      <c r="BI2" s="108" t="s">
        <v>32</v>
      </c>
      <c r="BJ2" s="108">
        <v>9</v>
      </c>
      <c r="BK2" s="108" t="s">
        <v>33</v>
      </c>
      <c r="BL2" s="108">
        <v>9</v>
      </c>
      <c r="BM2" s="108" t="s">
        <v>34</v>
      </c>
      <c r="BN2" s="108">
        <v>9</v>
      </c>
      <c r="BO2" s="108" t="s">
        <v>35</v>
      </c>
      <c r="BP2" s="108">
        <v>9</v>
      </c>
      <c r="BQ2" s="108" t="s">
        <v>36</v>
      </c>
      <c r="BR2" s="108">
        <v>9</v>
      </c>
      <c r="BS2" s="108" t="s">
        <v>37</v>
      </c>
      <c r="BT2" s="108">
        <v>9</v>
      </c>
      <c r="BU2" s="108" t="s">
        <v>38</v>
      </c>
      <c r="BV2" s="108">
        <v>9</v>
      </c>
      <c r="BW2" s="108" t="s">
        <v>39</v>
      </c>
      <c r="BX2" s="108">
        <v>9</v>
      </c>
      <c r="BY2" s="108" t="s">
        <v>40</v>
      </c>
      <c r="BZ2" s="108">
        <v>10</v>
      </c>
      <c r="CA2" s="108" t="s">
        <v>41</v>
      </c>
      <c r="CB2" s="108">
        <v>10</v>
      </c>
      <c r="CC2" s="108" t="s">
        <v>42</v>
      </c>
      <c r="CD2" s="108">
        <v>10</v>
      </c>
      <c r="CE2" s="108" t="s">
        <v>43</v>
      </c>
      <c r="CF2" s="108">
        <v>10</v>
      </c>
      <c r="CG2" s="108" t="s">
        <v>44</v>
      </c>
      <c r="CH2" s="108">
        <v>10</v>
      </c>
      <c r="CI2" s="108" t="s">
        <v>45</v>
      </c>
      <c r="CJ2" s="108">
        <v>18</v>
      </c>
      <c r="CK2" s="108" t="s">
        <v>46</v>
      </c>
      <c r="CL2" s="108">
        <v>20</v>
      </c>
    </row>
    <row r="3" spans="1:90" x14ac:dyDescent="0.3">
      <c r="A3" s="108" t="s">
        <v>47</v>
      </c>
      <c r="B3" s="108">
        <v>6</v>
      </c>
      <c r="C3" s="108" t="s">
        <v>48</v>
      </c>
      <c r="D3" s="108">
        <v>6</v>
      </c>
      <c r="E3" s="108" t="s">
        <v>49</v>
      </c>
      <c r="F3" s="108">
        <v>9</v>
      </c>
      <c r="G3" s="108" t="s">
        <v>50</v>
      </c>
      <c r="H3" s="108">
        <v>15</v>
      </c>
      <c r="I3" s="108" t="s">
        <v>51</v>
      </c>
      <c r="J3" s="108">
        <v>18</v>
      </c>
      <c r="K3" s="108" t="s">
        <v>52</v>
      </c>
      <c r="L3" s="108">
        <v>18</v>
      </c>
      <c r="M3" s="108" t="s">
        <v>53</v>
      </c>
      <c r="N3" s="108">
        <v>18</v>
      </c>
      <c r="O3" s="108" t="s">
        <v>54</v>
      </c>
      <c r="P3" s="108">
        <v>18</v>
      </c>
      <c r="Q3" s="108" t="s">
        <v>55</v>
      </c>
      <c r="R3" s="108">
        <v>18</v>
      </c>
      <c r="S3" s="108" t="s">
        <v>56</v>
      </c>
      <c r="T3" s="108">
        <v>18</v>
      </c>
      <c r="U3" s="108" t="s">
        <v>57</v>
      </c>
      <c r="V3" s="108">
        <v>21</v>
      </c>
      <c r="W3" s="108" t="s">
        <v>58</v>
      </c>
      <c r="X3" s="108">
        <v>21</v>
      </c>
      <c r="Y3" s="108" t="s">
        <v>59</v>
      </c>
      <c r="Z3" s="108">
        <v>21</v>
      </c>
      <c r="AA3" s="108" t="s">
        <v>60</v>
      </c>
      <c r="AB3" s="108">
        <v>21</v>
      </c>
      <c r="AC3" s="108" t="s">
        <v>61</v>
      </c>
      <c r="AD3" s="108">
        <v>0</v>
      </c>
      <c r="AE3" s="108" t="s">
        <v>62</v>
      </c>
      <c r="AF3" s="108">
        <v>9</v>
      </c>
      <c r="AG3" s="108" t="s">
        <v>63</v>
      </c>
      <c r="AH3" s="108">
        <v>12</v>
      </c>
      <c r="AI3" s="108" t="s">
        <v>64</v>
      </c>
      <c r="AJ3" s="108">
        <v>12</v>
      </c>
      <c r="AK3" s="108" t="s">
        <v>65</v>
      </c>
      <c r="AL3" s="108">
        <v>9</v>
      </c>
      <c r="AM3" s="108" t="s">
        <v>66</v>
      </c>
      <c r="AN3" s="108">
        <v>9</v>
      </c>
      <c r="AO3" s="108" t="s">
        <v>67</v>
      </c>
      <c r="AP3" s="108">
        <v>9</v>
      </c>
      <c r="AQ3" s="108" t="s">
        <v>68</v>
      </c>
      <c r="AR3" s="108">
        <v>0</v>
      </c>
      <c r="AS3" s="108" t="s">
        <v>69</v>
      </c>
      <c r="AT3" s="108">
        <v>10</v>
      </c>
      <c r="AU3" s="108" t="s">
        <v>70</v>
      </c>
      <c r="AV3" s="108">
        <v>9</v>
      </c>
      <c r="AW3" s="108" t="s">
        <v>71</v>
      </c>
      <c r="AX3" s="108">
        <v>9</v>
      </c>
      <c r="AY3" s="108" t="s">
        <v>72</v>
      </c>
      <c r="AZ3" s="108">
        <v>9</v>
      </c>
      <c r="BA3" s="108" t="s">
        <v>73</v>
      </c>
      <c r="BB3" s="108">
        <v>9</v>
      </c>
      <c r="BC3" s="108" t="s">
        <v>74</v>
      </c>
      <c r="BD3" s="108">
        <v>9</v>
      </c>
      <c r="BE3" s="108" t="s">
        <v>75</v>
      </c>
      <c r="BF3" s="108">
        <v>9</v>
      </c>
      <c r="BG3" s="108" t="s">
        <v>76</v>
      </c>
      <c r="BH3" s="108">
        <v>9</v>
      </c>
      <c r="BI3" s="108" t="s">
        <v>77</v>
      </c>
      <c r="BJ3" s="108">
        <v>9</v>
      </c>
      <c r="BK3" s="108" t="s">
        <v>78</v>
      </c>
      <c r="BL3" s="108">
        <v>9</v>
      </c>
      <c r="BM3" s="108" t="s">
        <v>79</v>
      </c>
      <c r="BN3" s="108">
        <v>9</v>
      </c>
      <c r="BO3" s="108" t="s">
        <v>80</v>
      </c>
      <c r="BP3" s="108">
        <v>9</v>
      </c>
      <c r="BQ3" s="108" t="s">
        <v>81</v>
      </c>
      <c r="BR3" s="108">
        <v>9</v>
      </c>
      <c r="BS3" s="108" t="s">
        <v>82</v>
      </c>
      <c r="BT3" s="108">
        <v>9</v>
      </c>
      <c r="BU3" s="108" t="s">
        <v>83</v>
      </c>
      <c r="BV3" s="108">
        <v>9</v>
      </c>
      <c r="BW3" s="108" t="s">
        <v>84</v>
      </c>
      <c r="BX3" s="108">
        <v>9</v>
      </c>
      <c r="BY3" s="108" t="s">
        <v>85</v>
      </c>
      <c r="BZ3" s="108">
        <v>15</v>
      </c>
      <c r="CA3" s="108" t="s">
        <v>86</v>
      </c>
      <c r="CB3" s="108">
        <v>15</v>
      </c>
      <c r="CC3" s="108" t="s">
        <v>87</v>
      </c>
      <c r="CD3" s="108">
        <v>15</v>
      </c>
      <c r="CE3" s="108" t="s">
        <v>88</v>
      </c>
      <c r="CF3" s="108">
        <v>15</v>
      </c>
      <c r="CG3" s="108" t="s">
        <v>89</v>
      </c>
      <c r="CH3" s="108">
        <v>15</v>
      </c>
      <c r="CI3" s="108" t="s">
        <v>90</v>
      </c>
      <c r="CJ3" s="108">
        <v>36</v>
      </c>
      <c r="CK3" s="108" t="s">
        <v>91</v>
      </c>
      <c r="CL3" s="108">
        <v>25</v>
      </c>
    </row>
    <row r="4" spans="1:90" x14ac:dyDescent="0.3">
      <c r="A4" s="108" t="s">
        <v>92</v>
      </c>
      <c r="B4" s="108">
        <v>6</v>
      </c>
      <c r="C4" s="108" t="s">
        <v>93</v>
      </c>
      <c r="D4" s="108">
        <v>6</v>
      </c>
      <c r="E4" s="108" t="s">
        <v>94</v>
      </c>
      <c r="F4" s="108">
        <v>12</v>
      </c>
      <c r="G4" s="108" t="s">
        <v>95</v>
      </c>
      <c r="H4" s="108">
        <v>15</v>
      </c>
      <c r="I4" s="108" t="s">
        <v>96</v>
      </c>
      <c r="J4" s="108">
        <v>18</v>
      </c>
      <c r="K4" s="108" t="s">
        <v>97</v>
      </c>
      <c r="L4" s="108">
        <v>18</v>
      </c>
      <c r="M4" s="108" t="s">
        <v>98</v>
      </c>
      <c r="N4" s="108">
        <v>18</v>
      </c>
      <c r="O4" s="108" t="s">
        <v>99</v>
      </c>
      <c r="P4" s="108">
        <v>18</v>
      </c>
      <c r="Q4" s="108" t="s">
        <v>100</v>
      </c>
      <c r="R4" s="108">
        <v>18</v>
      </c>
      <c r="S4" s="108" t="s">
        <v>101</v>
      </c>
      <c r="T4" s="108">
        <v>18</v>
      </c>
      <c r="U4" s="108" t="s">
        <v>102</v>
      </c>
      <c r="V4" s="108">
        <v>21</v>
      </c>
      <c r="W4" s="108" t="s">
        <v>103</v>
      </c>
      <c r="X4" s="108">
        <v>21</v>
      </c>
      <c r="Y4" s="108" t="s">
        <v>104</v>
      </c>
      <c r="Z4" s="108">
        <v>21</v>
      </c>
      <c r="AA4" s="108" t="s">
        <v>105</v>
      </c>
      <c r="AB4" s="108">
        <v>21</v>
      </c>
      <c r="AC4" s="108" t="s">
        <v>106</v>
      </c>
      <c r="AD4" s="108">
        <v>0</v>
      </c>
      <c r="AE4" s="108" t="s">
        <v>107</v>
      </c>
      <c r="AF4" s="108">
        <v>12</v>
      </c>
      <c r="AG4" s="108" t="s">
        <v>108</v>
      </c>
      <c r="AH4" s="108">
        <v>12</v>
      </c>
      <c r="AI4" s="108" t="s">
        <v>109</v>
      </c>
      <c r="AJ4" s="108">
        <v>12</v>
      </c>
      <c r="AK4" s="108" t="s">
        <v>110</v>
      </c>
      <c r="AL4" s="108">
        <v>9</v>
      </c>
      <c r="AM4" s="108" t="s">
        <v>111</v>
      </c>
      <c r="AN4" s="108">
        <v>9</v>
      </c>
      <c r="AO4" s="108" t="s">
        <v>112</v>
      </c>
      <c r="AP4" s="108">
        <v>12</v>
      </c>
      <c r="AQ4" s="108" t="s">
        <v>113</v>
      </c>
      <c r="AR4" s="108">
        <v>0</v>
      </c>
      <c r="AS4" s="108" t="s">
        <v>114</v>
      </c>
      <c r="AT4" s="108">
        <v>10</v>
      </c>
      <c r="AU4" s="108" t="s">
        <v>115</v>
      </c>
      <c r="AV4" s="108">
        <v>12</v>
      </c>
      <c r="AW4" s="108" t="s">
        <v>116</v>
      </c>
      <c r="AX4" s="108">
        <v>12</v>
      </c>
      <c r="AY4" s="108" t="s">
        <v>117</v>
      </c>
      <c r="AZ4" s="108">
        <v>12</v>
      </c>
      <c r="BA4" s="108" t="s">
        <v>118</v>
      </c>
      <c r="BB4" s="108">
        <v>12</v>
      </c>
      <c r="BC4" s="108" t="s">
        <v>119</v>
      </c>
      <c r="BD4" s="108">
        <v>12</v>
      </c>
      <c r="BE4" s="108" t="s">
        <v>120</v>
      </c>
      <c r="BF4" s="108">
        <v>9</v>
      </c>
      <c r="BG4" s="108" t="s">
        <v>121</v>
      </c>
      <c r="BH4" s="108">
        <v>9</v>
      </c>
      <c r="BI4" s="108" t="s">
        <v>122</v>
      </c>
      <c r="BJ4" s="108">
        <v>9</v>
      </c>
      <c r="BK4" s="108" t="s">
        <v>123</v>
      </c>
      <c r="BL4" s="108">
        <v>9</v>
      </c>
      <c r="BM4" s="108" t="s">
        <v>124</v>
      </c>
      <c r="BN4" s="108">
        <v>9</v>
      </c>
      <c r="BO4" s="108" t="s">
        <v>125</v>
      </c>
      <c r="BP4" s="108">
        <v>12</v>
      </c>
      <c r="BQ4" s="108" t="s">
        <v>126</v>
      </c>
      <c r="BR4" s="108">
        <v>12</v>
      </c>
      <c r="BS4" s="108" t="s">
        <v>127</v>
      </c>
      <c r="BT4" s="108">
        <v>12</v>
      </c>
      <c r="BU4" s="108" t="s">
        <v>128</v>
      </c>
      <c r="BV4" s="108">
        <v>9</v>
      </c>
      <c r="BW4" s="108" t="s">
        <v>129</v>
      </c>
      <c r="BX4" s="108">
        <v>12</v>
      </c>
      <c r="BY4" s="108" t="s">
        <v>130</v>
      </c>
      <c r="BZ4" s="108">
        <v>20</v>
      </c>
      <c r="CA4" s="108" t="s">
        <v>131</v>
      </c>
      <c r="CB4" s="108">
        <v>20</v>
      </c>
      <c r="CC4" s="108" t="s">
        <v>132</v>
      </c>
      <c r="CD4" s="108">
        <v>20</v>
      </c>
      <c r="CE4" s="108" t="s">
        <v>133</v>
      </c>
      <c r="CF4" s="108">
        <v>20</v>
      </c>
      <c r="CG4" s="108" t="s">
        <v>134</v>
      </c>
      <c r="CH4" s="108">
        <v>20</v>
      </c>
      <c r="CI4" s="108" t="s">
        <v>135</v>
      </c>
      <c r="CJ4" s="108">
        <v>18</v>
      </c>
      <c r="CK4" s="108" t="s">
        <v>136</v>
      </c>
      <c r="CL4" s="108">
        <v>25</v>
      </c>
    </row>
    <row r="5" spans="1:90" x14ac:dyDescent="0.3">
      <c r="A5" s="108" t="s">
        <v>137</v>
      </c>
      <c r="B5" s="108">
        <v>6</v>
      </c>
      <c r="C5" s="108" t="s">
        <v>138</v>
      </c>
      <c r="D5" s="108">
        <v>6</v>
      </c>
      <c r="E5" s="108" t="s">
        <v>139</v>
      </c>
      <c r="F5" s="108">
        <v>12</v>
      </c>
      <c r="G5" s="108" t="s">
        <v>140</v>
      </c>
      <c r="H5" s="108">
        <v>15</v>
      </c>
      <c r="I5" s="108" t="s">
        <v>141</v>
      </c>
      <c r="J5" s="108">
        <v>18</v>
      </c>
      <c r="K5" s="108" t="s">
        <v>142</v>
      </c>
      <c r="L5" s="108">
        <v>18</v>
      </c>
      <c r="M5" s="108" t="s">
        <v>143</v>
      </c>
      <c r="N5" s="108">
        <v>18</v>
      </c>
      <c r="O5" s="108" t="s">
        <v>144</v>
      </c>
      <c r="P5" s="108">
        <v>18</v>
      </c>
      <c r="Q5" s="108" t="s">
        <v>145</v>
      </c>
      <c r="R5" s="108">
        <v>18</v>
      </c>
      <c r="S5" s="108" t="s">
        <v>146</v>
      </c>
      <c r="T5" s="108">
        <v>18</v>
      </c>
      <c r="U5" s="108" t="s">
        <v>147</v>
      </c>
      <c r="V5" s="108">
        <v>21</v>
      </c>
      <c r="W5" s="108" t="s">
        <v>148</v>
      </c>
      <c r="X5" s="108">
        <v>0</v>
      </c>
      <c r="Y5" s="108" t="s">
        <v>149</v>
      </c>
      <c r="Z5" s="108">
        <v>21</v>
      </c>
      <c r="AA5" s="108" t="s">
        <v>150</v>
      </c>
      <c r="AB5" s="108">
        <v>21</v>
      </c>
      <c r="AC5" s="108" t="s">
        <v>151</v>
      </c>
      <c r="AD5" s="108">
        <v>0</v>
      </c>
      <c r="AE5" s="108" t="s">
        <v>152</v>
      </c>
      <c r="AF5" s="108">
        <v>12</v>
      </c>
      <c r="AG5" s="108" t="s">
        <v>153</v>
      </c>
      <c r="AH5" s="108">
        <v>12</v>
      </c>
      <c r="AI5" s="108" t="s">
        <v>154</v>
      </c>
      <c r="AJ5" s="108">
        <v>12</v>
      </c>
      <c r="AK5" s="108" t="s">
        <v>155</v>
      </c>
      <c r="AL5" s="108">
        <v>12</v>
      </c>
      <c r="AM5" s="108" t="s">
        <v>156</v>
      </c>
      <c r="AN5" s="108">
        <v>12</v>
      </c>
      <c r="AO5" s="108" t="s">
        <v>157</v>
      </c>
      <c r="AP5" s="108">
        <v>12</v>
      </c>
      <c r="AQ5" s="108" t="s">
        <v>158</v>
      </c>
      <c r="AR5" s="108">
        <v>0</v>
      </c>
      <c r="AS5" s="108" t="s">
        <v>159</v>
      </c>
      <c r="AT5" s="108">
        <v>10</v>
      </c>
      <c r="AU5" s="108" t="s">
        <v>160</v>
      </c>
      <c r="AV5" s="108">
        <v>12</v>
      </c>
      <c r="AW5" s="108" t="s">
        <v>161</v>
      </c>
      <c r="AX5" s="108">
        <v>12</v>
      </c>
      <c r="AY5" s="108" t="s">
        <v>162</v>
      </c>
      <c r="AZ5" s="108">
        <v>12</v>
      </c>
      <c r="BA5" s="108" t="s">
        <v>163</v>
      </c>
      <c r="BB5" s="108">
        <v>12</v>
      </c>
      <c r="BC5" s="108" t="s">
        <v>164</v>
      </c>
      <c r="BD5" s="108">
        <v>12</v>
      </c>
      <c r="BE5" s="108" t="s">
        <v>165</v>
      </c>
      <c r="BF5" s="108">
        <v>12</v>
      </c>
      <c r="BG5" s="108" t="s">
        <v>166</v>
      </c>
      <c r="BH5" s="108">
        <v>12</v>
      </c>
      <c r="BI5" s="108" t="s">
        <v>167</v>
      </c>
      <c r="BJ5" s="108">
        <v>12</v>
      </c>
      <c r="BK5" s="108" t="s">
        <v>168</v>
      </c>
      <c r="BL5" s="108">
        <v>12</v>
      </c>
      <c r="BM5" s="108" t="s">
        <v>169</v>
      </c>
      <c r="BN5" s="108">
        <v>12</v>
      </c>
      <c r="BO5" s="108" t="s">
        <v>170</v>
      </c>
      <c r="BP5" s="108">
        <v>12</v>
      </c>
      <c r="BQ5" s="108" t="s">
        <v>171</v>
      </c>
      <c r="BR5" s="108">
        <v>12</v>
      </c>
      <c r="BS5" s="108" t="s">
        <v>172</v>
      </c>
      <c r="BT5" s="108">
        <v>12</v>
      </c>
      <c r="BU5" s="108" t="s">
        <v>173</v>
      </c>
      <c r="BV5" s="108">
        <v>12</v>
      </c>
      <c r="BW5" s="108" t="s">
        <v>174</v>
      </c>
      <c r="BX5" s="108">
        <v>12</v>
      </c>
      <c r="BY5" s="108" t="s">
        <v>175</v>
      </c>
      <c r="BZ5" s="108">
        <v>25</v>
      </c>
      <c r="CA5" s="108" t="s">
        <v>176</v>
      </c>
      <c r="CB5" s="108">
        <v>25</v>
      </c>
      <c r="CC5" s="108" t="s">
        <v>177</v>
      </c>
      <c r="CD5" s="108">
        <v>25</v>
      </c>
      <c r="CE5" s="108" t="s">
        <v>178</v>
      </c>
      <c r="CF5" s="108">
        <v>25</v>
      </c>
      <c r="CG5" s="108" t="s">
        <v>179</v>
      </c>
      <c r="CH5" s="108">
        <v>25</v>
      </c>
      <c r="CI5" s="108" t="s">
        <v>180</v>
      </c>
      <c r="CJ5" s="108">
        <v>36</v>
      </c>
      <c r="CK5" s="108" t="s">
        <v>181</v>
      </c>
      <c r="CL5" s="108">
        <v>25</v>
      </c>
    </row>
    <row r="6" spans="1:90" x14ac:dyDescent="0.3">
      <c r="A6" s="108" t="s">
        <v>182</v>
      </c>
      <c r="B6" s="108">
        <v>6</v>
      </c>
      <c r="C6" s="108" t="s">
        <v>183</v>
      </c>
      <c r="D6" s="108">
        <v>6</v>
      </c>
      <c r="E6" s="108" t="s">
        <v>184</v>
      </c>
      <c r="F6" s="108">
        <v>12</v>
      </c>
      <c r="G6" s="108" t="s">
        <v>185</v>
      </c>
      <c r="H6" s="108">
        <v>15</v>
      </c>
      <c r="I6" s="108" t="s">
        <v>186</v>
      </c>
      <c r="J6" s="108">
        <v>18</v>
      </c>
      <c r="K6" s="108" t="s">
        <v>187</v>
      </c>
      <c r="L6" s="108">
        <v>18</v>
      </c>
      <c r="M6" s="108" t="s">
        <v>188</v>
      </c>
      <c r="N6" s="108">
        <v>18</v>
      </c>
      <c r="O6" s="108" t="s">
        <v>189</v>
      </c>
      <c r="P6" s="108">
        <v>18</v>
      </c>
      <c r="Q6" s="108" t="s">
        <v>190</v>
      </c>
      <c r="R6" s="108">
        <v>18</v>
      </c>
      <c r="S6" s="108" t="s">
        <v>191</v>
      </c>
      <c r="T6" s="108">
        <v>18</v>
      </c>
      <c r="U6" s="108" t="s">
        <v>192</v>
      </c>
      <c r="V6" s="108">
        <v>21</v>
      </c>
      <c r="W6" s="108" t="s">
        <v>193</v>
      </c>
      <c r="X6" s="108">
        <v>21</v>
      </c>
      <c r="Y6" s="108" t="s">
        <v>194</v>
      </c>
      <c r="Z6" s="108">
        <v>21</v>
      </c>
      <c r="AA6" s="108" t="s">
        <v>195</v>
      </c>
      <c r="AB6" s="108">
        <v>24</v>
      </c>
      <c r="AC6" s="108" t="s">
        <v>196</v>
      </c>
      <c r="AD6" s="108">
        <v>0</v>
      </c>
      <c r="AE6" s="108" t="s">
        <v>197</v>
      </c>
      <c r="AF6" s="108">
        <v>15</v>
      </c>
      <c r="AG6" s="108" t="s">
        <v>198</v>
      </c>
      <c r="AH6" s="108">
        <v>12</v>
      </c>
      <c r="AI6" s="108" t="s">
        <v>199</v>
      </c>
      <c r="AJ6" s="108">
        <v>12</v>
      </c>
      <c r="AK6" s="108" t="s">
        <v>200</v>
      </c>
      <c r="AL6" s="108">
        <v>12</v>
      </c>
      <c r="AM6" s="108" t="s">
        <v>201</v>
      </c>
      <c r="AN6" s="108">
        <v>12</v>
      </c>
      <c r="AO6" s="108" t="s">
        <v>202</v>
      </c>
      <c r="AP6" s="108">
        <v>15</v>
      </c>
      <c r="AQ6" s="108" t="s">
        <v>203</v>
      </c>
      <c r="AR6" s="108">
        <v>0</v>
      </c>
      <c r="AS6" s="108" t="s">
        <v>204</v>
      </c>
      <c r="AT6" s="108">
        <v>15</v>
      </c>
      <c r="AU6" s="108" t="s">
        <v>205</v>
      </c>
      <c r="AV6" s="108">
        <v>15</v>
      </c>
      <c r="AW6" s="108" t="s">
        <v>206</v>
      </c>
      <c r="AX6" s="108">
        <v>15</v>
      </c>
      <c r="AY6" s="108" t="s">
        <v>207</v>
      </c>
      <c r="AZ6" s="108">
        <v>15</v>
      </c>
      <c r="BA6" s="108" t="s">
        <v>208</v>
      </c>
      <c r="BB6" s="108">
        <v>15</v>
      </c>
      <c r="BC6" s="108" t="s">
        <v>209</v>
      </c>
      <c r="BD6" s="108">
        <v>12</v>
      </c>
      <c r="BE6" s="108" t="s">
        <v>210</v>
      </c>
      <c r="BF6" s="108">
        <v>12</v>
      </c>
      <c r="BG6" s="108" t="s">
        <v>211</v>
      </c>
      <c r="BH6" s="108">
        <v>12</v>
      </c>
      <c r="BI6" s="108" t="s">
        <v>212</v>
      </c>
      <c r="BJ6" s="108">
        <v>12</v>
      </c>
      <c r="BK6" s="108" t="s">
        <v>213</v>
      </c>
      <c r="BL6" s="108">
        <v>12</v>
      </c>
      <c r="BM6" s="108" t="s">
        <v>214</v>
      </c>
      <c r="BN6" s="108">
        <v>12</v>
      </c>
      <c r="BO6" s="108" t="s">
        <v>215</v>
      </c>
      <c r="BP6" s="108">
        <v>18</v>
      </c>
      <c r="BQ6" s="108" t="s">
        <v>216</v>
      </c>
      <c r="BR6" s="108">
        <v>15</v>
      </c>
      <c r="BS6" s="108" t="s">
        <v>217</v>
      </c>
      <c r="BT6" s="108">
        <v>15</v>
      </c>
      <c r="BU6" s="108" t="s">
        <v>218</v>
      </c>
      <c r="BV6" s="108">
        <v>12</v>
      </c>
      <c r="BW6" s="108" t="s">
        <v>219</v>
      </c>
      <c r="BX6" s="108">
        <v>21</v>
      </c>
      <c r="BY6" s="108" t="s">
        <v>220</v>
      </c>
      <c r="BZ6" s="108">
        <v>30</v>
      </c>
      <c r="CA6" s="108" t="s">
        <v>221</v>
      </c>
      <c r="CB6" s="108">
        <v>30</v>
      </c>
      <c r="CC6" s="108" t="s">
        <v>222</v>
      </c>
      <c r="CD6" s="108">
        <v>30</v>
      </c>
      <c r="CE6" s="108" t="s">
        <v>223</v>
      </c>
      <c r="CF6" s="108">
        <v>30</v>
      </c>
      <c r="CG6" s="108" t="s">
        <v>224</v>
      </c>
      <c r="CH6" s="108">
        <v>30</v>
      </c>
      <c r="CI6" s="108" t="s">
        <v>225</v>
      </c>
      <c r="CJ6" s="108">
        <v>18</v>
      </c>
      <c r="CK6" s="108" t="s">
        <v>226</v>
      </c>
      <c r="CL6" s="108">
        <v>25</v>
      </c>
    </row>
    <row r="7" spans="1:90" x14ac:dyDescent="0.3">
      <c r="A7" s="108" t="s">
        <v>227</v>
      </c>
      <c r="B7" s="108">
        <v>6</v>
      </c>
      <c r="C7" s="108" t="s">
        <v>228</v>
      </c>
      <c r="D7" s="108">
        <v>6</v>
      </c>
      <c r="E7" s="108" t="s">
        <v>229</v>
      </c>
      <c r="F7" s="108">
        <v>12</v>
      </c>
      <c r="G7" s="108" t="s">
        <v>230</v>
      </c>
      <c r="H7" s="108">
        <v>15</v>
      </c>
      <c r="I7" s="108" t="s">
        <v>231</v>
      </c>
      <c r="J7" s="108">
        <v>18</v>
      </c>
      <c r="K7" s="108" t="s">
        <v>232</v>
      </c>
      <c r="L7" s="108">
        <v>18</v>
      </c>
      <c r="M7" s="108" t="s">
        <v>233</v>
      </c>
      <c r="N7" s="108">
        <v>0</v>
      </c>
      <c r="O7" s="108" t="s">
        <v>234</v>
      </c>
      <c r="P7" s="108">
        <v>18</v>
      </c>
      <c r="Q7" s="108" t="s">
        <v>235</v>
      </c>
      <c r="R7" s="108">
        <v>18</v>
      </c>
      <c r="S7" s="108" t="s">
        <v>236</v>
      </c>
      <c r="T7" s="108">
        <v>18</v>
      </c>
      <c r="U7" s="108" t="s">
        <v>237</v>
      </c>
      <c r="V7" s="108">
        <v>21</v>
      </c>
      <c r="W7" s="108" t="s">
        <v>238</v>
      </c>
      <c r="X7" s="108">
        <v>21</v>
      </c>
      <c r="Y7" s="108" t="s">
        <v>239</v>
      </c>
      <c r="Z7" s="108">
        <v>21</v>
      </c>
      <c r="AA7" s="108" t="s">
        <v>240</v>
      </c>
      <c r="AB7" s="108">
        <v>21</v>
      </c>
      <c r="AC7" s="108" t="s">
        <v>241</v>
      </c>
      <c r="AD7" s="108">
        <v>0</v>
      </c>
      <c r="AE7" s="108" t="s">
        <v>242</v>
      </c>
      <c r="AF7" s="108">
        <v>15</v>
      </c>
      <c r="AG7" s="108" t="s">
        <v>243</v>
      </c>
      <c r="AH7" s="108">
        <v>15</v>
      </c>
      <c r="AI7" s="108" t="s">
        <v>244</v>
      </c>
      <c r="AJ7" s="108">
        <v>12</v>
      </c>
      <c r="AK7" s="108" t="s">
        <v>245</v>
      </c>
      <c r="AL7" s="108">
        <v>15</v>
      </c>
      <c r="AM7" s="108" t="s">
        <v>246</v>
      </c>
      <c r="AN7" s="108">
        <v>12</v>
      </c>
      <c r="AO7" s="108" t="s">
        <v>247</v>
      </c>
      <c r="AP7" s="108">
        <v>15</v>
      </c>
      <c r="AQ7" s="108" t="s">
        <v>248</v>
      </c>
      <c r="AR7" s="108">
        <v>0</v>
      </c>
      <c r="AS7" s="108" t="s">
        <v>249</v>
      </c>
      <c r="AT7" s="108">
        <v>15</v>
      </c>
      <c r="AU7" s="108" t="s">
        <v>250</v>
      </c>
      <c r="AV7" s="108">
        <v>15</v>
      </c>
      <c r="AW7" s="108" t="s">
        <v>251</v>
      </c>
      <c r="AX7" s="108">
        <v>15</v>
      </c>
      <c r="AY7" s="108" t="s">
        <v>252</v>
      </c>
      <c r="AZ7" s="108">
        <v>18</v>
      </c>
      <c r="BA7" s="108" t="s">
        <v>253</v>
      </c>
      <c r="BB7" s="108">
        <v>15</v>
      </c>
      <c r="BC7" s="108" t="s">
        <v>254</v>
      </c>
      <c r="BD7" s="108">
        <v>12</v>
      </c>
      <c r="BE7" s="108" t="s">
        <v>255</v>
      </c>
      <c r="BF7" s="108">
        <v>12</v>
      </c>
      <c r="BG7" s="108" t="s">
        <v>256</v>
      </c>
      <c r="BH7" s="108">
        <v>15</v>
      </c>
      <c r="BI7" s="108" t="s">
        <v>257</v>
      </c>
      <c r="BJ7" s="108">
        <v>15</v>
      </c>
      <c r="BK7" s="108" t="s">
        <v>258</v>
      </c>
      <c r="BL7" s="108">
        <v>18</v>
      </c>
      <c r="BM7" s="108" t="s">
        <v>259</v>
      </c>
      <c r="BN7" s="108">
        <v>18</v>
      </c>
      <c r="BO7" s="108" t="s">
        <v>260</v>
      </c>
      <c r="BP7" s="108">
        <v>21</v>
      </c>
      <c r="BQ7" s="108" t="s">
        <v>261</v>
      </c>
      <c r="BR7" s="108">
        <v>15</v>
      </c>
      <c r="BS7" s="108" t="s">
        <v>262</v>
      </c>
      <c r="BT7" s="108">
        <v>21</v>
      </c>
      <c r="BU7" s="108" t="s">
        <v>263</v>
      </c>
      <c r="BV7" s="108">
        <v>15</v>
      </c>
      <c r="BW7" s="108" t="s">
        <v>264</v>
      </c>
      <c r="BX7" s="108">
        <v>21</v>
      </c>
      <c r="CE7" s="108" t="s">
        <v>265</v>
      </c>
      <c r="CF7" s="108">
        <v>36</v>
      </c>
      <c r="CG7" s="108" t="s">
        <v>266</v>
      </c>
      <c r="CH7" s="108">
        <v>36</v>
      </c>
      <c r="CI7" s="108" t="s">
        <v>267</v>
      </c>
      <c r="CJ7" s="108">
        <v>36</v>
      </c>
      <c r="CK7" s="108" t="s">
        <v>268</v>
      </c>
      <c r="CL7" s="108">
        <v>25</v>
      </c>
    </row>
    <row r="8" spans="1:90" x14ac:dyDescent="0.3">
      <c r="A8" s="108" t="s">
        <v>269</v>
      </c>
      <c r="B8" s="108">
        <v>6</v>
      </c>
      <c r="C8" s="108" t="s">
        <v>270</v>
      </c>
      <c r="D8" s="108">
        <v>6</v>
      </c>
      <c r="E8" s="108" t="s">
        <v>271</v>
      </c>
      <c r="F8" s="108">
        <v>12</v>
      </c>
      <c r="G8" s="108" t="s">
        <v>272</v>
      </c>
      <c r="H8" s="108">
        <v>15</v>
      </c>
      <c r="I8" s="108" t="s">
        <v>273</v>
      </c>
      <c r="J8" s="108">
        <v>21</v>
      </c>
      <c r="K8" s="108" t="s">
        <v>274</v>
      </c>
      <c r="L8" s="108">
        <v>21</v>
      </c>
      <c r="M8" s="108" t="s">
        <v>275</v>
      </c>
      <c r="N8" s="108">
        <v>0</v>
      </c>
      <c r="O8" s="108" t="s">
        <v>276</v>
      </c>
      <c r="P8" s="108">
        <v>0</v>
      </c>
      <c r="Q8" s="108" t="s">
        <v>277</v>
      </c>
      <c r="R8" s="108">
        <v>18</v>
      </c>
      <c r="S8" s="108" t="s">
        <v>278</v>
      </c>
      <c r="T8" s="108">
        <v>18</v>
      </c>
      <c r="U8" s="108" t="s">
        <v>279</v>
      </c>
      <c r="V8" s="108">
        <v>24</v>
      </c>
      <c r="W8" s="108" t="s">
        <v>280</v>
      </c>
      <c r="X8" s="108">
        <v>21</v>
      </c>
      <c r="Y8" s="108" t="s">
        <v>281</v>
      </c>
      <c r="Z8" s="108">
        <v>24</v>
      </c>
      <c r="AA8" s="108" t="s">
        <v>282</v>
      </c>
      <c r="AB8" s="108">
        <v>21</v>
      </c>
      <c r="AC8" s="108" t="s">
        <v>283</v>
      </c>
      <c r="AD8" s="108">
        <v>0</v>
      </c>
      <c r="AE8" s="108" t="s">
        <v>284</v>
      </c>
      <c r="AF8" s="108">
        <v>18</v>
      </c>
      <c r="AG8" s="108" t="s">
        <v>285</v>
      </c>
      <c r="AH8" s="108">
        <v>18</v>
      </c>
      <c r="AI8" s="108" t="s">
        <v>286</v>
      </c>
      <c r="AJ8" s="108">
        <v>15</v>
      </c>
      <c r="AK8" s="108" t="s">
        <v>287</v>
      </c>
      <c r="AL8" s="108">
        <v>15</v>
      </c>
      <c r="AM8" s="108" t="s">
        <v>288</v>
      </c>
      <c r="AN8" s="108">
        <v>21</v>
      </c>
      <c r="AO8" s="108" t="s">
        <v>289</v>
      </c>
      <c r="AP8" s="108">
        <v>15</v>
      </c>
      <c r="AQ8" s="108" t="s">
        <v>290</v>
      </c>
      <c r="AR8" s="108">
        <v>0</v>
      </c>
      <c r="AS8" s="108" t="s">
        <v>291</v>
      </c>
      <c r="AT8" s="108">
        <v>15</v>
      </c>
      <c r="AU8" s="108" t="s">
        <v>292</v>
      </c>
      <c r="AV8" s="108">
        <v>18</v>
      </c>
      <c r="AW8" s="108" t="s">
        <v>293</v>
      </c>
      <c r="AX8" s="108">
        <v>18</v>
      </c>
      <c r="AY8" s="108" t="s">
        <v>294</v>
      </c>
      <c r="AZ8" s="108">
        <v>18</v>
      </c>
      <c r="BA8" s="108" t="s">
        <v>295</v>
      </c>
      <c r="BB8" s="108">
        <v>18</v>
      </c>
      <c r="BC8" s="108" t="s">
        <v>296</v>
      </c>
      <c r="BD8" s="108">
        <v>12</v>
      </c>
      <c r="BE8" s="108" t="s">
        <v>297</v>
      </c>
      <c r="BF8" s="108">
        <v>18</v>
      </c>
      <c r="BG8" s="108" t="s">
        <v>298</v>
      </c>
      <c r="BH8" s="108">
        <v>15</v>
      </c>
      <c r="BI8" s="108" t="s">
        <v>299</v>
      </c>
      <c r="BJ8" s="108">
        <v>18</v>
      </c>
      <c r="BK8" s="108" t="s">
        <v>300</v>
      </c>
      <c r="BL8" s="108">
        <v>21</v>
      </c>
      <c r="BM8" s="108" t="s">
        <v>301</v>
      </c>
      <c r="BN8" s="108">
        <v>21</v>
      </c>
      <c r="BO8" s="108" t="s">
        <v>302</v>
      </c>
      <c r="BP8" s="108">
        <v>21</v>
      </c>
      <c r="BQ8" s="108" t="s">
        <v>303</v>
      </c>
      <c r="BR8" s="108">
        <v>21</v>
      </c>
      <c r="BS8" s="108" t="s">
        <v>304</v>
      </c>
      <c r="BT8" s="108">
        <v>21</v>
      </c>
      <c r="BU8" s="108" t="s">
        <v>305</v>
      </c>
      <c r="BV8" s="108">
        <v>15</v>
      </c>
      <c r="BW8" s="108" t="s">
        <v>306</v>
      </c>
      <c r="BX8" s="108">
        <v>21</v>
      </c>
      <c r="CI8" s="108" t="s">
        <v>307</v>
      </c>
      <c r="CJ8" s="108">
        <v>18</v>
      </c>
      <c r="CK8" s="108" t="s">
        <v>308</v>
      </c>
      <c r="CL8" s="108">
        <v>25</v>
      </c>
    </row>
    <row r="9" spans="1:90" x14ac:dyDescent="0.3">
      <c r="A9" s="108" t="s">
        <v>309</v>
      </c>
      <c r="B9" s="108">
        <v>6</v>
      </c>
      <c r="C9" s="108" t="s">
        <v>310</v>
      </c>
      <c r="D9" s="108">
        <v>9</v>
      </c>
      <c r="E9" s="108" t="s">
        <v>311</v>
      </c>
      <c r="F9" s="108">
        <v>12</v>
      </c>
      <c r="G9" s="108" t="s">
        <v>312</v>
      </c>
      <c r="H9" s="108">
        <v>18</v>
      </c>
      <c r="I9" s="108" t="s">
        <v>313</v>
      </c>
      <c r="J9" s="108">
        <v>21</v>
      </c>
      <c r="K9" s="108" t="s">
        <v>314</v>
      </c>
      <c r="L9" s="108">
        <v>18</v>
      </c>
      <c r="M9" s="108" t="s">
        <v>315</v>
      </c>
      <c r="N9" s="108">
        <v>18</v>
      </c>
      <c r="O9" s="108" t="s">
        <v>316</v>
      </c>
      <c r="P9" s="108">
        <v>18</v>
      </c>
      <c r="Q9" s="108" t="s">
        <v>317</v>
      </c>
      <c r="R9" s="108">
        <v>18</v>
      </c>
      <c r="S9" s="108" t="s">
        <v>318</v>
      </c>
      <c r="T9" s="108">
        <v>0</v>
      </c>
      <c r="U9" s="108" t="s">
        <v>319</v>
      </c>
      <c r="V9" s="108">
        <v>21</v>
      </c>
      <c r="W9" s="108" t="s">
        <v>320</v>
      </c>
      <c r="X9" s="108">
        <v>24</v>
      </c>
      <c r="Y9" s="108" t="s">
        <v>321</v>
      </c>
      <c r="Z9" s="108">
        <v>21</v>
      </c>
      <c r="AA9" s="108" t="s">
        <v>322</v>
      </c>
      <c r="AB9" s="108">
        <v>24</v>
      </c>
      <c r="AC9" s="108" t="s">
        <v>323</v>
      </c>
      <c r="AD9" s="108">
        <v>0</v>
      </c>
      <c r="AE9" s="108" t="s">
        <v>324</v>
      </c>
      <c r="AF9" s="108">
        <v>18</v>
      </c>
      <c r="AG9" s="108" t="s">
        <v>325</v>
      </c>
      <c r="AH9" s="108">
        <v>18</v>
      </c>
      <c r="AI9" s="108" t="s">
        <v>326</v>
      </c>
      <c r="AJ9" s="108">
        <v>18</v>
      </c>
      <c r="AK9" s="108" t="s">
        <v>327</v>
      </c>
      <c r="AL9" s="108">
        <v>21</v>
      </c>
      <c r="AM9" s="108" t="s">
        <v>328</v>
      </c>
      <c r="AN9" s="108">
        <v>21</v>
      </c>
      <c r="AO9" s="108" t="s">
        <v>329</v>
      </c>
      <c r="AP9" s="108">
        <v>15</v>
      </c>
      <c r="AQ9" s="108" t="s">
        <v>330</v>
      </c>
      <c r="AR9" s="108">
        <v>0</v>
      </c>
      <c r="AS9" s="108" t="s">
        <v>331</v>
      </c>
      <c r="AT9" s="108">
        <v>15</v>
      </c>
      <c r="AU9" s="108" t="s">
        <v>332</v>
      </c>
      <c r="AV9" s="108">
        <v>18</v>
      </c>
      <c r="AW9" s="108" t="s">
        <v>333</v>
      </c>
      <c r="AX9" s="108">
        <v>18</v>
      </c>
      <c r="AY9" s="108" t="s">
        <v>334</v>
      </c>
      <c r="AZ9" s="108">
        <v>18</v>
      </c>
      <c r="BA9" s="108" t="s">
        <v>335</v>
      </c>
      <c r="BB9" s="108">
        <v>18</v>
      </c>
      <c r="BC9" s="108" t="s">
        <v>336</v>
      </c>
      <c r="BD9" s="108">
        <v>15</v>
      </c>
      <c r="BE9" s="108" t="s">
        <v>337</v>
      </c>
      <c r="BF9" s="108">
        <v>18</v>
      </c>
      <c r="BG9" s="108" t="s">
        <v>338</v>
      </c>
      <c r="BH9" s="108">
        <v>18</v>
      </c>
      <c r="BI9" s="108" t="s">
        <v>339</v>
      </c>
      <c r="BJ9" s="108">
        <v>18</v>
      </c>
      <c r="BK9" s="108" t="s">
        <v>340</v>
      </c>
      <c r="BL9" s="108">
        <v>21</v>
      </c>
      <c r="BM9" s="108" t="s">
        <v>341</v>
      </c>
      <c r="BN9" s="108">
        <v>21</v>
      </c>
      <c r="BO9" s="108" t="s">
        <v>342</v>
      </c>
      <c r="BP9" s="108">
        <v>10</v>
      </c>
      <c r="BQ9" s="108" t="s">
        <v>343</v>
      </c>
      <c r="BR9" s="108">
        <v>21</v>
      </c>
      <c r="BS9" s="108" t="s">
        <v>344</v>
      </c>
      <c r="BT9" s="108">
        <v>21</v>
      </c>
      <c r="BU9" s="108" t="s">
        <v>345</v>
      </c>
      <c r="BV9" s="108">
        <v>21</v>
      </c>
      <c r="BW9" s="108" t="s">
        <v>346</v>
      </c>
      <c r="BX9" s="108">
        <v>10</v>
      </c>
      <c r="CI9" s="108" t="s">
        <v>347</v>
      </c>
      <c r="CJ9" s="108">
        <v>36</v>
      </c>
      <c r="CK9" s="108" t="s">
        <v>348</v>
      </c>
      <c r="CL9" s="108">
        <v>25</v>
      </c>
    </row>
    <row r="10" spans="1:90" x14ac:dyDescent="0.3">
      <c r="A10" s="108" t="s">
        <v>349</v>
      </c>
      <c r="B10" s="108">
        <v>6</v>
      </c>
      <c r="C10" s="108" t="s">
        <v>350</v>
      </c>
      <c r="D10" s="108">
        <v>9</v>
      </c>
      <c r="E10" s="108" t="s">
        <v>351</v>
      </c>
      <c r="F10" s="108">
        <v>12</v>
      </c>
      <c r="G10" s="108" t="s">
        <v>352</v>
      </c>
      <c r="H10" s="108">
        <v>15</v>
      </c>
      <c r="I10" s="108" t="s">
        <v>353</v>
      </c>
      <c r="J10" s="108">
        <v>21</v>
      </c>
      <c r="K10" s="108" t="s">
        <v>354</v>
      </c>
      <c r="L10" s="108">
        <v>18</v>
      </c>
      <c r="M10" s="108" t="s">
        <v>355</v>
      </c>
      <c r="N10" s="108">
        <v>18</v>
      </c>
      <c r="O10" s="108" t="s">
        <v>356</v>
      </c>
      <c r="P10" s="108">
        <v>21</v>
      </c>
      <c r="Q10" s="108" t="s">
        <v>357</v>
      </c>
      <c r="R10" s="108">
        <v>18</v>
      </c>
      <c r="S10" s="108" t="s">
        <v>358</v>
      </c>
      <c r="T10" s="108">
        <v>18</v>
      </c>
      <c r="U10" s="108" t="s">
        <v>359</v>
      </c>
      <c r="V10" s="108">
        <v>21</v>
      </c>
      <c r="W10" s="108" t="s">
        <v>360</v>
      </c>
      <c r="X10" s="108">
        <v>21</v>
      </c>
      <c r="Y10" s="108" t="s">
        <v>361</v>
      </c>
      <c r="Z10" s="108">
        <v>21</v>
      </c>
      <c r="AA10" s="108" t="s">
        <v>362</v>
      </c>
      <c r="AB10" s="108">
        <v>0</v>
      </c>
      <c r="AC10" s="108" t="s">
        <v>363</v>
      </c>
      <c r="AD10" s="108">
        <v>0</v>
      </c>
      <c r="AE10" s="108" t="s">
        <v>364</v>
      </c>
      <c r="AF10" s="108">
        <v>0</v>
      </c>
      <c r="AG10" s="108" t="s">
        <v>365</v>
      </c>
      <c r="AH10" s="108">
        <v>0</v>
      </c>
      <c r="AI10" s="108" t="s">
        <v>366</v>
      </c>
      <c r="AJ10" s="108">
        <v>18</v>
      </c>
      <c r="AK10" s="108" t="s">
        <v>367</v>
      </c>
      <c r="AL10" s="108">
        <v>21</v>
      </c>
      <c r="AM10" s="108" t="s">
        <v>368</v>
      </c>
      <c r="AN10" s="108">
        <v>21</v>
      </c>
      <c r="AO10" s="108" t="s">
        <v>369</v>
      </c>
      <c r="AP10" s="108">
        <v>15</v>
      </c>
      <c r="AQ10" s="108" t="s">
        <v>370</v>
      </c>
      <c r="AR10" s="108">
        <v>0</v>
      </c>
      <c r="AS10" s="108" t="s">
        <v>371</v>
      </c>
      <c r="AT10" s="108">
        <v>20</v>
      </c>
      <c r="AU10" s="108" t="s">
        <v>372</v>
      </c>
      <c r="AV10" s="108">
        <v>0</v>
      </c>
      <c r="AW10" s="108" t="s">
        <v>373</v>
      </c>
      <c r="AX10" s="108">
        <v>18</v>
      </c>
      <c r="AY10" s="108" t="s">
        <v>374</v>
      </c>
      <c r="AZ10" s="108">
        <v>0</v>
      </c>
      <c r="BA10" s="108" t="s">
        <v>375</v>
      </c>
      <c r="BB10" s="108">
        <v>0</v>
      </c>
      <c r="BC10" s="108" t="s">
        <v>376</v>
      </c>
      <c r="BD10" s="108">
        <v>18</v>
      </c>
      <c r="BE10" s="108" t="s">
        <v>377</v>
      </c>
      <c r="BF10" s="108">
        <v>18</v>
      </c>
      <c r="BG10" s="108" t="s">
        <v>378</v>
      </c>
      <c r="BH10" s="108">
        <v>18</v>
      </c>
      <c r="BI10" s="108" t="s">
        <v>379</v>
      </c>
      <c r="BJ10" s="108">
        <v>0</v>
      </c>
      <c r="BK10" s="108" t="s">
        <v>380</v>
      </c>
      <c r="BL10" s="108">
        <v>10</v>
      </c>
      <c r="BM10" s="108" t="s">
        <v>381</v>
      </c>
      <c r="BN10" s="108">
        <v>0</v>
      </c>
      <c r="BO10" s="108" t="s">
        <v>382</v>
      </c>
      <c r="BP10" s="108">
        <v>0</v>
      </c>
      <c r="BQ10" s="108" t="s">
        <v>383</v>
      </c>
      <c r="BR10" s="108">
        <v>21</v>
      </c>
      <c r="BS10" s="108" t="s">
        <v>384</v>
      </c>
      <c r="BT10" s="108">
        <v>0</v>
      </c>
      <c r="BU10" s="108" t="s">
        <v>385</v>
      </c>
      <c r="BV10" s="108">
        <v>21</v>
      </c>
      <c r="BW10" s="108" t="s">
        <v>386</v>
      </c>
      <c r="BX10" s="108">
        <v>0</v>
      </c>
      <c r="CK10" s="108" t="s">
        <v>387</v>
      </c>
      <c r="CL10" s="108">
        <v>25</v>
      </c>
    </row>
    <row r="11" spans="1:90" x14ac:dyDescent="0.3">
      <c r="A11" s="108" t="s">
        <v>388</v>
      </c>
      <c r="B11" s="108">
        <v>6</v>
      </c>
      <c r="C11" s="108" t="s">
        <v>389</v>
      </c>
      <c r="D11" s="108">
        <v>9</v>
      </c>
      <c r="E11" s="108" t="s">
        <v>390</v>
      </c>
      <c r="F11" s="108">
        <v>15</v>
      </c>
      <c r="G11" s="108" t="s">
        <v>391</v>
      </c>
      <c r="H11" s="108">
        <v>15</v>
      </c>
      <c r="I11" s="108" t="s">
        <v>392</v>
      </c>
      <c r="J11" s="108">
        <v>21</v>
      </c>
      <c r="K11" s="108" t="s">
        <v>393</v>
      </c>
      <c r="L11" s="108">
        <v>21</v>
      </c>
      <c r="M11" s="108" t="s">
        <v>394</v>
      </c>
      <c r="N11" s="108">
        <v>18</v>
      </c>
      <c r="O11" s="108" t="s">
        <v>395</v>
      </c>
      <c r="P11" s="108">
        <v>18</v>
      </c>
      <c r="Q11" s="108" t="s">
        <v>396</v>
      </c>
      <c r="R11" s="108">
        <v>18</v>
      </c>
      <c r="S11" s="108" t="s">
        <v>397</v>
      </c>
      <c r="T11" s="108">
        <v>18</v>
      </c>
      <c r="U11" s="108" t="s">
        <v>398</v>
      </c>
      <c r="V11" s="108">
        <v>21</v>
      </c>
      <c r="W11" s="108" t="s">
        <v>399</v>
      </c>
      <c r="X11" s="108">
        <v>0</v>
      </c>
      <c r="Y11" s="108" t="s">
        <v>400</v>
      </c>
      <c r="Z11" s="108">
        <v>21</v>
      </c>
      <c r="AA11" s="108" t="s">
        <v>401</v>
      </c>
      <c r="AB11" s="108">
        <v>21</v>
      </c>
      <c r="AC11" s="108" t="s">
        <v>402</v>
      </c>
      <c r="AD11" s="108">
        <v>0</v>
      </c>
      <c r="AE11" s="108" t="s">
        <v>403</v>
      </c>
      <c r="AF11" s="108">
        <v>10</v>
      </c>
      <c r="AG11" s="108" t="s">
        <v>404</v>
      </c>
      <c r="AH11" s="108">
        <v>0</v>
      </c>
      <c r="AI11" s="108" t="s">
        <v>405</v>
      </c>
      <c r="AJ11" s="108">
        <v>0</v>
      </c>
      <c r="AK11" s="108" t="s">
        <v>406</v>
      </c>
      <c r="AL11" s="108">
        <v>21</v>
      </c>
      <c r="AM11" s="108" t="s">
        <v>407</v>
      </c>
      <c r="AN11" s="108">
        <v>21</v>
      </c>
      <c r="AO11" s="108" t="s">
        <v>408</v>
      </c>
      <c r="AP11" s="108">
        <v>15</v>
      </c>
      <c r="AQ11" s="108" t="s">
        <v>409</v>
      </c>
      <c r="AR11" s="108">
        <v>0</v>
      </c>
      <c r="AS11" s="108" t="s">
        <v>410</v>
      </c>
      <c r="AT11" s="108">
        <v>20</v>
      </c>
      <c r="AU11" s="108" t="s">
        <v>411</v>
      </c>
      <c r="AV11" s="108">
        <v>0</v>
      </c>
      <c r="AW11" s="108" t="s">
        <v>412</v>
      </c>
      <c r="AX11" s="108">
        <v>0</v>
      </c>
      <c r="AY11" s="108" t="s">
        <v>413</v>
      </c>
      <c r="AZ11" s="108">
        <v>0</v>
      </c>
      <c r="BA11" s="108" t="s">
        <v>414</v>
      </c>
      <c r="BB11" s="108">
        <v>0</v>
      </c>
      <c r="BC11" s="108" t="s">
        <v>415</v>
      </c>
      <c r="BD11" s="108">
        <v>18</v>
      </c>
      <c r="BE11" s="108" t="s">
        <v>416</v>
      </c>
      <c r="BF11" s="108">
        <v>0</v>
      </c>
      <c r="BG11" s="108" t="s">
        <v>417</v>
      </c>
      <c r="BH11" s="108">
        <v>18</v>
      </c>
      <c r="BI11" s="108" t="s">
        <v>418</v>
      </c>
      <c r="BJ11" s="108">
        <v>0</v>
      </c>
      <c r="BK11" s="108" t="s">
        <v>419</v>
      </c>
      <c r="BL11" s="108">
        <v>0</v>
      </c>
      <c r="BM11" s="108" t="s">
        <v>420</v>
      </c>
      <c r="BN11" s="108">
        <v>0</v>
      </c>
      <c r="BO11" s="108" t="s">
        <v>421</v>
      </c>
      <c r="BP11" s="108">
        <v>0</v>
      </c>
      <c r="BQ11" s="108" t="s">
        <v>422</v>
      </c>
      <c r="BR11" s="108">
        <v>0</v>
      </c>
      <c r="BS11" s="108" t="s">
        <v>423</v>
      </c>
      <c r="BT11" s="108">
        <v>0</v>
      </c>
      <c r="BU11" s="108" t="s">
        <v>424</v>
      </c>
      <c r="BV11" s="108">
        <v>21</v>
      </c>
      <c r="BW11" s="108" t="s">
        <v>425</v>
      </c>
      <c r="BX11" s="108">
        <v>0</v>
      </c>
      <c r="CK11" s="108" t="s">
        <v>426</v>
      </c>
      <c r="CL11" s="108">
        <v>25</v>
      </c>
    </row>
    <row r="12" spans="1:90" x14ac:dyDescent="0.3">
      <c r="A12" s="108" t="s">
        <v>427</v>
      </c>
      <c r="B12" s="108">
        <v>6</v>
      </c>
      <c r="C12" s="108" t="s">
        <v>428</v>
      </c>
      <c r="D12" s="108">
        <v>9</v>
      </c>
      <c r="E12" s="108" t="s">
        <v>429</v>
      </c>
      <c r="F12" s="108">
        <v>9</v>
      </c>
      <c r="G12" s="108" t="s">
        <v>430</v>
      </c>
      <c r="H12" s="108">
        <v>15</v>
      </c>
      <c r="I12" s="108" t="s">
        <v>431</v>
      </c>
      <c r="J12" s="108">
        <v>18</v>
      </c>
      <c r="K12" s="108" t="s">
        <v>432</v>
      </c>
      <c r="L12" s="108">
        <v>0</v>
      </c>
      <c r="M12" s="108" t="s">
        <v>433</v>
      </c>
      <c r="N12" s="108">
        <v>21</v>
      </c>
      <c r="O12" s="108" t="s">
        <v>434</v>
      </c>
      <c r="P12" s="108">
        <v>18</v>
      </c>
      <c r="Q12" s="108" t="s">
        <v>435</v>
      </c>
      <c r="R12" s="108">
        <v>21</v>
      </c>
      <c r="S12" s="108" t="s">
        <v>436</v>
      </c>
      <c r="T12" s="108">
        <v>18</v>
      </c>
      <c r="U12" s="108" t="s">
        <v>437</v>
      </c>
      <c r="V12" s="108">
        <v>24</v>
      </c>
      <c r="W12" s="108" t="s">
        <v>438</v>
      </c>
      <c r="X12" s="108">
        <v>21</v>
      </c>
      <c r="Y12" s="108" t="s">
        <v>439</v>
      </c>
      <c r="Z12" s="108">
        <v>0</v>
      </c>
      <c r="AA12" s="108" t="s">
        <v>440</v>
      </c>
      <c r="AB12" s="108">
        <v>24</v>
      </c>
      <c r="AC12" s="108" t="s">
        <v>441</v>
      </c>
      <c r="AD12" s="108">
        <v>0</v>
      </c>
      <c r="AE12" s="108" t="s">
        <v>442</v>
      </c>
      <c r="AF12" s="108">
        <v>10</v>
      </c>
      <c r="AG12" s="108" t="s">
        <v>443</v>
      </c>
      <c r="AH12" s="108">
        <v>0</v>
      </c>
      <c r="AI12" s="108" t="s">
        <v>444</v>
      </c>
      <c r="AJ12" s="108">
        <v>0</v>
      </c>
      <c r="AK12" s="108" t="s">
        <v>445</v>
      </c>
      <c r="AL12" s="108">
        <v>0</v>
      </c>
      <c r="AM12" s="108" t="s">
        <v>446</v>
      </c>
      <c r="AN12" s="108">
        <v>0</v>
      </c>
      <c r="AO12" s="108" t="s">
        <v>447</v>
      </c>
      <c r="AP12" s="108">
        <v>15</v>
      </c>
      <c r="AQ12" s="108" t="s">
        <v>448</v>
      </c>
      <c r="AR12" s="108">
        <v>0</v>
      </c>
      <c r="AS12" s="108" t="s">
        <v>449</v>
      </c>
      <c r="AT12" s="108">
        <v>0</v>
      </c>
      <c r="AU12" s="108" t="s">
        <v>450</v>
      </c>
      <c r="AV12" s="108">
        <v>0</v>
      </c>
      <c r="AW12" s="108" t="s">
        <v>451</v>
      </c>
      <c r="AX12" s="108">
        <v>0</v>
      </c>
      <c r="AY12" s="108" t="s">
        <v>452</v>
      </c>
      <c r="AZ12" s="108">
        <v>0</v>
      </c>
      <c r="BA12" s="108" t="s">
        <v>453</v>
      </c>
      <c r="BB12" s="108">
        <v>0</v>
      </c>
      <c r="BC12" s="108" t="s">
        <v>454</v>
      </c>
      <c r="BD12" s="108">
        <v>0</v>
      </c>
      <c r="BE12" s="108" t="s">
        <v>455</v>
      </c>
      <c r="BF12" s="108">
        <v>0</v>
      </c>
      <c r="BG12" s="108" t="s">
        <v>456</v>
      </c>
      <c r="BH12" s="108">
        <v>0</v>
      </c>
      <c r="BI12" s="108" t="s">
        <v>457</v>
      </c>
      <c r="BJ12" s="108">
        <v>0</v>
      </c>
      <c r="BK12" s="108" t="s">
        <v>458</v>
      </c>
      <c r="BL12" s="108">
        <v>0</v>
      </c>
      <c r="BM12" s="108" t="s">
        <v>459</v>
      </c>
      <c r="BN12" s="108">
        <v>0</v>
      </c>
      <c r="BO12" s="108" t="s">
        <v>460</v>
      </c>
      <c r="BP12" s="108">
        <v>0</v>
      </c>
      <c r="BQ12" s="108" t="s">
        <v>461</v>
      </c>
      <c r="BR12" s="108">
        <v>0</v>
      </c>
      <c r="BS12" s="108" t="s">
        <v>462</v>
      </c>
      <c r="BT12" s="108">
        <v>0</v>
      </c>
      <c r="BU12" s="108" t="s">
        <v>463</v>
      </c>
      <c r="BV12" s="108">
        <v>0</v>
      </c>
      <c r="BW12" s="108" t="s">
        <v>464</v>
      </c>
      <c r="BX12" s="108">
        <v>0</v>
      </c>
      <c r="CK12" s="108" t="s">
        <v>465</v>
      </c>
      <c r="CL12" s="108">
        <v>25</v>
      </c>
    </row>
    <row r="13" spans="1:90" x14ac:dyDescent="0.3">
      <c r="C13" s="108" t="s">
        <v>466</v>
      </c>
      <c r="D13" s="108">
        <v>9</v>
      </c>
      <c r="E13" s="108" t="s">
        <v>467</v>
      </c>
      <c r="F13" s="108">
        <v>9</v>
      </c>
      <c r="G13" s="108" t="s">
        <v>468</v>
      </c>
      <c r="H13" s="108">
        <v>15</v>
      </c>
      <c r="I13" s="108" t="s">
        <v>469</v>
      </c>
      <c r="J13" s="108">
        <v>18</v>
      </c>
      <c r="K13" s="108" t="s">
        <v>470</v>
      </c>
      <c r="L13" s="108">
        <v>18</v>
      </c>
      <c r="M13" s="108" t="s">
        <v>471</v>
      </c>
      <c r="N13" s="108">
        <v>18</v>
      </c>
      <c r="O13" s="108" t="s">
        <v>472</v>
      </c>
      <c r="P13" s="108">
        <v>18</v>
      </c>
      <c r="Q13" s="108" t="s">
        <v>473</v>
      </c>
      <c r="R13" s="108">
        <v>0</v>
      </c>
      <c r="S13" s="108" t="s">
        <v>474</v>
      </c>
      <c r="T13" s="108">
        <v>18</v>
      </c>
      <c r="U13" s="108" t="s">
        <v>475</v>
      </c>
      <c r="V13" s="108">
        <v>21</v>
      </c>
      <c r="W13" s="108" t="s">
        <v>476</v>
      </c>
      <c r="X13" s="108">
        <v>24</v>
      </c>
      <c r="Y13" s="108" t="s">
        <v>477</v>
      </c>
      <c r="Z13" s="108">
        <v>21</v>
      </c>
      <c r="AA13" s="108" t="s">
        <v>478</v>
      </c>
      <c r="AB13" s="108">
        <v>21</v>
      </c>
      <c r="AC13" s="108" t="s">
        <v>479</v>
      </c>
      <c r="AD13" s="108">
        <v>0</v>
      </c>
      <c r="AE13" s="108" t="s">
        <v>480</v>
      </c>
      <c r="AF13" s="108">
        <v>15</v>
      </c>
      <c r="AG13" s="108" t="s">
        <v>481</v>
      </c>
      <c r="AH13" s="108">
        <v>10</v>
      </c>
      <c r="AI13" s="108" t="s">
        <v>482</v>
      </c>
      <c r="AJ13" s="108">
        <v>0</v>
      </c>
      <c r="AK13" s="108" t="s">
        <v>483</v>
      </c>
      <c r="AL13" s="108">
        <v>10</v>
      </c>
      <c r="AM13" s="108" t="s">
        <v>484</v>
      </c>
      <c r="AN13" s="108">
        <v>0</v>
      </c>
      <c r="AO13" s="108" t="s">
        <v>485</v>
      </c>
      <c r="AP13" s="108">
        <v>15</v>
      </c>
      <c r="AQ13" s="108" t="s">
        <v>486</v>
      </c>
      <c r="AR13" s="108">
        <v>0</v>
      </c>
      <c r="AS13" s="108" t="s">
        <v>487</v>
      </c>
      <c r="AT13" s="108">
        <v>0</v>
      </c>
      <c r="AU13" s="108" t="s">
        <v>488</v>
      </c>
      <c r="AV13" s="108">
        <v>15</v>
      </c>
      <c r="AW13" s="108" t="s">
        <v>489</v>
      </c>
      <c r="AX13" s="108">
        <v>0</v>
      </c>
      <c r="AY13" s="108" t="s">
        <v>490</v>
      </c>
      <c r="AZ13" s="108">
        <v>0</v>
      </c>
      <c r="BA13" s="108" t="s">
        <v>491</v>
      </c>
      <c r="BB13" s="108">
        <v>10</v>
      </c>
      <c r="BC13" s="108" t="s">
        <v>492</v>
      </c>
      <c r="BD13" s="108">
        <v>0</v>
      </c>
      <c r="BE13" s="108" t="s">
        <v>493</v>
      </c>
      <c r="BF13" s="108">
        <v>0</v>
      </c>
      <c r="BG13" s="108" t="s">
        <v>494</v>
      </c>
      <c r="BH13" s="108">
        <v>0</v>
      </c>
      <c r="BI13" s="108" t="s">
        <v>495</v>
      </c>
      <c r="BJ13" s="108">
        <v>0</v>
      </c>
      <c r="BK13" s="108" t="s">
        <v>496</v>
      </c>
      <c r="BL13" s="108">
        <v>0</v>
      </c>
      <c r="BM13" s="108" t="s">
        <v>497</v>
      </c>
      <c r="BN13" s="108">
        <v>10</v>
      </c>
      <c r="BO13" s="108" t="s">
        <v>498</v>
      </c>
      <c r="BP13" s="108">
        <v>0</v>
      </c>
      <c r="BQ13" s="108" t="s">
        <v>499</v>
      </c>
      <c r="BR13" s="108">
        <v>0</v>
      </c>
      <c r="BS13" s="108" t="s">
        <v>500</v>
      </c>
      <c r="BT13" s="108">
        <v>10</v>
      </c>
      <c r="BU13" s="108" t="s">
        <v>501</v>
      </c>
      <c r="BV13" s="108">
        <v>0</v>
      </c>
      <c r="BW13" s="108" t="s">
        <v>502</v>
      </c>
      <c r="BX13" s="108">
        <v>0</v>
      </c>
      <c r="CK13" s="108" t="s">
        <v>503</v>
      </c>
      <c r="CL13" s="108">
        <v>25</v>
      </c>
    </row>
    <row r="14" spans="1:90" x14ac:dyDescent="0.3">
      <c r="A14" s="108" t="str">
        <f t="shared" ref="A14:A25" si="0">C2</f>
        <v xml:space="preserve"> 1-1</v>
      </c>
      <c r="B14" s="108">
        <f t="shared" ref="B14:B25" si="1">D2</f>
        <v>6</v>
      </c>
      <c r="E14" s="108" t="s">
        <v>504</v>
      </c>
      <c r="F14" s="108">
        <v>9</v>
      </c>
      <c r="G14" s="108" t="s">
        <v>505</v>
      </c>
      <c r="H14" s="108">
        <v>15</v>
      </c>
      <c r="I14" s="108" t="s">
        <v>506</v>
      </c>
      <c r="J14" s="108">
        <v>18</v>
      </c>
      <c r="K14" s="108" t="s">
        <v>507</v>
      </c>
      <c r="L14" s="108">
        <v>18</v>
      </c>
      <c r="M14" s="108" t="s">
        <v>508</v>
      </c>
      <c r="N14" s="108">
        <v>0</v>
      </c>
      <c r="O14" s="108" t="s">
        <v>509</v>
      </c>
      <c r="P14" s="108">
        <v>18</v>
      </c>
      <c r="Q14" s="108" t="s">
        <v>510</v>
      </c>
      <c r="R14" s="108">
        <v>0</v>
      </c>
      <c r="S14" s="108" t="s">
        <v>511</v>
      </c>
      <c r="T14" s="108">
        <v>18</v>
      </c>
      <c r="U14" s="108" t="s">
        <v>512</v>
      </c>
      <c r="V14" s="108">
        <v>0</v>
      </c>
      <c r="W14" s="108" t="s">
        <v>513</v>
      </c>
      <c r="X14" s="108">
        <v>21</v>
      </c>
      <c r="Y14" s="108" t="s">
        <v>514</v>
      </c>
      <c r="Z14" s="108">
        <v>24</v>
      </c>
      <c r="AA14" s="108" t="s">
        <v>515</v>
      </c>
      <c r="AB14" s="108">
        <v>21</v>
      </c>
      <c r="AC14" s="108" t="s">
        <v>516</v>
      </c>
      <c r="AD14" s="108">
        <v>0</v>
      </c>
      <c r="AE14" s="108" t="s">
        <v>517</v>
      </c>
      <c r="AF14" s="108">
        <v>15</v>
      </c>
      <c r="AG14" s="108" t="s">
        <v>518</v>
      </c>
      <c r="AH14" s="108">
        <v>10</v>
      </c>
      <c r="AI14" s="108" t="s">
        <v>519</v>
      </c>
      <c r="AJ14" s="108">
        <v>10</v>
      </c>
      <c r="AK14" s="108" t="s">
        <v>520</v>
      </c>
      <c r="AL14" s="108">
        <v>10</v>
      </c>
      <c r="AM14" s="108" t="s">
        <v>521</v>
      </c>
      <c r="AN14" s="108">
        <v>0</v>
      </c>
      <c r="AQ14" s="108" t="s">
        <v>522</v>
      </c>
      <c r="AR14" s="108">
        <v>0</v>
      </c>
      <c r="AS14" s="108" t="s">
        <v>523</v>
      </c>
      <c r="AT14" s="108">
        <v>0</v>
      </c>
      <c r="AU14" s="108" t="s">
        <v>524</v>
      </c>
      <c r="AV14" s="108">
        <v>15</v>
      </c>
      <c r="AW14" s="108" t="s">
        <v>525</v>
      </c>
      <c r="AX14" s="108">
        <v>10</v>
      </c>
      <c r="AY14" s="108" t="s">
        <v>526</v>
      </c>
      <c r="AZ14" s="108">
        <v>10</v>
      </c>
      <c r="BA14" s="108" t="s">
        <v>527</v>
      </c>
      <c r="BB14" s="108">
        <v>10</v>
      </c>
      <c r="BC14" s="108" t="s">
        <v>528</v>
      </c>
      <c r="BD14" s="108">
        <v>0</v>
      </c>
      <c r="BE14" s="108" t="s">
        <v>529</v>
      </c>
      <c r="BF14" s="108">
        <v>0</v>
      </c>
      <c r="BG14" s="108" t="s">
        <v>530</v>
      </c>
      <c r="BH14" s="108">
        <v>0</v>
      </c>
      <c r="BI14" s="108" t="s">
        <v>531</v>
      </c>
      <c r="BJ14" s="108">
        <v>0</v>
      </c>
      <c r="BK14" s="108" t="s">
        <v>532</v>
      </c>
      <c r="BL14" s="108">
        <v>10</v>
      </c>
      <c r="BM14" s="108" t="s">
        <v>533</v>
      </c>
      <c r="BN14" s="108">
        <v>10</v>
      </c>
      <c r="BO14" s="108" t="s">
        <v>534</v>
      </c>
      <c r="BP14" s="108">
        <v>0</v>
      </c>
      <c r="BQ14" s="108" t="s">
        <v>535</v>
      </c>
      <c r="BR14" s="108">
        <v>10</v>
      </c>
      <c r="BS14" s="108" t="s">
        <v>536</v>
      </c>
      <c r="BT14" s="108">
        <v>10</v>
      </c>
      <c r="BU14" s="108" t="s">
        <v>537</v>
      </c>
      <c r="BV14" s="108">
        <v>0</v>
      </c>
      <c r="BW14" s="108" t="s">
        <v>538</v>
      </c>
      <c r="BX14" s="108">
        <v>0</v>
      </c>
      <c r="CK14" s="108" t="s">
        <v>539</v>
      </c>
      <c r="CL14" s="108">
        <v>25</v>
      </c>
    </row>
    <row r="15" spans="1:90" x14ac:dyDescent="0.3">
      <c r="A15" s="108" t="str">
        <f t="shared" si="0"/>
        <v xml:space="preserve"> 1-2</v>
      </c>
      <c r="B15" s="108">
        <f t="shared" si="1"/>
        <v>6</v>
      </c>
      <c r="E15" s="108" t="s">
        <v>540</v>
      </c>
      <c r="F15" s="108">
        <v>9</v>
      </c>
      <c r="G15" s="108" t="s">
        <v>541</v>
      </c>
      <c r="H15" s="108">
        <v>15</v>
      </c>
      <c r="I15" s="108" t="s">
        <v>542</v>
      </c>
      <c r="J15" s="108">
        <v>18</v>
      </c>
      <c r="K15" s="108" t="s">
        <v>543</v>
      </c>
      <c r="L15" s="108">
        <v>18</v>
      </c>
      <c r="M15" s="108" t="s">
        <v>544</v>
      </c>
      <c r="N15" s="108">
        <v>18</v>
      </c>
      <c r="O15" s="108" t="s">
        <v>545</v>
      </c>
      <c r="P15" s="108">
        <v>18</v>
      </c>
      <c r="Q15" s="108" t="s">
        <v>546</v>
      </c>
      <c r="R15" s="108">
        <v>0</v>
      </c>
      <c r="S15" s="108" t="s">
        <v>547</v>
      </c>
      <c r="T15" s="108">
        <v>21</v>
      </c>
      <c r="U15" s="108" t="s">
        <v>548</v>
      </c>
      <c r="V15" s="108">
        <v>21</v>
      </c>
      <c r="W15" s="108" t="s">
        <v>549</v>
      </c>
      <c r="X15" s="108">
        <v>21</v>
      </c>
      <c r="Y15" s="108" t="s">
        <v>550</v>
      </c>
      <c r="Z15" s="108">
        <v>21</v>
      </c>
      <c r="AA15" s="108" t="s">
        <v>551</v>
      </c>
      <c r="AB15" s="108">
        <v>21</v>
      </c>
      <c r="AC15" s="108" t="s">
        <v>552</v>
      </c>
      <c r="AD15" s="108">
        <v>0</v>
      </c>
      <c r="AE15" s="108" t="s">
        <v>553</v>
      </c>
      <c r="AF15" s="108">
        <v>20</v>
      </c>
      <c r="AG15" s="108" t="s">
        <v>554</v>
      </c>
      <c r="AH15" s="108">
        <v>15</v>
      </c>
      <c r="AI15" s="108" t="s">
        <v>555</v>
      </c>
      <c r="AJ15" s="108">
        <v>10</v>
      </c>
      <c r="AK15" s="108" t="s">
        <v>556</v>
      </c>
      <c r="AL15" s="108">
        <v>15</v>
      </c>
      <c r="AM15" s="108" t="s">
        <v>557</v>
      </c>
      <c r="AN15" s="108">
        <v>0</v>
      </c>
      <c r="AQ15" s="108" t="s">
        <v>558</v>
      </c>
      <c r="AR15" s="108">
        <v>0</v>
      </c>
      <c r="AS15" s="108" t="s">
        <v>559</v>
      </c>
      <c r="AT15" s="108">
        <v>10</v>
      </c>
      <c r="AU15" s="108" t="s">
        <v>560</v>
      </c>
      <c r="AV15" s="108">
        <v>10</v>
      </c>
      <c r="AW15" s="108" t="s">
        <v>561</v>
      </c>
      <c r="AX15" s="108">
        <v>10</v>
      </c>
      <c r="AY15" s="108" t="s">
        <v>562</v>
      </c>
      <c r="AZ15" s="108">
        <v>10</v>
      </c>
      <c r="BA15" s="108" t="s">
        <v>563</v>
      </c>
      <c r="BB15" s="108">
        <v>10</v>
      </c>
      <c r="BC15" s="108" t="s">
        <v>564</v>
      </c>
      <c r="BD15" s="108">
        <v>0</v>
      </c>
      <c r="BE15" s="108" t="s">
        <v>565</v>
      </c>
      <c r="BF15" s="108">
        <v>0</v>
      </c>
      <c r="BG15" s="108" t="s">
        <v>566</v>
      </c>
      <c r="BH15" s="108">
        <v>0</v>
      </c>
      <c r="BI15" s="108" t="s">
        <v>567</v>
      </c>
      <c r="BJ15" s="108">
        <v>0</v>
      </c>
      <c r="BK15" s="108" t="s">
        <v>568</v>
      </c>
      <c r="BL15" s="108">
        <v>10</v>
      </c>
      <c r="BM15" s="108" t="s">
        <v>569</v>
      </c>
      <c r="BN15" s="108">
        <v>15</v>
      </c>
      <c r="BO15" s="108" t="s">
        <v>570</v>
      </c>
      <c r="BP15" s="108">
        <v>10</v>
      </c>
      <c r="BQ15" s="108" t="s">
        <v>571</v>
      </c>
      <c r="BR15" s="108">
        <v>10</v>
      </c>
      <c r="BS15" s="108" t="s">
        <v>572</v>
      </c>
      <c r="BT15" s="108">
        <v>15</v>
      </c>
      <c r="BU15" s="108" t="s">
        <v>573</v>
      </c>
      <c r="BV15" s="108">
        <v>0</v>
      </c>
      <c r="BW15" s="108" t="s">
        <v>574</v>
      </c>
      <c r="BX15" s="108">
        <v>10</v>
      </c>
      <c r="CK15" s="108" t="s">
        <v>575</v>
      </c>
      <c r="CL15" s="108">
        <v>25</v>
      </c>
    </row>
    <row r="16" spans="1:90" x14ac:dyDescent="0.3">
      <c r="A16" s="108" t="str">
        <f t="shared" si="0"/>
        <v xml:space="preserve"> 1-3</v>
      </c>
      <c r="B16" s="108">
        <f t="shared" si="1"/>
        <v>6</v>
      </c>
      <c r="E16" s="108" t="s">
        <v>576</v>
      </c>
      <c r="F16" s="108">
        <v>12</v>
      </c>
      <c r="G16" s="108" t="s">
        <v>577</v>
      </c>
      <c r="H16" s="108">
        <v>18</v>
      </c>
      <c r="I16" s="108" t="s">
        <v>578</v>
      </c>
      <c r="J16" s="108">
        <v>18</v>
      </c>
      <c r="K16" s="108" t="s">
        <v>579</v>
      </c>
      <c r="L16" s="108">
        <v>18</v>
      </c>
      <c r="M16" s="108" t="s">
        <v>580</v>
      </c>
      <c r="N16" s="108">
        <v>18</v>
      </c>
      <c r="O16" s="108" t="s">
        <v>581</v>
      </c>
      <c r="P16" s="108">
        <v>18</v>
      </c>
      <c r="Q16" s="108" t="s">
        <v>582</v>
      </c>
      <c r="R16" s="108">
        <v>0</v>
      </c>
      <c r="S16" s="108" t="s">
        <v>583</v>
      </c>
      <c r="T16" s="108">
        <v>18</v>
      </c>
      <c r="U16" s="108" t="s">
        <v>584</v>
      </c>
      <c r="V16" s="108">
        <v>24</v>
      </c>
      <c r="W16" s="108" t="s">
        <v>585</v>
      </c>
      <c r="X16" s="108">
        <v>24</v>
      </c>
      <c r="Y16" s="108" t="s">
        <v>586</v>
      </c>
      <c r="Z16" s="108">
        <v>21</v>
      </c>
      <c r="AA16" s="108" t="s">
        <v>587</v>
      </c>
      <c r="AB16" s="108">
        <v>24</v>
      </c>
      <c r="AC16" s="108" t="s">
        <v>588</v>
      </c>
      <c r="AD16" s="108">
        <v>0</v>
      </c>
      <c r="AE16" s="108" t="s">
        <v>589</v>
      </c>
      <c r="AF16" s="108">
        <v>20</v>
      </c>
      <c r="AG16" s="108" t="s">
        <v>590</v>
      </c>
      <c r="AH16" s="108">
        <v>15</v>
      </c>
      <c r="AI16" s="108" t="s">
        <v>591</v>
      </c>
      <c r="AJ16" s="108">
        <v>15</v>
      </c>
      <c r="AK16" s="108" t="s">
        <v>592</v>
      </c>
      <c r="AL16" s="108">
        <v>15</v>
      </c>
      <c r="AM16" s="108" t="s">
        <v>593</v>
      </c>
      <c r="AN16" s="108">
        <v>10</v>
      </c>
      <c r="AQ16" s="108" t="s">
        <v>594</v>
      </c>
      <c r="AR16" s="108">
        <v>9</v>
      </c>
      <c r="AS16" s="108" t="s">
        <v>595</v>
      </c>
      <c r="AT16" s="108">
        <v>10</v>
      </c>
      <c r="AU16" s="108" t="s">
        <v>596</v>
      </c>
      <c r="AV16" s="108">
        <v>10</v>
      </c>
      <c r="AW16" s="108" t="s">
        <v>597</v>
      </c>
      <c r="AX16" s="108">
        <v>15</v>
      </c>
      <c r="AY16" s="108" t="s">
        <v>598</v>
      </c>
      <c r="AZ16" s="108">
        <v>10</v>
      </c>
      <c r="BA16" s="108" t="s">
        <v>599</v>
      </c>
      <c r="BB16" s="108">
        <v>15</v>
      </c>
      <c r="BC16" s="108" t="s">
        <v>600</v>
      </c>
      <c r="BD16" s="108">
        <v>10</v>
      </c>
      <c r="BE16" s="108" t="s">
        <v>601</v>
      </c>
      <c r="BF16" s="108">
        <v>0</v>
      </c>
      <c r="BG16" s="108" t="s">
        <v>602</v>
      </c>
      <c r="BH16" s="108">
        <v>0</v>
      </c>
      <c r="BI16" s="108" t="s">
        <v>603</v>
      </c>
      <c r="BJ16" s="108">
        <v>10</v>
      </c>
      <c r="BK16" s="108" t="s">
        <v>604</v>
      </c>
      <c r="BL16" s="108">
        <v>15</v>
      </c>
      <c r="BM16" s="108" t="s">
        <v>605</v>
      </c>
      <c r="BN16" s="108">
        <v>15</v>
      </c>
      <c r="BO16" s="108" t="s">
        <v>606</v>
      </c>
      <c r="BP16" s="108">
        <v>10</v>
      </c>
      <c r="BQ16" s="108" t="s">
        <v>607</v>
      </c>
      <c r="BR16" s="108">
        <v>15</v>
      </c>
      <c r="BS16" s="108" t="s">
        <v>608</v>
      </c>
      <c r="BT16" s="108">
        <v>15</v>
      </c>
      <c r="BU16" s="108" t="s">
        <v>609</v>
      </c>
      <c r="BV16" s="108">
        <v>0</v>
      </c>
      <c r="BW16" s="108" t="s">
        <v>610</v>
      </c>
      <c r="BX16" s="108">
        <v>10</v>
      </c>
      <c r="CK16" s="108" t="s">
        <v>611</v>
      </c>
      <c r="CL16" s="108">
        <v>25</v>
      </c>
    </row>
    <row r="17" spans="1:90" x14ac:dyDescent="0.3">
      <c r="A17" s="108" t="str">
        <f t="shared" si="0"/>
        <v xml:space="preserve"> 1-4</v>
      </c>
      <c r="B17" s="108">
        <f t="shared" si="1"/>
        <v>6</v>
      </c>
      <c r="E17" s="108" t="s">
        <v>612</v>
      </c>
      <c r="F17" s="108">
        <v>12</v>
      </c>
      <c r="I17" s="108" t="s">
        <v>613</v>
      </c>
      <c r="J17" s="108">
        <v>21</v>
      </c>
      <c r="K17" s="108" t="s">
        <v>614</v>
      </c>
      <c r="L17" s="108">
        <v>18</v>
      </c>
      <c r="M17" s="108" t="s">
        <v>615</v>
      </c>
      <c r="N17" s="108">
        <v>21</v>
      </c>
      <c r="O17" s="108" t="s">
        <v>616</v>
      </c>
      <c r="P17" s="108">
        <v>18</v>
      </c>
      <c r="Q17" s="108" t="s">
        <v>617</v>
      </c>
      <c r="R17" s="108">
        <v>0</v>
      </c>
      <c r="S17" s="108" t="s">
        <v>618</v>
      </c>
      <c r="T17" s="108">
        <v>18</v>
      </c>
      <c r="U17" s="108" t="s">
        <v>619</v>
      </c>
      <c r="V17" s="108">
        <v>21</v>
      </c>
      <c r="W17" s="108" t="s">
        <v>620</v>
      </c>
      <c r="X17" s="108">
        <v>21</v>
      </c>
      <c r="Y17" s="108" t="s">
        <v>621</v>
      </c>
      <c r="Z17" s="108">
        <v>0</v>
      </c>
      <c r="AA17" s="108" t="s">
        <v>622</v>
      </c>
      <c r="AB17" s="108">
        <v>21</v>
      </c>
      <c r="AC17" s="108" t="s">
        <v>623</v>
      </c>
      <c r="AD17" s="108">
        <v>0</v>
      </c>
      <c r="AE17" s="108" t="s">
        <v>624</v>
      </c>
      <c r="AF17" s="108">
        <v>25</v>
      </c>
      <c r="AG17" s="108" t="s">
        <v>625</v>
      </c>
      <c r="AH17" s="108">
        <v>15</v>
      </c>
      <c r="AI17" s="108" t="s">
        <v>626</v>
      </c>
      <c r="AJ17" s="108">
        <v>15</v>
      </c>
      <c r="AK17" s="108" t="s">
        <v>627</v>
      </c>
      <c r="AL17" s="108">
        <v>15</v>
      </c>
      <c r="AM17" s="108" t="s">
        <v>628</v>
      </c>
      <c r="AN17" s="108">
        <v>10</v>
      </c>
      <c r="AQ17" s="108" t="s">
        <v>629</v>
      </c>
      <c r="AR17" s="108">
        <v>12</v>
      </c>
      <c r="AS17" s="108" t="s">
        <v>630</v>
      </c>
      <c r="AT17" s="108">
        <v>15</v>
      </c>
      <c r="AU17" s="108" t="s">
        <v>631</v>
      </c>
      <c r="AV17" s="108">
        <v>10</v>
      </c>
      <c r="AW17" s="108" t="s">
        <v>632</v>
      </c>
      <c r="AX17" s="108">
        <v>15</v>
      </c>
      <c r="AY17" s="108" t="s">
        <v>633</v>
      </c>
      <c r="AZ17" s="108">
        <v>15</v>
      </c>
      <c r="BA17" s="108" t="s">
        <v>634</v>
      </c>
      <c r="BB17" s="108">
        <v>15</v>
      </c>
      <c r="BC17" s="108" t="s">
        <v>635</v>
      </c>
      <c r="BD17" s="108">
        <v>10</v>
      </c>
      <c r="BE17" s="108" t="s">
        <v>636</v>
      </c>
      <c r="BF17" s="108">
        <v>10</v>
      </c>
      <c r="BG17" s="108" t="s">
        <v>637</v>
      </c>
      <c r="BH17" s="108">
        <v>0</v>
      </c>
      <c r="BI17" s="108" t="s">
        <v>638</v>
      </c>
      <c r="BJ17" s="108">
        <v>10</v>
      </c>
      <c r="BK17" s="108" t="s">
        <v>639</v>
      </c>
      <c r="BL17" s="108">
        <v>15</v>
      </c>
      <c r="BM17" s="108" t="s">
        <v>640</v>
      </c>
      <c r="BN17" s="108">
        <v>15</v>
      </c>
      <c r="BO17" s="108" t="s">
        <v>641</v>
      </c>
      <c r="BP17" s="108">
        <v>15</v>
      </c>
      <c r="BQ17" s="108" t="s">
        <v>642</v>
      </c>
      <c r="BR17" s="108">
        <v>15</v>
      </c>
      <c r="BS17" s="108" t="s">
        <v>643</v>
      </c>
      <c r="BT17" s="108">
        <v>15</v>
      </c>
      <c r="BU17" s="108" t="s">
        <v>644</v>
      </c>
      <c r="BV17" s="108">
        <v>10</v>
      </c>
      <c r="BW17" s="108" t="s">
        <v>645</v>
      </c>
      <c r="BX17" s="108">
        <v>15</v>
      </c>
      <c r="CK17" s="108" t="s">
        <v>646</v>
      </c>
      <c r="CL17" s="108">
        <v>25</v>
      </c>
    </row>
    <row r="18" spans="1:90" x14ac:dyDescent="0.3">
      <c r="A18" s="108" t="str">
        <f t="shared" si="0"/>
        <v xml:space="preserve"> 1-5</v>
      </c>
      <c r="B18" s="108">
        <f t="shared" si="1"/>
        <v>6</v>
      </c>
      <c r="E18" s="108" t="s">
        <v>647</v>
      </c>
      <c r="F18" s="108">
        <v>12</v>
      </c>
      <c r="I18" s="108" t="s">
        <v>648</v>
      </c>
      <c r="J18" s="108">
        <v>18</v>
      </c>
      <c r="K18" s="108" t="s">
        <v>649</v>
      </c>
      <c r="L18" s="108">
        <v>18</v>
      </c>
      <c r="M18" s="108" t="s">
        <v>650</v>
      </c>
      <c r="N18" s="108">
        <v>0</v>
      </c>
      <c r="O18" s="108" t="s">
        <v>651</v>
      </c>
      <c r="P18" s="108">
        <v>21</v>
      </c>
      <c r="Q18" s="108" t="s">
        <v>652</v>
      </c>
      <c r="R18" s="108">
        <v>18</v>
      </c>
      <c r="S18" s="108" t="s">
        <v>653</v>
      </c>
      <c r="T18" s="108">
        <v>18</v>
      </c>
      <c r="U18" s="108" t="s">
        <v>654</v>
      </c>
      <c r="V18" s="108">
        <v>24</v>
      </c>
      <c r="W18" s="108" t="s">
        <v>655</v>
      </c>
      <c r="X18" s="108">
        <v>0</v>
      </c>
      <c r="Y18" s="108" t="s">
        <v>656</v>
      </c>
      <c r="Z18" s="108">
        <v>21</v>
      </c>
      <c r="AA18" s="108" t="s">
        <v>657</v>
      </c>
      <c r="AB18" s="108">
        <v>21</v>
      </c>
      <c r="AC18" s="108" t="s">
        <v>658</v>
      </c>
      <c r="AD18" s="108">
        <v>0</v>
      </c>
      <c r="AG18" s="108" t="s">
        <v>659</v>
      </c>
      <c r="AH18" s="108">
        <v>15</v>
      </c>
      <c r="AI18" s="108" t="s">
        <v>660</v>
      </c>
      <c r="AJ18" s="108">
        <v>15</v>
      </c>
      <c r="AK18" s="108" t="s">
        <v>661</v>
      </c>
      <c r="AL18" s="108">
        <v>15</v>
      </c>
      <c r="AM18" s="108" t="s">
        <v>662</v>
      </c>
      <c r="AN18" s="108">
        <v>15</v>
      </c>
      <c r="AQ18" s="108" t="s">
        <v>663</v>
      </c>
      <c r="AR18" s="108">
        <v>15</v>
      </c>
      <c r="AS18" s="108" t="s">
        <v>664</v>
      </c>
      <c r="AT18" s="108">
        <v>15</v>
      </c>
      <c r="AU18" s="108" t="s">
        <v>665</v>
      </c>
      <c r="AV18" s="108">
        <v>15</v>
      </c>
      <c r="AW18" s="108" t="s">
        <v>666</v>
      </c>
      <c r="AX18" s="108">
        <v>15</v>
      </c>
      <c r="AY18" s="108" t="s">
        <v>667</v>
      </c>
      <c r="AZ18" s="108">
        <v>15</v>
      </c>
      <c r="BA18" s="108" t="s">
        <v>668</v>
      </c>
      <c r="BB18" s="108">
        <v>15</v>
      </c>
      <c r="BC18" s="108" t="s">
        <v>669</v>
      </c>
      <c r="BD18" s="108">
        <v>15</v>
      </c>
      <c r="BE18" s="108" t="s">
        <v>670</v>
      </c>
      <c r="BF18" s="108">
        <v>10</v>
      </c>
      <c r="BG18" s="108" t="s">
        <v>671</v>
      </c>
      <c r="BH18" s="108">
        <v>10</v>
      </c>
      <c r="BI18" s="108" t="s">
        <v>672</v>
      </c>
      <c r="BJ18" s="108">
        <v>15</v>
      </c>
      <c r="BK18" s="108" t="s">
        <v>673</v>
      </c>
      <c r="BL18" s="108">
        <v>15</v>
      </c>
      <c r="BM18" s="108" t="s">
        <v>674</v>
      </c>
      <c r="BN18" s="108">
        <v>15</v>
      </c>
      <c r="BO18" s="108" t="s">
        <v>675</v>
      </c>
      <c r="BP18" s="108">
        <v>15</v>
      </c>
      <c r="BQ18" s="108" t="s">
        <v>676</v>
      </c>
      <c r="BR18" s="108">
        <v>15</v>
      </c>
      <c r="BS18" s="108" t="s">
        <v>677</v>
      </c>
      <c r="BT18" s="108">
        <v>15</v>
      </c>
      <c r="BU18" s="108" t="s">
        <v>678</v>
      </c>
      <c r="BV18" s="108">
        <v>10</v>
      </c>
      <c r="BW18" s="108" t="s">
        <v>679</v>
      </c>
      <c r="BX18" s="108">
        <v>15</v>
      </c>
      <c r="CK18" s="108" t="s">
        <v>680</v>
      </c>
      <c r="CL18" s="108">
        <v>25</v>
      </c>
    </row>
    <row r="19" spans="1:90" x14ac:dyDescent="0.3">
      <c r="A19" s="108" t="str">
        <f t="shared" si="0"/>
        <v xml:space="preserve"> 1-6</v>
      </c>
      <c r="B19" s="108">
        <f t="shared" si="1"/>
        <v>6</v>
      </c>
      <c r="E19" s="108" t="s">
        <v>681</v>
      </c>
      <c r="F19" s="108">
        <v>12</v>
      </c>
      <c r="I19" s="108" t="s">
        <v>682</v>
      </c>
      <c r="J19" s="108">
        <v>18</v>
      </c>
      <c r="K19" s="108" t="s">
        <v>683</v>
      </c>
      <c r="L19" s="108">
        <v>18</v>
      </c>
      <c r="M19" s="108" t="s">
        <v>684</v>
      </c>
      <c r="N19" s="108">
        <v>0</v>
      </c>
      <c r="O19" s="108" t="s">
        <v>685</v>
      </c>
      <c r="P19" s="108">
        <v>21</v>
      </c>
      <c r="Q19" s="108" t="s">
        <v>686</v>
      </c>
      <c r="R19" s="108">
        <v>21</v>
      </c>
      <c r="S19" s="108" t="s">
        <v>687</v>
      </c>
      <c r="T19" s="108">
        <v>21</v>
      </c>
      <c r="U19" s="108" t="s">
        <v>688</v>
      </c>
      <c r="V19" s="108">
        <v>0</v>
      </c>
      <c r="W19" s="108" t="s">
        <v>689</v>
      </c>
      <c r="X19" s="108">
        <v>21</v>
      </c>
      <c r="Y19" s="108" t="s">
        <v>690</v>
      </c>
      <c r="Z19" s="108">
        <v>21</v>
      </c>
      <c r="AA19" s="108" t="s">
        <v>691</v>
      </c>
      <c r="AB19" s="108">
        <v>24</v>
      </c>
      <c r="AC19" s="108" t="s">
        <v>692</v>
      </c>
      <c r="AD19" s="108">
        <v>0</v>
      </c>
      <c r="AG19" s="108" t="s">
        <v>693</v>
      </c>
      <c r="AH19" s="108">
        <v>20</v>
      </c>
      <c r="AI19" s="108" t="s">
        <v>694</v>
      </c>
      <c r="AJ19" s="108">
        <v>15</v>
      </c>
      <c r="AK19" s="108" t="s">
        <v>695</v>
      </c>
      <c r="AL19" s="108">
        <v>20</v>
      </c>
      <c r="AM19" s="108" t="s">
        <v>696</v>
      </c>
      <c r="AN19" s="108">
        <v>15</v>
      </c>
      <c r="AQ19" s="108" t="s">
        <v>697</v>
      </c>
      <c r="AR19" s="108">
        <v>18</v>
      </c>
      <c r="AS19" s="108" t="s">
        <v>698</v>
      </c>
      <c r="AT19" s="108">
        <v>20</v>
      </c>
      <c r="AU19" s="108" t="s">
        <v>699</v>
      </c>
      <c r="AV19" s="108">
        <v>15</v>
      </c>
      <c r="AW19" s="108" t="s">
        <v>700</v>
      </c>
      <c r="AX19" s="108">
        <v>20</v>
      </c>
      <c r="AY19" s="108" t="s">
        <v>701</v>
      </c>
      <c r="AZ19" s="108">
        <v>15</v>
      </c>
      <c r="BA19" s="108" t="s">
        <v>702</v>
      </c>
      <c r="BB19" s="108">
        <v>20</v>
      </c>
      <c r="BC19" s="108" t="s">
        <v>703</v>
      </c>
      <c r="BD19" s="108">
        <v>15</v>
      </c>
      <c r="BE19" s="108" t="s">
        <v>704</v>
      </c>
      <c r="BF19" s="108">
        <v>15</v>
      </c>
      <c r="BG19" s="108" t="s">
        <v>705</v>
      </c>
      <c r="BH19" s="108">
        <v>10</v>
      </c>
      <c r="BI19" s="108" t="s">
        <v>706</v>
      </c>
      <c r="BJ19" s="108">
        <v>15</v>
      </c>
      <c r="BK19" s="108" t="s">
        <v>707</v>
      </c>
      <c r="BL19" s="108">
        <v>15</v>
      </c>
      <c r="BM19" s="108" t="s">
        <v>708</v>
      </c>
      <c r="BN19" s="108">
        <v>20</v>
      </c>
      <c r="BO19" s="108" t="s">
        <v>709</v>
      </c>
      <c r="BP19" s="108">
        <v>15</v>
      </c>
      <c r="BQ19" s="108" t="s">
        <v>710</v>
      </c>
      <c r="BR19" s="108">
        <v>15</v>
      </c>
      <c r="BS19" s="108" t="s">
        <v>711</v>
      </c>
      <c r="BT19" s="108">
        <v>20</v>
      </c>
      <c r="BU19" s="108" t="s">
        <v>712</v>
      </c>
      <c r="BV19" s="108">
        <v>15</v>
      </c>
      <c r="BW19" s="108" t="s">
        <v>713</v>
      </c>
      <c r="BX19" s="108">
        <v>15</v>
      </c>
      <c r="CK19" s="108" t="s">
        <v>714</v>
      </c>
      <c r="CL19" s="108">
        <v>25</v>
      </c>
    </row>
    <row r="20" spans="1:90" x14ac:dyDescent="0.3">
      <c r="A20" s="108" t="str">
        <f t="shared" si="0"/>
        <v xml:space="preserve"> 1-7</v>
      </c>
      <c r="B20" s="108">
        <f t="shared" si="1"/>
        <v>6</v>
      </c>
      <c r="E20" s="108" t="s">
        <v>715</v>
      </c>
      <c r="F20" s="108">
        <v>12</v>
      </c>
      <c r="I20" s="108" t="s">
        <v>716</v>
      </c>
      <c r="J20" s="108">
        <v>21</v>
      </c>
      <c r="K20" s="108" t="s">
        <v>717</v>
      </c>
      <c r="L20" s="108">
        <v>18</v>
      </c>
      <c r="M20" s="108" t="s">
        <v>718</v>
      </c>
      <c r="N20" s="108">
        <v>18</v>
      </c>
      <c r="O20" s="108" t="s">
        <v>719</v>
      </c>
      <c r="P20" s="108">
        <v>0</v>
      </c>
      <c r="Q20" s="108" t="s">
        <v>720</v>
      </c>
      <c r="R20" s="108">
        <v>18</v>
      </c>
      <c r="S20" s="108" t="s">
        <v>721</v>
      </c>
      <c r="T20" s="108">
        <v>21</v>
      </c>
      <c r="U20" s="108" t="s">
        <v>722</v>
      </c>
      <c r="V20" s="108">
        <v>0</v>
      </c>
      <c r="W20" s="108" t="s">
        <v>723</v>
      </c>
      <c r="X20" s="108">
        <v>0</v>
      </c>
      <c r="Y20" s="108" t="s">
        <v>724</v>
      </c>
      <c r="Z20" s="108">
        <v>24</v>
      </c>
      <c r="AA20" s="108" t="s">
        <v>725</v>
      </c>
      <c r="AB20" s="108">
        <v>21</v>
      </c>
      <c r="AC20" s="108" t="s">
        <v>726</v>
      </c>
      <c r="AD20" s="108">
        <v>0</v>
      </c>
      <c r="AG20" s="108" t="s">
        <v>727</v>
      </c>
      <c r="AH20" s="108">
        <v>20</v>
      </c>
      <c r="AI20" s="108" t="s">
        <v>728</v>
      </c>
      <c r="AJ20" s="108">
        <v>20</v>
      </c>
      <c r="AK20" s="108" t="s">
        <v>729</v>
      </c>
      <c r="AL20" s="108">
        <v>20</v>
      </c>
      <c r="AM20" s="108" t="s">
        <v>730</v>
      </c>
      <c r="AN20" s="108">
        <v>15</v>
      </c>
      <c r="AQ20" s="108" t="s">
        <v>731</v>
      </c>
      <c r="AR20" s="108">
        <v>10</v>
      </c>
      <c r="AS20" s="108" t="s">
        <v>732</v>
      </c>
      <c r="AT20" s="108">
        <v>20</v>
      </c>
      <c r="AU20" s="108" t="s">
        <v>733</v>
      </c>
      <c r="AV20" s="108">
        <v>15</v>
      </c>
      <c r="AW20" s="108" t="s">
        <v>734</v>
      </c>
      <c r="AX20" s="108">
        <v>20</v>
      </c>
      <c r="AY20" s="108" t="s">
        <v>735</v>
      </c>
      <c r="AZ20" s="108">
        <v>20</v>
      </c>
      <c r="BA20" s="108" t="s">
        <v>736</v>
      </c>
      <c r="BB20" s="108">
        <v>20</v>
      </c>
      <c r="BC20" s="108" t="s">
        <v>737</v>
      </c>
      <c r="BD20" s="108">
        <v>15</v>
      </c>
      <c r="BE20" s="108" t="s">
        <v>738</v>
      </c>
      <c r="BF20" s="108">
        <v>15</v>
      </c>
      <c r="BG20" s="108" t="s">
        <v>739</v>
      </c>
      <c r="BH20" s="108">
        <v>15</v>
      </c>
      <c r="BI20" s="108" t="s">
        <v>740</v>
      </c>
      <c r="BJ20" s="108">
        <v>15</v>
      </c>
      <c r="BK20" s="108" t="s">
        <v>741</v>
      </c>
      <c r="BL20" s="108">
        <v>20</v>
      </c>
      <c r="BM20" s="108" t="s">
        <v>742</v>
      </c>
      <c r="BN20" s="108">
        <v>20</v>
      </c>
      <c r="BO20" s="108" t="s">
        <v>743</v>
      </c>
      <c r="BP20" s="108">
        <v>15</v>
      </c>
      <c r="BQ20" s="108" t="s">
        <v>744</v>
      </c>
      <c r="BR20" s="108">
        <v>20</v>
      </c>
      <c r="BS20" s="108" t="s">
        <v>745</v>
      </c>
      <c r="BT20" s="108">
        <v>20</v>
      </c>
      <c r="BU20" s="108" t="s">
        <v>746</v>
      </c>
      <c r="BV20" s="108">
        <v>15</v>
      </c>
      <c r="BW20" s="108" t="s">
        <v>747</v>
      </c>
      <c r="BX20" s="108">
        <v>15</v>
      </c>
      <c r="CK20" s="108" t="s">
        <v>748</v>
      </c>
      <c r="CL20" s="108">
        <v>25</v>
      </c>
    </row>
    <row r="21" spans="1:90" x14ac:dyDescent="0.3">
      <c r="A21" s="108" t="str">
        <f t="shared" si="0"/>
        <v xml:space="preserve"> 1-8</v>
      </c>
      <c r="B21" s="108">
        <f t="shared" si="1"/>
        <v>9</v>
      </c>
      <c r="E21" s="108" t="s">
        <v>749</v>
      </c>
      <c r="F21" s="108">
        <v>12</v>
      </c>
      <c r="I21" s="108" t="s">
        <v>750</v>
      </c>
      <c r="J21" s="108">
        <v>18</v>
      </c>
      <c r="K21" s="108" t="s">
        <v>751</v>
      </c>
      <c r="L21" s="108">
        <v>18</v>
      </c>
      <c r="M21" s="108" t="s">
        <v>752</v>
      </c>
      <c r="N21" s="108">
        <v>18</v>
      </c>
      <c r="O21" s="108" t="s">
        <v>753</v>
      </c>
      <c r="P21" s="108">
        <v>0</v>
      </c>
      <c r="Q21" s="108" t="s">
        <v>754</v>
      </c>
      <c r="R21" s="108">
        <v>0</v>
      </c>
      <c r="S21" s="108" t="s">
        <v>755</v>
      </c>
      <c r="T21" s="108">
        <v>0</v>
      </c>
      <c r="U21" s="108" t="s">
        <v>756</v>
      </c>
      <c r="V21" s="108">
        <v>10</v>
      </c>
      <c r="W21" s="108" t="s">
        <v>757</v>
      </c>
      <c r="X21" s="108">
        <v>24</v>
      </c>
      <c r="Y21" s="108" t="s">
        <v>758</v>
      </c>
      <c r="Z21" s="108">
        <v>24</v>
      </c>
      <c r="AA21" s="108" t="s">
        <v>759</v>
      </c>
      <c r="AB21" s="108">
        <v>21</v>
      </c>
      <c r="AC21" s="108" t="s">
        <v>760</v>
      </c>
      <c r="AD21" s="108">
        <v>0</v>
      </c>
      <c r="AI21" s="108" t="s">
        <v>761</v>
      </c>
      <c r="AJ21" s="108">
        <v>20</v>
      </c>
      <c r="AK21" s="108" t="s">
        <v>762</v>
      </c>
      <c r="AL21" s="108">
        <v>15</v>
      </c>
      <c r="AM21" s="108" t="s">
        <v>763</v>
      </c>
      <c r="AN21" s="108">
        <v>15</v>
      </c>
      <c r="AQ21" s="108" t="s">
        <v>764</v>
      </c>
      <c r="AR21" s="108">
        <v>10</v>
      </c>
      <c r="AS21" s="108" t="s">
        <v>765</v>
      </c>
      <c r="AT21" s="108">
        <v>20</v>
      </c>
      <c r="AU21" s="108" t="s">
        <v>766</v>
      </c>
      <c r="AV21" s="108">
        <v>20</v>
      </c>
      <c r="AW21" s="108" t="s">
        <v>767</v>
      </c>
      <c r="AX21" s="108">
        <v>20</v>
      </c>
      <c r="AY21" s="108" t="s">
        <v>768</v>
      </c>
      <c r="AZ21" s="108">
        <v>20</v>
      </c>
      <c r="BC21" s="108" t="s">
        <v>769</v>
      </c>
      <c r="BD21" s="108">
        <v>15</v>
      </c>
      <c r="BE21" s="108" t="s">
        <v>770</v>
      </c>
      <c r="BF21" s="108">
        <v>15</v>
      </c>
      <c r="BG21" s="108" t="s">
        <v>771</v>
      </c>
      <c r="BH21" s="108">
        <v>15</v>
      </c>
      <c r="BI21" s="108" t="s">
        <v>772</v>
      </c>
      <c r="BJ21" s="108">
        <v>15</v>
      </c>
      <c r="BK21" s="108" t="s">
        <v>773</v>
      </c>
      <c r="BL21" s="108">
        <v>20</v>
      </c>
      <c r="BO21" s="108" t="s">
        <v>774</v>
      </c>
      <c r="BP21" s="108">
        <v>20</v>
      </c>
      <c r="BQ21" s="108" t="s">
        <v>775</v>
      </c>
      <c r="BR21" s="108">
        <v>20</v>
      </c>
      <c r="BS21" s="108" t="s">
        <v>776</v>
      </c>
      <c r="BT21" s="108">
        <v>0</v>
      </c>
      <c r="BU21" s="108" t="s">
        <v>777</v>
      </c>
      <c r="BV21" s="108">
        <v>15</v>
      </c>
      <c r="BW21" s="108" t="s">
        <v>778</v>
      </c>
      <c r="BX21" s="108">
        <v>20</v>
      </c>
      <c r="CK21" s="108" t="s">
        <v>779</v>
      </c>
      <c r="CL21" s="108">
        <v>25</v>
      </c>
    </row>
    <row r="22" spans="1:90" x14ac:dyDescent="0.3">
      <c r="A22" s="108" t="str">
        <f t="shared" si="0"/>
        <v xml:space="preserve"> 1-9</v>
      </c>
      <c r="B22" s="108">
        <f t="shared" si="1"/>
        <v>9</v>
      </c>
      <c r="E22" s="108" t="s">
        <v>780</v>
      </c>
      <c r="F22" s="108">
        <v>12</v>
      </c>
      <c r="K22" s="108" t="s">
        <v>781</v>
      </c>
      <c r="L22" s="108">
        <v>10</v>
      </c>
      <c r="M22" s="108" t="s">
        <v>782</v>
      </c>
      <c r="N22" s="108">
        <v>18</v>
      </c>
      <c r="O22" s="108" t="s">
        <v>783</v>
      </c>
      <c r="P22" s="108">
        <v>18</v>
      </c>
      <c r="Q22" s="108" t="s">
        <v>784</v>
      </c>
      <c r="R22" s="108">
        <v>21</v>
      </c>
      <c r="S22" s="108" t="s">
        <v>785</v>
      </c>
      <c r="T22" s="108">
        <v>0</v>
      </c>
      <c r="U22" s="108" t="s">
        <v>786</v>
      </c>
      <c r="V22" s="108">
        <v>10</v>
      </c>
      <c r="W22" s="108" t="s">
        <v>787</v>
      </c>
      <c r="X22" s="108">
        <v>0</v>
      </c>
      <c r="Y22" s="108" t="s">
        <v>788</v>
      </c>
      <c r="Z22" s="108">
        <v>0</v>
      </c>
      <c r="AA22" s="108" t="s">
        <v>789</v>
      </c>
      <c r="AB22" s="108">
        <v>24</v>
      </c>
      <c r="AC22" s="108" t="s">
        <v>790</v>
      </c>
      <c r="AD22" s="108">
        <v>0</v>
      </c>
      <c r="AK22" s="108" t="s">
        <v>791</v>
      </c>
      <c r="AL22" s="108">
        <v>15</v>
      </c>
      <c r="AM22" s="108" t="s">
        <v>792</v>
      </c>
      <c r="AN22" s="108">
        <v>20</v>
      </c>
      <c r="AQ22" s="108" t="s">
        <v>793</v>
      </c>
      <c r="AR22" s="108">
        <v>10</v>
      </c>
      <c r="AS22" s="108" t="s">
        <v>794</v>
      </c>
      <c r="AT22" s="108">
        <v>20</v>
      </c>
      <c r="AU22" s="108" t="s">
        <v>795</v>
      </c>
      <c r="AV22" s="108">
        <v>20</v>
      </c>
      <c r="BC22" s="108" t="s">
        <v>796</v>
      </c>
      <c r="BD22" s="108">
        <v>20</v>
      </c>
      <c r="BE22" s="108" t="s">
        <v>797</v>
      </c>
      <c r="BF22" s="108">
        <v>15</v>
      </c>
      <c r="BG22" s="108" t="s">
        <v>798</v>
      </c>
      <c r="BH22" s="108">
        <v>15</v>
      </c>
      <c r="BI22" s="108" t="s">
        <v>799</v>
      </c>
      <c r="BJ22" s="108">
        <v>20</v>
      </c>
      <c r="BO22" s="108" t="s">
        <v>800</v>
      </c>
      <c r="BP22" s="108">
        <v>20</v>
      </c>
      <c r="BQ22" s="108" t="s">
        <v>801</v>
      </c>
      <c r="BR22" s="108">
        <v>15</v>
      </c>
      <c r="BS22" s="108" t="s">
        <v>802</v>
      </c>
      <c r="BT22" s="108">
        <v>0</v>
      </c>
      <c r="BU22" s="108" t="s">
        <v>803</v>
      </c>
      <c r="BV22" s="108">
        <v>15</v>
      </c>
      <c r="BW22" s="108" t="s">
        <v>804</v>
      </c>
      <c r="BX22" s="108">
        <v>20</v>
      </c>
      <c r="CK22" s="108" t="s">
        <v>805</v>
      </c>
      <c r="CL22" s="108">
        <v>25</v>
      </c>
    </row>
    <row r="23" spans="1:90" x14ac:dyDescent="0.3">
      <c r="A23" s="108" t="str">
        <f t="shared" si="0"/>
        <v xml:space="preserve"> 1-10</v>
      </c>
      <c r="B23" s="108">
        <f t="shared" si="1"/>
        <v>9</v>
      </c>
      <c r="E23" s="108" t="s">
        <v>806</v>
      </c>
      <c r="F23" s="108">
        <v>15</v>
      </c>
      <c r="K23" s="108" t="s">
        <v>807</v>
      </c>
      <c r="L23" s="108">
        <v>10</v>
      </c>
      <c r="M23" s="108" t="s">
        <v>808</v>
      </c>
      <c r="N23" s="108">
        <v>18</v>
      </c>
      <c r="O23" s="108" t="s">
        <v>809</v>
      </c>
      <c r="P23" s="108">
        <v>18</v>
      </c>
      <c r="Q23" s="108" t="s">
        <v>810</v>
      </c>
      <c r="R23" s="108">
        <v>18</v>
      </c>
      <c r="S23" s="108" t="s">
        <v>811</v>
      </c>
      <c r="T23" s="108">
        <v>18</v>
      </c>
      <c r="U23" s="108" t="s">
        <v>812</v>
      </c>
      <c r="V23" s="108">
        <v>10</v>
      </c>
      <c r="W23" s="108" t="s">
        <v>813</v>
      </c>
      <c r="X23" s="108">
        <v>10</v>
      </c>
      <c r="Y23" s="108" t="s">
        <v>814</v>
      </c>
      <c r="Z23" s="108">
        <v>10</v>
      </c>
      <c r="AA23" s="108" t="s">
        <v>815</v>
      </c>
      <c r="AB23" s="108">
        <v>0</v>
      </c>
      <c r="AC23" s="108" t="s">
        <v>816</v>
      </c>
      <c r="AD23" s="108">
        <v>0</v>
      </c>
      <c r="AK23" s="108" t="s">
        <v>817</v>
      </c>
      <c r="AL23" s="108">
        <v>20</v>
      </c>
      <c r="AM23" s="108" t="s">
        <v>818</v>
      </c>
      <c r="AN23" s="108">
        <v>20</v>
      </c>
      <c r="AQ23" s="108" t="s">
        <v>819</v>
      </c>
      <c r="AR23" s="108">
        <v>10</v>
      </c>
      <c r="AU23" s="108" t="s">
        <v>820</v>
      </c>
      <c r="AV23" s="108">
        <v>25</v>
      </c>
      <c r="BC23" s="108" t="s">
        <v>821</v>
      </c>
      <c r="BD23" s="108">
        <v>20</v>
      </c>
      <c r="BE23" s="108" t="s">
        <v>822</v>
      </c>
      <c r="BF23" s="108">
        <v>20</v>
      </c>
      <c r="BG23" s="108" t="s">
        <v>823</v>
      </c>
      <c r="BH23" s="108">
        <v>15</v>
      </c>
      <c r="BI23" s="108" t="s">
        <v>824</v>
      </c>
      <c r="BJ23" s="108">
        <v>20</v>
      </c>
      <c r="BQ23" s="108" t="s">
        <v>825</v>
      </c>
      <c r="BR23" s="108">
        <v>15</v>
      </c>
      <c r="BU23" s="108" t="s">
        <v>826</v>
      </c>
      <c r="BV23" s="108">
        <v>20</v>
      </c>
      <c r="CK23" s="108" t="s">
        <v>827</v>
      </c>
      <c r="CL23" s="108">
        <v>25</v>
      </c>
    </row>
    <row r="24" spans="1:90" x14ac:dyDescent="0.3">
      <c r="A24" s="108" t="str">
        <f t="shared" si="0"/>
        <v xml:space="preserve"> 1-11</v>
      </c>
      <c r="B24" s="108">
        <f t="shared" si="1"/>
        <v>9</v>
      </c>
      <c r="K24" s="108" t="s">
        <v>828</v>
      </c>
      <c r="L24" s="108">
        <v>10</v>
      </c>
      <c r="M24" s="108" t="s">
        <v>829</v>
      </c>
      <c r="N24" s="108">
        <v>10</v>
      </c>
      <c r="O24" s="108" t="s">
        <v>830</v>
      </c>
      <c r="P24" s="108">
        <v>10</v>
      </c>
      <c r="Q24" s="108" t="s">
        <v>831</v>
      </c>
      <c r="R24" s="108">
        <v>0</v>
      </c>
      <c r="S24" s="108" t="s">
        <v>832</v>
      </c>
      <c r="T24" s="108">
        <v>10</v>
      </c>
      <c r="W24" s="108" t="s">
        <v>833</v>
      </c>
      <c r="X24" s="108">
        <v>10</v>
      </c>
      <c r="Y24" s="108" t="s">
        <v>834</v>
      </c>
      <c r="Z24" s="108">
        <v>10</v>
      </c>
      <c r="AA24" s="108" t="s">
        <v>835</v>
      </c>
      <c r="AB24" s="108">
        <v>10</v>
      </c>
      <c r="AC24" s="108" t="s">
        <v>836</v>
      </c>
      <c r="AD24" s="108">
        <v>0</v>
      </c>
      <c r="AK24" s="108" t="s">
        <v>837</v>
      </c>
      <c r="AL24" s="108">
        <v>20</v>
      </c>
      <c r="AM24" s="108" t="s">
        <v>838</v>
      </c>
      <c r="AN24" s="108">
        <v>15</v>
      </c>
      <c r="AQ24" s="108" t="s">
        <v>839</v>
      </c>
      <c r="AR24" s="108">
        <v>10</v>
      </c>
      <c r="BE24" s="108" t="s">
        <v>840</v>
      </c>
      <c r="BF24" s="108">
        <v>20</v>
      </c>
      <c r="BG24" s="108" t="s">
        <v>841</v>
      </c>
      <c r="BH24" s="108">
        <v>20</v>
      </c>
      <c r="BQ24" s="108" t="s">
        <v>842</v>
      </c>
      <c r="BR24" s="108">
        <v>18</v>
      </c>
      <c r="BU24" s="108" t="s">
        <v>843</v>
      </c>
      <c r="BV24" s="108">
        <v>20</v>
      </c>
      <c r="CK24" s="108" t="s">
        <v>844</v>
      </c>
      <c r="CL24" s="108">
        <v>25</v>
      </c>
    </row>
    <row r="25" spans="1:90" x14ac:dyDescent="0.3">
      <c r="A25" s="108" t="str">
        <f t="shared" si="0"/>
        <v xml:space="preserve"> 1-12</v>
      </c>
      <c r="B25" s="108">
        <f t="shared" si="1"/>
        <v>9</v>
      </c>
      <c r="K25" s="108" t="s">
        <v>845</v>
      </c>
      <c r="L25" s="108">
        <v>10</v>
      </c>
      <c r="M25" s="108" t="s">
        <v>846</v>
      </c>
      <c r="N25" s="108">
        <v>10</v>
      </c>
      <c r="O25" s="108" t="s">
        <v>847</v>
      </c>
      <c r="P25" s="108">
        <v>10</v>
      </c>
      <c r="Q25" s="108" t="s">
        <v>848</v>
      </c>
      <c r="R25" s="108">
        <v>0</v>
      </c>
      <c r="S25" s="108" t="s">
        <v>849</v>
      </c>
      <c r="T25" s="108">
        <v>10</v>
      </c>
      <c r="W25" s="108" t="s">
        <v>850</v>
      </c>
      <c r="X25" s="108">
        <v>10</v>
      </c>
      <c r="Y25" s="108" t="s">
        <v>851</v>
      </c>
      <c r="Z25" s="108">
        <v>10</v>
      </c>
      <c r="AA25" s="108" t="s">
        <v>852</v>
      </c>
      <c r="AB25" s="108">
        <v>10</v>
      </c>
      <c r="AC25" s="108" t="s">
        <v>853</v>
      </c>
      <c r="AD25" s="108">
        <v>0</v>
      </c>
      <c r="AK25" s="108" t="s">
        <v>854</v>
      </c>
      <c r="AL25" s="108">
        <v>25</v>
      </c>
      <c r="AM25" s="108" t="s">
        <v>855</v>
      </c>
      <c r="AN25" s="108">
        <v>15</v>
      </c>
      <c r="AQ25" s="108" t="s">
        <v>856</v>
      </c>
      <c r="AR25" s="108">
        <v>10</v>
      </c>
      <c r="BE25" s="108" t="s">
        <v>857</v>
      </c>
      <c r="BF25" s="108">
        <v>15</v>
      </c>
      <c r="BG25" s="108" t="s">
        <v>858</v>
      </c>
      <c r="BH25" s="108">
        <v>20</v>
      </c>
      <c r="BQ25" s="108" t="s">
        <v>859</v>
      </c>
      <c r="BR25" s="108">
        <v>18</v>
      </c>
      <c r="BU25" s="108" t="s">
        <v>860</v>
      </c>
      <c r="BV25" s="108">
        <v>15</v>
      </c>
    </row>
    <row r="26" spans="1:90" x14ac:dyDescent="0.3">
      <c r="M26" s="108" t="s">
        <v>861</v>
      </c>
      <c r="N26" s="108">
        <v>10</v>
      </c>
      <c r="O26" s="108" t="s">
        <v>862</v>
      </c>
      <c r="P26" s="108">
        <v>10</v>
      </c>
      <c r="Q26" s="108" t="s">
        <v>863</v>
      </c>
      <c r="R26" s="108">
        <v>0</v>
      </c>
      <c r="S26" s="108" t="s">
        <v>864</v>
      </c>
      <c r="T26" s="108">
        <v>10</v>
      </c>
      <c r="W26" s="108" t="s">
        <v>865</v>
      </c>
      <c r="X26" s="108">
        <v>10</v>
      </c>
      <c r="Y26" s="108" t="s">
        <v>866</v>
      </c>
      <c r="Z26" s="108">
        <v>10</v>
      </c>
      <c r="AA26" s="108" t="s">
        <v>867</v>
      </c>
      <c r="AB26" s="108">
        <v>10</v>
      </c>
      <c r="AK26" s="108" t="s">
        <v>868</v>
      </c>
      <c r="AL26" s="108">
        <v>25</v>
      </c>
      <c r="AM26" s="108" t="s">
        <v>869</v>
      </c>
      <c r="AN26" s="108">
        <v>20</v>
      </c>
      <c r="BE26" s="108" t="s">
        <v>870</v>
      </c>
      <c r="BF26" s="108">
        <v>15</v>
      </c>
      <c r="BG26" s="108" t="s">
        <v>871</v>
      </c>
      <c r="BH26" s="108">
        <v>15</v>
      </c>
      <c r="BQ26" s="108" t="s">
        <v>872</v>
      </c>
      <c r="BR26" s="108">
        <v>0</v>
      </c>
      <c r="BU26" s="108" t="s">
        <v>873</v>
      </c>
      <c r="BV26" s="108">
        <v>15</v>
      </c>
    </row>
    <row r="27" spans="1:90" x14ac:dyDescent="0.3">
      <c r="A27" s="108" t="str">
        <f t="shared" ref="A27:A48" si="2">E2</f>
        <v xml:space="preserve"> 2-1</v>
      </c>
      <c r="B27" s="108">
        <f t="shared" ref="B27:B48" si="3">F2</f>
        <v>9</v>
      </c>
      <c r="M27" s="108" t="s">
        <v>874</v>
      </c>
      <c r="N27" s="108">
        <v>10</v>
      </c>
      <c r="O27" s="108" t="s">
        <v>875</v>
      </c>
      <c r="P27" s="108">
        <v>10</v>
      </c>
      <c r="Q27" s="108" t="s">
        <v>876</v>
      </c>
      <c r="R27" s="108">
        <v>0</v>
      </c>
      <c r="S27" s="108" t="s">
        <v>877</v>
      </c>
      <c r="T27" s="108">
        <v>10</v>
      </c>
      <c r="AA27" s="108" t="s">
        <v>878</v>
      </c>
      <c r="AB27" s="108">
        <v>10</v>
      </c>
      <c r="AK27" s="108" t="s">
        <v>879</v>
      </c>
      <c r="AL27" s="108">
        <v>25</v>
      </c>
      <c r="AM27" s="108" t="s">
        <v>880</v>
      </c>
      <c r="AN27" s="108">
        <v>20</v>
      </c>
      <c r="BE27" s="108" t="s">
        <v>881</v>
      </c>
      <c r="BF27" s="108">
        <v>18</v>
      </c>
      <c r="BG27" s="108" t="s">
        <v>882</v>
      </c>
      <c r="BH27" s="108">
        <v>15</v>
      </c>
      <c r="BU27" s="108" t="s">
        <v>883</v>
      </c>
      <c r="BV27" s="108">
        <v>20</v>
      </c>
    </row>
    <row r="28" spans="1:90" x14ac:dyDescent="0.3">
      <c r="A28" s="108" t="str">
        <f t="shared" si="2"/>
        <v xml:space="preserve"> 2-2</v>
      </c>
      <c r="B28" s="108">
        <f t="shared" si="3"/>
        <v>9</v>
      </c>
      <c r="Q28" s="108" t="s">
        <v>884</v>
      </c>
      <c r="R28" s="108">
        <v>0</v>
      </c>
      <c r="S28" s="108" t="s">
        <v>885</v>
      </c>
      <c r="T28" s="108">
        <v>10</v>
      </c>
      <c r="AK28" s="108" t="s">
        <v>886</v>
      </c>
      <c r="AL28" s="108">
        <v>25</v>
      </c>
      <c r="AM28" s="108" t="s">
        <v>887</v>
      </c>
      <c r="AN28" s="108">
        <v>25</v>
      </c>
      <c r="BE28" s="108" t="s">
        <v>888</v>
      </c>
      <c r="BF28" s="108">
        <v>18</v>
      </c>
      <c r="BG28" s="108" t="s">
        <v>889</v>
      </c>
      <c r="BH28" s="108">
        <v>20</v>
      </c>
      <c r="BU28" s="108" t="s">
        <v>890</v>
      </c>
      <c r="BV28" s="108">
        <v>20</v>
      </c>
    </row>
    <row r="29" spans="1:90" x14ac:dyDescent="0.3">
      <c r="A29" s="108" t="str">
        <f t="shared" si="2"/>
        <v xml:space="preserve"> 2-3</v>
      </c>
      <c r="B29" s="108">
        <f t="shared" si="3"/>
        <v>12</v>
      </c>
      <c r="Q29" s="108" t="s">
        <v>891</v>
      </c>
      <c r="R29" s="108">
        <v>0</v>
      </c>
      <c r="S29" s="108" t="s">
        <v>892</v>
      </c>
      <c r="T29" s="108">
        <v>10</v>
      </c>
      <c r="AK29" s="108" t="s">
        <v>893</v>
      </c>
      <c r="AL29" s="108">
        <v>25</v>
      </c>
      <c r="AM29" s="108" t="s">
        <v>894</v>
      </c>
      <c r="AN29" s="108">
        <v>25</v>
      </c>
      <c r="BE29" s="108" t="s">
        <v>895</v>
      </c>
      <c r="BF29" s="108">
        <v>0</v>
      </c>
      <c r="BG29" s="108" t="s">
        <v>896</v>
      </c>
      <c r="BH29" s="108">
        <v>20</v>
      </c>
      <c r="BU29" s="108" t="s">
        <v>897</v>
      </c>
      <c r="BV29" s="108">
        <v>25</v>
      </c>
    </row>
    <row r="30" spans="1:90" x14ac:dyDescent="0.3">
      <c r="A30" s="108" t="str">
        <f t="shared" si="2"/>
        <v xml:space="preserve"> 2-4</v>
      </c>
      <c r="B30" s="108">
        <f t="shared" si="3"/>
        <v>12</v>
      </c>
      <c r="Q30" s="108" t="s">
        <v>898</v>
      </c>
      <c r="R30" s="108">
        <v>10</v>
      </c>
      <c r="AM30" s="108" t="s">
        <v>899</v>
      </c>
      <c r="AN30" s="108">
        <v>25</v>
      </c>
      <c r="BG30" s="108" t="s">
        <v>900</v>
      </c>
      <c r="BH30" s="108">
        <v>25</v>
      </c>
    </row>
    <row r="31" spans="1:90" x14ac:dyDescent="0.3">
      <c r="A31" s="108" t="str">
        <f t="shared" si="2"/>
        <v xml:space="preserve"> 2-5</v>
      </c>
      <c r="B31" s="108">
        <f t="shared" si="3"/>
        <v>12</v>
      </c>
      <c r="Q31" s="108" t="s">
        <v>901</v>
      </c>
      <c r="R31" s="108">
        <v>10</v>
      </c>
    </row>
    <row r="32" spans="1:90" x14ac:dyDescent="0.3">
      <c r="A32" s="108" t="str">
        <f t="shared" si="2"/>
        <v xml:space="preserve"> 2-6</v>
      </c>
      <c r="B32" s="108">
        <f t="shared" si="3"/>
        <v>12</v>
      </c>
      <c r="Q32" s="108" t="s">
        <v>902</v>
      </c>
      <c r="R32" s="108">
        <v>10</v>
      </c>
    </row>
    <row r="33" spans="1:18" x14ac:dyDescent="0.3">
      <c r="A33" s="108" t="str">
        <f t="shared" si="2"/>
        <v xml:space="preserve"> 2-7</v>
      </c>
      <c r="B33" s="108">
        <f t="shared" si="3"/>
        <v>12</v>
      </c>
      <c r="Q33" s="108" t="s">
        <v>903</v>
      </c>
      <c r="R33" s="108">
        <v>10</v>
      </c>
    </row>
    <row r="34" spans="1:18" x14ac:dyDescent="0.3">
      <c r="A34" s="108" t="str">
        <f t="shared" si="2"/>
        <v xml:space="preserve"> 2-8</v>
      </c>
      <c r="B34" s="108">
        <f t="shared" si="3"/>
        <v>12</v>
      </c>
    </row>
    <row r="35" spans="1:18" x14ac:dyDescent="0.3">
      <c r="A35" s="108" t="str">
        <f t="shared" si="2"/>
        <v xml:space="preserve"> 2-9</v>
      </c>
      <c r="B35" s="108">
        <f t="shared" si="3"/>
        <v>12</v>
      </c>
    </row>
    <row r="36" spans="1:18" x14ac:dyDescent="0.3">
      <c r="A36" s="108" t="str">
        <f t="shared" si="2"/>
        <v xml:space="preserve"> 2-10</v>
      </c>
      <c r="B36" s="108">
        <f t="shared" si="3"/>
        <v>15</v>
      </c>
    </row>
    <row r="37" spans="1:18" x14ac:dyDescent="0.3">
      <c r="A37" s="108" t="str">
        <f t="shared" si="2"/>
        <v>S2-1</v>
      </c>
      <c r="B37" s="108">
        <f t="shared" si="3"/>
        <v>9</v>
      </c>
    </row>
    <row r="38" spans="1:18" x14ac:dyDescent="0.3">
      <c r="A38" s="108" t="str">
        <f t="shared" si="2"/>
        <v>S2-2</v>
      </c>
      <c r="B38" s="108">
        <f t="shared" si="3"/>
        <v>9</v>
      </c>
    </row>
    <row r="39" spans="1:18" x14ac:dyDescent="0.3">
      <c r="A39" s="108" t="str">
        <f t="shared" si="2"/>
        <v>S2-3</v>
      </c>
      <c r="B39" s="108">
        <f t="shared" si="3"/>
        <v>9</v>
      </c>
    </row>
    <row r="40" spans="1:18" x14ac:dyDescent="0.3">
      <c r="A40" s="108" t="str">
        <f t="shared" si="2"/>
        <v>S2-4</v>
      </c>
      <c r="B40" s="108">
        <f t="shared" si="3"/>
        <v>9</v>
      </c>
    </row>
    <row r="41" spans="1:18" x14ac:dyDescent="0.3">
      <c r="A41" s="108" t="str">
        <f t="shared" si="2"/>
        <v>S2-5</v>
      </c>
      <c r="B41" s="108">
        <f t="shared" si="3"/>
        <v>12</v>
      </c>
    </row>
    <row r="42" spans="1:18" x14ac:dyDescent="0.3">
      <c r="A42" s="108" t="str">
        <f t="shared" si="2"/>
        <v>S2-6</v>
      </c>
      <c r="B42" s="108">
        <f t="shared" si="3"/>
        <v>12</v>
      </c>
    </row>
    <row r="43" spans="1:18" x14ac:dyDescent="0.3">
      <c r="A43" s="108" t="str">
        <f t="shared" si="2"/>
        <v>S2-7</v>
      </c>
      <c r="B43" s="108">
        <f t="shared" si="3"/>
        <v>12</v>
      </c>
    </row>
    <row r="44" spans="1:18" x14ac:dyDescent="0.3">
      <c r="A44" s="108" t="str">
        <f t="shared" si="2"/>
        <v>S2-8</v>
      </c>
      <c r="B44" s="108">
        <f t="shared" si="3"/>
        <v>12</v>
      </c>
    </row>
    <row r="45" spans="1:18" x14ac:dyDescent="0.3">
      <c r="A45" s="108" t="str">
        <f t="shared" si="2"/>
        <v>S2-9</v>
      </c>
      <c r="B45" s="108">
        <f t="shared" si="3"/>
        <v>12</v>
      </c>
    </row>
    <row r="46" spans="1:18" x14ac:dyDescent="0.3">
      <c r="A46" s="108" t="str">
        <f t="shared" si="2"/>
        <v>S2-10</v>
      </c>
      <c r="B46" s="108">
        <f t="shared" si="3"/>
        <v>12</v>
      </c>
    </row>
    <row r="47" spans="1:18" x14ac:dyDescent="0.3">
      <c r="A47" s="108" t="str">
        <f t="shared" si="2"/>
        <v>S2-11</v>
      </c>
      <c r="B47" s="108">
        <f t="shared" si="3"/>
        <v>12</v>
      </c>
    </row>
    <row r="48" spans="1:18" x14ac:dyDescent="0.3">
      <c r="A48" s="108" t="str">
        <f t="shared" si="2"/>
        <v>S2-12</v>
      </c>
      <c r="B48" s="108">
        <f t="shared" si="3"/>
        <v>15</v>
      </c>
    </row>
    <row r="50" spans="1:2" x14ac:dyDescent="0.3">
      <c r="A50" s="108" t="str">
        <f t="shared" ref="A50:A64" si="4">G2</f>
        <v xml:space="preserve"> 3-1</v>
      </c>
      <c r="B50" s="108">
        <f t="shared" ref="B50:B64" si="5">H2</f>
        <v>15</v>
      </c>
    </row>
    <row r="51" spans="1:2" x14ac:dyDescent="0.3">
      <c r="A51" s="108" t="str">
        <f t="shared" si="4"/>
        <v xml:space="preserve"> 3-2</v>
      </c>
      <c r="B51" s="108">
        <f t="shared" si="5"/>
        <v>15</v>
      </c>
    </row>
    <row r="52" spans="1:2" x14ac:dyDescent="0.3">
      <c r="A52" s="108" t="str">
        <f t="shared" si="4"/>
        <v xml:space="preserve"> 3-3</v>
      </c>
      <c r="B52" s="108">
        <f t="shared" si="5"/>
        <v>15</v>
      </c>
    </row>
    <row r="53" spans="1:2" x14ac:dyDescent="0.3">
      <c r="A53" s="108" t="str">
        <f t="shared" si="4"/>
        <v xml:space="preserve"> 3-4</v>
      </c>
      <c r="B53" s="108">
        <f t="shared" si="5"/>
        <v>15</v>
      </c>
    </row>
    <row r="54" spans="1:2" x14ac:dyDescent="0.3">
      <c r="A54" s="108" t="str">
        <f t="shared" si="4"/>
        <v xml:space="preserve"> 3-5</v>
      </c>
      <c r="B54" s="108">
        <f t="shared" si="5"/>
        <v>15</v>
      </c>
    </row>
    <row r="55" spans="1:2" x14ac:dyDescent="0.3">
      <c r="A55" s="108" t="str">
        <f t="shared" si="4"/>
        <v xml:space="preserve"> 3-6</v>
      </c>
      <c r="B55" s="108">
        <f t="shared" si="5"/>
        <v>15</v>
      </c>
    </row>
    <row r="56" spans="1:2" x14ac:dyDescent="0.3">
      <c r="A56" s="108" t="str">
        <f t="shared" si="4"/>
        <v xml:space="preserve"> 3-7</v>
      </c>
      <c r="B56" s="108">
        <f t="shared" si="5"/>
        <v>15</v>
      </c>
    </row>
    <row r="57" spans="1:2" x14ac:dyDescent="0.3">
      <c r="A57" s="108" t="str">
        <f t="shared" si="4"/>
        <v xml:space="preserve"> 3-8</v>
      </c>
      <c r="B57" s="108">
        <f t="shared" si="5"/>
        <v>18</v>
      </c>
    </row>
    <row r="58" spans="1:2" x14ac:dyDescent="0.3">
      <c r="A58" s="108" t="str">
        <f t="shared" si="4"/>
        <v>S3-1</v>
      </c>
      <c r="B58" s="108">
        <f t="shared" si="5"/>
        <v>15</v>
      </c>
    </row>
    <row r="59" spans="1:2" x14ac:dyDescent="0.3">
      <c r="A59" s="108" t="str">
        <f t="shared" si="4"/>
        <v>S3-2</v>
      </c>
      <c r="B59" s="108">
        <f t="shared" si="5"/>
        <v>15</v>
      </c>
    </row>
    <row r="60" spans="1:2" x14ac:dyDescent="0.3">
      <c r="A60" s="108" t="str">
        <f t="shared" si="4"/>
        <v>S3-3</v>
      </c>
      <c r="B60" s="108">
        <f t="shared" si="5"/>
        <v>15</v>
      </c>
    </row>
    <row r="61" spans="1:2" x14ac:dyDescent="0.3">
      <c r="A61" s="108" t="str">
        <f t="shared" si="4"/>
        <v>S3-4</v>
      </c>
      <c r="B61" s="108">
        <f t="shared" si="5"/>
        <v>15</v>
      </c>
    </row>
    <row r="62" spans="1:2" x14ac:dyDescent="0.3">
      <c r="A62" s="108" t="str">
        <f t="shared" si="4"/>
        <v>S3-5</v>
      </c>
      <c r="B62" s="108">
        <f t="shared" si="5"/>
        <v>15</v>
      </c>
    </row>
    <row r="63" spans="1:2" x14ac:dyDescent="0.3">
      <c r="A63" s="108" t="str">
        <f t="shared" si="4"/>
        <v>S3-6</v>
      </c>
      <c r="B63" s="108">
        <f t="shared" si="5"/>
        <v>15</v>
      </c>
    </row>
    <row r="64" spans="1:2" x14ac:dyDescent="0.3">
      <c r="A64" s="108" t="str">
        <f t="shared" si="4"/>
        <v>S3-7</v>
      </c>
      <c r="B64" s="108">
        <f t="shared" si="5"/>
        <v>18</v>
      </c>
    </row>
    <row r="66" spans="1:2" x14ac:dyDescent="0.3">
      <c r="A66" s="108" t="str">
        <f t="shared" ref="A66:A85" si="6">I2</f>
        <v xml:space="preserve"> 4-1</v>
      </c>
      <c r="B66" s="108">
        <f t="shared" ref="B66:B85" si="7">J2</f>
        <v>18</v>
      </c>
    </row>
    <row r="67" spans="1:2" x14ac:dyDescent="0.3">
      <c r="A67" s="108" t="str">
        <f t="shared" si="6"/>
        <v xml:space="preserve"> 4-2</v>
      </c>
      <c r="B67" s="108">
        <f t="shared" si="7"/>
        <v>18</v>
      </c>
    </row>
    <row r="68" spans="1:2" x14ac:dyDescent="0.3">
      <c r="A68" s="108" t="str">
        <f t="shared" si="6"/>
        <v xml:space="preserve"> 4-3</v>
      </c>
      <c r="B68" s="108">
        <f t="shared" si="7"/>
        <v>18</v>
      </c>
    </row>
    <row r="69" spans="1:2" x14ac:dyDescent="0.3">
      <c r="A69" s="108" t="str">
        <f t="shared" si="6"/>
        <v xml:space="preserve"> 4-4</v>
      </c>
      <c r="B69" s="108">
        <f t="shared" si="7"/>
        <v>18</v>
      </c>
    </row>
    <row r="70" spans="1:2" x14ac:dyDescent="0.3">
      <c r="A70" s="108" t="str">
        <f t="shared" si="6"/>
        <v xml:space="preserve"> 4-5</v>
      </c>
      <c r="B70" s="108">
        <f t="shared" si="7"/>
        <v>18</v>
      </c>
    </row>
    <row r="71" spans="1:2" x14ac:dyDescent="0.3">
      <c r="A71" s="108" t="str">
        <f t="shared" si="6"/>
        <v xml:space="preserve"> 4-6</v>
      </c>
      <c r="B71" s="108">
        <f t="shared" si="7"/>
        <v>18</v>
      </c>
    </row>
    <row r="72" spans="1:2" x14ac:dyDescent="0.3">
      <c r="A72" s="108" t="str">
        <f t="shared" si="6"/>
        <v xml:space="preserve"> 4-7</v>
      </c>
      <c r="B72" s="108">
        <f t="shared" si="7"/>
        <v>21</v>
      </c>
    </row>
    <row r="73" spans="1:2" x14ac:dyDescent="0.3">
      <c r="A73" s="108" t="str">
        <f t="shared" si="6"/>
        <v xml:space="preserve"> 4-8</v>
      </c>
      <c r="B73" s="108">
        <f t="shared" si="7"/>
        <v>21</v>
      </c>
    </row>
    <row r="74" spans="1:2" x14ac:dyDescent="0.3">
      <c r="A74" s="108" t="str">
        <f t="shared" si="6"/>
        <v xml:space="preserve"> 4-9</v>
      </c>
      <c r="B74" s="108">
        <f t="shared" si="7"/>
        <v>21</v>
      </c>
    </row>
    <row r="75" spans="1:2" x14ac:dyDescent="0.3">
      <c r="A75" s="108" t="str">
        <f t="shared" si="6"/>
        <v xml:space="preserve"> 4-10</v>
      </c>
      <c r="B75" s="108">
        <f t="shared" si="7"/>
        <v>21</v>
      </c>
    </row>
    <row r="76" spans="1:2" x14ac:dyDescent="0.3">
      <c r="A76" s="108" t="str">
        <f t="shared" si="6"/>
        <v>S4-1</v>
      </c>
      <c r="B76" s="108">
        <f t="shared" si="7"/>
        <v>18</v>
      </c>
    </row>
    <row r="77" spans="1:2" x14ac:dyDescent="0.3">
      <c r="A77" s="108" t="str">
        <f t="shared" si="6"/>
        <v>S4-2</v>
      </c>
      <c r="B77" s="108">
        <f t="shared" si="7"/>
        <v>18</v>
      </c>
    </row>
    <row r="78" spans="1:2" x14ac:dyDescent="0.3">
      <c r="A78" s="108" t="str">
        <f t="shared" si="6"/>
        <v>S4-3</v>
      </c>
      <c r="B78" s="108">
        <f t="shared" si="7"/>
        <v>18</v>
      </c>
    </row>
    <row r="79" spans="1:2" x14ac:dyDescent="0.3">
      <c r="A79" s="108" t="str">
        <f t="shared" si="6"/>
        <v>S4-4</v>
      </c>
      <c r="B79" s="108">
        <f t="shared" si="7"/>
        <v>18</v>
      </c>
    </row>
    <row r="80" spans="1:2" x14ac:dyDescent="0.3">
      <c r="A80" s="108" t="str">
        <f t="shared" si="6"/>
        <v>S4-5</v>
      </c>
      <c r="B80" s="108">
        <f t="shared" si="7"/>
        <v>18</v>
      </c>
    </row>
    <row r="81" spans="1:2" x14ac:dyDescent="0.3">
      <c r="A81" s="108" t="str">
        <f t="shared" si="6"/>
        <v>S4-6</v>
      </c>
      <c r="B81" s="108">
        <f t="shared" si="7"/>
        <v>21</v>
      </c>
    </row>
    <row r="82" spans="1:2" x14ac:dyDescent="0.3">
      <c r="A82" s="108" t="str">
        <f t="shared" si="6"/>
        <v>S4-7</v>
      </c>
      <c r="B82" s="108">
        <f t="shared" si="7"/>
        <v>18</v>
      </c>
    </row>
    <row r="83" spans="1:2" x14ac:dyDescent="0.3">
      <c r="A83" s="108" t="str">
        <f t="shared" si="6"/>
        <v>S4-8</v>
      </c>
      <c r="B83" s="108">
        <f t="shared" si="7"/>
        <v>18</v>
      </c>
    </row>
    <row r="84" spans="1:2" x14ac:dyDescent="0.3">
      <c r="A84" s="108" t="str">
        <f t="shared" si="6"/>
        <v>S4-9</v>
      </c>
      <c r="B84" s="108">
        <f t="shared" si="7"/>
        <v>21</v>
      </c>
    </row>
    <row r="85" spans="1:2" x14ac:dyDescent="0.3">
      <c r="A85" s="108" t="str">
        <f t="shared" si="6"/>
        <v>S4-10</v>
      </c>
      <c r="B85" s="108">
        <f t="shared" si="7"/>
        <v>18</v>
      </c>
    </row>
    <row r="87" spans="1:2" x14ac:dyDescent="0.3">
      <c r="A87" s="108" t="str">
        <f t="shared" ref="A87:A110" si="8">K2</f>
        <v xml:space="preserve"> 5-1</v>
      </c>
      <c r="B87" s="108">
        <f t="shared" ref="B87:B110" si="9">L2</f>
        <v>18</v>
      </c>
    </row>
    <row r="88" spans="1:2" x14ac:dyDescent="0.3">
      <c r="A88" s="108" t="str">
        <f t="shared" si="8"/>
        <v xml:space="preserve"> 5-2</v>
      </c>
      <c r="B88" s="108">
        <f t="shared" si="9"/>
        <v>18</v>
      </c>
    </row>
    <row r="89" spans="1:2" x14ac:dyDescent="0.3">
      <c r="A89" s="108" t="str">
        <f t="shared" si="8"/>
        <v xml:space="preserve"> 5-3</v>
      </c>
      <c r="B89" s="108">
        <f t="shared" si="9"/>
        <v>18</v>
      </c>
    </row>
    <row r="90" spans="1:2" x14ac:dyDescent="0.3">
      <c r="A90" s="108" t="str">
        <f t="shared" si="8"/>
        <v xml:space="preserve"> 5-4</v>
      </c>
      <c r="B90" s="108">
        <f t="shared" si="9"/>
        <v>18</v>
      </c>
    </row>
    <row r="91" spans="1:2" x14ac:dyDescent="0.3">
      <c r="A91" s="108" t="str">
        <f t="shared" si="8"/>
        <v xml:space="preserve"> 5-5</v>
      </c>
      <c r="B91" s="108">
        <f t="shared" si="9"/>
        <v>18</v>
      </c>
    </row>
    <row r="92" spans="1:2" x14ac:dyDescent="0.3">
      <c r="A92" s="108" t="str">
        <f t="shared" si="8"/>
        <v xml:space="preserve"> 5-6</v>
      </c>
      <c r="B92" s="108">
        <f t="shared" si="9"/>
        <v>18</v>
      </c>
    </row>
    <row r="93" spans="1:2" x14ac:dyDescent="0.3">
      <c r="A93" s="108" t="str">
        <f t="shared" si="8"/>
        <v xml:space="preserve"> 5-7</v>
      </c>
      <c r="B93" s="108">
        <f t="shared" si="9"/>
        <v>21</v>
      </c>
    </row>
    <row r="94" spans="1:2" x14ac:dyDescent="0.3">
      <c r="A94" s="108" t="str">
        <f t="shared" si="8"/>
        <v xml:space="preserve"> 5-8</v>
      </c>
      <c r="B94" s="108">
        <f t="shared" si="9"/>
        <v>18</v>
      </c>
    </row>
    <row r="95" spans="1:2" x14ac:dyDescent="0.3">
      <c r="A95" s="108" t="str">
        <f t="shared" si="8"/>
        <v xml:space="preserve"> 5-9</v>
      </c>
      <c r="B95" s="108">
        <f t="shared" si="9"/>
        <v>18</v>
      </c>
    </row>
    <row r="96" spans="1:2" x14ac:dyDescent="0.3">
      <c r="A96" s="108" t="str">
        <f t="shared" si="8"/>
        <v xml:space="preserve"> 5-10</v>
      </c>
      <c r="B96" s="108">
        <f t="shared" si="9"/>
        <v>21</v>
      </c>
    </row>
    <row r="97" spans="1:2" x14ac:dyDescent="0.3">
      <c r="A97" s="108" t="str">
        <f t="shared" si="8"/>
        <v xml:space="preserve"> 5-11</v>
      </c>
      <c r="B97" s="108">
        <f t="shared" si="9"/>
        <v>0</v>
      </c>
    </row>
    <row r="98" spans="1:2" x14ac:dyDescent="0.3">
      <c r="A98" s="108" t="str">
        <f t="shared" si="8"/>
        <v>S5-1</v>
      </c>
      <c r="B98" s="108">
        <f t="shared" si="9"/>
        <v>18</v>
      </c>
    </row>
    <row r="99" spans="1:2" x14ac:dyDescent="0.3">
      <c r="A99" s="108" t="str">
        <f t="shared" si="8"/>
        <v>S5-2</v>
      </c>
      <c r="B99" s="108">
        <f t="shared" si="9"/>
        <v>18</v>
      </c>
    </row>
    <row r="100" spans="1:2" x14ac:dyDescent="0.3">
      <c r="A100" s="108" t="str">
        <f t="shared" si="8"/>
        <v>S5-3</v>
      </c>
      <c r="B100" s="108">
        <f t="shared" si="9"/>
        <v>18</v>
      </c>
    </row>
    <row r="101" spans="1:2" x14ac:dyDescent="0.3">
      <c r="A101" s="108" t="str">
        <f t="shared" si="8"/>
        <v>S5-4</v>
      </c>
      <c r="B101" s="108">
        <f t="shared" si="9"/>
        <v>18</v>
      </c>
    </row>
    <row r="102" spans="1:2" x14ac:dyDescent="0.3">
      <c r="A102" s="108" t="str">
        <f t="shared" si="8"/>
        <v>S5-5</v>
      </c>
      <c r="B102" s="108">
        <f t="shared" si="9"/>
        <v>18</v>
      </c>
    </row>
    <row r="103" spans="1:2" x14ac:dyDescent="0.3">
      <c r="A103" s="108" t="str">
        <f t="shared" si="8"/>
        <v>S5-6</v>
      </c>
      <c r="B103" s="108">
        <f t="shared" si="9"/>
        <v>18</v>
      </c>
    </row>
    <row r="104" spans="1:2" x14ac:dyDescent="0.3">
      <c r="A104" s="108" t="str">
        <f t="shared" si="8"/>
        <v>S5-7</v>
      </c>
      <c r="B104" s="108">
        <f t="shared" si="9"/>
        <v>18</v>
      </c>
    </row>
    <row r="105" spans="1:2" x14ac:dyDescent="0.3">
      <c r="A105" s="108" t="str">
        <f t="shared" si="8"/>
        <v>S5-8</v>
      </c>
      <c r="B105" s="108">
        <f t="shared" si="9"/>
        <v>18</v>
      </c>
    </row>
    <row r="106" spans="1:2" x14ac:dyDescent="0.3">
      <c r="A106" s="108" t="str">
        <f t="shared" si="8"/>
        <v>S5-9</v>
      </c>
      <c r="B106" s="108">
        <f t="shared" si="9"/>
        <v>18</v>
      </c>
    </row>
    <row r="107" spans="1:2" x14ac:dyDescent="0.3">
      <c r="A107" s="108" t="str">
        <f t="shared" si="8"/>
        <v>H5-1</v>
      </c>
      <c r="B107" s="108">
        <f t="shared" si="9"/>
        <v>10</v>
      </c>
    </row>
    <row r="108" spans="1:2" x14ac:dyDescent="0.3">
      <c r="A108" s="108" t="str">
        <f t="shared" si="8"/>
        <v>H5-2</v>
      </c>
      <c r="B108" s="108">
        <f t="shared" si="9"/>
        <v>10</v>
      </c>
    </row>
    <row r="109" spans="1:2" x14ac:dyDescent="0.3">
      <c r="A109" s="108" t="str">
        <f t="shared" si="8"/>
        <v>H5-3</v>
      </c>
      <c r="B109" s="108">
        <f t="shared" si="9"/>
        <v>10</v>
      </c>
    </row>
    <row r="110" spans="1:2" x14ac:dyDescent="0.3">
      <c r="A110" s="108" t="str">
        <f t="shared" si="8"/>
        <v>H5-4</v>
      </c>
      <c r="B110" s="108">
        <f t="shared" si="9"/>
        <v>10</v>
      </c>
    </row>
    <row r="112" spans="1:2" x14ac:dyDescent="0.3">
      <c r="A112" s="108" t="str">
        <f t="shared" ref="A112:A137" si="10">M2</f>
        <v xml:space="preserve"> 6-1</v>
      </c>
      <c r="B112" s="108">
        <f t="shared" ref="B112:B137" si="11">N2</f>
        <v>18</v>
      </c>
    </row>
    <row r="113" spans="1:2" x14ac:dyDescent="0.3">
      <c r="A113" s="108" t="str">
        <f t="shared" si="10"/>
        <v xml:space="preserve"> 6-2</v>
      </c>
      <c r="B113" s="108">
        <f t="shared" si="11"/>
        <v>18</v>
      </c>
    </row>
    <row r="114" spans="1:2" x14ac:dyDescent="0.3">
      <c r="A114" s="108" t="str">
        <f t="shared" si="10"/>
        <v xml:space="preserve"> 6-3</v>
      </c>
      <c r="B114" s="108">
        <f t="shared" si="11"/>
        <v>18</v>
      </c>
    </row>
    <row r="115" spans="1:2" x14ac:dyDescent="0.3">
      <c r="A115" s="108" t="str">
        <f t="shared" si="10"/>
        <v xml:space="preserve"> 6-4</v>
      </c>
      <c r="B115" s="108">
        <f t="shared" si="11"/>
        <v>18</v>
      </c>
    </row>
    <row r="116" spans="1:2" x14ac:dyDescent="0.3">
      <c r="A116" s="108" t="str">
        <f t="shared" si="10"/>
        <v xml:space="preserve"> 6-5</v>
      </c>
      <c r="B116" s="108">
        <f t="shared" si="11"/>
        <v>18</v>
      </c>
    </row>
    <row r="117" spans="1:2" x14ac:dyDescent="0.3">
      <c r="A117" s="108" t="str">
        <f t="shared" si="10"/>
        <v xml:space="preserve"> 6-6</v>
      </c>
      <c r="B117" s="108">
        <f t="shared" si="11"/>
        <v>0</v>
      </c>
    </row>
    <row r="118" spans="1:2" x14ac:dyDescent="0.3">
      <c r="A118" s="108" t="str">
        <f t="shared" si="10"/>
        <v xml:space="preserve"> 6-7</v>
      </c>
      <c r="B118" s="108">
        <f t="shared" si="11"/>
        <v>0</v>
      </c>
    </row>
    <row r="119" spans="1:2" x14ac:dyDescent="0.3">
      <c r="A119" s="108" t="str">
        <f t="shared" si="10"/>
        <v xml:space="preserve"> 6-8</v>
      </c>
      <c r="B119" s="108">
        <f t="shared" si="11"/>
        <v>18</v>
      </c>
    </row>
    <row r="120" spans="1:2" x14ac:dyDescent="0.3">
      <c r="A120" s="108" t="str">
        <f t="shared" si="10"/>
        <v xml:space="preserve"> 6-9</v>
      </c>
      <c r="B120" s="108">
        <f t="shared" si="11"/>
        <v>18</v>
      </c>
    </row>
    <row r="121" spans="1:2" x14ac:dyDescent="0.3">
      <c r="A121" s="108" t="str">
        <f t="shared" si="10"/>
        <v xml:space="preserve"> 6-10</v>
      </c>
      <c r="B121" s="108">
        <f t="shared" si="11"/>
        <v>18</v>
      </c>
    </row>
    <row r="122" spans="1:2" x14ac:dyDescent="0.3">
      <c r="A122" s="108" t="str">
        <f t="shared" si="10"/>
        <v xml:space="preserve"> 6-11</v>
      </c>
      <c r="B122" s="108">
        <f t="shared" si="11"/>
        <v>21</v>
      </c>
    </row>
    <row r="123" spans="1:2" x14ac:dyDescent="0.3">
      <c r="A123" s="108" t="str">
        <f t="shared" si="10"/>
        <v xml:space="preserve"> 6-12</v>
      </c>
      <c r="B123" s="108">
        <f t="shared" si="11"/>
        <v>18</v>
      </c>
    </row>
    <row r="124" spans="1:2" x14ac:dyDescent="0.3">
      <c r="A124" s="108" t="str">
        <f t="shared" si="10"/>
        <v xml:space="preserve"> 6-13</v>
      </c>
      <c r="B124" s="108">
        <f t="shared" si="11"/>
        <v>0</v>
      </c>
    </row>
    <row r="125" spans="1:2" x14ac:dyDescent="0.3">
      <c r="A125" s="108" t="str">
        <f t="shared" si="10"/>
        <v xml:space="preserve"> 6-14</v>
      </c>
      <c r="B125" s="108">
        <f t="shared" si="11"/>
        <v>18</v>
      </c>
    </row>
    <row r="126" spans="1:2" x14ac:dyDescent="0.3">
      <c r="A126" s="108" t="str">
        <f t="shared" si="10"/>
        <v xml:space="preserve"> 6-15</v>
      </c>
      <c r="B126" s="108">
        <f t="shared" si="11"/>
        <v>18</v>
      </c>
    </row>
    <row r="127" spans="1:2" x14ac:dyDescent="0.3">
      <c r="A127" s="108" t="str">
        <f t="shared" si="10"/>
        <v xml:space="preserve"> 6-16</v>
      </c>
      <c r="B127" s="108">
        <f t="shared" si="11"/>
        <v>21</v>
      </c>
    </row>
    <row r="128" spans="1:2" x14ac:dyDescent="0.3">
      <c r="A128" s="108" t="str">
        <f t="shared" si="10"/>
        <v xml:space="preserve"> 6-17</v>
      </c>
      <c r="B128" s="108">
        <f t="shared" si="11"/>
        <v>0</v>
      </c>
    </row>
    <row r="129" spans="1:2" x14ac:dyDescent="0.3">
      <c r="A129" s="108" t="str">
        <f t="shared" si="10"/>
        <v xml:space="preserve"> 6-18</v>
      </c>
      <c r="B129" s="108">
        <f t="shared" si="11"/>
        <v>0</v>
      </c>
    </row>
    <row r="130" spans="1:2" x14ac:dyDescent="0.3">
      <c r="A130" s="108" t="str">
        <f t="shared" si="10"/>
        <v>S6-1</v>
      </c>
      <c r="B130" s="108">
        <f t="shared" si="11"/>
        <v>18</v>
      </c>
    </row>
    <row r="131" spans="1:2" x14ac:dyDescent="0.3">
      <c r="A131" s="108" t="str">
        <f t="shared" si="10"/>
        <v>S6-2</v>
      </c>
      <c r="B131" s="108">
        <f t="shared" si="11"/>
        <v>18</v>
      </c>
    </row>
    <row r="132" spans="1:2" x14ac:dyDescent="0.3">
      <c r="A132" s="108" t="str">
        <f t="shared" si="10"/>
        <v>S6-3</v>
      </c>
      <c r="B132" s="108">
        <f t="shared" si="11"/>
        <v>18</v>
      </c>
    </row>
    <row r="133" spans="1:2" x14ac:dyDescent="0.3">
      <c r="A133" s="108" t="str">
        <f t="shared" si="10"/>
        <v>S6-4</v>
      </c>
      <c r="B133" s="108">
        <f t="shared" si="11"/>
        <v>18</v>
      </c>
    </row>
    <row r="134" spans="1:2" x14ac:dyDescent="0.3">
      <c r="A134" s="108" t="str">
        <f t="shared" si="10"/>
        <v>H6-1</v>
      </c>
      <c r="B134" s="108">
        <f t="shared" si="11"/>
        <v>10</v>
      </c>
    </row>
    <row r="135" spans="1:2" x14ac:dyDescent="0.3">
      <c r="A135" s="108" t="str">
        <f t="shared" si="10"/>
        <v>H6-2</v>
      </c>
      <c r="B135" s="108">
        <f t="shared" si="11"/>
        <v>10</v>
      </c>
    </row>
    <row r="136" spans="1:2" x14ac:dyDescent="0.3">
      <c r="A136" s="108" t="str">
        <f t="shared" si="10"/>
        <v>H6-3</v>
      </c>
      <c r="B136" s="108">
        <f t="shared" si="11"/>
        <v>10</v>
      </c>
    </row>
    <row r="137" spans="1:2" x14ac:dyDescent="0.3">
      <c r="A137" s="108" t="str">
        <f t="shared" si="10"/>
        <v>H6-4</v>
      </c>
      <c r="B137" s="108">
        <f t="shared" si="11"/>
        <v>10</v>
      </c>
    </row>
    <row r="139" spans="1:2" x14ac:dyDescent="0.3">
      <c r="A139" s="108" t="str">
        <f t="shared" ref="A139:A164" si="12">O2</f>
        <v xml:space="preserve"> 7-1</v>
      </c>
      <c r="B139" s="108">
        <f t="shared" ref="B139:B164" si="13">P2</f>
        <v>0</v>
      </c>
    </row>
    <row r="140" spans="1:2" x14ac:dyDescent="0.3">
      <c r="A140" s="108" t="str">
        <f t="shared" si="12"/>
        <v xml:space="preserve"> 7-2</v>
      </c>
      <c r="B140" s="108">
        <f t="shared" si="13"/>
        <v>18</v>
      </c>
    </row>
    <row r="141" spans="1:2" x14ac:dyDescent="0.3">
      <c r="A141" s="108" t="str">
        <f t="shared" si="12"/>
        <v xml:space="preserve"> 7-3</v>
      </c>
      <c r="B141" s="108">
        <f t="shared" si="13"/>
        <v>18</v>
      </c>
    </row>
    <row r="142" spans="1:2" x14ac:dyDescent="0.3">
      <c r="A142" s="108" t="str">
        <f t="shared" si="12"/>
        <v xml:space="preserve"> 7-4</v>
      </c>
      <c r="B142" s="108">
        <f t="shared" si="13"/>
        <v>18</v>
      </c>
    </row>
    <row r="143" spans="1:2" x14ac:dyDescent="0.3">
      <c r="A143" s="108" t="str">
        <f t="shared" si="12"/>
        <v xml:space="preserve"> 7-5</v>
      </c>
      <c r="B143" s="108">
        <f t="shared" si="13"/>
        <v>18</v>
      </c>
    </row>
    <row r="144" spans="1:2" x14ac:dyDescent="0.3">
      <c r="A144" s="108" t="str">
        <f t="shared" si="12"/>
        <v xml:space="preserve"> 7-6</v>
      </c>
      <c r="B144" s="108">
        <f t="shared" si="13"/>
        <v>18</v>
      </c>
    </row>
    <row r="145" spans="1:2" x14ac:dyDescent="0.3">
      <c r="A145" s="108" t="str">
        <f t="shared" si="12"/>
        <v xml:space="preserve"> 7-7</v>
      </c>
      <c r="B145" s="108">
        <f t="shared" si="13"/>
        <v>0</v>
      </c>
    </row>
    <row r="146" spans="1:2" x14ac:dyDescent="0.3">
      <c r="A146" s="108" t="str">
        <f t="shared" si="12"/>
        <v xml:space="preserve"> 7-8</v>
      </c>
      <c r="B146" s="108">
        <f t="shared" si="13"/>
        <v>18</v>
      </c>
    </row>
    <row r="147" spans="1:2" x14ac:dyDescent="0.3">
      <c r="A147" s="108" t="str">
        <f t="shared" si="12"/>
        <v xml:space="preserve"> 7-9</v>
      </c>
      <c r="B147" s="108">
        <f t="shared" si="13"/>
        <v>21</v>
      </c>
    </row>
    <row r="148" spans="1:2" x14ac:dyDescent="0.3">
      <c r="A148" s="108" t="str">
        <f t="shared" si="12"/>
        <v xml:space="preserve"> 7-10</v>
      </c>
      <c r="B148" s="108">
        <f t="shared" si="13"/>
        <v>18</v>
      </c>
    </row>
    <row r="149" spans="1:2" x14ac:dyDescent="0.3">
      <c r="A149" s="108" t="str">
        <f t="shared" si="12"/>
        <v xml:space="preserve"> 7-11</v>
      </c>
      <c r="B149" s="108">
        <f t="shared" si="13"/>
        <v>18</v>
      </c>
    </row>
    <row r="150" spans="1:2" x14ac:dyDescent="0.3">
      <c r="A150" s="108" t="str">
        <f t="shared" si="12"/>
        <v xml:space="preserve"> 7-12</v>
      </c>
      <c r="B150" s="108">
        <f t="shared" si="13"/>
        <v>18</v>
      </c>
    </row>
    <row r="151" spans="1:2" x14ac:dyDescent="0.3">
      <c r="A151" s="108" t="str">
        <f t="shared" si="12"/>
        <v xml:space="preserve"> 7-13</v>
      </c>
      <c r="B151" s="108">
        <f t="shared" si="13"/>
        <v>18</v>
      </c>
    </row>
    <row r="152" spans="1:2" x14ac:dyDescent="0.3">
      <c r="A152" s="108" t="str">
        <f t="shared" si="12"/>
        <v xml:space="preserve"> 7-14</v>
      </c>
      <c r="B152" s="108">
        <f t="shared" si="13"/>
        <v>18</v>
      </c>
    </row>
    <row r="153" spans="1:2" x14ac:dyDescent="0.3">
      <c r="A153" s="108" t="str">
        <f t="shared" si="12"/>
        <v xml:space="preserve"> 7-15</v>
      </c>
      <c r="B153" s="108">
        <f t="shared" si="13"/>
        <v>18</v>
      </c>
    </row>
    <row r="154" spans="1:2" x14ac:dyDescent="0.3">
      <c r="A154" s="108" t="str">
        <f t="shared" si="12"/>
        <v xml:space="preserve"> 7-16</v>
      </c>
      <c r="B154" s="108">
        <f t="shared" si="13"/>
        <v>18</v>
      </c>
    </row>
    <row r="155" spans="1:2" x14ac:dyDescent="0.3">
      <c r="A155" s="108" t="str">
        <f t="shared" si="12"/>
        <v xml:space="preserve"> 7-17</v>
      </c>
      <c r="B155" s="108">
        <f t="shared" si="13"/>
        <v>21</v>
      </c>
    </row>
    <row r="156" spans="1:2" x14ac:dyDescent="0.3">
      <c r="A156" s="108" t="str">
        <f t="shared" si="12"/>
        <v xml:space="preserve"> 7-18</v>
      </c>
      <c r="B156" s="108">
        <f t="shared" si="13"/>
        <v>21</v>
      </c>
    </row>
    <row r="157" spans="1:2" x14ac:dyDescent="0.3">
      <c r="A157" s="108" t="str">
        <f t="shared" si="12"/>
        <v xml:space="preserve"> 7-19</v>
      </c>
      <c r="B157" s="108">
        <f t="shared" si="13"/>
        <v>0</v>
      </c>
    </row>
    <row r="158" spans="1:2" x14ac:dyDescent="0.3">
      <c r="A158" s="108" t="str">
        <f t="shared" si="12"/>
        <v xml:space="preserve"> 7-20</v>
      </c>
      <c r="B158" s="108">
        <f t="shared" si="13"/>
        <v>0</v>
      </c>
    </row>
    <row r="159" spans="1:2" x14ac:dyDescent="0.3">
      <c r="A159" s="108" t="str">
        <f t="shared" si="12"/>
        <v>S7-1</v>
      </c>
      <c r="B159" s="108">
        <f t="shared" si="13"/>
        <v>18</v>
      </c>
    </row>
    <row r="160" spans="1:2" x14ac:dyDescent="0.3">
      <c r="A160" s="108" t="str">
        <f t="shared" si="12"/>
        <v>S7-2</v>
      </c>
      <c r="B160" s="108">
        <f t="shared" si="13"/>
        <v>18</v>
      </c>
    </row>
    <row r="161" spans="1:2" x14ac:dyDescent="0.3">
      <c r="A161" s="108" t="str">
        <f t="shared" si="12"/>
        <v>H7-1</v>
      </c>
      <c r="B161" s="108">
        <f t="shared" si="13"/>
        <v>10</v>
      </c>
    </row>
    <row r="162" spans="1:2" x14ac:dyDescent="0.3">
      <c r="A162" s="108" t="str">
        <f t="shared" si="12"/>
        <v>H7-2</v>
      </c>
      <c r="B162" s="108">
        <f t="shared" si="13"/>
        <v>10</v>
      </c>
    </row>
    <row r="163" spans="1:2" x14ac:dyDescent="0.3">
      <c r="A163" s="108" t="str">
        <f t="shared" si="12"/>
        <v>H7-3</v>
      </c>
      <c r="B163" s="108">
        <f t="shared" si="13"/>
        <v>10</v>
      </c>
    </row>
    <row r="164" spans="1:2" x14ac:dyDescent="0.3">
      <c r="A164" s="108" t="str">
        <f t="shared" si="12"/>
        <v>H7-4</v>
      </c>
      <c r="B164" s="108">
        <f t="shared" si="13"/>
        <v>10</v>
      </c>
    </row>
    <row r="166" spans="1:2" x14ac:dyDescent="0.3">
      <c r="A166" s="108" t="str">
        <f t="shared" ref="A166:A197" si="14">Q2</f>
        <v>R8-1</v>
      </c>
      <c r="B166" s="108">
        <f t="shared" ref="B166:B197" si="15">R2</f>
        <v>18</v>
      </c>
    </row>
    <row r="167" spans="1:2" x14ac:dyDescent="0.3">
      <c r="A167" s="108" t="str">
        <f t="shared" si="14"/>
        <v>R8-2</v>
      </c>
      <c r="B167" s="108">
        <f t="shared" si="15"/>
        <v>18</v>
      </c>
    </row>
    <row r="168" spans="1:2" x14ac:dyDescent="0.3">
      <c r="A168" s="108" t="str">
        <f t="shared" si="14"/>
        <v>R8-3</v>
      </c>
      <c r="B168" s="108">
        <f t="shared" si="15"/>
        <v>18</v>
      </c>
    </row>
    <row r="169" spans="1:2" x14ac:dyDescent="0.3">
      <c r="A169" s="108" t="str">
        <f t="shared" si="14"/>
        <v>R8-4</v>
      </c>
      <c r="B169" s="108">
        <f t="shared" si="15"/>
        <v>18</v>
      </c>
    </row>
    <row r="170" spans="1:2" x14ac:dyDescent="0.3">
      <c r="A170" s="108" t="str">
        <f t="shared" si="14"/>
        <v>R8-5</v>
      </c>
      <c r="B170" s="108">
        <f t="shared" si="15"/>
        <v>18</v>
      </c>
    </row>
    <row r="171" spans="1:2" x14ac:dyDescent="0.3">
      <c r="A171" s="108" t="str">
        <f t="shared" si="14"/>
        <v>R8-6</v>
      </c>
      <c r="B171" s="108">
        <f t="shared" si="15"/>
        <v>18</v>
      </c>
    </row>
    <row r="172" spans="1:2" x14ac:dyDescent="0.3">
      <c r="A172" s="108" t="str">
        <f t="shared" si="14"/>
        <v>R8-7</v>
      </c>
      <c r="B172" s="108">
        <f t="shared" si="15"/>
        <v>18</v>
      </c>
    </row>
    <row r="173" spans="1:2" x14ac:dyDescent="0.3">
      <c r="A173" s="108" t="str">
        <f t="shared" si="14"/>
        <v>R8-8</v>
      </c>
      <c r="B173" s="108">
        <f t="shared" si="15"/>
        <v>18</v>
      </c>
    </row>
    <row r="174" spans="1:2" x14ac:dyDescent="0.3">
      <c r="A174" s="108" t="str">
        <f t="shared" si="14"/>
        <v>R8-9</v>
      </c>
      <c r="B174" s="108">
        <f t="shared" si="15"/>
        <v>18</v>
      </c>
    </row>
    <row r="175" spans="1:2" x14ac:dyDescent="0.3">
      <c r="A175" s="108" t="str">
        <f t="shared" si="14"/>
        <v>R8-10</v>
      </c>
      <c r="B175" s="108">
        <f t="shared" si="15"/>
        <v>18</v>
      </c>
    </row>
    <row r="176" spans="1:2" x14ac:dyDescent="0.3">
      <c r="A176" s="108" t="str">
        <f t="shared" si="14"/>
        <v>R8-11</v>
      </c>
      <c r="B176" s="108">
        <f t="shared" si="15"/>
        <v>21</v>
      </c>
    </row>
    <row r="177" spans="1:2" x14ac:dyDescent="0.3">
      <c r="A177" s="108" t="str">
        <f t="shared" si="14"/>
        <v>M8-1</v>
      </c>
      <c r="B177" s="108">
        <f t="shared" si="15"/>
        <v>0</v>
      </c>
    </row>
    <row r="178" spans="1:2" x14ac:dyDescent="0.3">
      <c r="A178" s="108" t="str">
        <f t="shared" si="14"/>
        <v>M8-2</v>
      </c>
      <c r="B178" s="108">
        <f t="shared" si="15"/>
        <v>0</v>
      </c>
    </row>
    <row r="179" spans="1:2" x14ac:dyDescent="0.3">
      <c r="A179" s="108" t="str">
        <f t="shared" si="14"/>
        <v>M8-3</v>
      </c>
      <c r="B179" s="108">
        <f t="shared" si="15"/>
        <v>0</v>
      </c>
    </row>
    <row r="180" spans="1:2" x14ac:dyDescent="0.3">
      <c r="A180" s="108" t="str">
        <f t="shared" si="14"/>
        <v>M8-4</v>
      </c>
      <c r="B180" s="108">
        <f t="shared" si="15"/>
        <v>0</v>
      </c>
    </row>
    <row r="181" spans="1:2" x14ac:dyDescent="0.3">
      <c r="A181" s="108" t="str">
        <f t="shared" si="14"/>
        <v>M8-5</v>
      </c>
      <c r="B181" s="108">
        <f t="shared" si="15"/>
        <v>0</v>
      </c>
    </row>
    <row r="182" spans="1:2" x14ac:dyDescent="0.3">
      <c r="A182" s="108" t="str">
        <f t="shared" si="14"/>
        <v>M8-6</v>
      </c>
      <c r="B182" s="108">
        <f t="shared" si="15"/>
        <v>18</v>
      </c>
    </row>
    <row r="183" spans="1:2" x14ac:dyDescent="0.3">
      <c r="A183" s="108" t="str">
        <f t="shared" si="14"/>
        <v>M8-7</v>
      </c>
      <c r="B183" s="108">
        <f t="shared" si="15"/>
        <v>21</v>
      </c>
    </row>
    <row r="184" spans="1:2" x14ac:dyDescent="0.3">
      <c r="A184" s="108" t="str">
        <f t="shared" si="14"/>
        <v>M8-8</v>
      </c>
      <c r="B184" s="108">
        <f t="shared" si="15"/>
        <v>18</v>
      </c>
    </row>
    <row r="185" spans="1:2" x14ac:dyDescent="0.3">
      <c r="A185" s="108" t="str">
        <f t="shared" si="14"/>
        <v>JT8-1</v>
      </c>
      <c r="B185" s="108">
        <f t="shared" si="15"/>
        <v>0</v>
      </c>
    </row>
    <row r="186" spans="1:2" x14ac:dyDescent="0.3">
      <c r="A186" s="108" t="str">
        <f t="shared" si="14"/>
        <v>JT8-2</v>
      </c>
      <c r="B186" s="108">
        <f t="shared" si="15"/>
        <v>21</v>
      </c>
    </row>
    <row r="187" spans="1:2" x14ac:dyDescent="0.3">
      <c r="A187" s="108" t="str">
        <f t="shared" si="14"/>
        <v>JT8-3</v>
      </c>
      <c r="B187" s="108">
        <f t="shared" si="15"/>
        <v>18</v>
      </c>
    </row>
    <row r="188" spans="1:2" x14ac:dyDescent="0.3">
      <c r="A188" s="108" t="str">
        <f t="shared" si="14"/>
        <v>END8-1</v>
      </c>
      <c r="B188" s="108">
        <f t="shared" si="15"/>
        <v>0</v>
      </c>
    </row>
    <row r="189" spans="1:2" x14ac:dyDescent="0.3">
      <c r="A189" s="108" t="str">
        <f t="shared" si="14"/>
        <v>EG-1</v>
      </c>
      <c r="B189" s="108">
        <f t="shared" si="15"/>
        <v>0</v>
      </c>
    </row>
    <row r="190" spans="1:2" x14ac:dyDescent="0.3">
      <c r="A190" s="108" t="str">
        <f t="shared" si="14"/>
        <v>EG-2</v>
      </c>
      <c r="B190" s="108">
        <f t="shared" si="15"/>
        <v>0</v>
      </c>
    </row>
    <row r="191" spans="1:2" x14ac:dyDescent="0.3">
      <c r="A191" s="108" t="str">
        <f t="shared" si="14"/>
        <v>EG-3</v>
      </c>
      <c r="B191" s="108">
        <f t="shared" si="15"/>
        <v>0</v>
      </c>
    </row>
    <row r="192" spans="1:2" x14ac:dyDescent="0.3">
      <c r="A192" s="108" t="str">
        <f t="shared" si="14"/>
        <v>EG-4</v>
      </c>
      <c r="B192" s="108">
        <f t="shared" si="15"/>
        <v>0</v>
      </c>
    </row>
    <row r="193" spans="1:2" x14ac:dyDescent="0.3">
      <c r="A193" s="108" t="str">
        <f t="shared" si="14"/>
        <v>EG-5</v>
      </c>
      <c r="B193" s="108">
        <f t="shared" si="15"/>
        <v>0</v>
      </c>
    </row>
    <row r="194" spans="1:2" x14ac:dyDescent="0.3">
      <c r="A194" s="108" t="str">
        <f t="shared" si="14"/>
        <v>H8-1</v>
      </c>
      <c r="B194" s="108">
        <f t="shared" si="15"/>
        <v>10</v>
      </c>
    </row>
    <row r="195" spans="1:2" x14ac:dyDescent="0.3">
      <c r="A195" s="108" t="str">
        <f t="shared" si="14"/>
        <v>H8-2</v>
      </c>
      <c r="B195" s="108">
        <f t="shared" si="15"/>
        <v>10</v>
      </c>
    </row>
    <row r="196" spans="1:2" x14ac:dyDescent="0.3">
      <c r="A196" s="108" t="str">
        <f t="shared" si="14"/>
        <v>H8-3</v>
      </c>
      <c r="B196" s="108">
        <f t="shared" si="15"/>
        <v>10</v>
      </c>
    </row>
    <row r="197" spans="1:2" x14ac:dyDescent="0.3">
      <c r="A197" s="108" t="str">
        <f t="shared" si="14"/>
        <v>H8-4</v>
      </c>
      <c r="B197" s="108">
        <f t="shared" si="15"/>
        <v>10</v>
      </c>
    </row>
    <row r="199" spans="1:2" x14ac:dyDescent="0.3">
      <c r="A199" s="108" t="str">
        <f t="shared" ref="A199:A226" si="16">S2</f>
        <v xml:space="preserve"> 9-1</v>
      </c>
      <c r="B199" s="108">
        <f t="shared" ref="B199:B226" si="17">T2</f>
        <v>0</v>
      </c>
    </row>
    <row r="200" spans="1:2" x14ac:dyDescent="0.3">
      <c r="A200" s="108" t="str">
        <f t="shared" si="16"/>
        <v xml:space="preserve"> 9-2</v>
      </c>
      <c r="B200" s="108">
        <f t="shared" si="17"/>
        <v>18</v>
      </c>
    </row>
    <row r="201" spans="1:2" x14ac:dyDescent="0.3">
      <c r="A201" s="108" t="str">
        <f t="shared" si="16"/>
        <v xml:space="preserve"> 9-3</v>
      </c>
      <c r="B201" s="108">
        <f t="shared" si="17"/>
        <v>18</v>
      </c>
    </row>
    <row r="202" spans="1:2" x14ac:dyDescent="0.3">
      <c r="A202" s="108" t="str">
        <f t="shared" si="16"/>
        <v xml:space="preserve"> 9-4</v>
      </c>
      <c r="B202" s="108">
        <f t="shared" si="17"/>
        <v>18</v>
      </c>
    </row>
    <row r="203" spans="1:2" x14ac:dyDescent="0.3">
      <c r="A203" s="108" t="str">
        <f t="shared" si="16"/>
        <v xml:space="preserve"> 9-5</v>
      </c>
      <c r="B203" s="108">
        <f t="shared" si="17"/>
        <v>18</v>
      </c>
    </row>
    <row r="204" spans="1:2" x14ac:dyDescent="0.3">
      <c r="A204" s="108" t="str">
        <f t="shared" si="16"/>
        <v xml:space="preserve"> 9-6</v>
      </c>
      <c r="B204" s="108">
        <f t="shared" si="17"/>
        <v>18</v>
      </c>
    </row>
    <row r="205" spans="1:2" x14ac:dyDescent="0.3">
      <c r="A205" s="108" t="str">
        <f t="shared" si="16"/>
        <v xml:space="preserve"> 9-7</v>
      </c>
      <c r="B205" s="108">
        <f t="shared" si="17"/>
        <v>18</v>
      </c>
    </row>
    <row r="206" spans="1:2" x14ac:dyDescent="0.3">
      <c r="A206" s="108" t="str">
        <f t="shared" si="16"/>
        <v xml:space="preserve"> 9-8</v>
      </c>
      <c r="B206" s="108">
        <f t="shared" si="17"/>
        <v>0</v>
      </c>
    </row>
    <row r="207" spans="1:2" x14ac:dyDescent="0.3">
      <c r="A207" s="108" t="str">
        <f t="shared" si="16"/>
        <v xml:space="preserve"> 9-9</v>
      </c>
      <c r="B207" s="108">
        <f t="shared" si="17"/>
        <v>18</v>
      </c>
    </row>
    <row r="208" spans="1:2" x14ac:dyDescent="0.3">
      <c r="A208" s="108" t="str">
        <f t="shared" si="16"/>
        <v xml:space="preserve"> 9-10</v>
      </c>
      <c r="B208" s="108">
        <f t="shared" si="17"/>
        <v>18</v>
      </c>
    </row>
    <row r="209" spans="1:2" x14ac:dyDescent="0.3">
      <c r="A209" s="108" t="str">
        <f t="shared" si="16"/>
        <v xml:space="preserve"> 9-11</v>
      </c>
      <c r="B209" s="108">
        <f t="shared" si="17"/>
        <v>18</v>
      </c>
    </row>
    <row r="210" spans="1:2" x14ac:dyDescent="0.3">
      <c r="A210" s="108" t="str">
        <f t="shared" si="16"/>
        <v xml:space="preserve"> 9-12</v>
      </c>
      <c r="B210" s="108">
        <f t="shared" si="17"/>
        <v>18</v>
      </c>
    </row>
    <row r="211" spans="1:2" x14ac:dyDescent="0.3">
      <c r="A211" s="108" t="str">
        <f t="shared" si="16"/>
        <v xml:space="preserve"> 9-13</v>
      </c>
      <c r="B211" s="108">
        <f t="shared" si="17"/>
        <v>18</v>
      </c>
    </row>
    <row r="212" spans="1:2" x14ac:dyDescent="0.3">
      <c r="A212" s="108" t="str">
        <f t="shared" si="16"/>
        <v xml:space="preserve"> 9-14</v>
      </c>
      <c r="B212" s="108">
        <f t="shared" si="17"/>
        <v>21</v>
      </c>
    </row>
    <row r="213" spans="1:2" x14ac:dyDescent="0.3">
      <c r="A213" s="108" t="str">
        <f t="shared" si="16"/>
        <v xml:space="preserve"> 9-15</v>
      </c>
      <c r="B213" s="108">
        <f t="shared" si="17"/>
        <v>18</v>
      </c>
    </row>
    <row r="214" spans="1:2" x14ac:dyDescent="0.3">
      <c r="A214" s="108" t="str">
        <f t="shared" si="16"/>
        <v xml:space="preserve"> 9-16</v>
      </c>
      <c r="B214" s="108">
        <f t="shared" si="17"/>
        <v>18</v>
      </c>
    </row>
    <row r="215" spans="1:2" x14ac:dyDescent="0.3">
      <c r="A215" s="108" t="str">
        <f t="shared" si="16"/>
        <v xml:space="preserve"> 9-17</v>
      </c>
      <c r="B215" s="108">
        <f t="shared" si="17"/>
        <v>18</v>
      </c>
    </row>
    <row r="216" spans="1:2" x14ac:dyDescent="0.3">
      <c r="A216" s="108" t="str">
        <f t="shared" si="16"/>
        <v xml:space="preserve"> 9-18</v>
      </c>
      <c r="B216" s="108">
        <f t="shared" si="17"/>
        <v>21</v>
      </c>
    </row>
    <row r="217" spans="1:2" x14ac:dyDescent="0.3">
      <c r="A217" s="108" t="str">
        <f t="shared" si="16"/>
        <v xml:space="preserve"> 9-19</v>
      </c>
      <c r="B217" s="108">
        <f t="shared" si="17"/>
        <v>21</v>
      </c>
    </row>
    <row r="218" spans="1:2" x14ac:dyDescent="0.3">
      <c r="A218" s="108" t="str">
        <f t="shared" si="16"/>
        <v xml:space="preserve"> 9-20</v>
      </c>
      <c r="B218" s="108">
        <f t="shared" si="17"/>
        <v>0</v>
      </c>
    </row>
    <row r="219" spans="1:2" x14ac:dyDescent="0.3">
      <c r="A219" s="108" t="str">
        <f t="shared" si="16"/>
        <v xml:space="preserve"> 9-21</v>
      </c>
      <c r="B219" s="108">
        <f t="shared" si="17"/>
        <v>0</v>
      </c>
    </row>
    <row r="220" spans="1:2" x14ac:dyDescent="0.3">
      <c r="A220" s="108" t="str">
        <f t="shared" si="16"/>
        <v>S9-1</v>
      </c>
      <c r="B220" s="108">
        <f t="shared" si="17"/>
        <v>18</v>
      </c>
    </row>
    <row r="221" spans="1:2" x14ac:dyDescent="0.3">
      <c r="A221" s="108" t="str">
        <f t="shared" si="16"/>
        <v>H9-1</v>
      </c>
      <c r="B221" s="108">
        <f t="shared" si="17"/>
        <v>10</v>
      </c>
    </row>
    <row r="222" spans="1:2" x14ac:dyDescent="0.3">
      <c r="A222" s="108" t="str">
        <f t="shared" si="16"/>
        <v>H9-2</v>
      </c>
      <c r="B222" s="108">
        <f t="shared" si="17"/>
        <v>10</v>
      </c>
    </row>
    <row r="223" spans="1:2" x14ac:dyDescent="0.3">
      <c r="A223" s="108" t="str">
        <f t="shared" si="16"/>
        <v>H9-3</v>
      </c>
      <c r="B223" s="108">
        <f t="shared" si="17"/>
        <v>10</v>
      </c>
    </row>
    <row r="224" spans="1:2" x14ac:dyDescent="0.3">
      <c r="A224" s="108" t="str">
        <f t="shared" si="16"/>
        <v>H9-4</v>
      </c>
      <c r="B224" s="108">
        <f t="shared" si="17"/>
        <v>10</v>
      </c>
    </row>
    <row r="225" spans="1:2" x14ac:dyDescent="0.3">
      <c r="A225" s="108" t="str">
        <f t="shared" si="16"/>
        <v>H9-5</v>
      </c>
      <c r="B225" s="108">
        <f t="shared" si="17"/>
        <v>10</v>
      </c>
    </row>
    <row r="226" spans="1:2" x14ac:dyDescent="0.3">
      <c r="A226" s="108" t="str">
        <f t="shared" si="16"/>
        <v>H9-6</v>
      </c>
      <c r="B226" s="108">
        <f t="shared" si="17"/>
        <v>10</v>
      </c>
    </row>
    <row r="228" spans="1:2" x14ac:dyDescent="0.3">
      <c r="A228" s="108" t="str">
        <f t="shared" ref="A228:A249" si="18">U2</f>
        <v xml:space="preserve"> 10-1</v>
      </c>
      <c r="B228" s="108">
        <f t="shared" ref="B228:B249" si="19">V2</f>
        <v>0</v>
      </c>
    </row>
    <row r="229" spans="1:2" x14ac:dyDescent="0.3">
      <c r="A229" s="108" t="str">
        <f t="shared" si="18"/>
        <v xml:space="preserve"> 10-2</v>
      </c>
      <c r="B229" s="108">
        <f t="shared" si="19"/>
        <v>21</v>
      </c>
    </row>
    <row r="230" spans="1:2" x14ac:dyDescent="0.3">
      <c r="A230" s="108" t="str">
        <f t="shared" si="18"/>
        <v xml:space="preserve"> 10-3</v>
      </c>
      <c r="B230" s="108">
        <f t="shared" si="19"/>
        <v>21</v>
      </c>
    </row>
    <row r="231" spans="1:2" x14ac:dyDescent="0.3">
      <c r="A231" s="108" t="str">
        <f t="shared" si="18"/>
        <v xml:space="preserve"> 10-4</v>
      </c>
      <c r="B231" s="108">
        <f t="shared" si="19"/>
        <v>21</v>
      </c>
    </row>
    <row r="232" spans="1:2" x14ac:dyDescent="0.3">
      <c r="A232" s="108" t="str">
        <f t="shared" si="18"/>
        <v xml:space="preserve"> 10-5</v>
      </c>
      <c r="B232" s="108">
        <f t="shared" si="19"/>
        <v>21</v>
      </c>
    </row>
    <row r="233" spans="1:2" x14ac:dyDescent="0.3">
      <c r="A233" s="108" t="str">
        <f t="shared" si="18"/>
        <v xml:space="preserve"> 10-6</v>
      </c>
      <c r="B233" s="108">
        <f t="shared" si="19"/>
        <v>21</v>
      </c>
    </row>
    <row r="234" spans="1:2" x14ac:dyDescent="0.3">
      <c r="A234" s="108" t="str">
        <f t="shared" si="18"/>
        <v xml:space="preserve"> 10-7</v>
      </c>
      <c r="B234" s="108">
        <f t="shared" si="19"/>
        <v>24</v>
      </c>
    </row>
    <row r="235" spans="1:2" x14ac:dyDescent="0.3">
      <c r="A235" s="108" t="str">
        <f t="shared" si="18"/>
        <v xml:space="preserve"> 10-8</v>
      </c>
      <c r="B235" s="108">
        <f t="shared" si="19"/>
        <v>21</v>
      </c>
    </row>
    <row r="236" spans="1:2" x14ac:dyDescent="0.3">
      <c r="A236" s="108" t="str">
        <f t="shared" si="18"/>
        <v xml:space="preserve"> 10-9</v>
      </c>
      <c r="B236" s="108">
        <f t="shared" si="19"/>
        <v>21</v>
      </c>
    </row>
    <row r="237" spans="1:2" x14ac:dyDescent="0.3">
      <c r="A237" s="108" t="str">
        <f t="shared" si="18"/>
        <v xml:space="preserve"> 10-10</v>
      </c>
      <c r="B237" s="108">
        <f t="shared" si="19"/>
        <v>21</v>
      </c>
    </row>
    <row r="238" spans="1:2" x14ac:dyDescent="0.3">
      <c r="A238" s="108" t="str">
        <f t="shared" si="18"/>
        <v xml:space="preserve"> 10-11</v>
      </c>
      <c r="B238" s="108">
        <f t="shared" si="19"/>
        <v>24</v>
      </c>
    </row>
    <row r="239" spans="1:2" x14ac:dyDescent="0.3">
      <c r="A239" s="108" t="str">
        <f t="shared" si="18"/>
        <v xml:space="preserve"> 10-12</v>
      </c>
      <c r="B239" s="108">
        <f t="shared" si="19"/>
        <v>21</v>
      </c>
    </row>
    <row r="240" spans="1:2" x14ac:dyDescent="0.3">
      <c r="A240" s="108" t="str">
        <f t="shared" si="18"/>
        <v xml:space="preserve"> 10-13</v>
      </c>
      <c r="B240" s="108">
        <f t="shared" si="19"/>
        <v>0</v>
      </c>
    </row>
    <row r="241" spans="1:2" x14ac:dyDescent="0.3">
      <c r="A241" s="108" t="str">
        <f t="shared" si="18"/>
        <v xml:space="preserve"> 10-14</v>
      </c>
      <c r="B241" s="108">
        <f t="shared" si="19"/>
        <v>21</v>
      </c>
    </row>
    <row r="242" spans="1:2" x14ac:dyDescent="0.3">
      <c r="A242" s="108" t="str">
        <f t="shared" si="18"/>
        <v xml:space="preserve"> 10-15</v>
      </c>
      <c r="B242" s="108">
        <f t="shared" si="19"/>
        <v>24</v>
      </c>
    </row>
    <row r="243" spans="1:2" x14ac:dyDescent="0.3">
      <c r="A243" s="108" t="str">
        <f t="shared" si="18"/>
        <v xml:space="preserve"> 10-16</v>
      </c>
      <c r="B243" s="108">
        <f t="shared" si="19"/>
        <v>21</v>
      </c>
    </row>
    <row r="244" spans="1:2" x14ac:dyDescent="0.3">
      <c r="A244" s="108" t="str">
        <f t="shared" si="18"/>
        <v xml:space="preserve"> 10-17</v>
      </c>
      <c r="B244" s="108">
        <f t="shared" si="19"/>
        <v>24</v>
      </c>
    </row>
    <row r="245" spans="1:2" x14ac:dyDescent="0.3">
      <c r="A245" s="108" t="str">
        <f t="shared" si="18"/>
        <v xml:space="preserve"> 10-18</v>
      </c>
      <c r="B245" s="108">
        <f t="shared" si="19"/>
        <v>0</v>
      </c>
    </row>
    <row r="246" spans="1:2" x14ac:dyDescent="0.3">
      <c r="A246" s="108" t="str">
        <f t="shared" si="18"/>
        <v xml:space="preserve"> 10-19</v>
      </c>
      <c r="B246" s="108">
        <f t="shared" si="19"/>
        <v>0</v>
      </c>
    </row>
    <row r="247" spans="1:2" x14ac:dyDescent="0.3">
      <c r="A247" s="108" t="str">
        <f t="shared" si="18"/>
        <v>H10-1</v>
      </c>
      <c r="B247" s="108">
        <f t="shared" si="19"/>
        <v>10</v>
      </c>
    </row>
    <row r="248" spans="1:2" x14ac:dyDescent="0.3">
      <c r="A248" s="108" t="str">
        <f t="shared" si="18"/>
        <v>H10-2</v>
      </c>
      <c r="B248" s="108">
        <f t="shared" si="19"/>
        <v>10</v>
      </c>
    </row>
    <row r="249" spans="1:2" x14ac:dyDescent="0.3">
      <c r="A249" s="108" t="str">
        <f t="shared" si="18"/>
        <v>H10-3</v>
      </c>
      <c r="B249" s="108">
        <f t="shared" si="19"/>
        <v>10</v>
      </c>
    </row>
    <row r="251" spans="1:2" x14ac:dyDescent="0.3">
      <c r="A251" s="108" t="str">
        <f t="shared" ref="A251:A275" si="20">W2</f>
        <v xml:space="preserve"> 11-1</v>
      </c>
      <c r="B251" s="108">
        <f t="shared" ref="B251:B275" si="21">X2</f>
        <v>21</v>
      </c>
    </row>
    <row r="252" spans="1:2" x14ac:dyDescent="0.3">
      <c r="A252" s="108" t="str">
        <f t="shared" si="20"/>
        <v xml:space="preserve"> 11-2</v>
      </c>
      <c r="B252" s="108">
        <f t="shared" si="21"/>
        <v>21</v>
      </c>
    </row>
    <row r="253" spans="1:2" x14ac:dyDescent="0.3">
      <c r="A253" s="108" t="str">
        <f t="shared" si="20"/>
        <v xml:space="preserve"> 11-3</v>
      </c>
      <c r="B253" s="108">
        <f t="shared" si="21"/>
        <v>21</v>
      </c>
    </row>
    <row r="254" spans="1:2" x14ac:dyDescent="0.3">
      <c r="A254" s="108" t="str">
        <f t="shared" si="20"/>
        <v xml:space="preserve"> 11-4</v>
      </c>
      <c r="B254" s="108">
        <f t="shared" si="21"/>
        <v>0</v>
      </c>
    </row>
    <row r="255" spans="1:2" x14ac:dyDescent="0.3">
      <c r="A255" s="108" t="str">
        <f t="shared" si="20"/>
        <v xml:space="preserve"> 11-5</v>
      </c>
      <c r="B255" s="108">
        <f t="shared" si="21"/>
        <v>21</v>
      </c>
    </row>
    <row r="256" spans="1:2" x14ac:dyDescent="0.3">
      <c r="A256" s="108" t="str">
        <f t="shared" si="20"/>
        <v xml:space="preserve"> 11-6</v>
      </c>
      <c r="B256" s="108">
        <f t="shared" si="21"/>
        <v>21</v>
      </c>
    </row>
    <row r="257" spans="1:2" x14ac:dyDescent="0.3">
      <c r="A257" s="108" t="str">
        <f t="shared" si="20"/>
        <v xml:space="preserve"> 11-7</v>
      </c>
      <c r="B257" s="108">
        <f t="shared" si="21"/>
        <v>21</v>
      </c>
    </row>
    <row r="258" spans="1:2" x14ac:dyDescent="0.3">
      <c r="A258" s="108" t="str">
        <f t="shared" si="20"/>
        <v xml:space="preserve"> 11-8</v>
      </c>
      <c r="B258" s="108">
        <f t="shared" si="21"/>
        <v>24</v>
      </c>
    </row>
    <row r="259" spans="1:2" x14ac:dyDescent="0.3">
      <c r="A259" s="108" t="str">
        <f t="shared" si="20"/>
        <v xml:space="preserve"> 11-9</v>
      </c>
      <c r="B259" s="108">
        <f t="shared" si="21"/>
        <v>21</v>
      </c>
    </row>
    <row r="260" spans="1:2" x14ac:dyDescent="0.3">
      <c r="A260" s="108" t="str">
        <f t="shared" si="20"/>
        <v xml:space="preserve"> 11-10</v>
      </c>
      <c r="B260" s="108">
        <f t="shared" si="21"/>
        <v>0</v>
      </c>
    </row>
    <row r="261" spans="1:2" x14ac:dyDescent="0.3">
      <c r="A261" s="108" t="str">
        <f t="shared" si="20"/>
        <v xml:space="preserve"> 11-11</v>
      </c>
      <c r="B261" s="108">
        <f t="shared" si="21"/>
        <v>21</v>
      </c>
    </row>
    <row r="262" spans="1:2" x14ac:dyDescent="0.3">
      <c r="A262" s="108" t="str">
        <f t="shared" si="20"/>
        <v xml:space="preserve"> 11-12</v>
      </c>
      <c r="B262" s="108">
        <f t="shared" si="21"/>
        <v>24</v>
      </c>
    </row>
    <row r="263" spans="1:2" x14ac:dyDescent="0.3">
      <c r="A263" s="108" t="str">
        <f t="shared" si="20"/>
        <v xml:space="preserve"> 11-13</v>
      </c>
      <c r="B263" s="108">
        <f t="shared" si="21"/>
        <v>21</v>
      </c>
    </row>
    <row r="264" spans="1:2" x14ac:dyDescent="0.3">
      <c r="A264" s="108" t="str">
        <f t="shared" si="20"/>
        <v xml:space="preserve"> 11-14</v>
      </c>
      <c r="B264" s="108">
        <f t="shared" si="21"/>
        <v>21</v>
      </c>
    </row>
    <row r="265" spans="1:2" x14ac:dyDescent="0.3">
      <c r="A265" s="108" t="str">
        <f t="shared" si="20"/>
        <v xml:space="preserve"> 11-15</v>
      </c>
      <c r="B265" s="108">
        <f t="shared" si="21"/>
        <v>24</v>
      </c>
    </row>
    <row r="266" spans="1:2" x14ac:dyDescent="0.3">
      <c r="A266" s="108" t="str">
        <f t="shared" si="20"/>
        <v xml:space="preserve"> 11-16</v>
      </c>
      <c r="B266" s="108">
        <f t="shared" si="21"/>
        <v>21</v>
      </c>
    </row>
    <row r="267" spans="1:2" x14ac:dyDescent="0.3">
      <c r="A267" s="108" t="str">
        <f t="shared" si="20"/>
        <v xml:space="preserve"> 11-17</v>
      </c>
      <c r="B267" s="108">
        <f t="shared" si="21"/>
        <v>0</v>
      </c>
    </row>
    <row r="268" spans="1:2" x14ac:dyDescent="0.3">
      <c r="A268" s="108" t="str">
        <f t="shared" si="20"/>
        <v xml:space="preserve"> 11-18</v>
      </c>
      <c r="B268" s="108">
        <f t="shared" si="21"/>
        <v>21</v>
      </c>
    </row>
    <row r="269" spans="1:2" x14ac:dyDescent="0.3">
      <c r="A269" s="108" t="str">
        <f t="shared" si="20"/>
        <v xml:space="preserve"> 11-19</v>
      </c>
      <c r="B269" s="108">
        <f t="shared" si="21"/>
        <v>0</v>
      </c>
    </row>
    <row r="270" spans="1:2" x14ac:dyDescent="0.3">
      <c r="A270" s="108" t="str">
        <f t="shared" si="20"/>
        <v xml:space="preserve"> 11-20</v>
      </c>
      <c r="B270" s="108">
        <f t="shared" si="21"/>
        <v>24</v>
      </c>
    </row>
    <row r="271" spans="1:2" x14ac:dyDescent="0.3">
      <c r="A271" s="108" t="str">
        <f t="shared" si="20"/>
        <v xml:space="preserve"> 11-21</v>
      </c>
      <c r="B271" s="108">
        <f t="shared" si="21"/>
        <v>0</v>
      </c>
    </row>
    <row r="272" spans="1:2" x14ac:dyDescent="0.3">
      <c r="A272" s="108" t="str">
        <f t="shared" si="20"/>
        <v>H11-1</v>
      </c>
      <c r="B272" s="108">
        <f t="shared" si="21"/>
        <v>10</v>
      </c>
    </row>
    <row r="273" spans="1:2" x14ac:dyDescent="0.3">
      <c r="A273" s="108" t="str">
        <f t="shared" si="20"/>
        <v>H11-2</v>
      </c>
      <c r="B273" s="108">
        <f t="shared" si="21"/>
        <v>10</v>
      </c>
    </row>
    <row r="274" spans="1:2" x14ac:dyDescent="0.3">
      <c r="A274" s="108" t="str">
        <f t="shared" si="20"/>
        <v>H11-3</v>
      </c>
      <c r="B274" s="108">
        <f t="shared" si="21"/>
        <v>10</v>
      </c>
    </row>
    <row r="275" spans="1:2" x14ac:dyDescent="0.3">
      <c r="A275" s="108" t="str">
        <f t="shared" si="20"/>
        <v>H11-4</v>
      </c>
      <c r="B275" s="108">
        <f t="shared" si="21"/>
        <v>10</v>
      </c>
    </row>
    <row r="277" spans="1:2" x14ac:dyDescent="0.3">
      <c r="A277" s="108" t="str">
        <f t="shared" ref="A277:A301" si="22">Y2</f>
        <v xml:space="preserve"> 12-1</v>
      </c>
      <c r="B277" s="108">
        <f t="shared" ref="B277:B301" si="23">Z2</f>
        <v>0</v>
      </c>
    </row>
    <row r="278" spans="1:2" x14ac:dyDescent="0.3">
      <c r="A278" s="108" t="str">
        <f t="shared" si="22"/>
        <v xml:space="preserve"> 12-2</v>
      </c>
      <c r="B278" s="108">
        <f t="shared" si="23"/>
        <v>21</v>
      </c>
    </row>
    <row r="279" spans="1:2" x14ac:dyDescent="0.3">
      <c r="A279" s="108" t="str">
        <f t="shared" si="22"/>
        <v xml:space="preserve"> 12-3</v>
      </c>
      <c r="B279" s="108">
        <f t="shared" si="23"/>
        <v>21</v>
      </c>
    </row>
    <row r="280" spans="1:2" x14ac:dyDescent="0.3">
      <c r="A280" s="108" t="str">
        <f t="shared" si="22"/>
        <v xml:space="preserve"> 12-4</v>
      </c>
      <c r="B280" s="108">
        <f t="shared" si="23"/>
        <v>21</v>
      </c>
    </row>
    <row r="281" spans="1:2" x14ac:dyDescent="0.3">
      <c r="A281" s="108" t="str">
        <f t="shared" si="22"/>
        <v xml:space="preserve"> 12-5</v>
      </c>
      <c r="B281" s="108">
        <f t="shared" si="23"/>
        <v>21</v>
      </c>
    </row>
    <row r="282" spans="1:2" x14ac:dyDescent="0.3">
      <c r="A282" s="108" t="str">
        <f t="shared" si="22"/>
        <v xml:space="preserve"> 12-6</v>
      </c>
      <c r="B282" s="108">
        <f t="shared" si="23"/>
        <v>21</v>
      </c>
    </row>
    <row r="283" spans="1:2" x14ac:dyDescent="0.3">
      <c r="A283" s="108" t="str">
        <f t="shared" si="22"/>
        <v xml:space="preserve"> 12-7</v>
      </c>
      <c r="B283" s="108">
        <f t="shared" si="23"/>
        <v>24</v>
      </c>
    </row>
    <row r="284" spans="1:2" x14ac:dyDescent="0.3">
      <c r="A284" s="108" t="str">
        <f t="shared" si="22"/>
        <v xml:space="preserve"> 12-8</v>
      </c>
      <c r="B284" s="108">
        <f t="shared" si="23"/>
        <v>21</v>
      </c>
    </row>
    <row r="285" spans="1:2" x14ac:dyDescent="0.3">
      <c r="A285" s="108" t="str">
        <f t="shared" si="22"/>
        <v xml:space="preserve"> 12-9</v>
      </c>
      <c r="B285" s="108">
        <f t="shared" si="23"/>
        <v>21</v>
      </c>
    </row>
    <row r="286" spans="1:2" x14ac:dyDescent="0.3">
      <c r="A286" s="108" t="str">
        <f t="shared" si="22"/>
        <v xml:space="preserve"> 12-10</v>
      </c>
      <c r="B286" s="108">
        <f t="shared" si="23"/>
        <v>21</v>
      </c>
    </row>
    <row r="287" spans="1:2" x14ac:dyDescent="0.3">
      <c r="A287" s="108" t="str">
        <f t="shared" si="22"/>
        <v xml:space="preserve"> 12-11</v>
      </c>
      <c r="B287" s="108">
        <f t="shared" si="23"/>
        <v>0</v>
      </c>
    </row>
    <row r="288" spans="1:2" x14ac:dyDescent="0.3">
      <c r="A288" s="108" t="str">
        <f t="shared" si="22"/>
        <v xml:space="preserve"> 12-12</v>
      </c>
      <c r="B288" s="108">
        <f t="shared" si="23"/>
        <v>21</v>
      </c>
    </row>
    <row r="289" spans="1:2" x14ac:dyDescent="0.3">
      <c r="A289" s="108" t="str">
        <f t="shared" si="22"/>
        <v xml:space="preserve"> 12-13</v>
      </c>
      <c r="B289" s="108">
        <f t="shared" si="23"/>
        <v>24</v>
      </c>
    </row>
    <row r="290" spans="1:2" x14ac:dyDescent="0.3">
      <c r="A290" s="108" t="str">
        <f t="shared" si="22"/>
        <v xml:space="preserve"> 12-14</v>
      </c>
      <c r="B290" s="108">
        <f t="shared" si="23"/>
        <v>21</v>
      </c>
    </row>
    <row r="291" spans="1:2" x14ac:dyDescent="0.3">
      <c r="A291" s="108" t="str">
        <f t="shared" si="22"/>
        <v xml:space="preserve"> 12-15</v>
      </c>
      <c r="B291" s="108">
        <f t="shared" si="23"/>
        <v>21</v>
      </c>
    </row>
    <row r="292" spans="1:2" x14ac:dyDescent="0.3">
      <c r="A292" s="108" t="str">
        <f t="shared" si="22"/>
        <v xml:space="preserve"> 12-16</v>
      </c>
      <c r="B292" s="108">
        <f t="shared" si="23"/>
        <v>0</v>
      </c>
    </row>
    <row r="293" spans="1:2" x14ac:dyDescent="0.3">
      <c r="A293" s="108" t="str">
        <f t="shared" si="22"/>
        <v xml:space="preserve"> 12-17</v>
      </c>
      <c r="B293" s="108">
        <f t="shared" si="23"/>
        <v>21</v>
      </c>
    </row>
    <row r="294" spans="1:2" x14ac:dyDescent="0.3">
      <c r="A294" s="108" t="str">
        <f t="shared" si="22"/>
        <v xml:space="preserve"> 12-18</v>
      </c>
      <c r="B294" s="108">
        <f t="shared" si="23"/>
        <v>21</v>
      </c>
    </row>
    <row r="295" spans="1:2" x14ac:dyDescent="0.3">
      <c r="A295" s="108" t="str">
        <f t="shared" si="22"/>
        <v xml:space="preserve"> 12-19</v>
      </c>
      <c r="B295" s="108">
        <f t="shared" si="23"/>
        <v>24</v>
      </c>
    </row>
    <row r="296" spans="1:2" x14ac:dyDescent="0.3">
      <c r="A296" s="108" t="str">
        <f t="shared" si="22"/>
        <v xml:space="preserve"> 12-20</v>
      </c>
      <c r="B296" s="108">
        <f t="shared" si="23"/>
        <v>24</v>
      </c>
    </row>
    <row r="297" spans="1:2" x14ac:dyDescent="0.3">
      <c r="A297" s="108" t="str">
        <f t="shared" si="22"/>
        <v xml:space="preserve"> 12-21</v>
      </c>
      <c r="B297" s="108">
        <f t="shared" si="23"/>
        <v>0</v>
      </c>
    </row>
    <row r="298" spans="1:2" x14ac:dyDescent="0.3">
      <c r="A298" s="108" t="str">
        <f t="shared" si="22"/>
        <v>H12-1</v>
      </c>
      <c r="B298" s="108">
        <f t="shared" si="23"/>
        <v>10</v>
      </c>
    </row>
    <row r="299" spans="1:2" x14ac:dyDescent="0.3">
      <c r="A299" s="108" t="str">
        <f t="shared" si="22"/>
        <v>H12-2</v>
      </c>
      <c r="B299" s="108">
        <f t="shared" si="23"/>
        <v>10</v>
      </c>
    </row>
    <row r="300" spans="1:2" x14ac:dyDescent="0.3">
      <c r="A300" s="108" t="str">
        <f t="shared" si="22"/>
        <v>H12-3</v>
      </c>
      <c r="B300" s="108">
        <f t="shared" si="23"/>
        <v>10</v>
      </c>
    </row>
    <row r="301" spans="1:2" x14ac:dyDescent="0.3">
      <c r="A301" s="108" t="str">
        <f t="shared" si="22"/>
        <v>H12-4</v>
      </c>
      <c r="B301" s="108">
        <f t="shared" si="23"/>
        <v>10</v>
      </c>
    </row>
    <row r="303" spans="1:2" x14ac:dyDescent="0.3">
      <c r="A303" s="108" t="str">
        <f t="shared" ref="A303:A328" si="24">AA2</f>
        <v xml:space="preserve"> 13-1</v>
      </c>
      <c r="B303" s="108">
        <f t="shared" ref="B303:B328" si="25">AB2</f>
        <v>0</v>
      </c>
    </row>
    <row r="304" spans="1:2" x14ac:dyDescent="0.3">
      <c r="A304" s="108" t="str">
        <f t="shared" si="24"/>
        <v xml:space="preserve"> 13-2</v>
      </c>
      <c r="B304" s="108">
        <f t="shared" si="25"/>
        <v>21</v>
      </c>
    </row>
    <row r="305" spans="1:2" x14ac:dyDescent="0.3">
      <c r="A305" s="108" t="str">
        <f t="shared" si="24"/>
        <v xml:space="preserve"> 13-3</v>
      </c>
      <c r="B305" s="108">
        <f t="shared" si="25"/>
        <v>21</v>
      </c>
    </row>
    <row r="306" spans="1:2" x14ac:dyDescent="0.3">
      <c r="A306" s="108" t="str">
        <f t="shared" si="24"/>
        <v xml:space="preserve"> 13-4</v>
      </c>
      <c r="B306" s="108">
        <f t="shared" si="25"/>
        <v>21</v>
      </c>
    </row>
    <row r="307" spans="1:2" x14ac:dyDescent="0.3">
      <c r="A307" s="108" t="str">
        <f t="shared" si="24"/>
        <v xml:space="preserve"> 13-5</v>
      </c>
      <c r="B307" s="108">
        <f t="shared" si="25"/>
        <v>24</v>
      </c>
    </row>
    <row r="308" spans="1:2" x14ac:dyDescent="0.3">
      <c r="A308" s="108" t="str">
        <f t="shared" si="24"/>
        <v xml:space="preserve"> 13-6</v>
      </c>
      <c r="B308" s="108">
        <f t="shared" si="25"/>
        <v>21</v>
      </c>
    </row>
    <row r="309" spans="1:2" x14ac:dyDescent="0.3">
      <c r="A309" s="108" t="str">
        <f t="shared" si="24"/>
        <v xml:space="preserve"> 13-7</v>
      </c>
      <c r="B309" s="108">
        <f t="shared" si="25"/>
        <v>21</v>
      </c>
    </row>
    <row r="310" spans="1:2" x14ac:dyDescent="0.3">
      <c r="A310" s="108" t="str">
        <f t="shared" si="24"/>
        <v xml:space="preserve"> 13-8</v>
      </c>
      <c r="B310" s="108">
        <f t="shared" si="25"/>
        <v>24</v>
      </c>
    </row>
    <row r="311" spans="1:2" x14ac:dyDescent="0.3">
      <c r="A311" s="108" t="str">
        <f t="shared" si="24"/>
        <v xml:space="preserve"> 13-9</v>
      </c>
      <c r="B311" s="108">
        <f t="shared" si="25"/>
        <v>0</v>
      </c>
    </row>
    <row r="312" spans="1:2" x14ac:dyDescent="0.3">
      <c r="A312" s="108" t="str">
        <f t="shared" si="24"/>
        <v xml:space="preserve"> 13-10</v>
      </c>
      <c r="B312" s="108">
        <f t="shared" si="25"/>
        <v>21</v>
      </c>
    </row>
    <row r="313" spans="1:2" x14ac:dyDescent="0.3">
      <c r="A313" s="108" t="str">
        <f t="shared" si="24"/>
        <v xml:space="preserve"> 13-11</v>
      </c>
      <c r="B313" s="108">
        <f t="shared" si="25"/>
        <v>24</v>
      </c>
    </row>
    <row r="314" spans="1:2" x14ac:dyDescent="0.3">
      <c r="A314" s="108" t="str">
        <f t="shared" si="24"/>
        <v xml:space="preserve"> 13-12</v>
      </c>
      <c r="B314" s="108">
        <f t="shared" si="25"/>
        <v>21</v>
      </c>
    </row>
    <row r="315" spans="1:2" x14ac:dyDescent="0.3">
      <c r="A315" s="108" t="str">
        <f t="shared" si="24"/>
        <v xml:space="preserve"> 13-13</v>
      </c>
      <c r="B315" s="108">
        <f t="shared" si="25"/>
        <v>21</v>
      </c>
    </row>
    <row r="316" spans="1:2" x14ac:dyDescent="0.3">
      <c r="A316" s="108" t="str">
        <f t="shared" si="24"/>
        <v xml:space="preserve"> 13-14</v>
      </c>
      <c r="B316" s="108">
        <f t="shared" si="25"/>
        <v>21</v>
      </c>
    </row>
    <row r="317" spans="1:2" x14ac:dyDescent="0.3">
      <c r="A317" s="108" t="str">
        <f t="shared" si="24"/>
        <v xml:space="preserve"> 13-15</v>
      </c>
      <c r="B317" s="108">
        <f t="shared" si="25"/>
        <v>24</v>
      </c>
    </row>
    <row r="318" spans="1:2" x14ac:dyDescent="0.3">
      <c r="A318" s="108" t="str">
        <f t="shared" si="24"/>
        <v xml:space="preserve"> 13-16</v>
      </c>
      <c r="B318" s="108">
        <f t="shared" si="25"/>
        <v>21</v>
      </c>
    </row>
    <row r="319" spans="1:2" x14ac:dyDescent="0.3">
      <c r="A319" s="108" t="str">
        <f t="shared" si="24"/>
        <v xml:space="preserve"> 13-17</v>
      </c>
      <c r="B319" s="108">
        <f t="shared" si="25"/>
        <v>21</v>
      </c>
    </row>
    <row r="320" spans="1:2" x14ac:dyDescent="0.3">
      <c r="A320" s="108" t="str">
        <f t="shared" si="24"/>
        <v xml:space="preserve"> 13-18</v>
      </c>
      <c r="B320" s="108">
        <f t="shared" si="25"/>
        <v>24</v>
      </c>
    </row>
    <row r="321" spans="1:2" x14ac:dyDescent="0.3">
      <c r="A321" s="108" t="str">
        <f t="shared" si="24"/>
        <v xml:space="preserve"> 13-19</v>
      </c>
      <c r="B321" s="108">
        <f t="shared" si="25"/>
        <v>21</v>
      </c>
    </row>
    <row r="322" spans="1:2" x14ac:dyDescent="0.3">
      <c r="A322" s="108" t="str">
        <f t="shared" si="24"/>
        <v xml:space="preserve"> 13-20</v>
      </c>
      <c r="B322" s="108">
        <f t="shared" si="25"/>
        <v>21</v>
      </c>
    </row>
    <row r="323" spans="1:2" x14ac:dyDescent="0.3">
      <c r="A323" s="108" t="str">
        <f t="shared" si="24"/>
        <v xml:space="preserve"> 13-21</v>
      </c>
      <c r="B323" s="108">
        <f t="shared" si="25"/>
        <v>24</v>
      </c>
    </row>
    <row r="324" spans="1:2" x14ac:dyDescent="0.3">
      <c r="A324" s="108" t="str">
        <f t="shared" si="24"/>
        <v xml:space="preserve"> 13-22</v>
      </c>
      <c r="B324" s="108">
        <f t="shared" si="25"/>
        <v>0</v>
      </c>
    </row>
    <row r="325" spans="1:2" x14ac:dyDescent="0.3">
      <c r="A325" s="108" t="str">
        <f t="shared" si="24"/>
        <v>H13-1</v>
      </c>
      <c r="B325" s="108">
        <f t="shared" si="25"/>
        <v>10</v>
      </c>
    </row>
    <row r="326" spans="1:2" x14ac:dyDescent="0.3">
      <c r="A326" s="108" t="str">
        <f t="shared" si="24"/>
        <v>H13-2</v>
      </c>
      <c r="B326" s="108">
        <f t="shared" si="25"/>
        <v>10</v>
      </c>
    </row>
    <row r="327" spans="1:2" x14ac:dyDescent="0.3">
      <c r="A327" s="108" t="str">
        <f t="shared" si="24"/>
        <v>H13-3</v>
      </c>
      <c r="B327" s="108">
        <f t="shared" si="25"/>
        <v>10</v>
      </c>
    </row>
    <row r="328" spans="1:2" x14ac:dyDescent="0.3">
      <c r="A328" s="108" t="str">
        <f t="shared" si="24"/>
        <v>H13-4</v>
      </c>
      <c r="B328" s="108">
        <f t="shared" si="25"/>
        <v>10</v>
      </c>
    </row>
    <row r="330" spans="1:2" x14ac:dyDescent="0.3">
      <c r="A330" s="108" t="str">
        <f t="shared" ref="A330:A353" si="26">AC2</f>
        <v>TR-1</v>
      </c>
      <c r="B330" s="108">
        <f t="shared" ref="B330:B353" si="27">AD2</f>
        <v>0</v>
      </c>
    </row>
    <row r="331" spans="1:2" x14ac:dyDescent="0.3">
      <c r="A331" s="108" t="str">
        <f t="shared" si="26"/>
        <v>TR-2</v>
      </c>
      <c r="B331" s="108">
        <f t="shared" si="27"/>
        <v>0</v>
      </c>
    </row>
    <row r="332" spans="1:2" x14ac:dyDescent="0.3">
      <c r="A332" s="108" t="str">
        <f t="shared" si="26"/>
        <v>TR-3</v>
      </c>
      <c r="B332" s="108">
        <f t="shared" si="27"/>
        <v>0</v>
      </c>
    </row>
    <row r="333" spans="1:2" x14ac:dyDescent="0.3">
      <c r="A333" s="108" t="str">
        <f t="shared" si="26"/>
        <v>TR-4</v>
      </c>
      <c r="B333" s="108">
        <f t="shared" si="27"/>
        <v>0</v>
      </c>
    </row>
    <row r="334" spans="1:2" x14ac:dyDescent="0.3">
      <c r="A334" s="108" t="str">
        <f t="shared" si="26"/>
        <v>TR-5</v>
      </c>
      <c r="B334" s="108">
        <f t="shared" si="27"/>
        <v>0</v>
      </c>
    </row>
    <row r="335" spans="1:2" x14ac:dyDescent="0.3">
      <c r="A335" s="108" t="str">
        <f t="shared" si="26"/>
        <v>TR-6</v>
      </c>
      <c r="B335" s="108">
        <f t="shared" si="27"/>
        <v>0</v>
      </c>
    </row>
    <row r="336" spans="1:2" x14ac:dyDescent="0.3">
      <c r="A336" s="108" t="str">
        <f t="shared" si="26"/>
        <v>TR-7</v>
      </c>
      <c r="B336" s="108">
        <f t="shared" si="27"/>
        <v>0</v>
      </c>
    </row>
    <row r="337" spans="1:2" x14ac:dyDescent="0.3">
      <c r="A337" s="108" t="str">
        <f t="shared" si="26"/>
        <v>TR-8</v>
      </c>
      <c r="B337" s="108">
        <f t="shared" si="27"/>
        <v>0</v>
      </c>
    </row>
    <row r="338" spans="1:2" x14ac:dyDescent="0.3">
      <c r="A338" s="108" t="str">
        <f t="shared" si="26"/>
        <v>TR-9</v>
      </c>
      <c r="B338" s="108">
        <f t="shared" si="27"/>
        <v>0</v>
      </c>
    </row>
    <row r="339" spans="1:2" x14ac:dyDescent="0.3">
      <c r="A339" s="108" t="str">
        <f t="shared" si="26"/>
        <v>TR-10</v>
      </c>
      <c r="B339" s="108">
        <f t="shared" si="27"/>
        <v>0</v>
      </c>
    </row>
    <row r="340" spans="1:2" x14ac:dyDescent="0.3">
      <c r="A340" s="108" t="str">
        <f t="shared" si="26"/>
        <v>TR-11</v>
      </c>
      <c r="B340" s="108">
        <f t="shared" si="27"/>
        <v>0</v>
      </c>
    </row>
    <row r="341" spans="1:2" x14ac:dyDescent="0.3">
      <c r="A341" s="108" t="str">
        <f t="shared" si="26"/>
        <v>TR-12</v>
      </c>
      <c r="B341" s="108">
        <f t="shared" si="27"/>
        <v>0</v>
      </c>
    </row>
    <row r="342" spans="1:2" x14ac:dyDescent="0.3">
      <c r="A342" s="108" t="str">
        <f t="shared" si="26"/>
        <v>TR-13</v>
      </c>
      <c r="B342" s="108">
        <f t="shared" si="27"/>
        <v>0</v>
      </c>
    </row>
    <row r="343" spans="1:2" x14ac:dyDescent="0.3">
      <c r="A343" s="108" t="str">
        <f t="shared" si="26"/>
        <v>TR-14</v>
      </c>
      <c r="B343" s="108">
        <f t="shared" si="27"/>
        <v>0</v>
      </c>
    </row>
    <row r="344" spans="1:2" x14ac:dyDescent="0.3">
      <c r="A344" s="108" t="str">
        <f t="shared" si="26"/>
        <v>TR-15</v>
      </c>
      <c r="B344" s="108">
        <f t="shared" si="27"/>
        <v>0</v>
      </c>
    </row>
    <row r="345" spans="1:2" x14ac:dyDescent="0.3">
      <c r="A345" s="108" t="str">
        <f t="shared" si="26"/>
        <v>TR-16</v>
      </c>
      <c r="B345" s="108">
        <f t="shared" si="27"/>
        <v>0</v>
      </c>
    </row>
    <row r="346" spans="1:2" x14ac:dyDescent="0.3">
      <c r="A346" s="108" t="str">
        <f t="shared" si="26"/>
        <v>TR-17</v>
      </c>
      <c r="B346" s="108">
        <f t="shared" si="27"/>
        <v>0</v>
      </c>
    </row>
    <row r="347" spans="1:2" x14ac:dyDescent="0.3">
      <c r="A347" s="108" t="str">
        <f t="shared" si="26"/>
        <v>TR-18</v>
      </c>
      <c r="B347" s="108">
        <f t="shared" si="27"/>
        <v>0</v>
      </c>
    </row>
    <row r="348" spans="1:2" x14ac:dyDescent="0.3">
      <c r="A348" s="108" t="str">
        <f t="shared" si="26"/>
        <v>TR-19</v>
      </c>
      <c r="B348" s="108">
        <f t="shared" si="27"/>
        <v>0</v>
      </c>
    </row>
    <row r="349" spans="1:2" x14ac:dyDescent="0.3">
      <c r="A349" s="108" t="str">
        <f t="shared" si="26"/>
        <v>TR-20</v>
      </c>
      <c r="B349" s="108">
        <f t="shared" si="27"/>
        <v>0</v>
      </c>
    </row>
    <row r="350" spans="1:2" x14ac:dyDescent="0.3">
      <c r="A350" s="108" t="str">
        <f t="shared" si="26"/>
        <v>TR-21</v>
      </c>
      <c r="B350" s="108">
        <f t="shared" si="27"/>
        <v>0</v>
      </c>
    </row>
    <row r="351" spans="1:2" x14ac:dyDescent="0.3">
      <c r="A351" s="108" t="str">
        <f t="shared" si="26"/>
        <v>TR-22</v>
      </c>
      <c r="B351" s="108">
        <f t="shared" si="27"/>
        <v>0</v>
      </c>
    </row>
    <row r="352" spans="1:2" x14ac:dyDescent="0.3">
      <c r="A352" s="108" t="str">
        <f t="shared" si="26"/>
        <v>TR-23</v>
      </c>
      <c r="B352" s="108">
        <f t="shared" si="27"/>
        <v>0</v>
      </c>
    </row>
    <row r="353" spans="1:2" x14ac:dyDescent="0.3">
      <c r="A353" s="108" t="str">
        <f t="shared" si="26"/>
        <v>TR-24</v>
      </c>
      <c r="B353" s="108">
        <f t="shared" si="27"/>
        <v>0</v>
      </c>
    </row>
    <row r="355" spans="1:2" x14ac:dyDescent="0.3">
      <c r="A355" s="108" t="str">
        <f t="shared" ref="A355:A370" si="28">AE2</f>
        <v>DM-1</v>
      </c>
      <c r="B355" s="108">
        <f t="shared" ref="B355:B370" si="29">AF2</f>
        <v>9</v>
      </c>
    </row>
    <row r="356" spans="1:2" x14ac:dyDescent="0.3">
      <c r="A356" s="108" t="str">
        <f t="shared" si="28"/>
        <v>DM-2</v>
      </c>
      <c r="B356" s="108">
        <f t="shared" si="29"/>
        <v>9</v>
      </c>
    </row>
    <row r="357" spans="1:2" x14ac:dyDescent="0.3">
      <c r="A357" s="108" t="str">
        <f t="shared" si="28"/>
        <v>DM-3</v>
      </c>
      <c r="B357" s="108">
        <f t="shared" si="29"/>
        <v>12</v>
      </c>
    </row>
    <row r="358" spans="1:2" x14ac:dyDescent="0.3">
      <c r="A358" s="108" t="str">
        <f t="shared" si="28"/>
        <v>DM-4</v>
      </c>
      <c r="B358" s="108">
        <f t="shared" si="29"/>
        <v>12</v>
      </c>
    </row>
    <row r="359" spans="1:2" x14ac:dyDescent="0.3">
      <c r="A359" s="108" t="str">
        <f t="shared" si="28"/>
        <v>DM-5</v>
      </c>
      <c r="B359" s="108">
        <f t="shared" si="29"/>
        <v>15</v>
      </c>
    </row>
    <row r="360" spans="1:2" x14ac:dyDescent="0.3">
      <c r="A360" s="108" t="str">
        <f t="shared" si="28"/>
        <v>DM-6</v>
      </c>
      <c r="B360" s="108">
        <f t="shared" si="29"/>
        <v>15</v>
      </c>
    </row>
    <row r="361" spans="1:2" x14ac:dyDescent="0.3">
      <c r="A361" s="108" t="str">
        <f t="shared" si="28"/>
        <v>DM-7</v>
      </c>
      <c r="B361" s="108">
        <f t="shared" si="29"/>
        <v>18</v>
      </c>
    </row>
    <row r="362" spans="1:2" x14ac:dyDescent="0.3">
      <c r="A362" s="108" t="str">
        <f t="shared" si="28"/>
        <v>DM-8</v>
      </c>
      <c r="B362" s="108">
        <f t="shared" si="29"/>
        <v>18</v>
      </c>
    </row>
    <row r="363" spans="1:2" x14ac:dyDescent="0.3">
      <c r="A363" s="108" t="str">
        <f t="shared" si="28"/>
        <v>DM-ST-1</v>
      </c>
      <c r="B363" s="108">
        <f t="shared" si="29"/>
        <v>0</v>
      </c>
    </row>
    <row r="364" spans="1:2" x14ac:dyDescent="0.3">
      <c r="A364" s="108" t="str">
        <f t="shared" si="28"/>
        <v>DM-EX-1</v>
      </c>
      <c r="B364" s="108">
        <f t="shared" si="29"/>
        <v>10</v>
      </c>
    </row>
    <row r="365" spans="1:2" x14ac:dyDescent="0.3">
      <c r="A365" s="108" t="str">
        <f t="shared" si="28"/>
        <v>DM-EX-2</v>
      </c>
      <c r="B365" s="108">
        <f t="shared" si="29"/>
        <v>10</v>
      </c>
    </row>
    <row r="366" spans="1:2" x14ac:dyDescent="0.3">
      <c r="A366" s="108" t="str">
        <f t="shared" si="28"/>
        <v>DM-EX-3</v>
      </c>
      <c r="B366" s="108">
        <f t="shared" si="29"/>
        <v>15</v>
      </c>
    </row>
    <row r="367" spans="1:2" x14ac:dyDescent="0.3">
      <c r="A367" s="108" t="str">
        <f t="shared" si="28"/>
        <v>DM-EX-4</v>
      </c>
      <c r="B367" s="108">
        <f t="shared" si="29"/>
        <v>15</v>
      </c>
    </row>
    <row r="368" spans="1:2" x14ac:dyDescent="0.3">
      <c r="A368" s="108" t="str">
        <f t="shared" si="28"/>
        <v>DM-EX-5</v>
      </c>
      <c r="B368" s="108">
        <f t="shared" si="29"/>
        <v>20</v>
      </c>
    </row>
    <row r="369" spans="1:2" x14ac:dyDescent="0.3">
      <c r="A369" s="108" t="str">
        <f t="shared" si="28"/>
        <v>DM-EX-6</v>
      </c>
      <c r="B369" s="108">
        <f t="shared" si="29"/>
        <v>20</v>
      </c>
    </row>
    <row r="370" spans="1:2" x14ac:dyDescent="0.3">
      <c r="A370" s="108" t="str">
        <f t="shared" si="28"/>
        <v>DM-MO-1</v>
      </c>
      <c r="B370" s="108">
        <f t="shared" si="29"/>
        <v>25</v>
      </c>
    </row>
    <row r="372" spans="1:2" x14ac:dyDescent="0.3">
      <c r="A372" s="108" t="str">
        <f t="shared" ref="A372:A390" si="30">AG2</f>
        <v>WD-1</v>
      </c>
      <c r="B372" s="108">
        <f t="shared" ref="B372:B390" si="31">AH2</f>
        <v>12</v>
      </c>
    </row>
    <row r="373" spans="1:2" x14ac:dyDescent="0.3">
      <c r="A373" s="108" t="str">
        <f t="shared" si="30"/>
        <v>WD-2</v>
      </c>
      <c r="B373" s="108">
        <f t="shared" si="31"/>
        <v>12</v>
      </c>
    </row>
    <row r="374" spans="1:2" x14ac:dyDescent="0.3">
      <c r="A374" s="108" t="str">
        <f t="shared" si="30"/>
        <v>WD-3</v>
      </c>
      <c r="B374" s="108">
        <f t="shared" si="31"/>
        <v>12</v>
      </c>
    </row>
    <row r="375" spans="1:2" x14ac:dyDescent="0.3">
      <c r="A375" s="108" t="str">
        <f t="shared" si="30"/>
        <v>WD-4</v>
      </c>
      <c r="B375" s="108">
        <f t="shared" si="31"/>
        <v>12</v>
      </c>
    </row>
    <row r="376" spans="1:2" x14ac:dyDescent="0.3">
      <c r="A376" s="108" t="str">
        <f t="shared" si="30"/>
        <v>WD-5</v>
      </c>
      <c r="B376" s="108">
        <f t="shared" si="31"/>
        <v>12</v>
      </c>
    </row>
    <row r="377" spans="1:2" x14ac:dyDescent="0.3">
      <c r="A377" s="108" t="str">
        <f t="shared" si="30"/>
        <v>WD-6</v>
      </c>
      <c r="B377" s="108">
        <f t="shared" si="31"/>
        <v>15</v>
      </c>
    </row>
    <row r="378" spans="1:2" x14ac:dyDescent="0.3">
      <c r="A378" s="108" t="str">
        <f t="shared" si="30"/>
        <v>WD-7</v>
      </c>
      <c r="B378" s="108">
        <f t="shared" si="31"/>
        <v>18</v>
      </c>
    </row>
    <row r="379" spans="1:2" x14ac:dyDescent="0.3">
      <c r="A379" s="108" t="str">
        <f t="shared" si="30"/>
        <v>WD-8</v>
      </c>
      <c r="B379" s="108">
        <f t="shared" si="31"/>
        <v>18</v>
      </c>
    </row>
    <row r="380" spans="1:2" x14ac:dyDescent="0.3">
      <c r="A380" s="108" t="str">
        <f t="shared" si="30"/>
        <v>WD-TR-1</v>
      </c>
      <c r="B380" s="108">
        <f t="shared" si="31"/>
        <v>0</v>
      </c>
    </row>
    <row r="381" spans="1:2" x14ac:dyDescent="0.3">
      <c r="A381" s="108" t="str">
        <f t="shared" si="30"/>
        <v>WD-ST-1</v>
      </c>
      <c r="B381" s="108">
        <f t="shared" si="31"/>
        <v>0</v>
      </c>
    </row>
    <row r="382" spans="1:2" x14ac:dyDescent="0.3">
      <c r="A382" s="108" t="str">
        <f t="shared" si="30"/>
        <v>WD-ST-2</v>
      </c>
      <c r="B382" s="108">
        <f t="shared" si="31"/>
        <v>0</v>
      </c>
    </row>
    <row r="383" spans="1:2" x14ac:dyDescent="0.3">
      <c r="A383" s="108" t="str">
        <f t="shared" si="30"/>
        <v>WD-EX-1</v>
      </c>
      <c r="B383" s="108">
        <f t="shared" si="31"/>
        <v>10</v>
      </c>
    </row>
    <row r="384" spans="1:2" x14ac:dyDescent="0.3">
      <c r="A384" s="108" t="str">
        <f t="shared" si="30"/>
        <v>WD-EX-2</v>
      </c>
      <c r="B384" s="108">
        <f t="shared" si="31"/>
        <v>10</v>
      </c>
    </row>
    <row r="385" spans="1:2" x14ac:dyDescent="0.3">
      <c r="A385" s="108" t="str">
        <f t="shared" si="30"/>
        <v>WD-EX-3</v>
      </c>
      <c r="B385" s="108">
        <f t="shared" si="31"/>
        <v>15</v>
      </c>
    </row>
    <row r="386" spans="1:2" x14ac:dyDescent="0.3">
      <c r="A386" s="108" t="str">
        <f t="shared" si="30"/>
        <v>WD-EX-4</v>
      </c>
      <c r="B386" s="108">
        <f t="shared" si="31"/>
        <v>15</v>
      </c>
    </row>
    <row r="387" spans="1:2" x14ac:dyDescent="0.3">
      <c r="A387" s="108" t="str">
        <f t="shared" si="30"/>
        <v>WD-EX-5</v>
      </c>
      <c r="B387" s="108">
        <f t="shared" si="31"/>
        <v>15</v>
      </c>
    </row>
    <row r="388" spans="1:2" x14ac:dyDescent="0.3">
      <c r="A388" s="108" t="str">
        <f t="shared" si="30"/>
        <v>WD-EX-6</v>
      </c>
      <c r="B388" s="108">
        <f t="shared" si="31"/>
        <v>15</v>
      </c>
    </row>
    <row r="389" spans="1:2" x14ac:dyDescent="0.3">
      <c r="A389" s="108" t="str">
        <f t="shared" si="30"/>
        <v>WD-EX-7</v>
      </c>
      <c r="B389" s="108">
        <f t="shared" si="31"/>
        <v>20</v>
      </c>
    </row>
    <row r="390" spans="1:2" x14ac:dyDescent="0.3">
      <c r="A390" s="108" t="str">
        <f t="shared" si="30"/>
        <v>WD-EX-8</v>
      </c>
      <c r="B390" s="108">
        <f t="shared" si="31"/>
        <v>20</v>
      </c>
    </row>
    <row r="392" spans="1:2" x14ac:dyDescent="0.3">
      <c r="A392" s="108" t="str">
        <f t="shared" ref="A392:A411" si="32">AI2</f>
        <v>SV-1</v>
      </c>
      <c r="B392" s="108">
        <f t="shared" ref="B392:B411" si="33">AJ2</f>
        <v>12</v>
      </c>
    </row>
    <row r="393" spans="1:2" x14ac:dyDescent="0.3">
      <c r="A393" s="108" t="str">
        <f t="shared" si="32"/>
        <v>SV-2</v>
      </c>
      <c r="B393" s="108">
        <f t="shared" si="33"/>
        <v>12</v>
      </c>
    </row>
    <row r="394" spans="1:2" x14ac:dyDescent="0.3">
      <c r="A394" s="108" t="str">
        <f t="shared" si="32"/>
        <v>SV-3</v>
      </c>
      <c r="B394" s="108">
        <f t="shared" si="33"/>
        <v>12</v>
      </c>
    </row>
    <row r="395" spans="1:2" x14ac:dyDescent="0.3">
      <c r="A395" s="108" t="str">
        <f t="shared" si="32"/>
        <v>SV-4</v>
      </c>
      <c r="B395" s="108">
        <f t="shared" si="33"/>
        <v>12</v>
      </c>
    </row>
    <row r="396" spans="1:2" x14ac:dyDescent="0.3">
      <c r="A396" s="108" t="str">
        <f t="shared" si="32"/>
        <v>SV-5</v>
      </c>
      <c r="B396" s="108">
        <f t="shared" si="33"/>
        <v>12</v>
      </c>
    </row>
    <row r="397" spans="1:2" x14ac:dyDescent="0.3">
      <c r="A397" s="108" t="str">
        <f t="shared" si="32"/>
        <v>SV-6</v>
      </c>
      <c r="B397" s="108">
        <f t="shared" si="33"/>
        <v>12</v>
      </c>
    </row>
    <row r="398" spans="1:2" x14ac:dyDescent="0.3">
      <c r="A398" s="108" t="str">
        <f t="shared" si="32"/>
        <v>SV-7</v>
      </c>
      <c r="B398" s="108">
        <f t="shared" si="33"/>
        <v>15</v>
      </c>
    </row>
    <row r="399" spans="1:2" x14ac:dyDescent="0.3">
      <c r="A399" s="108" t="str">
        <f t="shared" si="32"/>
        <v>SV-8</v>
      </c>
      <c r="B399" s="108">
        <f t="shared" si="33"/>
        <v>18</v>
      </c>
    </row>
    <row r="400" spans="1:2" x14ac:dyDescent="0.3">
      <c r="A400" s="108" t="str">
        <f t="shared" si="32"/>
        <v>SV-9</v>
      </c>
      <c r="B400" s="108">
        <f t="shared" si="33"/>
        <v>18</v>
      </c>
    </row>
    <row r="401" spans="1:2" x14ac:dyDescent="0.3">
      <c r="A401" s="108" t="str">
        <f t="shared" si="32"/>
        <v>SV-TR-1</v>
      </c>
      <c r="B401" s="108">
        <f t="shared" si="33"/>
        <v>0</v>
      </c>
    </row>
    <row r="402" spans="1:2" x14ac:dyDescent="0.3">
      <c r="A402" s="108" t="str">
        <f t="shared" si="32"/>
        <v>SV-ST-1</v>
      </c>
      <c r="B402" s="108">
        <f t="shared" si="33"/>
        <v>0</v>
      </c>
    </row>
    <row r="403" spans="1:2" x14ac:dyDescent="0.3">
      <c r="A403" s="108" t="str">
        <f t="shared" si="32"/>
        <v>SV-ST-2</v>
      </c>
      <c r="B403" s="108">
        <f t="shared" si="33"/>
        <v>0</v>
      </c>
    </row>
    <row r="404" spans="1:2" x14ac:dyDescent="0.3">
      <c r="A404" s="108" t="str">
        <f t="shared" si="32"/>
        <v>SV-EX-1</v>
      </c>
      <c r="B404" s="108">
        <f t="shared" si="33"/>
        <v>10</v>
      </c>
    </row>
    <row r="405" spans="1:2" x14ac:dyDescent="0.3">
      <c r="A405" s="108" t="str">
        <f t="shared" si="32"/>
        <v>SV-EX-2</v>
      </c>
      <c r="B405" s="108">
        <f t="shared" si="33"/>
        <v>10</v>
      </c>
    </row>
    <row r="406" spans="1:2" x14ac:dyDescent="0.3">
      <c r="A406" s="108" t="str">
        <f t="shared" si="32"/>
        <v>SV-EX-3</v>
      </c>
      <c r="B406" s="108">
        <f t="shared" si="33"/>
        <v>15</v>
      </c>
    </row>
    <row r="407" spans="1:2" x14ac:dyDescent="0.3">
      <c r="A407" s="108" t="str">
        <f t="shared" si="32"/>
        <v>SV-EX-4</v>
      </c>
      <c r="B407" s="108">
        <f t="shared" si="33"/>
        <v>15</v>
      </c>
    </row>
    <row r="408" spans="1:2" x14ac:dyDescent="0.3">
      <c r="A408" s="108" t="str">
        <f t="shared" si="32"/>
        <v>SV-EX-5</v>
      </c>
      <c r="B408" s="108">
        <f t="shared" si="33"/>
        <v>15</v>
      </c>
    </row>
    <row r="409" spans="1:2" x14ac:dyDescent="0.3">
      <c r="A409" s="108" t="str">
        <f t="shared" si="32"/>
        <v>SV-EX-6</v>
      </c>
      <c r="B409" s="108">
        <f t="shared" si="33"/>
        <v>15</v>
      </c>
    </row>
    <row r="410" spans="1:2" x14ac:dyDescent="0.3">
      <c r="A410" s="108" t="str">
        <f t="shared" si="32"/>
        <v>SV-EX-7</v>
      </c>
      <c r="B410" s="108">
        <f t="shared" si="33"/>
        <v>20</v>
      </c>
    </row>
    <row r="411" spans="1:2" x14ac:dyDescent="0.3">
      <c r="A411" s="108" t="str">
        <f t="shared" si="32"/>
        <v>SV-EX-8</v>
      </c>
      <c r="B411" s="108">
        <f t="shared" si="33"/>
        <v>20</v>
      </c>
    </row>
    <row r="413" spans="1:2" x14ac:dyDescent="0.3">
      <c r="A413" s="108" t="str">
        <f t="shared" ref="A413:A440" si="34">AK2</f>
        <v>SN-1</v>
      </c>
      <c r="B413" s="108">
        <f t="shared" ref="B413:B440" si="35">AL2</f>
        <v>9</v>
      </c>
    </row>
    <row r="414" spans="1:2" x14ac:dyDescent="0.3">
      <c r="A414" s="108" t="str">
        <f t="shared" si="34"/>
        <v>SN-2</v>
      </c>
      <c r="B414" s="108">
        <f t="shared" si="35"/>
        <v>9</v>
      </c>
    </row>
    <row r="415" spans="1:2" x14ac:dyDescent="0.3">
      <c r="A415" s="108" t="str">
        <f t="shared" si="34"/>
        <v>SN-3</v>
      </c>
      <c r="B415" s="108">
        <f t="shared" si="35"/>
        <v>9</v>
      </c>
    </row>
    <row r="416" spans="1:2" x14ac:dyDescent="0.3">
      <c r="A416" s="108" t="str">
        <f t="shared" si="34"/>
        <v>SN-4</v>
      </c>
      <c r="B416" s="108">
        <f t="shared" si="35"/>
        <v>12</v>
      </c>
    </row>
    <row r="417" spans="1:2" x14ac:dyDescent="0.3">
      <c r="A417" s="108" t="str">
        <f t="shared" si="34"/>
        <v>SN-5</v>
      </c>
      <c r="B417" s="108">
        <f t="shared" si="35"/>
        <v>12</v>
      </c>
    </row>
    <row r="418" spans="1:2" x14ac:dyDescent="0.3">
      <c r="A418" s="108" t="str">
        <f t="shared" si="34"/>
        <v>SN-6</v>
      </c>
      <c r="B418" s="108">
        <f t="shared" si="35"/>
        <v>15</v>
      </c>
    </row>
    <row r="419" spans="1:2" x14ac:dyDescent="0.3">
      <c r="A419" s="108" t="str">
        <f t="shared" si="34"/>
        <v>SN-7</v>
      </c>
      <c r="B419" s="108">
        <f t="shared" si="35"/>
        <v>15</v>
      </c>
    </row>
    <row r="420" spans="1:2" x14ac:dyDescent="0.3">
      <c r="A420" s="108" t="str">
        <f t="shared" si="34"/>
        <v>SN-8</v>
      </c>
      <c r="B420" s="108">
        <f t="shared" si="35"/>
        <v>21</v>
      </c>
    </row>
    <row r="421" spans="1:2" x14ac:dyDescent="0.3">
      <c r="A421" s="108" t="str">
        <f t="shared" si="34"/>
        <v>SN-9</v>
      </c>
      <c r="B421" s="108">
        <f t="shared" si="35"/>
        <v>21</v>
      </c>
    </row>
    <row r="422" spans="1:2" x14ac:dyDescent="0.3">
      <c r="A422" s="108" t="str">
        <f t="shared" si="34"/>
        <v>SN-10</v>
      </c>
      <c r="B422" s="108">
        <f t="shared" si="35"/>
        <v>21</v>
      </c>
    </row>
    <row r="423" spans="1:2" x14ac:dyDescent="0.3">
      <c r="A423" s="108" t="str">
        <f t="shared" si="34"/>
        <v>SN-TR-1</v>
      </c>
      <c r="B423" s="108">
        <f t="shared" si="35"/>
        <v>0</v>
      </c>
    </row>
    <row r="424" spans="1:2" x14ac:dyDescent="0.3">
      <c r="A424" s="108" t="str">
        <f t="shared" si="34"/>
        <v>SN-EX-1</v>
      </c>
      <c r="B424" s="108">
        <f t="shared" si="35"/>
        <v>10</v>
      </c>
    </row>
    <row r="425" spans="1:2" x14ac:dyDescent="0.3">
      <c r="A425" s="108" t="str">
        <f t="shared" si="34"/>
        <v>SN-EX-2</v>
      </c>
      <c r="B425" s="108">
        <f t="shared" si="35"/>
        <v>10</v>
      </c>
    </row>
    <row r="426" spans="1:2" x14ac:dyDescent="0.3">
      <c r="A426" s="108" t="str">
        <f t="shared" si="34"/>
        <v>SN-EX-3</v>
      </c>
      <c r="B426" s="108">
        <f t="shared" si="35"/>
        <v>15</v>
      </c>
    </row>
    <row r="427" spans="1:2" x14ac:dyDescent="0.3">
      <c r="A427" s="108" t="str">
        <f t="shared" si="34"/>
        <v>SN-EX-4</v>
      </c>
      <c r="B427" s="108">
        <f t="shared" si="35"/>
        <v>15</v>
      </c>
    </row>
    <row r="428" spans="1:2" x14ac:dyDescent="0.3">
      <c r="A428" s="108" t="str">
        <f t="shared" si="34"/>
        <v>SN-EX-5</v>
      </c>
      <c r="B428" s="108">
        <f t="shared" si="35"/>
        <v>15</v>
      </c>
    </row>
    <row r="429" spans="1:2" x14ac:dyDescent="0.3">
      <c r="A429" s="108" t="str">
        <f t="shared" si="34"/>
        <v>SN-EX-6</v>
      </c>
      <c r="B429" s="108">
        <f t="shared" si="35"/>
        <v>15</v>
      </c>
    </row>
    <row r="430" spans="1:2" x14ac:dyDescent="0.3">
      <c r="A430" s="108" t="str">
        <f t="shared" si="34"/>
        <v>SN-EX-7</v>
      </c>
      <c r="B430" s="108">
        <f t="shared" si="35"/>
        <v>20</v>
      </c>
    </row>
    <row r="431" spans="1:2" x14ac:dyDescent="0.3">
      <c r="A431" s="108" t="str">
        <f t="shared" si="34"/>
        <v>SN-EX-8</v>
      </c>
      <c r="B431" s="108">
        <f t="shared" si="35"/>
        <v>20</v>
      </c>
    </row>
    <row r="432" spans="1:2" x14ac:dyDescent="0.3">
      <c r="A432" s="108" t="str">
        <f t="shared" si="34"/>
        <v>SN-S-1-A</v>
      </c>
      <c r="B432" s="108">
        <f t="shared" si="35"/>
        <v>15</v>
      </c>
    </row>
    <row r="433" spans="1:2" x14ac:dyDescent="0.3">
      <c r="A433" s="108" t="str">
        <f t="shared" si="34"/>
        <v>SN-S-1-B</v>
      </c>
      <c r="B433" s="108">
        <f t="shared" si="35"/>
        <v>15</v>
      </c>
    </row>
    <row r="434" spans="1:2" x14ac:dyDescent="0.3">
      <c r="A434" s="108" t="str">
        <f t="shared" si="34"/>
        <v>SN-S-2-A</v>
      </c>
      <c r="B434" s="108">
        <f t="shared" si="35"/>
        <v>20</v>
      </c>
    </row>
    <row r="435" spans="1:2" x14ac:dyDescent="0.3">
      <c r="A435" s="108" t="str">
        <f t="shared" si="34"/>
        <v>SN-S-2-B</v>
      </c>
      <c r="B435" s="108">
        <f t="shared" si="35"/>
        <v>20</v>
      </c>
    </row>
    <row r="436" spans="1:2" x14ac:dyDescent="0.3">
      <c r="A436" s="108" t="str">
        <f t="shared" si="34"/>
        <v>SN-S-3-A</v>
      </c>
      <c r="B436" s="108">
        <f t="shared" si="35"/>
        <v>25</v>
      </c>
    </row>
    <row r="437" spans="1:2" x14ac:dyDescent="0.3">
      <c r="A437" s="108" t="str">
        <f t="shared" si="34"/>
        <v>SN-S-3-B</v>
      </c>
      <c r="B437" s="108">
        <f t="shared" si="35"/>
        <v>25</v>
      </c>
    </row>
    <row r="438" spans="1:2" x14ac:dyDescent="0.3">
      <c r="A438" s="108" t="str">
        <f t="shared" si="34"/>
        <v>SN-S-4-A</v>
      </c>
      <c r="B438" s="108">
        <f t="shared" si="35"/>
        <v>25</v>
      </c>
    </row>
    <row r="439" spans="1:2" x14ac:dyDescent="0.3">
      <c r="A439" s="108" t="str">
        <f t="shared" si="34"/>
        <v>SN-S-4-B</v>
      </c>
      <c r="B439" s="108">
        <f t="shared" si="35"/>
        <v>25</v>
      </c>
    </row>
    <row r="440" spans="1:2" x14ac:dyDescent="0.3">
      <c r="A440" s="108" t="str">
        <f t="shared" si="34"/>
        <v>SN-S-5</v>
      </c>
      <c r="B440" s="108">
        <f t="shared" si="35"/>
        <v>25</v>
      </c>
    </row>
    <row r="442" spans="1:2" x14ac:dyDescent="0.3">
      <c r="A442" s="108" t="str">
        <f t="shared" ref="A442:A470" si="36">AM2</f>
        <v>CW-1</v>
      </c>
      <c r="B442" s="108">
        <f t="shared" ref="B442:B470" si="37">AN2</f>
        <v>9</v>
      </c>
    </row>
    <row r="443" spans="1:2" x14ac:dyDescent="0.3">
      <c r="A443" s="108" t="str">
        <f t="shared" si="36"/>
        <v>CW-2</v>
      </c>
      <c r="B443" s="108">
        <f t="shared" si="37"/>
        <v>9</v>
      </c>
    </row>
    <row r="444" spans="1:2" x14ac:dyDescent="0.3">
      <c r="A444" s="108" t="str">
        <f t="shared" si="36"/>
        <v>CW-3</v>
      </c>
      <c r="B444" s="108">
        <f t="shared" si="37"/>
        <v>9</v>
      </c>
    </row>
    <row r="445" spans="1:2" x14ac:dyDescent="0.3">
      <c r="A445" s="108" t="str">
        <f t="shared" si="36"/>
        <v>CW-4</v>
      </c>
      <c r="B445" s="108">
        <f t="shared" si="37"/>
        <v>12</v>
      </c>
    </row>
    <row r="446" spans="1:2" x14ac:dyDescent="0.3">
      <c r="A446" s="108" t="str">
        <f t="shared" si="36"/>
        <v>CW-5</v>
      </c>
      <c r="B446" s="108">
        <f t="shared" si="37"/>
        <v>12</v>
      </c>
    </row>
    <row r="447" spans="1:2" x14ac:dyDescent="0.3">
      <c r="A447" s="108" t="str">
        <f t="shared" si="36"/>
        <v>CW-6</v>
      </c>
      <c r="B447" s="108">
        <f t="shared" si="37"/>
        <v>12</v>
      </c>
    </row>
    <row r="448" spans="1:2" x14ac:dyDescent="0.3">
      <c r="A448" s="108" t="str">
        <f t="shared" si="36"/>
        <v>CW-7</v>
      </c>
      <c r="B448" s="108">
        <f t="shared" si="37"/>
        <v>21</v>
      </c>
    </row>
    <row r="449" spans="1:2" x14ac:dyDescent="0.3">
      <c r="A449" s="108" t="str">
        <f t="shared" si="36"/>
        <v>CW-8</v>
      </c>
      <c r="B449" s="108">
        <f t="shared" si="37"/>
        <v>21</v>
      </c>
    </row>
    <row r="450" spans="1:2" x14ac:dyDescent="0.3">
      <c r="A450" s="108" t="str">
        <f t="shared" si="36"/>
        <v>CW-9</v>
      </c>
      <c r="B450" s="108">
        <f t="shared" si="37"/>
        <v>21</v>
      </c>
    </row>
    <row r="451" spans="1:2" x14ac:dyDescent="0.3">
      <c r="A451" s="108" t="str">
        <f t="shared" si="36"/>
        <v>CW-10</v>
      </c>
      <c r="B451" s="108">
        <f t="shared" si="37"/>
        <v>21</v>
      </c>
    </row>
    <row r="452" spans="1:2" x14ac:dyDescent="0.3">
      <c r="A452" s="108" t="str">
        <f t="shared" si="36"/>
        <v>CW-TR-1</v>
      </c>
      <c r="B452" s="108">
        <f t="shared" si="37"/>
        <v>0</v>
      </c>
    </row>
    <row r="453" spans="1:2" x14ac:dyDescent="0.3">
      <c r="A453" s="108" t="str">
        <f t="shared" si="36"/>
        <v>CW-TR-2</v>
      </c>
      <c r="B453" s="108">
        <f t="shared" si="37"/>
        <v>0</v>
      </c>
    </row>
    <row r="454" spans="1:2" x14ac:dyDescent="0.3">
      <c r="A454" s="108" t="str">
        <f t="shared" si="36"/>
        <v>CW-P-1</v>
      </c>
      <c r="B454" s="108">
        <f t="shared" si="37"/>
        <v>0</v>
      </c>
    </row>
    <row r="455" spans="1:2" x14ac:dyDescent="0.3">
      <c r="A455" s="108" t="str">
        <f t="shared" si="36"/>
        <v>CW-P-2</v>
      </c>
      <c r="B455" s="108">
        <f t="shared" si="37"/>
        <v>0</v>
      </c>
    </row>
    <row r="456" spans="1:2" x14ac:dyDescent="0.3">
      <c r="A456" s="108" t="str">
        <f t="shared" si="36"/>
        <v>CW-EX-1</v>
      </c>
      <c r="B456" s="108">
        <f t="shared" si="37"/>
        <v>10</v>
      </c>
    </row>
    <row r="457" spans="1:2" x14ac:dyDescent="0.3">
      <c r="A457" s="108" t="str">
        <f t="shared" si="36"/>
        <v>CW-EX-2</v>
      </c>
      <c r="B457" s="108">
        <f t="shared" si="37"/>
        <v>10</v>
      </c>
    </row>
    <row r="458" spans="1:2" x14ac:dyDescent="0.3">
      <c r="A458" s="108" t="str">
        <f t="shared" si="36"/>
        <v>CW-EX-3</v>
      </c>
      <c r="B458" s="108">
        <f t="shared" si="37"/>
        <v>15</v>
      </c>
    </row>
    <row r="459" spans="1:2" x14ac:dyDescent="0.3">
      <c r="A459" s="108" t="str">
        <f t="shared" si="36"/>
        <v>CW-EX-4</v>
      </c>
      <c r="B459" s="108">
        <f t="shared" si="37"/>
        <v>15</v>
      </c>
    </row>
    <row r="460" spans="1:2" x14ac:dyDescent="0.3">
      <c r="A460" s="108" t="str">
        <f t="shared" si="36"/>
        <v>CW-EX-5</v>
      </c>
      <c r="B460" s="108">
        <f t="shared" si="37"/>
        <v>15</v>
      </c>
    </row>
    <row r="461" spans="1:2" x14ac:dyDescent="0.3">
      <c r="A461" s="108" t="str">
        <f t="shared" si="36"/>
        <v>CW-EX-6</v>
      </c>
      <c r="B461" s="108">
        <f t="shared" si="37"/>
        <v>15</v>
      </c>
    </row>
    <row r="462" spans="1:2" x14ac:dyDescent="0.3">
      <c r="A462" s="108" t="str">
        <f t="shared" si="36"/>
        <v>CW-EX-7</v>
      </c>
      <c r="B462" s="108">
        <f t="shared" si="37"/>
        <v>20</v>
      </c>
    </row>
    <row r="463" spans="1:2" x14ac:dyDescent="0.3">
      <c r="A463" s="108" t="str">
        <f t="shared" si="36"/>
        <v>CW-EX-8</v>
      </c>
      <c r="B463" s="108">
        <f t="shared" si="37"/>
        <v>20</v>
      </c>
    </row>
    <row r="464" spans="1:2" x14ac:dyDescent="0.3">
      <c r="A464" s="108" t="str">
        <f t="shared" si="36"/>
        <v>CW-S-1-A</v>
      </c>
      <c r="B464" s="108">
        <f t="shared" si="37"/>
        <v>15</v>
      </c>
    </row>
    <row r="465" spans="1:2" x14ac:dyDescent="0.3">
      <c r="A465" s="108" t="str">
        <f t="shared" si="36"/>
        <v>CW-S-1-B</v>
      </c>
      <c r="B465" s="108">
        <f t="shared" si="37"/>
        <v>15</v>
      </c>
    </row>
    <row r="466" spans="1:2" x14ac:dyDescent="0.3">
      <c r="A466" s="108" t="str">
        <f t="shared" si="36"/>
        <v>CW-S-2-A</v>
      </c>
      <c r="B466" s="108">
        <f t="shared" si="37"/>
        <v>20</v>
      </c>
    </row>
    <row r="467" spans="1:2" x14ac:dyDescent="0.3">
      <c r="A467" s="108" t="str">
        <f t="shared" si="36"/>
        <v>CW-S-2-B</v>
      </c>
      <c r="B467" s="108">
        <f t="shared" si="37"/>
        <v>20</v>
      </c>
    </row>
    <row r="468" spans="1:2" x14ac:dyDescent="0.3">
      <c r="A468" s="108" t="str">
        <f t="shared" si="36"/>
        <v>CW-S-3-A</v>
      </c>
      <c r="B468" s="108">
        <f t="shared" si="37"/>
        <v>25</v>
      </c>
    </row>
    <row r="469" spans="1:2" x14ac:dyDescent="0.3">
      <c r="A469" s="108" t="str">
        <f t="shared" si="36"/>
        <v>CW-S-3-B</v>
      </c>
      <c r="B469" s="108">
        <f t="shared" si="37"/>
        <v>25</v>
      </c>
    </row>
    <row r="470" spans="1:2" x14ac:dyDescent="0.3">
      <c r="A470" s="108" t="str">
        <f t="shared" si="36"/>
        <v>CW-S-4</v>
      </c>
      <c r="B470" s="108">
        <f t="shared" si="37"/>
        <v>25</v>
      </c>
    </row>
    <row r="472" spans="1:2" x14ac:dyDescent="0.3">
      <c r="A472" s="108" t="str">
        <f t="shared" ref="A472:A483" si="38">AO2</f>
        <v>GT-1</v>
      </c>
      <c r="B472" s="108">
        <f t="shared" ref="B472:B483" si="39">AP2</f>
        <v>9</v>
      </c>
    </row>
    <row r="473" spans="1:2" x14ac:dyDescent="0.3">
      <c r="A473" s="108" t="str">
        <f t="shared" si="38"/>
        <v>GT-2</v>
      </c>
      <c r="B473" s="108">
        <f t="shared" si="39"/>
        <v>9</v>
      </c>
    </row>
    <row r="474" spans="1:2" x14ac:dyDescent="0.3">
      <c r="A474" s="108" t="str">
        <f t="shared" si="38"/>
        <v>GT-3</v>
      </c>
      <c r="B474" s="108">
        <f t="shared" si="39"/>
        <v>12</v>
      </c>
    </row>
    <row r="475" spans="1:2" x14ac:dyDescent="0.3">
      <c r="A475" s="108" t="str">
        <f t="shared" si="38"/>
        <v>GT-4</v>
      </c>
      <c r="B475" s="108">
        <f t="shared" si="39"/>
        <v>12</v>
      </c>
    </row>
    <row r="476" spans="1:2" x14ac:dyDescent="0.3">
      <c r="A476" s="108" t="str">
        <f t="shared" si="38"/>
        <v>GT-5</v>
      </c>
      <c r="B476" s="108">
        <f t="shared" si="39"/>
        <v>15</v>
      </c>
    </row>
    <row r="477" spans="1:2" x14ac:dyDescent="0.3">
      <c r="A477" s="108" t="str">
        <f t="shared" si="38"/>
        <v>GT-6</v>
      </c>
      <c r="B477" s="108">
        <f t="shared" si="39"/>
        <v>15</v>
      </c>
    </row>
    <row r="478" spans="1:2" x14ac:dyDescent="0.3">
      <c r="A478" s="108" t="str">
        <f t="shared" si="38"/>
        <v>GT-EX-1</v>
      </c>
      <c r="B478" s="108">
        <f t="shared" si="39"/>
        <v>15</v>
      </c>
    </row>
    <row r="479" spans="1:2" x14ac:dyDescent="0.3">
      <c r="A479" s="108" t="str">
        <f t="shared" si="38"/>
        <v>GT-EX-2</v>
      </c>
      <c r="B479" s="108">
        <f t="shared" si="39"/>
        <v>15</v>
      </c>
    </row>
    <row r="480" spans="1:2" x14ac:dyDescent="0.3">
      <c r="A480" s="108" t="str">
        <f t="shared" si="38"/>
        <v>GT-EX-3</v>
      </c>
      <c r="B480" s="108">
        <f t="shared" si="39"/>
        <v>15</v>
      </c>
    </row>
    <row r="481" spans="1:2" x14ac:dyDescent="0.3">
      <c r="A481" s="108" t="str">
        <f t="shared" si="38"/>
        <v>GT-HX-1</v>
      </c>
      <c r="B481" s="108">
        <f t="shared" si="39"/>
        <v>15</v>
      </c>
    </row>
    <row r="482" spans="1:2" x14ac:dyDescent="0.3">
      <c r="A482" s="108" t="str">
        <f t="shared" si="38"/>
        <v>GT-HX-2</v>
      </c>
      <c r="B482" s="108">
        <f t="shared" si="39"/>
        <v>15</v>
      </c>
    </row>
    <row r="483" spans="1:2" x14ac:dyDescent="0.3">
      <c r="A483" s="108" t="str">
        <f t="shared" si="38"/>
        <v>GT-HX-3</v>
      </c>
      <c r="B483" s="108">
        <f t="shared" si="39"/>
        <v>15</v>
      </c>
    </row>
    <row r="485" spans="1:2" x14ac:dyDescent="0.3">
      <c r="A485" s="108" t="str">
        <f t="shared" ref="A485:A508" si="40">AQ2</f>
        <v>OF-1</v>
      </c>
      <c r="B485" s="108">
        <f t="shared" ref="B485:B508" si="41">AR2</f>
        <v>0</v>
      </c>
    </row>
    <row r="486" spans="1:2" x14ac:dyDescent="0.3">
      <c r="A486" s="108" t="str">
        <f t="shared" si="40"/>
        <v>OF-2</v>
      </c>
      <c r="B486" s="108">
        <f t="shared" si="41"/>
        <v>0</v>
      </c>
    </row>
    <row r="487" spans="1:2" x14ac:dyDescent="0.3">
      <c r="A487" s="108" t="str">
        <f t="shared" si="40"/>
        <v>OF-3</v>
      </c>
      <c r="B487" s="108">
        <f t="shared" si="41"/>
        <v>0</v>
      </c>
    </row>
    <row r="488" spans="1:2" x14ac:dyDescent="0.3">
      <c r="A488" s="108" t="str">
        <f t="shared" si="40"/>
        <v>OF-4</v>
      </c>
      <c r="B488" s="108">
        <f t="shared" si="41"/>
        <v>0</v>
      </c>
    </row>
    <row r="489" spans="1:2" x14ac:dyDescent="0.3">
      <c r="A489" s="108" t="str">
        <f t="shared" si="40"/>
        <v>OF-5</v>
      </c>
      <c r="B489" s="108">
        <f t="shared" si="41"/>
        <v>0</v>
      </c>
    </row>
    <row r="490" spans="1:2" x14ac:dyDescent="0.3">
      <c r="A490" s="108" t="str">
        <f t="shared" si="40"/>
        <v>OF-6</v>
      </c>
      <c r="B490" s="108">
        <f t="shared" si="41"/>
        <v>0</v>
      </c>
    </row>
    <row r="491" spans="1:2" x14ac:dyDescent="0.3">
      <c r="A491" s="108" t="str">
        <f t="shared" si="40"/>
        <v>OF-7</v>
      </c>
      <c r="B491" s="108">
        <f t="shared" si="41"/>
        <v>0</v>
      </c>
    </row>
    <row r="492" spans="1:2" x14ac:dyDescent="0.3">
      <c r="A492" s="108" t="str">
        <f t="shared" si="40"/>
        <v>OF-8</v>
      </c>
      <c r="B492" s="108">
        <f t="shared" si="41"/>
        <v>0</v>
      </c>
    </row>
    <row r="493" spans="1:2" x14ac:dyDescent="0.3">
      <c r="A493" s="108" t="str">
        <f t="shared" si="40"/>
        <v>OF-ST-1</v>
      </c>
      <c r="B493" s="108">
        <f t="shared" si="41"/>
        <v>0</v>
      </c>
    </row>
    <row r="494" spans="1:2" x14ac:dyDescent="0.3">
      <c r="A494" s="108" t="str">
        <f t="shared" si="40"/>
        <v>OF-ST-2</v>
      </c>
      <c r="B494" s="108">
        <f t="shared" si="41"/>
        <v>0</v>
      </c>
    </row>
    <row r="495" spans="1:2" x14ac:dyDescent="0.3">
      <c r="A495" s="108" t="str">
        <f t="shared" si="40"/>
        <v>OF-ST-3</v>
      </c>
      <c r="B495" s="108">
        <f t="shared" si="41"/>
        <v>0</v>
      </c>
    </row>
    <row r="496" spans="1:2" x14ac:dyDescent="0.3">
      <c r="A496" s="108" t="str">
        <f t="shared" si="40"/>
        <v>OF-ST-4</v>
      </c>
      <c r="B496" s="108">
        <f t="shared" si="41"/>
        <v>0</v>
      </c>
    </row>
    <row r="497" spans="1:2" x14ac:dyDescent="0.3">
      <c r="A497" s="108" t="str">
        <f t="shared" si="40"/>
        <v>OF-ST-5</v>
      </c>
      <c r="B497" s="108">
        <f t="shared" si="41"/>
        <v>0</v>
      </c>
    </row>
    <row r="498" spans="1:2" x14ac:dyDescent="0.3">
      <c r="A498" s="108" t="str">
        <f t="shared" si="40"/>
        <v>OF-ST-6</v>
      </c>
      <c r="B498" s="108">
        <f t="shared" si="41"/>
        <v>0</v>
      </c>
    </row>
    <row r="499" spans="1:2" x14ac:dyDescent="0.3">
      <c r="A499" s="108" t="str">
        <f t="shared" si="40"/>
        <v>OF-F1</v>
      </c>
      <c r="B499" s="108">
        <f t="shared" si="41"/>
        <v>9</v>
      </c>
    </row>
    <row r="500" spans="1:2" x14ac:dyDescent="0.3">
      <c r="A500" s="108" t="str">
        <f t="shared" si="40"/>
        <v>OF-F2</v>
      </c>
      <c r="B500" s="108">
        <f t="shared" si="41"/>
        <v>12</v>
      </c>
    </row>
    <row r="501" spans="1:2" x14ac:dyDescent="0.3">
      <c r="A501" s="108" t="str">
        <f t="shared" si="40"/>
        <v>OF-F3</v>
      </c>
      <c r="B501" s="108">
        <f t="shared" si="41"/>
        <v>15</v>
      </c>
    </row>
    <row r="502" spans="1:2" x14ac:dyDescent="0.3">
      <c r="A502" s="108" t="str">
        <f t="shared" si="40"/>
        <v>OF-F4</v>
      </c>
      <c r="B502" s="108">
        <f t="shared" si="41"/>
        <v>18</v>
      </c>
    </row>
    <row r="503" spans="1:2" x14ac:dyDescent="0.3">
      <c r="A503" s="108" t="str">
        <f t="shared" si="40"/>
        <v>OF-EX-1</v>
      </c>
      <c r="B503" s="108">
        <f t="shared" si="41"/>
        <v>10</v>
      </c>
    </row>
    <row r="504" spans="1:2" x14ac:dyDescent="0.3">
      <c r="A504" s="108" t="str">
        <f t="shared" si="40"/>
        <v>OF-EX-2</v>
      </c>
      <c r="B504" s="108">
        <f t="shared" si="41"/>
        <v>10</v>
      </c>
    </row>
    <row r="505" spans="1:2" x14ac:dyDescent="0.3">
      <c r="A505" s="108" t="str">
        <f t="shared" si="40"/>
        <v>OF-EX-3</v>
      </c>
      <c r="B505" s="108">
        <f t="shared" si="41"/>
        <v>10</v>
      </c>
    </row>
    <row r="506" spans="1:2" x14ac:dyDescent="0.3">
      <c r="A506" s="108" t="str">
        <f t="shared" si="40"/>
        <v>OF-EX-4</v>
      </c>
      <c r="B506" s="108">
        <f t="shared" si="41"/>
        <v>10</v>
      </c>
    </row>
    <row r="507" spans="1:2" x14ac:dyDescent="0.3">
      <c r="A507" s="108" t="str">
        <f t="shared" si="40"/>
        <v>OF-EX-5</v>
      </c>
      <c r="B507" s="108">
        <f t="shared" si="41"/>
        <v>10</v>
      </c>
    </row>
    <row r="508" spans="1:2" x14ac:dyDescent="0.3">
      <c r="A508" s="108" t="str">
        <f t="shared" si="40"/>
        <v>OF-EX-6</v>
      </c>
      <c r="B508" s="108">
        <f t="shared" si="41"/>
        <v>10</v>
      </c>
    </row>
    <row r="510" spans="1:2" x14ac:dyDescent="0.3">
      <c r="A510" s="108" t="str">
        <f t="shared" ref="A510:A530" si="42">AS2</f>
        <v>CB-1</v>
      </c>
      <c r="B510" s="108">
        <f t="shared" ref="B510:B530" si="43">AT2</f>
        <v>10</v>
      </c>
    </row>
    <row r="511" spans="1:2" x14ac:dyDescent="0.3">
      <c r="A511" s="108" t="str">
        <f t="shared" si="42"/>
        <v>CB-2</v>
      </c>
      <c r="B511" s="108">
        <f t="shared" si="43"/>
        <v>10</v>
      </c>
    </row>
    <row r="512" spans="1:2" x14ac:dyDescent="0.3">
      <c r="A512" s="108" t="str">
        <f t="shared" si="42"/>
        <v>CB-3</v>
      </c>
      <c r="B512" s="108">
        <f t="shared" si="43"/>
        <v>10</v>
      </c>
    </row>
    <row r="513" spans="1:2" x14ac:dyDescent="0.3">
      <c r="A513" s="108" t="str">
        <f t="shared" si="42"/>
        <v>CB-4</v>
      </c>
      <c r="B513" s="108">
        <f t="shared" si="43"/>
        <v>10</v>
      </c>
    </row>
    <row r="514" spans="1:2" x14ac:dyDescent="0.3">
      <c r="A514" s="108" t="str">
        <f t="shared" si="42"/>
        <v>CB-5</v>
      </c>
      <c r="B514" s="108">
        <f t="shared" si="43"/>
        <v>15</v>
      </c>
    </row>
    <row r="515" spans="1:2" x14ac:dyDescent="0.3">
      <c r="A515" s="108" t="str">
        <f t="shared" si="42"/>
        <v>CB-6</v>
      </c>
      <c r="B515" s="108">
        <f t="shared" si="43"/>
        <v>15</v>
      </c>
    </row>
    <row r="516" spans="1:2" x14ac:dyDescent="0.3">
      <c r="A516" s="108" t="str">
        <f t="shared" si="42"/>
        <v>CB-7</v>
      </c>
      <c r="B516" s="108">
        <f t="shared" si="43"/>
        <v>15</v>
      </c>
    </row>
    <row r="517" spans="1:2" x14ac:dyDescent="0.3">
      <c r="A517" s="108" t="str">
        <f t="shared" si="42"/>
        <v>CB-8</v>
      </c>
      <c r="B517" s="108">
        <f t="shared" si="43"/>
        <v>15</v>
      </c>
    </row>
    <row r="518" spans="1:2" x14ac:dyDescent="0.3">
      <c r="A518" s="108" t="str">
        <f t="shared" si="42"/>
        <v>CB-9</v>
      </c>
      <c r="B518" s="108">
        <f t="shared" si="43"/>
        <v>20</v>
      </c>
    </row>
    <row r="519" spans="1:2" x14ac:dyDescent="0.3">
      <c r="A519" s="108" t="str">
        <f t="shared" si="42"/>
        <v>CB-10</v>
      </c>
      <c r="B519" s="108">
        <f t="shared" si="43"/>
        <v>20</v>
      </c>
    </row>
    <row r="520" spans="1:2" x14ac:dyDescent="0.3">
      <c r="A520" s="108" t="str">
        <f t="shared" si="42"/>
        <v>CB-ST-1</v>
      </c>
      <c r="B520" s="108">
        <f t="shared" si="43"/>
        <v>0</v>
      </c>
    </row>
    <row r="521" spans="1:2" x14ac:dyDescent="0.3">
      <c r="A521" s="108" t="str">
        <f t="shared" si="42"/>
        <v>CB-ST-2</v>
      </c>
      <c r="B521" s="108">
        <f t="shared" si="43"/>
        <v>0</v>
      </c>
    </row>
    <row r="522" spans="1:2" x14ac:dyDescent="0.3">
      <c r="A522" s="108" t="str">
        <f t="shared" si="42"/>
        <v>CB-ST-3</v>
      </c>
      <c r="B522" s="108">
        <f t="shared" si="43"/>
        <v>0</v>
      </c>
    </row>
    <row r="523" spans="1:2" x14ac:dyDescent="0.3">
      <c r="A523" s="108" t="str">
        <f t="shared" si="42"/>
        <v>CB-EX-1</v>
      </c>
      <c r="B523" s="108">
        <f t="shared" si="43"/>
        <v>10</v>
      </c>
    </row>
    <row r="524" spans="1:2" x14ac:dyDescent="0.3">
      <c r="A524" s="108" t="str">
        <f t="shared" si="42"/>
        <v>CB-EX-2</v>
      </c>
      <c r="B524" s="108">
        <f t="shared" si="43"/>
        <v>10</v>
      </c>
    </row>
    <row r="525" spans="1:2" x14ac:dyDescent="0.3">
      <c r="A525" s="108" t="str">
        <f t="shared" si="42"/>
        <v>CB-EX-3</v>
      </c>
      <c r="B525" s="108">
        <f t="shared" si="43"/>
        <v>15</v>
      </c>
    </row>
    <row r="526" spans="1:2" x14ac:dyDescent="0.3">
      <c r="A526" s="108" t="str">
        <f t="shared" si="42"/>
        <v>CB-EX-4</v>
      </c>
      <c r="B526" s="108">
        <f t="shared" si="43"/>
        <v>15</v>
      </c>
    </row>
    <row r="527" spans="1:2" x14ac:dyDescent="0.3">
      <c r="A527" s="108" t="str">
        <f t="shared" si="42"/>
        <v>CB-EX-5</v>
      </c>
      <c r="B527" s="108">
        <f t="shared" si="43"/>
        <v>20</v>
      </c>
    </row>
    <row r="528" spans="1:2" x14ac:dyDescent="0.3">
      <c r="A528" s="108" t="str">
        <f t="shared" si="42"/>
        <v>CB-EX-6</v>
      </c>
      <c r="B528" s="108">
        <f t="shared" si="43"/>
        <v>20</v>
      </c>
    </row>
    <row r="529" spans="1:2" x14ac:dyDescent="0.3">
      <c r="A529" s="108" t="str">
        <f t="shared" si="42"/>
        <v>CB-EX-7</v>
      </c>
      <c r="B529" s="108">
        <f t="shared" si="43"/>
        <v>20</v>
      </c>
    </row>
    <row r="530" spans="1:2" x14ac:dyDescent="0.3">
      <c r="A530" s="108" t="str">
        <f t="shared" si="42"/>
        <v>CB-EX-8</v>
      </c>
      <c r="B530" s="108">
        <f t="shared" si="43"/>
        <v>20</v>
      </c>
    </row>
    <row r="532" spans="1:2" x14ac:dyDescent="0.3">
      <c r="A532" s="108" t="str">
        <f t="shared" ref="A532:A553" si="44">AU2</f>
        <v>TW-1</v>
      </c>
      <c r="B532" s="108">
        <f t="shared" ref="B532:B553" si="45">AV2</f>
        <v>9</v>
      </c>
    </row>
    <row r="533" spans="1:2" x14ac:dyDescent="0.3">
      <c r="A533" s="108" t="str">
        <f t="shared" si="44"/>
        <v>TW-2</v>
      </c>
      <c r="B533" s="108">
        <f t="shared" si="45"/>
        <v>9</v>
      </c>
    </row>
    <row r="534" spans="1:2" x14ac:dyDescent="0.3">
      <c r="A534" s="108" t="str">
        <f t="shared" si="44"/>
        <v>TW-3</v>
      </c>
      <c r="B534" s="108">
        <f t="shared" si="45"/>
        <v>12</v>
      </c>
    </row>
    <row r="535" spans="1:2" x14ac:dyDescent="0.3">
      <c r="A535" s="108" t="str">
        <f t="shared" si="44"/>
        <v>TW-4</v>
      </c>
      <c r="B535" s="108">
        <f t="shared" si="45"/>
        <v>12</v>
      </c>
    </row>
    <row r="536" spans="1:2" x14ac:dyDescent="0.3">
      <c r="A536" s="108" t="str">
        <f t="shared" si="44"/>
        <v>TW-5</v>
      </c>
      <c r="B536" s="108">
        <f t="shared" si="45"/>
        <v>15</v>
      </c>
    </row>
    <row r="537" spans="1:2" x14ac:dyDescent="0.3">
      <c r="A537" s="108" t="str">
        <f t="shared" si="44"/>
        <v>TW-6</v>
      </c>
      <c r="B537" s="108">
        <f t="shared" si="45"/>
        <v>15</v>
      </c>
    </row>
    <row r="538" spans="1:2" x14ac:dyDescent="0.3">
      <c r="A538" s="108" t="str">
        <f t="shared" si="44"/>
        <v>TW-7</v>
      </c>
      <c r="B538" s="108">
        <f t="shared" si="45"/>
        <v>18</v>
      </c>
    </row>
    <row r="539" spans="1:2" x14ac:dyDescent="0.3">
      <c r="A539" s="108" t="str">
        <f t="shared" si="44"/>
        <v>TW-8</v>
      </c>
      <c r="B539" s="108">
        <f t="shared" si="45"/>
        <v>18</v>
      </c>
    </row>
    <row r="540" spans="1:2" x14ac:dyDescent="0.3">
      <c r="A540" s="108" t="str">
        <f t="shared" si="44"/>
        <v>TW-ST-1</v>
      </c>
      <c r="B540" s="108">
        <f t="shared" si="45"/>
        <v>0</v>
      </c>
    </row>
    <row r="541" spans="1:2" x14ac:dyDescent="0.3">
      <c r="A541" s="108" t="str">
        <f t="shared" si="44"/>
        <v>TW-ST-2</v>
      </c>
      <c r="B541" s="108">
        <f t="shared" si="45"/>
        <v>0</v>
      </c>
    </row>
    <row r="542" spans="1:2" x14ac:dyDescent="0.3">
      <c r="A542" s="108" t="str">
        <f t="shared" si="44"/>
        <v>TW-TR-1</v>
      </c>
      <c r="B542" s="108">
        <f t="shared" si="45"/>
        <v>0</v>
      </c>
    </row>
    <row r="543" spans="1:2" x14ac:dyDescent="0.3">
      <c r="A543" s="108" t="str">
        <f t="shared" si="44"/>
        <v>TW-S-1</v>
      </c>
      <c r="B543" s="108">
        <f t="shared" si="45"/>
        <v>15</v>
      </c>
    </row>
    <row r="544" spans="1:2" x14ac:dyDescent="0.3">
      <c r="A544" s="108" t="str">
        <f t="shared" si="44"/>
        <v>TW-S-2</v>
      </c>
      <c r="B544" s="108">
        <f t="shared" si="45"/>
        <v>15</v>
      </c>
    </row>
    <row r="545" spans="1:2" x14ac:dyDescent="0.3">
      <c r="A545" s="108" t="str">
        <f t="shared" si="44"/>
        <v>TW-EX-1</v>
      </c>
      <c r="B545" s="108">
        <f t="shared" si="45"/>
        <v>10</v>
      </c>
    </row>
    <row r="546" spans="1:2" x14ac:dyDescent="0.3">
      <c r="A546" s="108" t="str">
        <f t="shared" si="44"/>
        <v>TW-EX-2</v>
      </c>
      <c r="B546" s="108">
        <f t="shared" si="45"/>
        <v>10</v>
      </c>
    </row>
    <row r="547" spans="1:2" x14ac:dyDescent="0.3">
      <c r="A547" s="108" t="str">
        <f t="shared" si="44"/>
        <v>TW-EX-3</v>
      </c>
      <c r="B547" s="108">
        <f t="shared" si="45"/>
        <v>10</v>
      </c>
    </row>
    <row r="548" spans="1:2" x14ac:dyDescent="0.3">
      <c r="A548" s="108" t="str">
        <f t="shared" si="44"/>
        <v>TW-EX-4</v>
      </c>
      <c r="B548" s="108">
        <f t="shared" si="45"/>
        <v>15</v>
      </c>
    </row>
    <row r="549" spans="1:2" x14ac:dyDescent="0.3">
      <c r="A549" s="108" t="str">
        <f t="shared" si="44"/>
        <v>TW-EX-5</v>
      </c>
      <c r="B549" s="108">
        <f t="shared" si="45"/>
        <v>15</v>
      </c>
    </row>
    <row r="550" spans="1:2" x14ac:dyDescent="0.3">
      <c r="A550" s="108" t="str">
        <f t="shared" si="44"/>
        <v>TW-EX-6</v>
      </c>
      <c r="B550" s="108">
        <f t="shared" si="45"/>
        <v>15</v>
      </c>
    </row>
    <row r="551" spans="1:2" x14ac:dyDescent="0.3">
      <c r="A551" s="108" t="str">
        <f t="shared" si="44"/>
        <v>TW-EX-7</v>
      </c>
      <c r="B551" s="108">
        <f t="shared" si="45"/>
        <v>20</v>
      </c>
    </row>
    <row r="552" spans="1:2" x14ac:dyDescent="0.3">
      <c r="A552" s="108" t="str">
        <f t="shared" si="44"/>
        <v>TW-EX-8</v>
      </c>
      <c r="B552" s="108">
        <f t="shared" si="45"/>
        <v>20</v>
      </c>
    </row>
    <row r="553" spans="1:2" x14ac:dyDescent="0.3">
      <c r="A553" s="108" t="str">
        <f t="shared" si="44"/>
        <v>TW-MO-1</v>
      </c>
      <c r="B553" s="108">
        <f t="shared" si="45"/>
        <v>25</v>
      </c>
    </row>
    <row r="555" spans="1:2" x14ac:dyDescent="0.3">
      <c r="A555" s="108" t="str">
        <f t="shared" ref="A555:A574" si="46">AW2</f>
        <v>RI-1</v>
      </c>
      <c r="B555" s="108">
        <f t="shared" ref="B555:B574" si="47">AX2</f>
        <v>9</v>
      </c>
    </row>
    <row r="556" spans="1:2" x14ac:dyDescent="0.3">
      <c r="A556" s="108" t="str">
        <f t="shared" si="46"/>
        <v>RI-2</v>
      </c>
      <c r="B556" s="108">
        <f t="shared" si="47"/>
        <v>9</v>
      </c>
    </row>
    <row r="557" spans="1:2" x14ac:dyDescent="0.3">
      <c r="A557" s="108" t="str">
        <f t="shared" si="46"/>
        <v>RI-3</v>
      </c>
      <c r="B557" s="108">
        <f t="shared" si="47"/>
        <v>12</v>
      </c>
    </row>
    <row r="558" spans="1:2" x14ac:dyDescent="0.3">
      <c r="A558" s="108" t="str">
        <f t="shared" si="46"/>
        <v>RI-4</v>
      </c>
      <c r="B558" s="108">
        <f t="shared" si="47"/>
        <v>12</v>
      </c>
    </row>
    <row r="559" spans="1:2" x14ac:dyDescent="0.3">
      <c r="A559" s="108" t="str">
        <f t="shared" si="46"/>
        <v>RI-5</v>
      </c>
      <c r="B559" s="108">
        <f t="shared" si="47"/>
        <v>15</v>
      </c>
    </row>
    <row r="560" spans="1:2" x14ac:dyDescent="0.3">
      <c r="A560" s="108" t="str">
        <f t="shared" si="46"/>
        <v>RI-6</v>
      </c>
      <c r="B560" s="108">
        <f t="shared" si="47"/>
        <v>15</v>
      </c>
    </row>
    <row r="561" spans="1:2" x14ac:dyDescent="0.3">
      <c r="A561" s="108" t="str">
        <f t="shared" si="46"/>
        <v>RI-7</v>
      </c>
      <c r="B561" s="108">
        <f t="shared" si="47"/>
        <v>18</v>
      </c>
    </row>
    <row r="562" spans="1:2" x14ac:dyDescent="0.3">
      <c r="A562" s="108" t="str">
        <f t="shared" si="46"/>
        <v>RI-8</v>
      </c>
      <c r="B562" s="108">
        <f t="shared" si="47"/>
        <v>18</v>
      </c>
    </row>
    <row r="563" spans="1:2" x14ac:dyDescent="0.3">
      <c r="A563" s="108" t="str">
        <f t="shared" si="46"/>
        <v>RI-9</v>
      </c>
      <c r="B563" s="108">
        <f t="shared" si="47"/>
        <v>18</v>
      </c>
    </row>
    <row r="564" spans="1:2" x14ac:dyDescent="0.3">
      <c r="A564" s="108" t="str">
        <f t="shared" si="46"/>
        <v>RI-ST-1</v>
      </c>
      <c r="B564" s="108">
        <f t="shared" si="47"/>
        <v>0</v>
      </c>
    </row>
    <row r="565" spans="1:2" x14ac:dyDescent="0.3">
      <c r="A565" s="108" t="str">
        <f t="shared" si="46"/>
        <v>RI-ST-2</v>
      </c>
      <c r="B565" s="108">
        <f t="shared" si="47"/>
        <v>0</v>
      </c>
    </row>
    <row r="566" spans="1:2" x14ac:dyDescent="0.3">
      <c r="A566" s="108" t="str">
        <f t="shared" si="46"/>
        <v>RI-TR-1</v>
      </c>
      <c r="B566" s="108">
        <f t="shared" si="47"/>
        <v>0</v>
      </c>
    </row>
    <row r="567" spans="1:2" x14ac:dyDescent="0.3">
      <c r="A567" s="108" t="str">
        <f t="shared" si="46"/>
        <v>RI-EX-1</v>
      </c>
      <c r="B567" s="108">
        <f t="shared" si="47"/>
        <v>10</v>
      </c>
    </row>
    <row r="568" spans="1:2" x14ac:dyDescent="0.3">
      <c r="A568" s="108" t="str">
        <f t="shared" si="46"/>
        <v>RI-EX-2</v>
      </c>
      <c r="B568" s="108">
        <f t="shared" si="47"/>
        <v>10</v>
      </c>
    </row>
    <row r="569" spans="1:2" x14ac:dyDescent="0.3">
      <c r="A569" s="108" t="str">
        <f t="shared" si="46"/>
        <v>RI-EX-3</v>
      </c>
      <c r="B569" s="108">
        <f t="shared" si="47"/>
        <v>15</v>
      </c>
    </row>
    <row r="570" spans="1:2" x14ac:dyDescent="0.3">
      <c r="A570" s="108" t="str">
        <f t="shared" si="46"/>
        <v>RI-EX-4</v>
      </c>
      <c r="B570" s="108">
        <f t="shared" si="47"/>
        <v>15</v>
      </c>
    </row>
    <row r="571" spans="1:2" x14ac:dyDescent="0.3">
      <c r="A571" s="108" t="str">
        <f t="shared" si="46"/>
        <v>RI-EX-5</v>
      </c>
      <c r="B571" s="108">
        <f t="shared" si="47"/>
        <v>15</v>
      </c>
    </row>
    <row r="572" spans="1:2" x14ac:dyDescent="0.3">
      <c r="A572" s="108" t="str">
        <f t="shared" si="46"/>
        <v>RI-EX-6</v>
      </c>
      <c r="B572" s="108">
        <f t="shared" si="47"/>
        <v>20</v>
      </c>
    </row>
    <row r="573" spans="1:2" x14ac:dyDescent="0.3">
      <c r="A573" s="108" t="str">
        <f t="shared" si="46"/>
        <v>RI-EX-7</v>
      </c>
      <c r="B573" s="108">
        <f t="shared" si="47"/>
        <v>20</v>
      </c>
    </row>
    <row r="574" spans="1:2" x14ac:dyDescent="0.3">
      <c r="A574" s="108" t="str">
        <f t="shared" si="46"/>
        <v>RI-EX-8</v>
      </c>
      <c r="B574" s="108">
        <f t="shared" si="47"/>
        <v>20</v>
      </c>
    </row>
    <row r="576" spans="1:2" x14ac:dyDescent="0.3">
      <c r="A576" s="108" t="str">
        <f t="shared" ref="A576:A595" si="48">AY2</f>
        <v>MN-1</v>
      </c>
      <c r="B576" s="108">
        <f t="shared" ref="B576:B595" si="49">AZ2</f>
        <v>9</v>
      </c>
    </row>
    <row r="577" spans="1:2" x14ac:dyDescent="0.3">
      <c r="A577" s="108" t="str">
        <f t="shared" si="48"/>
        <v>MN-2</v>
      </c>
      <c r="B577" s="108">
        <f t="shared" si="49"/>
        <v>9</v>
      </c>
    </row>
    <row r="578" spans="1:2" x14ac:dyDescent="0.3">
      <c r="A578" s="108" t="str">
        <f t="shared" si="48"/>
        <v>MN-3</v>
      </c>
      <c r="B578" s="108">
        <f t="shared" si="49"/>
        <v>12</v>
      </c>
    </row>
    <row r="579" spans="1:2" x14ac:dyDescent="0.3">
      <c r="A579" s="108" t="str">
        <f t="shared" si="48"/>
        <v>MN-4</v>
      </c>
      <c r="B579" s="108">
        <f t="shared" si="49"/>
        <v>12</v>
      </c>
    </row>
    <row r="580" spans="1:2" x14ac:dyDescent="0.3">
      <c r="A580" s="108" t="str">
        <f t="shared" si="48"/>
        <v>MN-5</v>
      </c>
      <c r="B580" s="108">
        <f t="shared" si="49"/>
        <v>15</v>
      </c>
    </row>
    <row r="581" spans="1:2" x14ac:dyDescent="0.3">
      <c r="A581" s="108" t="str">
        <f t="shared" si="48"/>
        <v>MN-6</v>
      </c>
      <c r="B581" s="108">
        <f t="shared" si="49"/>
        <v>18</v>
      </c>
    </row>
    <row r="582" spans="1:2" x14ac:dyDescent="0.3">
      <c r="A582" s="108" t="str">
        <f t="shared" si="48"/>
        <v>MN-7</v>
      </c>
      <c r="B582" s="108">
        <f t="shared" si="49"/>
        <v>18</v>
      </c>
    </row>
    <row r="583" spans="1:2" x14ac:dyDescent="0.3">
      <c r="A583" s="108" t="str">
        <f t="shared" si="48"/>
        <v>MN-8</v>
      </c>
      <c r="B583" s="108">
        <f t="shared" si="49"/>
        <v>18</v>
      </c>
    </row>
    <row r="584" spans="1:2" x14ac:dyDescent="0.3">
      <c r="A584" s="108" t="str">
        <f t="shared" si="48"/>
        <v>MN-ST-1</v>
      </c>
      <c r="B584" s="108">
        <f t="shared" si="49"/>
        <v>0</v>
      </c>
    </row>
    <row r="585" spans="1:2" x14ac:dyDescent="0.3">
      <c r="A585" s="108" t="str">
        <f t="shared" si="48"/>
        <v>MN-ST-2</v>
      </c>
      <c r="B585" s="108">
        <f t="shared" si="49"/>
        <v>0</v>
      </c>
    </row>
    <row r="586" spans="1:2" x14ac:dyDescent="0.3">
      <c r="A586" s="108" t="str">
        <f t="shared" si="48"/>
        <v>MN-ST-3</v>
      </c>
      <c r="B586" s="108">
        <f t="shared" si="49"/>
        <v>0</v>
      </c>
    </row>
    <row r="587" spans="1:2" x14ac:dyDescent="0.3">
      <c r="A587" s="108" t="str">
        <f t="shared" si="48"/>
        <v>MN-TR-1</v>
      </c>
      <c r="B587" s="108">
        <f t="shared" si="49"/>
        <v>0</v>
      </c>
    </row>
    <row r="588" spans="1:2" x14ac:dyDescent="0.3">
      <c r="A588" s="108" t="str">
        <f t="shared" si="48"/>
        <v>MN-EX-1</v>
      </c>
      <c r="B588" s="108">
        <f t="shared" si="49"/>
        <v>10</v>
      </c>
    </row>
    <row r="589" spans="1:2" x14ac:dyDescent="0.3">
      <c r="A589" s="108" t="str">
        <f t="shared" si="48"/>
        <v>MN-EX-2</v>
      </c>
      <c r="B589" s="108">
        <f t="shared" si="49"/>
        <v>10</v>
      </c>
    </row>
    <row r="590" spans="1:2" x14ac:dyDescent="0.3">
      <c r="A590" s="108" t="str">
        <f t="shared" si="48"/>
        <v>MN-EX-3</v>
      </c>
      <c r="B590" s="108">
        <f t="shared" si="49"/>
        <v>10</v>
      </c>
    </row>
    <row r="591" spans="1:2" x14ac:dyDescent="0.3">
      <c r="A591" s="108" t="str">
        <f t="shared" si="48"/>
        <v>MN-EX-4</v>
      </c>
      <c r="B591" s="108">
        <f t="shared" si="49"/>
        <v>15</v>
      </c>
    </row>
    <row r="592" spans="1:2" x14ac:dyDescent="0.3">
      <c r="A592" s="108" t="str">
        <f t="shared" si="48"/>
        <v>MN-EX-5</v>
      </c>
      <c r="B592" s="108">
        <f t="shared" si="49"/>
        <v>15</v>
      </c>
    </row>
    <row r="593" spans="1:2" x14ac:dyDescent="0.3">
      <c r="A593" s="108" t="str">
        <f t="shared" si="48"/>
        <v>MN-EX-6</v>
      </c>
      <c r="B593" s="108">
        <f t="shared" si="49"/>
        <v>15</v>
      </c>
    </row>
    <row r="594" spans="1:2" x14ac:dyDescent="0.3">
      <c r="A594" s="108" t="str">
        <f t="shared" si="48"/>
        <v>MN-EX-7</v>
      </c>
      <c r="B594" s="108">
        <f t="shared" si="49"/>
        <v>20</v>
      </c>
    </row>
    <row r="595" spans="1:2" x14ac:dyDescent="0.3">
      <c r="A595" s="108" t="str">
        <f t="shared" si="48"/>
        <v>MN-EX-8</v>
      </c>
      <c r="B595" s="108">
        <f t="shared" si="49"/>
        <v>20</v>
      </c>
    </row>
    <row r="597" spans="1:2" x14ac:dyDescent="0.3">
      <c r="A597" s="108" t="str">
        <f t="shared" ref="A597:A615" si="50">BA2</f>
        <v>MB-1</v>
      </c>
      <c r="B597" s="108">
        <f t="shared" ref="B597:B615" si="51">BB2</f>
        <v>9</v>
      </c>
    </row>
    <row r="598" spans="1:2" x14ac:dyDescent="0.3">
      <c r="A598" s="108" t="str">
        <f t="shared" si="50"/>
        <v>MB-2</v>
      </c>
      <c r="B598" s="108">
        <f t="shared" si="51"/>
        <v>9</v>
      </c>
    </row>
    <row r="599" spans="1:2" x14ac:dyDescent="0.3">
      <c r="A599" s="108" t="str">
        <f t="shared" si="50"/>
        <v>MB-3</v>
      </c>
      <c r="B599" s="108">
        <f t="shared" si="51"/>
        <v>12</v>
      </c>
    </row>
    <row r="600" spans="1:2" x14ac:dyDescent="0.3">
      <c r="A600" s="108" t="str">
        <f t="shared" si="50"/>
        <v>MB-4</v>
      </c>
      <c r="B600" s="108">
        <f t="shared" si="51"/>
        <v>12</v>
      </c>
    </row>
    <row r="601" spans="1:2" x14ac:dyDescent="0.3">
      <c r="A601" s="108" t="str">
        <f t="shared" si="50"/>
        <v>MB-5</v>
      </c>
      <c r="B601" s="108">
        <f t="shared" si="51"/>
        <v>15</v>
      </c>
    </row>
    <row r="602" spans="1:2" x14ac:dyDescent="0.3">
      <c r="A602" s="108" t="str">
        <f t="shared" si="50"/>
        <v>MB-6</v>
      </c>
      <c r="B602" s="108">
        <f t="shared" si="51"/>
        <v>15</v>
      </c>
    </row>
    <row r="603" spans="1:2" x14ac:dyDescent="0.3">
      <c r="A603" s="108" t="str">
        <f t="shared" si="50"/>
        <v>MB-7</v>
      </c>
      <c r="B603" s="108">
        <f t="shared" si="51"/>
        <v>18</v>
      </c>
    </row>
    <row r="604" spans="1:2" x14ac:dyDescent="0.3">
      <c r="A604" s="108" t="str">
        <f t="shared" si="50"/>
        <v>MB-8</v>
      </c>
      <c r="B604" s="108">
        <f t="shared" si="51"/>
        <v>18</v>
      </c>
    </row>
    <row r="605" spans="1:2" x14ac:dyDescent="0.3">
      <c r="A605" s="108" t="str">
        <f t="shared" si="50"/>
        <v>MB-ST-1</v>
      </c>
      <c r="B605" s="108">
        <f t="shared" si="51"/>
        <v>0</v>
      </c>
    </row>
    <row r="606" spans="1:2" x14ac:dyDescent="0.3">
      <c r="A606" s="108" t="str">
        <f t="shared" si="50"/>
        <v>MB-ST-2</v>
      </c>
      <c r="B606" s="108">
        <f t="shared" si="51"/>
        <v>0</v>
      </c>
    </row>
    <row r="607" spans="1:2" x14ac:dyDescent="0.3">
      <c r="A607" s="108" t="str">
        <f t="shared" si="50"/>
        <v>MB-TR-1</v>
      </c>
      <c r="B607" s="108">
        <f t="shared" si="51"/>
        <v>0</v>
      </c>
    </row>
    <row r="608" spans="1:2" x14ac:dyDescent="0.3">
      <c r="A608" s="108" t="str">
        <f t="shared" si="50"/>
        <v>MB-EX-1</v>
      </c>
      <c r="B608" s="108">
        <f t="shared" si="51"/>
        <v>10</v>
      </c>
    </row>
    <row r="609" spans="1:2" x14ac:dyDescent="0.3">
      <c r="A609" s="108" t="str">
        <f t="shared" si="50"/>
        <v>MB-EX-2</v>
      </c>
      <c r="B609" s="108">
        <f t="shared" si="51"/>
        <v>10</v>
      </c>
    </row>
    <row r="610" spans="1:2" x14ac:dyDescent="0.3">
      <c r="A610" s="108" t="str">
        <f t="shared" si="50"/>
        <v>MB-EX-3</v>
      </c>
      <c r="B610" s="108">
        <f t="shared" si="51"/>
        <v>10</v>
      </c>
    </row>
    <row r="611" spans="1:2" x14ac:dyDescent="0.3">
      <c r="A611" s="108" t="str">
        <f t="shared" si="50"/>
        <v>MB-EX-4</v>
      </c>
      <c r="B611" s="108">
        <f t="shared" si="51"/>
        <v>15</v>
      </c>
    </row>
    <row r="612" spans="1:2" x14ac:dyDescent="0.3">
      <c r="A612" s="108" t="str">
        <f t="shared" si="50"/>
        <v>MB-EX-5</v>
      </c>
      <c r="B612" s="108">
        <f t="shared" si="51"/>
        <v>15</v>
      </c>
    </row>
    <row r="613" spans="1:2" x14ac:dyDescent="0.3">
      <c r="A613" s="108" t="str">
        <f t="shared" si="50"/>
        <v>MB-EX-6</v>
      </c>
      <c r="B613" s="108">
        <f t="shared" si="51"/>
        <v>15</v>
      </c>
    </row>
    <row r="614" spans="1:2" x14ac:dyDescent="0.3">
      <c r="A614" s="108" t="str">
        <f t="shared" si="50"/>
        <v>MB-EX-7</v>
      </c>
      <c r="B614" s="108">
        <f t="shared" si="51"/>
        <v>20</v>
      </c>
    </row>
    <row r="615" spans="1:2" x14ac:dyDescent="0.3">
      <c r="A615" s="108" t="str">
        <f t="shared" si="50"/>
        <v>MB-EX-8</v>
      </c>
      <c r="B615" s="108">
        <f t="shared" si="51"/>
        <v>20</v>
      </c>
    </row>
    <row r="617" spans="1:2" x14ac:dyDescent="0.3">
      <c r="A617" s="108" t="str">
        <f t="shared" ref="A617:A638" si="52">BC2</f>
        <v>WR-1</v>
      </c>
      <c r="B617" s="108">
        <f t="shared" ref="B617:B638" si="53">BD2</f>
        <v>9</v>
      </c>
    </row>
    <row r="618" spans="1:2" x14ac:dyDescent="0.3">
      <c r="A618" s="108" t="str">
        <f t="shared" si="52"/>
        <v>WR-2</v>
      </c>
      <c r="B618" s="108">
        <f t="shared" si="53"/>
        <v>9</v>
      </c>
    </row>
    <row r="619" spans="1:2" x14ac:dyDescent="0.3">
      <c r="A619" s="108" t="str">
        <f t="shared" si="52"/>
        <v>WR-3</v>
      </c>
      <c r="B619" s="108">
        <f t="shared" si="53"/>
        <v>12</v>
      </c>
    </row>
    <row r="620" spans="1:2" x14ac:dyDescent="0.3">
      <c r="A620" s="108" t="str">
        <f t="shared" si="52"/>
        <v>WR-4</v>
      </c>
      <c r="B620" s="108">
        <f t="shared" si="53"/>
        <v>12</v>
      </c>
    </row>
    <row r="621" spans="1:2" x14ac:dyDescent="0.3">
      <c r="A621" s="108" t="str">
        <f t="shared" si="52"/>
        <v>WR-5</v>
      </c>
      <c r="B621" s="108">
        <f t="shared" si="53"/>
        <v>12</v>
      </c>
    </row>
    <row r="622" spans="1:2" x14ac:dyDescent="0.3">
      <c r="A622" s="108" t="str">
        <f t="shared" si="52"/>
        <v>WR-6</v>
      </c>
      <c r="B622" s="108">
        <f t="shared" si="53"/>
        <v>12</v>
      </c>
    </row>
    <row r="623" spans="1:2" x14ac:dyDescent="0.3">
      <c r="A623" s="108" t="str">
        <f t="shared" si="52"/>
        <v>WR-7</v>
      </c>
      <c r="B623" s="108">
        <f t="shared" si="53"/>
        <v>12</v>
      </c>
    </row>
    <row r="624" spans="1:2" x14ac:dyDescent="0.3">
      <c r="A624" s="108" t="str">
        <f t="shared" si="52"/>
        <v>WR-8</v>
      </c>
      <c r="B624" s="108">
        <f t="shared" si="53"/>
        <v>15</v>
      </c>
    </row>
    <row r="625" spans="1:2" x14ac:dyDescent="0.3">
      <c r="A625" s="108" t="str">
        <f t="shared" si="52"/>
        <v>WR-9</v>
      </c>
      <c r="B625" s="108">
        <f t="shared" si="53"/>
        <v>18</v>
      </c>
    </row>
    <row r="626" spans="1:2" x14ac:dyDescent="0.3">
      <c r="A626" s="108" t="str">
        <f t="shared" si="52"/>
        <v>WR-10</v>
      </c>
      <c r="B626" s="108">
        <f t="shared" si="53"/>
        <v>18</v>
      </c>
    </row>
    <row r="627" spans="1:2" x14ac:dyDescent="0.3">
      <c r="A627" s="108" t="str">
        <f t="shared" si="52"/>
        <v>WR-ST-1</v>
      </c>
      <c r="B627" s="108">
        <f t="shared" si="53"/>
        <v>0</v>
      </c>
    </row>
    <row r="628" spans="1:2" x14ac:dyDescent="0.3">
      <c r="A628" s="108" t="str">
        <f t="shared" si="52"/>
        <v>WR-ST-2</v>
      </c>
      <c r="B628" s="108">
        <f t="shared" si="53"/>
        <v>0</v>
      </c>
    </row>
    <row r="629" spans="1:2" x14ac:dyDescent="0.3">
      <c r="A629" s="108" t="str">
        <f t="shared" si="52"/>
        <v>WR-ST-3</v>
      </c>
      <c r="B629" s="108">
        <f t="shared" si="53"/>
        <v>0</v>
      </c>
    </row>
    <row r="630" spans="1:2" x14ac:dyDescent="0.3">
      <c r="A630" s="108" t="str">
        <f t="shared" si="52"/>
        <v>WR-TR-1</v>
      </c>
      <c r="B630" s="108">
        <f t="shared" si="53"/>
        <v>0</v>
      </c>
    </row>
    <row r="631" spans="1:2" x14ac:dyDescent="0.3">
      <c r="A631" s="108" t="str">
        <f t="shared" si="52"/>
        <v>WR-EX-1</v>
      </c>
      <c r="B631" s="108">
        <f t="shared" si="53"/>
        <v>10</v>
      </c>
    </row>
    <row r="632" spans="1:2" x14ac:dyDescent="0.3">
      <c r="A632" s="108" t="str">
        <f t="shared" si="52"/>
        <v>WR-EX-2</v>
      </c>
      <c r="B632" s="108">
        <f t="shared" si="53"/>
        <v>10</v>
      </c>
    </row>
    <row r="633" spans="1:2" x14ac:dyDescent="0.3">
      <c r="A633" s="108" t="str">
        <f t="shared" si="52"/>
        <v>WR-EX-3</v>
      </c>
      <c r="B633" s="108">
        <f t="shared" si="53"/>
        <v>15</v>
      </c>
    </row>
    <row r="634" spans="1:2" x14ac:dyDescent="0.3">
      <c r="A634" s="108" t="str">
        <f t="shared" si="52"/>
        <v>WR-EX-4</v>
      </c>
      <c r="B634" s="108">
        <f t="shared" si="53"/>
        <v>15</v>
      </c>
    </row>
    <row r="635" spans="1:2" x14ac:dyDescent="0.3">
      <c r="A635" s="108" t="str">
        <f t="shared" si="52"/>
        <v>WR-EX-5</v>
      </c>
      <c r="B635" s="108">
        <f t="shared" si="53"/>
        <v>15</v>
      </c>
    </row>
    <row r="636" spans="1:2" x14ac:dyDescent="0.3">
      <c r="A636" s="108" t="str">
        <f t="shared" si="52"/>
        <v>WR-EX-6</v>
      </c>
      <c r="B636" s="108">
        <f t="shared" si="53"/>
        <v>15</v>
      </c>
    </row>
    <row r="637" spans="1:2" x14ac:dyDescent="0.3">
      <c r="A637" s="108" t="str">
        <f t="shared" si="52"/>
        <v>WR-EX-7</v>
      </c>
      <c r="B637" s="108">
        <f t="shared" si="53"/>
        <v>20</v>
      </c>
    </row>
    <row r="638" spans="1:2" x14ac:dyDescent="0.3">
      <c r="A638" s="108" t="str">
        <f t="shared" si="52"/>
        <v>WR-EX-8</v>
      </c>
      <c r="B638" s="108">
        <f t="shared" si="53"/>
        <v>20</v>
      </c>
    </row>
    <row r="640" spans="1:2" x14ac:dyDescent="0.3">
      <c r="A640" s="108" t="str">
        <f t="shared" ref="A640:A667" si="54">BE2</f>
        <v>DH-1</v>
      </c>
      <c r="B640" s="108">
        <f t="shared" ref="B640:B667" si="55">BF2</f>
        <v>9</v>
      </c>
    </row>
    <row r="641" spans="1:2" x14ac:dyDescent="0.3">
      <c r="A641" s="108" t="str">
        <f t="shared" si="54"/>
        <v>DH-2</v>
      </c>
      <c r="B641" s="108">
        <f t="shared" si="55"/>
        <v>9</v>
      </c>
    </row>
    <row r="642" spans="1:2" x14ac:dyDescent="0.3">
      <c r="A642" s="108" t="str">
        <f t="shared" si="54"/>
        <v>DH-3</v>
      </c>
      <c r="B642" s="108">
        <f t="shared" si="55"/>
        <v>9</v>
      </c>
    </row>
    <row r="643" spans="1:2" x14ac:dyDescent="0.3">
      <c r="A643" s="108" t="str">
        <f t="shared" si="54"/>
        <v>DH-4</v>
      </c>
      <c r="B643" s="108">
        <f t="shared" si="55"/>
        <v>12</v>
      </c>
    </row>
    <row r="644" spans="1:2" x14ac:dyDescent="0.3">
      <c r="A644" s="108" t="str">
        <f t="shared" si="54"/>
        <v>DH-5</v>
      </c>
      <c r="B644" s="108">
        <f t="shared" si="55"/>
        <v>12</v>
      </c>
    </row>
    <row r="645" spans="1:2" x14ac:dyDescent="0.3">
      <c r="A645" s="108" t="str">
        <f t="shared" si="54"/>
        <v>DH-6</v>
      </c>
      <c r="B645" s="108">
        <f t="shared" si="55"/>
        <v>12</v>
      </c>
    </row>
    <row r="646" spans="1:2" x14ac:dyDescent="0.3">
      <c r="A646" s="108" t="str">
        <f t="shared" si="54"/>
        <v>DH-7</v>
      </c>
      <c r="B646" s="108">
        <f t="shared" si="55"/>
        <v>18</v>
      </c>
    </row>
    <row r="647" spans="1:2" x14ac:dyDescent="0.3">
      <c r="A647" s="108" t="str">
        <f t="shared" si="54"/>
        <v>DH-8</v>
      </c>
      <c r="B647" s="108">
        <f t="shared" si="55"/>
        <v>18</v>
      </c>
    </row>
    <row r="648" spans="1:2" x14ac:dyDescent="0.3">
      <c r="A648" s="108" t="str">
        <f t="shared" si="54"/>
        <v>DH-9</v>
      </c>
      <c r="B648" s="108">
        <f t="shared" si="55"/>
        <v>18</v>
      </c>
    </row>
    <row r="649" spans="1:2" x14ac:dyDescent="0.3">
      <c r="A649" s="108" t="str">
        <f t="shared" si="54"/>
        <v>DH-ST-1</v>
      </c>
      <c r="B649" s="108">
        <f t="shared" si="55"/>
        <v>0</v>
      </c>
    </row>
    <row r="650" spans="1:2" x14ac:dyDescent="0.3">
      <c r="A650" s="108" t="str">
        <f t="shared" si="54"/>
        <v>DH-ST-2</v>
      </c>
      <c r="B650" s="108">
        <f t="shared" si="55"/>
        <v>0</v>
      </c>
    </row>
    <row r="651" spans="1:2" x14ac:dyDescent="0.3">
      <c r="A651" s="108" t="str">
        <f t="shared" si="54"/>
        <v>DH-ST-3</v>
      </c>
      <c r="B651" s="108">
        <f t="shared" si="55"/>
        <v>0</v>
      </c>
    </row>
    <row r="652" spans="1:2" x14ac:dyDescent="0.3">
      <c r="A652" s="108" t="str">
        <f t="shared" si="54"/>
        <v>DH-ST-4</v>
      </c>
      <c r="B652" s="108">
        <f t="shared" si="55"/>
        <v>0</v>
      </c>
    </row>
    <row r="653" spans="1:2" x14ac:dyDescent="0.3">
      <c r="A653" s="108" t="str">
        <f t="shared" si="54"/>
        <v>DH-TR-1</v>
      </c>
      <c r="B653" s="108">
        <f t="shared" si="55"/>
        <v>0</v>
      </c>
    </row>
    <row r="654" spans="1:2" x14ac:dyDescent="0.3">
      <c r="A654" s="108" t="str">
        <f t="shared" si="54"/>
        <v>DH-TR-2</v>
      </c>
      <c r="B654" s="108">
        <f t="shared" si="55"/>
        <v>0</v>
      </c>
    </row>
    <row r="655" spans="1:2" x14ac:dyDescent="0.3">
      <c r="A655" s="108" t="str">
        <f t="shared" si="54"/>
        <v>DH-EX-1</v>
      </c>
      <c r="B655" s="108">
        <f t="shared" si="55"/>
        <v>10</v>
      </c>
    </row>
    <row r="656" spans="1:2" x14ac:dyDescent="0.3">
      <c r="A656" s="108" t="str">
        <f t="shared" si="54"/>
        <v>DH-EX-2</v>
      </c>
      <c r="B656" s="108">
        <f t="shared" si="55"/>
        <v>10</v>
      </c>
    </row>
    <row r="657" spans="1:2" x14ac:dyDescent="0.3">
      <c r="A657" s="108" t="str">
        <f t="shared" si="54"/>
        <v>DH-EX-3</v>
      </c>
      <c r="B657" s="108">
        <f t="shared" si="55"/>
        <v>15</v>
      </c>
    </row>
    <row r="658" spans="1:2" x14ac:dyDescent="0.3">
      <c r="A658" s="108" t="str">
        <f t="shared" si="54"/>
        <v>DH-EX-4</v>
      </c>
      <c r="B658" s="108">
        <f t="shared" si="55"/>
        <v>15</v>
      </c>
    </row>
    <row r="659" spans="1:2" x14ac:dyDescent="0.3">
      <c r="A659" s="108" t="str">
        <f t="shared" si="54"/>
        <v>DH-EX-5</v>
      </c>
      <c r="B659" s="108">
        <f t="shared" si="55"/>
        <v>15</v>
      </c>
    </row>
    <row r="660" spans="1:2" x14ac:dyDescent="0.3">
      <c r="A660" s="108" t="str">
        <f t="shared" si="54"/>
        <v>DH-EX-6</v>
      </c>
      <c r="B660" s="108">
        <f t="shared" si="55"/>
        <v>15</v>
      </c>
    </row>
    <row r="661" spans="1:2" x14ac:dyDescent="0.3">
      <c r="A661" s="108" t="str">
        <f t="shared" si="54"/>
        <v>DH-EX-7</v>
      </c>
      <c r="B661" s="108">
        <f t="shared" si="55"/>
        <v>20</v>
      </c>
    </row>
    <row r="662" spans="1:2" x14ac:dyDescent="0.3">
      <c r="A662" s="108" t="str">
        <f t="shared" si="54"/>
        <v>DH-EX-8</v>
      </c>
      <c r="B662" s="108">
        <f t="shared" si="55"/>
        <v>20</v>
      </c>
    </row>
    <row r="663" spans="1:2" x14ac:dyDescent="0.3">
      <c r="A663" s="108" t="str">
        <f t="shared" si="54"/>
        <v>DH-S-1</v>
      </c>
      <c r="B663" s="108">
        <f t="shared" si="55"/>
        <v>15</v>
      </c>
    </row>
    <row r="664" spans="1:2" x14ac:dyDescent="0.3">
      <c r="A664" s="108" t="str">
        <f t="shared" si="54"/>
        <v>DH-S-2</v>
      </c>
      <c r="B664" s="108">
        <f t="shared" si="55"/>
        <v>15</v>
      </c>
    </row>
    <row r="665" spans="1:2" x14ac:dyDescent="0.3">
      <c r="A665" s="108" t="str">
        <f t="shared" si="54"/>
        <v>DH-S-3</v>
      </c>
      <c r="B665" s="108">
        <f t="shared" si="55"/>
        <v>18</v>
      </c>
    </row>
    <row r="666" spans="1:2" x14ac:dyDescent="0.3">
      <c r="A666" s="108" t="str">
        <f t="shared" si="54"/>
        <v>DH-S-4</v>
      </c>
      <c r="B666" s="108">
        <f t="shared" si="55"/>
        <v>18</v>
      </c>
    </row>
    <row r="667" spans="1:2" x14ac:dyDescent="0.3">
      <c r="A667" s="108" t="str">
        <f t="shared" si="54"/>
        <v>DH-MO-1</v>
      </c>
      <c r="B667" s="108">
        <f t="shared" si="55"/>
        <v>0</v>
      </c>
    </row>
    <row r="669" spans="1:2" x14ac:dyDescent="0.3">
      <c r="A669" s="108" t="str">
        <f t="shared" ref="A669:A697" si="56">BG2</f>
        <v>NL-1</v>
      </c>
      <c r="B669" s="108">
        <f t="shared" ref="B669:B697" si="57">BH2</f>
        <v>9</v>
      </c>
    </row>
    <row r="670" spans="1:2" x14ac:dyDescent="0.3">
      <c r="A670" s="108" t="str">
        <f t="shared" si="56"/>
        <v>NL-2</v>
      </c>
      <c r="B670" s="108">
        <f t="shared" si="57"/>
        <v>9</v>
      </c>
    </row>
    <row r="671" spans="1:2" x14ac:dyDescent="0.3">
      <c r="A671" s="108" t="str">
        <f t="shared" si="56"/>
        <v>NL-3</v>
      </c>
      <c r="B671" s="108">
        <f t="shared" si="57"/>
        <v>9</v>
      </c>
    </row>
    <row r="672" spans="1:2" x14ac:dyDescent="0.3">
      <c r="A672" s="108" t="str">
        <f t="shared" si="56"/>
        <v>NL-4</v>
      </c>
      <c r="B672" s="108">
        <f t="shared" si="57"/>
        <v>12</v>
      </c>
    </row>
    <row r="673" spans="1:2" x14ac:dyDescent="0.3">
      <c r="A673" s="108" t="str">
        <f t="shared" si="56"/>
        <v>NL-5</v>
      </c>
      <c r="B673" s="108">
        <f t="shared" si="57"/>
        <v>12</v>
      </c>
    </row>
    <row r="674" spans="1:2" x14ac:dyDescent="0.3">
      <c r="A674" s="108" t="str">
        <f t="shared" si="56"/>
        <v>NL-6</v>
      </c>
      <c r="B674" s="108">
        <f t="shared" si="57"/>
        <v>15</v>
      </c>
    </row>
    <row r="675" spans="1:2" x14ac:dyDescent="0.3">
      <c r="A675" s="108" t="str">
        <f t="shared" si="56"/>
        <v>NL-7</v>
      </c>
      <c r="B675" s="108">
        <f t="shared" si="57"/>
        <v>15</v>
      </c>
    </row>
    <row r="676" spans="1:2" x14ac:dyDescent="0.3">
      <c r="A676" s="108" t="str">
        <f t="shared" si="56"/>
        <v>NL-8</v>
      </c>
      <c r="B676" s="108">
        <f t="shared" si="57"/>
        <v>18</v>
      </c>
    </row>
    <row r="677" spans="1:2" x14ac:dyDescent="0.3">
      <c r="A677" s="108" t="str">
        <f t="shared" si="56"/>
        <v>NL-9</v>
      </c>
      <c r="B677" s="108">
        <f t="shared" si="57"/>
        <v>18</v>
      </c>
    </row>
    <row r="678" spans="1:2" x14ac:dyDescent="0.3">
      <c r="A678" s="108" t="str">
        <f t="shared" si="56"/>
        <v>NL-10</v>
      </c>
      <c r="B678" s="108">
        <f t="shared" si="57"/>
        <v>18</v>
      </c>
    </row>
    <row r="679" spans="1:2" x14ac:dyDescent="0.3">
      <c r="A679" s="108" t="str">
        <f t="shared" si="56"/>
        <v>NL-ST-1</v>
      </c>
      <c r="B679" s="108">
        <f t="shared" si="57"/>
        <v>0</v>
      </c>
    </row>
    <row r="680" spans="1:2" x14ac:dyDescent="0.3">
      <c r="A680" s="108" t="str">
        <f t="shared" si="56"/>
        <v>NL-ST-2</v>
      </c>
      <c r="B680" s="108">
        <f t="shared" si="57"/>
        <v>0</v>
      </c>
    </row>
    <row r="681" spans="1:2" x14ac:dyDescent="0.3">
      <c r="A681" s="108" t="str">
        <f t="shared" si="56"/>
        <v>NL-ST-3</v>
      </c>
      <c r="B681" s="108">
        <f t="shared" si="57"/>
        <v>0</v>
      </c>
    </row>
    <row r="682" spans="1:2" x14ac:dyDescent="0.3">
      <c r="A682" s="108" t="str">
        <f t="shared" si="56"/>
        <v>NL-ST-4</v>
      </c>
      <c r="B682" s="108">
        <f t="shared" si="57"/>
        <v>0</v>
      </c>
    </row>
    <row r="683" spans="1:2" x14ac:dyDescent="0.3">
      <c r="A683" s="108" t="str">
        <f t="shared" si="56"/>
        <v>NL-TR-1</v>
      </c>
      <c r="B683" s="108">
        <f t="shared" si="57"/>
        <v>0</v>
      </c>
    </row>
    <row r="684" spans="1:2" x14ac:dyDescent="0.3">
      <c r="A684" s="108" t="str">
        <f t="shared" si="56"/>
        <v>NL-TR-2</v>
      </c>
      <c r="B684" s="108">
        <f t="shared" si="57"/>
        <v>0</v>
      </c>
    </row>
    <row r="685" spans="1:2" x14ac:dyDescent="0.3">
      <c r="A685" s="108" t="str">
        <f t="shared" si="56"/>
        <v>NL-EX-1</v>
      </c>
      <c r="B685" s="108">
        <f t="shared" si="57"/>
        <v>10</v>
      </c>
    </row>
    <row r="686" spans="1:2" x14ac:dyDescent="0.3">
      <c r="A686" s="108" t="str">
        <f t="shared" si="56"/>
        <v>NL-EX-2</v>
      </c>
      <c r="B686" s="108">
        <f t="shared" si="57"/>
        <v>10</v>
      </c>
    </row>
    <row r="687" spans="1:2" x14ac:dyDescent="0.3">
      <c r="A687" s="108" t="str">
        <f t="shared" si="56"/>
        <v>NL-EX-3</v>
      </c>
      <c r="B687" s="108">
        <f t="shared" si="57"/>
        <v>15</v>
      </c>
    </row>
    <row r="688" spans="1:2" x14ac:dyDescent="0.3">
      <c r="A688" s="108" t="str">
        <f t="shared" si="56"/>
        <v>NL-EX-4</v>
      </c>
      <c r="B688" s="108">
        <f t="shared" si="57"/>
        <v>15</v>
      </c>
    </row>
    <row r="689" spans="1:2" x14ac:dyDescent="0.3">
      <c r="A689" s="108" t="str">
        <f t="shared" si="56"/>
        <v>NL-EX-5</v>
      </c>
      <c r="B689" s="108">
        <f t="shared" si="57"/>
        <v>15</v>
      </c>
    </row>
    <row r="690" spans="1:2" x14ac:dyDescent="0.3">
      <c r="A690" s="108" t="str">
        <f t="shared" si="56"/>
        <v>NL-EX-6</v>
      </c>
      <c r="B690" s="108">
        <f t="shared" si="57"/>
        <v>15</v>
      </c>
    </row>
    <row r="691" spans="1:2" x14ac:dyDescent="0.3">
      <c r="A691" s="108" t="str">
        <f t="shared" si="56"/>
        <v>NL-EX-7</v>
      </c>
      <c r="B691" s="108">
        <f t="shared" si="57"/>
        <v>20</v>
      </c>
    </row>
    <row r="692" spans="1:2" x14ac:dyDescent="0.3">
      <c r="A692" s="108" t="str">
        <f t="shared" si="56"/>
        <v>NL-EX-8</v>
      </c>
      <c r="B692" s="108">
        <f t="shared" si="57"/>
        <v>20</v>
      </c>
    </row>
    <row r="693" spans="1:2" x14ac:dyDescent="0.3">
      <c r="A693" s="108" t="str">
        <f t="shared" si="56"/>
        <v>NL-S-1</v>
      </c>
      <c r="B693" s="108">
        <f t="shared" si="57"/>
        <v>15</v>
      </c>
    </row>
    <row r="694" spans="1:2" x14ac:dyDescent="0.3">
      <c r="A694" s="108" t="str">
        <f t="shared" si="56"/>
        <v>NL-S-2</v>
      </c>
      <c r="B694" s="108">
        <f t="shared" si="57"/>
        <v>15</v>
      </c>
    </row>
    <row r="695" spans="1:2" x14ac:dyDescent="0.3">
      <c r="A695" s="108" t="str">
        <f t="shared" si="56"/>
        <v>NL-S-3</v>
      </c>
      <c r="B695" s="108">
        <f t="shared" si="57"/>
        <v>20</v>
      </c>
    </row>
    <row r="696" spans="1:2" x14ac:dyDescent="0.3">
      <c r="A696" s="108" t="str">
        <f t="shared" si="56"/>
        <v>NL-S-4</v>
      </c>
      <c r="B696" s="108">
        <f t="shared" si="57"/>
        <v>20</v>
      </c>
    </row>
    <row r="697" spans="1:2" x14ac:dyDescent="0.3">
      <c r="A697" s="108" t="str">
        <f t="shared" si="56"/>
        <v>NL-S-5</v>
      </c>
      <c r="B697" s="108">
        <f t="shared" si="57"/>
        <v>25</v>
      </c>
    </row>
    <row r="699" spans="1:2" x14ac:dyDescent="0.3">
      <c r="A699" s="108" t="str">
        <f t="shared" ref="A699:A720" si="58">BI2</f>
        <v>BI-1</v>
      </c>
      <c r="B699" s="108">
        <f t="shared" ref="B699:B720" si="59">BJ2</f>
        <v>9</v>
      </c>
    </row>
    <row r="700" spans="1:2" x14ac:dyDescent="0.3">
      <c r="A700" s="108" t="str">
        <f t="shared" si="58"/>
        <v>BI-2</v>
      </c>
      <c r="B700" s="108">
        <f t="shared" si="59"/>
        <v>9</v>
      </c>
    </row>
    <row r="701" spans="1:2" x14ac:dyDescent="0.3">
      <c r="A701" s="108" t="str">
        <f t="shared" si="58"/>
        <v>BI-3</v>
      </c>
      <c r="B701" s="108">
        <f t="shared" si="59"/>
        <v>9</v>
      </c>
    </row>
    <row r="702" spans="1:2" x14ac:dyDescent="0.3">
      <c r="A702" s="108" t="str">
        <f t="shared" si="58"/>
        <v>BI-4</v>
      </c>
      <c r="B702" s="108">
        <f t="shared" si="59"/>
        <v>12</v>
      </c>
    </row>
    <row r="703" spans="1:2" x14ac:dyDescent="0.3">
      <c r="A703" s="108" t="str">
        <f t="shared" si="58"/>
        <v>BI-5</v>
      </c>
      <c r="B703" s="108">
        <f t="shared" si="59"/>
        <v>12</v>
      </c>
    </row>
    <row r="704" spans="1:2" x14ac:dyDescent="0.3">
      <c r="A704" s="108" t="str">
        <f t="shared" si="58"/>
        <v>BI-6</v>
      </c>
      <c r="B704" s="108">
        <f t="shared" si="59"/>
        <v>15</v>
      </c>
    </row>
    <row r="705" spans="1:2" x14ac:dyDescent="0.3">
      <c r="A705" s="108" t="str">
        <f t="shared" si="58"/>
        <v>BI-7</v>
      </c>
      <c r="B705" s="108">
        <f t="shared" si="59"/>
        <v>18</v>
      </c>
    </row>
    <row r="706" spans="1:2" x14ac:dyDescent="0.3">
      <c r="A706" s="108" t="str">
        <f t="shared" si="58"/>
        <v>BI-8</v>
      </c>
      <c r="B706" s="108">
        <f t="shared" si="59"/>
        <v>18</v>
      </c>
    </row>
    <row r="707" spans="1:2" x14ac:dyDescent="0.3">
      <c r="A707" s="108" t="str">
        <f t="shared" si="58"/>
        <v>BI-ST-1</v>
      </c>
      <c r="B707" s="108">
        <f t="shared" si="59"/>
        <v>0</v>
      </c>
    </row>
    <row r="708" spans="1:2" x14ac:dyDescent="0.3">
      <c r="A708" s="108" t="str">
        <f t="shared" si="58"/>
        <v>BI-ST-2</v>
      </c>
      <c r="B708" s="108">
        <f t="shared" si="59"/>
        <v>0</v>
      </c>
    </row>
    <row r="709" spans="1:2" x14ac:dyDescent="0.3">
      <c r="A709" s="108" t="str">
        <f t="shared" si="58"/>
        <v>BI-ST-3</v>
      </c>
      <c r="B709" s="108">
        <f t="shared" si="59"/>
        <v>0</v>
      </c>
    </row>
    <row r="710" spans="1:2" x14ac:dyDescent="0.3">
      <c r="A710" s="108" t="str">
        <f t="shared" si="58"/>
        <v>BI-ST-4</v>
      </c>
      <c r="B710" s="108">
        <f t="shared" si="59"/>
        <v>0</v>
      </c>
    </row>
    <row r="711" spans="1:2" x14ac:dyDescent="0.3">
      <c r="A711" s="108" t="str">
        <f t="shared" si="58"/>
        <v>BI-TR-1</v>
      </c>
      <c r="B711" s="108">
        <f t="shared" si="59"/>
        <v>0</v>
      </c>
    </row>
    <row r="712" spans="1:2" x14ac:dyDescent="0.3">
      <c r="A712" s="108" t="str">
        <f t="shared" si="58"/>
        <v>BI-TR-2</v>
      </c>
      <c r="B712" s="108">
        <f t="shared" si="59"/>
        <v>0</v>
      </c>
    </row>
    <row r="713" spans="1:2" x14ac:dyDescent="0.3">
      <c r="A713" s="108" t="str">
        <f t="shared" si="58"/>
        <v>BI-EX-1</v>
      </c>
      <c r="B713" s="108">
        <f t="shared" si="59"/>
        <v>10</v>
      </c>
    </row>
    <row r="714" spans="1:2" x14ac:dyDescent="0.3">
      <c r="A714" s="108" t="str">
        <f t="shared" si="58"/>
        <v>BI-EX-2</v>
      </c>
      <c r="B714" s="108">
        <f t="shared" si="59"/>
        <v>10</v>
      </c>
    </row>
    <row r="715" spans="1:2" x14ac:dyDescent="0.3">
      <c r="A715" s="108" t="str">
        <f t="shared" si="58"/>
        <v>BI-EX-3</v>
      </c>
      <c r="B715" s="108">
        <f t="shared" si="59"/>
        <v>15</v>
      </c>
    </row>
    <row r="716" spans="1:2" x14ac:dyDescent="0.3">
      <c r="A716" s="108" t="str">
        <f t="shared" si="58"/>
        <v>BI-EX-4</v>
      </c>
      <c r="B716" s="108">
        <f t="shared" si="59"/>
        <v>15</v>
      </c>
    </row>
    <row r="717" spans="1:2" x14ac:dyDescent="0.3">
      <c r="A717" s="108" t="str">
        <f t="shared" si="58"/>
        <v>BI-EX-5</v>
      </c>
      <c r="B717" s="108">
        <f t="shared" si="59"/>
        <v>15</v>
      </c>
    </row>
    <row r="718" spans="1:2" x14ac:dyDescent="0.3">
      <c r="A718" s="108" t="str">
        <f t="shared" si="58"/>
        <v>BI-EX-6</v>
      </c>
      <c r="B718" s="108">
        <f t="shared" si="59"/>
        <v>15</v>
      </c>
    </row>
    <row r="719" spans="1:2" x14ac:dyDescent="0.3">
      <c r="A719" s="108" t="str">
        <f t="shared" si="58"/>
        <v>BI-EX-7</v>
      </c>
      <c r="B719" s="108">
        <f t="shared" si="59"/>
        <v>20</v>
      </c>
    </row>
    <row r="720" spans="1:2" x14ac:dyDescent="0.3">
      <c r="A720" s="108" t="str">
        <f t="shared" si="58"/>
        <v>BI-EX-8</v>
      </c>
      <c r="B720" s="108">
        <f t="shared" si="59"/>
        <v>20</v>
      </c>
    </row>
    <row r="722" spans="1:2" x14ac:dyDescent="0.3">
      <c r="A722" s="108" t="str">
        <f t="shared" ref="A722:A741" si="60">BK2</f>
        <v>IW-1</v>
      </c>
      <c r="B722" s="108">
        <f t="shared" ref="B722:B741" si="61">BL2</f>
        <v>9</v>
      </c>
    </row>
    <row r="723" spans="1:2" x14ac:dyDescent="0.3">
      <c r="A723" s="108" t="str">
        <f t="shared" si="60"/>
        <v>IW-2</v>
      </c>
      <c r="B723" s="108">
        <f t="shared" si="61"/>
        <v>9</v>
      </c>
    </row>
    <row r="724" spans="1:2" x14ac:dyDescent="0.3">
      <c r="A724" s="108" t="str">
        <f t="shared" si="60"/>
        <v>IW-3</v>
      </c>
      <c r="B724" s="108">
        <f t="shared" si="61"/>
        <v>9</v>
      </c>
    </row>
    <row r="725" spans="1:2" x14ac:dyDescent="0.3">
      <c r="A725" s="108" t="str">
        <f t="shared" si="60"/>
        <v>IW-4</v>
      </c>
      <c r="B725" s="108">
        <f t="shared" si="61"/>
        <v>12</v>
      </c>
    </row>
    <row r="726" spans="1:2" x14ac:dyDescent="0.3">
      <c r="A726" s="108" t="str">
        <f t="shared" si="60"/>
        <v>IW-5</v>
      </c>
      <c r="B726" s="108">
        <f t="shared" si="61"/>
        <v>12</v>
      </c>
    </row>
    <row r="727" spans="1:2" x14ac:dyDescent="0.3">
      <c r="A727" s="108" t="str">
        <f t="shared" si="60"/>
        <v>IW-6</v>
      </c>
      <c r="B727" s="108">
        <f t="shared" si="61"/>
        <v>18</v>
      </c>
    </row>
    <row r="728" spans="1:2" x14ac:dyDescent="0.3">
      <c r="A728" s="108" t="str">
        <f t="shared" si="60"/>
        <v>IW-7</v>
      </c>
      <c r="B728" s="108">
        <f t="shared" si="61"/>
        <v>21</v>
      </c>
    </row>
    <row r="729" spans="1:2" x14ac:dyDescent="0.3">
      <c r="A729" s="108" t="str">
        <f t="shared" si="60"/>
        <v>IW-8</v>
      </c>
      <c r="B729" s="108">
        <f t="shared" si="61"/>
        <v>21</v>
      </c>
    </row>
    <row r="730" spans="1:2" x14ac:dyDescent="0.3">
      <c r="A730" s="108" t="str">
        <f t="shared" si="60"/>
        <v>IW-9</v>
      </c>
      <c r="B730" s="108">
        <f t="shared" si="61"/>
        <v>10</v>
      </c>
    </row>
    <row r="731" spans="1:2" x14ac:dyDescent="0.3">
      <c r="A731" s="108" t="str">
        <f t="shared" si="60"/>
        <v>IW-ST-1</v>
      </c>
      <c r="B731" s="108">
        <f t="shared" si="61"/>
        <v>0</v>
      </c>
    </row>
    <row r="732" spans="1:2" x14ac:dyDescent="0.3">
      <c r="A732" s="108" t="str">
        <f t="shared" si="60"/>
        <v>IW-ST-2</v>
      </c>
      <c r="B732" s="108">
        <f t="shared" si="61"/>
        <v>0</v>
      </c>
    </row>
    <row r="733" spans="1:2" x14ac:dyDescent="0.3">
      <c r="A733" s="108" t="str">
        <f t="shared" si="60"/>
        <v>IW-ST-3</v>
      </c>
      <c r="B733" s="108">
        <f t="shared" si="61"/>
        <v>0</v>
      </c>
    </row>
    <row r="734" spans="1:2" x14ac:dyDescent="0.3">
      <c r="A734" s="108" t="str">
        <f t="shared" si="60"/>
        <v>IW-EX-1</v>
      </c>
      <c r="B734" s="108">
        <f t="shared" si="61"/>
        <v>10</v>
      </c>
    </row>
    <row r="735" spans="1:2" x14ac:dyDescent="0.3">
      <c r="A735" s="108" t="str">
        <f t="shared" si="60"/>
        <v>IW-EX-2</v>
      </c>
      <c r="B735" s="108">
        <f t="shared" si="61"/>
        <v>10</v>
      </c>
    </row>
    <row r="736" spans="1:2" x14ac:dyDescent="0.3">
      <c r="A736" s="108" t="str">
        <f t="shared" si="60"/>
        <v>IW-EX-3</v>
      </c>
      <c r="B736" s="108">
        <f t="shared" si="61"/>
        <v>15</v>
      </c>
    </row>
    <row r="737" spans="1:2" x14ac:dyDescent="0.3">
      <c r="A737" s="108" t="str">
        <f t="shared" si="60"/>
        <v>IW-EX-4</v>
      </c>
      <c r="B737" s="108">
        <f t="shared" si="61"/>
        <v>15</v>
      </c>
    </row>
    <row r="738" spans="1:2" x14ac:dyDescent="0.3">
      <c r="A738" s="108" t="str">
        <f t="shared" si="60"/>
        <v>IW-EX-5</v>
      </c>
      <c r="B738" s="108">
        <f t="shared" si="61"/>
        <v>15</v>
      </c>
    </row>
    <row r="739" spans="1:2" x14ac:dyDescent="0.3">
      <c r="A739" s="108" t="str">
        <f t="shared" si="60"/>
        <v>IW-EX-6</v>
      </c>
      <c r="B739" s="108">
        <f t="shared" si="61"/>
        <v>15</v>
      </c>
    </row>
    <row r="740" spans="1:2" x14ac:dyDescent="0.3">
      <c r="A740" s="108" t="str">
        <f t="shared" si="60"/>
        <v>IW-EX-7</v>
      </c>
      <c r="B740" s="108">
        <f t="shared" si="61"/>
        <v>20</v>
      </c>
    </row>
    <row r="741" spans="1:2" x14ac:dyDescent="0.3">
      <c r="A741" s="108" t="str">
        <f t="shared" si="60"/>
        <v>IW-EX-8</v>
      </c>
      <c r="B741" s="108">
        <f t="shared" si="61"/>
        <v>20</v>
      </c>
    </row>
    <row r="743" spans="1:2" x14ac:dyDescent="0.3">
      <c r="A743" s="108" t="str">
        <f t="shared" ref="A743:A761" si="62">BM2</f>
        <v>GA-1</v>
      </c>
      <c r="B743" s="108">
        <f t="shared" ref="B743:B761" si="63">BN2</f>
        <v>9</v>
      </c>
    </row>
    <row r="744" spans="1:2" x14ac:dyDescent="0.3">
      <c r="A744" s="108" t="str">
        <f t="shared" si="62"/>
        <v>GA-2</v>
      </c>
      <c r="B744" s="108">
        <f t="shared" si="63"/>
        <v>9</v>
      </c>
    </row>
    <row r="745" spans="1:2" x14ac:dyDescent="0.3">
      <c r="A745" s="108" t="str">
        <f t="shared" si="62"/>
        <v>GA-3</v>
      </c>
      <c r="B745" s="108">
        <f t="shared" si="63"/>
        <v>9</v>
      </c>
    </row>
    <row r="746" spans="1:2" x14ac:dyDescent="0.3">
      <c r="A746" s="108" t="str">
        <f t="shared" si="62"/>
        <v>GA-4</v>
      </c>
      <c r="B746" s="108">
        <f t="shared" si="63"/>
        <v>12</v>
      </c>
    </row>
    <row r="747" spans="1:2" x14ac:dyDescent="0.3">
      <c r="A747" s="108" t="str">
        <f t="shared" si="62"/>
        <v>GA-5</v>
      </c>
      <c r="B747" s="108">
        <f t="shared" si="63"/>
        <v>12</v>
      </c>
    </row>
    <row r="748" spans="1:2" x14ac:dyDescent="0.3">
      <c r="A748" s="108" t="str">
        <f t="shared" si="62"/>
        <v>GA-6</v>
      </c>
      <c r="B748" s="108">
        <f t="shared" si="63"/>
        <v>18</v>
      </c>
    </row>
    <row r="749" spans="1:2" x14ac:dyDescent="0.3">
      <c r="A749" s="108" t="str">
        <f t="shared" si="62"/>
        <v>GA-7</v>
      </c>
      <c r="B749" s="108">
        <f t="shared" si="63"/>
        <v>21</v>
      </c>
    </row>
    <row r="750" spans="1:2" x14ac:dyDescent="0.3">
      <c r="A750" s="108" t="str">
        <f t="shared" si="62"/>
        <v>GA-8</v>
      </c>
      <c r="B750" s="108">
        <f t="shared" si="63"/>
        <v>21</v>
      </c>
    </row>
    <row r="751" spans="1:2" x14ac:dyDescent="0.3">
      <c r="A751" s="108" t="str">
        <f t="shared" si="62"/>
        <v>GA-ST-1</v>
      </c>
      <c r="B751" s="108">
        <f t="shared" si="63"/>
        <v>0</v>
      </c>
    </row>
    <row r="752" spans="1:2" x14ac:dyDescent="0.3">
      <c r="A752" s="108" t="str">
        <f t="shared" si="62"/>
        <v>GA-ST-2</v>
      </c>
      <c r="B752" s="108">
        <f t="shared" si="63"/>
        <v>0</v>
      </c>
    </row>
    <row r="753" spans="1:2" x14ac:dyDescent="0.3">
      <c r="A753" s="108" t="str">
        <f t="shared" si="62"/>
        <v>GA-TR-1</v>
      </c>
      <c r="B753" s="108">
        <f t="shared" si="63"/>
        <v>0</v>
      </c>
    </row>
    <row r="754" spans="1:2" x14ac:dyDescent="0.3">
      <c r="A754" s="108" t="str">
        <f t="shared" si="62"/>
        <v>GA-EX-1</v>
      </c>
      <c r="B754" s="108">
        <f t="shared" si="63"/>
        <v>10</v>
      </c>
    </row>
    <row r="755" spans="1:2" x14ac:dyDescent="0.3">
      <c r="A755" s="108" t="str">
        <f t="shared" si="62"/>
        <v>GA-EX-2</v>
      </c>
      <c r="B755" s="108">
        <f t="shared" si="63"/>
        <v>10</v>
      </c>
    </row>
    <row r="756" spans="1:2" x14ac:dyDescent="0.3">
      <c r="A756" s="108" t="str">
        <f t="shared" si="62"/>
        <v>GA-EX-3</v>
      </c>
      <c r="B756" s="108">
        <f t="shared" si="63"/>
        <v>15</v>
      </c>
    </row>
    <row r="757" spans="1:2" x14ac:dyDescent="0.3">
      <c r="A757" s="108" t="str">
        <f t="shared" si="62"/>
        <v>GA-EX-4</v>
      </c>
      <c r="B757" s="108">
        <f t="shared" si="63"/>
        <v>15</v>
      </c>
    </row>
    <row r="758" spans="1:2" x14ac:dyDescent="0.3">
      <c r="A758" s="108" t="str">
        <f t="shared" si="62"/>
        <v>GA-EX-5</v>
      </c>
      <c r="B758" s="108">
        <f t="shared" si="63"/>
        <v>15</v>
      </c>
    </row>
    <row r="759" spans="1:2" x14ac:dyDescent="0.3">
      <c r="A759" s="108" t="str">
        <f t="shared" si="62"/>
        <v>GA-EX-6</v>
      </c>
      <c r="B759" s="108">
        <f t="shared" si="63"/>
        <v>15</v>
      </c>
    </row>
    <row r="760" spans="1:2" x14ac:dyDescent="0.3">
      <c r="A760" s="108" t="str">
        <f t="shared" si="62"/>
        <v>GA-EX-7</v>
      </c>
      <c r="B760" s="108">
        <f t="shared" si="63"/>
        <v>20</v>
      </c>
    </row>
    <row r="761" spans="1:2" x14ac:dyDescent="0.3">
      <c r="A761" s="108" t="str">
        <f t="shared" si="62"/>
        <v>GA-EX-8</v>
      </c>
      <c r="B761" s="108">
        <f t="shared" si="63"/>
        <v>20</v>
      </c>
    </row>
    <row r="763" spans="1:2" x14ac:dyDescent="0.3">
      <c r="A763" s="108" t="str">
        <f t="shared" ref="A763:A783" si="64">BO2</f>
        <v>LE-1</v>
      </c>
      <c r="B763" s="108">
        <f t="shared" ref="B763:B783" si="65">BP2</f>
        <v>9</v>
      </c>
    </row>
    <row r="764" spans="1:2" x14ac:dyDescent="0.3">
      <c r="A764" s="108" t="str">
        <f t="shared" si="64"/>
        <v>LE-2</v>
      </c>
      <c r="B764" s="108">
        <f t="shared" si="65"/>
        <v>9</v>
      </c>
    </row>
    <row r="765" spans="1:2" x14ac:dyDescent="0.3">
      <c r="A765" s="108" t="str">
        <f t="shared" si="64"/>
        <v>LE-3</v>
      </c>
      <c r="B765" s="108">
        <f t="shared" si="65"/>
        <v>12</v>
      </c>
    </row>
    <row r="766" spans="1:2" x14ac:dyDescent="0.3">
      <c r="A766" s="108" t="str">
        <f t="shared" si="64"/>
        <v>LE-4</v>
      </c>
      <c r="B766" s="108">
        <f t="shared" si="65"/>
        <v>12</v>
      </c>
    </row>
    <row r="767" spans="1:2" x14ac:dyDescent="0.3">
      <c r="A767" s="108" t="str">
        <f t="shared" si="64"/>
        <v>LE-5</v>
      </c>
      <c r="B767" s="108">
        <f t="shared" si="65"/>
        <v>18</v>
      </c>
    </row>
    <row r="768" spans="1:2" x14ac:dyDescent="0.3">
      <c r="A768" s="108" t="str">
        <f t="shared" si="64"/>
        <v>LE-6</v>
      </c>
      <c r="B768" s="108">
        <f t="shared" si="65"/>
        <v>21</v>
      </c>
    </row>
    <row r="769" spans="1:2" x14ac:dyDescent="0.3">
      <c r="A769" s="108" t="str">
        <f t="shared" si="64"/>
        <v>LE-7</v>
      </c>
      <c r="B769" s="108">
        <f t="shared" si="65"/>
        <v>21</v>
      </c>
    </row>
    <row r="770" spans="1:2" x14ac:dyDescent="0.3">
      <c r="A770" s="108" t="str">
        <f t="shared" si="64"/>
        <v>LE-8</v>
      </c>
      <c r="B770" s="108">
        <f t="shared" si="65"/>
        <v>10</v>
      </c>
    </row>
    <row r="771" spans="1:2" x14ac:dyDescent="0.3">
      <c r="A771" s="108" t="str">
        <f t="shared" si="64"/>
        <v>LE-ST-1</v>
      </c>
      <c r="B771" s="108">
        <f t="shared" si="65"/>
        <v>0</v>
      </c>
    </row>
    <row r="772" spans="1:2" x14ac:dyDescent="0.3">
      <c r="A772" s="108" t="str">
        <f t="shared" si="64"/>
        <v>LE-ST-2</v>
      </c>
      <c r="B772" s="108">
        <f t="shared" si="65"/>
        <v>0</v>
      </c>
    </row>
    <row r="773" spans="1:2" x14ac:dyDescent="0.3">
      <c r="A773" s="108" t="str">
        <f t="shared" si="64"/>
        <v>LE-ST-3</v>
      </c>
      <c r="B773" s="108">
        <f t="shared" si="65"/>
        <v>0</v>
      </c>
    </row>
    <row r="774" spans="1:2" x14ac:dyDescent="0.3">
      <c r="A774" s="108" t="str">
        <f t="shared" si="64"/>
        <v>LE-TR-1</v>
      </c>
      <c r="B774" s="108">
        <f t="shared" si="65"/>
        <v>0</v>
      </c>
    </row>
    <row r="775" spans="1:2" x14ac:dyDescent="0.3">
      <c r="A775" s="108" t="str">
        <f t="shared" si="64"/>
        <v>LE-TR-2</v>
      </c>
      <c r="B775" s="108">
        <f t="shared" si="65"/>
        <v>0</v>
      </c>
    </row>
    <row r="776" spans="1:2" x14ac:dyDescent="0.3">
      <c r="A776" s="108" t="str">
        <f t="shared" si="64"/>
        <v>LE-EX-1</v>
      </c>
      <c r="B776" s="108">
        <f t="shared" si="65"/>
        <v>10</v>
      </c>
    </row>
    <row r="777" spans="1:2" x14ac:dyDescent="0.3">
      <c r="A777" s="108" t="str">
        <f t="shared" si="64"/>
        <v>LE-EX-2</v>
      </c>
      <c r="B777" s="108">
        <f t="shared" si="65"/>
        <v>10</v>
      </c>
    </row>
    <row r="778" spans="1:2" x14ac:dyDescent="0.3">
      <c r="A778" s="108" t="str">
        <f t="shared" si="64"/>
        <v>LE-EX-3</v>
      </c>
      <c r="B778" s="108">
        <f t="shared" si="65"/>
        <v>15</v>
      </c>
    </row>
    <row r="779" spans="1:2" x14ac:dyDescent="0.3">
      <c r="A779" s="108" t="str">
        <f t="shared" si="64"/>
        <v>LE-EX-4</v>
      </c>
      <c r="B779" s="108">
        <f t="shared" si="65"/>
        <v>15</v>
      </c>
    </row>
    <row r="780" spans="1:2" x14ac:dyDescent="0.3">
      <c r="A780" s="108" t="str">
        <f t="shared" si="64"/>
        <v>LE-EX-5</v>
      </c>
      <c r="B780" s="108">
        <f t="shared" si="65"/>
        <v>15</v>
      </c>
    </row>
    <row r="781" spans="1:2" x14ac:dyDescent="0.3">
      <c r="A781" s="108" t="str">
        <f t="shared" si="64"/>
        <v>LE-EX-6</v>
      </c>
      <c r="B781" s="108">
        <f t="shared" si="65"/>
        <v>15</v>
      </c>
    </row>
    <row r="782" spans="1:2" x14ac:dyDescent="0.3">
      <c r="A782" s="108" t="str">
        <f t="shared" si="64"/>
        <v>LE-EX-7</v>
      </c>
      <c r="B782" s="108">
        <f t="shared" si="65"/>
        <v>20</v>
      </c>
    </row>
    <row r="783" spans="1:2" x14ac:dyDescent="0.3">
      <c r="A783" s="108" t="str">
        <f t="shared" si="64"/>
        <v>LE-EX-8</v>
      </c>
      <c r="B783" s="108">
        <f t="shared" si="65"/>
        <v>20</v>
      </c>
    </row>
    <row r="785" spans="1:2" x14ac:dyDescent="0.3">
      <c r="A785" s="108" t="str">
        <f t="shared" ref="A785:A809" si="66">BQ2</f>
        <v>IC-1</v>
      </c>
      <c r="B785" s="108">
        <f t="shared" ref="B785:B809" si="67">BR2</f>
        <v>9</v>
      </c>
    </row>
    <row r="786" spans="1:2" x14ac:dyDescent="0.3">
      <c r="A786" s="108" t="str">
        <f t="shared" si="66"/>
        <v>IC-2</v>
      </c>
      <c r="B786" s="108">
        <f t="shared" si="67"/>
        <v>9</v>
      </c>
    </row>
    <row r="787" spans="1:2" x14ac:dyDescent="0.3">
      <c r="A787" s="108" t="str">
        <f t="shared" si="66"/>
        <v>IC-3</v>
      </c>
      <c r="B787" s="108">
        <f t="shared" si="67"/>
        <v>12</v>
      </c>
    </row>
    <row r="788" spans="1:2" x14ac:dyDescent="0.3">
      <c r="A788" s="108" t="str">
        <f t="shared" si="66"/>
        <v>IC-4</v>
      </c>
      <c r="B788" s="108">
        <f t="shared" si="67"/>
        <v>12</v>
      </c>
    </row>
    <row r="789" spans="1:2" x14ac:dyDescent="0.3">
      <c r="A789" s="108" t="str">
        <f t="shared" si="66"/>
        <v>IC-5</v>
      </c>
      <c r="B789" s="108">
        <f t="shared" si="67"/>
        <v>15</v>
      </c>
    </row>
    <row r="790" spans="1:2" x14ac:dyDescent="0.3">
      <c r="A790" s="108" t="str">
        <f t="shared" si="66"/>
        <v>IC-6</v>
      </c>
      <c r="B790" s="108">
        <f t="shared" si="67"/>
        <v>15</v>
      </c>
    </row>
    <row r="791" spans="1:2" x14ac:dyDescent="0.3">
      <c r="A791" s="108" t="str">
        <f t="shared" si="66"/>
        <v>IC-7</v>
      </c>
      <c r="B791" s="108">
        <f t="shared" si="67"/>
        <v>21</v>
      </c>
    </row>
    <row r="792" spans="1:2" x14ac:dyDescent="0.3">
      <c r="A792" s="108" t="str">
        <f t="shared" si="66"/>
        <v>IC-8</v>
      </c>
      <c r="B792" s="108">
        <f t="shared" si="67"/>
        <v>21</v>
      </c>
    </row>
    <row r="793" spans="1:2" x14ac:dyDescent="0.3">
      <c r="A793" s="108" t="str">
        <f t="shared" si="66"/>
        <v>IC-9</v>
      </c>
      <c r="B793" s="108">
        <f t="shared" si="67"/>
        <v>21</v>
      </c>
    </row>
    <row r="794" spans="1:2" x14ac:dyDescent="0.3">
      <c r="A794" s="108" t="str">
        <f t="shared" si="66"/>
        <v>IC-ST-1</v>
      </c>
      <c r="B794" s="108">
        <f t="shared" si="67"/>
        <v>0</v>
      </c>
    </row>
    <row r="795" spans="1:2" x14ac:dyDescent="0.3">
      <c r="A795" s="108" t="str">
        <f t="shared" si="66"/>
        <v>IC-ST-2</v>
      </c>
      <c r="B795" s="108">
        <f t="shared" si="67"/>
        <v>0</v>
      </c>
    </row>
    <row r="796" spans="1:2" x14ac:dyDescent="0.3">
      <c r="A796" s="108" t="str">
        <f t="shared" si="66"/>
        <v>IC-TR-1</v>
      </c>
      <c r="B796" s="108">
        <f t="shared" si="67"/>
        <v>0</v>
      </c>
    </row>
    <row r="797" spans="1:2" x14ac:dyDescent="0.3">
      <c r="A797" s="108" t="str">
        <f t="shared" si="66"/>
        <v>IC-EX-1</v>
      </c>
      <c r="B797" s="108">
        <f t="shared" si="67"/>
        <v>10</v>
      </c>
    </row>
    <row r="798" spans="1:2" x14ac:dyDescent="0.3">
      <c r="A798" s="108" t="str">
        <f t="shared" si="66"/>
        <v>IC-EX-2</v>
      </c>
      <c r="B798" s="108">
        <f t="shared" si="67"/>
        <v>10</v>
      </c>
    </row>
    <row r="799" spans="1:2" x14ac:dyDescent="0.3">
      <c r="A799" s="108" t="str">
        <f t="shared" si="66"/>
        <v>IC-EX-3</v>
      </c>
      <c r="B799" s="108">
        <f t="shared" si="67"/>
        <v>15</v>
      </c>
    </row>
    <row r="800" spans="1:2" x14ac:dyDescent="0.3">
      <c r="A800" s="108" t="str">
        <f t="shared" si="66"/>
        <v>IC-EX-4</v>
      </c>
      <c r="B800" s="108">
        <f t="shared" si="67"/>
        <v>15</v>
      </c>
    </row>
    <row r="801" spans="1:2" x14ac:dyDescent="0.3">
      <c r="A801" s="108" t="str">
        <f t="shared" si="66"/>
        <v>IC-EX-5</v>
      </c>
      <c r="B801" s="108">
        <f t="shared" si="67"/>
        <v>15</v>
      </c>
    </row>
    <row r="802" spans="1:2" x14ac:dyDescent="0.3">
      <c r="A802" s="108" t="str">
        <f t="shared" si="66"/>
        <v>IC-EX-6</v>
      </c>
      <c r="B802" s="108">
        <f t="shared" si="67"/>
        <v>15</v>
      </c>
    </row>
    <row r="803" spans="1:2" x14ac:dyDescent="0.3">
      <c r="A803" s="108" t="str">
        <f t="shared" si="66"/>
        <v>IC-EX-7</v>
      </c>
      <c r="B803" s="108">
        <f t="shared" si="67"/>
        <v>20</v>
      </c>
    </row>
    <row r="804" spans="1:2" x14ac:dyDescent="0.3">
      <c r="A804" s="108" t="str">
        <f t="shared" si="66"/>
        <v>IC-EX-8</v>
      </c>
      <c r="B804" s="108">
        <f t="shared" si="67"/>
        <v>20</v>
      </c>
    </row>
    <row r="805" spans="1:2" x14ac:dyDescent="0.3">
      <c r="A805" s="108" t="str">
        <f t="shared" si="66"/>
        <v>IC-S-1</v>
      </c>
      <c r="B805" s="108">
        <f t="shared" si="67"/>
        <v>15</v>
      </c>
    </row>
    <row r="806" spans="1:2" x14ac:dyDescent="0.3">
      <c r="A806" s="108" t="str">
        <f t="shared" si="66"/>
        <v>IC-S-2</v>
      </c>
      <c r="B806" s="108">
        <f t="shared" si="67"/>
        <v>15</v>
      </c>
    </row>
    <row r="807" spans="1:2" x14ac:dyDescent="0.3">
      <c r="A807" s="108" t="str">
        <f t="shared" si="66"/>
        <v>IC-S-3</v>
      </c>
      <c r="B807" s="108">
        <f t="shared" si="67"/>
        <v>18</v>
      </c>
    </row>
    <row r="808" spans="1:2" x14ac:dyDescent="0.3">
      <c r="A808" s="108" t="str">
        <f t="shared" si="66"/>
        <v>IC-S-4</v>
      </c>
      <c r="B808" s="108">
        <f t="shared" si="67"/>
        <v>18</v>
      </c>
    </row>
    <row r="809" spans="1:2" x14ac:dyDescent="0.3">
      <c r="A809" s="108" t="str">
        <f t="shared" si="66"/>
        <v>IC-MO-1</v>
      </c>
      <c r="B809" s="108">
        <f t="shared" si="67"/>
        <v>0</v>
      </c>
    </row>
    <row r="811" spans="1:2" x14ac:dyDescent="0.3">
      <c r="A811" s="108" t="str">
        <f t="shared" ref="A811:A831" si="68">BS2</f>
        <v>DV-1</v>
      </c>
      <c r="B811" s="108">
        <f t="shared" ref="B811:B831" si="69">BT2</f>
        <v>9</v>
      </c>
    </row>
    <row r="812" spans="1:2" x14ac:dyDescent="0.3">
      <c r="A812" s="108" t="str">
        <f t="shared" si="68"/>
        <v>DV-2</v>
      </c>
      <c r="B812" s="108">
        <f t="shared" si="69"/>
        <v>9</v>
      </c>
    </row>
    <row r="813" spans="1:2" x14ac:dyDescent="0.3">
      <c r="A813" s="108" t="str">
        <f t="shared" si="68"/>
        <v>DV-3</v>
      </c>
      <c r="B813" s="108">
        <f t="shared" si="69"/>
        <v>12</v>
      </c>
    </row>
    <row r="814" spans="1:2" x14ac:dyDescent="0.3">
      <c r="A814" s="108" t="str">
        <f t="shared" si="68"/>
        <v>DV-4</v>
      </c>
      <c r="B814" s="108">
        <f t="shared" si="69"/>
        <v>12</v>
      </c>
    </row>
    <row r="815" spans="1:2" x14ac:dyDescent="0.3">
      <c r="A815" s="108" t="str">
        <f t="shared" si="68"/>
        <v>DV-5</v>
      </c>
      <c r="B815" s="108">
        <f t="shared" si="69"/>
        <v>15</v>
      </c>
    </row>
    <row r="816" spans="1:2" x14ac:dyDescent="0.3">
      <c r="A816" s="108" t="str">
        <f t="shared" si="68"/>
        <v>DV-6</v>
      </c>
      <c r="B816" s="108">
        <f t="shared" si="69"/>
        <v>21</v>
      </c>
    </row>
    <row r="817" spans="1:2" x14ac:dyDescent="0.3">
      <c r="A817" s="108" t="str">
        <f t="shared" si="68"/>
        <v>DV-7</v>
      </c>
      <c r="B817" s="108">
        <f t="shared" si="69"/>
        <v>21</v>
      </c>
    </row>
    <row r="818" spans="1:2" x14ac:dyDescent="0.3">
      <c r="A818" s="108" t="str">
        <f t="shared" si="68"/>
        <v>DV-8</v>
      </c>
      <c r="B818" s="108">
        <f t="shared" si="69"/>
        <v>21</v>
      </c>
    </row>
    <row r="819" spans="1:2" x14ac:dyDescent="0.3">
      <c r="A819" s="108" t="str">
        <f t="shared" si="68"/>
        <v>DV-ST-1</v>
      </c>
      <c r="B819" s="108">
        <f t="shared" si="69"/>
        <v>0</v>
      </c>
    </row>
    <row r="820" spans="1:2" x14ac:dyDescent="0.3">
      <c r="A820" s="108" t="str">
        <f t="shared" si="68"/>
        <v>DV-ST-2</v>
      </c>
      <c r="B820" s="108">
        <f t="shared" si="69"/>
        <v>0</v>
      </c>
    </row>
    <row r="821" spans="1:2" x14ac:dyDescent="0.3">
      <c r="A821" s="108" t="str">
        <f t="shared" si="68"/>
        <v>DV-TR-1</v>
      </c>
      <c r="B821" s="108">
        <f t="shared" si="69"/>
        <v>0</v>
      </c>
    </row>
    <row r="822" spans="1:2" x14ac:dyDescent="0.3">
      <c r="A822" s="108" t="str">
        <f t="shared" si="68"/>
        <v>DV-EX-1</v>
      </c>
      <c r="B822" s="108">
        <f t="shared" si="69"/>
        <v>10</v>
      </c>
    </row>
    <row r="823" spans="1:2" x14ac:dyDescent="0.3">
      <c r="A823" s="108" t="str">
        <f t="shared" si="68"/>
        <v>DV-EX-2</v>
      </c>
      <c r="B823" s="108">
        <f t="shared" si="69"/>
        <v>10</v>
      </c>
    </row>
    <row r="824" spans="1:2" x14ac:dyDescent="0.3">
      <c r="A824" s="108" t="str">
        <f t="shared" si="68"/>
        <v>DV-EX-3</v>
      </c>
      <c r="B824" s="108">
        <f t="shared" si="69"/>
        <v>15</v>
      </c>
    </row>
    <row r="825" spans="1:2" x14ac:dyDescent="0.3">
      <c r="A825" s="108" t="str">
        <f t="shared" si="68"/>
        <v>DV-EX-4</v>
      </c>
      <c r="B825" s="108">
        <f t="shared" si="69"/>
        <v>15</v>
      </c>
    </row>
    <row r="826" spans="1:2" x14ac:dyDescent="0.3">
      <c r="A826" s="108" t="str">
        <f t="shared" si="68"/>
        <v>DV-EX-5</v>
      </c>
      <c r="B826" s="108">
        <f t="shared" si="69"/>
        <v>15</v>
      </c>
    </row>
    <row r="827" spans="1:2" x14ac:dyDescent="0.3">
      <c r="A827" s="108" t="str">
        <f t="shared" si="68"/>
        <v>DV-EX-6</v>
      </c>
      <c r="B827" s="108">
        <f t="shared" si="69"/>
        <v>15</v>
      </c>
    </row>
    <row r="828" spans="1:2" x14ac:dyDescent="0.3">
      <c r="A828" s="108" t="str">
        <f t="shared" si="68"/>
        <v>DV-EX-7</v>
      </c>
      <c r="B828" s="108">
        <f t="shared" si="69"/>
        <v>20</v>
      </c>
    </row>
    <row r="829" spans="1:2" x14ac:dyDescent="0.3">
      <c r="A829" s="108" t="str">
        <f t="shared" si="68"/>
        <v>DV-EX-8</v>
      </c>
      <c r="B829" s="108">
        <f t="shared" si="69"/>
        <v>20</v>
      </c>
    </row>
    <row r="830" spans="1:2" x14ac:dyDescent="0.3">
      <c r="A830" s="108" t="str">
        <f t="shared" si="68"/>
        <v>DV-S-1</v>
      </c>
      <c r="B830" s="108">
        <f t="shared" si="69"/>
        <v>0</v>
      </c>
    </row>
    <row r="831" spans="1:2" x14ac:dyDescent="0.3">
      <c r="A831" s="108" t="str">
        <f t="shared" si="68"/>
        <v>DV-S-2</v>
      </c>
      <c r="B831" s="108">
        <f t="shared" si="69"/>
        <v>0</v>
      </c>
    </row>
    <row r="833" spans="1:2" x14ac:dyDescent="0.3">
      <c r="A833" s="108" t="str">
        <f t="shared" ref="A833:A860" si="70">BU2</f>
        <v>IS-1</v>
      </c>
      <c r="B833" s="108">
        <f t="shared" ref="B833:B860" si="71">BV2</f>
        <v>9</v>
      </c>
    </row>
    <row r="834" spans="1:2" x14ac:dyDescent="0.3">
      <c r="A834" s="108" t="str">
        <f t="shared" si="70"/>
        <v>IS-2</v>
      </c>
      <c r="B834" s="108">
        <f t="shared" si="71"/>
        <v>9</v>
      </c>
    </row>
    <row r="835" spans="1:2" x14ac:dyDescent="0.3">
      <c r="A835" s="108" t="str">
        <f t="shared" si="70"/>
        <v>IS-3</v>
      </c>
      <c r="B835" s="108">
        <f t="shared" si="71"/>
        <v>9</v>
      </c>
    </row>
    <row r="836" spans="1:2" x14ac:dyDescent="0.3">
      <c r="A836" s="108" t="str">
        <f t="shared" si="70"/>
        <v>IS-4</v>
      </c>
      <c r="B836" s="108">
        <f t="shared" si="71"/>
        <v>12</v>
      </c>
    </row>
    <row r="837" spans="1:2" x14ac:dyDescent="0.3">
      <c r="A837" s="108" t="str">
        <f t="shared" si="70"/>
        <v>IS-5</v>
      </c>
      <c r="B837" s="108">
        <f t="shared" si="71"/>
        <v>12</v>
      </c>
    </row>
    <row r="838" spans="1:2" x14ac:dyDescent="0.3">
      <c r="A838" s="108" t="str">
        <f t="shared" si="70"/>
        <v>IS-6</v>
      </c>
      <c r="B838" s="108">
        <f t="shared" si="71"/>
        <v>15</v>
      </c>
    </row>
    <row r="839" spans="1:2" x14ac:dyDescent="0.3">
      <c r="A839" s="108" t="str">
        <f t="shared" si="70"/>
        <v>IS-7</v>
      </c>
      <c r="B839" s="108">
        <f t="shared" si="71"/>
        <v>15</v>
      </c>
    </row>
    <row r="840" spans="1:2" x14ac:dyDescent="0.3">
      <c r="A840" s="108" t="str">
        <f t="shared" si="70"/>
        <v>IS-8</v>
      </c>
      <c r="B840" s="108">
        <f t="shared" si="71"/>
        <v>21</v>
      </c>
    </row>
    <row r="841" spans="1:2" x14ac:dyDescent="0.3">
      <c r="A841" s="108" t="str">
        <f t="shared" si="70"/>
        <v>IS-9</v>
      </c>
      <c r="B841" s="108">
        <f t="shared" si="71"/>
        <v>21</v>
      </c>
    </row>
    <row r="842" spans="1:2" x14ac:dyDescent="0.3">
      <c r="A842" s="108" t="str">
        <f t="shared" si="70"/>
        <v>IS-10</v>
      </c>
      <c r="B842" s="108">
        <f t="shared" si="71"/>
        <v>21</v>
      </c>
    </row>
    <row r="843" spans="1:2" x14ac:dyDescent="0.3">
      <c r="A843" s="108" t="str">
        <f t="shared" si="70"/>
        <v>IS-ST-1</v>
      </c>
      <c r="B843" s="108">
        <f t="shared" si="71"/>
        <v>0</v>
      </c>
    </row>
    <row r="844" spans="1:2" x14ac:dyDescent="0.3">
      <c r="A844" s="108" t="str">
        <f t="shared" si="70"/>
        <v>IS-ST-2</v>
      </c>
      <c r="B844" s="108">
        <f t="shared" si="71"/>
        <v>0</v>
      </c>
    </row>
    <row r="845" spans="1:2" x14ac:dyDescent="0.3">
      <c r="A845" s="108" t="str">
        <f t="shared" si="70"/>
        <v>IS-ST-3</v>
      </c>
      <c r="B845" s="108">
        <f t="shared" si="71"/>
        <v>0</v>
      </c>
    </row>
    <row r="846" spans="1:2" x14ac:dyDescent="0.3">
      <c r="A846" s="108" t="str">
        <f t="shared" si="70"/>
        <v>IS-ST-4</v>
      </c>
      <c r="B846" s="108">
        <f t="shared" si="71"/>
        <v>0</v>
      </c>
    </row>
    <row r="847" spans="1:2" x14ac:dyDescent="0.3">
      <c r="A847" s="108" t="str">
        <f t="shared" si="70"/>
        <v>IS-TR-1</v>
      </c>
      <c r="B847" s="108">
        <f t="shared" si="71"/>
        <v>0</v>
      </c>
    </row>
    <row r="848" spans="1:2" x14ac:dyDescent="0.3">
      <c r="A848" s="108" t="str">
        <f t="shared" si="70"/>
        <v>IS-EX-1</v>
      </c>
      <c r="B848" s="108">
        <f t="shared" si="71"/>
        <v>10</v>
      </c>
    </row>
    <row r="849" spans="1:2" x14ac:dyDescent="0.3">
      <c r="A849" s="108" t="str">
        <f t="shared" si="70"/>
        <v>IS-EX-2</v>
      </c>
      <c r="B849" s="108">
        <f t="shared" si="71"/>
        <v>10</v>
      </c>
    </row>
    <row r="850" spans="1:2" x14ac:dyDescent="0.3">
      <c r="A850" s="108" t="str">
        <f t="shared" si="70"/>
        <v>IS-EX-3</v>
      </c>
      <c r="B850" s="108">
        <f t="shared" si="71"/>
        <v>15</v>
      </c>
    </row>
    <row r="851" spans="1:2" x14ac:dyDescent="0.3">
      <c r="A851" s="108" t="str">
        <f t="shared" si="70"/>
        <v>IS-EX-4</v>
      </c>
      <c r="B851" s="108">
        <f t="shared" si="71"/>
        <v>15</v>
      </c>
    </row>
    <row r="852" spans="1:2" x14ac:dyDescent="0.3">
      <c r="A852" s="108" t="str">
        <f t="shared" si="70"/>
        <v>IS-EX-5</v>
      </c>
      <c r="B852" s="108">
        <f t="shared" si="71"/>
        <v>15</v>
      </c>
    </row>
    <row r="853" spans="1:2" x14ac:dyDescent="0.3">
      <c r="A853" s="108" t="str">
        <f t="shared" si="70"/>
        <v>IS-EX-6</v>
      </c>
      <c r="B853" s="108">
        <f t="shared" si="71"/>
        <v>15</v>
      </c>
    </row>
    <row r="854" spans="1:2" x14ac:dyDescent="0.3">
      <c r="A854" s="108" t="str">
        <f t="shared" si="70"/>
        <v>IS-EX-7</v>
      </c>
      <c r="B854" s="108">
        <f t="shared" si="71"/>
        <v>20</v>
      </c>
    </row>
    <row r="855" spans="1:2" x14ac:dyDescent="0.3">
      <c r="A855" s="108" t="str">
        <f t="shared" si="70"/>
        <v>IS-EX-8</v>
      </c>
      <c r="B855" s="108">
        <f t="shared" si="71"/>
        <v>20</v>
      </c>
    </row>
    <row r="856" spans="1:2" x14ac:dyDescent="0.3">
      <c r="A856" s="108" t="str">
        <f t="shared" si="70"/>
        <v>IS-S-1</v>
      </c>
      <c r="B856" s="108">
        <f t="shared" si="71"/>
        <v>15</v>
      </c>
    </row>
    <row r="857" spans="1:2" x14ac:dyDescent="0.3">
      <c r="A857" s="108" t="str">
        <f t="shared" si="70"/>
        <v>IS-S-2</v>
      </c>
      <c r="B857" s="108">
        <f t="shared" si="71"/>
        <v>15</v>
      </c>
    </row>
    <row r="858" spans="1:2" x14ac:dyDescent="0.3">
      <c r="A858" s="108" t="str">
        <f t="shared" si="70"/>
        <v>IS-S-3</v>
      </c>
      <c r="B858" s="108">
        <f t="shared" si="71"/>
        <v>20</v>
      </c>
    </row>
    <row r="859" spans="1:2" x14ac:dyDescent="0.3">
      <c r="A859" s="108" t="str">
        <f t="shared" si="70"/>
        <v>IS-S-4</v>
      </c>
      <c r="B859" s="108">
        <f t="shared" si="71"/>
        <v>20</v>
      </c>
    </row>
    <row r="860" spans="1:2" x14ac:dyDescent="0.3">
      <c r="A860" s="108" t="str">
        <f t="shared" si="70"/>
        <v>IS-S-5</v>
      </c>
      <c r="B860" s="108">
        <f t="shared" si="71"/>
        <v>25</v>
      </c>
    </row>
    <row r="862" spans="1:2" x14ac:dyDescent="0.3">
      <c r="A862" s="108" t="str">
        <f t="shared" ref="A862:A882" si="72">BW2</f>
        <v>FC-1</v>
      </c>
      <c r="B862" s="108">
        <f t="shared" ref="B862:B882" si="73">BX2</f>
        <v>9</v>
      </c>
    </row>
    <row r="863" spans="1:2" x14ac:dyDescent="0.3">
      <c r="A863" s="108" t="str">
        <f t="shared" si="72"/>
        <v>FC-2</v>
      </c>
      <c r="B863" s="108">
        <f t="shared" si="73"/>
        <v>9</v>
      </c>
    </row>
    <row r="864" spans="1:2" x14ac:dyDescent="0.3">
      <c r="A864" s="108" t="str">
        <f t="shared" si="72"/>
        <v>FC-3</v>
      </c>
      <c r="B864" s="108">
        <f t="shared" si="73"/>
        <v>12</v>
      </c>
    </row>
    <row r="865" spans="1:2" x14ac:dyDescent="0.3">
      <c r="A865" s="108" t="str">
        <f t="shared" si="72"/>
        <v>FC-4</v>
      </c>
      <c r="B865" s="108">
        <f t="shared" si="73"/>
        <v>12</v>
      </c>
    </row>
    <row r="866" spans="1:2" x14ac:dyDescent="0.3">
      <c r="A866" s="108" t="str">
        <f t="shared" si="72"/>
        <v>FC-5</v>
      </c>
      <c r="B866" s="108">
        <f t="shared" si="73"/>
        <v>21</v>
      </c>
    </row>
    <row r="867" spans="1:2" x14ac:dyDescent="0.3">
      <c r="A867" s="108" t="str">
        <f t="shared" si="72"/>
        <v>FC-6</v>
      </c>
      <c r="B867" s="108">
        <f t="shared" si="73"/>
        <v>21</v>
      </c>
    </row>
    <row r="868" spans="1:2" x14ac:dyDescent="0.3">
      <c r="A868" s="108" t="str">
        <f t="shared" si="72"/>
        <v>FC-7</v>
      </c>
      <c r="B868" s="108">
        <f t="shared" si="73"/>
        <v>21</v>
      </c>
    </row>
    <row r="869" spans="1:2" x14ac:dyDescent="0.3">
      <c r="A869" s="108" t="str">
        <f t="shared" si="72"/>
        <v>FC-8</v>
      </c>
      <c r="B869" s="108">
        <f t="shared" si="73"/>
        <v>10</v>
      </c>
    </row>
    <row r="870" spans="1:2" x14ac:dyDescent="0.3">
      <c r="A870" s="108" t="str">
        <f t="shared" si="72"/>
        <v>FC-ST-1</v>
      </c>
      <c r="B870" s="108">
        <f t="shared" si="73"/>
        <v>0</v>
      </c>
    </row>
    <row r="871" spans="1:2" x14ac:dyDescent="0.3">
      <c r="A871" s="108" t="str">
        <f t="shared" si="72"/>
        <v>FC-ST-2</v>
      </c>
      <c r="B871" s="108">
        <f t="shared" si="73"/>
        <v>0</v>
      </c>
    </row>
    <row r="872" spans="1:2" x14ac:dyDescent="0.3">
      <c r="A872" s="108" t="str">
        <f t="shared" si="72"/>
        <v>FC-ST-3</v>
      </c>
      <c r="B872" s="108">
        <f t="shared" si="73"/>
        <v>0</v>
      </c>
    </row>
    <row r="873" spans="1:2" x14ac:dyDescent="0.3">
      <c r="A873" s="108" t="str">
        <f t="shared" si="72"/>
        <v>FC-TR-1</v>
      </c>
      <c r="B873" s="108">
        <f t="shared" si="73"/>
        <v>0</v>
      </c>
    </row>
    <row r="874" spans="1:2" x14ac:dyDescent="0.3">
      <c r="A874" s="108" t="str">
        <f t="shared" si="72"/>
        <v>FC-TR-2</v>
      </c>
      <c r="B874" s="108">
        <f t="shared" si="73"/>
        <v>0</v>
      </c>
    </row>
    <row r="875" spans="1:2" x14ac:dyDescent="0.3">
      <c r="A875" s="108" t="str">
        <f t="shared" si="72"/>
        <v>FC-EX-1</v>
      </c>
      <c r="B875" s="108">
        <f t="shared" si="73"/>
        <v>10</v>
      </c>
    </row>
    <row r="876" spans="1:2" x14ac:dyDescent="0.3">
      <c r="A876" s="108" t="str">
        <f t="shared" si="72"/>
        <v>FC-EX-2</v>
      </c>
      <c r="B876" s="108">
        <f t="shared" si="73"/>
        <v>10</v>
      </c>
    </row>
    <row r="877" spans="1:2" x14ac:dyDescent="0.3">
      <c r="A877" s="108" t="str">
        <f t="shared" si="72"/>
        <v>FC-EX-3</v>
      </c>
      <c r="B877" s="108">
        <f t="shared" si="73"/>
        <v>15</v>
      </c>
    </row>
    <row r="878" spans="1:2" x14ac:dyDescent="0.3">
      <c r="A878" s="108" t="str">
        <f t="shared" si="72"/>
        <v>FC-EX-4</v>
      </c>
      <c r="B878" s="108">
        <f t="shared" si="73"/>
        <v>15</v>
      </c>
    </row>
    <row r="879" spans="1:2" x14ac:dyDescent="0.3">
      <c r="A879" s="108" t="str">
        <f t="shared" si="72"/>
        <v>FC-EX-5</v>
      </c>
      <c r="B879" s="108">
        <f t="shared" si="73"/>
        <v>15</v>
      </c>
    </row>
    <row r="880" spans="1:2" x14ac:dyDescent="0.3">
      <c r="A880" s="108" t="str">
        <f t="shared" si="72"/>
        <v>FC-EX-6</v>
      </c>
      <c r="B880" s="108">
        <f t="shared" si="73"/>
        <v>15</v>
      </c>
    </row>
    <row r="881" spans="1:2" x14ac:dyDescent="0.3">
      <c r="A881" s="108" t="str">
        <f t="shared" si="72"/>
        <v>FC-EX-7</v>
      </c>
      <c r="B881" s="108">
        <f t="shared" si="73"/>
        <v>20</v>
      </c>
    </row>
    <row r="882" spans="1:2" x14ac:dyDescent="0.3">
      <c r="A882" s="108" t="str">
        <f t="shared" si="72"/>
        <v>FC-EX-8</v>
      </c>
      <c r="B882" s="108">
        <f t="shared" si="73"/>
        <v>20</v>
      </c>
    </row>
    <row r="884" spans="1:2" x14ac:dyDescent="0.3">
      <c r="A884" s="108" t="str">
        <f t="shared" ref="A884:B888" si="74">BY2</f>
        <v>SK-1</v>
      </c>
      <c r="B884" s="108">
        <f t="shared" si="74"/>
        <v>10</v>
      </c>
    </row>
    <row r="885" spans="1:2" x14ac:dyDescent="0.3">
      <c r="A885" s="108" t="str">
        <f t="shared" si="74"/>
        <v>SK-2</v>
      </c>
      <c r="B885" s="108">
        <f t="shared" si="74"/>
        <v>15</v>
      </c>
    </row>
    <row r="886" spans="1:2" x14ac:dyDescent="0.3">
      <c r="A886" s="108" t="str">
        <f t="shared" si="74"/>
        <v>SK-3</v>
      </c>
      <c r="B886" s="108">
        <f t="shared" si="74"/>
        <v>20</v>
      </c>
    </row>
    <row r="887" spans="1:2" x14ac:dyDescent="0.3">
      <c r="A887" s="108" t="str">
        <f t="shared" si="74"/>
        <v>SK-4</v>
      </c>
      <c r="B887" s="108">
        <f t="shared" si="74"/>
        <v>25</v>
      </c>
    </row>
    <row r="888" spans="1:2" x14ac:dyDescent="0.3">
      <c r="A888" s="108" t="str">
        <f t="shared" si="74"/>
        <v>SK-5</v>
      </c>
      <c r="B888" s="108">
        <f t="shared" si="74"/>
        <v>30</v>
      </c>
    </row>
    <row r="890" spans="1:2" x14ac:dyDescent="0.3">
      <c r="A890" s="108" t="str">
        <f t="shared" ref="A890:B894" si="75">CA2</f>
        <v>AP-1</v>
      </c>
      <c r="B890" s="108">
        <f t="shared" si="75"/>
        <v>10</v>
      </c>
    </row>
    <row r="891" spans="1:2" x14ac:dyDescent="0.3">
      <c r="A891" s="108" t="str">
        <f t="shared" si="75"/>
        <v>AP-2</v>
      </c>
      <c r="B891" s="108">
        <f t="shared" si="75"/>
        <v>15</v>
      </c>
    </row>
    <row r="892" spans="1:2" x14ac:dyDescent="0.3">
      <c r="A892" s="108" t="str">
        <f t="shared" si="75"/>
        <v>AP-3</v>
      </c>
      <c r="B892" s="108">
        <f t="shared" si="75"/>
        <v>20</v>
      </c>
    </row>
    <row r="893" spans="1:2" x14ac:dyDescent="0.3">
      <c r="A893" s="108" t="str">
        <f t="shared" si="75"/>
        <v>AP-4</v>
      </c>
      <c r="B893" s="108">
        <f t="shared" si="75"/>
        <v>25</v>
      </c>
    </row>
    <row r="894" spans="1:2" x14ac:dyDescent="0.3">
      <c r="A894" s="108" t="str">
        <f t="shared" si="75"/>
        <v>AP-5</v>
      </c>
      <c r="B894" s="108">
        <f t="shared" si="75"/>
        <v>30</v>
      </c>
    </row>
    <row r="896" spans="1:2" x14ac:dyDescent="0.3">
      <c r="A896" s="108" t="str">
        <f t="shared" ref="A896:B900" si="76">CC2</f>
        <v>CA-1</v>
      </c>
      <c r="B896" s="108">
        <f t="shared" si="76"/>
        <v>10</v>
      </c>
    </row>
    <row r="897" spans="1:2" x14ac:dyDescent="0.3">
      <c r="A897" s="108" t="str">
        <f t="shared" si="76"/>
        <v>CA-2</v>
      </c>
      <c r="B897" s="108">
        <f t="shared" si="76"/>
        <v>15</v>
      </c>
    </row>
    <row r="898" spans="1:2" x14ac:dyDescent="0.3">
      <c r="A898" s="108" t="str">
        <f t="shared" si="76"/>
        <v>CA-3</v>
      </c>
      <c r="B898" s="108">
        <f t="shared" si="76"/>
        <v>20</v>
      </c>
    </row>
    <row r="899" spans="1:2" x14ac:dyDescent="0.3">
      <c r="A899" s="108" t="str">
        <f t="shared" si="76"/>
        <v>CA-4</v>
      </c>
      <c r="B899" s="108">
        <f t="shared" si="76"/>
        <v>25</v>
      </c>
    </row>
    <row r="900" spans="1:2" x14ac:dyDescent="0.3">
      <c r="A900" s="108" t="str">
        <f t="shared" si="76"/>
        <v>CA-5</v>
      </c>
      <c r="B900" s="108">
        <f t="shared" si="76"/>
        <v>30</v>
      </c>
    </row>
    <row r="902" spans="1:2" x14ac:dyDescent="0.3">
      <c r="A902" s="108" t="str">
        <f t="shared" ref="A902:B907" si="77">CE2</f>
        <v>CE-1</v>
      </c>
      <c r="B902" s="108">
        <f t="shared" si="77"/>
        <v>10</v>
      </c>
    </row>
    <row r="903" spans="1:2" x14ac:dyDescent="0.3">
      <c r="A903" s="108" t="str">
        <f t="shared" si="77"/>
        <v>CE-2</v>
      </c>
      <c r="B903" s="108">
        <f t="shared" si="77"/>
        <v>15</v>
      </c>
    </row>
    <row r="904" spans="1:2" x14ac:dyDescent="0.3">
      <c r="A904" s="108" t="str">
        <f t="shared" si="77"/>
        <v>CE-3</v>
      </c>
      <c r="B904" s="108">
        <f t="shared" si="77"/>
        <v>20</v>
      </c>
    </row>
    <row r="905" spans="1:2" x14ac:dyDescent="0.3">
      <c r="A905" s="108" t="str">
        <f t="shared" si="77"/>
        <v>CE-4</v>
      </c>
      <c r="B905" s="108">
        <f t="shared" si="77"/>
        <v>25</v>
      </c>
    </row>
    <row r="906" spans="1:2" x14ac:dyDescent="0.3">
      <c r="A906" s="108" t="str">
        <f t="shared" si="77"/>
        <v>CE-5</v>
      </c>
      <c r="B906" s="108">
        <f t="shared" si="77"/>
        <v>30</v>
      </c>
    </row>
    <row r="907" spans="1:2" x14ac:dyDescent="0.3">
      <c r="A907" s="108" t="str">
        <f t="shared" si="77"/>
        <v>CE-6</v>
      </c>
      <c r="B907" s="108">
        <f t="shared" si="77"/>
        <v>36</v>
      </c>
    </row>
    <row r="909" spans="1:2" x14ac:dyDescent="0.3">
      <c r="A909" s="108" t="str">
        <f t="shared" ref="A909:B914" si="78">CG2</f>
        <v>LS-1</v>
      </c>
      <c r="B909" s="108">
        <f t="shared" si="78"/>
        <v>10</v>
      </c>
    </row>
    <row r="910" spans="1:2" x14ac:dyDescent="0.3">
      <c r="A910" s="108" t="str">
        <f t="shared" si="78"/>
        <v>LS-2</v>
      </c>
      <c r="B910" s="108">
        <f t="shared" si="78"/>
        <v>15</v>
      </c>
    </row>
    <row r="911" spans="1:2" x14ac:dyDescent="0.3">
      <c r="A911" s="108" t="str">
        <f t="shared" si="78"/>
        <v>LS-3</v>
      </c>
      <c r="B911" s="108">
        <f t="shared" si="78"/>
        <v>20</v>
      </c>
    </row>
    <row r="912" spans="1:2" x14ac:dyDescent="0.3">
      <c r="A912" s="108" t="str">
        <f t="shared" si="78"/>
        <v>LS-4</v>
      </c>
      <c r="B912" s="108">
        <f t="shared" si="78"/>
        <v>25</v>
      </c>
    </row>
    <row r="913" spans="1:2" x14ac:dyDescent="0.3">
      <c r="A913" s="108" t="str">
        <f t="shared" si="78"/>
        <v>LS-5</v>
      </c>
      <c r="B913" s="108">
        <f t="shared" si="78"/>
        <v>30</v>
      </c>
    </row>
    <row r="914" spans="1:2" x14ac:dyDescent="0.3">
      <c r="A914" s="108" t="str">
        <f t="shared" si="78"/>
        <v>LS-6</v>
      </c>
      <c r="B914" s="108">
        <f t="shared" si="78"/>
        <v>36</v>
      </c>
    </row>
    <row r="916" spans="1:2" x14ac:dyDescent="0.3">
      <c r="A916" s="108" t="str">
        <f t="shared" ref="A916:B923" si="79">CI2</f>
        <v>PR-A-1</v>
      </c>
      <c r="B916" s="108">
        <f t="shared" si="79"/>
        <v>18</v>
      </c>
    </row>
    <row r="917" spans="1:2" x14ac:dyDescent="0.3">
      <c r="A917" s="108" t="str">
        <f t="shared" si="79"/>
        <v>PR-A-2</v>
      </c>
      <c r="B917" s="108">
        <f t="shared" si="79"/>
        <v>36</v>
      </c>
    </row>
    <row r="918" spans="1:2" x14ac:dyDescent="0.3">
      <c r="A918" s="108" t="str">
        <f t="shared" si="79"/>
        <v>PR-B-1</v>
      </c>
      <c r="B918" s="108">
        <f t="shared" si="79"/>
        <v>18</v>
      </c>
    </row>
    <row r="919" spans="1:2" x14ac:dyDescent="0.3">
      <c r="A919" s="108" t="str">
        <f t="shared" si="79"/>
        <v>PR-B-2</v>
      </c>
      <c r="B919" s="108">
        <f t="shared" si="79"/>
        <v>36</v>
      </c>
    </row>
    <row r="920" spans="1:2" x14ac:dyDescent="0.3">
      <c r="A920" s="108" t="str">
        <f t="shared" si="79"/>
        <v>PR-C-1</v>
      </c>
      <c r="B920" s="108">
        <f t="shared" si="79"/>
        <v>18</v>
      </c>
    </row>
    <row r="921" spans="1:2" x14ac:dyDescent="0.3">
      <c r="A921" s="108" t="str">
        <f t="shared" si="79"/>
        <v>PR-C-2</v>
      </c>
      <c r="B921" s="108">
        <f t="shared" si="79"/>
        <v>36</v>
      </c>
    </row>
    <row r="922" spans="1:2" x14ac:dyDescent="0.3">
      <c r="A922" s="108" t="str">
        <f t="shared" si="79"/>
        <v>PR-D-1</v>
      </c>
      <c r="B922" s="108">
        <f t="shared" si="79"/>
        <v>18</v>
      </c>
    </row>
    <row r="923" spans="1:2" x14ac:dyDescent="0.3">
      <c r="A923" s="108" t="str">
        <f t="shared" si="79"/>
        <v>PR-D-2</v>
      </c>
      <c r="B923" s="108">
        <f t="shared" si="79"/>
        <v>36</v>
      </c>
    </row>
    <row r="925" spans="1:2" x14ac:dyDescent="0.3">
      <c r="A925" s="108" t="str">
        <f t="shared" ref="A925:A947" si="80">CK2</f>
        <v>切爾諾柏格</v>
      </c>
      <c r="B925" s="108">
        <f t="shared" ref="B925:B947" si="81">CL2</f>
        <v>20</v>
      </c>
    </row>
    <row r="926" spans="1:2" x14ac:dyDescent="0.3">
      <c r="A926" s="108" t="str">
        <f t="shared" si="80"/>
        <v>龍門外環</v>
      </c>
      <c r="B926" s="108">
        <f t="shared" si="81"/>
        <v>25</v>
      </c>
    </row>
    <row r="927" spans="1:2" x14ac:dyDescent="0.3">
      <c r="A927" s="108" t="str">
        <f t="shared" si="80"/>
        <v>龍門市區</v>
      </c>
      <c r="B927" s="108">
        <f t="shared" si="81"/>
        <v>25</v>
      </c>
    </row>
    <row r="928" spans="1:2" x14ac:dyDescent="0.3">
      <c r="A928" s="108" t="str">
        <f t="shared" si="80"/>
        <v>大騎士領郊外</v>
      </c>
      <c r="B928" s="108">
        <f t="shared" si="81"/>
        <v>25</v>
      </c>
    </row>
    <row r="929" spans="1:2" x14ac:dyDescent="0.3">
      <c r="A929" s="108" t="str">
        <f t="shared" si="80"/>
        <v>北原冰封廢城</v>
      </c>
      <c r="B929" s="108">
        <f t="shared" si="81"/>
        <v>25</v>
      </c>
    </row>
    <row r="930" spans="1:2" x14ac:dyDescent="0.3">
      <c r="A930" s="108" t="str">
        <f t="shared" si="80"/>
        <v>廢棄礦區</v>
      </c>
      <c r="B930" s="108">
        <f t="shared" si="81"/>
        <v>25</v>
      </c>
    </row>
    <row r="931" spans="1:2" x14ac:dyDescent="0.3">
      <c r="A931" s="108" t="str">
        <f t="shared" si="80"/>
        <v>潮沒海濱</v>
      </c>
      <c r="B931" s="108">
        <f t="shared" si="81"/>
        <v>25</v>
      </c>
    </row>
    <row r="932" spans="1:2" x14ac:dyDescent="0.3">
      <c r="A932" s="108" t="str">
        <f t="shared" si="80"/>
        <v>積水潮窟</v>
      </c>
      <c r="B932" s="108">
        <f t="shared" si="81"/>
        <v>25</v>
      </c>
    </row>
    <row r="933" spans="1:2" x14ac:dyDescent="0.3">
      <c r="A933" s="108" t="str">
        <f t="shared" si="80"/>
        <v>長泉鎮郊野</v>
      </c>
      <c r="B933" s="108">
        <f t="shared" si="81"/>
        <v>25</v>
      </c>
    </row>
    <row r="934" spans="1:2" x14ac:dyDescent="0.3">
      <c r="A934" s="108" t="str">
        <f t="shared" si="80"/>
        <v>多索雷斯換水口</v>
      </c>
      <c r="B934" s="108">
        <f t="shared" si="81"/>
        <v>25</v>
      </c>
    </row>
    <row r="935" spans="1:2" x14ac:dyDescent="0.3">
      <c r="A935" s="108" t="str">
        <f t="shared" si="80"/>
        <v>南方監獄</v>
      </c>
      <c r="B935" s="108">
        <f t="shared" si="81"/>
        <v>25</v>
      </c>
    </row>
    <row r="936" spans="1:2" x14ac:dyDescent="0.3">
      <c r="A936" s="108" t="str">
        <f t="shared" si="80"/>
        <v>小邱郡郊野</v>
      </c>
      <c r="B936" s="108">
        <f t="shared" si="81"/>
        <v>25</v>
      </c>
    </row>
    <row r="937" spans="1:2" x14ac:dyDescent="0.3">
      <c r="A937" s="108" t="str">
        <f t="shared" si="80"/>
        <v>黑夜錦標秀</v>
      </c>
      <c r="B937" s="108">
        <f t="shared" si="81"/>
        <v>25</v>
      </c>
    </row>
    <row r="938" spans="1:2" x14ac:dyDescent="0.3">
      <c r="A938" s="108" t="str">
        <f t="shared" si="80"/>
        <v>盤桓蜀道</v>
      </c>
      <c r="B938" s="108">
        <f t="shared" si="81"/>
        <v>25</v>
      </c>
    </row>
    <row r="939" spans="1:2" x14ac:dyDescent="0.3">
      <c r="A939" s="108" t="str">
        <f t="shared" si="80"/>
        <v>巧克力大街</v>
      </c>
      <c r="B939" s="108">
        <f t="shared" si="81"/>
        <v>25</v>
      </c>
    </row>
    <row r="940" spans="1:2" x14ac:dyDescent="0.3">
      <c r="A940" s="108" t="str">
        <f t="shared" si="80"/>
        <v>實驗基地機庫</v>
      </c>
      <c r="B940" s="108">
        <f t="shared" si="81"/>
        <v>25</v>
      </c>
    </row>
    <row r="941" spans="1:2" x14ac:dyDescent="0.3">
      <c r="A941" s="108" t="str">
        <f t="shared" si="80"/>
        <v>龍門商業街</v>
      </c>
      <c r="B941" s="108">
        <f t="shared" si="81"/>
        <v>25</v>
      </c>
    </row>
    <row r="942" spans="1:2" x14ac:dyDescent="0.3">
      <c r="A942" s="108" t="str">
        <f t="shared" si="80"/>
        <v>休止符街道</v>
      </c>
      <c r="B942" s="108">
        <f t="shared" si="81"/>
        <v>25</v>
      </c>
    </row>
    <row r="943" spans="1:2" x14ac:dyDescent="0.3">
      <c r="A943" s="108" t="str">
        <f t="shared" si="80"/>
        <v>灰暗泥沼</v>
      </c>
      <c r="B943" s="108">
        <f t="shared" si="81"/>
        <v>25</v>
      </c>
    </row>
    <row r="944" spans="1:2" x14ac:dyDescent="0.3">
      <c r="A944" s="108" t="str">
        <f t="shared" si="80"/>
        <v>特製小水坑</v>
      </c>
      <c r="B944" s="108">
        <f t="shared" si="81"/>
        <v>25</v>
      </c>
    </row>
    <row r="945" spans="1:2" x14ac:dyDescent="0.3">
      <c r="A945" s="108" t="str">
        <f t="shared" si="80"/>
        <v>腐爛荒野</v>
      </c>
      <c r="B945" s="108">
        <f t="shared" si="81"/>
        <v>25</v>
      </c>
    </row>
    <row r="946" spans="1:2" x14ac:dyDescent="0.3">
      <c r="A946" s="108" t="str">
        <f t="shared" si="80"/>
        <v>千嶂邊城</v>
      </c>
      <c r="B946" s="108">
        <f t="shared" si="81"/>
        <v>25</v>
      </c>
    </row>
    <row r="947" spans="1:2" x14ac:dyDescent="0.3">
      <c r="A947" s="108" t="str">
        <f t="shared" si="80"/>
        <v>新旅店大道</v>
      </c>
      <c r="B947" s="108">
        <f t="shared" si="81"/>
        <v>25</v>
      </c>
    </row>
  </sheetData>
  <sheetProtection algorithmName="SHA-512" hashValue="Qd7J6TEybXgCBf9gPyE/Qi2NvaSO/l8pCIpezauSUU9IeyAGIBteNcJuW9aDcVt1wVu+GSh1RyR1K5NOoP3YBQ==" saltValue="20sw4d1T2aCBSyfwZlf+RA==" spinCount="100000" sheet="1" objects="1" scenarios="1" selectLockedCell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U22"/>
  <sheetViews>
    <sheetView zoomScale="105" zoomScaleNormal="105" workbookViewId="0">
      <selection activeCell="B2" sqref="B2"/>
    </sheetView>
  </sheetViews>
  <sheetFormatPr defaultColWidth="8.69921875" defaultRowHeight="16.100000000000001" x14ac:dyDescent="0.3"/>
  <cols>
    <col min="1" max="1" width="8" style="109" bestFit="1" customWidth="1"/>
    <col min="2" max="2" width="8" style="108" bestFit="1" customWidth="1"/>
    <col min="3" max="3" width="8" style="108" customWidth="1"/>
    <col min="4" max="4" width="8" style="109" bestFit="1" customWidth="1"/>
    <col min="5" max="5" width="8" style="108" bestFit="1" customWidth="1"/>
    <col min="6" max="6" width="8" style="108" customWidth="1"/>
    <col min="7" max="7" width="8" style="109" bestFit="1" customWidth="1"/>
    <col min="8" max="8" width="8" style="108" bestFit="1" customWidth="1"/>
    <col min="9" max="9" width="8" style="108" customWidth="1"/>
    <col min="10" max="10" width="10.19921875" style="109" bestFit="1" customWidth="1"/>
    <col min="11" max="12" width="8" style="108" bestFit="1" customWidth="1"/>
    <col min="13" max="13" width="8" style="108" customWidth="1"/>
    <col min="14" max="15" width="8" style="108" bestFit="1" customWidth="1"/>
    <col min="16" max="16" width="8" style="108" customWidth="1"/>
    <col min="17" max="17" width="8" style="109" bestFit="1" customWidth="1"/>
    <col min="18" max="18" width="8" style="108" bestFit="1" customWidth="1"/>
    <col min="19" max="19" width="8" style="108" customWidth="1"/>
    <col min="20" max="20" width="10.19921875" style="108" bestFit="1" customWidth="1"/>
    <col min="21" max="138" width="8.69921875" style="108" customWidth="1"/>
    <col min="139" max="16384" width="8.69921875" style="108"/>
  </cols>
  <sheetData>
    <row r="1" spans="1:21" s="109" customFormat="1" ht="16.649999999999999" customHeight="1" thickTop="1" x14ac:dyDescent="0.3">
      <c r="A1" s="106" t="s">
        <v>904</v>
      </c>
      <c r="B1" s="31" t="s">
        <v>905</v>
      </c>
      <c r="C1" s="32" t="s">
        <v>906</v>
      </c>
      <c r="D1" s="34" t="s">
        <v>904</v>
      </c>
      <c r="E1" s="31" t="s">
        <v>905</v>
      </c>
      <c r="F1" s="32" t="s">
        <v>906</v>
      </c>
      <c r="G1" s="34" t="s">
        <v>904</v>
      </c>
      <c r="H1" s="31" t="s">
        <v>905</v>
      </c>
      <c r="I1" s="32" t="s">
        <v>906</v>
      </c>
      <c r="J1" s="33" t="s">
        <v>0</v>
      </c>
      <c r="K1" s="106" t="s">
        <v>904</v>
      </c>
      <c r="L1" s="31" t="s">
        <v>905</v>
      </c>
      <c r="M1" s="32" t="s">
        <v>906</v>
      </c>
      <c r="N1" s="34" t="s">
        <v>904</v>
      </c>
      <c r="O1" s="31" t="s">
        <v>905</v>
      </c>
      <c r="P1" s="32" t="s">
        <v>906</v>
      </c>
      <c r="Q1" s="34" t="s">
        <v>904</v>
      </c>
      <c r="R1" s="31" t="s">
        <v>905</v>
      </c>
      <c r="S1" s="32" t="s">
        <v>906</v>
      </c>
      <c r="T1" s="33" t="s">
        <v>0</v>
      </c>
    </row>
    <row r="2" spans="1:21" ht="16.649999999999999" customHeight="1" thickBot="1" x14ac:dyDescent="0.35">
      <c r="A2" s="79" t="str">
        <f>素材一覽!$B$7</f>
        <v>小石頭</v>
      </c>
      <c r="B2" s="29"/>
      <c r="C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" s="69" t="s">
        <v>907</v>
      </c>
      <c r="E2" s="29"/>
      <c r="F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" s="70" t="s">
        <v>908</v>
      </c>
      <c r="H2" s="28"/>
      <c r="I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" s="110"/>
      <c r="K2" s="79" t="str">
        <f>素材一覽!$B$7</f>
        <v>小石頭</v>
      </c>
      <c r="L2" s="29"/>
      <c r="M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" s="69" t="s">
        <v>907</v>
      </c>
      <c r="O2" s="29"/>
      <c r="P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" s="70" t="s">
        <v>908</v>
      </c>
      <c r="R2" s="28"/>
      <c r="S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" s="110"/>
    </row>
    <row r="3" spans="1:21" ht="16.649999999999999" customHeight="1" thickTop="1" x14ac:dyDescent="0.3">
      <c r="A3" s="79" t="str">
        <f>素材一覽!$B$6</f>
        <v>小糖</v>
      </c>
      <c r="B3" s="29"/>
      <c r="C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3" s="69" t="s">
        <v>909</v>
      </c>
      <c r="E3" s="29"/>
      <c r="F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3" s="70" t="s">
        <v>910</v>
      </c>
      <c r="H3" s="28"/>
      <c r="I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3" s="35" t="s">
        <v>911</v>
      </c>
      <c r="K3" s="79" t="str">
        <f>素材一覽!$B$6</f>
        <v>小糖</v>
      </c>
      <c r="L3" s="29"/>
      <c r="M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3" s="69" t="s">
        <v>909</v>
      </c>
      <c r="O3" s="29"/>
      <c r="P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3" s="70" t="s">
        <v>910</v>
      </c>
      <c r="R3" s="28"/>
      <c r="S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3" s="35" t="s">
        <v>911</v>
      </c>
    </row>
    <row r="4" spans="1:21" ht="16.649999999999999" customHeight="1" thickBot="1" x14ac:dyDescent="0.35">
      <c r="A4" s="79" t="str">
        <f>素材一覽!$B$5</f>
        <v>小酯</v>
      </c>
      <c r="B4" s="29"/>
      <c r="C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4" s="69" t="s">
        <v>912</v>
      </c>
      <c r="E4" s="29"/>
      <c r="F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4" s="70" t="s">
        <v>913</v>
      </c>
      <c r="H4" s="28"/>
      <c r="I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4" s="78"/>
      <c r="K4" s="79" t="str">
        <f>素材一覽!$B$5</f>
        <v>小酯</v>
      </c>
      <c r="L4" s="29"/>
      <c r="M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4" s="69" t="s">
        <v>912</v>
      </c>
      <c r="O4" s="29"/>
      <c r="P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4" s="70" t="s">
        <v>913</v>
      </c>
      <c r="R4" s="28"/>
      <c r="S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4" s="78"/>
    </row>
    <row r="5" spans="1:21" ht="16.649999999999999" customHeight="1" thickTop="1" x14ac:dyDescent="0.3">
      <c r="A5" s="79" t="str">
        <f>素材一覽!$B$4</f>
        <v>小酮</v>
      </c>
      <c r="B5" s="29"/>
      <c r="C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5" s="69" t="s">
        <v>914</v>
      </c>
      <c r="E5" s="29"/>
      <c r="F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5" s="70" t="s">
        <v>915</v>
      </c>
      <c r="H5" s="28"/>
      <c r="I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5" s="35" t="s">
        <v>1</v>
      </c>
      <c r="K5" s="79" t="str">
        <f>素材一覽!$B$4</f>
        <v>小酮</v>
      </c>
      <c r="L5" s="29"/>
      <c r="M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5" s="69" t="s">
        <v>914</v>
      </c>
      <c r="O5" s="29"/>
      <c r="P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5" s="70" t="s">
        <v>915</v>
      </c>
      <c r="R5" s="28"/>
      <c r="S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5" s="35" t="s">
        <v>1</v>
      </c>
    </row>
    <row r="6" spans="1:21" ht="16.649999999999999" customHeight="1" thickBot="1" x14ac:dyDescent="0.35">
      <c r="A6" s="79" t="str">
        <f>素材一覽!$B$3</f>
        <v>小鐵</v>
      </c>
      <c r="B6" s="29"/>
      <c r="C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6" s="69" t="s">
        <v>916</v>
      </c>
      <c r="E6" s="29"/>
      <c r="F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6" s="70" t="s">
        <v>917</v>
      </c>
      <c r="H6" s="28"/>
      <c r="I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6" s="77" t="str">
        <f ca="1">IF(ISNUMBER(VLOOKUP(OFFSET(INDIRECT(ADDRESS(ROW(),COLUMN())),-4,0),關卡消耗!$A:$B,2,FALSE)),VLOOKUP(OFFSET(INDIRECT(ADDRESS(ROW(),COLUMN())),-4,0),關卡消耗!$A:$B,2,FALSE),"")</f>
        <v/>
      </c>
      <c r="K6" s="79" t="str">
        <f>素材一覽!$B$3</f>
        <v>小鐵</v>
      </c>
      <c r="L6" s="29"/>
      <c r="M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6" s="69" t="s">
        <v>916</v>
      </c>
      <c r="O6" s="29"/>
      <c r="P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6" s="70" t="s">
        <v>917</v>
      </c>
      <c r="R6" s="28"/>
      <c r="S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6" s="77" t="str">
        <f ca="1">IF(ISNUMBER(VLOOKUP(OFFSET(INDIRECT(ADDRESS(ROW(),COLUMN())),-4,0),關卡消耗!$A:$B,2,FALSE)),VLOOKUP(OFFSET(INDIRECT(ADDRESS(ROW(),COLUMN())),-4,0),關卡消耗!$A:$B,2,FALSE),"")</f>
        <v/>
      </c>
    </row>
    <row r="7" spans="1:21" ht="16.649999999999999" customHeight="1" thickTop="1" x14ac:dyDescent="0.3">
      <c r="A7" s="79" t="str">
        <f>素材一覽!$B$2</f>
        <v>小裝置</v>
      </c>
      <c r="B7" s="29"/>
      <c r="C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7" s="69" t="s">
        <v>918</v>
      </c>
      <c r="E7" s="29"/>
      <c r="F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7" s="70" t="s">
        <v>919</v>
      </c>
      <c r="H7" s="28"/>
      <c r="I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7" s="35" t="s">
        <v>920</v>
      </c>
      <c r="K7" s="79" t="str">
        <f>素材一覽!$B$2</f>
        <v>小裝置</v>
      </c>
      <c r="L7" s="29"/>
      <c r="M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7" s="69" t="s">
        <v>918</v>
      </c>
      <c r="O7" s="29"/>
      <c r="P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7" s="70" t="s">
        <v>919</v>
      </c>
      <c r="R7" s="28"/>
      <c r="S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7" s="35" t="s">
        <v>920</v>
      </c>
    </row>
    <row r="8" spans="1:21" ht="16.649999999999999" customHeight="1" thickBot="1" x14ac:dyDescent="0.35">
      <c r="A8" s="80" t="str">
        <f>素材一覽!$H$7</f>
        <v>中石頭</v>
      </c>
      <c r="B8" s="29"/>
      <c r="C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8" s="69" t="s">
        <v>921</v>
      </c>
      <c r="E8" s="29"/>
      <c r="F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8" s="70" t="s">
        <v>922</v>
      </c>
      <c r="H8" s="28"/>
      <c r="I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8" s="111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K8" s="80" t="str">
        <f>素材一覽!$H$7</f>
        <v>中石頭</v>
      </c>
      <c r="L8" s="29"/>
      <c r="M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8" s="69" t="s">
        <v>921</v>
      </c>
      <c r="O8" s="29"/>
      <c r="P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8" s="70" t="s">
        <v>922</v>
      </c>
      <c r="R8" s="28"/>
      <c r="S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8" s="111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U8" s="82"/>
    </row>
    <row r="9" spans="1:21" ht="16.649999999999999" customHeight="1" thickTop="1" x14ac:dyDescent="0.3">
      <c r="A9" s="80" t="str">
        <f>素材一覽!$H$6</f>
        <v>中糖</v>
      </c>
      <c r="B9" s="29"/>
      <c r="C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9" s="69" t="s">
        <v>923</v>
      </c>
      <c r="E9" s="29"/>
      <c r="F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9" s="70" t="s">
        <v>924</v>
      </c>
      <c r="H9" s="28"/>
      <c r="I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9" s="35" t="s">
        <v>925</v>
      </c>
      <c r="K9" s="80" t="str">
        <f>素材一覽!$H$6</f>
        <v>中糖</v>
      </c>
      <c r="L9" s="29"/>
      <c r="M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9" s="69" t="s">
        <v>923</v>
      </c>
      <c r="O9" s="29"/>
      <c r="P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9" s="70" t="s">
        <v>924</v>
      </c>
      <c r="R9" s="28"/>
      <c r="S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9" s="35" t="s">
        <v>925</v>
      </c>
    </row>
    <row r="10" spans="1:21" ht="16.649999999999999" customHeight="1" thickBot="1" x14ac:dyDescent="0.35">
      <c r="A10" s="80" t="str">
        <f>素材一覽!$H$5</f>
        <v>中酯</v>
      </c>
      <c r="B10" s="29"/>
      <c r="C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0" s="69" t="s">
        <v>926</v>
      </c>
      <c r="E10" s="29"/>
      <c r="F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0" s="72" t="s">
        <v>927</v>
      </c>
      <c r="H10" s="28"/>
      <c r="I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0" s="77" t="str">
        <f ca="1">IF(ISNUMBER(OFFSET(INDIRECT(ADDRESS(ROW(),COLUMN(),4)),-4,0)/OFFSET(INDIRECT(ADDRESS(ROW(),COLUMN(),4)),-2,0)),OFFSET(INDIRECT(ADDRESS(ROW(),COLUMN(),4)),-2,0)/OFFSET(INDIRECT(ADDRESS(ROW(),COLUMN(),4)),-4,0),"")</f>
        <v/>
      </c>
      <c r="K10" s="80" t="str">
        <f>素材一覽!$H$5</f>
        <v>中酯</v>
      </c>
      <c r="L10" s="29"/>
      <c r="M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0" s="69" t="s">
        <v>926</v>
      </c>
      <c r="O10" s="29"/>
      <c r="P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0" s="72" t="s">
        <v>927</v>
      </c>
      <c r="R10" s="28"/>
      <c r="S1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0" s="77" t="str">
        <f ca="1">IF(ISNUMBER(OFFSET(INDIRECT(ADDRESS(ROW(),COLUMN(),4)),-4,0)/OFFSET(INDIRECT(ADDRESS(ROW(),COLUMN(),4)),-2,0)),OFFSET(INDIRECT(ADDRESS(ROW(),COLUMN(),4)),-2,0)/OFFSET(INDIRECT(ADDRESS(ROW(),COLUMN(),4)),-4,0),"")</f>
        <v/>
      </c>
    </row>
    <row r="11" spans="1:21" ht="16.649999999999999" customHeight="1" thickTop="1" thickBot="1" x14ac:dyDescent="0.35">
      <c r="A11" s="80" t="str">
        <f>素材一覽!$H$4</f>
        <v>中酮</v>
      </c>
      <c r="B11" s="29"/>
      <c r="C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1" s="69" t="s">
        <v>928</v>
      </c>
      <c r="E11" s="29"/>
      <c r="F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1" s="72" t="s">
        <v>929</v>
      </c>
      <c r="H11" s="28"/>
      <c r="I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1" s="133"/>
      <c r="K11" s="80" t="str">
        <f>素材一覽!$H$4</f>
        <v>中酮</v>
      </c>
      <c r="L11" s="29"/>
      <c r="M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1" s="69" t="s">
        <v>928</v>
      </c>
      <c r="O11" s="29"/>
      <c r="P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1" s="72" t="s">
        <v>929</v>
      </c>
      <c r="R11" s="28"/>
      <c r="S11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1" s="133"/>
    </row>
    <row r="12" spans="1:21" ht="16.649999999999999" customHeight="1" thickTop="1" x14ac:dyDescent="0.3">
      <c r="A12" s="80" t="str">
        <f>素材一覽!$H$3</f>
        <v>中鐵</v>
      </c>
      <c r="B12" s="29"/>
      <c r="C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2" s="70" t="s">
        <v>930</v>
      </c>
      <c r="E12" s="29"/>
      <c r="F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2" s="72" t="s">
        <v>931</v>
      </c>
      <c r="H12" s="28"/>
      <c r="I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2" s="134"/>
      <c r="K12" s="80" t="str">
        <f>素材一覽!$H$3</f>
        <v>中鐵</v>
      </c>
      <c r="L12" s="29"/>
      <c r="M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2" s="70" t="s">
        <v>930</v>
      </c>
      <c r="O12" s="29"/>
      <c r="P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2" s="72" t="s">
        <v>931</v>
      </c>
      <c r="R12" s="28"/>
      <c r="S12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2" s="134"/>
      <c r="U12" s="82"/>
    </row>
    <row r="13" spans="1:21" x14ac:dyDescent="0.3">
      <c r="A13" s="80" t="str">
        <f>素材一覽!$H$2</f>
        <v>中裝置</v>
      </c>
      <c r="B13" s="29"/>
      <c r="C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3" s="70" t="s">
        <v>932</v>
      </c>
      <c r="E13" s="29"/>
      <c r="F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3" s="72" t="s">
        <v>933</v>
      </c>
      <c r="H13" s="28"/>
      <c r="I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3" s="134"/>
      <c r="K13" s="80" t="str">
        <f>素材一覽!$H$2</f>
        <v>中裝置</v>
      </c>
      <c r="L13" s="29"/>
      <c r="M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3" s="70" t="s">
        <v>932</v>
      </c>
      <c r="O13" s="29"/>
      <c r="P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3" s="72" t="s">
        <v>933</v>
      </c>
      <c r="R13" s="28"/>
      <c r="S13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3" s="134"/>
    </row>
    <row r="14" spans="1:21" x14ac:dyDescent="0.3">
      <c r="A14" s="67" t="s">
        <v>934</v>
      </c>
      <c r="B14" s="29"/>
      <c r="C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4" s="70" t="s">
        <v>935</v>
      </c>
      <c r="E14" s="29"/>
      <c r="F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4" s="72"/>
      <c r="H14" s="28"/>
      <c r="I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4" s="134"/>
      <c r="K14" s="67" t="s">
        <v>934</v>
      </c>
      <c r="L14" s="29"/>
      <c r="M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4" s="70" t="s">
        <v>935</v>
      </c>
      <c r="O14" s="29"/>
      <c r="P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4" s="72"/>
      <c r="R14" s="28"/>
      <c r="S14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4" s="134"/>
      <c r="U14" s="82"/>
    </row>
    <row r="15" spans="1:21" x14ac:dyDescent="0.3">
      <c r="A15" s="67" t="s">
        <v>936</v>
      </c>
      <c r="B15" s="29"/>
      <c r="C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5" s="70" t="s">
        <v>937</v>
      </c>
      <c r="E15" s="29"/>
      <c r="F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5" s="72"/>
      <c r="H15" s="28"/>
      <c r="I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5" s="134"/>
      <c r="K15" s="67" t="s">
        <v>936</v>
      </c>
      <c r="L15" s="29"/>
      <c r="M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5" s="70" t="s">
        <v>937</v>
      </c>
      <c r="O15" s="29"/>
      <c r="P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5" s="72"/>
      <c r="R15" s="28"/>
      <c r="S15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5" s="134"/>
      <c r="U15" s="82"/>
    </row>
    <row r="16" spans="1:21" x14ac:dyDescent="0.3">
      <c r="A16" s="67" t="s">
        <v>938</v>
      </c>
      <c r="B16" s="29"/>
      <c r="C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6" s="70" t="s">
        <v>939</v>
      </c>
      <c r="E16" s="29"/>
      <c r="F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6" s="72"/>
      <c r="H16" s="28"/>
      <c r="I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6" s="134"/>
      <c r="K16" s="67" t="s">
        <v>938</v>
      </c>
      <c r="L16" s="29"/>
      <c r="M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6" s="70" t="s">
        <v>939</v>
      </c>
      <c r="O16" s="29"/>
      <c r="P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6" s="72"/>
      <c r="R16" s="28"/>
      <c r="S16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6" s="134"/>
      <c r="U16" s="82"/>
    </row>
    <row r="17" spans="1:20" x14ac:dyDescent="0.3">
      <c r="A17" s="67" t="s">
        <v>940</v>
      </c>
      <c r="B17" s="29"/>
      <c r="C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7" s="70" t="s">
        <v>941</v>
      </c>
      <c r="E17" s="29"/>
      <c r="F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7" s="72"/>
      <c r="H17" s="28"/>
      <c r="I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7" s="134"/>
      <c r="K17" s="67" t="s">
        <v>940</v>
      </c>
      <c r="L17" s="29"/>
      <c r="M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7" s="70" t="s">
        <v>941</v>
      </c>
      <c r="O17" s="29"/>
      <c r="P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7" s="72"/>
      <c r="R17" s="28"/>
      <c r="S17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7" s="134"/>
    </row>
    <row r="18" spans="1:20" x14ac:dyDescent="0.3">
      <c r="A18" s="67" t="s">
        <v>942</v>
      </c>
      <c r="B18" s="29"/>
      <c r="C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8" s="70" t="s">
        <v>943</v>
      </c>
      <c r="E18" s="29"/>
      <c r="F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8" s="72"/>
      <c r="H18" s="28"/>
      <c r="I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8" s="134"/>
      <c r="K18" s="67" t="s">
        <v>942</v>
      </c>
      <c r="L18" s="29"/>
      <c r="M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8" s="70" t="s">
        <v>943</v>
      </c>
      <c r="O18" s="29"/>
      <c r="P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8" s="72"/>
      <c r="R18" s="28"/>
      <c r="S18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8" s="134"/>
    </row>
    <row r="19" spans="1:20" x14ac:dyDescent="0.3">
      <c r="A19" s="67" t="s">
        <v>944</v>
      </c>
      <c r="B19" s="29"/>
      <c r="C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9" s="70" t="s">
        <v>945</v>
      </c>
      <c r="E19" s="29"/>
      <c r="F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9" s="72"/>
      <c r="H19" s="28"/>
      <c r="I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9" s="134"/>
      <c r="K19" s="67" t="s">
        <v>944</v>
      </c>
      <c r="L19" s="29"/>
      <c r="M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9" s="70" t="s">
        <v>945</v>
      </c>
      <c r="O19" s="29"/>
      <c r="P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9" s="72"/>
      <c r="R19" s="28"/>
      <c r="S19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9" s="134"/>
    </row>
    <row r="20" spans="1:20" x14ac:dyDescent="0.3">
      <c r="A20" s="67" t="s">
        <v>946</v>
      </c>
      <c r="B20" s="65"/>
      <c r="C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0" s="70" t="s">
        <v>947</v>
      </c>
      <c r="E20" s="65"/>
      <c r="F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0" s="73"/>
      <c r="H20" s="66"/>
      <c r="I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0" s="134"/>
      <c r="K20" s="67" t="s">
        <v>946</v>
      </c>
      <c r="L20" s="65"/>
      <c r="M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0" s="70" t="s">
        <v>947</v>
      </c>
      <c r="O20" s="65"/>
      <c r="P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0" s="73"/>
      <c r="R20" s="66"/>
      <c r="S20" s="75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0" s="134"/>
    </row>
    <row r="21" spans="1:20" ht="16.649999999999999" customHeight="1" thickBot="1" x14ac:dyDescent="0.35">
      <c r="A21" s="68" t="s">
        <v>948</v>
      </c>
      <c r="B21" s="64"/>
      <c r="C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1" s="71" t="s">
        <v>949</v>
      </c>
      <c r="E21" s="64"/>
      <c r="F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1" s="74"/>
      <c r="H21" s="30"/>
      <c r="I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1" s="135"/>
      <c r="K21" s="68" t="s">
        <v>948</v>
      </c>
      <c r="L21" s="64"/>
      <c r="M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1" s="71" t="s">
        <v>949</v>
      </c>
      <c r="O21" s="64"/>
      <c r="P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1" s="74"/>
      <c r="R21" s="30"/>
      <c r="S21" s="7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1" s="135"/>
    </row>
    <row r="22" spans="1:20" ht="16.649999999999999" customHeight="1" thickTop="1" x14ac:dyDescent="0.3"/>
  </sheetData>
  <sheetProtection algorithmName="SHA-512" hashValue="fuUDB6NMawmL2ywl34fqMTYzwncw+ADgW2A2M1Ajk1/VpQMI4PBASZacQ3UGSKpBZIEGKNZL0j7ytGwxgDjM2Q==" saltValue="4Os+edyy7HwgvrnaLsgPUQ==" spinCount="100000" sheet="1" objects="1" scenarios="1" selectLockedCells="1"/>
  <mergeCells count="2">
    <mergeCell ref="T11:T21"/>
    <mergeCell ref="J11:J21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O21"/>
  <sheetViews>
    <sheetView tabSelected="1" zoomScale="112" zoomScaleNormal="112" workbookViewId="0">
      <selection activeCell="B2" sqref="B2"/>
    </sheetView>
  </sheetViews>
  <sheetFormatPr defaultColWidth="8.69921875" defaultRowHeight="16.100000000000001" x14ac:dyDescent="0.3"/>
  <cols>
    <col min="1" max="1" width="10.3984375" style="91" bestFit="1" customWidth="1"/>
    <col min="2" max="2" width="10" style="91" customWidth="1"/>
    <col min="3" max="4" width="12.09765625" style="91" bestFit="1" customWidth="1"/>
    <col min="5" max="5" width="12.59765625" style="91" bestFit="1" customWidth="1"/>
    <col min="6" max="6" width="8.69921875" style="91" customWidth="1"/>
    <col min="7" max="7" width="10.19921875" style="91" bestFit="1" customWidth="1"/>
    <col min="8" max="15" width="8.69921875" style="91" customWidth="1"/>
  </cols>
  <sheetData>
    <row r="1" spans="1:10" ht="16.649999999999999" customHeight="1" thickTop="1" x14ac:dyDescent="0.3">
      <c r="A1" s="36" t="s">
        <v>950</v>
      </c>
      <c r="B1" s="37" t="s">
        <v>951</v>
      </c>
      <c r="C1" s="37" t="s">
        <v>952</v>
      </c>
      <c r="D1" s="39" t="s">
        <v>953</v>
      </c>
      <c r="E1" s="39" t="s">
        <v>954</v>
      </c>
      <c r="F1" s="40" t="s">
        <v>955</v>
      </c>
      <c r="G1" s="139" t="s">
        <v>956</v>
      </c>
      <c r="H1" s="137"/>
      <c r="I1" s="137"/>
      <c r="J1" s="138"/>
    </row>
    <row r="2" spans="1:10" x14ac:dyDescent="0.3">
      <c r="A2" s="85" t="s">
        <v>923</v>
      </c>
      <c r="B2" s="12">
        <v>77.11</v>
      </c>
      <c r="C2" s="14" t="s">
        <v>957</v>
      </c>
      <c r="D2" s="14" t="s">
        <v>957</v>
      </c>
      <c r="E2" s="112">
        <v>1.8594285868</v>
      </c>
      <c r="F2" s="89">
        <f t="shared" ref="F2:F19" ca="1" si="0">IF(ISNUMBER(RANK(OFFSET(INDIRECT(ADDRESS(ROW(),COLUMN())),0,-1),OFFSET(INDIRECT(ADDRESS(2,COLUMN())),0,-1,30,1))),RANK(OFFSET(INDIRECT(ADDRESS(ROW(),COLUMN())),0,-1),OFFSET(INDIRECT(ADDRESS(2,COLUMN())),0,-1,30,1)),"")</f>
        <v>1</v>
      </c>
      <c r="G2" s="136" t="s">
        <v>958</v>
      </c>
      <c r="H2" s="137"/>
      <c r="I2" s="137"/>
      <c r="J2" s="138"/>
    </row>
    <row r="3" spans="1:10" x14ac:dyDescent="0.3">
      <c r="A3" s="85" t="s">
        <v>928</v>
      </c>
      <c r="B3" s="12">
        <v>64.83</v>
      </c>
      <c r="C3" s="14" t="s">
        <v>959</v>
      </c>
      <c r="D3" s="113" t="s">
        <v>960</v>
      </c>
      <c r="E3" s="112">
        <v>1.7983450034999999</v>
      </c>
      <c r="F3" s="89">
        <f t="shared" ca="1" si="0"/>
        <v>2</v>
      </c>
    </row>
    <row r="4" spans="1:10" x14ac:dyDescent="0.3">
      <c r="A4" s="85" t="s">
        <v>926</v>
      </c>
      <c r="B4" s="12">
        <v>66.569999999999993</v>
      </c>
      <c r="C4" s="11" t="s">
        <v>961</v>
      </c>
      <c r="D4" s="113" t="s">
        <v>962</v>
      </c>
      <c r="E4" s="112">
        <v>1.7926633016</v>
      </c>
      <c r="F4" s="89">
        <f t="shared" ca="1" si="0"/>
        <v>3</v>
      </c>
    </row>
    <row r="5" spans="1:10" x14ac:dyDescent="0.3">
      <c r="A5" s="85" t="s">
        <v>918</v>
      </c>
      <c r="B5" s="12">
        <v>59.72</v>
      </c>
      <c r="C5" s="11" t="s">
        <v>341</v>
      </c>
      <c r="D5" s="113" t="s">
        <v>963</v>
      </c>
      <c r="E5" s="112">
        <v>1.7619446031999999</v>
      </c>
      <c r="F5" s="89">
        <f t="shared" ca="1" si="0"/>
        <v>4</v>
      </c>
    </row>
    <row r="6" spans="1:10" x14ac:dyDescent="0.3">
      <c r="A6" s="86" t="s">
        <v>921</v>
      </c>
      <c r="B6" s="12">
        <v>60.16</v>
      </c>
      <c r="C6" s="114" t="s">
        <v>964</v>
      </c>
      <c r="D6" s="113" t="s">
        <v>965</v>
      </c>
      <c r="E6" s="112">
        <v>1.7395821007000001</v>
      </c>
      <c r="F6" s="89">
        <f t="shared" ca="1" si="0"/>
        <v>5</v>
      </c>
    </row>
    <row r="7" spans="1:10" x14ac:dyDescent="0.3">
      <c r="A7" s="85" t="s">
        <v>942</v>
      </c>
      <c r="B7" s="12">
        <v>36.090000000000003</v>
      </c>
      <c r="C7" s="11" t="s">
        <v>435</v>
      </c>
      <c r="D7" s="113" t="s">
        <v>435</v>
      </c>
      <c r="E7" s="112">
        <v>1.7189124683000001</v>
      </c>
      <c r="F7" s="89">
        <f t="shared" ca="1" si="0"/>
        <v>6</v>
      </c>
    </row>
    <row r="8" spans="1:10" x14ac:dyDescent="0.3">
      <c r="A8" s="85" t="s">
        <v>912</v>
      </c>
      <c r="B8" s="13">
        <v>49.4</v>
      </c>
      <c r="C8" s="11" t="s">
        <v>430</v>
      </c>
      <c r="D8" s="113" t="s">
        <v>966</v>
      </c>
      <c r="E8" s="112">
        <v>1.6785231388999999</v>
      </c>
      <c r="F8" s="89">
        <f t="shared" ca="1" si="0"/>
        <v>7</v>
      </c>
    </row>
    <row r="9" spans="1:10" x14ac:dyDescent="0.3">
      <c r="A9" s="86" t="s">
        <v>907</v>
      </c>
      <c r="B9" s="12">
        <v>44.5</v>
      </c>
      <c r="C9" s="114" t="s">
        <v>967</v>
      </c>
      <c r="D9" s="113" t="s">
        <v>968</v>
      </c>
      <c r="E9" s="112">
        <v>1.6732928294</v>
      </c>
      <c r="F9" s="89">
        <f t="shared" ca="1" si="0"/>
        <v>8</v>
      </c>
    </row>
    <row r="10" spans="1:10" x14ac:dyDescent="0.3">
      <c r="A10" s="85" t="s">
        <v>944</v>
      </c>
      <c r="B10" s="12">
        <v>37.76</v>
      </c>
      <c r="C10" s="114" t="s">
        <v>250</v>
      </c>
      <c r="D10" s="113" t="s">
        <v>969</v>
      </c>
      <c r="E10" s="112">
        <v>1.4770286667000001</v>
      </c>
      <c r="F10" s="89">
        <f t="shared" ca="1" si="0"/>
        <v>9</v>
      </c>
    </row>
    <row r="11" spans="1:10" x14ac:dyDescent="0.3">
      <c r="A11" s="85" t="s">
        <v>940</v>
      </c>
      <c r="B11" s="12">
        <v>33.94</v>
      </c>
      <c r="C11" s="11" t="s">
        <v>202</v>
      </c>
      <c r="D11" s="113" t="s">
        <v>970</v>
      </c>
      <c r="E11" s="112">
        <v>1.4634350951999999</v>
      </c>
      <c r="F11" s="89">
        <f t="shared" ca="1" si="0"/>
        <v>10</v>
      </c>
    </row>
    <row r="12" spans="1:10" x14ac:dyDescent="0.3">
      <c r="A12" s="85" t="s">
        <v>909</v>
      </c>
      <c r="B12" s="12">
        <v>44.94</v>
      </c>
      <c r="C12" s="114" t="s">
        <v>971</v>
      </c>
      <c r="D12" s="113" t="s">
        <v>972</v>
      </c>
      <c r="E12" s="112">
        <v>1.4600463016</v>
      </c>
      <c r="F12" s="89">
        <f t="shared" ca="1" si="0"/>
        <v>11</v>
      </c>
    </row>
    <row r="13" spans="1:10" x14ac:dyDescent="0.3">
      <c r="A13" s="85" t="s">
        <v>936</v>
      </c>
      <c r="B13" s="12">
        <v>32</v>
      </c>
      <c r="C13" s="11" t="s">
        <v>352</v>
      </c>
      <c r="D13" s="113" t="s">
        <v>973</v>
      </c>
      <c r="E13" s="112">
        <v>1.4452385238000001</v>
      </c>
      <c r="F13" s="89">
        <f t="shared" ca="1" si="0"/>
        <v>12</v>
      </c>
    </row>
    <row r="14" spans="1:10" x14ac:dyDescent="0.3">
      <c r="A14" s="85" t="s">
        <v>948</v>
      </c>
      <c r="B14" s="12">
        <v>38.26</v>
      </c>
      <c r="C14" s="114" t="s">
        <v>974</v>
      </c>
      <c r="D14" s="113" t="s">
        <v>975</v>
      </c>
      <c r="E14" s="112">
        <v>1.4196429687000001</v>
      </c>
      <c r="F14" s="89">
        <f t="shared" ca="1" si="0"/>
        <v>13</v>
      </c>
    </row>
    <row r="15" spans="1:10" x14ac:dyDescent="0.3">
      <c r="A15" s="85" t="s">
        <v>938</v>
      </c>
      <c r="B15" s="12">
        <v>32.26</v>
      </c>
      <c r="C15" s="14" t="s">
        <v>391</v>
      </c>
      <c r="D15" s="113" t="s">
        <v>976</v>
      </c>
      <c r="E15" s="112">
        <v>1.4169751944</v>
      </c>
      <c r="F15" s="89">
        <f t="shared" ca="1" si="0"/>
        <v>14</v>
      </c>
    </row>
    <row r="16" spans="1:10" x14ac:dyDescent="0.3">
      <c r="A16" s="85" t="s">
        <v>916</v>
      </c>
      <c r="B16" s="12">
        <v>52.43</v>
      </c>
      <c r="C16" s="114" t="s">
        <v>977</v>
      </c>
      <c r="D16" s="113" t="s">
        <v>978</v>
      </c>
      <c r="E16" s="112">
        <v>1.3908896586999999</v>
      </c>
      <c r="F16" s="89">
        <f t="shared" ca="1" si="0"/>
        <v>15</v>
      </c>
    </row>
    <row r="17" spans="1:6" x14ac:dyDescent="0.3">
      <c r="A17" s="85" t="s">
        <v>946</v>
      </c>
      <c r="B17" s="12">
        <v>38.08</v>
      </c>
      <c r="C17" s="11" t="s">
        <v>979</v>
      </c>
      <c r="D17" s="113" t="s">
        <v>980</v>
      </c>
      <c r="E17" s="112">
        <v>1.3756403333</v>
      </c>
      <c r="F17" s="89">
        <f t="shared" ca="1" si="0"/>
        <v>16</v>
      </c>
    </row>
    <row r="18" spans="1:6" x14ac:dyDescent="0.3">
      <c r="A18" s="87" t="s">
        <v>914</v>
      </c>
      <c r="B18" s="13">
        <v>51.99</v>
      </c>
      <c r="C18" s="115" t="s">
        <v>246</v>
      </c>
      <c r="D18" s="116" t="s">
        <v>981</v>
      </c>
      <c r="E18" s="117">
        <v>1.3536209583000001</v>
      </c>
      <c r="F18" s="89">
        <f t="shared" ca="1" si="0"/>
        <v>17</v>
      </c>
    </row>
    <row r="19" spans="1:6" ht="16.649999999999999" customHeight="1" thickBot="1" x14ac:dyDescent="0.35">
      <c r="A19" s="88" t="s">
        <v>934</v>
      </c>
      <c r="B19" s="84">
        <v>24.1</v>
      </c>
      <c r="C19" s="104" t="s">
        <v>982</v>
      </c>
      <c r="D19" s="105" t="s">
        <v>983</v>
      </c>
      <c r="E19" s="118">
        <v>1.2845334405</v>
      </c>
      <c r="F19" s="90">
        <f t="shared" ca="1" si="0"/>
        <v>18</v>
      </c>
    </row>
    <row r="20" spans="1:6" ht="17.2" customHeight="1" thickTop="1" x14ac:dyDescent="0.3"/>
    <row r="21" spans="1:6" ht="16.649999999999999" customHeight="1" x14ac:dyDescent="0.3"/>
  </sheetData>
  <sheetProtection algorithmName="SHA-512" hashValue="9cAuU0geCU0/IIi+cIYIX52k/l64m0HrYxlypq1bNsiyR0YJRMHhPP59NiwCh1gNFd04Lc9sNsYt6JlCkJX8SA==" saltValue="ZPfVYNzHy2kQVeY+/pOUJQ==" spinCount="100000" sheet="1" objects="1" scenarios="1" selectLockedCells="1"/>
  <mergeCells count="2">
    <mergeCell ref="G2:J2"/>
    <mergeCell ref="G1:J1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tabColor theme="9" tint="0.59999389629810485"/>
  </sheetPr>
  <dimension ref="A1:D33"/>
  <sheetViews>
    <sheetView zoomScale="118" zoomScaleNormal="118" workbookViewId="0"/>
  </sheetViews>
  <sheetFormatPr defaultColWidth="8.69921875" defaultRowHeight="16.100000000000001" x14ac:dyDescent="0.3"/>
  <cols>
    <col min="1" max="1" width="10.19921875" style="108" bestFit="1" customWidth="1"/>
    <col min="2" max="3" width="10.19921875" style="82" bestFit="1" customWidth="1"/>
    <col min="4" max="4" width="12.59765625" style="82" bestFit="1" customWidth="1"/>
    <col min="5" max="122" width="8.69921875" style="82" customWidth="1"/>
    <col min="123" max="16384" width="8.69921875" style="82"/>
  </cols>
  <sheetData>
    <row r="1" spans="1:4" s="109" customFormat="1" ht="16.649999999999999" customHeight="1" thickTop="1" x14ac:dyDescent="0.3">
      <c r="A1" s="9" t="s">
        <v>984</v>
      </c>
      <c r="B1" s="38" t="s">
        <v>951</v>
      </c>
      <c r="C1" s="38" t="s">
        <v>985</v>
      </c>
      <c r="D1" s="10" t="s">
        <v>986</v>
      </c>
    </row>
    <row r="2" spans="1:4" x14ac:dyDescent="0.3">
      <c r="A2" s="48" t="s">
        <v>923</v>
      </c>
      <c r="B2" s="81">
        <f ca="1">IF(ISNUMBER(VLOOKUP(OFFSET(INDIRECT(ADDRESS(ROW(),COLUMN(),4)),0,-1),素材一覽!$B:$F,2,FALSE)),VLOOKUP(OFFSET(INDIRECT(ADDRESS(ROW(),COLUMN(),4)),0,-1),素材一覽!$B:$F,2,FALSE),"")</f>
        <v>77.11</v>
      </c>
      <c r="C2" s="20">
        <v>45</v>
      </c>
      <c r="D2" s="119">
        <f t="shared" ref="D2:D19" ca="1" si="0">IFERROR(OFFSET(INDIRECT(ADDRESS(ROW(), COLUMN(), 4)),0,-2)/OFFSET(INDIRECT(ADDRESS(ROW(), COLUMN(), 4)),0,-1),"")</f>
        <v>1.7135555555555555</v>
      </c>
    </row>
    <row r="3" spans="1:4" x14ac:dyDescent="0.3">
      <c r="A3" s="93" t="s">
        <v>928</v>
      </c>
      <c r="B3" s="81">
        <f ca="1">IF(ISNUMBER(VLOOKUP(OFFSET(INDIRECT(ADDRESS(ROW(),COLUMN(),4)),0,-1),素材一覽!$B:$F,2,FALSE)),VLOOKUP(OFFSET(INDIRECT(ADDRESS(ROW(),COLUMN(),4)),0,-1),素材一覽!$B:$F,2,FALSE),"")</f>
        <v>64.83</v>
      </c>
      <c r="C3" s="20">
        <v>40</v>
      </c>
      <c r="D3" s="119">
        <f t="shared" ca="1" si="0"/>
        <v>1.6207499999999999</v>
      </c>
    </row>
    <row r="4" spans="1:4" x14ac:dyDescent="0.3">
      <c r="A4" s="94" t="s">
        <v>921</v>
      </c>
      <c r="B4" s="81">
        <f ca="1">IF(ISNUMBER(VLOOKUP(OFFSET(INDIRECT(ADDRESS(ROW(),COLUMN(),4)),0,-1),素材一覽!$B:$F,2,FALSE)),VLOOKUP(OFFSET(INDIRECT(ADDRESS(ROW(),COLUMN(),4)),0,-1),素材一覽!$B:$F,2,FALSE),"")</f>
        <v>60.16</v>
      </c>
      <c r="C4" s="20">
        <v>40</v>
      </c>
      <c r="D4" s="119">
        <f t="shared" ca="1" si="0"/>
        <v>1.504</v>
      </c>
    </row>
    <row r="5" spans="1:4" x14ac:dyDescent="0.3">
      <c r="A5" s="45" t="s">
        <v>918</v>
      </c>
      <c r="B5" s="81">
        <f ca="1">IF(ISNUMBER(VLOOKUP(OFFSET(INDIRECT(ADDRESS(ROW(),COLUMN(),4)),0,-1),素材一覽!$B:$F,2,FALSE)),VLOOKUP(OFFSET(INDIRECT(ADDRESS(ROW(),COLUMN(),4)),0,-1),素材一覽!$B:$F,2,FALSE),"")</f>
        <v>59.72</v>
      </c>
      <c r="C5" s="20">
        <v>40</v>
      </c>
      <c r="D5" s="119">
        <f t="shared" ca="1" si="0"/>
        <v>1.4929999999999999</v>
      </c>
    </row>
    <row r="6" spans="1:4" x14ac:dyDescent="0.3">
      <c r="A6" s="95" t="s">
        <v>926</v>
      </c>
      <c r="B6" s="81">
        <f ca="1">IF(ISNUMBER(VLOOKUP(OFFSET(INDIRECT(ADDRESS(ROW(),COLUMN(),4)),0,-1),素材一覽!$B:$F,2,FALSE)),VLOOKUP(OFFSET(INDIRECT(ADDRESS(ROW(),COLUMN(),4)),0,-1),素材一覽!$B:$F,2,FALSE),"")</f>
        <v>66.569999999999993</v>
      </c>
      <c r="C6" s="20">
        <v>45</v>
      </c>
      <c r="D6" s="119">
        <f t="shared" ca="1" si="0"/>
        <v>1.4793333333333332</v>
      </c>
    </row>
    <row r="7" spans="1:4" x14ac:dyDescent="0.3">
      <c r="A7" s="96" t="s">
        <v>912</v>
      </c>
      <c r="B7" s="81">
        <f ca="1">IF(ISNUMBER(VLOOKUP(OFFSET(INDIRECT(ADDRESS(ROW(),COLUMN(),4)),0,-1),素材一覽!$B:$F,2,FALSE)),VLOOKUP(OFFSET(INDIRECT(ADDRESS(ROW(),COLUMN(),4)),0,-1),素材一覽!$B:$F,2,FALSE),"")</f>
        <v>49.4</v>
      </c>
      <c r="C7" s="20">
        <v>35</v>
      </c>
      <c r="D7" s="119">
        <f t="shared" ca="1" si="0"/>
        <v>1.4114285714285715</v>
      </c>
    </row>
    <row r="8" spans="1:4" x14ac:dyDescent="0.3">
      <c r="A8" s="97" t="s">
        <v>942</v>
      </c>
      <c r="B8" s="81">
        <f ca="1">IF(ISNUMBER(VLOOKUP(OFFSET(INDIRECT(ADDRESS(ROW(),COLUMN(),4)),0,-1),素材一覽!$B:$F,2,FALSE)),VLOOKUP(OFFSET(INDIRECT(ADDRESS(ROW(),COLUMN(),4)),0,-1),素材一覽!$B:$F,2,FALSE),"")</f>
        <v>36.090000000000003</v>
      </c>
      <c r="C8" s="20">
        <v>30</v>
      </c>
      <c r="D8" s="119">
        <f t="shared" ca="1" si="0"/>
        <v>1.2030000000000001</v>
      </c>
    </row>
    <row r="9" spans="1:4" x14ac:dyDescent="0.3">
      <c r="A9" s="98" t="s">
        <v>916</v>
      </c>
      <c r="B9" s="81">
        <f ca="1">IF(ISNUMBER(VLOOKUP(OFFSET(INDIRECT(ADDRESS(ROW(),COLUMN(),4)),0,-1),素材一覽!$B:$F,2,FALSE)),VLOOKUP(OFFSET(INDIRECT(ADDRESS(ROW(),COLUMN(),4)),0,-1),素材一覽!$B:$F,2,FALSE),"")</f>
        <v>52.43</v>
      </c>
      <c r="C9" s="20">
        <v>45</v>
      </c>
      <c r="D9" s="119">
        <f t="shared" ca="1" si="0"/>
        <v>1.1651111111111112</v>
      </c>
    </row>
    <row r="10" spans="1:4" x14ac:dyDescent="0.3">
      <c r="A10" s="99" t="s">
        <v>914</v>
      </c>
      <c r="B10" s="81">
        <f ca="1">IF(ISNUMBER(VLOOKUP(OFFSET(INDIRECT(ADDRESS(ROW(),COLUMN(),4)),0,-1),素材一覽!$B:$F,2,FALSE)),VLOOKUP(OFFSET(INDIRECT(ADDRESS(ROW(),COLUMN(),4)),0,-1),素材一覽!$B:$F,2,FALSE),"")</f>
        <v>51.99</v>
      </c>
      <c r="C10" s="20">
        <v>45</v>
      </c>
      <c r="D10" s="119">
        <f t="shared" ca="1" si="0"/>
        <v>1.1553333333333333</v>
      </c>
    </row>
    <row r="11" spans="1:4" x14ac:dyDescent="0.3">
      <c r="A11" s="100" t="s">
        <v>940</v>
      </c>
      <c r="B11" s="81">
        <f ca="1">IF(ISNUMBER(VLOOKUP(OFFSET(INDIRECT(ADDRESS(ROW(),COLUMN(),4)),0,-1),素材一覽!$B:$F,2,FALSE)),VLOOKUP(OFFSET(INDIRECT(ADDRESS(ROW(),COLUMN(),4)),0,-1),素材一覽!$B:$F,2,FALSE),"")</f>
        <v>33.94</v>
      </c>
      <c r="C11" s="20">
        <v>30</v>
      </c>
      <c r="D11" s="119">
        <f t="shared" ca="1" si="0"/>
        <v>1.1313333333333333</v>
      </c>
    </row>
    <row r="12" spans="1:4" x14ac:dyDescent="0.3">
      <c r="A12" s="47" t="s">
        <v>909</v>
      </c>
      <c r="B12" s="81">
        <f ca="1">IF(ISNUMBER(VLOOKUP(OFFSET(INDIRECT(ADDRESS(ROW(),COLUMN(),4)),0,-1),素材一覽!$B:$F,2,FALSE)),VLOOKUP(OFFSET(INDIRECT(ADDRESS(ROW(),COLUMN(),4)),0,-1),素材一覽!$B:$F,2,FALSE),"")</f>
        <v>44.94</v>
      </c>
      <c r="C12" s="20">
        <v>40</v>
      </c>
      <c r="D12" s="119">
        <f t="shared" ca="1" si="0"/>
        <v>1.1234999999999999</v>
      </c>
    </row>
    <row r="13" spans="1:4" x14ac:dyDescent="0.3">
      <c r="A13" s="47" t="s">
        <v>907</v>
      </c>
      <c r="B13" s="81">
        <f ca="1">IF(ISNUMBER(VLOOKUP(OFFSET(INDIRECT(ADDRESS(ROW(),COLUMN(),4)),0,-1),素材一覽!$B:$F,2,FALSE)),VLOOKUP(OFFSET(INDIRECT(ADDRESS(ROW(),COLUMN(),4)),0,-1),素材一覽!$B:$F,2,FALSE),"")</f>
        <v>44.5</v>
      </c>
      <c r="C13" s="20">
        <v>40</v>
      </c>
      <c r="D13" s="119">
        <f t="shared" ca="1" si="0"/>
        <v>1.1125</v>
      </c>
    </row>
    <row r="14" spans="1:4" x14ac:dyDescent="0.3">
      <c r="A14" s="47" t="s">
        <v>948</v>
      </c>
      <c r="B14" s="81">
        <f ca="1">IF(ISNUMBER(VLOOKUP(OFFSET(INDIRECT(ADDRESS(ROW(),COLUMN(),4)),0,-1),素材一覽!$B:$F,2,FALSE)),VLOOKUP(OFFSET(INDIRECT(ADDRESS(ROW(),COLUMN(),4)),0,-1),素材一覽!$B:$F,2,FALSE),"")</f>
        <v>38.26</v>
      </c>
      <c r="C14" s="20">
        <v>35</v>
      </c>
      <c r="D14" s="119">
        <f t="shared" ca="1" si="0"/>
        <v>1.0931428571428572</v>
      </c>
    </row>
    <row r="15" spans="1:4" x14ac:dyDescent="0.3">
      <c r="A15" s="47" t="s">
        <v>946</v>
      </c>
      <c r="B15" s="81">
        <f ca="1">IF(ISNUMBER(VLOOKUP(OFFSET(INDIRECT(ADDRESS(ROW(),COLUMN(),4)),0,-1),素材一覽!$B:$F,2,FALSE)),VLOOKUP(OFFSET(INDIRECT(ADDRESS(ROW(),COLUMN(),4)),0,-1),素材一覽!$B:$F,2,FALSE),"")</f>
        <v>38.08</v>
      </c>
      <c r="C15" s="20">
        <v>35</v>
      </c>
      <c r="D15" s="119">
        <f t="shared" ca="1" si="0"/>
        <v>1.0879999999999999</v>
      </c>
    </row>
    <row r="16" spans="1:4" x14ac:dyDescent="0.3">
      <c r="A16" s="47" t="s">
        <v>944</v>
      </c>
      <c r="B16" s="81">
        <f ca="1">IF(ISNUMBER(VLOOKUP(OFFSET(INDIRECT(ADDRESS(ROW(),COLUMN(),4)),0,-1),素材一覽!$B:$F,2,FALSE)),VLOOKUP(OFFSET(INDIRECT(ADDRESS(ROW(),COLUMN(),4)),0,-1),素材一覽!$B:$F,2,FALSE),"")</f>
        <v>37.76</v>
      </c>
      <c r="C16" s="20">
        <v>35</v>
      </c>
      <c r="D16" s="119">
        <f t="shared" ca="1" si="0"/>
        <v>1.0788571428571427</v>
      </c>
    </row>
    <row r="17" spans="1:4" x14ac:dyDescent="0.3">
      <c r="A17" s="47" t="s">
        <v>938</v>
      </c>
      <c r="B17" s="81">
        <f ca="1">IF(ISNUMBER(VLOOKUP(OFFSET(INDIRECT(ADDRESS(ROW(),COLUMN(),4)),0,-1),素材一覽!$B:$F,2,FALSE)),VLOOKUP(OFFSET(INDIRECT(ADDRESS(ROW(),COLUMN(),4)),0,-1),素材一覽!$B:$F,2,FALSE),"")</f>
        <v>32.26</v>
      </c>
      <c r="C17" s="20">
        <v>30</v>
      </c>
      <c r="D17" s="119">
        <f t="shared" ca="1" si="0"/>
        <v>1.0753333333333333</v>
      </c>
    </row>
    <row r="18" spans="1:4" x14ac:dyDescent="0.3">
      <c r="A18" s="47" t="s">
        <v>936</v>
      </c>
      <c r="B18" s="81">
        <f ca="1">IF(ISNUMBER(VLOOKUP(OFFSET(INDIRECT(ADDRESS(ROW(),COLUMN(),4)),0,-1),素材一覽!$B:$F,2,FALSE)),VLOOKUP(OFFSET(INDIRECT(ADDRESS(ROW(),COLUMN(),4)),0,-1),素材一覽!$B:$F,2,FALSE),"")</f>
        <v>32</v>
      </c>
      <c r="C18" s="20">
        <v>30</v>
      </c>
      <c r="D18" s="119">
        <f t="shared" ca="1" si="0"/>
        <v>1.0666666666666667</v>
      </c>
    </row>
    <row r="19" spans="1:4" ht="16.649999999999999" customHeight="1" thickBot="1" x14ac:dyDescent="0.35">
      <c r="A19" s="92" t="s">
        <v>934</v>
      </c>
      <c r="B19" s="26">
        <f ca="1">IF(ISNUMBER(VLOOKUP(OFFSET(INDIRECT(ADDRESS(ROW(),COLUMN())),0,-1),素材一覽!$B:$F,2,FALSE)),VLOOKUP(OFFSET(INDIRECT(ADDRESS(ROW(),COLUMN())),0,-1),素材一覽!$B:$F,2,FALSE),"")</f>
        <v>24.1</v>
      </c>
      <c r="C19" s="7">
        <v>25</v>
      </c>
      <c r="D19" s="120">
        <f t="shared" ca="1" si="0"/>
        <v>0.96400000000000008</v>
      </c>
    </row>
    <row r="20" spans="1:4" ht="16.649999999999999" customHeight="1" thickTop="1" x14ac:dyDescent="0.3">
      <c r="B20" s="44"/>
      <c r="D20" s="121"/>
    </row>
    <row r="21" spans="1:4" x14ac:dyDescent="0.3">
      <c r="B21" s="44"/>
      <c r="D21" s="121"/>
    </row>
    <row r="22" spans="1:4" x14ac:dyDescent="0.3">
      <c r="B22" s="44"/>
      <c r="D22" s="121"/>
    </row>
    <row r="23" spans="1:4" x14ac:dyDescent="0.3">
      <c r="B23" s="44"/>
      <c r="D23" s="121"/>
    </row>
    <row r="24" spans="1:4" x14ac:dyDescent="0.3">
      <c r="B24" s="44"/>
      <c r="D24" s="121"/>
    </row>
    <row r="25" spans="1:4" x14ac:dyDescent="0.3">
      <c r="B25" s="44"/>
      <c r="D25" s="121"/>
    </row>
    <row r="26" spans="1:4" x14ac:dyDescent="0.3">
      <c r="B26" s="44"/>
      <c r="D26" s="121"/>
    </row>
    <row r="27" spans="1:4" x14ac:dyDescent="0.3">
      <c r="B27" s="44"/>
      <c r="D27" s="121"/>
    </row>
    <row r="28" spans="1:4" x14ac:dyDescent="0.3">
      <c r="B28" s="44"/>
      <c r="D28" s="121"/>
    </row>
    <row r="29" spans="1:4" x14ac:dyDescent="0.3">
      <c r="B29" s="44"/>
      <c r="D29" s="121"/>
    </row>
    <row r="30" spans="1:4" x14ac:dyDescent="0.3">
      <c r="B30" s="44"/>
      <c r="D30" s="121"/>
    </row>
    <row r="31" spans="1:4" x14ac:dyDescent="0.3">
      <c r="B31" s="44"/>
      <c r="D31" s="121"/>
    </row>
    <row r="32" spans="1:4" x14ac:dyDescent="0.3">
      <c r="B32" s="44"/>
      <c r="D32" s="121"/>
    </row>
    <row r="33" spans="2:4" x14ac:dyDescent="0.3">
      <c r="B33" s="44"/>
      <c r="D33" s="121"/>
    </row>
  </sheetData>
  <sheetProtection algorithmName="SHA-512" hashValue="GIemCrCWi2RTa2j61GWZeKFQgl6nEetPE/nvH98Dpn0ud6TFT3smO9DN91/BacOyGkLQsNI7rUdfbtqgOgNXJQ==" saltValue="Mweot5OjYI1t3LqHfwiRLg==" spinCount="100000" sheet="1" objects="1" scenarios="1" selectLockedCells="1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tabColor theme="5" tint="0.59999389629810485"/>
  </sheetPr>
  <dimension ref="A1:L60"/>
  <sheetViews>
    <sheetView zoomScale="118" zoomScaleNormal="118" workbookViewId="0"/>
  </sheetViews>
  <sheetFormatPr defaultColWidth="8.69921875" defaultRowHeight="16.100000000000001" x14ac:dyDescent="0.3"/>
  <cols>
    <col min="1" max="1" width="10.19921875" style="109" bestFit="1" customWidth="1"/>
    <col min="2" max="3" width="10.19921875" style="108" bestFit="1" customWidth="1"/>
    <col min="4" max="4" width="12.59765625" style="108" bestFit="1" customWidth="1"/>
    <col min="5" max="124" width="8.69921875" style="108" customWidth="1"/>
    <col min="125" max="16384" width="8.69921875" style="108"/>
  </cols>
  <sheetData>
    <row r="1" spans="1:12" s="109" customFormat="1" ht="16.649999999999999" customHeight="1" thickTop="1" x14ac:dyDescent="0.3">
      <c r="A1" s="21" t="s">
        <v>984</v>
      </c>
      <c r="B1" s="22" t="s">
        <v>951</v>
      </c>
      <c r="C1" s="22" t="s">
        <v>987</v>
      </c>
      <c r="D1" s="23" t="s">
        <v>988</v>
      </c>
    </row>
    <row r="2" spans="1:12" x14ac:dyDescent="0.3">
      <c r="A2" s="102" t="s">
        <v>924</v>
      </c>
      <c r="B2" s="81">
        <f ca="1">IF(ISNUMBER(VLOOKUP(OFFSET(INDIRECT(ADDRESS(ROW(),COLUMN())),0,-1),素材一覽!$B:$F,2,FALSE)),VLOOKUP(OFFSET(INDIRECT(ADDRESS(ROW(),COLUMN())),0,-1),素材一覽!$B:$F,2,FALSE),"")</f>
        <v>208.51</v>
      </c>
      <c r="C2" s="24">
        <f>80</f>
        <v>80</v>
      </c>
      <c r="D2" s="119">
        <f t="shared" ref="D2:D49" ca="1" si="0">IFERROR(OFFSET(INDIRECT(ADDRESS(ROW(), COLUMN(), 4)),0,-2)/OFFSET(INDIRECT(ADDRESS(ROW(), COLUMN(), 4)),0,-1),"")</f>
        <v>2.6063749999999999</v>
      </c>
      <c r="E2" s="82"/>
      <c r="F2" s="82"/>
      <c r="G2" s="82"/>
      <c r="H2" s="82"/>
      <c r="I2" s="82"/>
    </row>
    <row r="3" spans="1:12" x14ac:dyDescent="0.3">
      <c r="A3" s="93" t="s">
        <v>923</v>
      </c>
      <c r="B3" s="81">
        <f ca="1">IF(ISNUMBER(VLOOKUP(OFFSET(INDIRECT(ADDRESS(ROW(),COLUMN())),0,-1),素材一覽!$B:$F,2,FALSE)),VLOOKUP(OFFSET(INDIRECT(ADDRESS(ROW(),COLUMN())),0,-1),素材一覽!$B:$F,2,FALSE),"")</f>
        <v>77.11</v>
      </c>
      <c r="C3" s="24">
        <f>60/2</f>
        <v>30</v>
      </c>
      <c r="D3" s="119">
        <f t="shared" ca="1" si="0"/>
        <v>2.5703333333333331</v>
      </c>
    </row>
    <row r="4" spans="1:12" x14ac:dyDescent="0.3">
      <c r="A4" s="94" t="s">
        <v>926</v>
      </c>
      <c r="B4" s="81">
        <f ca="1">IF(ISNUMBER(VLOOKUP(OFFSET(INDIRECT(ADDRESS(ROW(),COLUMN())),0,-1),素材一覽!$B:$F,2,FALSE)),VLOOKUP(OFFSET(INDIRECT(ADDRESS(ROW(),COLUMN())),0,-1),素材一覽!$B:$F,2,FALSE),"")</f>
        <v>66.569999999999993</v>
      </c>
      <c r="C4" s="20">
        <f>55/2</f>
        <v>27.5</v>
      </c>
      <c r="D4" s="119">
        <f t="shared" ca="1" si="0"/>
        <v>2.4207272727272726</v>
      </c>
    </row>
    <row r="5" spans="1:12" x14ac:dyDescent="0.3">
      <c r="A5" s="45" t="s">
        <v>921</v>
      </c>
      <c r="B5" s="81">
        <f ca="1">IF(ISNUMBER(VLOOKUP(OFFSET(INDIRECT(ADDRESS(ROW(),COLUMN())),0,-1),素材一覽!$B:$F,2,FALSE)),VLOOKUP(OFFSET(INDIRECT(ADDRESS(ROW(),COLUMN())),0,-1),素材一覽!$B:$F,2,FALSE),"")</f>
        <v>60.16</v>
      </c>
      <c r="C5" s="20">
        <f>50/2</f>
        <v>25</v>
      </c>
      <c r="D5" s="119">
        <f t="shared" ca="1" si="0"/>
        <v>2.4063999999999997</v>
      </c>
    </row>
    <row r="6" spans="1:12" x14ac:dyDescent="0.3">
      <c r="A6" s="95" t="s">
        <v>918</v>
      </c>
      <c r="B6" s="81">
        <f ca="1">IF(ISNUMBER(VLOOKUP(OFFSET(INDIRECT(ADDRESS(ROW(),COLUMN())),0,-1),素材一覽!$B:$F,2,FALSE)),VLOOKUP(OFFSET(INDIRECT(ADDRESS(ROW(),COLUMN())),0,-1),素材一覽!$B:$F,2,FALSE),"")</f>
        <v>59.72</v>
      </c>
      <c r="C6" s="20">
        <f>50/2</f>
        <v>25</v>
      </c>
      <c r="D6" s="119">
        <f t="shared" ca="1" si="0"/>
        <v>2.3887999999999998</v>
      </c>
    </row>
    <row r="7" spans="1:12" x14ac:dyDescent="0.3">
      <c r="A7" s="96" t="s">
        <v>928</v>
      </c>
      <c r="B7" s="81">
        <f ca="1">IF(ISNUMBER(VLOOKUP(OFFSET(INDIRECT(ADDRESS(ROW(),COLUMN())),0,-1),素材一覽!$B:$F,2,FALSE)),VLOOKUP(OFFSET(INDIRECT(ADDRESS(ROW(),COLUMN())),0,-1),素材一覽!$B:$F,2,FALSE),"")</f>
        <v>64.83</v>
      </c>
      <c r="C7" s="24">
        <f>55/2</f>
        <v>27.5</v>
      </c>
      <c r="D7" s="119">
        <f t="shared" ca="1" si="0"/>
        <v>2.3574545454545452</v>
      </c>
    </row>
    <row r="8" spans="1:12" x14ac:dyDescent="0.3">
      <c r="A8" s="49" t="s">
        <v>915</v>
      </c>
      <c r="B8" s="81">
        <f ca="1">IF(ISNUMBER(VLOOKUP(OFFSET(INDIRECT(ADDRESS(ROW(),COLUMN())),0,-1),素材一覽!$B:$F,2,FALSE)),VLOOKUP(OFFSET(INDIRECT(ADDRESS(ROW(),COLUMN())),0,-1),素材一覽!$B:$F,2,FALSE),"")</f>
        <v>164.38</v>
      </c>
      <c r="C8" s="24">
        <f>70</f>
        <v>70</v>
      </c>
      <c r="D8" s="119">
        <f t="shared" ca="1" si="0"/>
        <v>2.3482857142857143</v>
      </c>
    </row>
    <row r="9" spans="1:12" x14ac:dyDescent="0.3">
      <c r="A9" s="103" t="s">
        <v>913</v>
      </c>
      <c r="B9" s="81">
        <f ca="1">IF(ISNUMBER(VLOOKUP(OFFSET(INDIRECT(ADDRESS(ROW(),COLUMN())),0,-1),素材一覽!$B:$F,2,FALSE)),VLOOKUP(OFFSET(INDIRECT(ADDRESS(ROW(),COLUMN())),0,-1),素材一覽!$B:$F,2,FALSE),"")</f>
        <v>158.72999999999999</v>
      </c>
      <c r="C9" s="24">
        <f>70</f>
        <v>70</v>
      </c>
      <c r="D9" s="119">
        <f t="shared" ca="1" si="0"/>
        <v>2.2675714285714283</v>
      </c>
    </row>
    <row r="10" spans="1:12" s="25" customFormat="1" x14ac:dyDescent="0.3">
      <c r="A10" s="41" t="s">
        <v>908</v>
      </c>
      <c r="B10" s="81">
        <f ca="1">IF(ISNUMBER(VLOOKUP(OFFSET(INDIRECT(ADDRESS(ROW(),COLUMN())),0,-1),素材一覽!$B:$F,2,FALSE)),VLOOKUP(OFFSET(INDIRECT(ADDRESS(ROW(),COLUMN())),0,-1),素材一覽!$B:$F,2,FALSE),"")</f>
        <v>146.88</v>
      </c>
      <c r="C10" s="20">
        <f>65</f>
        <v>65</v>
      </c>
      <c r="D10" s="119">
        <f t="shared" ca="1" si="0"/>
        <v>2.2596923076923074</v>
      </c>
      <c r="E10" s="108"/>
      <c r="F10" s="108"/>
      <c r="G10" s="108"/>
      <c r="H10" s="108"/>
      <c r="I10" s="108"/>
      <c r="J10" s="108"/>
      <c r="K10" s="108"/>
      <c r="L10" s="108"/>
    </row>
    <row r="11" spans="1:12" s="25" customFormat="1" x14ac:dyDescent="0.3">
      <c r="A11" s="100" t="s">
        <v>912</v>
      </c>
      <c r="B11" s="81">
        <f ca="1">IF(ISNUMBER(VLOOKUP(OFFSET(INDIRECT(ADDRESS(ROW(),COLUMN())),0,-1),素材一覽!$B:$F,2,FALSE)),VLOOKUP(OFFSET(INDIRECT(ADDRESS(ROW(),COLUMN())),0,-1),素材一覽!$B:$F,2,FALSE),"")</f>
        <v>49.4</v>
      </c>
      <c r="C11" s="20">
        <f>45/2</f>
        <v>22.5</v>
      </c>
      <c r="D11" s="119">
        <f t="shared" ca="1" si="0"/>
        <v>2.1955555555555555</v>
      </c>
    </row>
    <row r="12" spans="1:12" x14ac:dyDescent="0.3">
      <c r="A12" s="46" t="s">
        <v>917</v>
      </c>
      <c r="B12" s="81">
        <f ca="1">IF(ISNUMBER(VLOOKUP(OFFSET(INDIRECT(ADDRESS(ROW(),COLUMN())),0,-1),素材一覽!$B:$F,2,FALSE)),VLOOKUP(OFFSET(INDIRECT(ADDRESS(ROW(),COLUMN())),0,-1),素材一覽!$B:$F,2,FALSE),"")</f>
        <v>153.44999999999999</v>
      </c>
      <c r="C12" s="24">
        <f>75</f>
        <v>75</v>
      </c>
      <c r="D12" s="119">
        <f t="shared" ca="1" si="0"/>
        <v>2.0459999999999998</v>
      </c>
      <c r="E12" s="25"/>
      <c r="F12" s="25"/>
      <c r="G12" s="25"/>
      <c r="H12" s="25"/>
      <c r="I12" s="25"/>
      <c r="J12" s="25"/>
      <c r="K12" s="25"/>
    </row>
    <row r="13" spans="1:12" x14ac:dyDescent="0.3">
      <c r="A13" s="46" t="s">
        <v>922</v>
      </c>
      <c r="B13" s="81">
        <f ca="1">IF(ISNUMBER(VLOOKUP(OFFSET(INDIRECT(ADDRESS(ROW(),COLUMN())),0,-1),素材一覽!$B:$F,2,FALSE)),VLOOKUP(OFFSET(INDIRECT(ADDRESS(ROW(),COLUMN())),0,-1),素材一覽!$B:$F,2,FALSE),"")</f>
        <v>183.04999999999998</v>
      </c>
      <c r="C13" s="20">
        <f>90</f>
        <v>90</v>
      </c>
      <c r="D13" s="119">
        <f t="shared" ca="1" si="0"/>
        <v>2.0338888888888889</v>
      </c>
    </row>
    <row r="14" spans="1:12" x14ac:dyDescent="0.3">
      <c r="A14" s="46" t="s">
        <v>910</v>
      </c>
      <c r="B14" s="81">
        <f ca="1">IF(ISNUMBER(VLOOKUP(OFFSET(INDIRECT(ADDRESS(ROW(),COLUMN())),0,-1),素材一覽!$B:$F,2,FALSE)),VLOOKUP(OFFSET(INDIRECT(ADDRESS(ROW(),COLUMN())),0,-1),素材一覽!$B:$F,2,FALSE),"")</f>
        <v>151.66</v>
      </c>
      <c r="C14" s="20">
        <f>75</f>
        <v>75</v>
      </c>
      <c r="D14" s="119">
        <f t="shared" ca="1" si="0"/>
        <v>2.0221333333333331</v>
      </c>
      <c r="E14" s="25"/>
      <c r="F14" s="25"/>
      <c r="G14" s="25"/>
      <c r="H14" s="25"/>
      <c r="I14" s="25"/>
      <c r="J14" s="25"/>
      <c r="K14" s="25"/>
      <c r="L14" s="25"/>
    </row>
    <row r="15" spans="1:12" s="25" customFormat="1" x14ac:dyDescent="0.3">
      <c r="A15" s="46" t="s">
        <v>947</v>
      </c>
      <c r="B15" s="81">
        <f ca="1">IF(ISNUMBER(VLOOKUP(OFFSET(INDIRECT(ADDRESS(ROW(),COLUMN())),0,-1),素材一覽!$B:$F,2,FALSE)),VLOOKUP(OFFSET(INDIRECT(ADDRESS(ROW(),COLUMN())),0,-1),素材一覽!$B:$F,2,FALSE),"")</f>
        <v>146.33000000000001</v>
      </c>
      <c r="C15" s="20">
        <f>75</f>
        <v>75</v>
      </c>
      <c r="D15" s="119">
        <f t="shared" ca="1" si="0"/>
        <v>1.9510666666666667</v>
      </c>
    </row>
    <row r="16" spans="1:12" s="25" customFormat="1" x14ac:dyDescent="0.3">
      <c r="A16" s="46" t="s">
        <v>935</v>
      </c>
      <c r="B16" s="81">
        <f ca="1">IF(ISNUMBER(VLOOKUP(OFFSET(INDIRECT(ADDRESS(ROW(),COLUMN())),0,-1),素材一覽!$B:$F,2,FALSE)),VLOOKUP(OFFSET(INDIRECT(ADDRESS(ROW(),COLUMN())),0,-1),素材一覽!$B:$F,2,FALSE),"")</f>
        <v>133.02000000000001</v>
      </c>
      <c r="C16" s="20">
        <f>70</f>
        <v>70</v>
      </c>
      <c r="D16" s="119">
        <f t="shared" ca="1" si="0"/>
        <v>1.9002857142857144</v>
      </c>
      <c r="E16" s="108"/>
      <c r="F16" s="108"/>
      <c r="G16" s="108"/>
      <c r="H16" s="108"/>
      <c r="I16" s="108"/>
      <c r="J16" s="108"/>
      <c r="K16" s="108"/>
      <c r="L16" s="108"/>
    </row>
    <row r="17" spans="1:12" s="25" customFormat="1" x14ac:dyDescent="0.3">
      <c r="A17" s="47" t="s">
        <v>944</v>
      </c>
      <c r="B17" s="81">
        <f ca="1">IF(ISNUMBER(VLOOKUP(OFFSET(INDIRECT(ADDRESS(ROW(),COLUMN())),0,-1),素材一覽!$B:$F,2,FALSE)),VLOOKUP(OFFSET(INDIRECT(ADDRESS(ROW(),COLUMN())),0,-1),素材一覽!$B:$F,2,FALSE),"")</f>
        <v>37.76</v>
      </c>
      <c r="C17" s="20">
        <f>40/2</f>
        <v>20</v>
      </c>
      <c r="D17" s="119">
        <f t="shared" ca="1" si="0"/>
        <v>1.8879999999999999</v>
      </c>
      <c r="E17" s="108"/>
      <c r="F17" s="108"/>
      <c r="G17" s="108"/>
      <c r="H17" s="108"/>
      <c r="I17" s="108"/>
      <c r="J17" s="108"/>
      <c r="K17" s="108"/>
      <c r="L17" s="108"/>
    </row>
    <row r="18" spans="1:12" s="25" customFormat="1" x14ac:dyDescent="0.3">
      <c r="A18" s="46" t="s">
        <v>919</v>
      </c>
      <c r="B18" s="81">
        <f ca="1">IF(ISNUMBER(VLOOKUP(OFFSET(INDIRECT(ADDRESS(ROW(),COLUMN())),0,-1),素材一覽!$B:$F,2,FALSE)),VLOOKUP(OFFSET(INDIRECT(ADDRESS(ROW(),COLUMN())),0,-1),素材一覽!$B:$F,2,FALSE),"")</f>
        <v>169.66</v>
      </c>
      <c r="C18" s="24">
        <f>90</f>
        <v>90</v>
      </c>
      <c r="D18" s="119">
        <f t="shared" ca="1" si="0"/>
        <v>1.8851111111111112</v>
      </c>
    </row>
    <row r="19" spans="1:12" s="25" customFormat="1" x14ac:dyDescent="0.3">
      <c r="A19" s="47" t="s">
        <v>938</v>
      </c>
      <c r="B19" s="81">
        <f ca="1">IF(ISNUMBER(VLOOKUP(OFFSET(INDIRECT(ADDRESS(ROW(),COLUMN())),0,-1),素材一覽!$B:$F,2,FALSE)),VLOOKUP(OFFSET(INDIRECT(ADDRESS(ROW(),COLUMN())),0,-1),素材一覽!$B:$F,2,FALSE),"")</f>
        <v>32.26</v>
      </c>
      <c r="C19" s="24">
        <f>35/2</f>
        <v>17.5</v>
      </c>
      <c r="D19" s="119">
        <f t="shared" ca="1" si="0"/>
        <v>1.8434285714285714</v>
      </c>
    </row>
    <row r="20" spans="1:12" s="25" customFormat="1" x14ac:dyDescent="0.3">
      <c r="A20" s="47" t="s">
        <v>936</v>
      </c>
      <c r="B20" s="81">
        <f ca="1">IF(ISNUMBER(VLOOKUP(OFFSET(INDIRECT(ADDRESS(ROW(),COLUMN())),0,-1),素材一覽!$B:$F,2,FALSE)),VLOOKUP(OFFSET(INDIRECT(ADDRESS(ROW(),COLUMN())),0,-1),素材一覽!$B:$F,2,FALSE),"")</f>
        <v>32</v>
      </c>
      <c r="C20" s="24">
        <f>35/2</f>
        <v>17.5</v>
      </c>
      <c r="D20" s="119">
        <f t="shared" ca="1" si="0"/>
        <v>1.8285714285714285</v>
      </c>
    </row>
    <row r="21" spans="1:12" s="25" customFormat="1" x14ac:dyDescent="0.3">
      <c r="A21" s="46" t="s">
        <v>932</v>
      </c>
      <c r="B21" s="81">
        <f ca="1">IF(ISNUMBER(VLOOKUP(OFFSET(INDIRECT(ADDRESS(ROW(),COLUMN())),0,-1),素材一覽!$B:$F,2,FALSE)),VLOOKUP(OFFSET(INDIRECT(ADDRESS(ROW(),COLUMN())),0,-1),素材一覽!$B:$F,2,FALSE),"")</f>
        <v>118.37</v>
      </c>
      <c r="C21" s="20">
        <f>65</f>
        <v>65</v>
      </c>
      <c r="D21" s="119">
        <f t="shared" ca="1" si="0"/>
        <v>1.821076923076923</v>
      </c>
    </row>
    <row r="22" spans="1:12" s="25" customFormat="1" x14ac:dyDescent="0.3">
      <c r="A22" s="47" t="s">
        <v>942</v>
      </c>
      <c r="B22" s="81">
        <f ca="1">IF(ISNUMBER(VLOOKUP(OFFSET(INDIRECT(ADDRESS(ROW(),COLUMN())),0,-1),素材一覽!$B:$F,2,FALSE)),VLOOKUP(OFFSET(INDIRECT(ADDRESS(ROW(),COLUMN())),0,-1),素材一覽!$B:$F,2,FALSE),"")</f>
        <v>36.090000000000003</v>
      </c>
      <c r="C22" s="24">
        <f>40/2</f>
        <v>20</v>
      </c>
      <c r="D22" s="119">
        <f t="shared" ca="1" si="0"/>
        <v>1.8045000000000002</v>
      </c>
    </row>
    <row r="23" spans="1:12" s="25" customFormat="1" x14ac:dyDescent="0.3">
      <c r="A23" s="47" t="s">
        <v>909</v>
      </c>
      <c r="B23" s="81">
        <f ca="1">IF(ISNUMBER(VLOOKUP(OFFSET(INDIRECT(ADDRESS(ROW(),COLUMN())),0,-1),素材一覽!$B:$F,2,FALSE)),VLOOKUP(OFFSET(INDIRECT(ADDRESS(ROW(),COLUMN())),0,-1),素材一覽!$B:$F,2,FALSE),"")</f>
        <v>44.94</v>
      </c>
      <c r="C23" s="24">
        <f>50/2</f>
        <v>25</v>
      </c>
      <c r="D23" s="119">
        <f t="shared" ca="1" si="0"/>
        <v>1.7975999999999999</v>
      </c>
    </row>
    <row r="24" spans="1:12" s="25" customFormat="1" x14ac:dyDescent="0.3">
      <c r="A24" s="46" t="s">
        <v>937</v>
      </c>
      <c r="B24" s="81">
        <f ca="1">IF(ISNUMBER(VLOOKUP(OFFSET(INDIRECT(ADDRESS(ROW(),COLUMN())),0,-1),素材一覽!$B:$F,2,FALSE)),VLOOKUP(OFFSET(INDIRECT(ADDRESS(ROW(),COLUMN())),0,-1),素材一覽!$B:$F,2,FALSE),"")</f>
        <v>134.69</v>
      </c>
      <c r="C24" s="24">
        <f>75</f>
        <v>75</v>
      </c>
      <c r="D24" s="119">
        <f t="shared" ca="1" si="0"/>
        <v>1.7958666666666667</v>
      </c>
    </row>
    <row r="25" spans="1:12" s="25" customFormat="1" x14ac:dyDescent="0.3">
      <c r="A25" s="46" t="s">
        <v>943</v>
      </c>
      <c r="B25" s="81">
        <f ca="1">IF(ISNUMBER(VLOOKUP(OFFSET(INDIRECT(ADDRESS(ROW(),COLUMN())),0,-1),素材一覽!$B:$F,2,FALSE)),VLOOKUP(OFFSET(INDIRECT(ADDRESS(ROW(),COLUMN())),0,-1),素材一覽!$B:$F,2,FALSE),"")</f>
        <v>142.72</v>
      </c>
      <c r="C25" s="20">
        <f>80</f>
        <v>80</v>
      </c>
      <c r="D25" s="119">
        <f t="shared" ca="1" si="0"/>
        <v>1.784</v>
      </c>
    </row>
    <row r="26" spans="1:12" s="25" customFormat="1" x14ac:dyDescent="0.3">
      <c r="A26" s="47" t="s">
        <v>907</v>
      </c>
      <c r="B26" s="81">
        <f ca="1">IF(ISNUMBER(VLOOKUP(OFFSET(INDIRECT(ADDRESS(ROW(),COLUMN())),0,-1),素材一覽!$B:$F,2,FALSE)),VLOOKUP(OFFSET(INDIRECT(ADDRESS(ROW(),COLUMN())),0,-1),素材一覽!$B:$F,2,FALSE),"")</f>
        <v>44.5</v>
      </c>
      <c r="C26" s="20">
        <f>50/2</f>
        <v>25</v>
      </c>
      <c r="D26" s="119">
        <f t="shared" ca="1" si="0"/>
        <v>1.78</v>
      </c>
    </row>
    <row r="27" spans="1:12" s="25" customFormat="1" x14ac:dyDescent="0.3">
      <c r="A27" s="47" t="s">
        <v>916</v>
      </c>
      <c r="B27" s="81">
        <f ca="1">IF(ISNUMBER(VLOOKUP(OFFSET(INDIRECT(ADDRESS(ROW(),COLUMN())),0,-1),素材一覽!$B:$F,2,FALSE)),VLOOKUP(OFFSET(INDIRECT(ADDRESS(ROW(),COLUMN())),0,-1),素材一覽!$B:$F,2,FALSE),"")</f>
        <v>52.43</v>
      </c>
      <c r="C27" s="24">
        <f>60/2</f>
        <v>30</v>
      </c>
      <c r="D27" s="119">
        <f t="shared" ca="1" si="0"/>
        <v>1.7476666666666667</v>
      </c>
    </row>
    <row r="28" spans="1:12" s="25" customFormat="1" x14ac:dyDescent="0.3">
      <c r="A28" s="46" t="s">
        <v>941</v>
      </c>
      <c r="B28" s="81">
        <f ca="1">IF(ISNUMBER(VLOOKUP(OFFSET(INDIRECT(ADDRESS(ROW(),COLUMN())),0,-1),素材一覽!$B:$F,2,FALSE)),VLOOKUP(OFFSET(INDIRECT(ADDRESS(ROW(),COLUMN())),0,-1),素材一覽!$B:$F,2,FALSE),"")</f>
        <v>138.70999999999998</v>
      </c>
      <c r="C28" s="24">
        <f>80</f>
        <v>80</v>
      </c>
      <c r="D28" s="119">
        <f t="shared" ca="1" si="0"/>
        <v>1.7338749999999998</v>
      </c>
    </row>
    <row r="29" spans="1:12" s="25" customFormat="1" x14ac:dyDescent="0.3">
      <c r="A29" s="47" t="s">
        <v>914</v>
      </c>
      <c r="B29" s="81">
        <f ca="1">IF(ISNUMBER(VLOOKUP(OFFSET(INDIRECT(ADDRESS(ROW(),COLUMN())),0,-1),素材一覽!$B:$F,2,FALSE)),VLOOKUP(OFFSET(INDIRECT(ADDRESS(ROW(),COLUMN())),0,-1),素材一覽!$B:$F,2,FALSE),"")</f>
        <v>51.99</v>
      </c>
      <c r="C29" s="24">
        <f>60/2</f>
        <v>30</v>
      </c>
      <c r="D29" s="119">
        <f t="shared" ca="1" si="0"/>
        <v>1.7330000000000001</v>
      </c>
    </row>
    <row r="30" spans="1:12" s="25" customFormat="1" x14ac:dyDescent="0.3">
      <c r="A30" s="46" t="s">
        <v>949</v>
      </c>
      <c r="B30" s="81">
        <f ca="1">IF(ISNUMBER(VLOOKUP(OFFSET(INDIRECT(ADDRESS(ROW(),COLUMN())),0,-1),素材一覽!$B:$F,2,FALSE)),VLOOKUP(OFFSET(INDIRECT(ADDRESS(ROW(),COLUMN())),0,-1),素材一覽!$B:$F,2,FALSE),"")</f>
        <v>146.41999999999999</v>
      </c>
      <c r="C30" s="24">
        <f>85</f>
        <v>85</v>
      </c>
      <c r="D30" s="119">
        <f t="shared" ca="1" si="0"/>
        <v>1.7225882352941175</v>
      </c>
    </row>
    <row r="31" spans="1:12" s="25" customFormat="1" x14ac:dyDescent="0.3">
      <c r="A31" s="46" t="s">
        <v>945</v>
      </c>
      <c r="B31" s="81">
        <f ca="1">IF(ISNUMBER(VLOOKUP(OFFSET(INDIRECT(ADDRESS(ROW(),COLUMN())),0,-1),素材一覽!$B:$F,2,FALSE)),VLOOKUP(OFFSET(INDIRECT(ADDRESS(ROW(),COLUMN())),0,-1),素材一覽!$B:$F,2,FALSE),"")</f>
        <v>145.13</v>
      </c>
      <c r="C31" s="24">
        <f>85</f>
        <v>85</v>
      </c>
      <c r="D31" s="119">
        <f t="shared" ca="1" si="0"/>
        <v>1.7074117647058824</v>
      </c>
    </row>
    <row r="32" spans="1:12" s="25" customFormat="1" x14ac:dyDescent="0.3">
      <c r="A32" s="46" t="s">
        <v>939</v>
      </c>
      <c r="B32" s="81">
        <f ca="1">IF(ISNUMBER(VLOOKUP(OFFSET(INDIRECT(ADDRESS(ROW(),COLUMN())),0,-1),素材一覽!$B:$F,2,FALSE)),VLOOKUP(OFFSET(INDIRECT(ADDRESS(ROW(),COLUMN())),0,-1),素材一覽!$B:$F,2,FALSE),"")</f>
        <v>136.54</v>
      </c>
      <c r="C32" s="24">
        <f>80</f>
        <v>80</v>
      </c>
      <c r="D32" s="119">
        <f t="shared" ca="1" si="0"/>
        <v>1.70675</v>
      </c>
    </row>
    <row r="33" spans="1:4" s="25" customFormat="1" x14ac:dyDescent="0.3">
      <c r="A33" s="47" t="s">
        <v>948</v>
      </c>
      <c r="B33" s="81">
        <f ca="1">IF(ISNUMBER(VLOOKUP(OFFSET(INDIRECT(ADDRESS(ROW(),COLUMN())),0,-1),素材一覽!$B:$F,2,FALSE)),VLOOKUP(OFFSET(INDIRECT(ADDRESS(ROW(),COLUMN())),0,-1),素材一覽!$B:$F,2,FALSE),"")</f>
        <v>38.26</v>
      </c>
      <c r="C33" s="24">
        <f>45/2</f>
        <v>22.5</v>
      </c>
      <c r="D33" s="119">
        <f t="shared" ca="1" si="0"/>
        <v>1.7004444444444444</v>
      </c>
    </row>
    <row r="34" spans="1:4" s="25" customFormat="1" x14ac:dyDescent="0.3">
      <c r="A34" s="47" t="s">
        <v>940</v>
      </c>
      <c r="B34" s="81">
        <f ca="1">IF(ISNUMBER(VLOOKUP(OFFSET(INDIRECT(ADDRESS(ROW(),COLUMN())),0,-1),素材一覽!$B:$F,2,FALSE)),VLOOKUP(OFFSET(INDIRECT(ADDRESS(ROW(),COLUMN())),0,-1),素材一覽!$B:$F,2,FALSE),"")</f>
        <v>33.94</v>
      </c>
      <c r="C34" s="20">
        <f>40/2</f>
        <v>20</v>
      </c>
      <c r="D34" s="119">
        <f t="shared" ca="1" si="0"/>
        <v>1.6969999999999998</v>
      </c>
    </row>
    <row r="35" spans="1:4" x14ac:dyDescent="0.3">
      <c r="A35" s="47" t="s">
        <v>946</v>
      </c>
      <c r="B35" s="81">
        <f ca="1">IF(ISNUMBER(VLOOKUP(OFFSET(INDIRECT(ADDRESS(ROW(),COLUMN())),0,-1),素材一覽!$B:$F,2,FALSE)),VLOOKUP(OFFSET(INDIRECT(ADDRESS(ROW(),COLUMN())),0,-1),素材一覽!$B:$F,2,FALSE),"")</f>
        <v>38.08</v>
      </c>
      <c r="C35" s="24">
        <f>45/2</f>
        <v>22.5</v>
      </c>
      <c r="D35" s="119">
        <f t="shared" ca="1" si="0"/>
        <v>1.6924444444444444</v>
      </c>
    </row>
    <row r="36" spans="1:4" x14ac:dyDescent="0.3">
      <c r="A36" s="101" t="s">
        <v>989</v>
      </c>
      <c r="B36" s="81">
        <f ca="1">IF(ISNUMBER(VLOOKUP(OFFSET(INDIRECT(ADDRESS(ROW(),COLUMN())),0,-1),素材一覽!$B:$F,2,FALSE)),VLOOKUP(OFFSET(INDIRECT(ADDRESS(ROW(),COLUMN())),0,-1),素材一覽!$B:$F,2,FALSE),"")</f>
        <v>12.35</v>
      </c>
      <c r="C36" s="24">
        <f>30/4</f>
        <v>7.5</v>
      </c>
      <c r="D36" s="119">
        <f t="shared" ca="1" si="0"/>
        <v>1.6466666666666667</v>
      </c>
    </row>
    <row r="37" spans="1:4" x14ac:dyDescent="0.3">
      <c r="A37" s="55" t="s">
        <v>934</v>
      </c>
      <c r="B37" s="81">
        <f ca="1">IF(ISNUMBER(VLOOKUP(OFFSET(INDIRECT(ADDRESS(ROW(),COLUMN())),0,-1),素材一覽!$B:$F,2,FALSE)),VLOOKUP(OFFSET(INDIRECT(ADDRESS(ROW(),COLUMN())),0,-1),素材一覽!$B:$F,2,FALSE),"")</f>
        <v>24.1</v>
      </c>
      <c r="C37" s="51">
        <f>30/2</f>
        <v>15</v>
      </c>
      <c r="D37" s="119">
        <f t="shared" ca="1" si="0"/>
        <v>1.6066666666666667</v>
      </c>
    </row>
    <row r="38" spans="1:4" x14ac:dyDescent="0.3">
      <c r="A38" s="50" t="s">
        <v>930</v>
      </c>
      <c r="B38" s="81">
        <f ca="1">IF(ISNUMBER(VLOOKUP(OFFSET(INDIRECT(ADDRESS(ROW(),COLUMN())),0,-1),素材一覽!$B:$F,2,FALSE)),VLOOKUP(OFFSET(INDIRECT(ADDRESS(ROW(),COLUMN())),0,-1),素材一覽!$B:$F,2,FALSE),"")</f>
        <v>96.4</v>
      </c>
      <c r="C38" s="51">
        <f>60</f>
        <v>60</v>
      </c>
      <c r="D38" s="119">
        <f t="shared" ca="1" si="0"/>
        <v>1.6066666666666667</v>
      </c>
    </row>
    <row r="39" spans="1:4" x14ac:dyDescent="0.3">
      <c r="A39" s="52" t="s">
        <v>990</v>
      </c>
      <c r="B39" s="81">
        <f ca="1">IF(ISNUMBER(VLOOKUP(OFFSET(INDIRECT(ADDRESS(ROW(),COLUMN())),0,-1),素材一覽!$B:$F,2,FALSE)),VLOOKUP(OFFSET(INDIRECT(ADDRESS(ROW(),COLUMN())),0,-1),素材一覽!$B:$F,2,FALSE),"")</f>
        <v>12.9975</v>
      </c>
      <c r="C39" s="51">
        <f>40/4</f>
        <v>10</v>
      </c>
      <c r="D39" s="119">
        <f t="shared" ca="1" si="0"/>
        <v>1.29975</v>
      </c>
    </row>
    <row r="40" spans="1:4" x14ac:dyDescent="0.3">
      <c r="A40" s="52" t="s">
        <v>991</v>
      </c>
      <c r="B40" s="81">
        <f ca="1">IF(ISNUMBER(VLOOKUP(OFFSET(INDIRECT(ADDRESS(ROW(),COLUMN())),0,-1),素材一覽!$B:$F,2,FALSE)),VLOOKUP(OFFSET(INDIRECT(ADDRESS(ROW(),COLUMN())),0,-1),素材一覽!$B:$F,2,FALSE),"")</f>
        <v>8.0649999999999995</v>
      </c>
      <c r="C40" s="51">
        <f>25/4</f>
        <v>6.25</v>
      </c>
      <c r="D40" s="119">
        <f t="shared" ca="1" si="0"/>
        <v>1.2904</v>
      </c>
    </row>
    <row r="41" spans="1:4" x14ac:dyDescent="0.3">
      <c r="A41" s="52" t="s">
        <v>992</v>
      </c>
      <c r="B41" s="81">
        <f ca="1">IF(ISNUMBER(VLOOKUP(OFFSET(INDIRECT(ADDRESS(ROW(),COLUMN())),0,-1),素材一覽!$B:$F,2,FALSE)),VLOOKUP(OFFSET(INDIRECT(ADDRESS(ROW(),COLUMN())),0,-1),素材一覽!$B:$F,2,FALSE),"")</f>
        <v>4.82</v>
      </c>
      <c r="C41" s="51">
        <f>15/4</f>
        <v>3.75</v>
      </c>
      <c r="D41" s="119">
        <f t="shared" ca="1" si="0"/>
        <v>1.2853333333333334</v>
      </c>
    </row>
    <row r="42" spans="1:4" x14ac:dyDescent="0.3">
      <c r="A42" s="52" t="s">
        <v>993</v>
      </c>
      <c r="B42" s="81">
        <f ca="1">IF(ISNUMBER(VLOOKUP(OFFSET(INDIRECT(ADDRESS(ROW(),COLUMN())),0,-1),素材一覽!$B:$F,2,FALSE)),VLOOKUP(OFFSET(INDIRECT(ADDRESS(ROW(),COLUMN())),0,-1),素材一覽!$B:$F,2,FALSE),"")</f>
        <v>8</v>
      </c>
      <c r="C42" s="51">
        <f>25/4</f>
        <v>6.25</v>
      </c>
      <c r="D42" s="119">
        <f t="shared" ca="1" si="0"/>
        <v>1.28</v>
      </c>
    </row>
    <row r="43" spans="1:4" x14ac:dyDescent="0.3">
      <c r="A43" s="52" t="s">
        <v>994</v>
      </c>
      <c r="B43" s="81">
        <f ca="1">IF(ISNUMBER(VLOOKUP(OFFSET(INDIRECT(ADDRESS(ROW(),COLUMN())),0,-1),素材一覽!$B:$F,2,FALSE)),VLOOKUP(OFFSET(INDIRECT(ADDRESS(ROW(),COLUMN())),0,-1),素材一覽!$B:$F,2,FALSE),"")</f>
        <v>9.52</v>
      </c>
      <c r="C43" s="51">
        <f>30/4</f>
        <v>7.5</v>
      </c>
      <c r="D43" s="119">
        <f t="shared" ca="1" si="0"/>
        <v>1.2693333333333332</v>
      </c>
    </row>
    <row r="44" spans="1:4" x14ac:dyDescent="0.3">
      <c r="A44" s="53" t="s">
        <v>995</v>
      </c>
      <c r="B44" s="81">
        <f ca="1">IF(ISNUMBER(VLOOKUP(OFFSET(INDIRECT(ADDRESS(ROW(),COLUMN())),0,-1),素材一覽!$B:$F,2,FALSE)),VLOOKUP(OFFSET(INDIRECT(ADDRESS(ROW(),COLUMN())),0,-1),素材一覽!$B:$F,2,FALSE),"")</f>
        <v>4.1166666666666663</v>
      </c>
      <c r="C44" s="51">
        <f>30/8</f>
        <v>3.75</v>
      </c>
      <c r="D44" s="119">
        <f t="shared" ca="1" si="0"/>
        <v>1.0977777777777777</v>
      </c>
    </row>
    <row r="45" spans="1:4" x14ac:dyDescent="0.3">
      <c r="A45" s="53" t="s">
        <v>996</v>
      </c>
      <c r="B45" s="81">
        <f ca="1">IF(ISNUMBER(VLOOKUP(OFFSET(INDIRECT(ADDRESS(ROW(),COLUMN())),0,-1),素材一覽!$B:$F,2,FALSE)),VLOOKUP(OFFSET(INDIRECT(ADDRESS(ROW(),COLUMN())),0,-1),素材一覽!$B:$F,2,FALSE),"")</f>
        <v>4.3325000000000005</v>
      </c>
      <c r="C45" s="51">
        <f>40/8</f>
        <v>5</v>
      </c>
      <c r="D45" s="119">
        <f t="shared" ca="1" si="0"/>
        <v>0.86650000000000005</v>
      </c>
    </row>
    <row r="46" spans="1:4" x14ac:dyDescent="0.3">
      <c r="A46" s="53" t="s">
        <v>997</v>
      </c>
      <c r="B46" s="81">
        <f ca="1">IF(ISNUMBER(VLOOKUP(OFFSET(INDIRECT(ADDRESS(ROW(),COLUMN())),0,-1),素材一覽!$B:$F,2,FALSE)),VLOOKUP(OFFSET(INDIRECT(ADDRESS(ROW(),COLUMN())),0,-1),素材一覽!$B:$F,2,FALSE),"")</f>
        <v>2.688333333333333</v>
      </c>
      <c r="C46" s="51">
        <f>25/8</f>
        <v>3.125</v>
      </c>
      <c r="D46" s="119">
        <f t="shared" ca="1" si="0"/>
        <v>0.86026666666666651</v>
      </c>
    </row>
    <row r="47" spans="1:4" x14ac:dyDescent="0.3">
      <c r="A47" s="53" t="s">
        <v>998</v>
      </c>
      <c r="B47" s="81">
        <f ca="1">IF(ISNUMBER(VLOOKUP(OFFSET(INDIRECT(ADDRESS(ROW(),COLUMN())),0,-1),素材一覽!$B:$F,2,FALSE)),VLOOKUP(OFFSET(INDIRECT(ADDRESS(ROW(),COLUMN())),0,-1),素材一覽!$B:$F,2,FALSE),"")</f>
        <v>1.6066666666666667</v>
      </c>
      <c r="C47" s="51">
        <f>15/8</f>
        <v>1.875</v>
      </c>
      <c r="D47" s="119">
        <f t="shared" ca="1" si="0"/>
        <v>0.85688888888888892</v>
      </c>
    </row>
    <row r="48" spans="1:4" x14ac:dyDescent="0.3">
      <c r="A48" s="53" t="s">
        <v>999</v>
      </c>
      <c r="B48" s="81">
        <f ca="1">IF(ISNUMBER(VLOOKUP(OFFSET(INDIRECT(ADDRESS(ROW(),COLUMN())),0,-1),素材一覽!$B:$F,2,FALSE)),VLOOKUP(OFFSET(INDIRECT(ADDRESS(ROW(),COLUMN())),0,-1),素材一覽!$B:$F,2,FALSE),"")</f>
        <v>2.6666666666666665</v>
      </c>
      <c r="C48" s="51">
        <f>25/8</f>
        <v>3.125</v>
      </c>
      <c r="D48" s="119">
        <f t="shared" ca="1" si="0"/>
        <v>0.85333333333333328</v>
      </c>
    </row>
    <row r="49" spans="1:4" s="25" customFormat="1" ht="16.649999999999999" customHeight="1" thickBot="1" x14ac:dyDescent="0.35">
      <c r="A49" s="54" t="s">
        <v>1000</v>
      </c>
      <c r="B49" s="26">
        <f ca="1">IF(ISNUMBER(VLOOKUP(OFFSET(INDIRECT(ADDRESS(ROW(),COLUMN())),0,-1),素材一覽!$B:$F,2,FALSE)),VLOOKUP(OFFSET(INDIRECT(ADDRESS(ROW(),COLUMN())),0,-1),素材一覽!$B:$F,2,FALSE),"")</f>
        <v>3.1733333333333333</v>
      </c>
      <c r="C49" s="27">
        <f>30/8</f>
        <v>3.75</v>
      </c>
      <c r="D49" s="120">
        <f t="shared" ca="1" si="0"/>
        <v>0.84622222222222221</v>
      </c>
    </row>
    <row r="50" spans="1:4" ht="16.649999999999999" customHeight="1" thickTop="1" x14ac:dyDescent="0.3">
      <c r="A50" s="108"/>
      <c r="B50" s="44"/>
      <c r="D50" s="121"/>
    </row>
    <row r="51" spans="1:4" x14ac:dyDescent="0.3">
      <c r="A51" s="108"/>
      <c r="B51" s="44"/>
      <c r="D51" s="121"/>
    </row>
    <row r="52" spans="1:4" x14ac:dyDescent="0.3">
      <c r="B52" s="44"/>
      <c r="D52" s="121"/>
    </row>
    <row r="53" spans="1:4" x14ac:dyDescent="0.3">
      <c r="B53" s="44"/>
      <c r="D53" s="121"/>
    </row>
    <row r="54" spans="1:4" x14ac:dyDescent="0.3">
      <c r="B54" s="44"/>
      <c r="D54" s="121"/>
    </row>
    <row r="55" spans="1:4" x14ac:dyDescent="0.3">
      <c r="B55" s="44"/>
      <c r="D55" s="121"/>
    </row>
    <row r="56" spans="1:4" x14ac:dyDescent="0.3">
      <c r="B56" s="44"/>
      <c r="D56" s="121"/>
    </row>
    <row r="57" spans="1:4" x14ac:dyDescent="0.3">
      <c r="B57" s="44"/>
      <c r="D57" s="121"/>
    </row>
    <row r="58" spans="1:4" x14ac:dyDescent="0.3">
      <c r="B58" s="44"/>
      <c r="D58" s="121"/>
    </row>
    <row r="59" spans="1:4" x14ac:dyDescent="0.3">
      <c r="B59" s="44"/>
      <c r="D59" s="121"/>
    </row>
    <row r="60" spans="1:4" x14ac:dyDescent="0.3">
      <c r="B60" s="44"/>
      <c r="D60" s="121"/>
    </row>
  </sheetData>
  <sheetProtection algorithmName="SHA-512" hashValue="6qbJE26ab4TS8hO/ezCWmz0n8m2t2ujsp3kK8qbfyM0VNjbsyQozUU9CyXxmowEolU285mobrat7q4ZXXmaDbw==" saltValue="lyYnsvuo6Kiplkud0oXvgg==" spinCount="100000" sheet="1" objects="1" scenarios="1" selectLockedCells="1"/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N26"/>
  <sheetViews>
    <sheetView zoomScale="91" zoomScaleNormal="91" workbookViewId="0">
      <selection sqref="A1:A2"/>
    </sheetView>
  </sheetViews>
  <sheetFormatPr defaultColWidth="8.69921875" defaultRowHeight="16.100000000000001" x14ac:dyDescent="0.3"/>
  <cols>
    <col min="1" max="1" width="15.19921875" style="109" bestFit="1" customWidth="1"/>
    <col min="2" max="2" width="10.296875" style="122" bestFit="1" customWidth="1"/>
    <col min="3" max="3" width="8.09765625" style="109" bestFit="1" customWidth="1"/>
    <col min="4" max="4" width="5.8984375" style="109" bestFit="1" customWidth="1"/>
    <col min="5" max="5" width="7.69921875" style="122" bestFit="1" customWidth="1"/>
    <col min="6" max="6" width="8.09765625" style="109" bestFit="1" customWidth="1"/>
    <col min="7" max="7" width="5.8984375" style="109" bestFit="1" customWidth="1"/>
    <col min="8" max="8" width="7.69921875" style="122" bestFit="1" customWidth="1"/>
    <col min="9" max="9" width="8.09765625" style="109" bestFit="1" customWidth="1"/>
    <col min="10" max="10" width="5.8984375" style="109" bestFit="1" customWidth="1"/>
    <col min="11" max="11" width="7.69921875" style="122" bestFit="1" customWidth="1"/>
    <col min="12" max="129" width="8.69921875" style="108" customWidth="1"/>
    <col min="130" max="16384" width="8.69921875" style="108"/>
  </cols>
  <sheetData>
    <row r="1" spans="1:14" s="109" customFormat="1" ht="16.649999999999999" customHeight="1" thickTop="1" x14ac:dyDescent="0.3">
      <c r="A1" s="145" t="s">
        <v>1001</v>
      </c>
      <c r="B1" s="143" t="s">
        <v>951</v>
      </c>
      <c r="C1" s="140" t="s">
        <v>1002</v>
      </c>
      <c r="D1" s="141"/>
      <c r="E1" s="142"/>
      <c r="F1" s="140" t="s">
        <v>1003</v>
      </c>
      <c r="G1" s="141"/>
      <c r="H1" s="142"/>
      <c r="I1" s="140" t="s">
        <v>1004</v>
      </c>
      <c r="J1" s="141"/>
      <c r="K1" s="142"/>
    </row>
    <row r="2" spans="1:14" s="109" customFormat="1" x14ac:dyDescent="0.3">
      <c r="A2" s="146"/>
      <c r="B2" s="144"/>
      <c r="C2" s="42" t="s">
        <v>1005</v>
      </c>
      <c r="D2" s="42" t="s">
        <v>1006</v>
      </c>
      <c r="E2" s="123" t="s">
        <v>1007</v>
      </c>
      <c r="F2" s="42" t="s">
        <v>1005</v>
      </c>
      <c r="G2" s="42" t="s">
        <v>1006</v>
      </c>
      <c r="H2" s="123" t="s">
        <v>1007</v>
      </c>
      <c r="I2" s="42" t="s">
        <v>1005</v>
      </c>
      <c r="J2" s="42" t="s">
        <v>1006</v>
      </c>
      <c r="K2" s="124" t="s">
        <v>1007</v>
      </c>
    </row>
    <row r="3" spans="1:14" x14ac:dyDescent="0.3">
      <c r="A3" s="6" t="s">
        <v>1008</v>
      </c>
      <c r="B3" s="125">
        <f t="shared" ref="B3:B25" ca="1" si="0"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>620.51</v>
      </c>
      <c r="C3" s="2" t="s">
        <v>913</v>
      </c>
      <c r="D3" s="42">
        <v>1</v>
      </c>
      <c r="E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158.72999999999999</v>
      </c>
      <c r="F3" s="2" t="s">
        <v>935</v>
      </c>
      <c r="G3" s="42">
        <v>1</v>
      </c>
      <c r="H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133.02000000000001</v>
      </c>
      <c r="I3" s="2" t="s">
        <v>915</v>
      </c>
      <c r="J3" s="42">
        <v>2</v>
      </c>
      <c r="K3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164.38</v>
      </c>
    </row>
    <row r="4" spans="1:14" x14ac:dyDescent="0.3">
      <c r="A4" s="6" t="s">
        <v>1009</v>
      </c>
      <c r="B4" s="125">
        <f t="shared" ca="1" si="0"/>
        <v>598.1099999999999</v>
      </c>
      <c r="C4" s="2" t="s">
        <v>908</v>
      </c>
      <c r="D4" s="42">
        <v>2</v>
      </c>
      <c r="E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146.88</v>
      </c>
      <c r="F4" s="2" t="s">
        <v>919</v>
      </c>
      <c r="G4" s="42">
        <v>1</v>
      </c>
      <c r="H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169.66</v>
      </c>
      <c r="I4" s="2" t="s">
        <v>937</v>
      </c>
      <c r="J4" s="42">
        <v>1</v>
      </c>
      <c r="K4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134.69</v>
      </c>
    </row>
    <row r="5" spans="1:14" x14ac:dyDescent="0.3">
      <c r="A5" s="6" t="s">
        <v>1010</v>
      </c>
      <c r="B5" s="125">
        <f t="shared" ca="1" si="0"/>
        <v>427.76</v>
      </c>
      <c r="C5" s="2" t="s">
        <v>943</v>
      </c>
      <c r="D5" s="42">
        <v>1</v>
      </c>
      <c r="E5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142.72</v>
      </c>
      <c r="F5" s="2" t="s">
        <v>947</v>
      </c>
      <c r="G5" s="42">
        <v>1</v>
      </c>
      <c r="H5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146.33000000000001</v>
      </c>
      <c r="I5" s="2" t="s">
        <v>941</v>
      </c>
      <c r="J5" s="42">
        <v>1</v>
      </c>
      <c r="K5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138.70999999999998</v>
      </c>
    </row>
    <row r="6" spans="1:14" x14ac:dyDescent="0.3">
      <c r="A6" s="6" t="s">
        <v>1011</v>
      </c>
      <c r="B6" s="125">
        <f t="shared" ca="1" si="0"/>
        <v>425.87</v>
      </c>
      <c r="C6" s="2" t="s">
        <v>922</v>
      </c>
      <c r="D6" s="42">
        <v>1</v>
      </c>
      <c r="E6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183.04999999999998</v>
      </c>
      <c r="F6" s="2" t="s">
        <v>949</v>
      </c>
      <c r="G6" s="42">
        <v>1</v>
      </c>
      <c r="H6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146.41999999999999</v>
      </c>
      <c r="I6" s="2" t="s">
        <v>930</v>
      </c>
      <c r="J6" s="42">
        <v>1</v>
      </c>
      <c r="K6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96.4</v>
      </c>
    </row>
    <row r="7" spans="1:14" x14ac:dyDescent="0.3">
      <c r="A7" s="6" t="s">
        <v>1012</v>
      </c>
      <c r="B7" s="125">
        <f t="shared" ca="1" si="0"/>
        <v>381.87</v>
      </c>
      <c r="C7" s="2" t="s">
        <v>932</v>
      </c>
      <c r="D7" s="42">
        <v>2</v>
      </c>
      <c r="E7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118.37</v>
      </c>
      <c r="F7" s="2" t="s">
        <v>945</v>
      </c>
      <c r="G7" s="42">
        <v>1</v>
      </c>
      <c r="H7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145.13</v>
      </c>
      <c r="I7" s="42" t="s">
        <v>1001</v>
      </c>
      <c r="J7" s="42" t="s">
        <v>1001</v>
      </c>
      <c r="K7" s="124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8" spans="1:14" x14ac:dyDescent="0.3">
      <c r="A8" s="5" t="s">
        <v>924</v>
      </c>
      <c r="B8" s="125">
        <f t="shared" ca="1" si="0"/>
        <v>208.51</v>
      </c>
      <c r="C8" s="3" t="s">
        <v>923</v>
      </c>
      <c r="D8" s="42">
        <v>1</v>
      </c>
      <c r="E8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77.11</v>
      </c>
      <c r="F8" s="1" t="s">
        <v>928</v>
      </c>
      <c r="G8" s="42">
        <v>1</v>
      </c>
      <c r="H8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I8" s="1" t="s">
        <v>926</v>
      </c>
      <c r="J8" s="42">
        <v>1</v>
      </c>
      <c r="K8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66.569999999999993</v>
      </c>
    </row>
    <row r="9" spans="1:14" x14ac:dyDescent="0.3">
      <c r="A9" s="5" t="s">
        <v>922</v>
      </c>
      <c r="B9" s="125">
        <f t="shared" ca="1" si="0"/>
        <v>183.04999999999998</v>
      </c>
      <c r="C9" s="1" t="s">
        <v>912</v>
      </c>
      <c r="D9" s="42">
        <v>2</v>
      </c>
      <c r="E9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  <c r="F9" s="1" t="s">
        <v>914</v>
      </c>
      <c r="G9" s="42">
        <v>1</v>
      </c>
      <c r="H9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I9" s="1" t="s">
        <v>938</v>
      </c>
      <c r="J9" s="42">
        <v>1</v>
      </c>
      <c r="K9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N9" s="82"/>
    </row>
    <row r="10" spans="1:14" x14ac:dyDescent="0.3">
      <c r="A10" s="5" t="s">
        <v>919</v>
      </c>
      <c r="B10" s="125">
        <f t="shared" ca="1" si="0"/>
        <v>169.66</v>
      </c>
      <c r="C10" s="1" t="s">
        <v>942</v>
      </c>
      <c r="D10" s="42">
        <v>2</v>
      </c>
      <c r="E10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36.090000000000003</v>
      </c>
      <c r="F10" s="1" t="s">
        <v>918</v>
      </c>
      <c r="G10" s="42">
        <v>1</v>
      </c>
      <c r="H10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  <c r="I10" s="1" t="s">
        <v>944</v>
      </c>
      <c r="J10" s="42">
        <v>1</v>
      </c>
      <c r="K10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</row>
    <row r="11" spans="1:14" x14ac:dyDescent="0.3">
      <c r="A11" s="5" t="s">
        <v>915</v>
      </c>
      <c r="B11" s="125">
        <f t="shared" ca="1" si="0"/>
        <v>164.38</v>
      </c>
      <c r="C11" s="3" t="s">
        <v>921</v>
      </c>
      <c r="D11" s="42">
        <v>1</v>
      </c>
      <c r="E11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60.16</v>
      </c>
      <c r="F11" s="3" t="s">
        <v>907</v>
      </c>
      <c r="G11" s="42">
        <v>1</v>
      </c>
      <c r="H11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44.5</v>
      </c>
      <c r="I11" s="1" t="s">
        <v>918</v>
      </c>
      <c r="J11" s="42">
        <v>1</v>
      </c>
      <c r="K11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</row>
    <row r="12" spans="1:14" x14ac:dyDescent="0.3">
      <c r="A12" s="5" t="s">
        <v>913</v>
      </c>
      <c r="B12" s="125">
        <f t="shared" ca="1" si="0"/>
        <v>158.72999999999999</v>
      </c>
      <c r="C12" s="1" t="s">
        <v>926</v>
      </c>
      <c r="D12" s="42">
        <v>1</v>
      </c>
      <c r="E12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66.569999999999993</v>
      </c>
      <c r="F12" s="1" t="s">
        <v>921</v>
      </c>
      <c r="G12" s="42">
        <v>1</v>
      </c>
      <c r="H12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60.16</v>
      </c>
      <c r="I12" s="1" t="s">
        <v>936</v>
      </c>
      <c r="J12" s="42">
        <v>1</v>
      </c>
      <c r="K12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13" spans="1:14" x14ac:dyDescent="0.3">
      <c r="A13" s="5" t="s">
        <v>917</v>
      </c>
      <c r="B13" s="125">
        <f t="shared" ca="1" si="0"/>
        <v>153.44999999999999</v>
      </c>
      <c r="C13" s="3" t="s">
        <v>928</v>
      </c>
      <c r="D13" s="42">
        <v>1</v>
      </c>
      <c r="E1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F13" s="1" t="s">
        <v>938</v>
      </c>
      <c r="G13" s="42">
        <v>2</v>
      </c>
      <c r="H1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I13" s="1" t="s">
        <v>934</v>
      </c>
      <c r="J13" s="42">
        <v>1</v>
      </c>
      <c r="K13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</row>
    <row r="14" spans="1:14" x14ac:dyDescent="0.3">
      <c r="A14" s="5" t="s">
        <v>910</v>
      </c>
      <c r="B14" s="125">
        <f t="shared" ca="1" si="0"/>
        <v>151.66</v>
      </c>
      <c r="C14" s="1" t="s">
        <v>936</v>
      </c>
      <c r="D14" s="42">
        <v>2</v>
      </c>
      <c r="E1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  <c r="F14" s="1" t="s">
        <v>948</v>
      </c>
      <c r="G14" s="42">
        <v>1</v>
      </c>
      <c r="H1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4" s="1" t="s">
        <v>912</v>
      </c>
      <c r="J14" s="42">
        <v>1</v>
      </c>
      <c r="K14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5" spans="1:14" x14ac:dyDescent="0.3">
      <c r="A15" s="5" t="s">
        <v>908</v>
      </c>
      <c r="B15" s="125">
        <f t="shared" ca="1" si="0"/>
        <v>146.88</v>
      </c>
      <c r="C15" s="1" t="s">
        <v>918</v>
      </c>
      <c r="D15" s="42">
        <v>1</v>
      </c>
      <c r="E15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  <c r="F15" s="1" t="s">
        <v>944</v>
      </c>
      <c r="G15" s="42">
        <v>1</v>
      </c>
      <c r="H15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  <c r="I15" s="1" t="s">
        <v>912</v>
      </c>
      <c r="J15" s="42">
        <v>1</v>
      </c>
      <c r="K15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6" spans="1:14" x14ac:dyDescent="0.3">
      <c r="A16" s="5" t="s">
        <v>949</v>
      </c>
      <c r="B16" s="125">
        <f t="shared" ca="1" si="0"/>
        <v>146.41999999999999</v>
      </c>
      <c r="C16" s="1" t="s">
        <v>946</v>
      </c>
      <c r="D16" s="42">
        <v>2</v>
      </c>
      <c r="E16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  <c r="F16" s="1" t="s">
        <v>948</v>
      </c>
      <c r="G16" s="42">
        <v>1</v>
      </c>
      <c r="H16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6" s="1" t="s">
        <v>936</v>
      </c>
      <c r="J16" s="42">
        <v>1</v>
      </c>
      <c r="K16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17" spans="1:11" x14ac:dyDescent="0.3">
      <c r="A17" s="5" t="s">
        <v>947</v>
      </c>
      <c r="B17" s="125">
        <f t="shared" ca="1" si="0"/>
        <v>146.33000000000001</v>
      </c>
      <c r="C17" s="1" t="s">
        <v>909</v>
      </c>
      <c r="D17" s="42">
        <v>1</v>
      </c>
      <c r="E17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  <c r="F17" s="1" t="s">
        <v>914</v>
      </c>
      <c r="G17" s="42">
        <v>1</v>
      </c>
      <c r="H17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I17" s="1" t="s">
        <v>912</v>
      </c>
      <c r="J17" s="42">
        <v>1</v>
      </c>
      <c r="K17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8" spans="1:11" x14ac:dyDescent="0.3">
      <c r="A18" s="5" t="s">
        <v>945</v>
      </c>
      <c r="B18" s="125">
        <f t="shared" ca="1" si="0"/>
        <v>145.13</v>
      </c>
      <c r="C18" s="1" t="s">
        <v>914</v>
      </c>
      <c r="D18" s="42">
        <v>1</v>
      </c>
      <c r="E18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F18" s="1" t="s">
        <v>934</v>
      </c>
      <c r="G18" s="42">
        <v>2</v>
      </c>
      <c r="H18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18" s="1" t="s">
        <v>909</v>
      </c>
      <c r="J18" s="42">
        <v>1</v>
      </c>
      <c r="K18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</row>
    <row r="19" spans="1:11" x14ac:dyDescent="0.3">
      <c r="A19" s="5" t="s">
        <v>943</v>
      </c>
      <c r="B19" s="125">
        <f t="shared" ca="1" si="0"/>
        <v>142.72</v>
      </c>
      <c r="C19" s="1" t="s">
        <v>948</v>
      </c>
      <c r="D19" s="42">
        <v>2</v>
      </c>
      <c r="E19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F19" s="1" t="s">
        <v>940</v>
      </c>
      <c r="G19" s="42">
        <v>1</v>
      </c>
      <c r="H19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I19" s="1" t="s">
        <v>938</v>
      </c>
      <c r="J19" s="42">
        <v>1</v>
      </c>
      <c r="K19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</row>
    <row r="20" spans="1:11" x14ac:dyDescent="0.3">
      <c r="A20" s="5" t="s">
        <v>941</v>
      </c>
      <c r="B20" s="125">
        <f t="shared" ca="1" si="0"/>
        <v>138.70999999999998</v>
      </c>
      <c r="C20" s="1" t="s">
        <v>916</v>
      </c>
      <c r="D20" s="42">
        <v>1</v>
      </c>
      <c r="E20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F20" s="1" t="s">
        <v>934</v>
      </c>
      <c r="G20" s="42">
        <v>2</v>
      </c>
      <c r="H20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20" s="1" t="s">
        <v>946</v>
      </c>
      <c r="J20" s="42">
        <v>1</v>
      </c>
      <c r="K20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21" spans="1:11" x14ac:dyDescent="0.3">
      <c r="A21" s="5" t="s">
        <v>939</v>
      </c>
      <c r="B21" s="125">
        <f t="shared" ca="1" si="0"/>
        <v>136.54</v>
      </c>
      <c r="C21" s="1" t="s">
        <v>938</v>
      </c>
      <c r="D21" s="42">
        <v>2</v>
      </c>
      <c r="E21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F21" s="1" t="s">
        <v>940</v>
      </c>
      <c r="G21" s="42">
        <v>1</v>
      </c>
      <c r="H21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I21" s="1" t="s">
        <v>946</v>
      </c>
      <c r="J21" s="42">
        <v>1</v>
      </c>
      <c r="K21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22" spans="1:11" x14ac:dyDescent="0.3">
      <c r="A22" s="5" t="s">
        <v>937</v>
      </c>
      <c r="B22" s="125">
        <f t="shared" ca="1" si="0"/>
        <v>134.69</v>
      </c>
      <c r="C22" s="1" t="s">
        <v>944</v>
      </c>
      <c r="D22" s="42">
        <v>1</v>
      </c>
      <c r="E22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  <c r="F22" s="1" t="s">
        <v>909</v>
      </c>
      <c r="G22" s="42">
        <v>1</v>
      </c>
      <c r="H22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  <c r="I22" s="1" t="s">
        <v>914</v>
      </c>
      <c r="J22" s="42">
        <v>1</v>
      </c>
      <c r="K22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</row>
    <row r="23" spans="1:11" x14ac:dyDescent="0.3">
      <c r="A23" s="5" t="s">
        <v>935</v>
      </c>
      <c r="B23" s="125">
        <f t="shared" ca="1" si="0"/>
        <v>133.02000000000001</v>
      </c>
      <c r="C23" s="3" t="s">
        <v>907</v>
      </c>
      <c r="D23" s="42">
        <v>1</v>
      </c>
      <c r="E2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44.5</v>
      </c>
      <c r="F23" s="1" t="s">
        <v>942</v>
      </c>
      <c r="G23" s="42">
        <v>1</v>
      </c>
      <c r="H23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36.090000000000003</v>
      </c>
      <c r="I23" s="1" t="s">
        <v>916</v>
      </c>
      <c r="J23" s="42">
        <v>1</v>
      </c>
      <c r="K23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</row>
    <row r="24" spans="1:11" x14ac:dyDescent="0.3">
      <c r="A24" s="5" t="s">
        <v>932</v>
      </c>
      <c r="B24" s="125">
        <f t="shared" ca="1" si="0"/>
        <v>118.37</v>
      </c>
      <c r="C24" s="1" t="s">
        <v>940</v>
      </c>
      <c r="D24" s="42">
        <v>1</v>
      </c>
      <c r="E2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F24" s="1" t="s">
        <v>916</v>
      </c>
      <c r="G24" s="42">
        <v>1</v>
      </c>
      <c r="H24" s="125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I24" s="1" t="s">
        <v>936</v>
      </c>
      <c r="J24" s="42">
        <v>1</v>
      </c>
      <c r="K24" s="126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25" spans="1:11" ht="16.649999999999999" customHeight="1" thickBot="1" x14ac:dyDescent="0.35">
      <c r="A25" s="43" t="s">
        <v>930</v>
      </c>
      <c r="B25" s="127">
        <f t="shared" ca="1" si="0"/>
        <v>96.4</v>
      </c>
      <c r="C25" s="4" t="s">
        <v>934</v>
      </c>
      <c r="D25" s="8">
        <v>4</v>
      </c>
      <c r="E25" s="127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F25" s="8" t="s">
        <v>1001</v>
      </c>
      <c r="G25" s="8" t="s">
        <v>1001</v>
      </c>
      <c r="H25" s="128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  <c r="I25" s="8" t="s">
        <v>1001</v>
      </c>
      <c r="J25" s="8" t="s">
        <v>1001</v>
      </c>
      <c r="K25" s="129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26" spans="1:11" ht="16.649999999999999" customHeight="1" thickTop="1" x14ac:dyDescent="0.3"/>
  </sheetData>
  <sheetProtection algorithmName="SHA-512" hashValue="KJB74Rmox1VgfYdXY9deB8jsM6qAAWY7LkIgnCgRG38uNkY3jpscgn1ZijJmvPimvraQLxcePpOn839Q75zb4Q==" saltValue="zW9EMszVXMBFgcB0OuyZNQ==" spinCount="100000" sheet="1" objects="1" scenarios="1" selectLockedCells="1"/>
  <mergeCells count="5">
    <mergeCell ref="C1:E1"/>
    <mergeCell ref="F1:H1"/>
    <mergeCell ref="I1:K1"/>
    <mergeCell ref="B1:B2"/>
    <mergeCell ref="A1:A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Y83"/>
  <sheetViews>
    <sheetView topLeftCell="E1" zoomScale="118" zoomScaleNormal="118" workbookViewId="0">
      <selection activeCell="U2" sqref="U2"/>
    </sheetView>
  </sheetViews>
  <sheetFormatPr defaultRowHeight="16.100000000000001" x14ac:dyDescent="0.3"/>
  <cols>
    <col min="1" max="1" width="15" style="130" hidden="1" customWidth="1"/>
    <col min="2" max="2" width="15" style="109" hidden="1" customWidth="1"/>
    <col min="3" max="3" width="10.19921875" style="107" hidden="1" customWidth="1"/>
    <col min="4" max="4" width="10.19921875" style="109" hidden="1" customWidth="1"/>
    <col min="5" max="5" width="7.796875" style="109" customWidth="1"/>
    <col min="6" max="6" width="10" style="131" customWidth="1"/>
    <col min="7" max="7" width="8" style="109" hidden="1" customWidth="1"/>
    <col min="8" max="8" width="7.796875" style="109" customWidth="1"/>
    <col min="9" max="9" width="10" style="108" customWidth="1"/>
    <col min="10" max="10" width="12.59765625" style="109" hidden="1" customWidth="1"/>
    <col min="11" max="11" width="7.796875" style="109" customWidth="1"/>
    <col min="12" max="12" width="10" style="108" bestFit="1" customWidth="1"/>
    <col min="13" max="13" width="12.59765625" style="109" hidden="1" customWidth="1"/>
    <col min="14" max="14" width="7.796875" style="109" customWidth="1"/>
    <col min="15" max="15" width="10" style="108" bestFit="1" customWidth="1"/>
    <col min="16" max="16" width="15" style="109" hidden="1" customWidth="1"/>
    <col min="17" max="17" width="15" style="109" bestFit="1" customWidth="1"/>
    <col min="18" max="18" width="10" style="108" bestFit="1" customWidth="1"/>
    <col min="19" max="19" width="15" style="109" hidden="1" customWidth="1"/>
    <col min="20" max="20" width="7.796875" style="109" customWidth="1"/>
    <col min="21" max="21" width="10" style="108" bestFit="1" customWidth="1"/>
    <col min="22" max="139" width="8.796875" style="108" customWidth="1"/>
    <col min="140" max="16384" width="8.796875" style="108"/>
  </cols>
  <sheetData>
    <row r="1" spans="1:25" s="109" customFormat="1" x14ac:dyDescent="0.3">
      <c r="A1" s="109" t="s">
        <v>1013</v>
      </c>
      <c r="B1" s="109" t="s">
        <v>1014</v>
      </c>
      <c r="C1" s="109" t="s">
        <v>951</v>
      </c>
      <c r="D1" s="56" t="s">
        <v>1013</v>
      </c>
      <c r="E1" s="56" t="s">
        <v>1014</v>
      </c>
      <c r="F1" s="56" t="s">
        <v>951</v>
      </c>
      <c r="G1" s="57" t="s">
        <v>1013</v>
      </c>
      <c r="H1" s="57" t="s">
        <v>1015</v>
      </c>
      <c r="I1" s="57" t="s">
        <v>951</v>
      </c>
      <c r="J1" s="58" t="s">
        <v>1013</v>
      </c>
      <c r="K1" s="58" t="s">
        <v>1016</v>
      </c>
      <c r="L1" s="58" t="s">
        <v>951</v>
      </c>
      <c r="M1" s="59" t="s">
        <v>1013</v>
      </c>
      <c r="N1" s="59" t="s">
        <v>1017</v>
      </c>
      <c r="O1" s="59" t="s">
        <v>951</v>
      </c>
      <c r="P1" s="60" t="s">
        <v>1013</v>
      </c>
      <c r="Q1" s="60" t="s">
        <v>1018</v>
      </c>
      <c r="R1" s="60" t="s">
        <v>951</v>
      </c>
      <c r="S1" s="61" t="s">
        <v>1013</v>
      </c>
      <c r="T1" s="61" t="s">
        <v>1019</v>
      </c>
      <c r="U1" s="61" t="s">
        <v>951</v>
      </c>
      <c r="V1" s="150" t="s">
        <v>911</v>
      </c>
      <c r="W1" s="151"/>
      <c r="X1" s="151"/>
      <c r="Y1" s="151"/>
    </row>
    <row r="2" spans="1:25" x14ac:dyDescent="0.3">
      <c r="A2" s="130" t="str">
        <f t="shared" ref="A2:C7" si="0">D2</f>
        <v>破损装置</v>
      </c>
      <c r="B2" s="130" t="str">
        <f t="shared" si="0"/>
        <v>小裝置</v>
      </c>
      <c r="C2" s="122">
        <f t="shared" ca="1" si="0"/>
        <v>4.3325000000000005</v>
      </c>
      <c r="D2" s="63" t="s">
        <v>1020</v>
      </c>
      <c r="E2" s="63" t="s">
        <v>996</v>
      </c>
      <c r="F2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4.3325000000000005</v>
      </c>
      <c r="G2" s="57" t="s">
        <v>1021</v>
      </c>
      <c r="H2" s="57" t="s">
        <v>990</v>
      </c>
      <c r="I2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12.9975</v>
      </c>
      <c r="J2" s="58" t="s">
        <v>1022</v>
      </c>
      <c r="K2" s="58" t="s">
        <v>923</v>
      </c>
      <c r="L2" s="17">
        <f ca="1">IF(ISNUMBER(VLOOKUP(OFFSET(INDIRECT(ADDRESS(ROW(),COLUMN(),4)),0,-1),打素材!$A:$B,2,FALSE)),VLOOKUP(OFFSET(INDIRECT(ADDRESS(ROW(),COLUMN(),4)),0,-1),打素材!$A:$B,2,FALSE),"")</f>
        <v>77.11</v>
      </c>
      <c r="M2" s="59" t="s">
        <v>1023</v>
      </c>
      <c r="N2" s="59" t="s">
        <v>924</v>
      </c>
      <c r="O2" s="18">
        <f ca="1">IF(ISNUMBER(VLOOKUP(OFFSET(INDIRECT(ADDRESS(ROW(),COLUMN(),4)),0,-1),素材加工!$A:$B,2,FALSE)),VLOOKUP(OFFSET(INDIRECT(ADDRESS(ROW(),COLUMN(),4)),0,-1),素材加工!$A:$B,2,FALSE),"")</f>
        <v>208.51</v>
      </c>
      <c r="P2" s="60" t="s">
        <v>1024</v>
      </c>
      <c r="Q2" s="60" t="s">
        <v>1008</v>
      </c>
      <c r="R2" s="19">
        <f ca="1">IF(ISNUMBER(VLOOKUP(OFFSET(INDIRECT(ADDRESS(ROW(),COLUMN(),4)),0,-1),素材加工!$A:$B,2,FALSE)),VLOOKUP(OFFSET(INDIRECT(ADDRESS(ROW(),COLUMN(),4)),0,-1),素材加工!$A:$B,2,FALSE),"")</f>
        <v>620.51</v>
      </c>
      <c r="S2" s="60" t="s">
        <v>1025</v>
      </c>
      <c r="T2" s="60" t="s">
        <v>1026</v>
      </c>
      <c r="U2" s="12">
        <v>9</v>
      </c>
      <c r="V2" s="149" t="s">
        <v>1027</v>
      </c>
      <c r="W2" s="148"/>
      <c r="X2" s="148"/>
      <c r="Y2" s="148"/>
    </row>
    <row r="3" spans="1:25" x14ac:dyDescent="0.3">
      <c r="A3" s="130" t="str">
        <f t="shared" si="0"/>
        <v>异铁碎片</v>
      </c>
      <c r="B3" s="130" t="str">
        <f t="shared" si="0"/>
        <v>小鐵</v>
      </c>
      <c r="C3" s="122">
        <f t="shared" ca="1" si="0"/>
        <v>4.1166666666666663</v>
      </c>
      <c r="D3" s="63" t="s">
        <v>1028</v>
      </c>
      <c r="E3" s="63" t="s">
        <v>995</v>
      </c>
      <c r="F3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4.1166666666666663</v>
      </c>
      <c r="G3" s="57" t="s">
        <v>1029</v>
      </c>
      <c r="H3" s="57" t="s">
        <v>989</v>
      </c>
      <c r="I3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12.35</v>
      </c>
      <c r="J3" s="58" t="s">
        <v>1030</v>
      </c>
      <c r="K3" s="58" t="s">
        <v>926</v>
      </c>
      <c r="L3" s="17">
        <f ca="1">IF(ISNUMBER(VLOOKUP(OFFSET(INDIRECT(ADDRESS(ROW(),COLUMN(),4)),0,-1),打素材!$A:$B,2,FALSE)),VLOOKUP(OFFSET(INDIRECT(ADDRESS(ROW(),COLUMN(),4)),0,-1),打素材!$A:$B,2,FALSE),"")</f>
        <v>66.569999999999993</v>
      </c>
      <c r="M3" s="59" t="s">
        <v>1031</v>
      </c>
      <c r="N3" s="59" t="s">
        <v>922</v>
      </c>
      <c r="O3" s="18">
        <f ca="1">IF(ISNUMBER(VLOOKUP(OFFSET(INDIRECT(ADDRESS(ROW(),COLUMN(),4)),0,-1),素材加工!$A:$B,2,FALSE)),VLOOKUP(OFFSET(INDIRECT(ADDRESS(ROW(),COLUMN(),4)),0,-1),素材加工!$A:$B,2,FALSE),"")</f>
        <v>183.04999999999998</v>
      </c>
      <c r="P3" s="60" t="s">
        <v>1032</v>
      </c>
      <c r="Q3" s="60" t="s">
        <v>1009</v>
      </c>
      <c r="R3" s="19">
        <f ca="1">IF(ISNUMBER(VLOOKUP(OFFSET(INDIRECT(ADDRESS(ROW(),COLUMN(),4)),0,-1),素材加工!$A:$B,2,FALSE)),VLOOKUP(OFFSET(INDIRECT(ADDRESS(ROW(),COLUMN(),4)),0,-1),素材加工!$A:$B,2,FALSE),"")</f>
        <v>598.1099999999999</v>
      </c>
      <c r="S3" s="59" t="s">
        <v>1033</v>
      </c>
      <c r="T3" s="59" t="s">
        <v>1034</v>
      </c>
      <c r="U3" s="12">
        <v>15</v>
      </c>
      <c r="V3" s="147" t="s">
        <v>1035</v>
      </c>
      <c r="W3" s="148"/>
      <c r="X3" s="148"/>
      <c r="Y3" s="148"/>
    </row>
    <row r="4" spans="1:25" x14ac:dyDescent="0.3">
      <c r="A4" s="130" t="str">
        <f t="shared" si="0"/>
        <v>双酮</v>
      </c>
      <c r="B4" s="130" t="str">
        <f t="shared" si="0"/>
        <v>小酮</v>
      </c>
      <c r="C4" s="122">
        <f t="shared" ca="1" si="0"/>
        <v>3.1733333333333333</v>
      </c>
      <c r="D4" s="63" t="s">
        <v>1036</v>
      </c>
      <c r="E4" s="63" t="s">
        <v>1000</v>
      </c>
      <c r="F4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3.1733333333333333</v>
      </c>
      <c r="G4" s="57" t="s">
        <v>1037</v>
      </c>
      <c r="H4" s="57" t="s">
        <v>994</v>
      </c>
      <c r="I4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9.52</v>
      </c>
      <c r="J4" s="58" t="s">
        <v>1038</v>
      </c>
      <c r="K4" s="58" t="s">
        <v>928</v>
      </c>
      <c r="L4" s="17">
        <f ca="1">IF(ISNUMBER(VLOOKUP(OFFSET(INDIRECT(ADDRESS(ROW(),COLUMN(),4)),0,-1),打素材!$A:$B,2,FALSE)),VLOOKUP(OFFSET(INDIRECT(ADDRESS(ROW(),COLUMN(),4)),0,-1),打素材!$A:$B,2,FALSE),"")</f>
        <v>64.83</v>
      </c>
      <c r="M4" s="59" t="s">
        <v>1039</v>
      </c>
      <c r="N4" s="59" t="s">
        <v>919</v>
      </c>
      <c r="O4" s="18">
        <f ca="1">IF(ISNUMBER(VLOOKUP(OFFSET(INDIRECT(ADDRESS(ROW(),COLUMN(),4)),0,-1),素材加工!$A:$B,2,FALSE)),VLOOKUP(OFFSET(INDIRECT(ADDRESS(ROW(),COLUMN(),4)),0,-1),素材加工!$A:$B,2,FALSE),"")</f>
        <v>169.66</v>
      </c>
      <c r="P4" s="60" t="s">
        <v>1040</v>
      </c>
      <c r="Q4" s="60" t="s">
        <v>1010</v>
      </c>
      <c r="R4" s="19">
        <f ca="1">IF(ISNUMBER(VLOOKUP(OFFSET(INDIRECT(ADDRESS(ROW(),COLUMN(),4)),0,-1),素材加工!$A:$B,2,FALSE)),VLOOKUP(OFFSET(INDIRECT(ADDRESS(ROW(),COLUMN(),4)),0,-1),素材加工!$A:$B,2,FALSE),"")</f>
        <v>427.76</v>
      </c>
      <c r="S4" s="59" t="s">
        <v>1041</v>
      </c>
      <c r="T4" s="59" t="s">
        <v>1042</v>
      </c>
      <c r="U4" s="12">
        <v>10</v>
      </c>
    </row>
    <row r="5" spans="1:25" x14ac:dyDescent="0.3">
      <c r="A5" s="130" t="str">
        <f t="shared" si="0"/>
        <v>酯原料</v>
      </c>
      <c r="B5" s="130" t="str">
        <f t="shared" si="0"/>
        <v>小酯</v>
      </c>
      <c r="C5" s="122">
        <f t="shared" ca="1" si="0"/>
        <v>2.688333333333333</v>
      </c>
      <c r="D5" s="63" t="s">
        <v>1043</v>
      </c>
      <c r="E5" s="63" t="s">
        <v>997</v>
      </c>
      <c r="F5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2.688333333333333</v>
      </c>
      <c r="G5" s="57" t="s">
        <v>1044</v>
      </c>
      <c r="H5" s="57" t="s">
        <v>991</v>
      </c>
      <c r="I5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8.0649999999999995</v>
      </c>
      <c r="J5" s="58" t="s">
        <v>1045</v>
      </c>
      <c r="K5" s="58" t="s">
        <v>921</v>
      </c>
      <c r="L5" s="17">
        <f ca="1">IF(ISNUMBER(VLOOKUP(OFFSET(INDIRECT(ADDRESS(ROW(),COLUMN(),4)),0,-1),打素材!$A:$B,2,FALSE)),VLOOKUP(OFFSET(INDIRECT(ADDRESS(ROW(),COLUMN(),4)),0,-1),打素材!$A:$B,2,FALSE),"")</f>
        <v>60.16</v>
      </c>
      <c r="M5" s="59" t="s">
        <v>1046</v>
      </c>
      <c r="N5" s="59" t="s">
        <v>915</v>
      </c>
      <c r="O5" s="18">
        <f ca="1">IF(ISNUMBER(VLOOKUP(OFFSET(INDIRECT(ADDRESS(ROW(),COLUMN(),4)),0,-1),素材加工!$A:$B,2,FALSE)),VLOOKUP(OFFSET(INDIRECT(ADDRESS(ROW(),COLUMN(),4)),0,-1),素材加工!$A:$B,2,FALSE),"")</f>
        <v>164.38</v>
      </c>
      <c r="P5" s="60" t="s">
        <v>1047</v>
      </c>
      <c r="Q5" s="60" t="s">
        <v>1011</v>
      </c>
      <c r="R5" s="19">
        <f ca="1">IF(ISNUMBER(VLOOKUP(OFFSET(INDIRECT(ADDRESS(ROW(),COLUMN(),4)),0,-1),素材加工!$A:$B,2,FALSE)),VLOOKUP(OFFSET(INDIRECT(ADDRESS(ROW(),COLUMN(),4)),0,-1),素材加工!$A:$B,2,FALSE),"")</f>
        <v>425.87</v>
      </c>
      <c r="S5" s="59" t="s">
        <v>1048</v>
      </c>
      <c r="T5" s="61" t="s">
        <v>1049</v>
      </c>
      <c r="U5" s="132">
        <f>IF(ISNUMBER($U$6),$U$6 / 500,"")</f>
        <v>3.5999999999999999E-3</v>
      </c>
    </row>
    <row r="6" spans="1:25" x14ac:dyDescent="0.3">
      <c r="A6" s="130" t="str">
        <f t="shared" si="0"/>
        <v>代糖</v>
      </c>
      <c r="B6" s="130" t="str">
        <f t="shared" si="0"/>
        <v>小糖</v>
      </c>
      <c r="C6" s="122">
        <f t="shared" ca="1" si="0"/>
        <v>2.6666666666666665</v>
      </c>
      <c r="D6" s="63" t="s">
        <v>1050</v>
      </c>
      <c r="E6" s="63" t="s">
        <v>999</v>
      </c>
      <c r="F6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2.6666666666666665</v>
      </c>
      <c r="G6" s="57" t="s">
        <v>936</v>
      </c>
      <c r="H6" s="57" t="s">
        <v>993</v>
      </c>
      <c r="I6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</v>
      </c>
      <c r="J6" s="58" t="s">
        <v>1051</v>
      </c>
      <c r="K6" s="58" t="s">
        <v>918</v>
      </c>
      <c r="L6" s="17">
        <f ca="1">IF(ISNUMBER(VLOOKUP(OFFSET(INDIRECT(ADDRESS(ROW(),COLUMN(),4)),0,-1),打素材!$A:$B,2,FALSE)),VLOOKUP(OFFSET(INDIRECT(ADDRESS(ROW(),COLUMN(),4)),0,-1),打素材!$A:$B,2,FALSE),"")</f>
        <v>59.72</v>
      </c>
      <c r="M6" s="59" t="s">
        <v>1052</v>
      </c>
      <c r="N6" s="59" t="s">
        <v>913</v>
      </c>
      <c r="O6" s="18">
        <f ca="1">IF(ISNUMBER(VLOOKUP(OFFSET(INDIRECT(ADDRESS(ROW(),COLUMN(),4)),0,-1),素材加工!$A:$B,2,FALSE)),VLOOKUP(OFFSET(INDIRECT(ADDRESS(ROW(),COLUMN(),4)),0,-1),素材加工!$A:$B,2,FALSE),"")</f>
        <v>158.72999999999999</v>
      </c>
      <c r="P6" s="60" t="s">
        <v>1053</v>
      </c>
      <c r="Q6" s="60" t="s">
        <v>1012</v>
      </c>
      <c r="R6" s="19">
        <f ca="1">IF(ISNUMBER(VLOOKUP(OFFSET(INDIRECT(ADDRESS(ROW(),COLUMN(),4)),0,-1),素材加工!$A:$B,2,FALSE)),VLOOKUP(OFFSET(INDIRECT(ADDRESS(ROW(),COLUMN(),4)),0,-1),素材加工!$A:$B,2,FALSE),"")</f>
        <v>381.87</v>
      </c>
      <c r="S6" s="61" t="s">
        <v>927</v>
      </c>
      <c r="T6" s="61" t="s">
        <v>927</v>
      </c>
      <c r="U6" s="81">
        <f>IF(ISNUMBER($U$7),$U$7 * 72 / 180,"")</f>
        <v>1.8</v>
      </c>
    </row>
    <row r="7" spans="1:25" x14ac:dyDescent="0.3">
      <c r="A7" s="130" t="str">
        <f t="shared" si="0"/>
        <v>源岩</v>
      </c>
      <c r="B7" s="130" t="str">
        <f t="shared" si="0"/>
        <v>小石頭</v>
      </c>
      <c r="C7" s="122">
        <f t="shared" ca="1" si="0"/>
        <v>1.6066666666666667</v>
      </c>
      <c r="D7" s="63" t="s">
        <v>1054</v>
      </c>
      <c r="E7" s="63" t="s">
        <v>998</v>
      </c>
      <c r="F7" s="15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 / 3,"")</f>
        <v>1.6066666666666667</v>
      </c>
      <c r="G7" s="57" t="s">
        <v>1055</v>
      </c>
      <c r="H7" s="57" t="s">
        <v>992</v>
      </c>
      <c r="I7" s="16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5,"")</f>
        <v>4.82</v>
      </c>
      <c r="J7" s="58" t="s">
        <v>1056</v>
      </c>
      <c r="K7" s="58" t="s">
        <v>916</v>
      </c>
      <c r="L7" s="17">
        <f ca="1">IF(ISNUMBER(VLOOKUP(OFFSET(INDIRECT(ADDRESS(ROW(),COLUMN(),4)),0,-1),打素材!$A:$B,2,FALSE)),VLOOKUP(OFFSET(INDIRECT(ADDRESS(ROW(),COLUMN(),4)),0,-1),打素材!$A:$B,2,FALSE),"")</f>
        <v>52.43</v>
      </c>
      <c r="M7" s="59" t="s">
        <v>1057</v>
      </c>
      <c r="N7" s="59" t="s">
        <v>917</v>
      </c>
      <c r="O7" s="18">
        <f ca="1">IF(ISNUMBER(VLOOKUP(OFFSET(INDIRECT(ADDRESS(ROW(),COLUMN(),4)),0,-1),素材加工!$A:$B,2,FALSE)),VLOOKUP(OFFSET(INDIRECT(ADDRESS(ROW(),COLUMN(),4)),0,-1),素材加工!$A:$B,2,FALSE),"")</f>
        <v>153.44999999999999</v>
      </c>
      <c r="P7" s="107"/>
      <c r="Q7" s="107"/>
      <c r="R7" s="44"/>
      <c r="S7" s="61" t="s">
        <v>1058</v>
      </c>
      <c r="T7" s="61" t="s">
        <v>933</v>
      </c>
      <c r="U7" s="81">
        <f>IF(ISNUMBER($U$2),$U$2 / 2,"")</f>
        <v>4.5</v>
      </c>
    </row>
    <row r="8" spans="1:25" x14ac:dyDescent="0.3">
      <c r="A8" s="107"/>
      <c r="B8" s="107"/>
      <c r="D8" s="107"/>
      <c r="E8" s="107"/>
      <c r="F8" s="44"/>
      <c r="G8" s="107"/>
      <c r="H8" s="107"/>
      <c r="I8" s="44"/>
      <c r="J8" s="58" t="s">
        <v>1059</v>
      </c>
      <c r="K8" s="58" t="s">
        <v>914</v>
      </c>
      <c r="L8" s="17">
        <f ca="1">IF(ISNUMBER(VLOOKUP(OFFSET(INDIRECT(ADDRESS(ROW(),COLUMN(),4)),0,-1),打素材!$A:$B,2,FALSE)),VLOOKUP(OFFSET(INDIRECT(ADDRESS(ROW(),COLUMN(),4)),0,-1),打素材!$A:$B,2,FALSE),"")</f>
        <v>51.99</v>
      </c>
      <c r="M8" s="59" t="s">
        <v>1060</v>
      </c>
      <c r="N8" s="59" t="s">
        <v>910</v>
      </c>
      <c r="O8" s="18">
        <f ca="1">IF(ISNUMBER(VLOOKUP(OFFSET(INDIRECT(ADDRESS(ROW(),COLUMN(),4)),0,-1),素材加工!$A:$B,2,FALSE)),VLOOKUP(OFFSET(INDIRECT(ADDRESS(ROW(),COLUMN(),4)),0,-1),素材加工!$A:$B,2,FALSE),"")</f>
        <v>151.66</v>
      </c>
      <c r="P8" s="107"/>
      <c r="Q8" s="107"/>
      <c r="R8" s="44"/>
      <c r="S8" s="61" t="s">
        <v>1061</v>
      </c>
      <c r="T8" s="61" t="s">
        <v>931</v>
      </c>
      <c r="U8" s="81">
        <f>IF(ISNUMBER($U$2),$U$2 / 5,"")</f>
        <v>1.8</v>
      </c>
    </row>
    <row r="9" spans="1:25" x14ac:dyDescent="0.3">
      <c r="A9" s="130" t="str">
        <f t="shared" ref="A9:C14" si="1">G2</f>
        <v>装置</v>
      </c>
      <c r="B9" s="130" t="str">
        <f t="shared" si="1"/>
        <v>中裝置</v>
      </c>
      <c r="C9" s="44">
        <f t="shared" ca="1" si="1"/>
        <v>12.9975</v>
      </c>
      <c r="D9" s="107"/>
      <c r="E9" s="107"/>
      <c r="F9" s="44"/>
      <c r="G9" s="107"/>
      <c r="H9" s="107"/>
      <c r="I9" s="44"/>
      <c r="J9" s="58" t="s">
        <v>1062</v>
      </c>
      <c r="K9" s="58" t="s">
        <v>912</v>
      </c>
      <c r="L9" s="17">
        <f ca="1">IF(ISNUMBER(VLOOKUP(OFFSET(INDIRECT(ADDRESS(ROW(),COLUMN(),4)),0,-1),打素材!$A:$B,2,FALSE)),VLOOKUP(OFFSET(INDIRECT(ADDRESS(ROW(),COLUMN(),4)),0,-1),打素材!$A:$B,2,FALSE),"")</f>
        <v>49.4</v>
      </c>
      <c r="M9" s="59" t="s">
        <v>1063</v>
      </c>
      <c r="N9" s="59" t="s">
        <v>908</v>
      </c>
      <c r="O9" s="18">
        <f ca="1">IF(ISNUMBER(VLOOKUP(OFFSET(INDIRECT(ADDRESS(ROW(),COLUMN(),4)),0,-1),素材加工!$A:$B,2,FALSE)),VLOOKUP(OFFSET(INDIRECT(ADDRESS(ROW(),COLUMN(),4)),0,-1),素材加工!$A:$B,2,FALSE),"")</f>
        <v>146.88</v>
      </c>
      <c r="P9" s="107"/>
      <c r="Q9" s="107"/>
      <c r="R9" s="44"/>
      <c r="S9" s="61" t="s">
        <v>1064</v>
      </c>
      <c r="T9" s="61" t="s">
        <v>929</v>
      </c>
      <c r="U9" s="81">
        <f>IF(ISNUMBER($U$2),$U$2 / 10,"")</f>
        <v>0.9</v>
      </c>
    </row>
    <row r="10" spans="1:25" x14ac:dyDescent="0.3">
      <c r="A10" s="130" t="str">
        <f t="shared" si="1"/>
        <v>异铁</v>
      </c>
      <c r="B10" s="130" t="str">
        <f t="shared" si="1"/>
        <v>中鐵</v>
      </c>
      <c r="C10" s="44">
        <f t="shared" ca="1" si="1"/>
        <v>12.35</v>
      </c>
      <c r="D10" s="107"/>
      <c r="E10" s="107"/>
      <c r="F10" s="44"/>
      <c r="G10" s="107"/>
      <c r="H10" s="107"/>
      <c r="I10" s="44"/>
      <c r="J10" s="58" t="s">
        <v>1065</v>
      </c>
      <c r="K10" s="58" t="s">
        <v>909</v>
      </c>
      <c r="L10" s="17">
        <f ca="1">IF(ISNUMBER(VLOOKUP(OFFSET(INDIRECT(ADDRESS(ROW(),COLUMN(),4)),0,-1),打素材!$A:$B,2,FALSE)),VLOOKUP(OFFSET(INDIRECT(ADDRESS(ROW(),COLUMN(),4)),0,-1),打素材!$A:$B,2,FALSE),"")</f>
        <v>44.94</v>
      </c>
      <c r="M10" s="59" t="s">
        <v>1066</v>
      </c>
      <c r="N10" s="59" t="s">
        <v>949</v>
      </c>
      <c r="O10" s="18">
        <f ca="1">IF(ISNUMBER(VLOOKUP(OFFSET(INDIRECT(ADDRESS(ROW(),COLUMN(),4)),0,-1),素材加工!$A:$B,2,FALSE)),VLOOKUP(OFFSET(INDIRECT(ADDRESS(ROW(),COLUMN(),4)),0,-1),素材加工!$A:$B,2,FALSE),"")</f>
        <v>146.41999999999999</v>
      </c>
      <c r="P10" s="107"/>
      <c r="Q10" s="107"/>
      <c r="S10" s="61" t="s">
        <v>1067</v>
      </c>
      <c r="T10" s="61" t="s">
        <v>1068</v>
      </c>
      <c r="U10" s="81">
        <f>IF(ISNUMBER($U$3),$U$3 / 3,"")</f>
        <v>5</v>
      </c>
    </row>
    <row r="11" spans="1:25" x14ac:dyDescent="0.3">
      <c r="A11" s="130" t="str">
        <f t="shared" si="1"/>
        <v>酮凝集</v>
      </c>
      <c r="B11" s="130" t="str">
        <f t="shared" si="1"/>
        <v>中酮</v>
      </c>
      <c r="C11" s="44">
        <f t="shared" ca="1" si="1"/>
        <v>9.52</v>
      </c>
      <c r="D11" s="107"/>
      <c r="E11" s="107"/>
      <c r="F11" s="44"/>
      <c r="G11" s="107"/>
      <c r="H11" s="107"/>
      <c r="I11" s="44"/>
      <c r="J11" s="58" t="s">
        <v>1069</v>
      </c>
      <c r="K11" s="58" t="s">
        <v>907</v>
      </c>
      <c r="L11" s="17">
        <f ca="1">IF(ISNUMBER(VLOOKUP(OFFSET(INDIRECT(ADDRESS(ROW(),COLUMN(),4)),0,-1),打素材!$A:$B,2,FALSE)),VLOOKUP(OFFSET(INDIRECT(ADDRESS(ROW(),COLUMN(),4)),0,-1),打素材!$A:$B,2,FALSE),"")</f>
        <v>44.5</v>
      </c>
      <c r="M11" s="59" t="s">
        <v>1070</v>
      </c>
      <c r="N11" s="59" t="s">
        <v>947</v>
      </c>
      <c r="O11" s="18">
        <f ca="1">IF(ISNUMBER(VLOOKUP(OFFSET(INDIRECT(ADDRESS(ROW(),COLUMN(),4)),0,-1),素材加工!$A:$B,2,FALSE)),VLOOKUP(OFFSET(INDIRECT(ADDRESS(ROW(),COLUMN(),4)),0,-1),素材加工!$A:$B,2,FALSE),"")</f>
        <v>146.33000000000001</v>
      </c>
      <c r="P11" s="107"/>
      <c r="Q11" s="83"/>
      <c r="S11" s="61" t="s">
        <v>1071</v>
      </c>
      <c r="T11" s="61" t="s">
        <v>1072</v>
      </c>
      <c r="U11" s="81">
        <f>IF(ISNUMBER($U$3),$U$3 / 9,"")</f>
        <v>1.6666666666666667</v>
      </c>
    </row>
    <row r="12" spans="1:25" x14ac:dyDescent="0.3">
      <c r="A12" s="130" t="str">
        <f t="shared" si="1"/>
        <v>聚酸酯</v>
      </c>
      <c r="B12" s="130" t="str">
        <f t="shared" si="1"/>
        <v>中酯</v>
      </c>
      <c r="C12" s="44">
        <f t="shared" ca="1" si="1"/>
        <v>8.0649999999999995</v>
      </c>
      <c r="D12" s="107"/>
      <c r="E12" s="107"/>
      <c r="F12" s="44"/>
      <c r="G12" s="107"/>
      <c r="H12" s="107"/>
      <c r="I12" s="44"/>
      <c r="J12" s="58" t="s">
        <v>1073</v>
      </c>
      <c r="K12" s="58" t="s">
        <v>948</v>
      </c>
      <c r="L12" s="17">
        <f ca="1">IF(ISNUMBER(VLOOKUP(OFFSET(INDIRECT(ADDRESS(ROW(),COLUMN(),4)),0,-1),打素材!$A:$B,2,FALSE)),VLOOKUP(OFFSET(INDIRECT(ADDRESS(ROW(),COLUMN(),4)),0,-1),打素材!$A:$B,2,FALSE),"")</f>
        <v>38.26</v>
      </c>
      <c r="M12" s="59" t="s">
        <v>1074</v>
      </c>
      <c r="N12" s="59" t="s">
        <v>945</v>
      </c>
      <c r="O12" s="18">
        <f ca="1">IF(ISNUMBER(VLOOKUP(OFFSET(INDIRECT(ADDRESS(ROW(),COLUMN(),4)),0,-1),素材加工!$A:$B,2,FALSE)),VLOOKUP(OFFSET(INDIRECT(ADDRESS(ROW(),COLUMN(),4)),0,-1),素材加工!$A:$B,2,FALSE),"")</f>
        <v>145.13</v>
      </c>
      <c r="P12" s="107"/>
      <c r="Q12" s="83"/>
      <c r="S12" s="61" t="s">
        <v>1075</v>
      </c>
      <c r="T12" s="61" t="s">
        <v>1076</v>
      </c>
      <c r="U12" s="81">
        <f>IF(ISNUMBER($U$4),$U$4 / 3,"")</f>
        <v>3.3333333333333335</v>
      </c>
    </row>
    <row r="13" spans="1:25" x14ac:dyDescent="0.3">
      <c r="A13" s="130" t="str">
        <f t="shared" si="1"/>
        <v>糖</v>
      </c>
      <c r="B13" s="130" t="str">
        <f t="shared" si="1"/>
        <v>中糖</v>
      </c>
      <c r="C13" s="44">
        <f t="shared" ca="1" si="1"/>
        <v>8</v>
      </c>
      <c r="D13" s="107"/>
      <c r="E13" s="107"/>
      <c r="G13" s="107"/>
      <c r="H13" s="107"/>
      <c r="I13" s="44"/>
      <c r="J13" s="58" t="s">
        <v>1077</v>
      </c>
      <c r="K13" s="58" t="s">
        <v>946</v>
      </c>
      <c r="L13" s="17">
        <f ca="1">IF(ISNUMBER(VLOOKUP(OFFSET(INDIRECT(ADDRESS(ROW(),COLUMN(),4)),0,-1),打素材!$A:$B,2,FALSE)),VLOOKUP(OFFSET(INDIRECT(ADDRESS(ROW(),COLUMN(),4)),0,-1),打素材!$A:$B,2,FALSE),"")</f>
        <v>38.08</v>
      </c>
      <c r="M13" s="59" t="s">
        <v>1078</v>
      </c>
      <c r="N13" s="59" t="s">
        <v>943</v>
      </c>
      <c r="O13" s="18">
        <f ca="1">IF(ISNUMBER(VLOOKUP(OFFSET(INDIRECT(ADDRESS(ROW(),COLUMN(),4)),0,-1),素材加工!$A:$B,2,FALSE)),VLOOKUP(OFFSET(INDIRECT(ADDRESS(ROW(),COLUMN(),4)),0,-1),素材加工!$A:$B,2,FALSE),"")</f>
        <v>142.72</v>
      </c>
      <c r="P13" s="107"/>
      <c r="S13" s="61" t="s">
        <v>1079</v>
      </c>
      <c r="T13" s="61" t="s">
        <v>1080</v>
      </c>
      <c r="U13" s="81">
        <f>IF(ISNUMBER($U$4),$U$4 / 9,"")</f>
        <v>1.1111111111111112</v>
      </c>
    </row>
    <row r="14" spans="1:25" x14ac:dyDescent="0.3">
      <c r="A14" s="130" t="str">
        <f t="shared" si="1"/>
        <v>固源岩</v>
      </c>
      <c r="B14" s="130" t="str">
        <f t="shared" si="1"/>
        <v>中石頭</v>
      </c>
      <c r="C14" s="44">
        <f t="shared" ca="1" si="1"/>
        <v>4.82</v>
      </c>
      <c r="D14" s="107"/>
      <c r="E14" s="107"/>
      <c r="F14" s="44"/>
      <c r="G14" s="107"/>
      <c r="H14" s="107"/>
      <c r="I14" s="44"/>
      <c r="J14" s="58" t="s">
        <v>1081</v>
      </c>
      <c r="K14" s="58" t="s">
        <v>944</v>
      </c>
      <c r="L14" s="17">
        <f ca="1">IF(ISNUMBER(VLOOKUP(OFFSET(INDIRECT(ADDRESS(ROW(),COLUMN(),4)),0,-1),打素材!$A:$B,2,FALSE)),VLOOKUP(OFFSET(INDIRECT(ADDRESS(ROW(),COLUMN(),4)),0,-1),打素材!$A:$B,2,FALSE),"")</f>
        <v>37.76</v>
      </c>
      <c r="M14" s="59" t="s">
        <v>1082</v>
      </c>
      <c r="N14" s="59" t="s">
        <v>941</v>
      </c>
      <c r="O14" s="18">
        <f ca="1">IF(ISNUMBER(VLOOKUP(OFFSET(INDIRECT(ADDRESS(ROW(),COLUMN(),4)),0,-1),素材加工!$A:$B,2,FALSE)),VLOOKUP(OFFSET(INDIRECT(ADDRESS(ROW(),COLUMN(),4)),0,-1),素材加工!$A:$B,2,FALSE),"")</f>
        <v>138.70999999999998</v>
      </c>
      <c r="P14" s="107"/>
      <c r="Q14" s="107"/>
    </row>
    <row r="15" spans="1:25" x14ac:dyDescent="0.3">
      <c r="C15" s="44"/>
      <c r="D15" s="107"/>
      <c r="E15" s="107"/>
      <c r="F15" s="44"/>
      <c r="G15" s="107"/>
      <c r="H15" s="107"/>
      <c r="I15" s="44"/>
      <c r="J15" s="58" t="s">
        <v>1083</v>
      </c>
      <c r="K15" s="58" t="s">
        <v>942</v>
      </c>
      <c r="L15" s="17">
        <f ca="1">IF(ISNUMBER(VLOOKUP(OFFSET(INDIRECT(ADDRESS(ROW(),COLUMN(),4)),0,-1),打素材!$A:$B,2,FALSE)),VLOOKUP(OFFSET(INDIRECT(ADDRESS(ROW(),COLUMN(),4)),0,-1),打素材!$A:$B,2,FALSE),"")</f>
        <v>36.090000000000003</v>
      </c>
      <c r="M15" s="59" t="s">
        <v>1084</v>
      </c>
      <c r="N15" s="59" t="s">
        <v>939</v>
      </c>
      <c r="O15" s="18">
        <f ca="1">IF(ISNUMBER(VLOOKUP(OFFSET(INDIRECT(ADDRESS(ROW(),COLUMN(),4)),0,-1),素材加工!$A:$B,2,FALSE)),VLOOKUP(OFFSET(INDIRECT(ADDRESS(ROW(),COLUMN(),4)),0,-1),素材加工!$A:$B,2,FALSE),"")</f>
        <v>136.54</v>
      </c>
      <c r="P15" s="107"/>
      <c r="Q15" s="107"/>
    </row>
    <row r="16" spans="1:25" x14ac:dyDescent="0.3">
      <c r="A16" s="130" t="str">
        <f t="shared" ref="A16:A33" si="2">J2</f>
        <v>环烃聚质</v>
      </c>
      <c r="B16" s="130" t="str">
        <f t="shared" ref="B16:B33" si="3">K2</f>
        <v>烴</v>
      </c>
      <c r="C16" s="44">
        <f t="shared" ref="C16:C33" ca="1" si="4">L2</f>
        <v>77.11</v>
      </c>
      <c r="D16" s="107"/>
      <c r="E16" s="107"/>
      <c r="F16" s="44"/>
      <c r="G16" s="107"/>
      <c r="H16" s="107"/>
      <c r="I16" s="44"/>
      <c r="J16" s="58" t="s">
        <v>1085</v>
      </c>
      <c r="K16" s="58" t="s">
        <v>940</v>
      </c>
      <c r="L16" s="17">
        <f ca="1">IF(ISNUMBER(VLOOKUP(OFFSET(INDIRECT(ADDRESS(ROW(),COLUMN(),4)),0,-1),打素材!$A:$B,2,FALSE)),VLOOKUP(OFFSET(INDIRECT(ADDRESS(ROW(),COLUMN(),4)),0,-1),打素材!$A:$B,2,FALSE),"")</f>
        <v>33.94</v>
      </c>
      <c r="M16" s="59" t="s">
        <v>1086</v>
      </c>
      <c r="N16" s="59" t="s">
        <v>937</v>
      </c>
      <c r="O16" s="18">
        <f ca="1">IF(ISNUMBER(VLOOKUP(OFFSET(INDIRECT(ADDRESS(ROW(),COLUMN(),4)),0,-1),素材加工!$A:$B,2,FALSE)),VLOOKUP(OFFSET(INDIRECT(ADDRESS(ROW(),COLUMN(),4)),0,-1),素材加工!$A:$B,2,FALSE),"")</f>
        <v>134.69</v>
      </c>
      <c r="P16" s="107"/>
      <c r="Q16" s="107"/>
      <c r="S16" s="107"/>
      <c r="T16" s="107"/>
      <c r="U16" s="62"/>
      <c r="V16" s="62"/>
      <c r="W16" s="62"/>
      <c r="X16" s="62"/>
    </row>
    <row r="17" spans="1:24" x14ac:dyDescent="0.3">
      <c r="A17" s="130" t="str">
        <f t="shared" si="2"/>
        <v>转质盐组</v>
      </c>
      <c r="B17" s="130" t="str">
        <f t="shared" si="3"/>
        <v>鹽</v>
      </c>
      <c r="C17" s="44">
        <f t="shared" ca="1" si="4"/>
        <v>66.569999999999993</v>
      </c>
      <c r="D17" s="107"/>
      <c r="E17" s="107"/>
      <c r="F17" s="44"/>
      <c r="G17" s="107"/>
      <c r="H17" s="107"/>
      <c r="I17" s="44"/>
      <c r="J17" s="58" t="s">
        <v>1087</v>
      </c>
      <c r="K17" s="58" t="s">
        <v>938</v>
      </c>
      <c r="L17" s="17">
        <f ca="1">IF(ISNUMBER(VLOOKUP(OFFSET(INDIRECT(ADDRESS(ROW(),COLUMN(),4)),0,-1),打素材!$A:$B,2,FALSE)),VLOOKUP(OFFSET(INDIRECT(ADDRESS(ROW(),COLUMN(),4)),0,-1),打素材!$A:$B,2,FALSE),"")</f>
        <v>32.26</v>
      </c>
      <c r="M17" s="59" t="s">
        <v>1088</v>
      </c>
      <c r="N17" s="59" t="s">
        <v>935</v>
      </c>
      <c r="O17" s="18">
        <f ca="1">IF(ISNUMBER(VLOOKUP(OFFSET(INDIRECT(ADDRESS(ROW(),COLUMN(),4)),0,-1),素材加工!$A:$B,2,FALSE)),VLOOKUP(OFFSET(INDIRECT(ADDRESS(ROW(),COLUMN(),4)),0,-1),素材加工!$A:$B,2,FALSE),"")</f>
        <v>133.02000000000001</v>
      </c>
      <c r="P17" s="107"/>
      <c r="Q17" s="107"/>
      <c r="R17" s="44"/>
      <c r="S17" s="107"/>
      <c r="T17" s="107"/>
      <c r="U17" s="62"/>
      <c r="V17" s="62"/>
      <c r="W17" s="62"/>
      <c r="X17" s="62"/>
    </row>
    <row r="18" spans="1:24" x14ac:dyDescent="0.3">
      <c r="A18" s="130" t="str">
        <f t="shared" si="2"/>
        <v>褐素纤维</v>
      </c>
      <c r="B18" s="130" t="str">
        <f t="shared" si="3"/>
        <v>纖維</v>
      </c>
      <c r="C18" s="44">
        <f t="shared" ca="1" si="4"/>
        <v>64.83</v>
      </c>
      <c r="D18" s="107"/>
      <c r="E18" s="107"/>
      <c r="F18" s="44"/>
      <c r="G18" s="107"/>
      <c r="H18" s="107"/>
      <c r="I18" s="44"/>
      <c r="J18" s="58" t="s">
        <v>1089</v>
      </c>
      <c r="K18" s="58" t="s">
        <v>936</v>
      </c>
      <c r="L18" s="17">
        <f ca="1">IF(ISNUMBER(VLOOKUP(OFFSET(INDIRECT(ADDRESS(ROW(),COLUMN(),4)),0,-1),打素材!$A:$B,2,FALSE)),VLOOKUP(OFFSET(INDIRECT(ADDRESS(ROW(),COLUMN(),4)),0,-1),打素材!$A:$B,2,FALSE),"")</f>
        <v>32</v>
      </c>
      <c r="M18" s="59" t="s">
        <v>1090</v>
      </c>
      <c r="N18" s="59" t="s">
        <v>932</v>
      </c>
      <c r="O18" s="18">
        <f ca="1">IF(ISNUMBER(VLOOKUP(OFFSET(INDIRECT(ADDRESS(ROW(),COLUMN(),4)),0,-1),素材加工!$A:$B,2,FALSE)),VLOOKUP(OFFSET(INDIRECT(ADDRESS(ROW(),COLUMN(),4)),0,-1),素材加工!$A:$B,2,FALSE),"")</f>
        <v>118.37</v>
      </c>
      <c r="P18" s="107"/>
      <c r="Q18" s="107"/>
      <c r="R18" s="44"/>
      <c r="S18" s="107"/>
      <c r="T18" s="107"/>
      <c r="U18" s="44"/>
    </row>
    <row r="19" spans="1:24" x14ac:dyDescent="0.3">
      <c r="A19" s="130" t="str">
        <f t="shared" si="2"/>
        <v>半自然溶剂</v>
      </c>
      <c r="B19" s="130" t="str">
        <f t="shared" si="3"/>
        <v>粉劑</v>
      </c>
      <c r="C19" s="44">
        <f t="shared" ca="1" si="4"/>
        <v>60.16</v>
      </c>
      <c r="D19" s="107"/>
      <c r="E19" s="107"/>
      <c r="F19" s="44"/>
      <c r="G19" s="107"/>
      <c r="H19" s="107"/>
      <c r="I19" s="44"/>
      <c r="J19" s="58" t="s">
        <v>1091</v>
      </c>
      <c r="K19" s="58" t="s">
        <v>934</v>
      </c>
      <c r="L19" s="17">
        <f ca="1">IF(ISNUMBER(VLOOKUP(OFFSET(INDIRECT(ADDRESS(ROW(),COLUMN(),4)),0,-1),打素材!$A:$B,2,FALSE)),VLOOKUP(OFFSET(INDIRECT(ADDRESS(ROW(),COLUMN(),4)),0,-1),打素材!$A:$B,2,FALSE),"")</f>
        <v>24.1</v>
      </c>
      <c r="M19" s="59" t="s">
        <v>1092</v>
      </c>
      <c r="N19" s="59" t="s">
        <v>930</v>
      </c>
      <c r="O19" s="18">
        <f ca="1">IF(ISNUMBER(VLOOKUP(OFFSET(INDIRECT(ADDRESS(ROW(),COLUMN(),4)),0,-1),素材加工!$A:$B,2,FALSE)),VLOOKUP(OFFSET(INDIRECT(ADDRESS(ROW(),COLUMN(),4)),0,-1),素材加工!$A:$B,2,FALSE),"")</f>
        <v>96.4</v>
      </c>
      <c r="P19" s="107"/>
      <c r="Q19" s="107"/>
      <c r="R19" s="44"/>
      <c r="S19" s="107"/>
      <c r="T19" s="107"/>
      <c r="U19" s="44"/>
    </row>
    <row r="20" spans="1:24" x14ac:dyDescent="0.3">
      <c r="A20" s="130" t="str">
        <f t="shared" si="2"/>
        <v>凝胶</v>
      </c>
      <c r="B20" s="130" t="str">
        <f t="shared" si="3"/>
        <v>凝膠</v>
      </c>
      <c r="C20" s="44">
        <f t="shared" ca="1" si="4"/>
        <v>59.72</v>
      </c>
    </row>
    <row r="21" spans="1:24" x14ac:dyDescent="0.3">
      <c r="A21" s="130" t="str">
        <f t="shared" si="2"/>
        <v>RMA70-12</v>
      </c>
      <c r="B21" s="130" t="str">
        <f t="shared" si="3"/>
        <v>海膽</v>
      </c>
      <c r="C21" s="44">
        <f t="shared" ca="1" si="4"/>
        <v>52.43</v>
      </c>
      <c r="D21" s="130"/>
      <c r="E21" s="130"/>
    </row>
    <row r="22" spans="1:24" x14ac:dyDescent="0.3">
      <c r="A22" s="130" t="str">
        <f t="shared" si="2"/>
        <v>全新装置</v>
      </c>
      <c r="B22" s="130" t="str">
        <f t="shared" si="3"/>
        <v>裝置</v>
      </c>
      <c r="C22" s="44">
        <f t="shared" ca="1" si="4"/>
        <v>51.99</v>
      </c>
      <c r="D22" s="130"/>
      <c r="E22" s="130"/>
    </row>
    <row r="23" spans="1:24" x14ac:dyDescent="0.3">
      <c r="A23" s="130" t="str">
        <f t="shared" si="2"/>
        <v>异铁组</v>
      </c>
      <c r="B23" s="130" t="str">
        <f t="shared" si="3"/>
        <v>鐵</v>
      </c>
      <c r="C23" s="44">
        <f t="shared" ca="1" si="4"/>
        <v>49.4</v>
      </c>
      <c r="D23" s="130"/>
      <c r="E23" s="130"/>
    </row>
    <row r="24" spans="1:24" x14ac:dyDescent="0.3">
      <c r="A24" s="130" t="str">
        <f t="shared" si="2"/>
        <v>研磨石</v>
      </c>
      <c r="B24" s="130" t="str">
        <f t="shared" si="3"/>
        <v>豆干</v>
      </c>
      <c r="C24" s="44">
        <f t="shared" ca="1" si="4"/>
        <v>44.94</v>
      </c>
      <c r="D24" s="130"/>
      <c r="E24" s="130"/>
    </row>
    <row r="25" spans="1:24" x14ac:dyDescent="0.3">
      <c r="A25" s="130" t="str">
        <f t="shared" si="2"/>
        <v>化合切削液</v>
      </c>
      <c r="B25" s="130" t="str">
        <f t="shared" si="3"/>
        <v>藍液</v>
      </c>
      <c r="C25" s="44">
        <f t="shared" ca="1" si="4"/>
        <v>44.5</v>
      </c>
      <c r="D25" s="130"/>
      <c r="E25" s="130"/>
    </row>
    <row r="26" spans="1:24" x14ac:dyDescent="0.3">
      <c r="A26" s="130" t="str">
        <f t="shared" si="2"/>
        <v>轻锰矿</v>
      </c>
      <c r="B26" s="130" t="str">
        <f t="shared" si="3"/>
        <v>錳</v>
      </c>
      <c r="C26" s="44">
        <f t="shared" ca="1" si="4"/>
        <v>38.26</v>
      </c>
      <c r="D26" s="130"/>
      <c r="E26" s="130"/>
    </row>
    <row r="27" spans="1:24" x14ac:dyDescent="0.3">
      <c r="A27" s="130" t="str">
        <f t="shared" si="2"/>
        <v>酮凝集组</v>
      </c>
      <c r="B27" s="130" t="str">
        <f t="shared" si="3"/>
        <v>酮</v>
      </c>
      <c r="C27" s="44">
        <f t="shared" ca="1" si="4"/>
        <v>38.08</v>
      </c>
    </row>
    <row r="28" spans="1:24" x14ac:dyDescent="0.3">
      <c r="A28" s="130" t="str">
        <f t="shared" si="2"/>
        <v>炽合金</v>
      </c>
      <c r="B28" s="130" t="str">
        <f t="shared" si="3"/>
        <v>合金</v>
      </c>
      <c r="C28" s="44">
        <f t="shared" ca="1" si="4"/>
        <v>37.76</v>
      </c>
      <c r="D28" s="130"/>
      <c r="E28" s="130"/>
    </row>
    <row r="29" spans="1:24" x14ac:dyDescent="0.3">
      <c r="A29" s="130" t="str">
        <f t="shared" si="2"/>
        <v>晶体元件</v>
      </c>
      <c r="B29" s="130" t="str">
        <f t="shared" si="3"/>
        <v>晶體</v>
      </c>
      <c r="C29" s="44">
        <f t="shared" ca="1" si="4"/>
        <v>36.090000000000003</v>
      </c>
      <c r="D29" s="130"/>
      <c r="E29" s="130"/>
    </row>
    <row r="30" spans="1:24" x14ac:dyDescent="0.3">
      <c r="A30" s="130" t="str">
        <f t="shared" si="2"/>
        <v>扭转醇</v>
      </c>
      <c r="B30" s="130" t="str">
        <f t="shared" si="3"/>
        <v>醇</v>
      </c>
      <c r="C30" s="44">
        <f t="shared" ca="1" si="4"/>
        <v>33.94</v>
      </c>
      <c r="D30" s="130"/>
      <c r="E30" s="130"/>
    </row>
    <row r="31" spans="1:24" x14ac:dyDescent="0.3">
      <c r="A31" s="130" t="str">
        <f t="shared" si="2"/>
        <v>聚酸酯组</v>
      </c>
      <c r="B31" s="130" t="str">
        <f t="shared" si="3"/>
        <v>酯</v>
      </c>
      <c r="C31" s="44">
        <f t="shared" ca="1" si="4"/>
        <v>32.26</v>
      </c>
      <c r="D31" s="130"/>
      <c r="E31" s="130"/>
    </row>
    <row r="32" spans="1:24" x14ac:dyDescent="0.3">
      <c r="A32" s="130" t="str">
        <f t="shared" si="2"/>
        <v>糖组</v>
      </c>
      <c r="B32" s="130" t="str">
        <f t="shared" si="3"/>
        <v>糖</v>
      </c>
      <c r="C32" s="44">
        <f t="shared" ca="1" si="4"/>
        <v>32</v>
      </c>
      <c r="D32" s="130"/>
      <c r="E32" s="130"/>
    </row>
    <row r="33" spans="1:5" x14ac:dyDescent="0.3">
      <c r="A33" s="130" t="str">
        <f t="shared" si="2"/>
        <v>固源岩组</v>
      </c>
      <c r="B33" s="130" t="str">
        <f t="shared" si="3"/>
        <v>石頭</v>
      </c>
      <c r="C33" s="44">
        <f t="shared" ca="1" si="4"/>
        <v>24.1</v>
      </c>
      <c r="D33" s="130"/>
      <c r="E33" s="130"/>
    </row>
    <row r="34" spans="1:5" x14ac:dyDescent="0.3">
      <c r="C34" s="44"/>
      <c r="D34" s="130"/>
      <c r="E34" s="130"/>
    </row>
    <row r="35" spans="1:5" x14ac:dyDescent="0.3">
      <c r="A35" s="130" t="str">
        <f t="shared" ref="A35:A52" si="5">M2</f>
        <v>环烃预制体</v>
      </c>
      <c r="B35" s="130" t="str">
        <f t="shared" ref="B35:B52" si="6">N2</f>
        <v>大烴</v>
      </c>
      <c r="C35" s="44">
        <f t="shared" ref="C35:C52" ca="1" si="7">O2</f>
        <v>208.51</v>
      </c>
      <c r="D35" s="130"/>
      <c r="E35" s="130"/>
    </row>
    <row r="36" spans="1:5" x14ac:dyDescent="0.3">
      <c r="A36" s="130" t="str">
        <f t="shared" si="5"/>
        <v>异铁块</v>
      </c>
      <c r="B36" s="130" t="str">
        <f t="shared" si="6"/>
        <v>大鐵</v>
      </c>
      <c r="C36" s="44">
        <f t="shared" ca="1" si="7"/>
        <v>183.04999999999998</v>
      </c>
      <c r="D36" s="130"/>
      <c r="E36" s="130"/>
    </row>
    <row r="37" spans="1:5" x14ac:dyDescent="0.3">
      <c r="A37" s="130" t="str">
        <f t="shared" si="5"/>
        <v>晶体电路</v>
      </c>
      <c r="B37" s="130" t="str">
        <f t="shared" si="6"/>
        <v>大晶體</v>
      </c>
      <c r="C37" s="44">
        <f t="shared" ca="1" si="7"/>
        <v>169.66</v>
      </c>
      <c r="D37" s="130"/>
      <c r="E37" s="130"/>
    </row>
    <row r="38" spans="1:5" x14ac:dyDescent="0.3">
      <c r="A38" s="130" t="str">
        <f t="shared" si="5"/>
        <v>固化纤维板</v>
      </c>
      <c r="B38" s="130" t="str">
        <f t="shared" si="6"/>
        <v>大粉劑</v>
      </c>
      <c r="C38" s="44">
        <f t="shared" ca="1" si="7"/>
        <v>164.38</v>
      </c>
      <c r="D38" s="130"/>
      <c r="E38" s="130"/>
    </row>
    <row r="39" spans="1:5" x14ac:dyDescent="0.3">
      <c r="A39" s="130" t="str">
        <f t="shared" si="5"/>
        <v>精炼溶剂</v>
      </c>
      <c r="B39" s="130" t="str">
        <f t="shared" si="6"/>
        <v>大鹽</v>
      </c>
      <c r="C39" s="44">
        <f t="shared" ca="1" si="7"/>
        <v>158.72999999999999</v>
      </c>
      <c r="D39" s="130"/>
      <c r="E39" s="130"/>
    </row>
    <row r="40" spans="1:5" x14ac:dyDescent="0.3">
      <c r="A40" s="130" t="str">
        <f t="shared" si="5"/>
        <v>转质盐聚块</v>
      </c>
      <c r="B40" s="130" t="str">
        <f t="shared" si="6"/>
        <v>大纖維</v>
      </c>
      <c r="C40" s="44">
        <f t="shared" ca="1" si="7"/>
        <v>153.44999999999999</v>
      </c>
      <c r="D40" s="130"/>
      <c r="E40" s="130"/>
    </row>
    <row r="41" spans="1:5" x14ac:dyDescent="0.3">
      <c r="A41" s="130" t="str">
        <f t="shared" si="5"/>
        <v>糖聚块</v>
      </c>
      <c r="B41" s="130" t="str">
        <f t="shared" si="6"/>
        <v>大糖</v>
      </c>
      <c r="C41" s="44">
        <f t="shared" ca="1" si="7"/>
        <v>151.66</v>
      </c>
      <c r="D41" s="130"/>
      <c r="E41" s="130"/>
    </row>
    <row r="42" spans="1:5" x14ac:dyDescent="0.3">
      <c r="A42" s="130" t="str">
        <f t="shared" si="5"/>
        <v>聚合凝胶</v>
      </c>
      <c r="B42" s="130" t="str">
        <f t="shared" si="6"/>
        <v>大凝膠</v>
      </c>
      <c r="C42" s="44">
        <f t="shared" ca="1" si="7"/>
        <v>146.88</v>
      </c>
      <c r="D42" s="130"/>
      <c r="E42" s="130"/>
    </row>
    <row r="43" spans="1:5" x14ac:dyDescent="0.3">
      <c r="A43" s="130" t="str">
        <f t="shared" si="5"/>
        <v>酮阵列</v>
      </c>
      <c r="B43" s="130" t="str">
        <f t="shared" si="6"/>
        <v>大酮</v>
      </c>
      <c r="C43" s="44">
        <f t="shared" ca="1" si="7"/>
        <v>146.41999999999999</v>
      </c>
      <c r="D43" s="130"/>
      <c r="E43" s="130"/>
    </row>
    <row r="44" spans="1:5" x14ac:dyDescent="0.3">
      <c r="A44" s="130" t="str">
        <f t="shared" si="5"/>
        <v>五水研磨石</v>
      </c>
      <c r="B44" s="130" t="str">
        <f t="shared" si="6"/>
        <v>大豆干</v>
      </c>
      <c r="C44" s="44">
        <f t="shared" ca="1" si="7"/>
        <v>146.33000000000001</v>
      </c>
      <c r="D44" s="130"/>
      <c r="E44" s="130"/>
    </row>
    <row r="45" spans="1:5" x14ac:dyDescent="0.3">
      <c r="A45" s="130" t="str">
        <f t="shared" si="5"/>
        <v>改量装置</v>
      </c>
      <c r="B45" s="130" t="str">
        <f t="shared" si="6"/>
        <v>大裝置</v>
      </c>
      <c r="C45" s="44">
        <f t="shared" ca="1" si="7"/>
        <v>145.13</v>
      </c>
      <c r="D45" s="130"/>
      <c r="E45" s="130"/>
    </row>
    <row r="46" spans="1:5" x14ac:dyDescent="0.3">
      <c r="A46" s="130" t="str">
        <f t="shared" si="5"/>
        <v>三水锰矿</v>
      </c>
      <c r="B46" s="130" t="str">
        <f t="shared" si="6"/>
        <v>大錳</v>
      </c>
      <c r="C46" s="44">
        <f t="shared" ca="1" si="7"/>
        <v>142.72</v>
      </c>
    </row>
    <row r="47" spans="1:5" x14ac:dyDescent="0.3">
      <c r="A47" s="130" t="str">
        <f t="shared" si="5"/>
        <v>RMA70-24</v>
      </c>
      <c r="B47" s="130" t="str">
        <f t="shared" si="6"/>
        <v>大海膽</v>
      </c>
      <c r="C47" s="44">
        <f t="shared" ca="1" si="7"/>
        <v>138.70999999999998</v>
      </c>
      <c r="D47" s="130"/>
      <c r="E47" s="130"/>
    </row>
    <row r="48" spans="1:5" x14ac:dyDescent="0.3">
      <c r="A48" s="130" t="str">
        <f t="shared" si="5"/>
        <v>聚酸酯块</v>
      </c>
      <c r="B48" s="130" t="str">
        <f t="shared" si="6"/>
        <v>大酯</v>
      </c>
      <c r="C48" s="44">
        <f t="shared" ca="1" si="7"/>
        <v>136.54</v>
      </c>
      <c r="D48" s="130"/>
      <c r="E48" s="130"/>
    </row>
    <row r="49" spans="1:5" x14ac:dyDescent="0.3">
      <c r="A49" s="130" t="str">
        <f t="shared" si="5"/>
        <v>炽合金块</v>
      </c>
      <c r="B49" s="130" t="str">
        <f t="shared" si="6"/>
        <v>大合金</v>
      </c>
      <c r="C49" s="44">
        <f t="shared" ca="1" si="7"/>
        <v>134.69</v>
      </c>
      <c r="D49" s="130"/>
      <c r="E49" s="130"/>
    </row>
    <row r="50" spans="1:5" x14ac:dyDescent="0.3">
      <c r="A50" s="130" t="str">
        <f t="shared" si="5"/>
        <v>切削原液</v>
      </c>
      <c r="B50" s="130" t="str">
        <f t="shared" si="6"/>
        <v>大藍液</v>
      </c>
      <c r="C50" s="44">
        <f t="shared" ca="1" si="7"/>
        <v>133.02000000000001</v>
      </c>
      <c r="D50" s="130"/>
      <c r="E50" s="130"/>
    </row>
    <row r="51" spans="1:5" x14ac:dyDescent="0.3">
      <c r="A51" s="130" t="str">
        <f t="shared" si="5"/>
        <v>白马醇</v>
      </c>
      <c r="B51" s="130" t="str">
        <f t="shared" si="6"/>
        <v>大醇</v>
      </c>
      <c r="C51" s="44">
        <f t="shared" ca="1" si="7"/>
        <v>118.37</v>
      </c>
      <c r="D51" s="130"/>
      <c r="E51" s="130"/>
    </row>
    <row r="52" spans="1:5" x14ac:dyDescent="0.3">
      <c r="A52" s="130" t="str">
        <f t="shared" si="5"/>
        <v>提纯源岩</v>
      </c>
      <c r="B52" s="130" t="str">
        <f t="shared" si="6"/>
        <v>大石頭</v>
      </c>
      <c r="C52" s="44">
        <f t="shared" ca="1" si="7"/>
        <v>96.4</v>
      </c>
      <c r="D52" s="130"/>
      <c r="E52" s="130"/>
    </row>
    <row r="53" spans="1:5" x14ac:dyDescent="0.3">
      <c r="C53" s="44"/>
      <c r="D53" s="130"/>
      <c r="E53" s="130"/>
    </row>
    <row r="54" spans="1:5" x14ac:dyDescent="0.3">
      <c r="A54" s="130" t="str">
        <f t="shared" ref="A54:C58" si="8">P2</f>
        <v>烧结核凝晶</v>
      </c>
      <c r="B54" s="130" t="str">
        <f t="shared" si="8"/>
        <v>燒結核凝晶</v>
      </c>
      <c r="C54" s="44">
        <f t="shared" ca="1" si="8"/>
        <v>620.51</v>
      </c>
      <c r="D54" s="130"/>
      <c r="E54" s="130"/>
    </row>
    <row r="55" spans="1:5" x14ac:dyDescent="0.3">
      <c r="A55" s="130" t="str">
        <f t="shared" si="8"/>
        <v>晶体电子单元</v>
      </c>
      <c r="B55" s="130" t="str">
        <f t="shared" si="8"/>
        <v>晶體電子單元</v>
      </c>
      <c r="C55" s="44">
        <f t="shared" ca="1" si="8"/>
        <v>598.1099999999999</v>
      </c>
      <c r="D55" s="130"/>
      <c r="E55" s="130"/>
    </row>
    <row r="56" spans="1:5" x14ac:dyDescent="0.3">
      <c r="A56" s="130" t="str">
        <f t="shared" si="8"/>
        <v>D32钢</v>
      </c>
      <c r="B56" s="130" t="str">
        <f t="shared" si="8"/>
        <v>D32鋼</v>
      </c>
      <c r="C56" s="44">
        <f t="shared" ca="1" si="8"/>
        <v>427.76</v>
      </c>
      <c r="D56" s="130"/>
      <c r="E56" s="130"/>
    </row>
    <row r="57" spans="1:5" x14ac:dyDescent="0.3">
      <c r="A57" s="130" t="str">
        <f t="shared" si="8"/>
        <v>聚合剂</v>
      </c>
      <c r="B57" s="130" t="str">
        <f t="shared" si="8"/>
        <v>聚合劑</v>
      </c>
      <c r="C57" s="44">
        <f t="shared" ca="1" si="8"/>
        <v>425.87</v>
      </c>
      <c r="D57" s="130"/>
      <c r="E57" s="130"/>
    </row>
    <row r="58" spans="1:5" x14ac:dyDescent="0.3">
      <c r="A58" s="130" t="str">
        <f t="shared" si="8"/>
        <v>双极纳米片</v>
      </c>
      <c r="B58" s="130" t="str">
        <f t="shared" si="8"/>
        <v>雙極納米片</v>
      </c>
      <c r="C58" s="44">
        <f t="shared" ca="1" si="8"/>
        <v>381.87</v>
      </c>
      <c r="D58" s="130"/>
      <c r="E58" s="130"/>
    </row>
    <row r="59" spans="1:5" x14ac:dyDescent="0.3">
      <c r="C59" s="44"/>
      <c r="D59" s="130"/>
      <c r="E59" s="130"/>
    </row>
    <row r="60" spans="1:5" x14ac:dyDescent="0.3">
      <c r="A60" s="130" t="str">
        <f t="shared" ref="A60:A71" si="9">S2</f>
        <v>高级作战记录</v>
      </c>
      <c r="B60" s="130" t="str">
        <f t="shared" ref="B60:B71" si="10">T2</f>
        <v>黃經驗</v>
      </c>
      <c r="C60" s="44">
        <f t="shared" ref="C60:C71" si="11">U2</f>
        <v>9</v>
      </c>
      <c r="D60" s="130"/>
      <c r="E60" s="130"/>
    </row>
    <row r="61" spans="1:5" x14ac:dyDescent="0.3">
      <c r="A61" s="130" t="str">
        <f t="shared" si="9"/>
        <v>技巧概要·卷3</v>
      </c>
      <c r="B61" s="130" t="str">
        <f t="shared" si="10"/>
        <v>藍書</v>
      </c>
      <c r="C61" s="44">
        <f t="shared" si="11"/>
        <v>15</v>
      </c>
      <c r="D61" s="130"/>
      <c r="E61" s="130"/>
    </row>
    <row r="62" spans="1:5" x14ac:dyDescent="0.3">
      <c r="A62" s="130" t="str">
        <f t="shared" si="9"/>
        <v>碳素组</v>
      </c>
      <c r="B62" s="130" t="str">
        <f t="shared" si="10"/>
        <v>大碳</v>
      </c>
      <c r="C62" s="44">
        <f t="shared" si="11"/>
        <v>10</v>
      </c>
      <c r="D62" s="130"/>
      <c r="E62" s="130"/>
    </row>
    <row r="63" spans="1:5" x14ac:dyDescent="0.3">
      <c r="A63" s="130" t="str">
        <f t="shared" si="9"/>
        <v>龙门币</v>
      </c>
      <c r="B63" s="130" t="str">
        <f t="shared" si="10"/>
        <v>龍門幣</v>
      </c>
      <c r="C63" s="44">
        <f t="shared" si="11"/>
        <v>3.5999999999999999E-3</v>
      </c>
      <c r="D63" s="130"/>
      <c r="E63" s="130"/>
    </row>
    <row r="64" spans="1:5" x14ac:dyDescent="0.3">
      <c r="A64" s="130" t="str">
        <f t="shared" si="9"/>
        <v>赤金</v>
      </c>
      <c r="B64" s="130" t="str">
        <f t="shared" si="10"/>
        <v>赤金</v>
      </c>
      <c r="C64" s="44">
        <f t="shared" si="11"/>
        <v>1.8</v>
      </c>
    </row>
    <row r="65" spans="1:5" x14ac:dyDescent="0.3">
      <c r="A65" s="130" t="str">
        <f t="shared" si="9"/>
        <v>中级作战记录</v>
      </c>
      <c r="B65" s="130" t="str">
        <f t="shared" si="10"/>
        <v>紫經驗</v>
      </c>
      <c r="C65" s="44">
        <f t="shared" si="11"/>
        <v>4.5</v>
      </c>
    </row>
    <row r="66" spans="1:5" x14ac:dyDescent="0.3">
      <c r="A66" s="130" t="str">
        <f t="shared" si="9"/>
        <v>初级作战记录</v>
      </c>
      <c r="B66" s="130" t="str">
        <f t="shared" si="10"/>
        <v>藍經驗</v>
      </c>
      <c r="C66" s="44">
        <f t="shared" si="11"/>
        <v>1.8</v>
      </c>
      <c r="D66" s="130"/>
      <c r="E66" s="130"/>
    </row>
    <row r="67" spans="1:5" x14ac:dyDescent="0.3">
      <c r="A67" s="130" t="str">
        <f t="shared" si="9"/>
        <v>基础作战记录</v>
      </c>
      <c r="B67" s="130" t="str">
        <f t="shared" si="10"/>
        <v>綠經驗</v>
      </c>
      <c r="C67" s="44">
        <f t="shared" si="11"/>
        <v>0.9</v>
      </c>
      <c r="D67" s="130"/>
      <c r="E67" s="130"/>
    </row>
    <row r="68" spans="1:5" x14ac:dyDescent="0.3">
      <c r="A68" s="130" t="str">
        <f t="shared" si="9"/>
        <v>技巧概要·卷2</v>
      </c>
      <c r="B68" s="130" t="str">
        <f t="shared" si="10"/>
        <v>綠書</v>
      </c>
      <c r="C68" s="44">
        <f t="shared" si="11"/>
        <v>5</v>
      </c>
      <c r="D68" s="130"/>
      <c r="E68" s="130"/>
    </row>
    <row r="69" spans="1:5" x14ac:dyDescent="0.3">
      <c r="A69" s="130" t="str">
        <f t="shared" si="9"/>
        <v>技巧概要·卷1</v>
      </c>
      <c r="B69" s="130" t="str">
        <f t="shared" si="10"/>
        <v>白書</v>
      </c>
      <c r="C69" s="44">
        <f t="shared" si="11"/>
        <v>1.6666666666666667</v>
      </c>
      <c r="D69" s="130"/>
      <c r="E69" s="130"/>
    </row>
    <row r="70" spans="1:5" x14ac:dyDescent="0.3">
      <c r="A70" s="130" t="str">
        <f t="shared" si="9"/>
        <v>碳素</v>
      </c>
      <c r="B70" s="130" t="str">
        <f t="shared" si="10"/>
        <v>中碳</v>
      </c>
      <c r="C70" s="44">
        <f t="shared" si="11"/>
        <v>3.3333333333333335</v>
      </c>
      <c r="D70" s="130"/>
      <c r="E70" s="130"/>
    </row>
    <row r="71" spans="1:5" x14ac:dyDescent="0.3">
      <c r="A71" s="130" t="str">
        <f t="shared" si="9"/>
        <v>碳</v>
      </c>
      <c r="B71" s="130" t="str">
        <f t="shared" si="10"/>
        <v>小碳</v>
      </c>
      <c r="C71" s="44">
        <f t="shared" si="11"/>
        <v>1.1111111111111112</v>
      </c>
    </row>
    <row r="72" spans="1:5" x14ac:dyDescent="0.3">
      <c r="D72" s="130"/>
      <c r="E72" s="130"/>
    </row>
    <row r="73" spans="1:5" x14ac:dyDescent="0.3">
      <c r="D73" s="130"/>
      <c r="E73" s="130"/>
    </row>
    <row r="74" spans="1:5" x14ac:dyDescent="0.3">
      <c r="D74" s="130"/>
      <c r="E74" s="130"/>
    </row>
    <row r="75" spans="1:5" x14ac:dyDescent="0.3">
      <c r="D75" s="130"/>
      <c r="E75" s="130"/>
    </row>
    <row r="76" spans="1:5" x14ac:dyDescent="0.3">
      <c r="D76" s="130"/>
      <c r="E76" s="130"/>
    </row>
    <row r="77" spans="1:5" x14ac:dyDescent="0.3">
      <c r="D77" s="130"/>
      <c r="E77" s="130"/>
    </row>
    <row r="78" spans="1:5" x14ac:dyDescent="0.3">
      <c r="D78" s="130"/>
      <c r="E78" s="130"/>
    </row>
    <row r="79" spans="1:5" x14ac:dyDescent="0.3">
      <c r="D79" s="130"/>
      <c r="E79" s="130"/>
    </row>
    <row r="80" spans="1:5" x14ac:dyDescent="0.3">
      <c r="D80" s="130"/>
      <c r="E80" s="130"/>
    </row>
    <row r="81" spans="4:5" x14ac:dyDescent="0.3">
      <c r="D81" s="130"/>
      <c r="E81" s="130"/>
    </row>
    <row r="82" spans="4:5" x14ac:dyDescent="0.3">
      <c r="D82" s="130"/>
      <c r="E82" s="130"/>
    </row>
    <row r="83" spans="4:5" x14ac:dyDescent="0.3">
      <c r="D83" s="130"/>
      <c r="E83" s="130"/>
    </row>
  </sheetData>
  <sheetProtection algorithmName="SHA-512" hashValue="Bo8z63RduLW/P1DW+6ETPSg1zeEflqNdFQLan78kZ7PPv/iXZXyxepQm5JM96KtBGn0n4ZDdNXHQS0d5wauQRA==" saltValue="Y8vWXoaDCZ6XcFLT3RIUzA==" spinCount="100000" sheet="1" objects="1" scenarios="1" selectLockedCells="1"/>
  <mergeCells count="3">
    <mergeCell ref="V3:Y3"/>
    <mergeCell ref="V2:Y2"/>
    <mergeCell ref="V1:Y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關卡消耗</vt:lpstr>
      <vt:lpstr>關卡比較</vt:lpstr>
      <vt:lpstr>打素材</vt:lpstr>
      <vt:lpstr>綠票兌換</vt:lpstr>
      <vt:lpstr>橘票兌換</vt:lpstr>
      <vt:lpstr>素材加工</vt:lpstr>
      <vt:lpstr>素材一覽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2021-06-11T10:42:48Z</dcterms:created>
  <dcterms:modified xsi:type="dcterms:W3CDTF">2025-01-31T15:02:47Z</dcterms:modified>
</cp:coreProperties>
</file>