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Пары/Эконометрика/Лаб 1/"/>
    </mc:Choice>
  </mc:AlternateContent>
  <xr:revisionPtr revIDLastSave="0" documentId="13_ncr:1_{735ABDBA-DC5D-A948-863B-A85FDB97492D}" xr6:coauthVersionLast="47" xr6:coauthVersionMax="47" xr10:uidLastSave="{00000000-0000-0000-0000-000000000000}"/>
  <bookViews>
    <workbookView xWindow="0" yWindow="760" windowWidth="30240" windowHeight="17380" xr2:uid="{AEE92322-488E-6749-BEE2-9DD599E7F9B9}"/>
  </bookViews>
  <sheets>
    <sheet name="Регрессия" sheetId="6" r:id="rId1"/>
    <sheet name="Данные" sheetId="1" r:id="rId2"/>
    <sheet name="Источники" sheetId="3" r:id="rId3"/>
    <sheet name="Поле кореляции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C15" i="1"/>
  <c r="B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C16" i="1"/>
  <c r="B16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D15" i="1" s="1"/>
  <c r="E16" i="1" l="1"/>
  <c r="B18" i="1" s="1"/>
  <c r="B19" i="1" s="1"/>
  <c r="E15" i="1"/>
  <c r="F16" i="1"/>
  <c r="C18" i="1" s="1"/>
  <c r="C19" i="1" s="1"/>
  <c r="D16" i="1"/>
  <c r="F15" i="1"/>
  <c r="G8" i="1" l="1"/>
  <c r="G9" i="1"/>
  <c r="G12" i="1"/>
  <c r="G13" i="1"/>
  <c r="H13" i="1" s="1"/>
  <c r="I13" i="1" s="1"/>
  <c r="G4" i="1"/>
  <c r="H4" i="1" s="1"/>
  <c r="I4" i="1" s="1"/>
  <c r="G14" i="1"/>
  <c r="H14" i="1" s="1"/>
  <c r="I14" i="1" s="1"/>
  <c r="G5" i="1"/>
  <c r="H5" i="1" s="1"/>
  <c r="I5" i="1" s="1"/>
  <c r="G2" i="1"/>
  <c r="H2" i="1" s="1"/>
  <c r="I2" i="1" s="1"/>
  <c r="G6" i="1"/>
  <c r="H6" i="1" s="1"/>
  <c r="I6" i="1" s="1"/>
  <c r="G10" i="1"/>
  <c r="H10" i="1" s="1"/>
  <c r="I10" i="1" s="1"/>
  <c r="G11" i="1"/>
  <c r="G3" i="1"/>
  <c r="G7" i="1"/>
  <c r="H8" i="1"/>
  <c r="I8" i="1" s="1"/>
  <c r="H3" i="1"/>
  <c r="I3" i="1" s="1"/>
  <c r="H12" i="1"/>
  <c r="I12" i="1" s="1"/>
  <c r="H9" i="1"/>
  <c r="I9" i="1" s="1"/>
  <c r="H7" i="1"/>
  <c r="I7" i="1" s="1"/>
  <c r="H11" i="1"/>
  <c r="I11" i="1" s="1"/>
  <c r="I16" i="1" l="1"/>
  <c r="I15" i="1"/>
  <c r="G16" i="1"/>
  <c r="G15" i="1"/>
  <c r="H16" i="1" l="1"/>
  <c r="H15" i="1"/>
</calcChain>
</file>

<file path=xl/sharedStrings.xml><?xml version="1.0" encoding="utf-8"?>
<sst xmlns="http://schemas.openxmlformats.org/spreadsheetml/2006/main" count="65" uniqueCount="62">
  <si>
    <t>Регион</t>
  </si>
  <si>
    <t>Респ. Башкортостан</t>
  </si>
  <si>
    <t>Удмурская Респ.</t>
  </si>
  <si>
    <t>Курганская обл.</t>
  </si>
  <si>
    <t>Оренбурская обл.</t>
  </si>
  <si>
    <t>Пермская обл.</t>
  </si>
  <si>
    <t>Свердловская обл.</t>
  </si>
  <si>
    <t>Челябинская обл.</t>
  </si>
  <si>
    <t>Респ. Алтай</t>
  </si>
  <si>
    <t>Алтайский край</t>
  </si>
  <si>
    <t>Кемеровская обл.</t>
  </si>
  <si>
    <t>Новосибирская обл.</t>
  </si>
  <si>
    <t>Омская обл.</t>
  </si>
  <si>
    <t>Томская обл.</t>
  </si>
  <si>
    <t>XY</t>
  </si>
  <si>
    <t>Среднедушевые доходы, тыс. руб., X</t>
  </si>
  <si>
    <t>Среднедушевые расходы, тыс. руб., Y</t>
  </si>
  <si>
    <t>X^2</t>
  </si>
  <si>
    <t>Y^2</t>
  </si>
  <si>
    <t>Среднее Значение</t>
  </si>
  <si>
    <t>Итого</t>
  </si>
  <si>
    <t>A</t>
  </si>
  <si>
    <t>B</t>
  </si>
  <si>
    <t>Y'</t>
  </si>
  <si>
    <t>Y-Y'</t>
  </si>
  <si>
    <t>0.1299 - 0.8021*x</t>
  </si>
  <si>
    <t>Уравнение</t>
  </si>
  <si>
    <t>При увеличении среднедушего дохода на 1 тыс. рублей, величина среднедушевого расхода увеличится на 802 рубля</t>
  </si>
  <si>
    <t>s</t>
  </si>
  <si>
    <r>
      <t>s</t>
    </r>
    <r>
      <rPr>
        <sz val="9"/>
        <color rgb="FF000000"/>
        <rFont val="Symbol"/>
        <charset val="2"/>
      </rPr>
      <t>2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</si>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</sst>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000000"/>
      <name val="Symbol"/>
      <charset val="2"/>
    </font>
    <font>
      <sz val="9"/>
      <color rgb="FF000000"/>
      <name val="Symbol"/>
      <charset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0" borderId="12" xfId="0" applyBorder="1"/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912895539365164E-2"/>
          <c:y val="0.13291437007874016"/>
          <c:w val="0.87221943303164318"/>
          <c:h val="0.7904633366141732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Данные!$B$2:$B$14</c:f>
              <c:numCache>
                <c:formatCode>General</c:formatCode>
                <c:ptCount val="13"/>
                <c:pt idx="0">
                  <c:v>29.9</c:v>
                </c:pt>
                <c:pt idx="1">
                  <c:v>30.4</c:v>
                </c:pt>
                <c:pt idx="2">
                  <c:v>37.4</c:v>
                </c:pt>
                <c:pt idx="3">
                  <c:v>37.799999999999997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39.4</c:v>
                </c:pt>
                <c:pt idx="7">
                  <c:v>40.200000000000003</c:v>
                </c:pt>
                <c:pt idx="8">
                  <c:v>41.6</c:v>
                </c:pt>
                <c:pt idx="9">
                  <c:v>41.7</c:v>
                </c:pt>
                <c:pt idx="10">
                  <c:v>47.8</c:v>
                </c:pt>
                <c:pt idx="11">
                  <c:v>49.3</c:v>
                </c:pt>
                <c:pt idx="12">
                  <c:v>52.9</c:v>
                </c:pt>
              </c:numCache>
            </c:numRef>
          </c:xVal>
          <c:yVal>
            <c:numRef>
              <c:f>Регрессия!$C$25:$C$37</c:f>
              <c:numCache>
                <c:formatCode>General</c:formatCode>
                <c:ptCount val="13"/>
                <c:pt idx="0">
                  <c:v>8.5794765428623521E-2</c:v>
                </c:pt>
                <c:pt idx="1">
                  <c:v>-0.21527995054870885</c:v>
                </c:pt>
                <c:pt idx="2">
                  <c:v>-3.0325974231423913E-2</c:v>
                </c:pt>
                <c:pt idx="3">
                  <c:v>4.8814252986705498E-2</c:v>
                </c:pt>
                <c:pt idx="4">
                  <c:v>4.6664821032035064E-2</c:v>
                </c:pt>
                <c:pt idx="5">
                  <c:v>6.64498778365612E-2</c:v>
                </c:pt>
                <c:pt idx="6">
                  <c:v>-0.13462483814076975</c:v>
                </c:pt>
                <c:pt idx="7">
                  <c:v>-0.27634438370451164</c:v>
                </c:pt>
                <c:pt idx="8">
                  <c:v>0.20064641155894947</c:v>
                </c:pt>
                <c:pt idx="9">
                  <c:v>0.22043146836347205</c:v>
                </c:pt>
                <c:pt idx="10">
                  <c:v>0.22731993343997203</c:v>
                </c:pt>
                <c:pt idx="11">
                  <c:v>0.12409578550796141</c:v>
                </c:pt>
                <c:pt idx="12">
                  <c:v>-0.36364216952885897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F-7244-85D4-1C1D4B85D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84063"/>
        <c:axId val="1789085775"/>
      </c:scatterChart>
      <c:valAx>
        <c:axId val="1789084063"/>
        <c:scaling>
          <c:orientation val="minMax"/>
          <c:max val="54"/>
          <c:min val="2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085775"/>
        <c:crosses val="autoZero"/>
        <c:crossBetween val="midCat"/>
      </c:valAx>
      <c:valAx>
        <c:axId val="1789085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>
            <c:manualLayout>
              <c:xMode val="edge"/>
              <c:yMode val="edge"/>
              <c:x val="2.5993959659152188E-2"/>
              <c:y val="0.4856695374015748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9084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Регрессия!$F$25:$F$37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Регрессия!$G$25:$G$37</c:f>
              <c:numCache>
                <c:formatCode>General</c:formatCode>
                <c:ptCount val="13"/>
                <c:pt idx="0">
                  <c:v>24.2</c:v>
                </c:pt>
                <c:pt idx="1">
                  <c:v>24.3</c:v>
                </c:pt>
                <c:pt idx="2">
                  <c:v>30.1</c:v>
                </c:pt>
                <c:pt idx="3">
                  <c:v>30.5</c:v>
                </c:pt>
                <c:pt idx="4">
                  <c:v>31.3</c:v>
                </c:pt>
                <c:pt idx="5">
                  <c:v>31.4</c:v>
                </c:pt>
                <c:pt idx="6">
                  <c:v>31.6</c:v>
                </c:pt>
                <c:pt idx="7">
                  <c:v>32.1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38.700000000000003</c:v>
                </c:pt>
                <c:pt idx="11">
                  <c:v>39.799999999999997</c:v>
                </c:pt>
                <c:pt idx="12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46-3249-9D22-EA980ADC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32896"/>
        <c:axId val="436134608"/>
      </c:scatterChart>
      <c:valAx>
        <c:axId val="4361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134608"/>
        <c:crosses val="autoZero"/>
        <c:crossBetween val="midCat"/>
      </c:valAx>
      <c:valAx>
        <c:axId val="436134608"/>
        <c:scaling>
          <c:orientation val="minMax"/>
          <c:max val="44"/>
          <c:min val="22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132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US"/>
                </a:p>
              </c:txPr>
            </c:trendlineLbl>
          </c:trendline>
          <c:xVal>
            <c:numRef>
              <c:f>Данные!$B$2:$B$14</c:f>
              <c:numCache>
                <c:formatCode>General</c:formatCode>
                <c:ptCount val="13"/>
                <c:pt idx="0">
                  <c:v>29.9</c:v>
                </c:pt>
                <c:pt idx="1">
                  <c:v>30.4</c:v>
                </c:pt>
                <c:pt idx="2">
                  <c:v>37.4</c:v>
                </c:pt>
                <c:pt idx="3">
                  <c:v>37.799999999999997</c:v>
                </c:pt>
                <c:pt idx="4">
                  <c:v>38.799999999999997</c:v>
                </c:pt>
                <c:pt idx="5">
                  <c:v>38.9</c:v>
                </c:pt>
                <c:pt idx="6">
                  <c:v>39.4</c:v>
                </c:pt>
                <c:pt idx="7">
                  <c:v>40.200000000000003</c:v>
                </c:pt>
                <c:pt idx="8">
                  <c:v>41.6</c:v>
                </c:pt>
                <c:pt idx="9">
                  <c:v>41.7</c:v>
                </c:pt>
                <c:pt idx="10">
                  <c:v>47.8</c:v>
                </c:pt>
                <c:pt idx="11">
                  <c:v>49.3</c:v>
                </c:pt>
                <c:pt idx="12">
                  <c:v>52.9</c:v>
                </c:pt>
              </c:numCache>
            </c:numRef>
          </c:xVal>
          <c:yVal>
            <c:numRef>
              <c:f>Данные!$C$2:$C$14</c:f>
              <c:numCache>
                <c:formatCode>General</c:formatCode>
                <c:ptCount val="13"/>
                <c:pt idx="0">
                  <c:v>24.2</c:v>
                </c:pt>
                <c:pt idx="1">
                  <c:v>24.3</c:v>
                </c:pt>
                <c:pt idx="2">
                  <c:v>30.1</c:v>
                </c:pt>
                <c:pt idx="3">
                  <c:v>30.5</c:v>
                </c:pt>
                <c:pt idx="4">
                  <c:v>31.3</c:v>
                </c:pt>
                <c:pt idx="5">
                  <c:v>31.4</c:v>
                </c:pt>
                <c:pt idx="6">
                  <c:v>31.6</c:v>
                </c:pt>
                <c:pt idx="7">
                  <c:v>32.1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38.700000000000003</c:v>
                </c:pt>
                <c:pt idx="11">
                  <c:v>39.799999999999997</c:v>
                </c:pt>
                <c:pt idx="12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C-914A-8FC2-2BAE0D31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501072"/>
        <c:axId val="1861024767"/>
      </c:scatterChart>
      <c:valAx>
        <c:axId val="98050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1861024767"/>
        <c:crosses val="autoZero"/>
        <c:crossBetween val="midCat"/>
      </c:valAx>
      <c:valAx>
        <c:axId val="186102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S"/>
          </a:p>
        </c:txPr>
        <c:crossAx val="98050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BCEAE1-1F86-FF45-A766-706D32D78BB2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0</xdr:row>
      <xdr:rowOff>12700</xdr:rowOff>
    </xdr:from>
    <xdr:to>
      <xdr:col>22</xdr:col>
      <xdr:colOff>381000</xdr:colOff>
      <xdr:row>19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BBC733-37C1-A45C-1035-544931599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20</xdr:row>
      <xdr:rowOff>76200</xdr:rowOff>
    </xdr:from>
    <xdr:to>
      <xdr:col>22</xdr:col>
      <xdr:colOff>292100</xdr:colOff>
      <xdr:row>41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D4C5B02-A852-C9A8-BD46-8AC36E4CD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6584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6C348C-B68E-A0B5-3D6F-ADA9A65634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1C837-6721-2A40-A37D-55E6C05906AB}">
  <dimension ref="A1:I37"/>
  <sheetViews>
    <sheetView tabSelected="1" topLeftCell="F1" workbookViewId="0">
      <selection activeCell="J23" sqref="J23"/>
    </sheetView>
  </sheetViews>
  <sheetFormatPr baseColWidth="10" defaultRowHeight="16" x14ac:dyDescent="0.2"/>
  <cols>
    <col min="1" max="1" width="24.83203125" bestFit="1" customWidth="1"/>
    <col min="2" max="2" width="16.33203125" bestFit="1" customWidth="1"/>
    <col min="3" max="3" width="21.5" bestFit="1" customWidth="1"/>
    <col min="4" max="4" width="23.33203125" bestFit="1" customWidth="1"/>
    <col min="5" max="5" width="12.1640625" bestFit="1" customWidth="1"/>
    <col min="6" max="6" width="20.5" bestFit="1" customWidth="1"/>
    <col min="7" max="7" width="12.6640625" bestFit="1" customWidth="1"/>
    <col min="8" max="9" width="14.1640625" bestFit="1" customWidth="1"/>
  </cols>
  <sheetData>
    <row r="1" spans="1:9" x14ac:dyDescent="0.2">
      <c r="A1" t="s">
        <v>30</v>
      </c>
    </row>
    <row r="2" spans="1:9" ht="17" thickBot="1" x14ac:dyDescent="0.25"/>
    <row r="3" spans="1:9" x14ac:dyDescent="0.2">
      <c r="A3" s="16" t="s">
        <v>31</v>
      </c>
      <c r="B3" s="16"/>
    </row>
    <row r="4" spans="1:9" x14ac:dyDescent="0.2">
      <c r="A4" t="s">
        <v>32</v>
      </c>
      <c r="B4">
        <v>0.99934032959500807</v>
      </c>
    </row>
    <row r="5" spans="1:9" x14ac:dyDescent="0.2">
      <c r="A5" t="s">
        <v>33</v>
      </c>
      <c r="B5">
        <v>0.99868109435505936</v>
      </c>
    </row>
    <row r="6" spans="1:9" x14ac:dyDescent="0.2">
      <c r="A6" t="s">
        <v>34</v>
      </c>
      <c r="B6">
        <v>0.99856119384188302</v>
      </c>
    </row>
    <row r="7" spans="1:9" x14ac:dyDescent="0.2">
      <c r="A7" t="s">
        <v>35</v>
      </c>
      <c r="B7">
        <v>0.20141560615324097</v>
      </c>
    </row>
    <row r="8" spans="1:9" ht="17" thickBot="1" x14ac:dyDescent="0.25">
      <c r="A8" s="14" t="s">
        <v>36</v>
      </c>
      <c r="B8" s="14">
        <v>13</v>
      </c>
    </row>
    <row r="10" spans="1:9" ht="17" thickBot="1" x14ac:dyDescent="0.25">
      <c r="A10" t="s">
        <v>37</v>
      </c>
    </row>
    <row r="11" spans="1:9" x14ac:dyDescent="0.2">
      <c r="A11" s="15"/>
      <c r="B11" s="15" t="s">
        <v>41</v>
      </c>
      <c r="C11" s="15" t="s">
        <v>42</v>
      </c>
      <c r="D11" s="15" t="s">
        <v>43</v>
      </c>
      <c r="E11" s="15" t="s">
        <v>44</v>
      </c>
      <c r="F11" s="15" t="s">
        <v>45</v>
      </c>
    </row>
    <row r="12" spans="1:9" x14ac:dyDescent="0.2">
      <c r="A12" t="s">
        <v>38</v>
      </c>
      <c r="B12">
        <v>1</v>
      </c>
      <c r="C12">
        <v>337.90298005880794</v>
      </c>
      <c r="D12">
        <v>337.90298005880794</v>
      </c>
      <c r="E12">
        <v>8329.2478730730672</v>
      </c>
      <c r="F12">
        <v>3.4103961422802296E-17</v>
      </c>
    </row>
    <row r="13" spans="1:9" x14ac:dyDescent="0.2">
      <c r="A13" t="s">
        <v>39</v>
      </c>
      <c r="B13">
        <v>11</v>
      </c>
      <c r="C13">
        <v>0.44625071042285225</v>
      </c>
      <c r="D13">
        <v>4.0568246402077478E-2</v>
      </c>
    </row>
    <row r="14" spans="1:9" ht="17" thickBot="1" x14ac:dyDescent="0.25">
      <c r="A14" s="14" t="s">
        <v>20</v>
      </c>
      <c r="B14" s="14">
        <v>12</v>
      </c>
      <c r="C14" s="14">
        <v>338.34923076923081</v>
      </c>
      <c r="D14" s="14"/>
      <c r="E14" s="14"/>
      <c r="F14" s="14"/>
    </row>
    <row r="15" spans="1:9" ht="17" thickBot="1" x14ac:dyDescent="0.25"/>
    <row r="16" spans="1:9" x14ac:dyDescent="0.2">
      <c r="A16" s="15"/>
      <c r="B16" s="15" t="s">
        <v>46</v>
      </c>
      <c r="C16" s="15" t="s">
        <v>35</v>
      </c>
      <c r="D16" s="15" t="s">
        <v>47</v>
      </c>
      <c r="E16" s="15" t="s">
        <v>48</v>
      </c>
      <c r="F16" s="15" t="s">
        <v>49</v>
      </c>
      <c r="G16" s="15" t="s">
        <v>50</v>
      </c>
      <c r="H16" s="15" t="s">
        <v>51</v>
      </c>
      <c r="I16" s="15" t="s">
        <v>52</v>
      </c>
    </row>
    <row r="17" spans="1:9" x14ac:dyDescent="0.2">
      <c r="A17" t="s">
        <v>40</v>
      </c>
      <c r="B17">
        <v>0.12993721912663858</v>
      </c>
      <c r="C17">
        <v>0.36005460751790952</v>
      </c>
      <c r="D17">
        <v>0.36088197849315218</v>
      </c>
      <c r="E17">
        <v>0.72502263635003583</v>
      </c>
      <c r="F17">
        <v>-0.66253762884289957</v>
      </c>
      <c r="G17">
        <v>0.92241206709617674</v>
      </c>
      <c r="H17">
        <v>-0.66253762884289957</v>
      </c>
      <c r="I17">
        <v>0.92241206709617674</v>
      </c>
    </row>
    <row r="18" spans="1:9" ht="17" thickBot="1" x14ac:dyDescent="0.25">
      <c r="A18" s="14" t="s">
        <v>53</v>
      </c>
      <c r="B18" s="14">
        <v>0.80214943195467348</v>
      </c>
      <c r="C18" s="14">
        <v>8.7892615222779167E-3</v>
      </c>
      <c r="D18" s="14">
        <v>91.264713186823016</v>
      </c>
      <c r="E18" s="14">
        <v>3.4103961422802296E-17</v>
      </c>
      <c r="F18" s="14">
        <v>0.78280439777597532</v>
      </c>
      <c r="G18" s="14">
        <v>0.82149446613337163</v>
      </c>
      <c r="H18" s="14">
        <v>0.78280439777597532</v>
      </c>
      <c r="I18" s="14">
        <v>0.82149446613337163</v>
      </c>
    </row>
    <row r="22" spans="1:9" x14ac:dyDescent="0.2">
      <c r="A22" t="s">
        <v>54</v>
      </c>
      <c r="F22" t="s">
        <v>59</v>
      </c>
    </row>
    <row r="23" spans="1:9" ht="17" thickBot="1" x14ac:dyDescent="0.25"/>
    <row r="24" spans="1:9" x14ac:dyDescent="0.2">
      <c r="A24" s="15" t="s">
        <v>55</v>
      </c>
      <c r="B24" s="15" t="s">
        <v>56</v>
      </c>
      <c r="C24" s="15" t="s">
        <v>57</v>
      </c>
      <c r="D24" s="15" t="s">
        <v>58</v>
      </c>
      <c r="F24" s="15" t="s">
        <v>60</v>
      </c>
      <c r="G24" s="15" t="s">
        <v>61</v>
      </c>
    </row>
    <row r="25" spans="1:9" x14ac:dyDescent="0.2">
      <c r="A25">
        <v>1</v>
      </c>
      <c r="B25">
        <v>24.114205234571376</v>
      </c>
      <c r="C25">
        <v>8.5794765428623521E-2</v>
      </c>
      <c r="D25">
        <v>0.44489953716062014</v>
      </c>
      <c r="F25">
        <v>3.8461538461538463</v>
      </c>
      <c r="G25">
        <v>24.2</v>
      </c>
    </row>
    <row r="26" spans="1:9" x14ac:dyDescent="0.2">
      <c r="A26">
        <v>2</v>
      </c>
      <c r="B26">
        <v>24.51527995054871</v>
      </c>
      <c r="C26">
        <v>-0.21527995054870885</v>
      </c>
      <c r="D26">
        <v>-1.1163612358001456</v>
      </c>
      <c r="F26">
        <v>11.538461538461538</v>
      </c>
      <c r="G26">
        <v>24.3</v>
      </c>
    </row>
    <row r="27" spans="1:9" x14ac:dyDescent="0.2">
      <c r="A27">
        <v>3</v>
      </c>
      <c r="B27">
        <v>30.130325974231425</v>
      </c>
      <c r="C27">
        <v>-3.0325974231423913E-2</v>
      </c>
      <c r="D27">
        <v>-0.157259150160274</v>
      </c>
      <c r="F27">
        <v>19.23076923076923</v>
      </c>
      <c r="G27">
        <v>30.1</v>
      </c>
    </row>
    <row r="28" spans="1:9" x14ac:dyDescent="0.2">
      <c r="A28">
        <v>4</v>
      </c>
      <c r="B28">
        <v>30.451185747013295</v>
      </c>
      <c r="C28">
        <v>4.8814252986705498E-2</v>
      </c>
      <c r="D28">
        <v>0.25313244289588271</v>
      </c>
      <c r="F28">
        <v>26.923076923076923</v>
      </c>
      <c r="G28">
        <v>30.5</v>
      </c>
    </row>
    <row r="29" spans="1:9" x14ac:dyDescent="0.2">
      <c r="A29">
        <v>5</v>
      </c>
      <c r="B29">
        <v>31.253335178967966</v>
      </c>
      <c r="C29">
        <v>4.6664821032035064E-2</v>
      </c>
      <c r="D29">
        <v>0.24198629339580982</v>
      </c>
      <c r="F29">
        <v>34.615384615384613</v>
      </c>
      <c r="G29">
        <v>31.3</v>
      </c>
    </row>
    <row r="30" spans="1:9" x14ac:dyDescent="0.2">
      <c r="A30">
        <v>6</v>
      </c>
      <c r="B30">
        <v>31.333550122163437</v>
      </c>
      <c r="C30">
        <v>6.64498778365612E-2</v>
      </c>
      <c r="D30">
        <v>0.34458419165981674</v>
      </c>
      <c r="F30">
        <v>42.307692307692307</v>
      </c>
      <c r="G30">
        <v>31.4</v>
      </c>
    </row>
    <row r="31" spans="1:9" x14ac:dyDescent="0.2">
      <c r="A31">
        <v>7</v>
      </c>
      <c r="B31">
        <v>31.734624838140771</v>
      </c>
      <c r="C31">
        <v>-0.13462483814076975</v>
      </c>
      <c r="D31">
        <v>-0.69811401523069361</v>
      </c>
      <c r="F31">
        <v>50</v>
      </c>
      <c r="G31">
        <v>31.6</v>
      </c>
    </row>
    <row r="32" spans="1:9" x14ac:dyDescent="0.2">
      <c r="A32">
        <v>8</v>
      </c>
      <c r="B32">
        <v>32.376344383704513</v>
      </c>
      <c r="C32">
        <v>-0.27634438370451164</v>
      </c>
      <c r="D32">
        <v>-1.4330185273291278</v>
      </c>
      <c r="F32">
        <v>57.692307692307693</v>
      </c>
      <c r="G32">
        <v>32.1</v>
      </c>
    </row>
    <row r="33" spans="1:7" x14ac:dyDescent="0.2">
      <c r="A33">
        <v>9</v>
      </c>
      <c r="B33">
        <v>33.499353588441053</v>
      </c>
      <c r="C33">
        <v>0.20064641155894947</v>
      </c>
      <c r="D33">
        <v>1.0404771805079591</v>
      </c>
      <c r="F33">
        <v>65.384615384615387</v>
      </c>
      <c r="G33">
        <v>33.700000000000003</v>
      </c>
    </row>
    <row r="34" spans="1:7" x14ac:dyDescent="0.2">
      <c r="A34">
        <v>10</v>
      </c>
      <c r="B34">
        <v>33.579568531636525</v>
      </c>
      <c r="C34">
        <v>0.22043146836347205</v>
      </c>
      <c r="D34">
        <v>1.1430750787719475</v>
      </c>
      <c r="F34">
        <v>73.076923076923066</v>
      </c>
      <c r="G34">
        <v>33.799999999999997</v>
      </c>
    </row>
    <row r="35" spans="1:7" x14ac:dyDescent="0.2">
      <c r="A35">
        <v>11</v>
      </c>
      <c r="B35">
        <v>38.472680066560031</v>
      </c>
      <c r="C35">
        <v>0.22731993343997203</v>
      </c>
      <c r="D35">
        <v>1.1787960800354988</v>
      </c>
      <c r="F35">
        <v>80.769230769230759</v>
      </c>
      <c r="G35">
        <v>38.700000000000003</v>
      </c>
    </row>
    <row r="36" spans="1:7" x14ac:dyDescent="0.2">
      <c r="A36">
        <v>12</v>
      </c>
      <c r="B36">
        <v>39.675904214492036</v>
      </c>
      <c r="C36">
        <v>0.12409578550796141</v>
      </c>
      <c r="D36">
        <v>0.64351428971511559</v>
      </c>
      <c r="F36">
        <v>88.461538461538453</v>
      </c>
      <c r="G36">
        <v>39.799999999999997</v>
      </c>
    </row>
    <row r="37" spans="1:7" ht="17" thickBot="1" x14ac:dyDescent="0.25">
      <c r="A37" s="14">
        <v>13</v>
      </c>
      <c r="B37" s="14">
        <v>42.563642169528862</v>
      </c>
      <c r="C37" s="14">
        <v>-0.36364216952885897</v>
      </c>
      <c r="D37" s="14">
        <v>-1.8857121656223725</v>
      </c>
      <c r="F37" s="14">
        <v>96.153846153846146</v>
      </c>
      <c r="G37" s="14">
        <v>42.2</v>
      </c>
    </row>
  </sheetData>
  <sortState xmlns:xlrd2="http://schemas.microsoft.com/office/spreadsheetml/2017/richdata2" ref="G25:G37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C6EC-E594-AB42-A5DA-DAD73F887993}">
  <dimension ref="A1:I24"/>
  <sheetViews>
    <sheetView topLeftCell="A3" zoomScale="150" zoomScaleNormal="150" workbookViewId="0">
      <selection activeCell="B21" sqref="B21"/>
    </sheetView>
  </sheetViews>
  <sheetFormatPr baseColWidth="10" defaultRowHeight="16" x14ac:dyDescent="0.2"/>
  <cols>
    <col min="1" max="1" width="20.1640625" customWidth="1"/>
    <col min="2" max="2" width="21.6640625" customWidth="1"/>
    <col min="3" max="3" width="22" customWidth="1"/>
  </cols>
  <sheetData>
    <row r="1" spans="1:9" ht="46" customHeight="1" thickBot="1" x14ac:dyDescent="0.25">
      <c r="A1" s="1" t="s">
        <v>0</v>
      </c>
      <c r="B1" s="5" t="s">
        <v>15</v>
      </c>
      <c r="C1" s="5" t="s">
        <v>16</v>
      </c>
      <c r="D1" s="2" t="s">
        <v>14</v>
      </c>
      <c r="E1" s="2" t="s">
        <v>17</v>
      </c>
      <c r="F1" s="2" t="s">
        <v>18</v>
      </c>
      <c r="G1" s="2" t="s">
        <v>23</v>
      </c>
      <c r="H1" s="2" t="s">
        <v>24</v>
      </c>
      <c r="I1" s="2" t="s">
        <v>21</v>
      </c>
    </row>
    <row r="2" spans="1:9" x14ac:dyDescent="0.2">
      <c r="A2" s="3" t="s">
        <v>8</v>
      </c>
      <c r="B2" s="7">
        <v>29.9</v>
      </c>
      <c r="C2" s="8">
        <v>24.2</v>
      </c>
      <c r="D2" s="4">
        <f>B2*C2</f>
        <v>723.57999999999993</v>
      </c>
      <c r="E2" s="1">
        <f>B2^2</f>
        <v>894.00999999999988</v>
      </c>
      <c r="F2" s="1">
        <f>C2^2</f>
        <v>585.64</v>
      </c>
      <c r="G2" s="1">
        <f t="shared" ref="G2:G14" si="0">$B$21+$B$22*B2</f>
        <v>24.114205234571319</v>
      </c>
      <c r="H2" s="1">
        <f>C2-G2</f>
        <v>8.5794765428680364E-2</v>
      </c>
      <c r="I2" s="1">
        <f>ABS(H2/C2)*100</f>
        <v>0.35452382408545607</v>
      </c>
    </row>
    <row r="3" spans="1:9" x14ac:dyDescent="0.2">
      <c r="A3" s="3" t="s">
        <v>3</v>
      </c>
      <c r="B3" s="9">
        <v>30.4</v>
      </c>
      <c r="C3" s="10">
        <v>24.3</v>
      </c>
      <c r="D3" s="4">
        <f t="shared" ref="D3:D14" si="1">B3*C3</f>
        <v>738.72</v>
      </c>
      <c r="E3" s="1">
        <f t="shared" ref="E3:E14" si="2">B3^2</f>
        <v>924.16</v>
      </c>
      <c r="F3" s="1">
        <f t="shared" ref="F3:F14" si="3">C3^2</f>
        <v>590.49</v>
      </c>
      <c r="G3" s="1">
        <f t="shared" si="0"/>
        <v>24.515279950548656</v>
      </c>
      <c r="H3" s="1">
        <f t="shared" ref="H3:H14" si="4">C3-G3</f>
        <v>-0.21527995054865556</v>
      </c>
      <c r="I3" s="1">
        <f t="shared" ref="I3:I14" si="5">ABS(H3/C3)*100</f>
        <v>0.88592572242245093</v>
      </c>
    </row>
    <row r="4" spans="1:9" x14ac:dyDescent="0.2">
      <c r="A4" s="3" t="s">
        <v>9</v>
      </c>
      <c r="B4" s="9">
        <v>37.4</v>
      </c>
      <c r="C4" s="10">
        <v>30.1</v>
      </c>
      <c r="D4" s="4">
        <f t="shared" si="1"/>
        <v>1125.74</v>
      </c>
      <c r="E4" s="1">
        <f t="shared" si="2"/>
        <v>1398.76</v>
      </c>
      <c r="F4" s="1">
        <f t="shared" si="3"/>
        <v>906.0100000000001</v>
      </c>
      <c r="G4" s="1">
        <f t="shared" si="0"/>
        <v>30.130325974231408</v>
      </c>
      <c r="H4" s="1">
        <f t="shared" si="4"/>
        <v>-3.032597423140615E-2</v>
      </c>
      <c r="I4" s="1">
        <f t="shared" si="5"/>
        <v>0.1007507449548377</v>
      </c>
    </row>
    <row r="5" spans="1:9" x14ac:dyDescent="0.2">
      <c r="A5" s="3" t="s">
        <v>4</v>
      </c>
      <c r="B5" s="9">
        <v>37.799999999999997</v>
      </c>
      <c r="C5" s="10">
        <v>30.5</v>
      </c>
      <c r="D5" s="4">
        <f t="shared" si="1"/>
        <v>1152.8999999999999</v>
      </c>
      <c r="E5" s="1">
        <f t="shared" si="2"/>
        <v>1428.8399999999997</v>
      </c>
      <c r="F5" s="1">
        <f t="shared" si="3"/>
        <v>930.25</v>
      </c>
      <c r="G5" s="1">
        <f t="shared" si="0"/>
        <v>30.451185747013277</v>
      </c>
      <c r="H5" s="1">
        <f t="shared" si="4"/>
        <v>4.8814252986723261E-2</v>
      </c>
      <c r="I5" s="1">
        <f t="shared" si="5"/>
        <v>0.16004673110401069</v>
      </c>
    </row>
    <row r="6" spans="1:9" x14ac:dyDescent="0.2">
      <c r="A6" s="3" t="s">
        <v>12</v>
      </c>
      <c r="B6" s="9">
        <v>38.799999999999997</v>
      </c>
      <c r="C6" s="10">
        <v>31.3</v>
      </c>
      <c r="D6" s="4">
        <f t="shared" si="1"/>
        <v>1214.4399999999998</v>
      </c>
      <c r="E6" s="1">
        <f t="shared" si="2"/>
        <v>1505.4399999999998</v>
      </c>
      <c r="F6" s="1">
        <f t="shared" si="3"/>
        <v>979.69</v>
      </c>
      <c r="G6" s="1">
        <f t="shared" si="0"/>
        <v>31.253335178967955</v>
      </c>
      <c r="H6" s="1">
        <f t="shared" si="4"/>
        <v>4.6664821032045722E-2</v>
      </c>
      <c r="I6" s="1">
        <f t="shared" si="5"/>
        <v>0.14908888508640805</v>
      </c>
    </row>
    <row r="7" spans="1:9" x14ac:dyDescent="0.2">
      <c r="A7" s="3" t="s">
        <v>2</v>
      </c>
      <c r="B7" s="9">
        <v>38.9</v>
      </c>
      <c r="C7" s="10">
        <v>31.4</v>
      </c>
      <c r="D7" s="4">
        <f t="shared" si="1"/>
        <v>1221.4599999999998</v>
      </c>
      <c r="E7" s="1">
        <f t="shared" si="2"/>
        <v>1513.2099999999998</v>
      </c>
      <c r="F7" s="1">
        <f t="shared" si="3"/>
        <v>985.95999999999992</v>
      </c>
      <c r="G7" s="1">
        <f t="shared" si="0"/>
        <v>31.333550122163423</v>
      </c>
      <c r="H7" s="1">
        <f t="shared" si="4"/>
        <v>6.6449877836575411E-2</v>
      </c>
      <c r="I7" s="1">
        <f t="shared" si="5"/>
        <v>0.21162381476616376</v>
      </c>
    </row>
    <row r="8" spans="1:9" x14ac:dyDescent="0.2">
      <c r="A8" s="3" t="s">
        <v>10</v>
      </c>
      <c r="B8" s="9">
        <v>39.4</v>
      </c>
      <c r="C8" s="10">
        <v>31.6</v>
      </c>
      <c r="D8" s="4">
        <f t="shared" si="1"/>
        <v>1245.04</v>
      </c>
      <c r="E8" s="1">
        <f t="shared" si="2"/>
        <v>1552.36</v>
      </c>
      <c r="F8" s="1">
        <f t="shared" si="3"/>
        <v>998.56000000000006</v>
      </c>
      <c r="G8" s="1">
        <f t="shared" si="0"/>
        <v>31.734624838140764</v>
      </c>
      <c r="H8" s="1">
        <f t="shared" si="4"/>
        <v>-0.13462483814076265</v>
      </c>
      <c r="I8" s="1">
        <f t="shared" si="5"/>
        <v>0.42602796879988181</v>
      </c>
    </row>
    <row r="9" spans="1:9" x14ac:dyDescent="0.2">
      <c r="A9" s="3" t="s">
        <v>1</v>
      </c>
      <c r="B9" s="9">
        <v>40.200000000000003</v>
      </c>
      <c r="C9" s="10">
        <v>32.1</v>
      </c>
      <c r="D9" s="4">
        <f t="shared" si="1"/>
        <v>1290.42</v>
      </c>
      <c r="E9" s="1">
        <f t="shared" si="2"/>
        <v>1616.0400000000002</v>
      </c>
      <c r="F9" s="1">
        <f t="shared" si="3"/>
        <v>1030.4100000000001</v>
      </c>
      <c r="G9" s="1">
        <f t="shared" si="0"/>
        <v>32.376344383704506</v>
      </c>
      <c r="H9" s="1">
        <f t="shared" si="4"/>
        <v>-0.27634438370450454</v>
      </c>
      <c r="I9" s="1">
        <f t="shared" si="5"/>
        <v>0.86088593054362783</v>
      </c>
    </row>
    <row r="10" spans="1:9" x14ac:dyDescent="0.2">
      <c r="A10" s="3" t="s">
        <v>7</v>
      </c>
      <c r="B10" s="9">
        <v>41.6</v>
      </c>
      <c r="C10" s="10">
        <v>33.700000000000003</v>
      </c>
      <c r="D10" s="4">
        <f t="shared" si="1"/>
        <v>1401.92</v>
      </c>
      <c r="E10" s="1">
        <f t="shared" si="2"/>
        <v>1730.5600000000002</v>
      </c>
      <c r="F10" s="1">
        <f t="shared" si="3"/>
        <v>1135.6900000000003</v>
      </c>
      <c r="G10" s="1">
        <f t="shared" si="0"/>
        <v>33.49935358844106</v>
      </c>
      <c r="H10" s="1">
        <f t="shared" si="4"/>
        <v>0.20064641155894236</v>
      </c>
      <c r="I10" s="1">
        <f t="shared" si="5"/>
        <v>0.59538994527876066</v>
      </c>
    </row>
    <row r="11" spans="1:9" x14ac:dyDescent="0.2">
      <c r="A11" s="3" t="s">
        <v>11</v>
      </c>
      <c r="B11" s="9">
        <v>41.7</v>
      </c>
      <c r="C11" s="10">
        <v>33.799999999999997</v>
      </c>
      <c r="D11" s="4">
        <f t="shared" si="1"/>
        <v>1409.46</v>
      </c>
      <c r="E11" s="1">
        <f t="shared" si="2"/>
        <v>1738.8900000000003</v>
      </c>
      <c r="F11" s="1">
        <f t="shared" si="3"/>
        <v>1142.4399999999998</v>
      </c>
      <c r="G11" s="1">
        <f t="shared" si="0"/>
        <v>33.579568531636525</v>
      </c>
      <c r="H11" s="1">
        <f t="shared" si="4"/>
        <v>0.22043146836347205</v>
      </c>
      <c r="I11" s="1">
        <f t="shared" si="5"/>
        <v>0.65216410758423682</v>
      </c>
    </row>
    <row r="12" spans="1:9" x14ac:dyDescent="0.2">
      <c r="A12" s="3" t="s">
        <v>6</v>
      </c>
      <c r="B12" s="9">
        <v>47.8</v>
      </c>
      <c r="C12" s="10">
        <v>38.700000000000003</v>
      </c>
      <c r="D12" s="4">
        <f t="shared" si="1"/>
        <v>1849.8600000000001</v>
      </c>
      <c r="E12" s="1">
        <f t="shared" si="2"/>
        <v>2284.8399999999997</v>
      </c>
      <c r="F12" s="1">
        <f t="shared" si="3"/>
        <v>1497.6900000000003</v>
      </c>
      <c r="G12" s="1">
        <f t="shared" si="0"/>
        <v>38.472680066560059</v>
      </c>
      <c r="H12" s="1">
        <f t="shared" si="4"/>
        <v>0.22731993343994361</v>
      </c>
      <c r="I12" s="1">
        <f t="shared" si="5"/>
        <v>0.58739000888874315</v>
      </c>
    </row>
    <row r="13" spans="1:9" x14ac:dyDescent="0.2">
      <c r="A13" s="3" t="s">
        <v>5</v>
      </c>
      <c r="B13" s="9">
        <v>49.3</v>
      </c>
      <c r="C13" s="10">
        <v>39.799999999999997</v>
      </c>
      <c r="D13" s="4">
        <f t="shared" si="1"/>
        <v>1962.1399999999996</v>
      </c>
      <c r="E13" s="1">
        <f t="shared" si="2"/>
        <v>2430.4899999999998</v>
      </c>
      <c r="F13" s="1">
        <f t="shared" si="3"/>
        <v>1584.0399999999997</v>
      </c>
      <c r="G13" s="1">
        <f t="shared" si="0"/>
        <v>39.675904214492078</v>
      </c>
      <c r="H13" s="1">
        <f t="shared" si="4"/>
        <v>0.12409578550791878</v>
      </c>
      <c r="I13" s="1">
        <f t="shared" si="5"/>
        <v>0.31179845605004719</v>
      </c>
    </row>
    <row r="14" spans="1:9" x14ac:dyDescent="0.2">
      <c r="A14" s="3" t="s">
        <v>13</v>
      </c>
      <c r="B14" s="9">
        <v>52.9</v>
      </c>
      <c r="C14" s="10">
        <v>42.2</v>
      </c>
      <c r="D14" s="4">
        <f t="shared" si="1"/>
        <v>2232.38</v>
      </c>
      <c r="E14" s="1">
        <f t="shared" si="2"/>
        <v>2798.41</v>
      </c>
      <c r="F14" s="1">
        <f t="shared" si="3"/>
        <v>1780.8400000000001</v>
      </c>
      <c r="G14" s="1">
        <f t="shared" si="0"/>
        <v>42.563642169528926</v>
      </c>
      <c r="H14" s="1">
        <f t="shared" si="4"/>
        <v>-0.36364216952892292</v>
      </c>
      <c r="I14" s="1">
        <f t="shared" si="5"/>
        <v>0.86171130220123915</v>
      </c>
    </row>
    <row r="15" spans="1:9" ht="17" thickBot="1" x14ac:dyDescent="0.25">
      <c r="A15" s="3" t="s">
        <v>20</v>
      </c>
      <c r="B15" s="11">
        <f t="shared" ref="B15:I15" si="6">SUM(B2:B14)</f>
        <v>526.1</v>
      </c>
      <c r="C15" s="12">
        <f t="shared" si="6"/>
        <v>423.7</v>
      </c>
      <c r="D15" s="4">
        <f t="shared" si="6"/>
        <v>17568.060000000001</v>
      </c>
      <c r="E15" s="1">
        <f t="shared" si="6"/>
        <v>21816.01</v>
      </c>
      <c r="F15" s="1">
        <f t="shared" si="6"/>
        <v>14147.710000000001</v>
      </c>
      <c r="G15" s="1">
        <f t="shared" si="6"/>
        <v>423.7</v>
      </c>
      <c r="H15" s="1">
        <f t="shared" si="6"/>
        <v>4.9737991503207013E-14</v>
      </c>
      <c r="I15" s="1">
        <f t="shared" si="6"/>
        <v>6.1573274417658634</v>
      </c>
    </row>
    <row r="16" spans="1:9" x14ac:dyDescent="0.2">
      <c r="A16" s="1" t="s">
        <v>19</v>
      </c>
      <c r="B16" s="6">
        <f t="shared" ref="B16:I16" si="7">AVERAGE(B2:B14)</f>
        <v>40.469230769230769</v>
      </c>
      <c r="C16" s="6">
        <f t="shared" si="7"/>
        <v>32.592307692307692</v>
      </c>
      <c r="D16" s="1">
        <f t="shared" si="7"/>
        <v>1351.3892307692308</v>
      </c>
      <c r="E16" s="1">
        <f t="shared" si="7"/>
        <v>1678.1546153846152</v>
      </c>
      <c r="F16" s="1">
        <f t="shared" si="7"/>
        <v>1088.2853846153846</v>
      </c>
      <c r="G16" s="1">
        <f t="shared" si="7"/>
        <v>32.592307692307692</v>
      </c>
      <c r="H16" s="1">
        <f t="shared" si="7"/>
        <v>3.8259993464005393E-15</v>
      </c>
      <c r="I16" s="1">
        <f t="shared" si="7"/>
        <v>0.47364057244352797</v>
      </c>
    </row>
    <row r="18" spans="1:3" ht="18" x14ac:dyDescent="0.2">
      <c r="A18" s="13" t="s">
        <v>29</v>
      </c>
      <c r="B18">
        <f>E16-B16*B16</f>
        <v>40.395976331360771</v>
      </c>
      <c r="C18">
        <f>F16-C16*C16</f>
        <v>26.026863905325399</v>
      </c>
    </row>
    <row r="19" spans="1:3" ht="18" x14ac:dyDescent="0.2">
      <c r="A19" s="13" t="s">
        <v>28</v>
      </c>
      <c r="B19">
        <f>SQRT(B18)</f>
        <v>6.3557829046751406</v>
      </c>
      <c r="C19">
        <f>SQRT(C18)</f>
        <v>5.1016530561500746</v>
      </c>
    </row>
    <row r="21" spans="1:3" x14ac:dyDescent="0.2">
      <c r="A21" t="s">
        <v>21</v>
      </c>
      <c r="B21">
        <f>C16-B22*B16</f>
        <v>0.12993721912643252</v>
      </c>
    </row>
    <row r="22" spans="1:3" x14ac:dyDescent="0.2">
      <c r="A22" t="s">
        <v>22</v>
      </c>
      <c r="B22">
        <f>(D16-C16*B16) / (E16-B16^2)</f>
        <v>0.80214943195467847</v>
      </c>
    </row>
    <row r="24" spans="1:3" x14ac:dyDescent="0.2">
      <c r="A24" t="s">
        <v>26</v>
      </c>
      <c r="B24" t="s">
        <v>25</v>
      </c>
      <c r="C24" t="s">
        <v>27</v>
      </c>
    </row>
  </sheetData>
  <sortState xmlns:xlrd2="http://schemas.microsoft.com/office/spreadsheetml/2017/richdata2" ref="A2:C14">
    <sortCondition ref="B2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02CFE-F669-1B4B-B88E-BCCDA28717EA}">
  <dimension ref="A1"/>
  <sheetViews>
    <sheetView workbookViewId="0">
      <selection activeCell="D10" sqref="D10"/>
    </sheetView>
  </sheetViews>
  <sheetFormatPr baseColWidth="10" defaultRowHeight="16" x14ac:dyDescent="0.2"/>
  <cols>
    <col min="1" max="1" width="65.33203125" customWidth="1"/>
    <col min="2" max="2" width="119.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Регрессия</vt:lpstr>
      <vt:lpstr>Данные</vt:lpstr>
      <vt:lpstr>Источники</vt:lpstr>
      <vt:lpstr>Поле кореляции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Владислав Туровец</dc:creator>
  <cp:keywords/>
  <dc:description/>
  <cp:lastModifiedBy>Владислав Туровец</cp:lastModifiedBy>
  <dcterms:created xsi:type="dcterms:W3CDTF">2024-02-29T13:15:52Z</dcterms:created>
  <dcterms:modified xsi:type="dcterms:W3CDTF">2024-03-11T03:19:23Z</dcterms:modified>
  <cp:category/>
</cp:coreProperties>
</file>